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D:\Données\1.UPRT\0-UPRT.fait\1-UPRT.FR-SITE-WEB\ff-fiches-fabrications\ff.fiches.fabrication.2023\UPRT.23.aout\"/>
    </mc:Choice>
  </mc:AlternateContent>
  <xr:revisionPtr revIDLastSave="0" documentId="8_{C3196E28-9A85-4E17-AB4C-BCBE644F89E2}" xr6:coauthVersionLast="47" xr6:coauthVersionMax="47" xr10:uidLastSave="{00000000-0000-0000-0000-000000000000}"/>
  <bookViews>
    <workbookView xWindow="28680" yWindow="-120" windowWidth="29040" windowHeight="15720" xr2:uid="{00000000-000D-0000-FFFF-FFFF00000000}"/>
  </bookViews>
  <sheets>
    <sheet name="MODE_D_EMPLOI" sheetId="21" r:id="rId1"/>
    <sheet name="M01_MARCHE_SOURCAGE" sheetId="22" r:id="rId2"/>
    <sheet name="M02_EGALIM_DURABLE" sheetId="23" r:id="rId3"/>
    <sheet name="M03_TRACABILITE_REG" sheetId="24" r:id="rId4"/>
    <sheet name="M04_QUALITE_SECURITE_BEA" sheetId="25" r:id="rId5"/>
    <sheet name="M05_ENVIRON_APPRO" sheetId="26" r:id="rId6"/>
    <sheet name="M06_JURIDIQUE_A_VERIFIER" sheetId="28" r:id="rId7"/>
    <sheet name="MODE_EMPLOI" sheetId="32" r:id="rId8"/>
    <sheet name="Questions.Réponses" sheetId="29" r:id="rId9"/>
    <sheet name="Clausier.Extraits" sheetId="31" r:id="rId10"/>
    <sheet name="Recherche" sheetId="30" r:id="rId11"/>
    <sheet name="AUDIT_TECHNIQUE" sheetId="1"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 i="31" l="1"/>
  <c r="K3" i="31"/>
  <c r="J3" i="31"/>
  <c r="I3" i="31"/>
  <c r="H3" i="31"/>
  <c r="G3" i="31"/>
  <c r="F3" i="31"/>
  <c r="E3" i="31"/>
  <c r="D3" i="31"/>
  <c r="C3" i="31"/>
  <c r="C19" i="30"/>
  <c r="C18" i="30"/>
  <c r="C17" i="30"/>
  <c r="C16" i="30"/>
  <c r="C15" i="30"/>
  <c r="C14" i="30"/>
  <c r="C13" i="30"/>
  <c r="C10" i="30"/>
  <c r="C9" i="30"/>
  <c r="C8" i="30"/>
  <c r="C7" i="30"/>
  <c r="C6" i="30"/>
  <c r="C5" i="30"/>
  <c r="C3" i="30"/>
  <c r="D2" i="30"/>
  <c r="S5" i="29"/>
  <c r="R5" i="29"/>
  <c r="Q5" i="29"/>
  <c r="P5" i="29"/>
  <c r="O5" i="29"/>
  <c r="N5" i="29"/>
  <c r="M5" i="29"/>
  <c r="L5" i="29"/>
  <c r="K5" i="29"/>
  <c r="J5" i="29"/>
  <c r="I5" i="29"/>
  <c r="H5" i="29"/>
  <c r="G5" i="29"/>
  <c r="F5" i="29"/>
  <c r="E5" i="29"/>
  <c r="D5" i="29"/>
  <c r="BV2" i="28" l="1"/>
  <c r="BW2" i="28"/>
  <c r="BV3" i="28"/>
  <c r="BW3" i="28"/>
  <c r="B4" i="28"/>
  <c r="BP409" i="28" s="1"/>
  <c r="BT409" i="28" s="1"/>
  <c r="A19" i="28"/>
  <c r="BM999" i="28" l="1"/>
  <c r="BQ999" i="28" s="1"/>
  <c r="BP887" i="28"/>
  <c r="BT887" i="28" s="1"/>
  <c r="BP1024" i="28"/>
  <c r="BT1024" i="28" s="1"/>
  <c r="BN1081" i="28"/>
  <c r="BR1081" i="28" s="1"/>
  <c r="BN1020" i="28"/>
  <c r="BR1020" i="28" s="1"/>
  <c r="BN661" i="28"/>
  <c r="BR661" i="28" s="1"/>
  <c r="BP1079" i="28"/>
  <c r="BT1079" i="28" s="1"/>
  <c r="BO1017" i="28"/>
  <c r="BS1017" i="28" s="1"/>
  <c r="BP964" i="28"/>
  <c r="BT964" i="28" s="1"/>
  <c r="BP1082" i="28"/>
  <c r="BT1082" i="28" s="1"/>
  <c r="BP1096" i="28"/>
  <c r="BT1096" i="28" s="1"/>
  <c r="BM664" i="28"/>
  <c r="BQ664" i="28" s="1"/>
  <c r="BP1063" i="28"/>
  <c r="BT1063" i="28" s="1"/>
  <c r="BN972" i="28"/>
  <c r="BR972" i="28" s="1"/>
  <c r="BO863" i="28"/>
  <c r="BS863" i="28" s="1"/>
  <c r="BM1095" i="28"/>
  <c r="BQ1095" i="28" s="1"/>
  <c r="BO1063" i="28"/>
  <c r="BS1063" i="28" s="1"/>
  <c r="BN969" i="28"/>
  <c r="BR969" i="28" s="1"/>
  <c r="BN855" i="28"/>
  <c r="BR855" i="28" s="1"/>
  <c r="BP660" i="28"/>
  <c r="BT660" i="28" s="1"/>
  <c r="BP1093" i="28"/>
  <c r="BT1093" i="28" s="1"/>
  <c r="BN1079" i="28"/>
  <c r="BR1079" i="28" s="1"/>
  <c r="BM1062" i="28"/>
  <c r="BQ1062" i="28" s="1"/>
  <c r="BM1015" i="28"/>
  <c r="BQ1015" i="28" s="1"/>
  <c r="BN848" i="28"/>
  <c r="BR848" i="28" s="1"/>
  <c r="BN644" i="28"/>
  <c r="BR644" i="28" s="1"/>
  <c r="BP1104" i="28"/>
  <c r="BT1104" i="28" s="1"/>
  <c r="BO1093" i="28"/>
  <c r="BS1093" i="28" s="1"/>
  <c r="BN1078" i="28"/>
  <c r="BR1078" i="28" s="1"/>
  <c r="BN1061" i="28"/>
  <c r="BR1061" i="28" s="1"/>
  <c r="BM1009" i="28"/>
  <c r="BQ1009" i="28" s="1"/>
  <c r="BO949" i="28"/>
  <c r="BS949" i="28" s="1"/>
  <c r="BP847" i="28"/>
  <c r="BT847" i="28" s="1"/>
  <c r="BN628" i="28"/>
  <c r="BR628" i="28" s="1"/>
  <c r="BN711" i="28"/>
  <c r="BR711" i="28" s="1"/>
  <c r="BN1067" i="28"/>
  <c r="BR1067" i="28" s="1"/>
  <c r="BM1096" i="28"/>
  <c r="BQ1096" i="28" s="1"/>
  <c r="BN1093" i="28"/>
  <c r="BR1093" i="28" s="1"/>
  <c r="BM1058" i="28"/>
  <c r="BQ1058" i="28" s="1"/>
  <c r="BP1006" i="28"/>
  <c r="BT1006" i="28" s="1"/>
  <c r="BO841" i="28"/>
  <c r="BS841" i="28" s="1"/>
  <c r="BN1103" i="28"/>
  <c r="BR1103" i="28" s="1"/>
  <c r="BP1075" i="28"/>
  <c r="BT1075" i="28" s="1"/>
  <c r="BO1005" i="28"/>
  <c r="BS1005" i="28" s="1"/>
  <c r="BM835" i="28"/>
  <c r="BQ835" i="28" s="1"/>
  <c r="BN552" i="28"/>
  <c r="BR552" i="28" s="1"/>
  <c r="BM1103" i="28"/>
  <c r="BQ1103" i="28" s="1"/>
  <c r="BN1090" i="28"/>
  <c r="BR1090" i="28" s="1"/>
  <c r="BO1075" i="28"/>
  <c r="BS1075" i="28" s="1"/>
  <c r="BM1053" i="28"/>
  <c r="BQ1053" i="28" s="1"/>
  <c r="BM1003" i="28"/>
  <c r="BQ1003" i="28" s="1"/>
  <c r="BN946" i="28"/>
  <c r="BR946" i="28" s="1"/>
  <c r="BP787" i="28"/>
  <c r="BT787" i="28" s="1"/>
  <c r="BN523" i="28"/>
  <c r="BR523" i="28" s="1"/>
  <c r="BP1067" i="28"/>
  <c r="BT1067" i="28" s="1"/>
  <c r="BP870" i="28"/>
  <c r="BT870" i="28" s="1"/>
  <c r="BM1104" i="28"/>
  <c r="BQ1104" i="28" s="1"/>
  <c r="BM1078" i="28"/>
  <c r="BQ1078" i="28" s="1"/>
  <c r="BN949" i="28"/>
  <c r="BR949" i="28" s="1"/>
  <c r="BM555" i="28"/>
  <c r="BQ555" i="28" s="1"/>
  <c r="BM1093" i="28"/>
  <c r="BQ1093" i="28" s="1"/>
  <c r="BP1053" i="28"/>
  <c r="BT1053" i="28" s="1"/>
  <c r="BO947" i="28"/>
  <c r="BS947" i="28" s="1"/>
  <c r="BP1102" i="28"/>
  <c r="BT1102" i="28" s="1"/>
  <c r="BM1090" i="28"/>
  <c r="BQ1090" i="28" s="1"/>
  <c r="BO1074" i="28"/>
  <c r="BS1074" i="28" s="1"/>
  <c r="BO1050" i="28"/>
  <c r="BS1050" i="28" s="1"/>
  <c r="BO1002" i="28"/>
  <c r="BS1002" i="28" s="1"/>
  <c r="BO941" i="28"/>
  <c r="BS941" i="28" s="1"/>
  <c r="BM787" i="28"/>
  <c r="BQ787" i="28" s="1"/>
  <c r="BP469" i="28"/>
  <c r="BT469" i="28" s="1"/>
  <c r="BM1100" i="28"/>
  <c r="BQ1100" i="28" s="1"/>
  <c r="BP1086" i="28"/>
  <c r="BT1086" i="28" s="1"/>
  <c r="BP1071" i="28"/>
  <c r="BT1071" i="28" s="1"/>
  <c r="BP1041" i="28"/>
  <c r="BT1041" i="28" s="1"/>
  <c r="BN981" i="28"/>
  <c r="BR981" i="28" s="1"/>
  <c r="BO922" i="28"/>
  <c r="BS922" i="28" s="1"/>
  <c r="BM769" i="28"/>
  <c r="BQ769" i="28" s="1"/>
  <c r="BN1028" i="28"/>
  <c r="BR1028" i="28" s="1"/>
  <c r="BM1082" i="28"/>
  <c r="BQ1082" i="28" s="1"/>
  <c r="BP1088" i="28"/>
  <c r="BT1088" i="28" s="1"/>
  <c r="BN982" i="28"/>
  <c r="BR982" i="28" s="1"/>
  <c r="BN783" i="28"/>
  <c r="BR783" i="28" s="1"/>
  <c r="BP1099" i="28"/>
  <c r="BT1099" i="28" s="1"/>
  <c r="BO1086" i="28"/>
  <c r="BS1086" i="28" s="1"/>
  <c r="BO1071" i="28"/>
  <c r="BS1071" i="28" s="1"/>
  <c r="BO1041" i="28"/>
  <c r="BS1041" i="28" s="1"/>
  <c r="BM981" i="28"/>
  <c r="BQ981" i="28" s="1"/>
  <c r="BP919" i="28"/>
  <c r="BT919" i="28" s="1"/>
  <c r="BO768" i="28"/>
  <c r="BS768" i="28" s="1"/>
  <c r="BO1099" i="28"/>
  <c r="BS1099" i="28" s="1"/>
  <c r="BO1085" i="28"/>
  <c r="BS1085" i="28" s="1"/>
  <c r="BM1070" i="28"/>
  <c r="BQ1070" i="28" s="1"/>
  <c r="BM1035" i="28"/>
  <c r="BQ1035" i="28" s="1"/>
  <c r="BM979" i="28"/>
  <c r="BQ979" i="28" s="1"/>
  <c r="BM909" i="28"/>
  <c r="BQ909" i="28" s="1"/>
  <c r="BO766" i="28"/>
  <c r="BS766" i="28" s="1"/>
  <c r="BM1099" i="28"/>
  <c r="BQ1099" i="28" s="1"/>
  <c r="BM974" i="28"/>
  <c r="BQ974" i="28" s="1"/>
  <c r="BM973" i="28"/>
  <c r="BQ973" i="28" s="1"/>
  <c r="BM1101" i="28"/>
  <c r="BQ1101" i="28" s="1"/>
  <c r="BM1089" i="28"/>
  <c r="BQ1089" i="28" s="1"/>
  <c r="BN1074" i="28"/>
  <c r="BR1074" i="28" s="1"/>
  <c r="BN1050" i="28"/>
  <c r="BR1050" i="28" s="1"/>
  <c r="BM941" i="28"/>
  <c r="BQ941" i="28" s="1"/>
  <c r="BO783" i="28"/>
  <c r="BS783" i="28" s="1"/>
  <c r="BN1100" i="28"/>
  <c r="BR1100" i="28" s="1"/>
  <c r="BO1073" i="28"/>
  <c r="BS1073" i="28" s="1"/>
  <c r="BO1044" i="28"/>
  <c r="BS1044" i="28" s="1"/>
  <c r="BP934" i="28"/>
  <c r="BT934" i="28" s="1"/>
  <c r="BN1099" i="28"/>
  <c r="BR1099" i="28" s="1"/>
  <c r="BM1083" i="28"/>
  <c r="BQ1083" i="28" s="1"/>
  <c r="BM1068" i="28"/>
  <c r="BQ1068" i="28" s="1"/>
  <c r="BN1034" i="28"/>
  <c r="BR1034" i="28" s="1"/>
  <c r="BN974" i="28"/>
  <c r="BR974" i="28" s="1"/>
  <c r="BN892" i="28"/>
  <c r="BR892" i="28" s="1"/>
  <c r="BO763" i="28"/>
  <c r="BS763" i="28" s="1"/>
  <c r="BN840" i="28"/>
  <c r="BR840" i="28" s="1"/>
  <c r="BM756" i="28"/>
  <c r="BQ756" i="28" s="1"/>
  <c r="BO498" i="28"/>
  <c r="BS498" i="28" s="1"/>
  <c r="BP1034" i="28"/>
  <c r="BT1034" i="28" s="1"/>
  <c r="BM1000" i="28"/>
  <c r="BQ1000" i="28" s="1"/>
  <c r="BN968" i="28"/>
  <c r="BR968" i="28" s="1"/>
  <c r="BN909" i="28"/>
  <c r="BR909" i="28" s="1"/>
  <c r="BP835" i="28"/>
  <c r="BT835" i="28" s="1"/>
  <c r="BN745" i="28"/>
  <c r="BR745" i="28" s="1"/>
  <c r="BP497" i="28"/>
  <c r="BT497" i="28" s="1"/>
  <c r="BN1031" i="28"/>
  <c r="BR1031" i="28" s="1"/>
  <c r="BN998" i="28"/>
  <c r="BR998" i="28" s="1"/>
  <c r="BO960" i="28"/>
  <c r="BS960" i="28" s="1"/>
  <c r="BP907" i="28"/>
  <c r="BT907" i="28" s="1"/>
  <c r="BM834" i="28"/>
  <c r="BQ834" i="28" s="1"/>
  <c r="BN710" i="28"/>
  <c r="BR710" i="28" s="1"/>
  <c r="BP458" i="28"/>
  <c r="BT458" i="28" s="1"/>
  <c r="BP1030" i="28"/>
  <c r="BT1030" i="28" s="1"/>
  <c r="BO994" i="28"/>
  <c r="BS994" i="28" s="1"/>
  <c r="BM957" i="28"/>
  <c r="BQ957" i="28" s="1"/>
  <c r="BM900" i="28"/>
  <c r="BQ900" i="28" s="1"/>
  <c r="BP825" i="28"/>
  <c r="BT825" i="28" s="1"/>
  <c r="BP698" i="28"/>
  <c r="BT698" i="28" s="1"/>
  <c r="BP434" i="28"/>
  <c r="BT434" i="28" s="1"/>
  <c r="BO993" i="28"/>
  <c r="BS993" i="28" s="1"/>
  <c r="BN956" i="28"/>
  <c r="BR956" i="28" s="1"/>
  <c r="BO897" i="28"/>
  <c r="BS897" i="28" s="1"/>
  <c r="BP823" i="28"/>
  <c r="BT823" i="28" s="1"/>
  <c r="BN698" i="28"/>
  <c r="BR698" i="28" s="1"/>
  <c r="BM298" i="28"/>
  <c r="BQ298" i="28" s="1"/>
  <c r="BN1059" i="28"/>
  <c r="BR1059" i="28" s="1"/>
  <c r="BP1025" i="28"/>
  <c r="BT1025" i="28" s="1"/>
  <c r="BN991" i="28"/>
  <c r="BR991" i="28" s="1"/>
  <c r="BN952" i="28"/>
  <c r="BR952" i="28" s="1"/>
  <c r="BM894" i="28"/>
  <c r="BQ894" i="28" s="1"/>
  <c r="BO817" i="28"/>
  <c r="BS817" i="28" s="1"/>
  <c r="BN689" i="28"/>
  <c r="BR689" i="28" s="1"/>
  <c r="BM229" i="28"/>
  <c r="BQ229" i="28" s="1"/>
  <c r="BM1059" i="28"/>
  <c r="BQ1059" i="28" s="1"/>
  <c r="BN1025" i="28"/>
  <c r="BR1025" i="28" s="1"/>
  <c r="BP985" i="28"/>
  <c r="BT985" i="28" s="1"/>
  <c r="BO951" i="28"/>
  <c r="BS951" i="28" s="1"/>
  <c r="BP893" i="28"/>
  <c r="BT893" i="28" s="1"/>
  <c r="BN800" i="28"/>
  <c r="BR800" i="28" s="1"/>
  <c r="BO667" i="28"/>
  <c r="BS667" i="28" s="1"/>
  <c r="BN1047" i="28"/>
  <c r="BR1047" i="28" s="1"/>
  <c r="BO1019" i="28"/>
  <c r="BS1019" i="28" s="1"/>
  <c r="BO991" i="28"/>
  <c r="BS991" i="28" s="1"/>
  <c r="BO966" i="28"/>
  <c r="BS966" i="28" s="1"/>
  <c r="BM936" i="28"/>
  <c r="BQ936" i="28" s="1"/>
  <c r="BP877" i="28"/>
  <c r="BT877" i="28" s="1"/>
  <c r="BO819" i="28"/>
  <c r="BS819" i="28" s="1"/>
  <c r="BO754" i="28"/>
  <c r="BS754" i="28" s="1"/>
  <c r="BP628" i="28"/>
  <c r="BT628" i="28" s="1"/>
  <c r="BN1017" i="28"/>
  <c r="BR1017" i="28" s="1"/>
  <c r="BN990" i="28"/>
  <c r="BR990" i="28" s="1"/>
  <c r="BM964" i="28"/>
  <c r="BQ964" i="28" s="1"/>
  <c r="BO933" i="28"/>
  <c r="BS933" i="28" s="1"/>
  <c r="BN864" i="28"/>
  <c r="BR864" i="28" s="1"/>
  <c r="BM812" i="28"/>
  <c r="BQ812" i="28" s="1"/>
  <c r="BN741" i="28"/>
  <c r="BR741" i="28" s="1"/>
  <c r="BM610" i="28"/>
  <c r="BQ610" i="28" s="1"/>
  <c r="BN809" i="28"/>
  <c r="BR809" i="28" s="1"/>
  <c r="BN735" i="28"/>
  <c r="BR735" i="28" s="1"/>
  <c r="BN597" i="28"/>
  <c r="BR597" i="28" s="1"/>
  <c r="BO1038" i="28"/>
  <c r="BS1038" i="28" s="1"/>
  <c r="BM1014" i="28"/>
  <c r="BQ1014" i="28" s="1"/>
  <c r="BN985" i="28"/>
  <c r="BR985" i="28" s="1"/>
  <c r="BP959" i="28"/>
  <c r="BT959" i="28" s="1"/>
  <c r="BM922" i="28"/>
  <c r="BQ922" i="28" s="1"/>
  <c r="BM862" i="28"/>
  <c r="BQ862" i="28" s="1"/>
  <c r="BP806" i="28"/>
  <c r="BT806" i="28" s="1"/>
  <c r="BM735" i="28"/>
  <c r="BQ735" i="28" s="1"/>
  <c r="BP561" i="28"/>
  <c r="BT561" i="28" s="1"/>
  <c r="BO1037" i="28"/>
  <c r="BS1037" i="28" s="1"/>
  <c r="BM1012" i="28"/>
  <c r="BQ1012" i="28" s="1"/>
  <c r="BO982" i="28"/>
  <c r="BS982" i="28" s="1"/>
  <c r="BN957" i="28"/>
  <c r="BR957" i="28" s="1"/>
  <c r="BM920" i="28"/>
  <c r="BQ920" i="28" s="1"/>
  <c r="BN858" i="28"/>
  <c r="BR858" i="28" s="1"/>
  <c r="BO800" i="28"/>
  <c r="BS800" i="28" s="1"/>
  <c r="BM731" i="28"/>
  <c r="BQ731" i="28" s="1"/>
  <c r="BO558" i="28"/>
  <c r="BS558" i="28" s="1"/>
  <c r="BP1105" i="28"/>
  <c r="BT1105" i="28" s="1"/>
  <c r="BP1101" i="28"/>
  <c r="BT1101" i="28" s="1"/>
  <c r="BN1097" i="28"/>
  <c r="BR1097" i="28" s="1"/>
  <c r="BP1090" i="28"/>
  <c r="BT1090" i="28" s="1"/>
  <c r="BP1084" i="28"/>
  <c r="BT1084" i="28" s="1"/>
  <c r="BP1078" i="28"/>
  <c r="BT1078" i="28" s="1"/>
  <c r="BP1065" i="28"/>
  <c r="BT1065" i="28" s="1"/>
  <c r="BP1055" i="28"/>
  <c r="BT1055" i="28" s="1"/>
  <c r="BO1042" i="28"/>
  <c r="BS1042" i="28" s="1"/>
  <c r="BN1033" i="28"/>
  <c r="BR1033" i="28" s="1"/>
  <c r="BP1021" i="28"/>
  <c r="BT1021" i="28" s="1"/>
  <c r="BP1009" i="28"/>
  <c r="BT1009" i="28" s="1"/>
  <c r="BO999" i="28"/>
  <c r="BS999" i="28" s="1"/>
  <c r="BP987" i="28"/>
  <c r="BT987" i="28" s="1"/>
  <c r="BN975" i="28"/>
  <c r="BR975" i="28" s="1"/>
  <c r="BO965" i="28"/>
  <c r="BS965" i="28" s="1"/>
  <c r="BO953" i="28"/>
  <c r="BS953" i="28" s="1"/>
  <c r="BM942" i="28"/>
  <c r="BQ942" i="28" s="1"/>
  <c r="BM926" i="28"/>
  <c r="BQ926" i="28" s="1"/>
  <c r="BN903" i="28"/>
  <c r="BR903" i="28" s="1"/>
  <c r="BN879" i="28"/>
  <c r="BR879" i="28" s="1"/>
  <c r="BM829" i="28"/>
  <c r="BQ829" i="28" s="1"/>
  <c r="BM802" i="28"/>
  <c r="BQ802" i="28" s="1"/>
  <c r="BO770" i="28"/>
  <c r="BS770" i="28" s="1"/>
  <c r="BN750" i="28"/>
  <c r="BR750" i="28" s="1"/>
  <c r="BP712" i="28"/>
  <c r="BT712" i="28" s="1"/>
  <c r="BP675" i="28"/>
  <c r="BT675" i="28" s="1"/>
  <c r="BM631" i="28"/>
  <c r="BQ631" i="28" s="1"/>
  <c r="BP572" i="28"/>
  <c r="BT572" i="28" s="1"/>
  <c r="BM506" i="28"/>
  <c r="BQ506" i="28" s="1"/>
  <c r="BO340" i="28"/>
  <c r="BS340" i="28" s="1"/>
  <c r="BO1105" i="28"/>
  <c r="BS1105" i="28" s="1"/>
  <c r="BN1101" i="28"/>
  <c r="BR1101" i="28" s="1"/>
  <c r="BM1097" i="28"/>
  <c r="BQ1097" i="28" s="1"/>
  <c r="BO1090" i="28"/>
  <c r="BS1090" i="28" s="1"/>
  <c r="BM1084" i="28"/>
  <c r="BQ1084" i="28" s="1"/>
  <c r="BO1078" i="28"/>
  <c r="BS1078" i="28" s="1"/>
  <c r="BN1064" i="28"/>
  <c r="BR1064" i="28" s="1"/>
  <c r="BM1042" i="28"/>
  <c r="BQ1042" i="28" s="1"/>
  <c r="BM1032" i="28"/>
  <c r="BQ1032" i="28" s="1"/>
  <c r="BP1020" i="28"/>
  <c r="BT1020" i="28" s="1"/>
  <c r="BN1009" i="28"/>
  <c r="BR1009" i="28" s="1"/>
  <c r="BN999" i="28"/>
  <c r="BR999" i="28" s="1"/>
  <c r="BM987" i="28"/>
  <c r="BQ987" i="28" s="1"/>
  <c r="BO974" i="28"/>
  <c r="BS974" i="28" s="1"/>
  <c r="BN965" i="28"/>
  <c r="BR965" i="28" s="1"/>
  <c r="BO952" i="28"/>
  <c r="BS952" i="28" s="1"/>
  <c r="BP941" i="28"/>
  <c r="BT941" i="28" s="1"/>
  <c r="BP925" i="28"/>
  <c r="BT925" i="28" s="1"/>
  <c r="BO900" i="28"/>
  <c r="BS900" i="28" s="1"/>
  <c r="BN878" i="28"/>
  <c r="BR878" i="28" s="1"/>
  <c r="BO849" i="28"/>
  <c r="BS849" i="28" s="1"/>
  <c r="BP800" i="28"/>
  <c r="BT800" i="28" s="1"/>
  <c r="BN769" i="28"/>
  <c r="BR769" i="28" s="1"/>
  <c r="BM750" i="28"/>
  <c r="BQ750" i="28" s="1"/>
  <c r="BO712" i="28"/>
  <c r="BS712" i="28" s="1"/>
  <c r="BN675" i="28"/>
  <c r="BR675" i="28" s="1"/>
  <c r="BO629" i="28"/>
  <c r="BS629" i="28" s="1"/>
  <c r="BM569" i="28"/>
  <c r="BQ569" i="28" s="1"/>
  <c r="BP498" i="28"/>
  <c r="BT498" i="28" s="1"/>
  <c r="BO326" i="28"/>
  <c r="BS326" i="28" s="1"/>
  <c r="BO1104" i="28"/>
  <c r="BS1104" i="28" s="1"/>
  <c r="BP1100" i="28"/>
  <c r="BT1100" i="28" s="1"/>
  <c r="BO1096" i="28"/>
  <c r="BS1096" i="28" s="1"/>
  <c r="BP1089" i="28"/>
  <c r="BT1089" i="28" s="1"/>
  <c r="BO1082" i="28"/>
  <c r="BS1082" i="28" s="1"/>
  <c r="BN1077" i="28"/>
  <c r="BR1077" i="28" s="1"/>
  <c r="BN1071" i="28"/>
  <c r="BR1071" i="28" s="1"/>
  <c r="BN1063" i="28"/>
  <c r="BR1063" i="28" s="1"/>
  <c r="BN1051" i="28"/>
  <c r="BR1051" i="28" s="1"/>
  <c r="BP1040" i="28"/>
  <c r="BT1040" i="28" s="1"/>
  <c r="BN1029" i="28"/>
  <c r="BR1029" i="28" s="1"/>
  <c r="BM1018" i="28"/>
  <c r="BQ1018" i="28" s="1"/>
  <c r="BO1008" i="28"/>
  <c r="BS1008" i="28" s="1"/>
  <c r="BN996" i="28"/>
  <c r="BR996" i="28" s="1"/>
  <c r="BO984" i="28"/>
  <c r="BS984" i="28" s="1"/>
  <c r="BO973" i="28"/>
  <c r="BS973" i="28" s="1"/>
  <c r="BO962" i="28"/>
  <c r="BS962" i="28" s="1"/>
  <c r="BN950" i="28"/>
  <c r="BR950" i="28" s="1"/>
  <c r="BN938" i="28"/>
  <c r="BR938" i="28" s="1"/>
  <c r="BP921" i="28"/>
  <c r="BT921" i="28" s="1"/>
  <c r="BM896" i="28"/>
  <c r="BQ896" i="28" s="1"/>
  <c r="BO866" i="28"/>
  <c r="BS866" i="28" s="1"/>
  <c r="BM847" i="28"/>
  <c r="BQ847" i="28" s="1"/>
  <c r="BP820" i="28"/>
  <c r="BT820" i="28" s="1"/>
  <c r="BN792" i="28"/>
  <c r="BR792" i="28" s="1"/>
  <c r="BP767" i="28"/>
  <c r="BT767" i="28" s="1"/>
  <c r="BM739" i="28"/>
  <c r="BQ739" i="28" s="1"/>
  <c r="BM710" i="28"/>
  <c r="BQ710" i="28" s="1"/>
  <c r="BM663" i="28"/>
  <c r="BQ663" i="28" s="1"/>
  <c r="BO620" i="28"/>
  <c r="BS620" i="28" s="1"/>
  <c r="BN556" i="28"/>
  <c r="BR556" i="28" s="1"/>
  <c r="BP485" i="28"/>
  <c r="BT485" i="28" s="1"/>
  <c r="BM197" i="28"/>
  <c r="BQ197" i="28" s="1"/>
  <c r="BN1104" i="28"/>
  <c r="BR1104" i="28" s="1"/>
  <c r="BO1100" i="28"/>
  <c r="BS1100" i="28" s="1"/>
  <c r="BN1096" i="28"/>
  <c r="BR1096" i="28" s="1"/>
  <c r="BO1089" i="28"/>
  <c r="BS1089" i="28" s="1"/>
  <c r="BN1082" i="28"/>
  <c r="BR1082" i="28" s="1"/>
  <c r="BM1071" i="28"/>
  <c r="BQ1071" i="28" s="1"/>
  <c r="BM1063" i="28"/>
  <c r="BQ1063" i="28" s="1"/>
  <c r="BP1050" i="28"/>
  <c r="BT1050" i="28" s="1"/>
  <c r="BN1039" i="28"/>
  <c r="BR1039" i="28" s="1"/>
  <c r="BM1029" i="28"/>
  <c r="BQ1029" i="28" s="1"/>
  <c r="BP1017" i="28"/>
  <c r="BT1017" i="28" s="1"/>
  <c r="BM1008" i="28"/>
  <c r="BQ1008" i="28" s="1"/>
  <c r="BP994" i="28"/>
  <c r="BT994" i="28" s="1"/>
  <c r="BN973" i="28"/>
  <c r="BR973" i="28" s="1"/>
  <c r="BP960" i="28"/>
  <c r="BT960" i="28" s="1"/>
  <c r="BP949" i="28"/>
  <c r="BT949" i="28" s="1"/>
  <c r="BO920" i="28"/>
  <c r="BS920" i="28" s="1"/>
  <c r="BO894" i="28"/>
  <c r="BS894" i="28" s="1"/>
  <c r="BP864" i="28"/>
  <c r="BT864" i="28" s="1"/>
  <c r="BP843" i="28"/>
  <c r="BT843" i="28" s="1"/>
  <c r="BP819" i="28"/>
  <c r="BT819" i="28" s="1"/>
  <c r="BP789" i="28"/>
  <c r="BT789" i="28" s="1"/>
  <c r="BN767" i="28"/>
  <c r="BR767" i="28" s="1"/>
  <c r="BM736" i="28"/>
  <c r="BQ736" i="28" s="1"/>
  <c r="BP703" i="28"/>
  <c r="BT703" i="28" s="1"/>
  <c r="BO662" i="28"/>
  <c r="BS662" i="28" s="1"/>
  <c r="BN613" i="28"/>
  <c r="BR613" i="28" s="1"/>
  <c r="BM556" i="28"/>
  <c r="BQ556" i="28" s="1"/>
  <c r="BM471" i="28"/>
  <c r="BQ471" i="28" s="1"/>
  <c r="BM196" i="28"/>
  <c r="BQ196" i="28" s="1"/>
  <c r="BO184" i="28"/>
  <c r="BS184" i="28" s="1"/>
  <c r="BO607" i="28"/>
  <c r="BS607" i="28" s="1"/>
  <c r="BO130" i="28"/>
  <c r="BS130" i="28" s="1"/>
  <c r="BP1103" i="28"/>
  <c r="BT1103" i="28" s="1"/>
  <c r="BO1088" i="28"/>
  <c r="BS1088" i="28" s="1"/>
  <c r="BP1081" i="28"/>
  <c r="BT1081" i="28" s="1"/>
  <c r="BN1075" i="28"/>
  <c r="BR1075" i="28" s="1"/>
  <c r="BP1068" i="28"/>
  <c r="BT1068" i="28" s="1"/>
  <c r="BM1060" i="28"/>
  <c r="BQ1060" i="28" s="1"/>
  <c r="BP1049" i="28"/>
  <c r="BT1049" i="28" s="1"/>
  <c r="BM1037" i="28"/>
  <c r="BQ1037" i="28" s="1"/>
  <c r="BN1026" i="28"/>
  <c r="BR1026" i="28" s="1"/>
  <c r="BO1016" i="28"/>
  <c r="BS1016" i="28" s="1"/>
  <c r="BM1005" i="28"/>
  <c r="BQ1005" i="28" s="1"/>
  <c r="BO992" i="28"/>
  <c r="BS992" i="28" s="1"/>
  <c r="BM982" i="28"/>
  <c r="BQ982" i="28" s="1"/>
  <c r="BO970" i="28"/>
  <c r="BS970" i="28" s="1"/>
  <c r="BN958" i="28"/>
  <c r="BR958" i="28" s="1"/>
  <c r="BN948" i="28"/>
  <c r="BR948" i="28" s="1"/>
  <c r="BN934" i="28"/>
  <c r="BR934" i="28" s="1"/>
  <c r="BO916" i="28"/>
  <c r="BS916" i="28" s="1"/>
  <c r="BP892" i="28"/>
  <c r="BT892" i="28" s="1"/>
  <c r="BM863" i="28"/>
  <c r="BQ863" i="28" s="1"/>
  <c r="BP838" i="28"/>
  <c r="BT838" i="28" s="1"/>
  <c r="BO816" i="28"/>
  <c r="BS816" i="28" s="1"/>
  <c r="BP786" i="28"/>
  <c r="BT786" i="28" s="1"/>
  <c r="BO758" i="28"/>
  <c r="BS758" i="28" s="1"/>
  <c r="BP734" i="28"/>
  <c r="BT734" i="28" s="1"/>
  <c r="BN694" i="28"/>
  <c r="BR694" i="28" s="1"/>
  <c r="BM660" i="28"/>
  <c r="BQ660" i="28" s="1"/>
  <c r="BO600" i="28"/>
  <c r="BS600" i="28" s="1"/>
  <c r="BM552" i="28"/>
  <c r="BQ552" i="28" s="1"/>
  <c r="BM448" i="28"/>
  <c r="BQ448" i="28" s="1"/>
  <c r="BP121" i="28"/>
  <c r="BT121" i="28" s="1"/>
  <c r="BO1103" i="28"/>
  <c r="BS1103" i="28" s="1"/>
  <c r="BP1087" i="28"/>
  <c r="BT1087" i="28" s="1"/>
  <c r="BO1081" i="28"/>
  <c r="BS1081" i="28" s="1"/>
  <c r="BM1075" i="28"/>
  <c r="BQ1075" i="28" s="1"/>
  <c r="BN1068" i="28"/>
  <c r="BR1068" i="28" s="1"/>
  <c r="BP1059" i="28"/>
  <c r="BT1059" i="28" s="1"/>
  <c r="BM1049" i="28"/>
  <c r="BQ1049" i="28" s="1"/>
  <c r="BO1036" i="28"/>
  <c r="BS1036" i="28" s="1"/>
  <c r="BM1026" i="28"/>
  <c r="BQ1026" i="28" s="1"/>
  <c r="BM1016" i="28"/>
  <c r="BQ1016" i="28" s="1"/>
  <c r="BN1003" i="28"/>
  <c r="BR1003" i="28" s="1"/>
  <c r="BM992" i="28"/>
  <c r="BQ992" i="28" s="1"/>
  <c r="BP981" i="28"/>
  <c r="BT981" i="28" s="1"/>
  <c r="BO969" i="28"/>
  <c r="BS969" i="28" s="1"/>
  <c r="BO957" i="28"/>
  <c r="BS957" i="28" s="1"/>
  <c r="BP933" i="28"/>
  <c r="BT933" i="28" s="1"/>
  <c r="BM913" i="28"/>
  <c r="BQ913" i="28" s="1"/>
  <c r="BO892" i="28"/>
  <c r="BS892" i="28" s="1"/>
  <c r="BP862" i="28"/>
  <c r="BT862" i="28" s="1"/>
  <c r="BM837" i="28"/>
  <c r="BQ837" i="28" s="1"/>
  <c r="BN816" i="28"/>
  <c r="BR816" i="28" s="1"/>
  <c r="BN785" i="28"/>
  <c r="BR785" i="28" s="1"/>
  <c r="BN758" i="28"/>
  <c r="BR758" i="28" s="1"/>
  <c r="BM734" i="28"/>
  <c r="BQ734" i="28" s="1"/>
  <c r="BN693" i="28"/>
  <c r="BR693" i="28" s="1"/>
  <c r="BN653" i="28"/>
  <c r="BR653" i="28" s="1"/>
  <c r="BM600" i="28"/>
  <c r="BQ600" i="28" s="1"/>
  <c r="BP539" i="28"/>
  <c r="BT539" i="28" s="1"/>
  <c r="BP439" i="28"/>
  <c r="BT439" i="28" s="1"/>
  <c r="BO117" i="28"/>
  <c r="BS117" i="28" s="1"/>
  <c r="BP731" i="28"/>
  <c r="BT731" i="28" s="1"/>
  <c r="BP689" i="28"/>
  <c r="BT689" i="28" s="1"/>
  <c r="BP644" i="28"/>
  <c r="BT644" i="28" s="1"/>
  <c r="BP599" i="28"/>
  <c r="BT599" i="28" s="1"/>
  <c r="BM526" i="28"/>
  <c r="BQ526" i="28" s="1"/>
  <c r="BN439" i="28"/>
  <c r="BR439" i="28" s="1"/>
  <c r="BP1085" i="28"/>
  <c r="BT1085" i="28" s="1"/>
  <c r="BO1079" i="28"/>
  <c r="BS1079" i="28" s="1"/>
  <c r="BM1074" i="28"/>
  <c r="BQ1074" i="28" s="1"/>
  <c r="BO1067" i="28"/>
  <c r="BS1067" i="28" s="1"/>
  <c r="BP1058" i="28"/>
  <c r="BT1058" i="28" s="1"/>
  <c r="BO1045" i="28"/>
  <c r="BS1045" i="28" s="1"/>
  <c r="BO1034" i="28"/>
  <c r="BS1034" i="28" s="1"/>
  <c r="BM1025" i="28"/>
  <c r="BQ1025" i="28" s="1"/>
  <c r="BO1013" i="28"/>
  <c r="BS1013" i="28" s="1"/>
  <c r="BO1000" i="28"/>
  <c r="BS1000" i="28" s="1"/>
  <c r="BO990" i="28"/>
  <c r="BS990" i="28" s="1"/>
  <c r="BM980" i="28"/>
  <c r="BQ980" i="28" s="1"/>
  <c r="BM967" i="28"/>
  <c r="BQ967" i="28" s="1"/>
  <c r="BO956" i="28"/>
  <c r="BS956" i="28" s="1"/>
  <c r="BP945" i="28"/>
  <c r="BT945" i="28" s="1"/>
  <c r="BP932" i="28"/>
  <c r="BT932" i="28" s="1"/>
  <c r="BN908" i="28"/>
  <c r="BR908" i="28" s="1"/>
  <c r="BO883" i="28"/>
  <c r="BS883" i="28" s="1"/>
  <c r="BO855" i="28"/>
  <c r="BS855" i="28" s="1"/>
  <c r="BP834" i="28"/>
  <c r="BT834" i="28" s="1"/>
  <c r="BN808" i="28"/>
  <c r="BR808" i="28" s="1"/>
  <c r="BM783" i="28"/>
  <c r="BQ783" i="28" s="1"/>
  <c r="BM754" i="28"/>
  <c r="BQ754" i="28" s="1"/>
  <c r="BM726" i="28"/>
  <c r="BQ726" i="28" s="1"/>
  <c r="BO687" i="28"/>
  <c r="BS687" i="28" s="1"/>
  <c r="BP639" i="28"/>
  <c r="BT639" i="28" s="1"/>
  <c r="BP594" i="28"/>
  <c r="BT594" i="28" s="1"/>
  <c r="BO522" i="28"/>
  <c r="BS522" i="28" s="1"/>
  <c r="BO427" i="28"/>
  <c r="BS427" i="28" s="1"/>
  <c r="BO944" i="28"/>
  <c r="BS944" i="28" s="1"/>
  <c r="BO932" i="28"/>
  <c r="BS932" i="28" s="1"/>
  <c r="BN883" i="28"/>
  <c r="BR883" i="28" s="1"/>
  <c r="BO775" i="28"/>
  <c r="BS775" i="28" s="1"/>
  <c r="BP751" i="28"/>
  <c r="BT751" i="28" s="1"/>
  <c r="BP721" i="28"/>
  <c r="BT721" i="28" s="1"/>
  <c r="BN687" i="28"/>
  <c r="BR687" i="28" s="1"/>
  <c r="BM637" i="28"/>
  <c r="BQ637" i="28" s="1"/>
  <c r="BP590" i="28"/>
  <c r="BT590" i="28" s="1"/>
  <c r="BM512" i="28"/>
  <c r="BQ512" i="28" s="1"/>
  <c r="BP421" i="28"/>
  <c r="BT421" i="28" s="1"/>
  <c r="BO1102" i="28"/>
  <c r="BS1102" i="28" s="1"/>
  <c r="BP1098" i="28"/>
  <c r="BT1098" i="28" s="1"/>
  <c r="BO1092" i="28"/>
  <c r="BS1092" i="28" s="1"/>
  <c r="BN1085" i="28"/>
  <c r="BR1085" i="28" s="1"/>
  <c r="BM1079" i="28"/>
  <c r="BQ1079" i="28" s="1"/>
  <c r="BN1072" i="28"/>
  <c r="BR1072" i="28" s="1"/>
  <c r="BM1067" i="28"/>
  <c r="BQ1067" i="28" s="1"/>
  <c r="BP1057" i="28"/>
  <c r="BT1057" i="28" s="1"/>
  <c r="BM1043" i="28"/>
  <c r="BQ1043" i="28" s="1"/>
  <c r="BP1033" i="28"/>
  <c r="BT1033" i="28" s="1"/>
  <c r="BM1024" i="28"/>
  <c r="BQ1024" i="28" s="1"/>
  <c r="BM990" i="28"/>
  <c r="BQ990" i="28" s="1"/>
  <c r="BO978" i="28"/>
  <c r="BS978" i="28" s="1"/>
  <c r="BN966" i="28"/>
  <c r="BR966" i="28" s="1"/>
  <c r="BM956" i="28"/>
  <c r="BQ956" i="28" s="1"/>
  <c r="BN944" i="28"/>
  <c r="BR944" i="28" s="1"/>
  <c r="BN929" i="28"/>
  <c r="BR929" i="28" s="1"/>
  <c r="BM907" i="28"/>
  <c r="BQ907" i="28" s="1"/>
  <c r="BM882" i="28"/>
  <c r="BQ882" i="28" s="1"/>
  <c r="BM854" i="28"/>
  <c r="BQ854" i="28" s="1"/>
  <c r="BP833" i="28"/>
  <c r="BT833" i="28" s="1"/>
  <c r="BO803" i="28"/>
  <c r="BS803" i="28" s="1"/>
  <c r="BM774" i="28"/>
  <c r="BQ774" i="28" s="1"/>
  <c r="BN751" i="28"/>
  <c r="BR751" i="28" s="1"/>
  <c r="BM716" i="28"/>
  <c r="BQ716" i="28" s="1"/>
  <c r="BM687" i="28"/>
  <c r="BQ687" i="28" s="1"/>
  <c r="BM632" i="28"/>
  <c r="BQ632" i="28" s="1"/>
  <c r="BO581" i="28"/>
  <c r="BS581" i="28" s="1"/>
  <c r="BP508" i="28"/>
  <c r="BT508" i="28" s="1"/>
  <c r="BN421" i="28"/>
  <c r="BR421" i="28" s="1"/>
  <c r="BN1102" i="28"/>
  <c r="BR1102" i="28" s="1"/>
  <c r="BP1097" i="28"/>
  <c r="BT1097" i="28" s="1"/>
  <c r="BP1091" i="28"/>
  <c r="BT1091" i="28" s="1"/>
  <c r="BM1085" i="28"/>
  <c r="BQ1085" i="28" s="1"/>
  <c r="BM1072" i="28"/>
  <c r="BQ1072" i="28" s="1"/>
  <c r="BO1066" i="28"/>
  <c r="BS1066" i="28" s="1"/>
  <c r="BM1057" i="28"/>
  <c r="BQ1057" i="28" s="1"/>
  <c r="BP1042" i="28"/>
  <c r="BT1042" i="28" s="1"/>
  <c r="BO1033" i="28"/>
  <c r="BS1033" i="28" s="1"/>
  <c r="BN1022" i="28"/>
  <c r="BR1022" i="28" s="1"/>
  <c r="BM1011" i="28"/>
  <c r="BQ1011" i="28" s="1"/>
  <c r="BM989" i="28"/>
  <c r="BQ989" i="28" s="1"/>
  <c r="BN976" i="28"/>
  <c r="BR976" i="28" s="1"/>
  <c r="BM966" i="28"/>
  <c r="BQ966" i="28" s="1"/>
  <c r="BM955" i="28"/>
  <c r="BQ955" i="28" s="1"/>
  <c r="BP942" i="28"/>
  <c r="BT942" i="28" s="1"/>
  <c r="BN926" i="28"/>
  <c r="BR926" i="28" s="1"/>
  <c r="BO906" i="28"/>
  <c r="BS906" i="28" s="1"/>
  <c r="BP879" i="28"/>
  <c r="BT879" i="28" s="1"/>
  <c r="BO850" i="28"/>
  <c r="BS850" i="28" s="1"/>
  <c r="BO833" i="28"/>
  <c r="BS833" i="28" s="1"/>
  <c r="BN802" i="28"/>
  <c r="BR802" i="28" s="1"/>
  <c r="BM773" i="28"/>
  <c r="BQ773" i="28" s="1"/>
  <c r="BO750" i="28"/>
  <c r="BS750" i="28" s="1"/>
  <c r="BP681" i="28"/>
  <c r="BT681" i="28" s="1"/>
  <c r="BO631" i="28"/>
  <c r="BS631" i="28" s="1"/>
  <c r="BM573" i="28"/>
  <c r="BQ573" i="28" s="1"/>
  <c r="BN507" i="28"/>
  <c r="BR507" i="28" s="1"/>
  <c r="BM378" i="28"/>
  <c r="BQ378" i="28" s="1"/>
  <c r="BN940" i="28"/>
  <c r="BR940" i="28" s="1"/>
  <c r="BO930" i="28"/>
  <c r="BS930" i="28" s="1"/>
  <c r="BO918" i="28"/>
  <c r="BS918" i="28" s="1"/>
  <c r="BN905" i="28"/>
  <c r="BR905" i="28" s="1"/>
  <c r="BP890" i="28"/>
  <c r="BT890" i="28" s="1"/>
  <c r="BO875" i="28"/>
  <c r="BS875" i="28" s="1"/>
  <c r="BO860" i="28"/>
  <c r="BS860" i="28" s="1"/>
  <c r="BN846" i="28"/>
  <c r="BR846" i="28" s="1"/>
  <c r="BM831" i="28"/>
  <c r="BQ831" i="28" s="1"/>
  <c r="BO815" i="28"/>
  <c r="BS815" i="28" s="1"/>
  <c r="BP797" i="28"/>
  <c r="BT797" i="28" s="1"/>
  <c r="BP781" i="28"/>
  <c r="BT781" i="28" s="1"/>
  <c r="BM765" i="28"/>
  <c r="BQ765" i="28" s="1"/>
  <c r="BM729" i="28"/>
  <c r="BQ729" i="28" s="1"/>
  <c r="BO706" i="28"/>
  <c r="BS706" i="28" s="1"/>
  <c r="BP683" i="28"/>
  <c r="BT683" i="28" s="1"/>
  <c r="BN655" i="28"/>
  <c r="BR655" i="28" s="1"/>
  <c r="BM624" i="28"/>
  <c r="BQ624" i="28" s="1"/>
  <c r="BN589" i="28"/>
  <c r="BR589" i="28" s="1"/>
  <c r="BP494" i="28"/>
  <c r="BT494" i="28" s="1"/>
  <c r="BN166" i="28"/>
  <c r="BR166" i="28" s="1"/>
  <c r="BN232" i="28"/>
  <c r="BR232" i="28" s="1"/>
  <c r="BM308" i="28"/>
  <c r="BQ308" i="28" s="1"/>
  <c r="BP362" i="28"/>
  <c r="BT362" i="28" s="1"/>
  <c r="BP391" i="28"/>
  <c r="BT391" i="28" s="1"/>
  <c r="BO422" i="28"/>
  <c r="BS422" i="28" s="1"/>
  <c r="BP440" i="28"/>
  <c r="BT440" i="28" s="1"/>
  <c r="BP459" i="28"/>
  <c r="BT459" i="28" s="1"/>
  <c r="BP474" i="28"/>
  <c r="BT474" i="28" s="1"/>
  <c r="BP487" i="28"/>
  <c r="BT487" i="28" s="1"/>
  <c r="BO500" i="28"/>
  <c r="BS500" i="28" s="1"/>
  <c r="BO512" i="28"/>
  <c r="BS512" i="28" s="1"/>
  <c r="BP523" i="28"/>
  <c r="BT523" i="28" s="1"/>
  <c r="BM534" i="28"/>
  <c r="BQ534" i="28" s="1"/>
  <c r="BM547" i="28"/>
  <c r="BQ547" i="28" s="1"/>
  <c r="BP556" i="28"/>
  <c r="BT556" i="28" s="1"/>
  <c r="BN565" i="28"/>
  <c r="BR565" i="28" s="1"/>
  <c r="BM575" i="28"/>
  <c r="BQ575" i="28" s="1"/>
  <c r="BN583" i="28"/>
  <c r="BR583" i="28" s="1"/>
  <c r="BM592" i="28"/>
  <c r="BQ592" i="28" s="1"/>
  <c r="BP608" i="28"/>
  <c r="BT608" i="28" s="1"/>
  <c r="BN616" i="28"/>
  <c r="BR616" i="28" s="1"/>
  <c r="BO624" i="28"/>
  <c r="BS624" i="28" s="1"/>
  <c r="BP632" i="28"/>
  <c r="BT632" i="28" s="1"/>
  <c r="BM640" i="28"/>
  <c r="BQ640" i="28" s="1"/>
  <c r="BO648" i="28"/>
  <c r="BS648" i="28" s="1"/>
  <c r="BM656" i="28"/>
  <c r="BQ656" i="28" s="1"/>
  <c r="BN664" i="28"/>
  <c r="BR664" i="28" s="1"/>
  <c r="BN671" i="28"/>
  <c r="BR671" i="28" s="1"/>
  <c r="BO678" i="28"/>
  <c r="BS678" i="28" s="1"/>
  <c r="BO684" i="28"/>
  <c r="BS684" i="28" s="1"/>
  <c r="BP694" i="28"/>
  <c r="BT694" i="28" s="1"/>
  <c r="BM701" i="28"/>
  <c r="BQ701" i="28" s="1"/>
  <c r="BN707" i="28"/>
  <c r="BR707" i="28" s="1"/>
  <c r="BM713" i="28"/>
  <c r="BQ713" i="28" s="1"/>
  <c r="BO718" i="28"/>
  <c r="BS718" i="28" s="1"/>
  <c r="BM725" i="28"/>
  <c r="BQ725" i="28" s="1"/>
  <c r="BN730" i="28"/>
  <c r="BR730" i="28" s="1"/>
  <c r="BN736" i="28"/>
  <c r="BR736" i="28" s="1"/>
  <c r="BO741" i="28"/>
  <c r="BS741" i="28" s="1"/>
  <c r="BM746" i="28"/>
  <c r="BQ746" i="28" s="1"/>
  <c r="BP755" i="28"/>
  <c r="BT755" i="28" s="1"/>
  <c r="BP760" i="28"/>
  <c r="BT760" i="28" s="1"/>
  <c r="BP765" i="28"/>
  <c r="BT765" i="28" s="1"/>
  <c r="BM770" i="28"/>
  <c r="BQ770" i="28" s="1"/>
  <c r="BP774" i="28"/>
  <c r="BT774" i="28" s="1"/>
  <c r="BN779" i="28"/>
  <c r="BR779" i="28" s="1"/>
  <c r="BM784" i="28"/>
  <c r="BQ784" i="28" s="1"/>
  <c r="BP788" i="28"/>
  <c r="BT788" i="28" s="1"/>
  <c r="BN793" i="28"/>
  <c r="BR793" i="28" s="1"/>
  <c r="BM798" i="28"/>
  <c r="BQ798" i="28" s="1"/>
  <c r="BO802" i="28"/>
  <c r="BS802" i="28" s="1"/>
  <c r="BO807" i="28"/>
  <c r="BS807" i="28" s="1"/>
  <c r="BO812" i="28"/>
  <c r="BS812" i="28" s="1"/>
  <c r="BM817" i="28"/>
  <c r="BQ817" i="28" s="1"/>
  <c r="BO826" i="28"/>
  <c r="BS826" i="28" s="1"/>
  <c r="BO830" i="28"/>
  <c r="BS830" i="28" s="1"/>
  <c r="BN835" i="28"/>
  <c r="BR835" i="28" s="1"/>
  <c r="BM839" i="28"/>
  <c r="BQ839" i="28" s="1"/>
  <c r="BN847" i="28"/>
  <c r="BR847" i="28" s="1"/>
  <c r="BN851" i="28"/>
  <c r="BR851" i="28" s="1"/>
  <c r="BN859" i="28"/>
  <c r="BR859" i="28" s="1"/>
  <c r="BP863" i="28"/>
  <c r="BT863" i="28" s="1"/>
  <c r="BM868" i="28"/>
  <c r="BQ868" i="28" s="1"/>
  <c r="BN872" i="28"/>
  <c r="BR872" i="28" s="1"/>
  <c r="BO876" i="28"/>
  <c r="BS876" i="28" s="1"/>
  <c r="BP883" i="28"/>
  <c r="BT883" i="28" s="1"/>
  <c r="BO888" i="28"/>
  <c r="BS888" i="28" s="1"/>
  <c r="BN893" i="28"/>
  <c r="BR893" i="28" s="1"/>
  <c r="BP897" i="28"/>
  <c r="BT897" i="28" s="1"/>
  <c r="BP902" i="28"/>
  <c r="BT902" i="28" s="1"/>
  <c r="BN907" i="28"/>
  <c r="BR907" i="28" s="1"/>
  <c r="BP910" i="28"/>
  <c r="BT910" i="28" s="1"/>
  <c r="BP914" i="28"/>
  <c r="BT914" i="28" s="1"/>
  <c r="BN919" i="28"/>
  <c r="BR919" i="28" s="1"/>
  <c r="BN923" i="28"/>
  <c r="BR923" i="28" s="1"/>
  <c r="BM927" i="28"/>
  <c r="BQ927" i="28" s="1"/>
  <c r="BM931" i="28"/>
  <c r="BQ931" i="28" s="1"/>
  <c r="BP168" i="28"/>
  <c r="BT168" i="28" s="1"/>
  <c r="BO238" i="28"/>
  <c r="BS238" i="28" s="1"/>
  <c r="BN315" i="28"/>
  <c r="BR315" i="28" s="1"/>
  <c r="BN366" i="28"/>
  <c r="BR366" i="28" s="1"/>
  <c r="BO396" i="28"/>
  <c r="BS396" i="28" s="1"/>
  <c r="BO425" i="28"/>
  <c r="BS425" i="28" s="1"/>
  <c r="BO441" i="28"/>
  <c r="BS441" i="28" s="1"/>
  <c r="BP460" i="28"/>
  <c r="BT460" i="28" s="1"/>
  <c r="BO475" i="28"/>
  <c r="BS475" i="28" s="1"/>
  <c r="BM489" i="28"/>
  <c r="BQ489" i="28" s="1"/>
  <c r="BM513" i="28"/>
  <c r="BQ513" i="28" s="1"/>
  <c r="BN524" i="28"/>
  <c r="BR524" i="28" s="1"/>
  <c r="BN534" i="28"/>
  <c r="BR534" i="28" s="1"/>
  <c r="BN547" i="28"/>
  <c r="BR547" i="28" s="1"/>
  <c r="BM557" i="28"/>
  <c r="BQ557" i="28" s="1"/>
  <c r="BP566" i="28"/>
  <c r="BT566" i="28" s="1"/>
  <c r="BN575" i="28"/>
  <c r="BR575" i="28" s="1"/>
  <c r="BO583" i="28"/>
  <c r="BS583" i="28" s="1"/>
  <c r="BP593" i="28"/>
  <c r="BT593" i="28" s="1"/>
  <c r="BM601" i="28"/>
  <c r="BQ601" i="28" s="1"/>
  <c r="BN609" i="28"/>
  <c r="BR609" i="28" s="1"/>
  <c r="BP617" i="28"/>
  <c r="BT617" i="28" s="1"/>
  <c r="BM641" i="28"/>
  <c r="BQ641" i="28" s="1"/>
  <c r="BP648" i="28"/>
  <c r="BT648" i="28" s="1"/>
  <c r="BM657" i="28"/>
  <c r="BQ657" i="28" s="1"/>
  <c r="BP664" i="28"/>
  <c r="BT664" i="28" s="1"/>
  <c r="BO671" i="28"/>
  <c r="BS671" i="28" s="1"/>
  <c r="BP678" i="28"/>
  <c r="BT678" i="28" s="1"/>
  <c r="BP684" i="28"/>
  <c r="BT684" i="28" s="1"/>
  <c r="BM690" i="28"/>
  <c r="BQ690" i="28" s="1"/>
  <c r="BO695" i="28"/>
  <c r="BS695" i="28" s="1"/>
  <c r="BO701" i="28"/>
  <c r="BS701" i="28" s="1"/>
  <c r="BO707" i="28"/>
  <c r="BS707" i="28" s="1"/>
  <c r="BN713" i="28"/>
  <c r="BR713" i="28" s="1"/>
  <c r="BM719" i="28"/>
  <c r="BQ719" i="28" s="1"/>
  <c r="BN725" i="28"/>
  <c r="BR725" i="28" s="1"/>
  <c r="BP730" i="28"/>
  <c r="BT730" i="28" s="1"/>
  <c r="BP736" i="28"/>
  <c r="BT736" i="28" s="1"/>
  <c r="BP741" i="28"/>
  <c r="BT741" i="28" s="1"/>
  <c r="BO746" i="28"/>
  <c r="BS746" i="28" s="1"/>
  <c r="BM751" i="28"/>
  <c r="BQ751" i="28" s="1"/>
  <c r="BM761" i="28"/>
  <c r="BQ761" i="28" s="1"/>
  <c r="BN770" i="28"/>
  <c r="BR770" i="28" s="1"/>
  <c r="BN775" i="28"/>
  <c r="BR775" i="28" s="1"/>
  <c r="BO779" i="28"/>
  <c r="BS779" i="28" s="1"/>
  <c r="BO784" i="28"/>
  <c r="BS784" i="28" s="1"/>
  <c r="BO793" i="28"/>
  <c r="BS793" i="28" s="1"/>
  <c r="BN798" i="28"/>
  <c r="BR798" i="28" s="1"/>
  <c r="BP802" i="28"/>
  <c r="BT802" i="28" s="1"/>
  <c r="BP807" i="28"/>
  <c r="BT807" i="28" s="1"/>
  <c r="BP812" i="28"/>
  <c r="BT812" i="28" s="1"/>
  <c r="BN817" i="28"/>
  <c r="BR817" i="28" s="1"/>
  <c r="BM822" i="28"/>
  <c r="BQ822" i="28" s="1"/>
  <c r="BP826" i="28"/>
  <c r="BT826" i="28" s="1"/>
  <c r="BO835" i="28"/>
  <c r="BS835" i="28" s="1"/>
  <c r="BN839" i="28"/>
  <c r="BR839" i="28" s="1"/>
  <c r="BO843" i="28"/>
  <c r="BS843" i="28" s="1"/>
  <c r="BO847" i="28"/>
  <c r="BS847" i="28" s="1"/>
  <c r="BO851" i="28"/>
  <c r="BS851" i="28" s="1"/>
  <c r="BO859" i="28"/>
  <c r="BS859" i="28" s="1"/>
  <c r="BM864" i="28"/>
  <c r="BQ864" i="28" s="1"/>
  <c r="BN868" i="28"/>
  <c r="BR868" i="28" s="1"/>
  <c r="BO872" i="28"/>
  <c r="BS872" i="28" s="1"/>
  <c r="BP876" i="28"/>
  <c r="BT876" i="28" s="1"/>
  <c r="BM880" i="28"/>
  <c r="BQ880" i="28" s="1"/>
  <c r="BN884" i="28"/>
  <c r="BR884" i="28" s="1"/>
  <c r="BP888" i="28"/>
  <c r="BT888" i="28" s="1"/>
  <c r="BO893" i="28"/>
  <c r="BS893" i="28" s="1"/>
  <c r="BM898" i="28"/>
  <c r="BQ898" i="28" s="1"/>
  <c r="BO907" i="28"/>
  <c r="BS907" i="28" s="1"/>
  <c r="BM911" i="28"/>
  <c r="BQ911" i="28" s="1"/>
  <c r="BN915" i="28"/>
  <c r="BR915" i="28" s="1"/>
  <c r="BO919" i="28"/>
  <c r="BS919" i="28" s="1"/>
  <c r="BO923" i="28"/>
  <c r="BS923" i="28" s="1"/>
  <c r="BN927" i="28"/>
  <c r="BR927" i="28" s="1"/>
  <c r="BN931" i="28"/>
  <c r="BR931" i="28" s="1"/>
  <c r="BP169" i="28"/>
  <c r="BT169" i="28" s="1"/>
  <c r="BO244" i="28"/>
  <c r="BS244" i="28" s="1"/>
  <c r="BP319" i="28"/>
  <c r="BT319" i="28" s="1"/>
  <c r="BM368" i="28"/>
  <c r="BQ368" i="28" s="1"/>
  <c r="BM399" i="28"/>
  <c r="BQ399" i="28" s="1"/>
  <c r="BP425" i="28"/>
  <c r="BT425" i="28" s="1"/>
  <c r="BM447" i="28"/>
  <c r="BQ447" i="28" s="1"/>
  <c r="BN461" i="28"/>
  <c r="BR461" i="28" s="1"/>
  <c r="BP476" i="28"/>
  <c r="BT476" i="28" s="1"/>
  <c r="BN489" i="28"/>
  <c r="BR489" i="28" s="1"/>
  <c r="BM502" i="28"/>
  <c r="BQ502" i="28" s="1"/>
  <c r="BN513" i="28"/>
  <c r="BR513" i="28" s="1"/>
  <c r="BO524" i="28"/>
  <c r="BS524" i="28" s="1"/>
  <c r="BP537" i="28"/>
  <c r="BT537" i="28" s="1"/>
  <c r="BP547" i="28"/>
  <c r="BT547" i="28" s="1"/>
  <c r="BP557" i="28"/>
  <c r="BT557" i="28" s="1"/>
  <c r="BP567" i="28"/>
  <c r="BT567" i="28" s="1"/>
  <c r="BO575" i="28"/>
  <c r="BS575" i="28" s="1"/>
  <c r="BP584" i="28"/>
  <c r="BT584" i="28" s="1"/>
  <c r="BN594" i="28"/>
  <c r="BR594" i="28" s="1"/>
  <c r="BN601" i="28"/>
  <c r="BR601" i="28" s="1"/>
  <c r="BO609" i="28"/>
  <c r="BS609" i="28" s="1"/>
  <c r="BO618" i="28"/>
  <c r="BS618" i="28" s="1"/>
  <c r="BM625" i="28"/>
  <c r="BQ625" i="28" s="1"/>
  <c r="BO633" i="28"/>
  <c r="BS633" i="28" s="1"/>
  <c r="BO641" i="28"/>
  <c r="BS641" i="28" s="1"/>
  <c r="BN657" i="28"/>
  <c r="BR657" i="28" s="1"/>
  <c r="BM665" i="28"/>
  <c r="BQ665" i="28" s="1"/>
  <c r="BM672" i="28"/>
  <c r="BQ672" i="28" s="1"/>
  <c r="BN679" i="28"/>
  <c r="BR679" i="28" s="1"/>
  <c r="BN685" i="28"/>
  <c r="BR685" i="28" s="1"/>
  <c r="BO690" i="28"/>
  <c r="BS690" i="28" s="1"/>
  <c r="BP695" i="28"/>
  <c r="BT695" i="28" s="1"/>
  <c r="BM702" i="28"/>
  <c r="BQ702" i="28" s="1"/>
  <c r="BM708" i="28"/>
  <c r="BQ708" i="28" s="1"/>
  <c r="BO713" i="28"/>
  <c r="BS713" i="28" s="1"/>
  <c r="BN719" i="28"/>
  <c r="BR719" i="28" s="1"/>
  <c r="BN182" i="28"/>
  <c r="BR182" i="28" s="1"/>
  <c r="BO251" i="28"/>
  <c r="BS251" i="28" s="1"/>
  <c r="BP324" i="28"/>
  <c r="BT324" i="28" s="1"/>
  <c r="BP369" i="28"/>
  <c r="BT369" i="28" s="1"/>
  <c r="BO399" i="28"/>
  <c r="BS399" i="28" s="1"/>
  <c r="BP426" i="28"/>
  <c r="BT426" i="28" s="1"/>
  <c r="BN447" i="28"/>
  <c r="BR447" i="28" s="1"/>
  <c r="BM462" i="28"/>
  <c r="BQ462" i="28" s="1"/>
  <c r="BM477" i="28"/>
  <c r="BQ477" i="28" s="1"/>
  <c r="BP489" i="28"/>
  <c r="BT489" i="28" s="1"/>
  <c r="BO503" i="28"/>
  <c r="BS503" i="28" s="1"/>
  <c r="BO515" i="28"/>
  <c r="BS515" i="28" s="1"/>
  <c r="BN525" i="28"/>
  <c r="BR525" i="28" s="1"/>
  <c r="BN539" i="28"/>
  <c r="BR539" i="28" s="1"/>
  <c r="BM558" i="28"/>
  <c r="BQ558" i="28" s="1"/>
  <c r="BP568" i="28"/>
  <c r="BT568" i="28" s="1"/>
  <c r="BM577" i="28"/>
  <c r="BQ577" i="28" s="1"/>
  <c r="BO594" i="28"/>
  <c r="BS594" i="28" s="1"/>
  <c r="BM602" i="28"/>
  <c r="BQ602" i="28" s="1"/>
  <c r="BP609" i="28"/>
  <c r="BT609" i="28" s="1"/>
  <c r="BM619" i="28"/>
  <c r="BQ619" i="28" s="1"/>
  <c r="BO625" i="28"/>
  <c r="BS625" i="28" s="1"/>
  <c r="BP633" i="28"/>
  <c r="BT633" i="28" s="1"/>
  <c r="BP641" i="28"/>
  <c r="BT641" i="28" s="1"/>
  <c r="BN650" i="28"/>
  <c r="BR650" i="28" s="1"/>
  <c r="BO657" i="28"/>
  <c r="BS657" i="28" s="1"/>
  <c r="BM666" i="28"/>
  <c r="BQ666" i="28" s="1"/>
  <c r="BN672" i="28"/>
  <c r="BR672" i="28" s="1"/>
  <c r="BO679" i="28"/>
  <c r="BS679" i="28" s="1"/>
  <c r="BM686" i="28"/>
  <c r="BQ686" i="28" s="1"/>
  <c r="BP690" i="28"/>
  <c r="BT690" i="28" s="1"/>
  <c r="BN696" i="28"/>
  <c r="BR696" i="28" s="1"/>
  <c r="BO702" i="28"/>
  <c r="BS702" i="28" s="1"/>
  <c r="BO708" i="28"/>
  <c r="BS708" i="28" s="1"/>
  <c r="BM720" i="28"/>
  <c r="BQ720" i="28" s="1"/>
  <c r="BP725" i="28"/>
  <c r="BT725" i="28" s="1"/>
  <c r="BN731" i="28"/>
  <c r="BR731" i="28" s="1"/>
  <c r="BN737" i="28"/>
  <c r="BR737" i="28" s="1"/>
  <c r="BN742" i="28"/>
  <c r="BR742" i="28" s="1"/>
  <c r="BO751" i="28"/>
  <c r="BS751" i="28" s="1"/>
  <c r="BO756" i="28"/>
  <c r="BS756" i="28" s="1"/>
  <c r="BP761" i="28"/>
  <c r="BT761" i="28" s="1"/>
  <c r="BN766" i="28"/>
  <c r="BR766" i="28" s="1"/>
  <c r="BP770" i="28"/>
  <c r="BT770" i="28" s="1"/>
  <c r="BP775" i="28"/>
  <c r="BT775" i="28" s="1"/>
  <c r="BM785" i="28"/>
  <c r="BQ785" i="28" s="1"/>
  <c r="BN789" i="28"/>
  <c r="BR789" i="28" s="1"/>
  <c r="BM794" i="28"/>
  <c r="BQ794" i="28" s="1"/>
  <c r="BP798" i="28"/>
  <c r="BT798" i="28" s="1"/>
  <c r="BN803" i="28"/>
  <c r="BR803" i="28" s="1"/>
  <c r="BO808" i="28"/>
  <c r="BS808" i="28" s="1"/>
  <c r="BP813" i="28"/>
  <c r="BT813" i="28" s="1"/>
  <c r="BP817" i="28"/>
  <c r="BT817" i="28" s="1"/>
  <c r="BO822" i="28"/>
  <c r="BS822" i="28" s="1"/>
  <c r="BM827" i="28"/>
  <c r="BQ827" i="28" s="1"/>
  <c r="BP831" i="28"/>
  <c r="BT831" i="28" s="1"/>
  <c r="BN844" i="28"/>
  <c r="BR844" i="28" s="1"/>
  <c r="BM848" i="28"/>
  <c r="BQ848" i="28" s="1"/>
  <c r="BM852" i="28"/>
  <c r="BQ852" i="28" s="1"/>
  <c r="BO856" i="28"/>
  <c r="BS856" i="28" s="1"/>
  <c r="BN860" i="28"/>
  <c r="BR860" i="28" s="1"/>
  <c r="BO864" i="28"/>
  <c r="BS864" i="28" s="1"/>
  <c r="BP868" i="28"/>
  <c r="BT868" i="28" s="1"/>
  <c r="BP873" i="28"/>
  <c r="BT873" i="28" s="1"/>
  <c r="BO880" i="28"/>
  <c r="BS880" i="28" s="1"/>
  <c r="BM885" i="28"/>
  <c r="BQ885" i="28" s="1"/>
  <c r="BN889" i="28"/>
  <c r="BR889" i="28" s="1"/>
  <c r="BO898" i="28"/>
  <c r="BS898" i="28" s="1"/>
  <c r="BO903" i="28"/>
  <c r="BS903" i="28" s="1"/>
  <c r="BP911" i="28"/>
  <c r="BT911" i="28" s="1"/>
  <c r="BP915" i="28"/>
  <c r="BT915" i="28" s="1"/>
  <c r="BM924" i="28"/>
  <c r="BQ924" i="28" s="1"/>
  <c r="BM928" i="28"/>
  <c r="BQ928" i="28" s="1"/>
  <c r="BM185" i="28"/>
  <c r="BQ185" i="28" s="1"/>
  <c r="BO258" i="28"/>
  <c r="BS258" i="28" s="1"/>
  <c r="BN335" i="28"/>
  <c r="BR335" i="28" s="1"/>
  <c r="BO370" i="28"/>
  <c r="BS370" i="28" s="1"/>
  <c r="BP404" i="28"/>
  <c r="BT404" i="28" s="1"/>
  <c r="BM428" i="28"/>
  <c r="BQ428" i="28" s="1"/>
  <c r="BO448" i="28"/>
  <c r="BS448" i="28" s="1"/>
  <c r="BN466" i="28"/>
  <c r="BR466" i="28" s="1"/>
  <c r="BP478" i="28"/>
  <c r="BT478" i="28" s="1"/>
  <c r="BM493" i="28"/>
  <c r="BQ493" i="28" s="1"/>
  <c r="BM504" i="28"/>
  <c r="BQ504" i="28" s="1"/>
  <c r="BN516" i="28"/>
  <c r="BR516" i="28" s="1"/>
  <c r="BO526" i="28"/>
  <c r="BS526" i="28" s="1"/>
  <c r="BM540" i="28"/>
  <c r="BQ540" i="28" s="1"/>
  <c r="BP548" i="28"/>
  <c r="BT548" i="28" s="1"/>
  <c r="BP558" i="28"/>
  <c r="BT558" i="28" s="1"/>
  <c r="BN569" i="28"/>
  <c r="BR569" i="28" s="1"/>
  <c r="BP577" i="28"/>
  <c r="BT577" i="28" s="1"/>
  <c r="BO585" i="28"/>
  <c r="BS585" i="28" s="1"/>
  <c r="BP595" i="28"/>
  <c r="BT595" i="28" s="1"/>
  <c r="BO603" i="28"/>
  <c r="BS603" i="28" s="1"/>
  <c r="BP611" i="28"/>
  <c r="BT611" i="28" s="1"/>
  <c r="BO619" i="28"/>
  <c r="BS619" i="28" s="1"/>
  <c r="BO626" i="28"/>
  <c r="BS626" i="28" s="1"/>
  <c r="BN635" i="28"/>
  <c r="BR635" i="28" s="1"/>
  <c r="BM643" i="28"/>
  <c r="BQ643" i="28" s="1"/>
  <c r="BO651" i="28"/>
  <c r="BS651" i="28" s="1"/>
  <c r="BM659" i="28"/>
  <c r="BQ659" i="28" s="1"/>
  <c r="BO666" i="28"/>
  <c r="BS666" i="28" s="1"/>
  <c r="BN673" i="28"/>
  <c r="BR673" i="28" s="1"/>
  <c r="BO680" i="28"/>
  <c r="BS680" i="28" s="1"/>
  <c r="BO686" i="28"/>
  <c r="BS686" i="28" s="1"/>
  <c r="BN691" i="28"/>
  <c r="BR691" i="28" s="1"/>
  <c r="BP697" i="28"/>
  <c r="BT697" i="28" s="1"/>
  <c r="BN714" i="28"/>
  <c r="BR714" i="28" s="1"/>
  <c r="BO720" i="28"/>
  <c r="BS720" i="28" s="1"/>
  <c r="BN726" i="28"/>
  <c r="BR726" i="28" s="1"/>
  <c r="BM732" i="28"/>
  <c r="BQ732" i="28" s="1"/>
  <c r="BP737" i="28"/>
  <c r="BT737" i="28" s="1"/>
  <c r="BM743" i="28"/>
  <c r="BQ743" i="28" s="1"/>
  <c r="BN747" i="28"/>
  <c r="BR747" i="28" s="1"/>
  <c r="BM752" i="28"/>
  <c r="BQ752" i="28" s="1"/>
  <c r="BN757" i="28"/>
  <c r="BR757" i="28" s="1"/>
  <c r="BO762" i="28"/>
  <c r="BS762" i="28" s="1"/>
  <c r="BP766" i="28"/>
  <c r="BT766" i="28" s="1"/>
  <c r="BM771" i="28"/>
  <c r="BQ771" i="28" s="1"/>
  <c r="BO776" i="28"/>
  <c r="BS776" i="28" s="1"/>
  <c r="BN780" i="28"/>
  <c r="BR780" i="28" s="1"/>
  <c r="BO785" i="28"/>
  <c r="BS785" i="28" s="1"/>
  <c r="BN790" i="28"/>
  <c r="BR790" i="28" s="1"/>
  <c r="BP794" i="28"/>
  <c r="BT794" i="28" s="1"/>
  <c r="BN799" i="28"/>
  <c r="BR799" i="28" s="1"/>
  <c r="BP803" i="28"/>
  <c r="BT803" i="28" s="1"/>
  <c r="BP809" i="28"/>
  <c r="BT809" i="28" s="1"/>
  <c r="BO818" i="28"/>
  <c r="BS818" i="28" s="1"/>
  <c r="BM823" i="28"/>
  <c r="BQ823" i="28" s="1"/>
  <c r="BO827" i="28"/>
  <c r="BS827" i="28" s="1"/>
  <c r="BN832" i="28"/>
  <c r="BR832" i="28" s="1"/>
  <c r="BN836" i="28"/>
  <c r="BR836" i="28" s="1"/>
  <c r="BO840" i="28"/>
  <c r="BS840" i="28" s="1"/>
  <c r="BP844" i="28"/>
  <c r="BT844" i="28" s="1"/>
  <c r="BO848" i="28"/>
  <c r="BS848" i="28" s="1"/>
  <c r="BO852" i="28"/>
  <c r="BS852" i="28" s="1"/>
  <c r="BM857" i="28"/>
  <c r="BQ857" i="28" s="1"/>
  <c r="BP860" i="28"/>
  <c r="BT860" i="28" s="1"/>
  <c r="BM865" i="28"/>
  <c r="BQ865" i="28" s="1"/>
  <c r="BP869" i="28"/>
  <c r="BT869" i="28" s="1"/>
  <c r="BM874" i="28"/>
  <c r="BQ874" i="28" s="1"/>
  <c r="BM877" i="28"/>
  <c r="BQ877" i="28" s="1"/>
  <c r="BO885" i="28"/>
  <c r="BS885" i="28" s="1"/>
  <c r="BP889" i="28"/>
  <c r="BT889" i="28" s="1"/>
  <c r="BN894" i="28"/>
  <c r="BR894" i="28" s="1"/>
  <c r="BP899" i="28"/>
  <c r="BT899" i="28" s="1"/>
  <c r="BM904" i="28"/>
  <c r="BQ904" i="28" s="1"/>
  <c r="BM908" i="28"/>
  <c r="BQ908" i="28" s="1"/>
  <c r="BM912" i="28"/>
  <c r="BQ912" i="28" s="1"/>
  <c r="BN916" i="28"/>
  <c r="BR916" i="28" s="1"/>
  <c r="BN920" i="28"/>
  <c r="BR920" i="28" s="1"/>
  <c r="BP924" i="28"/>
  <c r="BT924" i="28" s="1"/>
  <c r="BP928" i="28"/>
  <c r="BT928" i="28" s="1"/>
  <c r="BN932" i="28"/>
  <c r="BR932" i="28" s="1"/>
  <c r="BP109" i="28"/>
  <c r="BT109" i="28" s="1"/>
  <c r="BO187" i="28"/>
  <c r="BS187" i="28" s="1"/>
  <c r="BO259" i="28"/>
  <c r="BS259" i="28" s="1"/>
  <c r="BO336" i="28"/>
  <c r="BS336" i="28" s="1"/>
  <c r="BM371" i="28"/>
  <c r="BQ371" i="28" s="1"/>
  <c r="BO406" i="28"/>
  <c r="BS406" i="28" s="1"/>
  <c r="BP429" i="28"/>
  <c r="BT429" i="28" s="1"/>
  <c r="BM449" i="28"/>
  <c r="BQ449" i="28" s="1"/>
  <c r="BM467" i="28"/>
  <c r="BQ467" i="28" s="1"/>
  <c r="BN479" i="28"/>
  <c r="BR479" i="28" s="1"/>
  <c r="BM494" i="28"/>
  <c r="BQ494" i="28" s="1"/>
  <c r="BN504" i="28"/>
  <c r="BR504" i="28" s="1"/>
  <c r="BP516" i="28"/>
  <c r="BT516" i="28" s="1"/>
  <c r="BM527" i="28"/>
  <c r="BQ527" i="28" s="1"/>
  <c r="BN540" i="28"/>
  <c r="BR540" i="28" s="1"/>
  <c r="BP549" i="28"/>
  <c r="BT549" i="28" s="1"/>
  <c r="BP560" i="28"/>
  <c r="BT560" i="28" s="1"/>
  <c r="BP569" i="28"/>
  <c r="BT569" i="28" s="1"/>
  <c r="BO578" i="28"/>
  <c r="BS578" i="28" s="1"/>
  <c r="BN586" i="28"/>
  <c r="BR586" i="28" s="1"/>
  <c r="BN596" i="28"/>
  <c r="BR596" i="28" s="1"/>
  <c r="BP603" i="28"/>
  <c r="BT603" i="28" s="1"/>
  <c r="BN612" i="28"/>
  <c r="BR612" i="28" s="1"/>
  <c r="BP619" i="28"/>
  <c r="BT619" i="28" s="1"/>
  <c r="BM627" i="28"/>
  <c r="BQ627" i="28" s="1"/>
  <c r="BP635" i="28"/>
  <c r="BT635" i="28" s="1"/>
  <c r="BO643" i="28"/>
  <c r="BS643" i="28" s="1"/>
  <c r="BP651" i="28"/>
  <c r="BT651" i="28" s="1"/>
  <c r="BN659" i="28"/>
  <c r="BR659" i="28" s="1"/>
  <c r="BM667" i="28"/>
  <c r="BQ667" i="28" s="1"/>
  <c r="BN674" i="28"/>
  <c r="BR674" i="28" s="1"/>
  <c r="BP680" i="28"/>
  <c r="BT680" i="28" s="1"/>
  <c r="BP686" i="28"/>
  <c r="BT686" i="28" s="1"/>
  <c r="BO691" i="28"/>
  <c r="BS691" i="28" s="1"/>
  <c r="BM703" i="28"/>
  <c r="BQ703" i="28" s="1"/>
  <c r="BN709" i="28"/>
  <c r="BR709" i="28" s="1"/>
  <c r="BM715" i="28"/>
  <c r="BQ715" i="28" s="1"/>
  <c r="BP720" i="28"/>
  <c r="BT720" i="28" s="1"/>
  <c r="BN727" i="28"/>
  <c r="BR727" i="28" s="1"/>
  <c r="BN733" i="28"/>
  <c r="BR733" i="28" s="1"/>
  <c r="BN738" i="28"/>
  <c r="BR738" i="28" s="1"/>
  <c r="BO743" i="28"/>
  <c r="BS743" i="28" s="1"/>
  <c r="BO747" i="28"/>
  <c r="BS747" i="28" s="1"/>
  <c r="BN752" i="28"/>
  <c r="BR752" i="28" s="1"/>
  <c r="BP757" i="28"/>
  <c r="BT757" i="28" s="1"/>
  <c r="BM763" i="28"/>
  <c r="BQ763" i="28" s="1"/>
  <c r="BO771" i="28"/>
  <c r="BS771" i="28" s="1"/>
  <c r="BP776" i="28"/>
  <c r="BT776" i="28" s="1"/>
  <c r="BO780" i="28"/>
  <c r="BS780" i="28" s="1"/>
  <c r="BP785" i="28"/>
  <c r="BT785" i="28" s="1"/>
  <c r="BP790" i="28"/>
  <c r="BT790" i="28" s="1"/>
  <c r="BM795" i="28"/>
  <c r="BQ795" i="28" s="1"/>
  <c r="BO799" i="28"/>
  <c r="BS799" i="28" s="1"/>
  <c r="BO804" i="28"/>
  <c r="BS804" i="28" s="1"/>
  <c r="BM810" i="28"/>
  <c r="BQ810" i="28" s="1"/>
  <c r="BM814" i="28"/>
  <c r="BQ814" i="28" s="1"/>
  <c r="BM819" i="28"/>
  <c r="BQ819" i="28" s="1"/>
  <c r="BN823" i="28"/>
  <c r="BR823" i="28" s="1"/>
  <c r="BP832" i="28"/>
  <c r="BT832" i="28" s="1"/>
  <c r="BO836" i="28"/>
  <c r="BS836" i="28" s="1"/>
  <c r="BM841" i="28"/>
  <c r="BQ841" i="28" s="1"/>
  <c r="BP848" i="28"/>
  <c r="BT848" i="28" s="1"/>
  <c r="BM853" i="28"/>
  <c r="BQ853" i="28" s="1"/>
  <c r="BN857" i="28"/>
  <c r="BR857" i="28" s="1"/>
  <c r="BM861" i="28"/>
  <c r="BQ861" i="28" s="1"/>
  <c r="BO865" i="28"/>
  <c r="BS865" i="28" s="1"/>
  <c r="BN870" i="28"/>
  <c r="BR870" i="28" s="1"/>
  <c r="BN874" i="28"/>
  <c r="BR874" i="28" s="1"/>
  <c r="BN877" i="28"/>
  <c r="BR877" i="28" s="1"/>
  <c r="BM881" i="28"/>
  <c r="BQ881" i="28" s="1"/>
  <c r="BP885" i="28"/>
  <c r="BT885" i="28" s="1"/>
  <c r="BM890" i="28"/>
  <c r="BQ890" i="28" s="1"/>
  <c r="BM112" i="28"/>
  <c r="BQ112" i="28" s="1"/>
  <c r="BM189" i="28"/>
  <c r="BQ189" i="28" s="1"/>
  <c r="BN267" i="28"/>
  <c r="BR267" i="28" s="1"/>
  <c r="BP337" i="28"/>
  <c r="BT337" i="28" s="1"/>
  <c r="BP375" i="28"/>
  <c r="BT375" i="28" s="1"/>
  <c r="BO409" i="28"/>
  <c r="BS409" i="28" s="1"/>
  <c r="BN430" i="28"/>
  <c r="BR430" i="28" s="1"/>
  <c r="BM450" i="28"/>
  <c r="BQ450" i="28" s="1"/>
  <c r="BM468" i="28"/>
  <c r="BQ468" i="28" s="1"/>
  <c r="BP480" i="28"/>
  <c r="BT480" i="28" s="1"/>
  <c r="BO494" i="28"/>
  <c r="BS494" i="28" s="1"/>
  <c r="BP505" i="28"/>
  <c r="BT505" i="28" s="1"/>
  <c r="BM517" i="28"/>
  <c r="BQ517" i="28" s="1"/>
  <c r="BN528" i="28"/>
  <c r="BR528" i="28" s="1"/>
  <c r="BO540" i="28"/>
  <c r="BS540" i="28" s="1"/>
  <c r="BP551" i="28"/>
  <c r="BT551" i="28" s="1"/>
  <c r="BN561" i="28"/>
  <c r="BR561" i="28" s="1"/>
  <c r="BN570" i="28"/>
  <c r="BR570" i="28" s="1"/>
  <c r="BP578" i="28"/>
  <c r="BT578" i="28" s="1"/>
  <c r="BN587" i="28"/>
  <c r="BR587" i="28" s="1"/>
  <c r="BO596" i="28"/>
  <c r="BS596" i="28" s="1"/>
  <c r="BP612" i="28"/>
  <c r="BT612" i="28" s="1"/>
  <c r="BN620" i="28"/>
  <c r="BR620" i="28" s="1"/>
  <c r="BN627" i="28"/>
  <c r="BR627" i="28" s="1"/>
  <c r="BP636" i="28"/>
  <c r="BT636" i="28" s="1"/>
  <c r="BP643" i="28"/>
  <c r="BT643" i="28" s="1"/>
  <c r="BN652" i="28"/>
  <c r="BR652" i="28" s="1"/>
  <c r="BN667" i="28"/>
  <c r="BR667" i="28" s="1"/>
  <c r="BP674" i="28"/>
  <c r="BT674" i="28" s="1"/>
  <c r="BM681" i="28"/>
  <c r="BQ681" i="28" s="1"/>
  <c r="BN692" i="28"/>
  <c r="BR692" i="28" s="1"/>
  <c r="BM698" i="28"/>
  <c r="BQ698" i="28" s="1"/>
  <c r="BO703" i="28"/>
  <c r="BS703" i="28" s="1"/>
  <c r="BP709" i="28"/>
  <c r="BT709" i="28" s="1"/>
  <c r="BM721" i="28"/>
  <c r="BQ721" i="28" s="1"/>
  <c r="BO727" i="28"/>
  <c r="BS727" i="28" s="1"/>
  <c r="BP733" i="28"/>
  <c r="BT733" i="28" s="1"/>
  <c r="BO738" i="28"/>
  <c r="BS738" i="28" s="1"/>
  <c r="BP743" i="28"/>
  <c r="BT743" i="28" s="1"/>
  <c r="BP747" i="28"/>
  <c r="BT747" i="28" s="1"/>
  <c r="BO752" i="28"/>
  <c r="BS752" i="28" s="1"/>
  <c r="BN763" i="28"/>
  <c r="BR763" i="28" s="1"/>
  <c r="BM767" i="28"/>
  <c r="BQ767" i="28" s="1"/>
  <c r="BP771" i="28"/>
  <c r="BT771" i="28" s="1"/>
  <c r="BM777" i="28"/>
  <c r="BQ777" i="28" s="1"/>
  <c r="BM781" i="28"/>
  <c r="BQ781" i="28" s="1"/>
  <c r="BN786" i="28"/>
  <c r="BR786" i="28" s="1"/>
  <c r="BM791" i="28"/>
  <c r="BQ791" i="28" s="1"/>
  <c r="BN795" i="28"/>
  <c r="BR795" i="28" s="1"/>
  <c r="BP799" i="28"/>
  <c r="BT799" i="28" s="1"/>
  <c r="BP804" i="28"/>
  <c r="BT804" i="28" s="1"/>
  <c r="BN810" i="28"/>
  <c r="BR810" i="28" s="1"/>
  <c r="BN814" i="28"/>
  <c r="BR814" i="28" s="1"/>
  <c r="BN819" i="28"/>
  <c r="BR819" i="28" s="1"/>
  <c r="BO823" i="28"/>
  <c r="BS823" i="28" s="1"/>
  <c r="BM828" i="28"/>
  <c r="BQ828" i="28" s="1"/>
  <c r="BM833" i="28"/>
  <c r="BQ833" i="28" s="1"/>
  <c r="BP836" i="28"/>
  <c r="BT836" i="28" s="1"/>
  <c r="BN841" i="28"/>
  <c r="BR841" i="28" s="1"/>
  <c r="BM845" i="28"/>
  <c r="BQ845" i="28" s="1"/>
  <c r="BM849" i="28"/>
  <c r="BQ849" i="28" s="1"/>
  <c r="BN853" i="28"/>
  <c r="BR853" i="28" s="1"/>
  <c r="BO857" i="28"/>
  <c r="BS857" i="28" s="1"/>
  <c r="BN861" i="28"/>
  <c r="BR861" i="28" s="1"/>
  <c r="BP865" i="28"/>
  <c r="BT865" i="28" s="1"/>
  <c r="BO870" i="28"/>
  <c r="BS870" i="28" s="1"/>
  <c r="BO874" i="28"/>
  <c r="BS874" i="28" s="1"/>
  <c r="BO877" i="28"/>
  <c r="BS877" i="28" s="1"/>
  <c r="BO881" i="28"/>
  <c r="BS881" i="28" s="1"/>
  <c r="BN890" i="28"/>
  <c r="BR890" i="28" s="1"/>
  <c r="BN895" i="28"/>
  <c r="BR895" i="28" s="1"/>
  <c r="BN900" i="28"/>
  <c r="BR900" i="28" s="1"/>
  <c r="BO904" i="28"/>
  <c r="BS904" i="28" s="1"/>
  <c r="BP908" i="28"/>
  <c r="BT908" i="28" s="1"/>
  <c r="BO912" i="28"/>
  <c r="BS912" i="28" s="1"/>
  <c r="BP916" i="28"/>
  <c r="BT916" i="28" s="1"/>
  <c r="BM921" i="28"/>
  <c r="BQ921" i="28" s="1"/>
  <c r="BO925" i="28"/>
  <c r="BS925" i="28" s="1"/>
  <c r="BO119" i="28"/>
  <c r="BS119" i="28" s="1"/>
  <c r="BO204" i="28"/>
  <c r="BS204" i="28" s="1"/>
  <c r="BM290" i="28"/>
  <c r="BQ290" i="28" s="1"/>
  <c r="BO345" i="28"/>
  <c r="BS345" i="28" s="1"/>
  <c r="BN385" i="28"/>
  <c r="BR385" i="28" s="1"/>
  <c r="BN415" i="28"/>
  <c r="BR415" i="28" s="1"/>
  <c r="BP435" i="28"/>
  <c r="BT435" i="28" s="1"/>
  <c r="BP452" i="28"/>
  <c r="BT452" i="28" s="1"/>
  <c r="BN470" i="28"/>
  <c r="BR470" i="28" s="1"/>
  <c r="BN484" i="28"/>
  <c r="BR484" i="28" s="1"/>
  <c r="BN495" i="28"/>
  <c r="BR495" i="28" s="1"/>
  <c r="BO507" i="28"/>
  <c r="BS507" i="28" s="1"/>
  <c r="BM519" i="28"/>
  <c r="BQ519" i="28" s="1"/>
  <c r="BO531" i="28"/>
  <c r="BS531" i="28" s="1"/>
  <c r="BM543" i="28"/>
  <c r="BQ543" i="28" s="1"/>
  <c r="BP553" i="28"/>
  <c r="BT553" i="28" s="1"/>
  <c r="BN562" i="28"/>
  <c r="BR562" i="28" s="1"/>
  <c r="BM571" i="28"/>
  <c r="BQ571" i="28" s="1"/>
  <c r="BO579" i="28"/>
  <c r="BS579" i="28" s="1"/>
  <c r="BO589" i="28"/>
  <c r="BS589" i="28" s="1"/>
  <c r="BO597" i="28"/>
  <c r="BS597" i="28" s="1"/>
  <c r="BP605" i="28"/>
  <c r="BT605" i="28" s="1"/>
  <c r="BP613" i="28"/>
  <c r="BT613" i="28" s="1"/>
  <c r="BM121" i="28"/>
  <c r="BQ121" i="28" s="1"/>
  <c r="BN205" i="28"/>
  <c r="BR205" i="28" s="1"/>
  <c r="BO292" i="28"/>
  <c r="BS292" i="28" s="1"/>
  <c r="BM348" i="28"/>
  <c r="BQ348" i="28" s="1"/>
  <c r="BM386" i="28"/>
  <c r="BQ386" i="28" s="1"/>
  <c r="BM416" i="28"/>
  <c r="BQ416" i="28" s="1"/>
  <c r="BM437" i="28"/>
  <c r="BQ437" i="28" s="1"/>
  <c r="BN455" i="28"/>
  <c r="BR455" i="28" s="1"/>
  <c r="BP470" i="28"/>
  <c r="BT470" i="28" s="1"/>
  <c r="BO485" i="28"/>
  <c r="BS485" i="28" s="1"/>
  <c r="BO495" i="28"/>
  <c r="BS495" i="28" s="1"/>
  <c r="BP507" i="28"/>
  <c r="BT507" i="28" s="1"/>
  <c r="BM521" i="28"/>
  <c r="BQ521" i="28" s="1"/>
  <c r="BO532" i="28"/>
  <c r="BS532" i="28" s="1"/>
  <c r="BO543" i="28"/>
  <c r="BS543" i="28" s="1"/>
  <c r="BM554" i="28"/>
  <c r="BQ554" i="28" s="1"/>
  <c r="BO562" i="28"/>
  <c r="BS562" i="28" s="1"/>
  <c r="BN571" i="28"/>
  <c r="BR571" i="28" s="1"/>
  <c r="BM590" i="28"/>
  <c r="BQ590" i="28" s="1"/>
  <c r="BM598" i="28"/>
  <c r="BQ598" i="28" s="1"/>
  <c r="BM614" i="28"/>
  <c r="BQ614" i="28" s="1"/>
  <c r="BM621" i="28"/>
  <c r="BQ621" i="28" s="1"/>
  <c r="BN630" i="28"/>
  <c r="BR630" i="28" s="1"/>
  <c r="BM638" i="28"/>
  <c r="BQ638" i="28" s="1"/>
  <c r="BO645" i="28"/>
  <c r="BS645" i="28" s="1"/>
  <c r="BM654" i="28"/>
  <c r="BQ654" i="28" s="1"/>
  <c r="BM662" i="28"/>
  <c r="BQ662" i="28" s="1"/>
  <c r="BO669" i="28"/>
  <c r="BS669" i="28" s="1"/>
  <c r="BO676" i="28"/>
  <c r="BS676" i="28" s="1"/>
  <c r="BM683" i="28"/>
  <c r="BQ683" i="28" s="1"/>
  <c r="BN688" i="28"/>
  <c r="BR688" i="28" s="1"/>
  <c r="BO699" i="28"/>
  <c r="BS699" i="28" s="1"/>
  <c r="BO704" i="28"/>
  <c r="BS704" i="28" s="1"/>
  <c r="BM712" i="28"/>
  <c r="BQ712" i="28" s="1"/>
  <c r="BM717" i="28"/>
  <c r="BQ717" i="28" s="1"/>
  <c r="BP722" i="28"/>
  <c r="BT722" i="28" s="1"/>
  <c r="BP739" i="28"/>
  <c r="BT739" i="28" s="1"/>
  <c r="BP744" i="28"/>
  <c r="BT744" i="28" s="1"/>
  <c r="BO749" i="28"/>
  <c r="BS749" i="28" s="1"/>
  <c r="BP754" i="28"/>
  <c r="BT754" i="28" s="1"/>
  <c r="BM759" i="28"/>
  <c r="BQ759" i="28" s="1"/>
  <c r="BM764" i="28"/>
  <c r="BQ764" i="28" s="1"/>
  <c r="BO782" i="28"/>
  <c r="BS782" i="28" s="1"/>
  <c r="BO787" i="28"/>
  <c r="BS787" i="28" s="1"/>
  <c r="BM792" i="28"/>
  <c r="BQ792" i="28" s="1"/>
  <c r="BN796" i="28"/>
  <c r="BR796" i="28" s="1"/>
  <c r="BN801" i="28"/>
  <c r="BR801" i="28" s="1"/>
  <c r="BN806" i="28"/>
  <c r="BR806" i="28" s="1"/>
  <c r="BN811" i="28"/>
  <c r="BR811" i="28" s="1"/>
  <c r="BP815" i="28"/>
  <c r="BT815" i="28" s="1"/>
  <c r="BM820" i="28"/>
  <c r="BQ820" i="28" s="1"/>
  <c r="BO825" i="28"/>
  <c r="BS825" i="28" s="1"/>
  <c r="BN829" i="28"/>
  <c r="BR829" i="28" s="1"/>
  <c r="BM838" i="28"/>
  <c r="BQ838" i="28" s="1"/>
  <c r="BM842" i="28"/>
  <c r="BQ842" i="28" s="1"/>
  <c r="BM846" i="28"/>
  <c r="BQ846" i="28" s="1"/>
  <c r="BM850" i="28"/>
  <c r="BQ850" i="28" s="1"/>
  <c r="BP854" i="28"/>
  <c r="BT854" i="28" s="1"/>
  <c r="BM858" i="28"/>
  <c r="BQ858" i="28" s="1"/>
  <c r="BO862" i="28"/>
  <c r="BS862" i="28" s="1"/>
  <c r="BN867" i="28"/>
  <c r="BR867" i="28" s="1"/>
  <c r="BM871" i="28"/>
  <c r="BQ871" i="28" s="1"/>
  <c r="BP878" i="28"/>
  <c r="BT878" i="28" s="1"/>
  <c r="BO882" i="28"/>
  <c r="BS882" i="28" s="1"/>
  <c r="BM887" i="28"/>
  <c r="BQ887" i="28" s="1"/>
  <c r="BP891" i="28"/>
  <c r="BT891" i="28" s="1"/>
  <c r="BO896" i="28"/>
  <c r="BS896" i="28" s="1"/>
  <c r="BN901" i="28"/>
  <c r="BR901" i="28" s="1"/>
  <c r="BO905" i="28"/>
  <c r="BS905" i="28" s="1"/>
  <c r="BP909" i="28"/>
  <c r="BT909" i="28" s="1"/>
  <c r="BO913" i="28"/>
  <c r="BS913" i="28" s="1"/>
  <c r="BN922" i="28"/>
  <c r="BR922" i="28" s="1"/>
  <c r="BP929" i="28"/>
  <c r="BT929" i="28" s="1"/>
  <c r="BO129" i="28"/>
  <c r="BS129" i="28" s="1"/>
  <c r="BP227" i="28"/>
  <c r="BT227" i="28" s="1"/>
  <c r="BM299" i="28"/>
  <c r="BQ299" i="28" s="1"/>
  <c r="BM352" i="28"/>
  <c r="BQ352" i="28" s="1"/>
  <c r="BO389" i="28"/>
  <c r="BS389" i="28" s="1"/>
  <c r="BP418" i="28"/>
  <c r="BT418" i="28" s="1"/>
  <c r="BO439" i="28"/>
  <c r="BS439" i="28" s="1"/>
  <c r="BO457" i="28"/>
  <c r="BS457" i="28" s="1"/>
  <c r="BO229" i="28"/>
  <c r="BS229" i="28" s="1"/>
  <c r="BP388" i="28"/>
  <c r="BT388" i="28" s="1"/>
  <c r="BO451" i="28"/>
  <c r="BS451" i="28" s="1"/>
  <c r="BM486" i="28"/>
  <c r="BQ486" i="28" s="1"/>
  <c r="BN512" i="28"/>
  <c r="BR512" i="28" s="1"/>
  <c r="BM541" i="28"/>
  <c r="BQ541" i="28" s="1"/>
  <c r="BN602" i="28"/>
  <c r="BR602" i="28" s="1"/>
  <c r="BP620" i="28"/>
  <c r="BT620" i="28" s="1"/>
  <c r="BO637" i="28"/>
  <c r="BS637" i="28" s="1"/>
  <c r="BO653" i="28"/>
  <c r="BS653" i="28" s="1"/>
  <c r="BP667" i="28"/>
  <c r="BT667" i="28" s="1"/>
  <c r="BM682" i="28"/>
  <c r="BQ682" i="28" s="1"/>
  <c r="BO693" i="28"/>
  <c r="BS693" i="28" s="1"/>
  <c r="BM704" i="28"/>
  <c r="BQ704" i="28" s="1"/>
  <c r="BO716" i="28"/>
  <c r="BS716" i="28" s="1"/>
  <c r="BP727" i="28"/>
  <c r="BT727" i="28" s="1"/>
  <c r="BM737" i="28"/>
  <c r="BQ737" i="28" s="1"/>
  <c r="BP745" i="28"/>
  <c r="BT745" i="28" s="1"/>
  <c r="BP763" i="28"/>
  <c r="BT763" i="28" s="1"/>
  <c r="BM779" i="28"/>
  <c r="BQ779" i="28" s="1"/>
  <c r="BM796" i="28"/>
  <c r="BQ796" i="28" s="1"/>
  <c r="BO805" i="28"/>
  <c r="BS805" i="28" s="1"/>
  <c r="BO813" i="28"/>
  <c r="BS813" i="28" s="1"/>
  <c r="BN821" i="28"/>
  <c r="BR821" i="28" s="1"/>
  <c r="BO829" i="28"/>
  <c r="BS829" i="28" s="1"/>
  <c r="BN837" i="28"/>
  <c r="BR837" i="28" s="1"/>
  <c r="BO844" i="28"/>
  <c r="BS844" i="28" s="1"/>
  <c r="BM851" i="28"/>
  <c r="BQ851" i="28" s="1"/>
  <c r="BO858" i="28"/>
  <c r="BS858" i="28" s="1"/>
  <c r="BM867" i="28"/>
  <c r="BQ867" i="28" s="1"/>
  <c r="BP874" i="28"/>
  <c r="BT874" i="28" s="1"/>
  <c r="BN880" i="28"/>
  <c r="BR880" i="28" s="1"/>
  <c r="BN896" i="28"/>
  <c r="BR896" i="28" s="1"/>
  <c r="BP903" i="28"/>
  <c r="BT903" i="28" s="1"/>
  <c r="BM910" i="28"/>
  <c r="BQ910" i="28" s="1"/>
  <c r="BM917" i="28"/>
  <c r="BQ917" i="28" s="1"/>
  <c r="BM923" i="28"/>
  <c r="BQ923" i="28" s="1"/>
  <c r="BO929" i="28"/>
  <c r="BS929" i="28" s="1"/>
  <c r="BP938" i="28"/>
  <c r="BT938" i="28" s="1"/>
  <c r="BO946" i="28"/>
  <c r="BS946" i="28" s="1"/>
  <c r="BO950" i="28"/>
  <c r="BS950" i="28" s="1"/>
  <c r="BP958" i="28"/>
  <c r="BT958" i="28" s="1"/>
  <c r="BM963" i="28"/>
  <c r="BQ963" i="28" s="1"/>
  <c r="BN967" i="28"/>
  <c r="BR967" i="28" s="1"/>
  <c r="BO975" i="28"/>
  <c r="BS975" i="28" s="1"/>
  <c r="BN979" i="28"/>
  <c r="BR979" i="28" s="1"/>
  <c r="BM983" i="28"/>
  <c r="BQ983" i="28" s="1"/>
  <c r="BM988" i="28"/>
  <c r="BQ988" i="28" s="1"/>
  <c r="BP992" i="28"/>
  <c r="BT992" i="28" s="1"/>
  <c r="BO996" i="28"/>
  <c r="BS996" i="28" s="1"/>
  <c r="BM1001" i="28"/>
  <c r="BQ1001" i="28" s="1"/>
  <c r="BP1005" i="28"/>
  <c r="BT1005" i="28" s="1"/>
  <c r="BM1010" i="28"/>
  <c r="BQ1010" i="28" s="1"/>
  <c r="BN1014" i="28"/>
  <c r="BR1014" i="28" s="1"/>
  <c r="BN1018" i="28"/>
  <c r="BR1018" i="28" s="1"/>
  <c r="BO1022" i="28"/>
  <c r="BS1022" i="28" s="1"/>
  <c r="BO1027" i="28"/>
  <c r="BS1027" i="28" s="1"/>
  <c r="BO1031" i="28"/>
  <c r="BS1031" i="28" s="1"/>
  <c r="BN1035" i="28"/>
  <c r="BR1035" i="28" s="1"/>
  <c r="BP1039" i="28"/>
  <c r="BT1039" i="28" s="1"/>
  <c r="BN1043" i="28"/>
  <c r="BR1043" i="28" s="1"/>
  <c r="BO1047" i="28"/>
  <c r="BS1047" i="28" s="1"/>
  <c r="BM1052" i="28"/>
  <c r="BQ1052" i="28" s="1"/>
  <c r="BM1056" i="28"/>
  <c r="BQ1056" i="28" s="1"/>
  <c r="BN1060" i="28"/>
  <c r="BR1060" i="28" s="1"/>
  <c r="BO1064" i="28"/>
  <c r="BS1064" i="28" s="1"/>
  <c r="BM1069" i="28"/>
  <c r="BQ1069" i="28" s="1"/>
  <c r="BO1072" i="28"/>
  <c r="BS1072" i="28" s="1"/>
  <c r="BM1076" i="28"/>
  <c r="BQ1076" i="28" s="1"/>
  <c r="BN1083" i="28"/>
  <c r="BR1083" i="28" s="1"/>
  <c r="BM1094" i="28"/>
  <c r="BQ1094" i="28" s="1"/>
  <c r="BM390" i="28"/>
  <c r="BQ390" i="28" s="1"/>
  <c r="BN452" i="28"/>
  <c r="BR452" i="28" s="1"/>
  <c r="BO486" i="28"/>
  <c r="BS486" i="28" s="1"/>
  <c r="BM516" i="28"/>
  <c r="BQ516" i="28" s="1"/>
  <c r="BN542" i="28"/>
  <c r="BR542" i="28" s="1"/>
  <c r="BO564" i="28"/>
  <c r="BS564" i="28" s="1"/>
  <c r="BM583" i="28"/>
  <c r="BQ583" i="28" s="1"/>
  <c r="BN604" i="28"/>
  <c r="BR604" i="28" s="1"/>
  <c r="BP637" i="28"/>
  <c r="BT637" i="28" s="1"/>
  <c r="BM669" i="28"/>
  <c r="BQ669" i="28" s="1"/>
  <c r="BP682" i="28"/>
  <c r="BT682" i="28" s="1"/>
  <c r="BP693" i="28"/>
  <c r="BT693" i="28" s="1"/>
  <c r="BN704" i="28"/>
  <c r="BR704" i="28" s="1"/>
  <c r="BP716" i="28"/>
  <c r="BT716" i="28" s="1"/>
  <c r="BM728" i="28"/>
  <c r="BQ728" i="28" s="1"/>
  <c r="BO737" i="28"/>
  <c r="BS737" i="28" s="1"/>
  <c r="BM755" i="28"/>
  <c r="BQ755" i="28" s="1"/>
  <c r="BM772" i="28"/>
  <c r="BQ772" i="28" s="1"/>
  <c r="BP779" i="28"/>
  <c r="BT779" i="28" s="1"/>
  <c r="BN788" i="28"/>
  <c r="BR788" i="28" s="1"/>
  <c r="BO796" i="28"/>
  <c r="BS796" i="28" s="1"/>
  <c r="BP805" i="28"/>
  <c r="BT805" i="28" s="1"/>
  <c r="BO821" i="28"/>
  <c r="BS821" i="28" s="1"/>
  <c r="BP829" i="28"/>
  <c r="BT829" i="28" s="1"/>
  <c r="BP837" i="28"/>
  <c r="BT837" i="28" s="1"/>
  <c r="BN845" i="28"/>
  <c r="BR845" i="28" s="1"/>
  <c r="BP851" i="28"/>
  <c r="BT851" i="28" s="1"/>
  <c r="BP858" i="28"/>
  <c r="BT858" i="28" s="1"/>
  <c r="BO867" i="28"/>
  <c r="BS867" i="28" s="1"/>
  <c r="BP880" i="28"/>
  <c r="BT880" i="28" s="1"/>
  <c r="BN888" i="28"/>
  <c r="BR888" i="28" s="1"/>
  <c r="BP896" i="28"/>
  <c r="BT896" i="28" s="1"/>
  <c r="BN904" i="28"/>
  <c r="BR904" i="28" s="1"/>
  <c r="BN910" i="28"/>
  <c r="BR910" i="28" s="1"/>
  <c r="BN917" i="28"/>
  <c r="BR917" i="28" s="1"/>
  <c r="BP923" i="28"/>
  <c r="BT923" i="28" s="1"/>
  <c r="BM935" i="28"/>
  <c r="BQ935" i="28" s="1"/>
  <c r="BM939" i="28"/>
  <c r="BQ939" i="28" s="1"/>
  <c r="BN943" i="28"/>
  <c r="BR943" i="28" s="1"/>
  <c r="BP946" i="28"/>
  <c r="BT946" i="28" s="1"/>
  <c r="BP950" i="28"/>
  <c r="BT950" i="28" s="1"/>
  <c r="BN954" i="28"/>
  <c r="BR954" i="28" s="1"/>
  <c r="BM959" i="28"/>
  <c r="BQ959" i="28" s="1"/>
  <c r="BN963" i="28"/>
  <c r="BR963" i="28" s="1"/>
  <c r="BO967" i="28"/>
  <c r="BS967" i="28" s="1"/>
  <c r="BP975" i="28"/>
  <c r="BT975" i="28" s="1"/>
  <c r="BO979" i="28"/>
  <c r="BS979" i="28" s="1"/>
  <c r="BN983" i="28"/>
  <c r="BR983" i="28" s="1"/>
  <c r="BN988" i="28"/>
  <c r="BR988" i="28" s="1"/>
  <c r="BP996" i="28"/>
  <c r="BT996" i="28" s="1"/>
  <c r="BP1001" i="28"/>
  <c r="BT1001" i="28" s="1"/>
  <c r="BM1006" i="28"/>
  <c r="BQ1006" i="28" s="1"/>
  <c r="BN1010" i="28"/>
  <c r="BR1010" i="28" s="1"/>
  <c r="BO1014" i="28"/>
  <c r="BS1014" i="28" s="1"/>
  <c r="BO1018" i="28"/>
  <c r="BS1018" i="28" s="1"/>
  <c r="BM1023" i="28"/>
  <c r="BQ1023" i="28" s="1"/>
  <c r="BP1027" i="28"/>
  <c r="BT1027" i="28" s="1"/>
  <c r="BP1031" i="28"/>
  <c r="BT1031" i="28" s="1"/>
  <c r="BO1035" i="28"/>
  <c r="BS1035" i="28" s="1"/>
  <c r="BM1040" i="28"/>
  <c r="BQ1040" i="28" s="1"/>
  <c r="BO1043" i="28"/>
  <c r="BS1043" i="28" s="1"/>
  <c r="BP1047" i="28"/>
  <c r="BT1047" i="28" s="1"/>
  <c r="BN1052" i="28"/>
  <c r="BR1052" i="28" s="1"/>
  <c r="BN1056" i="28"/>
  <c r="BR1056" i="28" s="1"/>
  <c r="BO1060" i="28"/>
  <c r="BS1060" i="28" s="1"/>
  <c r="BM1065" i="28"/>
  <c r="BQ1065" i="28" s="1"/>
  <c r="BN1069" i="28"/>
  <c r="BR1069" i="28" s="1"/>
  <c r="BP1072" i="28"/>
  <c r="BT1072" i="28" s="1"/>
  <c r="BN1076" i="28"/>
  <c r="BR1076" i="28" s="1"/>
  <c r="BM1080" i="28"/>
  <c r="BQ1080" i="28" s="1"/>
  <c r="BO1083" i="28"/>
  <c r="BS1083" i="28" s="1"/>
  <c r="BM1087" i="28"/>
  <c r="BQ1087" i="28" s="1"/>
  <c r="BM1091" i="28"/>
  <c r="BQ1091" i="28" s="1"/>
  <c r="BN1094" i="28"/>
  <c r="BR1094" i="28" s="1"/>
  <c r="BM1098" i="28"/>
  <c r="BQ1098" i="28" s="1"/>
  <c r="BN273" i="28"/>
  <c r="BR273" i="28" s="1"/>
  <c r="BN391" i="28"/>
  <c r="BR391" i="28" s="1"/>
  <c r="BO455" i="28"/>
  <c r="BS455" i="28" s="1"/>
  <c r="BM487" i="28"/>
  <c r="BQ487" i="28" s="1"/>
  <c r="BP517" i="28"/>
  <c r="BT517" i="28" s="1"/>
  <c r="BO544" i="28"/>
  <c r="BS544" i="28" s="1"/>
  <c r="BP564" i="28"/>
  <c r="BT564" i="28" s="1"/>
  <c r="BN585" i="28"/>
  <c r="BR585" i="28" s="1"/>
  <c r="BN605" i="28"/>
  <c r="BR605" i="28" s="1"/>
  <c r="BN621" i="28"/>
  <c r="BR621" i="28" s="1"/>
  <c r="BP638" i="28"/>
  <c r="BT638" i="28" s="1"/>
  <c r="BP654" i="28"/>
  <c r="BT654" i="28" s="1"/>
  <c r="BM670" i="28"/>
  <c r="BQ670" i="28" s="1"/>
  <c r="BN683" i="28"/>
  <c r="BR683" i="28" s="1"/>
  <c r="BM705" i="28"/>
  <c r="BQ705" i="28" s="1"/>
  <c r="BN717" i="28"/>
  <c r="BR717" i="28" s="1"/>
  <c r="BN728" i="28"/>
  <c r="BR728" i="28" s="1"/>
  <c r="BP738" i="28"/>
  <c r="BT738" i="28" s="1"/>
  <c r="BP746" i="28"/>
  <c r="BT746" i="28" s="1"/>
  <c r="BN755" i="28"/>
  <c r="BR755" i="28" s="1"/>
  <c r="BO764" i="28"/>
  <c r="BS764" i="28" s="1"/>
  <c r="BO772" i="28"/>
  <c r="BS772" i="28" s="1"/>
  <c r="BM780" i="28"/>
  <c r="BQ780" i="28" s="1"/>
  <c r="BO788" i="28"/>
  <c r="BS788" i="28" s="1"/>
  <c r="BM797" i="28"/>
  <c r="BQ797" i="28" s="1"/>
  <c r="BM806" i="28"/>
  <c r="BQ806" i="28" s="1"/>
  <c r="BP814" i="28"/>
  <c r="BT814" i="28" s="1"/>
  <c r="BN822" i="28"/>
  <c r="BR822" i="28" s="1"/>
  <c r="BM830" i="28"/>
  <c r="BQ830" i="28" s="1"/>
  <c r="BN838" i="28"/>
  <c r="BR838" i="28" s="1"/>
  <c r="BO845" i="28"/>
  <c r="BS845" i="28" s="1"/>
  <c r="BN852" i="28"/>
  <c r="BR852" i="28" s="1"/>
  <c r="BP867" i="28"/>
  <c r="BT867" i="28" s="1"/>
  <c r="BP881" i="28"/>
  <c r="BT881" i="28" s="1"/>
  <c r="BM889" i="28"/>
  <c r="BQ889" i="28" s="1"/>
  <c r="BM897" i="28"/>
  <c r="BQ897" i="28" s="1"/>
  <c r="BP904" i="28"/>
  <c r="BT904" i="28" s="1"/>
  <c r="BO910" i="28"/>
  <c r="BS910" i="28" s="1"/>
  <c r="BP917" i="28"/>
  <c r="BT917" i="28" s="1"/>
  <c r="BN924" i="28"/>
  <c r="BR924" i="28" s="1"/>
  <c r="BO935" i="28"/>
  <c r="BS935" i="28" s="1"/>
  <c r="BO939" i="28"/>
  <c r="BS939" i="28" s="1"/>
  <c r="BO943" i="28"/>
  <c r="BS943" i="28" s="1"/>
  <c r="BM947" i="28"/>
  <c r="BQ947" i="28" s="1"/>
  <c r="BO954" i="28"/>
  <c r="BS954" i="28" s="1"/>
  <c r="BN959" i="28"/>
  <c r="BR959" i="28" s="1"/>
  <c r="BO963" i="28"/>
  <c r="BS963" i="28" s="1"/>
  <c r="BP967" i="28"/>
  <c r="BT967" i="28" s="1"/>
  <c r="BO971" i="28"/>
  <c r="BS971" i="28" s="1"/>
  <c r="BP979" i="28"/>
  <c r="BT979" i="28" s="1"/>
  <c r="BO983" i="28"/>
  <c r="BS983" i="28" s="1"/>
  <c r="BO988" i="28"/>
  <c r="BS988" i="28" s="1"/>
  <c r="BM993" i="28"/>
  <c r="BQ993" i="28" s="1"/>
  <c r="BM997" i="28"/>
  <c r="BQ997" i="28" s="1"/>
  <c r="BM1002" i="28"/>
  <c r="BQ1002" i="28" s="1"/>
  <c r="BN1006" i="28"/>
  <c r="BR1006" i="28" s="1"/>
  <c r="BP1010" i="28"/>
  <c r="BT1010" i="28" s="1"/>
  <c r="BP1014" i="28"/>
  <c r="BT1014" i="28" s="1"/>
  <c r="BP1018" i="28"/>
  <c r="BT1018" i="28" s="1"/>
  <c r="BN1023" i="28"/>
  <c r="BR1023" i="28" s="1"/>
  <c r="BN1040" i="28"/>
  <c r="BR1040" i="28" s="1"/>
  <c r="BP1043" i="28"/>
  <c r="BT1043" i="28" s="1"/>
  <c r="BO1048" i="28"/>
  <c r="BS1048" i="28" s="1"/>
  <c r="BO1052" i="28"/>
  <c r="BS1052" i="28" s="1"/>
  <c r="BO1056" i="28"/>
  <c r="BS1056" i="28" s="1"/>
  <c r="BP1060" i="28"/>
  <c r="BT1060" i="28" s="1"/>
  <c r="BN1065" i="28"/>
  <c r="BR1065" i="28" s="1"/>
  <c r="BO1069" i="28"/>
  <c r="BS1069" i="28" s="1"/>
  <c r="BP1076" i="28"/>
  <c r="BT1076" i="28" s="1"/>
  <c r="BN1080" i="28"/>
  <c r="BR1080" i="28" s="1"/>
  <c r="BP1083" i="28"/>
  <c r="BT1083" i="28" s="1"/>
  <c r="BN1087" i="28"/>
  <c r="BR1087" i="28" s="1"/>
  <c r="BN1091" i="28"/>
  <c r="BR1091" i="28" s="1"/>
  <c r="BO1094" i="28"/>
  <c r="BS1094" i="28" s="1"/>
  <c r="BN1098" i="28"/>
  <c r="BR1098" i="28" s="1"/>
  <c r="BP278" i="28"/>
  <c r="BT278" i="28" s="1"/>
  <c r="BN401" i="28"/>
  <c r="BR401" i="28" s="1"/>
  <c r="BO458" i="28"/>
  <c r="BS458" i="28" s="1"/>
  <c r="BM490" i="28"/>
  <c r="BQ490" i="28" s="1"/>
  <c r="BM518" i="28"/>
  <c r="BQ518" i="28" s="1"/>
  <c r="BP544" i="28"/>
  <c r="BT544" i="28" s="1"/>
  <c r="BM565" i="28"/>
  <c r="BQ565" i="28" s="1"/>
  <c r="BO587" i="28"/>
  <c r="BS587" i="28" s="1"/>
  <c r="BP606" i="28"/>
  <c r="BT606" i="28" s="1"/>
  <c r="BO623" i="28"/>
  <c r="BS623" i="28" s="1"/>
  <c r="BO639" i="28"/>
  <c r="BS639" i="28" s="1"/>
  <c r="BM655" i="28"/>
  <c r="BQ655" i="28" s="1"/>
  <c r="BP670" i="28"/>
  <c r="BT670" i="28" s="1"/>
  <c r="BO683" i="28"/>
  <c r="BS683" i="28" s="1"/>
  <c r="BM694" i="28"/>
  <c r="BQ694" i="28" s="1"/>
  <c r="BO705" i="28"/>
  <c r="BS705" i="28" s="1"/>
  <c r="BO717" i="28"/>
  <c r="BS717" i="28" s="1"/>
  <c r="BM747" i="28"/>
  <c r="BQ747" i="28" s="1"/>
  <c r="BO755" i="28"/>
  <c r="BS755" i="28" s="1"/>
  <c r="BP764" i="28"/>
  <c r="BT764" i="28" s="1"/>
  <c r="BP772" i="28"/>
  <c r="BT772" i="28" s="1"/>
  <c r="BN781" i="28"/>
  <c r="BR781" i="28" s="1"/>
  <c r="BM789" i="28"/>
  <c r="BQ789" i="28" s="1"/>
  <c r="BO797" i="28"/>
  <c r="BS797" i="28" s="1"/>
  <c r="BO806" i="28"/>
  <c r="BS806" i="28" s="1"/>
  <c r="BM815" i="28"/>
  <c r="BQ815" i="28" s="1"/>
  <c r="BP822" i="28"/>
  <c r="BT822" i="28" s="1"/>
  <c r="BN830" i="28"/>
  <c r="BR830" i="28" s="1"/>
  <c r="BO838" i="28"/>
  <c r="BS838" i="28" s="1"/>
  <c r="BP845" i="28"/>
  <c r="BT845" i="28" s="1"/>
  <c r="BP853" i="28"/>
  <c r="BT853" i="28" s="1"/>
  <c r="BM860" i="28"/>
  <c r="BQ860" i="28" s="1"/>
  <c r="BM875" i="28"/>
  <c r="BQ875" i="28" s="1"/>
  <c r="BO889" i="28"/>
  <c r="BS889" i="28" s="1"/>
  <c r="BN897" i="28"/>
  <c r="BR897" i="28" s="1"/>
  <c r="BN911" i="28"/>
  <c r="BR911" i="28" s="1"/>
  <c r="BN918" i="28"/>
  <c r="BR918" i="28" s="1"/>
  <c r="BN925" i="28"/>
  <c r="BR925" i="28" s="1"/>
  <c r="BN930" i="28"/>
  <c r="BR930" i="28" s="1"/>
  <c r="BP935" i="28"/>
  <c r="BT935" i="28" s="1"/>
  <c r="BP939" i="28"/>
  <c r="BT939" i="28" s="1"/>
  <c r="BP943" i="28"/>
  <c r="BT943" i="28" s="1"/>
  <c r="BN947" i="28"/>
  <c r="BR947" i="28" s="1"/>
  <c r="BM951" i="28"/>
  <c r="BQ951" i="28" s="1"/>
  <c r="BO959" i="28"/>
  <c r="BS959" i="28" s="1"/>
  <c r="BP963" i="28"/>
  <c r="BT963" i="28" s="1"/>
  <c r="BM968" i="28"/>
  <c r="BQ968" i="28" s="1"/>
  <c r="BP971" i="28"/>
  <c r="BT971" i="28" s="1"/>
  <c r="BM976" i="28"/>
  <c r="BQ976" i="28" s="1"/>
  <c r="BM984" i="28"/>
  <c r="BQ984" i="28" s="1"/>
  <c r="BP988" i="28"/>
  <c r="BT988" i="28" s="1"/>
  <c r="BN993" i="28"/>
  <c r="BR993" i="28" s="1"/>
  <c r="BN997" i="28"/>
  <c r="BR997" i="28" s="1"/>
  <c r="BN1002" i="28"/>
  <c r="BR1002" i="28" s="1"/>
  <c r="BO1006" i="28"/>
  <c r="BS1006" i="28" s="1"/>
  <c r="BM1019" i="28"/>
  <c r="BQ1019" i="28" s="1"/>
  <c r="BP1023" i="28"/>
  <c r="BT1023" i="28" s="1"/>
  <c r="BM1028" i="28"/>
  <c r="BQ1028" i="28" s="1"/>
  <c r="BN1036" i="28"/>
  <c r="BR1036" i="28" s="1"/>
  <c r="BO1040" i="28"/>
  <c r="BS1040" i="28" s="1"/>
  <c r="BM1044" i="28"/>
  <c r="BQ1044" i="28" s="1"/>
  <c r="BP1048" i="28"/>
  <c r="BT1048" i="28" s="1"/>
  <c r="BP1052" i="28"/>
  <c r="BT1052" i="28" s="1"/>
  <c r="BP1056" i="28"/>
  <c r="BT1056" i="28" s="1"/>
  <c r="BM1061" i="28"/>
  <c r="BQ1061" i="28" s="1"/>
  <c r="BO1065" i="28"/>
  <c r="BS1065" i="28" s="1"/>
  <c r="BP1069" i="28"/>
  <c r="BT1069" i="28" s="1"/>
  <c r="BM1073" i="28"/>
  <c r="BQ1073" i="28" s="1"/>
  <c r="BM1077" i="28"/>
  <c r="BQ1077" i="28" s="1"/>
  <c r="BO1080" i="28"/>
  <c r="BS1080" i="28" s="1"/>
  <c r="BO1087" i="28"/>
  <c r="BS1087" i="28" s="1"/>
  <c r="BO1091" i="28"/>
  <c r="BS1091" i="28" s="1"/>
  <c r="BP1094" i="28"/>
  <c r="BT1094" i="28" s="1"/>
  <c r="BO1098" i="28"/>
  <c r="BS1098" i="28" s="1"/>
  <c r="BM304" i="28"/>
  <c r="BQ304" i="28" s="1"/>
  <c r="BO414" i="28"/>
  <c r="BS414" i="28" s="1"/>
  <c r="BO465" i="28"/>
  <c r="BS465" i="28" s="1"/>
  <c r="BM495" i="28"/>
  <c r="BQ495" i="28" s="1"/>
  <c r="BP522" i="28"/>
  <c r="BT522" i="28" s="1"/>
  <c r="BM545" i="28"/>
  <c r="BQ545" i="28" s="1"/>
  <c r="BO570" i="28"/>
  <c r="BS570" i="28" s="1"/>
  <c r="BN590" i="28"/>
  <c r="BR590" i="28" s="1"/>
  <c r="BP607" i="28"/>
  <c r="BT607" i="28" s="1"/>
  <c r="BN624" i="28"/>
  <c r="BR624" i="28" s="1"/>
  <c r="BM671" i="28"/>
  <c r="BQ671" i="28" s="1"/>
  <c r="BM684" i="28"/>
  <c r="BQ684" i="28" s="1"/>
  <c r="BO694" i="28"/>
  <c r="BS694" i="28" s="1"/>
  <c r="BP706" i="28"/>
  <c r="BT706" i="28" s="1"/>
  <c r="BN718" i="28"/>
  <c r="BR718" i="28" s="1"/>
  <c r="BN729" i="28"/>
  <c r="BR729" i="28" s="1"/>
  <c r="BM740" i="28"/>
  <c r="BQ740" i="28" s="1"/>
  <c r="BM748" i="28"/>
  <c r="BQ748" i="28" s="1"/>
  <c r="BP756" i="28"/>
  <c r="BT756" i="28" s="1"/>
  <c r="BN765" i="28"/>
  <c r="BR765" i="28" s="1"/>
  <c r="BN773" i="28"/>
  <c r="BR773" i="28" s="1"/>
  <c r="BN782" i="28"/>
  <c r="BR782" i="28" s="1"/>
  <c r="BO791" i="28"/>
  <c r="BS791" i="28" s="1"/>
  <c r="BO798" i="28"/>
  <c r="BS798" i="28" s="1"/>
  <c r="BM807" i="28"/>
  <c r="BQ807" i="28" s="1"/>
  <c r="BN824" i="28"/>
  <c r="BR824" i="28" s="1"/>
  <c r="BM832" i="28"/>
  <c r="BQ832" i="28" s="1"/>
  <c r="BO846" i="28"/>
  <c r="BS846" i="28" s="1"/>
  <c r="BN854" i="28"/>
  <c r="BR854" i="28" s="1"/>
  <c r="BP861" i="28"/>
  <c r="BT861" i="28" s="1"/>
  <c r="BO868" i="28"/>
  <c r="BS868" i="28" s="1"/>
  <c r="BP875" i="28"/>
  <c r="BT875" i="28" s="1"/>
  <c r="BP882" i="28"/>
  <c r="BT882" i="28" s="1"/>
  <c r="BM891" i="28"/>
  <c r="BQ891" i="28" s="1"/>
  <c r="BN898" i="28"/>
  <c r="BR898" i="28" s="1"/>
  <c r="BM906" i="28"/>
  <c r="BQ906" i="28" s="1"/>
  <c r="BN912" i="28"/>
  <c r="BR912" i="28" s="1"/>
  <c r="BP931" i="28"/>
  <c r="BT931" i="28" s="1"/>
  <c r="BN936" i="28"/>
  <c r="BR936" i="28" s="1"/>
  <c r="BO940" i="28"/>
  <c r="BS940" i="28" s="1"/>
  <c r="BP947" i="28"/>
  <c r="BT947" i="28" s="1"/>
  <c r="BP951" i="28"/>
  <c r="BT951" i="28" s="1"/>
  <c r="BN955" i="28"/>
  <c r="BR955" i="28" s="1"/>
  <c r="BM960" i="28"/>
  <c r="BQ960" i="28" s="1"/>
  <c r="BN964" i="28"/>
  <c r="BR964" i="28" s="1"/>
  <c r="BP968" i="28"/>
  <c r="BT968" i="28" s="1"/>
  <c r="BO972" i="28"/>
  <c r="BS972" i="28" s="1"/>
  <c r="BO976" i="28"/>
  <c r="BS976" i="28" s="1"/>
  <c r="BN980" i="28"/>
  <c r="BR980" i="28" s="1"/>
  <c r="BP984" i="28"/>
  <c r="BT984" i="28" s="1"/>
  <c r="BN989" i="28"/>
  <c r="BR989" i="28" s="1"/>
  <c r="BP993" i="28"/>
  <c r="BT993" i="28" s="1"/>
  <c r="BO998" i="28"/>
  <c r="BS998" i="28" s="1"/>
  <c r="BP1002" i="28"/>
  <c r="BT1002" i="28" s="1"/>
  <c r="BN1007" i="28"/>
  <c r="BR1007" i="28" s="1"/>
  <c r="BN1011" i="28"/>
  <c r="BR1011" i="28" s="1"/>
  <c r="BO1015" i="28"/>
  <c r="BS1015" i="28" s="1"/>
  <c r="BP1019" i="28"/>
  <c r="BT1019" i="28" s="1"/>
  <c r="BN1024" i="28"/>
  <c r="BR1024" i="28" s="1"/>
  <c r="BO1028" i="28"/>
  <c r="BS1028" i="28" s="1"/>
  <c r="BN1032" i="28"/>
  <c r="BR1032" i="28" s="1"/>
  <c r="BP1036" i="28"/>
  <c r="BT1036" i="28" s="1"/>
  <c r="BP1044" i="28"/>
  <c r="BT1044" i="28" s="1"/>
  <c r="BN1049" i="28"/>
  <c r="BR1049" i="28" s="1"/>
  <c r="BN1053" i="28"/>
  <c r="BR1053" i="28" s="1"/>
  <c r="BN1057" i="28"/>
  <c r="BR1057" i="28" s="1"/>
  <c r="BP1061" i="28"/>
  <c r="BT1061" i="28" s="1"/>
  <c r="BM1066" i="28"/>
  <c r="BQ1066" i="28" s="1"/>
  <c r="BN1070" i="28"/>
  <c r="BR1070" i="28" s="1"/>
  <c r="BP1073" i="28"/>
  <c r="BT1073" i="28" s="1"/>
  <c r="BO1077" i="28"/>
  <c r="BS1077" i="28" s="1"/>
  <c r="BN1084" i="28"/>
  <c r="BR1084" i="28" s="1"/>
  <c r="BM1088" i="28"/>
  <c r="BQ1088" i="28" s="1"/>
  <c r="BM1092" i="28"/>
  <c r="BQ1092" i="28" s="1"/>
  <c r="BN1095" i="28"/>
  <c r="BR1095" i="28" s="1"/>
  <c r="BN113" i="28"/>
  <c r="BR113" i="28" s="1"/>
  <c r="BO305" i="28"/>
  <c r="BS305" i="28" s="1"/>
  <c r="BO416" i="28"/>
  <c r="BS416" i="28" s="1"/>
  <c r="BO469" i="28"/>
  <c r="BS469" i="28" s="1"/>
  <c r="BO496" i="28"/>
  <c r="BS496" i="28" s="1"/>
  <c r="BM523" i="28"/>
  <c r="BQ523" i="28" s="1"/>
  <c r="BO548" i="28"/>
  <c r="BS548" i="28" s="1"/>
  <c r="BO590" i="28"/>
  <c r="BS590" i="28" s="1"/>
  <c r="BN608" i="28"/>
  <c r="BR608" i="28" s="1"/>
  <c r="BP625" i="28"/>
  <c r="BT625" i="28" s="1"/>
  <c r="BP642" i="28"/>
  <c r="BT642" i="28" s="1"/>
  <c r="BM658" i="28"/>
  <c r="BQ658" i="28" s="1"/>
  <c r="BP672" i="28"/>
  <c r="BT672" i="28" s="1"/>
  <c r="BN686" i="28"/>
  <c r="BR686" i="28" s="1"/>
  <c r="BO696" i="28"/>
  <c r="BS696" i="28" s="1"/>
  <c r="BP708" i="28"/>
  <c r="BT708" i="28" s="1"/>
  <c r="BN720" i="28"/>
  <c r="BR720" i="28" s="1"/>
  <c r="BM730" i="28"/>
  <c r="BQ730" i="28" s="1"/>
  <c r="BO740" i="28"/>
  <c r="BS740" i="28" s="1"/>
  <c r="BP748" i="28"/>
  <c r="BT748" i="28" s="1"/>
  <c r="BM758" i="28"/>
  <c r="BQ758" i="28" s="1"/>
  <c r="BM766" i="28"/>
  <c r="BQ766" i="28" s="1"/>
  <c r="BP773" i="28"/>
  <c r="BT773" i="28" s="1"/>
  <c r="BP782" i="28"/>
  <c r="BT782" i="28" s="1"/>
  <c r="BP791" i="28"/>
  <c r="BT791" i="28" s="1"/>
  <c r="BM799" i="28"/>
  <c r="BQ799" i="28" s="1"/>
  <c r="BN807" i="28"/>
  <c r="BR807" i="28" s="1"/>
  <c r="BM816" i="28"/>
  <c r="BQ816" i="28" s="1"/>
  <c r="BP824" i="28"/>
  <c r="BT824" i="28" s="1"/>
  <c r="BN833" i="28"/>
  <c r="BR833" i="28" s="1"/>
  <c r="BO839" i="28"/>
  <c r="BS839" i="28" s="1"/>
  <c r="BM855" i="28"/>
  <c r="BQ855" i="28" s="1"/>
  <c r="BM869" i="28"/>
  <c r="BQ869" i="28" s="1"/>
  <c r="BN876" i="28"/>
  <c r="BR876" i="28" s="1"/>
  <c r="BM883" i="28"/>
  <c r="BQ883" i="28" s="1"/>
  <c r="BO891" i="28"/>
  <c r="BS891" i="28" s="1"/>
  <c r="BM899" i="28"/>
  <c r="BQ899" i="28" s="1"/>
  <c r="BN906" i="28"/>
  <c r="BR906" i="28" s="1"/>
  <c r="BP912" i="28"/>
  <c r="BT912" i="28" s="1"/>
  <c r="BM919" i="28"/>
  <c r="BQ919" i="28" s="1"/>
  <c r="BM932" i="28"/>
  <c r="BQ932" i="28" s="1"/>
  <c r="BO936" i="28"/>
  <c r="BS936" i="28" s="1"/>
  <c r="BP940" i="28"/>
  <c r="BT940" i="28" s="1"/>
  <c r="BM944" i="28"/>
  <c r="BQ944" i="28" s="1"/>
  <c r="BP955" i="28"/>
  <c r="BT955" i="28" s="1"/>
  <c r="BN960" i="28"/>
  <c r="BR960" i="28" s="1"/>
  <c r="BO964" i="28"/>
  <c r="BS964" i="28" s="1"/>
  <c r="BP972" i="28"/>
  <c r="BT972" i="28" s="1"/>
  <c r="BP976" i="28"/>
  <c r="BT976" i="28" s="1"/>
  <c r="BO980" i="28"/>
  <c r="BS980" i="28" s="1"/>
  <c r="BM985" i="28"/>
  <c r="BQ985" i="28" s="1"/>
  <c r="BO989" i="28"/>
  <c r="BS989" i="28" s="1"/>
  <c r="BM994" i="28"/>
  <c r="BQ994" i="28" s="1"/>
  <c r="BP998" i="28"/>
  <c r="BT998" i="28" s="1"/>
  <c r="BO1007" i="28"/>
  <c r="BS1007" i="28" s="1"/>
  <c r="BO1011" i="28"/>
  <c r="BS1011" i="28" s="1"/>
  <c r="BP1015" i="28"/>
  <c r="BT1015" i="28" s="1"/>
  <c r="BM1020" i="28"/>
  <c r="BQ1020" i="28" s="1"/>
  <c r="BO1024" i="28"/>
  <c r="BS1024" i="28" s="1"/>
  <c r="BP1028" i="28"/>
  <c r="BT1028" i="28" s="1"/>
  <c r="BP1032" i="28"/>
  <c r="BT1032" i="28" s="1"/>
  <c r="BN1041" i="28"/>
  <c r="BR1041" i="28" s="1"/>
  <c r="BN1045" i="28"/>
  <c r="BR1045" i="28" s="1"/>
  <c r="BO1049" i="28"/>
  <c r="BS1049" i="28" s="1"/>
  <c r="BO1053" i="28"/>
  <c r="BS1053" i="28" s="1"/>
  <c r="BO1057" i="28"/>
  <c r="BS1057" i="28" s="1"/>
  <c r="BN1066" i="28"/>
  <c r="BR1066" i="28" s="1"/>
  <c r="BP1070" i="28"/>
  <c r="BT1070" i="28" s="1"/>
  <c r="BP1077" i="28"/>
  <c r="BT1077" i="28" s="1"/>
  <c r="BM1081" i="28"/>
  <c r="BQ1081" i="28" s="1"/>
  <c r="BO1084" i="28"/>
  <c r="BS1084" i="28" s="1"/>
  <c r="BN1088" i="28"/>
  <c r="BR1088" i="28" s="1"/>
  <c r="BN1092" i="28"/>
  <c r="BR1092" i="28" s="1"/>
  <c r="BP1095" i="28"/>
  <c r="BT1095" i="28" s="1"/>
  <c r="BP143" i="28"/>
  <c r="BT143" i="28" s="1"/>
  <c r="BN351" i="28"/>
  <c r="BR351" i="28" s="1"/>
  <c r="BO434" i="28"/>
  <c r="BS434" i="28" s="1"/>
  <c r="BN472" i="28"/>
  <c r="BR472" i="28" s="1"/>
  <c r="BP503" i="28"/>
  <c r="BT503" i="28" s="1"/>
  <c r="BP529" i="28"/>
  <c r="BT529" i="28" s="1"/>
  <c r="BN555" i="28"/>
  <c r="BR555" i="28" s="1"/>
  <c r="BP574" i="28"/>
  <c r="BT574" i="28" s="1"/>
  <c r="BP596" i="28"/>
  <c r="BT596" i="28" s="1"/>
  <c r="BP614" i="28"/>
  <c r="BT614" i="28" s="1"/>
  <c r="BP630" i="28"/>
  <c r="BT630" i="28" s="1"/>
  <c r="BP645" i="28"/>
  <c r="BT645" i="28" s="1"/>
  <c r="BN662" i="28"/>
  <c r="BR662" i="28" s="1"/>
  <c r="BP676" i="28"/>
  <c r="BT676" i="28" s="1"/>
  <c r="BM689" i="28"/>
  <c r="BQ689" i="28" s="1"/>
  <c r="BP699" i="28"/>
  <c r="BT699" i="28" s="1"/>
  <c r="BN712" i="28"/>
  <c r="BR712" i="28" s="1"/>
  <c r="BN723" i="28"/>
  <c r="BR723" i="28" s="1"/>
  <c r="BN734" i="28"/>
  <c r="BR734" i="28" s="1"/>
  <c r="BO742" i="28"/>
  <c r="BS742" i="28" s="1"/>
  <c r="BP750" i="28"/>
  <c r="BT750" i="28" s="1"/>
  <c r="BP759" i="28"/>
  <c r="BT759" i="28" s="1"/>
  <c r="BN777" i="28"/>
  <c r="BR777" i="28" s="1"/>
  <c r="BP784" i="28"/>
  <c r="BT784" i="28" s="1"/>
  <c r="BP792" i="28"/>
  <c r="BT792" i="28" s="1"/>
  <c r="BP801" i="28"/>
  <c r="BT801" i="28" s="1"/>
  <c r="BP810" i="28"/>
  <c r="BT810" i="28" s="1"/>
  <c r="BN818" i="28"/>
  <c r="BR818" i="28" s="1"/>
  <c r="BN826" i="28"/>
  <c r="BR826" i="28" s="1"/>
  <c r="BO834" i="28"/>
  <c r="BS834" i="28" s="1"/>
  <c r="BN849" i="28"/>
  <c r="BR849" i="28" s="1"/>
  <c r="BM856" i="28"/>
  <c r="BQ856" i="28" s="1"/>
  <c r="BN863" i="28"/>
  <c r="BR863" i="28" s="1"/>
  <c r="BN871" i="28"/>
  <c r="BR871" i="28" s="1"/>
  <c r="BM878" i="28"/>
  <c r="BQ878" i="28" s="1"/>
  <c r="BN885" i="28"/>
  <c r="BR885" i="28" s="1"/>
  <c r="BM893" i="28"/>
  <c r="BQ893" i="28" s="1"/>
  <c r="BM901" i="28"/>
  <c r="BQ901" i="28" s="1"/>
  <c r="BN921" i="28"/>
  <c r="BR921" i="28" s="1"/>
  <c r="BP926" i="28"/>
  <c r="BT926" i="28" s="1"/>
  <c r="BM933" i="28"/>
  <c r="BQ933" i="28" s="1"/>
  <c r="BN937" i="28"/>
  <c r="BR937" i="28" s="1"/>
  <c r="BN941" i="28"/>
  <c r="BR941" i="28" s="1"/>
  <c r="BM949" i="28"/>
  <c r="BQ949" i="28" s="1"/>
  <c r="BP956" i="28"/>
  <c r="BT956" i="28" s="1"/>
  <c r="BN961" i="28"/>
  <c r="BR961" i="28" s="1"/>
  <c r="BP973" i="28"/>
  <c r="BT973" i="28" s="1"/>
  <c r="BN977" i="28"/>
  <c r="BR977" i="28" s="1"/>
  <c r="BN986" i="28"/>
  <c r="BR986" i="28" s="1"/>
  <c r="BP990" i="28"/>
  <c r="BT990" i="28" s="1"/>
  <c r="BO995" i="28"/>
  <c r="BS995" i="28" s="1"/>
  <c r="BP999" i="28"/>
  <c r="BT999" i="28" s="1"/>
  <c r="BP1008" i="28"/>
  <c r="BT1008" i="28" s="1"/>
  <c r="BO1012" i="28"/>
  <c r="BS1012" i="28" s="1"/>
  <c r="BP1016" i="28"/>
  <c r="BT1016" i="28" s="1"/>
  <c r="BM1021" i="28"/>
  <c r="BQ1021" i="28" s="1"/>
  <c r="BO1025" i="28"/>
  <c r="BS1025" i="28" s="1"/>
  <c r="BM1034" i="28"/>
  <c r="BQ1034" i="28" s="1"/>
  <c r="BN1046" i="28"/>
  <c r="BR1046" i="28" s="1"/>
  <c r="BM1050" i="28"/>
  <c r="BQ1050" i="28" s="1"/>
  <c r="BM1054" i="28"/>
  <c r="BQ1054" i="28" s="1"/>
  <c r="BN1058" i="28"/>
  <c r="BR1058" i="28" s="1"/>
  <c r="BM224" i="28"/>
  <c r="BQ224" i="28" s="1"/>
  <c r="BO377" i="28"/>
  <c r="BS377" i="28" s="1"/>
  <c r="BN440" i="28"/>
  <c r="BR440" i="28" s="1"/>
  <c r="BM481" i="28"/>
  <c r="BQ481" i="28" s="1"/>
  <c r="BN509" i="28"/>
  <c r="BR509" i="28" s="1"/>
  <c r="BP533" i="28"/>
  <c r="BT533" i="28" s="1"/>
  <c r="BO561" i="28"/>
  <c r="BS561" i="28" s="1"/>
  <c r="BM581" i="28"/>
  <c r="BQ581" i="28" s="1"/>
  <c r="BN600" i="28"/>
  <c r="BR600" i="28" s="1"/>
  <c r="BN619" i="28"/>
  <c r="BR619" i="28" s="1"/>
  <c r="BO634" i="28"/>
  <c r="BS634" i="28" s="1"/>
  <c r="BO650" i="28"/>
  <c r="BS650" i="28" s="1"/>
  <c r="BN666" i="28"/>
  <c r="BR666" i="28" s="1"/>
  <c r="BM680" i="28"/>
  <c r="BQ680" i="28" s="1"/>
  <c r="BM691" i="28"/>
  <c r="BQ691" i="28" s="1"/>
  <c r="BP702" i="28"/>
  <c r="BT702" i="28" s="1"/>
  <c r="BM714" i="28"/>
  <c r="BQ714" i="28" s="1"/>
  <c r="BO725" i="28"/>
  <c r="BS725" i="28" s="1"/>
  <c r="BO735" i="28"/>
  <c r="BS735" i="28" s="1"/>
  <c r="BM745" i="28"/>
  <c r="BQ745" i="28" s="1"/>
  <c r="BN754" i="28"/>
  <c r="BR754" i="28" s="1"/>
  <c r="BN762" i="28"/>
  <c r="BR762" i="28" s="1"/>
  <c r="BO769" i="28"/>
  <c r="BS769" i="28" s="1"/>
  <c r="BP778" i="28"/>
  <c r="BT778" i="28" s="1"/>
  <c r="BN787" i="28"/>
  <c r="BR787" i="28" s="1"/>
  <c r="BO795" i="28"/>
  <c r="BS795" i="28" s="1"/>
  <c r="BM803" i="28"/>
  <c r="BQ803" i="28" s="1"/>
  <c r="BN820" i="28"/>
  <c r="BR820" i="28" s="1"/>
  <c r="BP828" i="28"/>
  <c r="BT828" i="28" s="1"/>
  <c r="BM836" i="28"/>
  <c r="BQ836" i="28" s="1"/>
  <c r="BP850" i="28"/>
  <c r="BT850" i="28" s="1"/>
  <c r="BN866" i="28"/>
  <c r="BR866" i="28" s="1"/>
  <c r="BO873" i="28"/>
  <c r="BS873" i="28" s="1"/>
  <c r="BO879" i="28"/>
  <c r="BS879" i="28" s="1"/>
  <c r="BN887" i="28"/>
  <c r="BR887" i="28" s="1"/>
  <c r="BO895" i="28"/>
  <c r="BS895" i="28" s="1"/>
  <c r="BO902" i="28"/>
  <c r="BS902" i="28" s="1"/>
  <c r="BO909" i="28"/>
  <c r="BS909" i="28" s="1"/>
  <c r="BM916" i="28"/>
  <c r="BQ916" i="28" s="1"/>
  <c r="BP922" i="28"/>
  <c r="BT922" i="28" s="1"/>
  <c r="BM929" i="28"/>
  <c r="BQ929" i="28" s="1"/>
  <c r="BO934" i="28"/>
  <c r="BS934" i="28" s="1"/>
  <c r="BM938" i="28"/>
  <c r="BQ938" i="28" s="1"/>
  <c r="BN942" i="28"/>
  <c r="BR942" i="28" s="1"/>
  <c r="BM946" i="28"/>
  <c r="BQ946" i="28" s="1"/>
  <c r="BM950" i="28"/>
  <c r="BQ950" i="28" s="1"/>
  <c r="BP953" i="28"/>
  <c r="BT953" i="28" s="1"/>
  <c r="BM958" i="28"/>
  <c r="BQ958" i="28" s="1"/>
  <c r="BP962" i="28"/>
  <c r="BT962" i="28" s="1"/>
  <c r="BP966" i="28"/>
  <c r="BT966" i="28" s="1"/>
  <c r="BP970" i="28"/>
  <c r="BT970" i="28" s="1"/>
  <c r="BP974" i="28"/>
  <c r="BT974" i="28" s="1"/>
  <c r="BP982" i="28"/>
  <c r="BT982" i="28" s="1"/>
  <c r="BO987" i="28"/>
  <c r="BS987" i="28" s="1"/>
  <c r="BN992" i="28"/>
  <c r="BR992" i="28" s="1"/>
  <c r="BM996" i="28"/>
  <c r="BQ996" i="28" s="1"/>
  <c r="BN1000" i="28"/>
  <c r="BR1000" i="28" s="1"/>
  <c r="BN1005" i="28"/>
  <c r="BR1005" i="28" s="1"/>
  <c r="BO1009" i="28"/>
  <c r="BS1009" i="28" s="1"/>
  <c r="BP1013" i="28"/>
  <c r="BT1013" i="28" s="1"/>
  <c r="BM1022" i="28"/>
  <c r="BQ1022" i="28" s="1"/>
  <c r="BO1026" i="28"/>
  <c r="BS1026" i="28" s="1"/>
  <c r="BM1031" i="28"/>
  <c r="BQ1031" i="28" s="1"/>
  <c r="BM1039" i="28"/>
  <c r="BQ1039" i="28" s="1"/>
  <c r="BM1047" i="28"/>
  <c r="BQ1047" i="28" s="1"/>
  <c r="BN1055" i="28"/>
  <c r="BR1055" i="28" s="1"/>
  <c r="BO915" i="28"/>
  <c r="BS915" i="28" s="1"/>
  <c r="BM902" i="28"/>
  <c r="BQ902" i="28" s="1"/>
  <c r="BP886" i="28"/>
  <c r="BT886" i="28" s="1"/>
  <c r="BM872" i="28"/>
  <c r="BQ872" i="28" s="1"/>
  <c r="BP842" i="28"/>
  <c r="BT842" i="28" s="1"/>
  <c r="BN828" i="28"/>
  <c r="BR828" i="28" s="1"/>
  <c r="BP811" i="28"/>
  <c r="BT811" i="28" s="1"/>
  <c r="BO794" i="28"/>
  <c r="BS794" i="28" s="1"/>
  <c r="BM778" i="28"/>
  <c r="BQ778" i="28" s="1"/>
  <c r="BN761" i="28"/>
  <c r="BR761" i="28" s="1"/>
  <c r="BN744" i="28"/>
  <c r="BR744" i="28" s="1"/>
  <c r="BP724" i="28"/>
  <c r="BT724" i="28" s="1"/>
  <c r="BO700" i="28"/>
  <c r="BS700" i="28" s="1"/>
  <c r="BP677" i="28"/>
  <c r="BT677" i="28" s="1"/>
  <c r="BN648" i="28"/>
  <c r="BR648" i="28" s="1"/>
  <c r="BP615" i="28"/>
  <c r="BT615" i="28" s="1"/>
  <c r="BN579" i="28"/>
  <c r="BR579" i="28" s="1"/>
  <c r="BO533" i="28"/>
  <c r="BS533" i="28" s="1"/>
  <c r="BM370" i="28"/>
  <c r="BQ370" i="28" s="1"/>
  <c r="BP1054" i="28"/>
  <c r="BT1054" i="28" s="1"/>
  <c r="BP1046" i="28"/>
  <c r="BT1046" i="28" s="1"/>
  <c r="BN1038" i="28"/>
  <c r="BR1038" i="28" s="1"/>
  <c r="BO1030" i="28"/>
  <c r="BS1030" i="28" s="1"/>
  <c r="BO1021" i="28"/>
  <c r="BS1021" i="28" s="1"/>
  <c r="BM1013" i="28"/>
  <c r="BQ1013" i="28" s="1"/>
  <c r="BP1004" i="28"/>
  <c r="BT1004" i="28" s="1"/>
  <c r="BP986" i="28"/>
  <c r="BT986" i="28" s="1"/>
  <c r="BM978" i="28"/>
  <c r="BQ978" i="28" s="1"/>
  <c r="BN970" i="28"/>
  <c r="BR970" i="28" s="1"/>
  <c r="BM962" i="28"/>
  <c r="BQ962" i="28" s="1"/>
  <c r="BN953" i="28"/>
  <c r="BR953" i="28" s="1"/>
  <c r="BO945" i="28"/>
  <c r="BS945" i="28" s="1"/>
  <c r="BP937" i="28"/>
  <c r="BT937" i="28" s="1"/>
  <c r="BO928" i="28"/>
  <c r="BS928" i="28" s="1"/>
  <c r="BO914" i="28"/>
  <c r="BS914" i="28" s="1"/>
  <c r="BP901" i="28"/>
  <c r="BT901" i="28" s="1"/>
  <c r="BO886" i="28"/>
  <c r="BS886" i="28" s="1"/>
  <c r="BP871" i="28"/>
  <c r="BT871" i="28" s="1"/>
  <c r="BP857" i="28"/>
  <c r="BT857" i="28" s="1"/>
  <c r="BO842" i="28"/>
  <c r="BS842" i="28" s="1"/>
  <c r="BN827" i="28"/>
  <c r="BR827" i="28" s="1"/>
  <c r="BO811" i="28"/>
  <c r="BS811" i="28" s="1"/>
  <c r="BP777" i="28"/>
  <c r="BT777" i="28" s="1"/>
  <c r="BN760" i="28"/>
  <c r="BR760" i="28" s="1"/>
  <c r="BM744" i="28"/>
  <c r="BQ744" i="28" s="1"/>
  <c r="BP723" i="28"/>
  <c r="BT723" i="28" s="1"/>
  <c r="BN700" i="28"/>
  <c r="BR700" i="28" s="1"/>
  <c r="BO677" i="28"/>
  <c r="BS677" i="28" s="1"/>
  <c r="BM648" i="28"/>
  <c r="BQ648" i="28" s="1"/>
  <c r="BM615" i="28"/>
  <c r="BQ615" i="28" s="1"/>
  <c r="BM579" i="28"/>
  <c r="BQ579" i="28" s="1"/>
  <c r="BM533" i="28"/>
  <c r="BQ533" i="28" s="1"/>
  <c r="BP477" i="28"/>
  <c r="BT477" i="28" s="1"/>
  <c r="BN362" i="28"/>
  <c r="BR362" i="28" s="1"/>
  <c r="BN1054" i="28"/>
  <c r="BR1054" i="28" s="1"/>
  <c r="BO1046" i="28"/>
  <c r="BS1046" i="28" s="1"/>
  <c r="BM1038" i="28"/>
  <c r="BQ1038" i="28" s="1"/>
  <c r="BM1030" i="28"/>
  <c r="BQ1030" i="28" s="1"/>
  <c r="BN1021" i="28"/>
  <c r="BR1021" i="28" s="1"/>
  <c r="BP1012" i="28"/>
  <c r="BT1012" i="28" s="1"/>
  <c r="BN1004" i="28"/>
  <c r="BR1004" i="28" s="1"/>
  <c r="BP995" i="28"/>
  <c r="BT995" i="28" s="1"/>
  <c r="BO986" i="28"/>
  <c r="BS986" i="28" s="1"/>
  <c r="BP977" i="28"/>
  <c r="BT977" i="28" s="1"/>
  <c r="BM970" i="28"/>
  <c r="BQ970" i="28" s="1"/>
  <c r="BP961" i="28"/>
  <c r="BT961" i="28" s="1"/>
  <c r="BM953" i="28"/>
  <c r="BQ953" i="28" s="1"/>
  <c r="BO937" i="28"/>
  <c r="BS937" i="28" s="1"/>
  <c r="BP927" i="28"/>
  <c r="BT927" i="28" s="1"/>
  <c r="BM914" i="28"/>
  <c r="BQ914" i="28" s="1"/>
  <c r="BO901" i="28"/>
  <c r="BS901" i="28" s="1"/>
  <c r="BM886" i="28"/>
  <c r="BQ886" i="28" s="1"/>
  <c r="BO871" i="28"/>
  <c r="BS871" i="28" s="1"/>
  <c r="BP856" i="28"/>
  <c r="BT856" i="28" s="1"/>
  <c r="BN842" i="28"/>
  <c r="BR842" i="28" s="1"/>
  <c r="BM811" i="28"/>
  <c r="BQ811" i="28" s="1"/>
  <c r="BM793" i="28"/>
  <c r="BQ793" i="28" s="1"/>
  <c r="BO777" i="28"/>
  <c r="BS777" i="28" s="1"/>
  <c r="BM760" i="28"/>
  <c r="BQ760" i="28" s="1"/>
  <c r="BO723" i="28"/>
  <c r="BS723" i="28" s="1"/>
  <c r="BM677" i="28"/>
  <c r="BQ677" i="28" s="1"/>
  <c r="BO577" i="28"/>
  <c r="BS577" i="28" s="1"/>
  <c r="BP532" i="28"/>
  <c r="BT532" i="28" s="1"/>
  <c r="BO472" i="28"/>
  <c r="BS472" i="28" s="1"/>
  <c r="BP360" i="28"/>
  <c r="BT360" i="28" s="1"/>
  <c r="BP1062" i="28"/>
  <c r="BT1062" i="28" s="1"/>
  <c r="BM1105" i="28"/>
  <c r="BQ1105" i="28" s="1"/>
  <c r="BO1101" i="28"/>
  <c r="BS1101" i="28" s="1"/>
  <c r="BO1097" i="28"/>
  <c r="BS1097" i="28" s="1"/>
  <c r="BP1092" i="28"/>
  <c r="BT1092" i="28" s="1"/>
  <c r="BN1086" i="28"/>
  <c r="BR1086" i="28" s="1"/>
  <c r="BP1080" i="28"/>
  <c r="BT1080" i="28" s="1"/>
  <c r="BP1074" i="28"/>
  <c r="BT1074" i="28" s="1"/>
  <c r="BO1068" i="28"/>
  <c r="BS1068" i="28" s="1"/>
  <c r="BN1062" i="28"/>
  <c r="BR1062" i="28" s="1"/>
  <c r="BM1046" i="28"/>
  <c r="BQ1046" i="28" s="1"/>
  <c r="BP1037" i="28"/>
  <c r="BT1037" i="28" s="1"/>
  <c r="BO1029" i="28"/>
  <c r="BS1029" i="28" s="1"/>
  <c r="BN1012" i="28"/>
  <c r="BR1012" i="28" s="1"/>
  <c r="BO1003" i="28"/>
  <c r="BS1003" i="28" s="1"/>
  <c r="BN995" i="28"/>
  <c r="BR995" i="28" s="1"/>
  <c r="BM986" i="28"/>
  <c r="BQ986" i="28" s="1"/>
  <c r="BM977" i="28"/>
  <c r="BQ977" i="28" s="1"/>
  <c r="BP969" i="28"/>
  <c r="BT969" i="28" s="1"/>
  <c r="BM961" i="28"/>
  <c r="BQ961" i="28" s="1"/>
  <c r="BP952" i="28"/>
  <c r="BT952" i="28" s="1"/>
  <c r="BP944" i="28"/>
  <c r="BT944" i="28" s="1"/>
  <c r="BM937" i="28"/>
  <c r="BQ937" i="28" s="1"/>
  <c r="BO926" i="28"/>
  <c r="BS926" i="28" s="1"/>
  <c r="BP913" i="28"/>
  <c r="BT913" i="28" s="1"/>
  <c r="BP900" i="28"/>
  <c r="BT900" i="28" s="1"/>
  <c r="BO884" i="28"/>
  <c r="BS884" i="28" s="1"/>
  <c r="BP855" i="28"/>
  <c r="BT855" i="28" s="1"/>
  <c r="BP841" i="28"/>
  <c r="BT841" i="28" s="1"/>
  <c r="BM826" i="28"/>
  <c r="BQ826" i="28" s="1"/>
  <c r="BO810" i="28"/>
  <c r="BS810" i="28" s="1"/>
  <c r="BO792" i="28"/>
  <c r="BS792" i="28" s="1"/>
  <c r="BM776" i="28"/>
  <c r="BQ776" i="28" s="1"/>
  <c r="BO759" i="28"/>
  <c r="BS759" i="28" s="1"/>
  <c r="BM742" i="28"/>
  <c r="BQ742" i="28" s="1"/>
  <c r="BN722" i="28"/>
  <c r="BR722" i="28" s="1"/>
  <c r="BN699" i="28"/>
  <c r="BR699" i="28" s="1"/>
  <c r="BM676" i="28"/>
  <c r="BQ676" i="28" s="1"/>
  <c r="BM645" i="28"/>
  <c r="BQ645" i="28" s="1"/>
  <c r="BO613" i="28"/>
  <c r="BS613" i="28" s="1"/>
  <c r="BO574" i="28"/>
  <c r="BS574" i="28" s="1"/>
  <c r="BO529" i="28"/>
  <c r="BS529" i="28" s="1"/>
  <c r="BP471" i="28"/>
  <c r="BT471" i="28" s="1"/>
  <c r="BO344" i="28"/>
  <c r="BS344" i="28" s="1"/>
  <c r="BN111" i="28"/>
  <c r="BR111" i="28" s="1"/>
  <c r="BN112" i="28"/>
  <c r="BR112" i="28" s="1"/>
  <c r="BM122" i="28"/>
  <c r="BQ122" i="28" s="1"/>
  <c r="BM143" i="28"/>
  <c r="BQ143" i="28" s="1"/>
  <c r="BN152" i="28"/>
  <c r="BR152" i="28" s="1"/>
  <c r="BO161" i="28"/>
  <c r="BS161" i="28" s="1"/>
  <c r="BN169" i="28"/>
  <c r="BR169" i="28" s="1"/>
  <c r="BO182" i="28"/>
  <c r="BS182" i="28" s="1"/>
  <c r="BP199" i="28"/>
  <c r="BT199" i="28" s="1"/>
  <c r="BN206" i="28"/>
  <c r="BR206" i="28" s="1"/>
  <c r="BP214" i="28"/>
  <c r="BT214" i="28" s="1"/>
  <c r="BN223" i="28"/>
  <c r="BR223" i="28" s="1"/>
  <c r="BP229" i="28"/>
  <c r="BT229" i="28" s="1"/>
  <c r="BP237" i="28"/>
  <c r="BT237" i="28" s="1"/>
  <c r="BM246" i="28"/>
  <c r="BQ246" i="28" s="1"/>
  <c r="BN253" i="28"/>
  <c r="BR253" i="28" s="1"/>
  <c r="BN260" i="28"/>
  <c r="BR260" i="28" s="1"/>
  <c r="BN268" i="28"/>
  <c r="BR268" i="28" s="1"/>
  <c r="BP276" i="28"/>
  <c r="BT276" i="28" s="1"/>
  <c r="BN285" i="28"/>
  <c r="BR285" i="28" s="1"/>
  <c r="BP292" i="28"/>
  <c r="BT292" i="28" s="1"/>
  <c r="BN298" i="28"/>
  <c r="BR298" i="28" s="1"/>
  <c r="BN304" i="28"/>
  <c r="BR304" i="28" s="1"/>
  <c r="BP310" i="28"/>
  <c r="BT310" i="28" s="1"/>
  <c r="BP316" i="28"/>
  <c r="BT316" i="28" s="1"/>
  <c r="BM322" i="28"/>
  <c r="BQ322" i="28" s="1"/>
  <c r="BP327" i="28"/>
  <c r="BT327" i="28" s="1"/>
  <c r="BP334" i="28"/>
  <c r="BT334" i="28" s="1"/>
  <c r="BM340" i="28"/>
  <c r="BQ340" i="28" s="1"/>
  <c r="BP344" i="28"/>
  <c r="BT344" i="28" s="1"/>
  <c r="BM349" i="28"/>
  <c r="BQ349" i="28" s="1"/>
  <c r="BP352" i="28"/>
  <c r="BT352" i="28" s="1"/>
  <c r="BO356" i="28"/>
  <c r="BS356" i="28" s="1"/>
  <c r="BM364" i="28"/>
  <c r="BQ364" i="28" s="1"/>
  <c r="BO367" i="28"/>
  <c r="BS367" i="28" s="1"/>
  <c r="BN371" i="28"/>
  <c r="BR371" i="28" s="1"/>
  <c r="BP374" i="28"/>
  <c r="BT374" i="28" s="1"/>
  <c r="BO378" i="28"/>
  <c r="BS378" i="28" s="1"/>
  <c r="BM382" i="28"/>
  <c r="BQ382" i="28" s="1"/>
  <c r="BO385" i="28"/>
  <c r="BS385" i="28" s="1"/>
  <c r="BM389" i="28"/>
  <c r="BQ389" i="28" s="1"/>
  <c r="BP392" i="28"/>
  <c r="BT392" i="28" s="1"/>
  <c r="BM397" i="28"/>
  <c r="BQ397" i="28" s="1"/>
  <c r="BP400" i="28"/>
  <c r="BT400" i="28" s="1"/>
  <c r="BO407" i="28"/>
  <c r="BS407" i="28" s="1"/>
  <c r="BP411" i="28"/>
  <c r="BT411" i="28" s="1"/>
  <c r="BO415" i="28"/>
  <c r="BS415" i="28" s="1"/>
  <c r="BM419" i="28"/>
  <c r="BQ419" i="28" s="1"/>
  <c r="BM423" i="28"/>
  <c r="BQ423" i="28" s="1"/>
  <c r="BN437" i="28"/>
  <c r="BR437" i="28" s="1"/>
  <c r="BM441" i="28"/>
  <c r="BQ441" i="28" s="1"/>
  <c r="BN444" i="28"/>
  <c r="BR444" i="28" s="1"/>
  <c r="BO112" i="28"/>
  <c r="BS112" i="28" s="1"/>
  <c r="BO134" i="28"/>
  <c r="BS134" i="28" s="1"/>
  <c r="BN143" i="28"/>
  <c r="BR143" i="28" s="1"/>
  <c r="BP152" i="28"/>
  <c r="BT152" i="28" s="1"/>
  <c r="BP161" i="28"/>
  <c r="BT161" i="28" s="1"/>
  <c r="BO169" i="28"/>
  <c r="BS169" i="28" s="1"/>
  <c r="BO177" i="28"/>
  <c r="BS177" i="28" s="1"/>
  <c r="BM183" i="28"/>
  <c r="BQ183" i="28" s="1"/>
  <c r="BN200" i="28"/>
  <c r="BR200" i="28" s="1"/>
  <c r="BN207" i="28"/>
  <c r="BR207" i="28" s="1"/>
  <c r="BM215" i="28"/>
  <c r="BQ215" i="28" s="1"/>
  <c r="BO223" i="28"/>
  <c r="BS223" i="28" s="1"/>
  <c r="BP230" i="28"/>
  <c r="BT230" i="28" s="1"/>
  <c r="BM238" i="28"/>
  <c r="BQ238" i="28" s="1"/>
  <c r="BN246" i="28"/>
  <c r="BR246" i="28" s="1"/>
  <c r="BO253" i="28"/>
  <c r="BS253" i="28" s="1"/>
  <c r="BP260" i="28"/>
  <c r="BT260" i="28" s="1"/>
  <c r="BP268" i="28"/>
  <c r="BT268" i="28" s="1"/>
  <c r="BN277" i="28"/>
  <c r="BR277" i="28" s="1"/>
  <c r="BO285" i="28"/>
  <c r="BS285" i="28" s="1"/>
  <c r="BM293" i="28"/>
  <c r="BQ293" i="28" s="1"/>
  <c r="BO304" i="28"/>
  <c r="BS304" i="28" s="1"/>
  <c r="BP322" i="28"/>
  <c r="BT322" i="28" s="1"/>
  <c r="BM328" i="28"/>
  <c r="BQ328" i="28" s="1"/>
  <c r="BM335" i="28"/>
  <c r="BQ335" i="28" s="1"/>
  <c r="BN340" i="28"/>
  <c r="BR340" i="28" s="1"/>
  <c r="BM345" i="28"/>
  <c r="BQ345" i="28" s="1"/>
  <c r="BN349" i="28"/>
  <c r="BR349" i="28" s="1"/>
  <c r="BP356" i="28"/>
  <c r="BT356" i="28" s="1"/>
  <c r="BM360" i="28"/>
  <c r="BQ360" i="28" s="1"/>
  <c r="BN364" i="28"/>
  <c r="BR364" i="28" s="1"/>
  <c r="BO371" i="28"/>
  <c r="BS371" i="28" s="1"/>
  <c r="BM375" i="28"/>
  <c r="BQ375" i="28" s="1"/>
  <c r="BP378" i="28"/>
  <c r="BT378" i="28" s="1"/>
  <c r="BN382" i="28"/>
  <c r="BR382" i="28" s="1"/>
  <c r="BP385" i="28"/>
  <c r="BT385" i="28" s="1"/>
  <c r="BN389" i="28"/>
  <c r="BR389" i="28" s="1"/>
  <c r="BN393" i="28"/>
  <c r="BR393" i="28" s="1"/>
  <c r="BN397" i="28"/>
  <c r="BR397" i="28" s="1"/>
  <c r="BM404" i="28"/>
  <c r="BQ404" i="28" s="1"/>
  <c r="BP407" i="28"/>
  <c r="BT407" i="28" s="1"/>
  <c r="BP415" i="28"/>
  <c r="BT415" i="28" s="1"/>
  <c r="BN419" i="28"/>
  <c r="BR419" i="28" s="1"/>
  <c r="BN423" i="28"/>
  <c r="BR423" i="28" s="1"/>
  <c r="BM427" i="28"/>
  <c r="BQ427" i="28" s="1"/>
  <c r="BM431" i="28"/>
  <c r="BQ431" i="28" s="1"/>
  <c r="BM434" i="28"/>
  <c r="BQ434" i="28" s="1"/>
  <c r="BO437" i="28"/>
  <c r="BS437" i="28" s="1"/>
  <c r="BN441" i="28"/>
  <c r="BR441" i="28" s="1"/>
  <c r="BP444" i="28"/>
  <c r="BT444" i="28" s="1"/>
  <c r="BP125" i="28"/>
  <c r="BT125" i="28" s="1"/>
  <c r="BN135" i="28"/>
  <c r="BR135" i="28" s="1"/>
  <c r="BM144" i="28"/>
  <c r="BQ144" i="28" s="1"/>
  <c r="BN153" i="28"/>
  <c r="BR153" i="28" s="1"/>
  <c r="BO162" i="28"/>
  <c r="BS162" i="28" s="1"/>
  <c r="BM170" i="28"/>
  <c r="BQ170" i="28" s="1"/>
  <c r="BN178" i="28"/>
  <c r="BR178" i="28" s="1"/>
  <c r="BP184" i="28"/>
  <c r="BT184" i="28" s="1"/>
  <c r="BN191" i="28"/>
  <c r="BR191" i="28" s="1"/>
  <c r="BP200" i="28"/>
  <c r="BT200" i="28" s="1"/>
  <c r="BN208" i="28"/>
  <c r="BR208" i="28" s="1"/>
  <c r="BO216" i="28"/>
  <c r="BS216" i="28" s="1"/>
  <c r="BP231" i="28"/>
  <c r="BT231" i="28" s="1"/>
  <c r="BP238" i="28"/>
  <c r="BT238" i="28" s="1"/>
  <c r="BP246" i="28"/>
  <c r="BT246" i="28" s="1"/>
  <c r="BP254" i="28"/>
  <c r="BT254" i="28" s="1"/>
  <c r="BP262" i="28"/>
  <c r="BT262" i="28" s="1"/>
  <c r="BO269" i="28"/>
  <c r="BS269" i="28" s="1"/>
  <c r="BN287" i="28"/>
  <c r="BR287" i="28" s="1"/>
  <c r="BO293" i="28"/>
  <c r="BS293" i="28" s="1"/>
  <c r="BO299" i="28"/>
  <c r="BS299" i="28" s="1"/>
  <c r="BP305" i="28"/>
  <c r="BT305" i="28" s="1"/>
  <c r="BP311" i="28"/>
  <c r="BT311" i="28" s="1"/>
  <c r="BN317" i="28"/>
  <c r="BR317" i="28" s="1"/>
  <c r="BN323" i="28"/>
  <c r="BR323" i="28" s="1"/>
  <c r="BP329" i="28"/>
  <c r="BT329" i="28" s="1"/>
  <c r="BN336" i="28"/>
  <c r="BR336" i="28" s="1"/>
  <c r="BP340" i="28"/>
  <c r="BT340" i="28" s="1"/>
  <c r="BP345" i="28"/>
  <c r="BT345" i="28" s="1"/>
  <c r="BP349" i="28"/>
  <c r="BT349" i="28" s="1"/>
  <c r="BN353" i="28"/>
  <c r="BR353" i="28" s="1"/>
  <c r="BM357" i="28"/>
  <c r="BQ357" i="28" s="1"/>
  <c r="BO360" i="28"/>
  <c r="BS360" i="28" s="1"/>
  <c r="BP364" i="28"/>
  <c r="BT364" i="28" s="1"/>
  <c r="BN368" i="28"/>
  <c r="BR368" i="28" s="1"/>
  <c r="BM372" i="28"/>
  <c r="BQ372" i="28" s="1"/>
  <c r="BO375" i="28"/>
  <c r="BS375" i="28" s="1"/>
  <c r="BN379" i="28"/>
  <c r="BR379" i="28" s="1"/>
  <c r="BN386" i="28"/>
  <c r="BR386" i="28" s="1"/>
  <c r="BP389" i="28"/>
  <c r="BT389" i="28" s="1"/>
  <c r="BP393" i="28"/>
  <c r="BT393" i="28" s="1"/>
  <c r="BM401" i="28"/>
  <c r="BQ401" i="28" s="1"/>
  <c r="BO404" i="28"/>
  <c r="BS404" i="28" s="1"/>
  <c r="BN408" i="28"/>
  <c r="BR408" i="28" s="1"/>
  <c r="BN412" i="28"/>
  <c r="BR412" i="28" s="1"/>
  <c r="BN416" i="28"/>
  <c r="BR416" i="28" s="1"/>
  <c r="BP419" i="28"/>
  <c r="BT419" i="28" s="1"/>
  <c r="BP423" i="28"/>
  <c r="BT423" i="28" s="1"/>
  <c r="BP427" i="28"/>
  <c r="BT427" i="28" s="1"/>
  <c r="BO431" i="28"/>
  <c r="BS431" i="28" s="1"/>
  <c r="BP114" i="28"/>
  <c r="BT114" i="28" s="1"/>
  <c r="BO126" i="28"/>
  <c r="BS126" i="28" s="1"/>
  <c r="BP135" i="28"/>
  <c r="BT135" i="28" s="1"/>
  <c r="BP146" i="28"/>
  <c r="BT146" i="28" s="1"/>
  <c r="BP155" i="28"/>
  <c r="BT155" i="28" s="1"/>
  <c r="BM164" i="28"/>
  <c r="BQ164" i="28" s="1"/>
  <c r="BP170" i="28"/>
  <c r="BT170" i="28" s="1"/>
  <c r="BP185" i="28"/>
  <c r="BT185" i="28" s="1"/>
  <c r="BP192" i="28"/>
  <c r="BT192" i="28" s="1"/>
  <c r="BM201" i="28"/>
  <c r="BQ201" i="28" s="1"/>
  <c r="BN209" i="28"/>
  <c r="BR209" i="28" s="1"/>
  <c r="BO217" i="28"/>
  <c r="BS217" i="28" s="1"/>
  <c r="BN224" i="28"/>
  <c r="BR224" i="28" s="1"/>
  <c r="BO232" i="28"/>
  <c r="BS232" i="28" s="1"/>
  <c r="BN240" i="28"/>
  <c r="BR240" i="28" s="1"/>
  <c r="BN247" i="28"/>
  <c r="BR247" i="28" s="1"/>
  <c r="BN255" i="28"/>
  <c r="BR255" i="28" s="1"/>
  <c r="BO263" i="28"/>
  <c r="BS263" i="28" s="1"/>
  <c r="BP271" i="28"/>
  <c r="BT271" i="28" s="1"/>
  <c r="BN280" i="28"/>
  <c r="BR280" i="28" s="1"/>
  <c r="BN288" i="28"/>
  <c r="BR288" i="28" s="1"/>
  <c r="BO294" i="28"/>
  <c r="BS294" i="28" s="1"/>
  <c r="BM300" i="28"/>
  <c r="BQ300" i="28" s="1"/>
  <c r="BM307" i="28"/>
  <c r="BQ307" i="28" s="1"/>
  <c r="BM313" i="28"/>
  <c r="BQ313" i="28" s="1"/>
  <c r="BP317" i="28"/>
  <c r="BT317" i="28" s="1"/>
  <c r="BP323" i="28"/>
  <c r="BT323" i="28" s="1"/>
  <c r="BN330" i="28"/>
  <c r="BR330" i="28" s="1"/>
  <c r="BM341" i="28"/>
  <c r="BQ341" i="28" s="1"/>
  <c r="BO346" i="28"/>
  <c r="BS346" i="28" s="1"/>
  <c r="BM350" i="28"/>
  <c r="BQ350" i="28" s="1"/>
  <c r="BP353" i="28"/>
  <c r="BT353" i="28" s="1"/>
  <c r="BO357" i="28"/>
  <c r="BS357" i="28" s="1"/>
  <c r="BN361" i="28"/>
  <c r="BR361" i="28" s="1"/>
  <c r="BM365" i="28"/>
  <c r="BQ365" i="28" s="1"/>
  <c r="BP368" i="28"/>
  <c r="BT368" i="28" s="1"/>
  <c r="BO372" i="28"/>
  <c r="BS372" i="28" s="1"/>
  <c r="BP379" i="28"/>
  <c r="BT379" i="28" s="1"/>
  <c r="BM383" i="28"/>
  <c r="BQ383" i="28" s="1"/>
  <c r="BP386" i="28"/>
  <c r="BT386" i="28" s="1"/>
  <c r="BN390" i="28"/>
  <c r="BR390" i="28" s="1"/>
  <c r="BN394" i="28"/>
  <c r="BR394" i="28" s="1"/>
  <c r="BM398" i="28"/>
  <c r="BQ398" i="28" s="1"/>
  <c r="BO401" i="28"/>
  <c r="BS401" i="28" s="1"/>
  <c r="BM405" i="28"/>
  <c r="BQ405" i="28" s="1"/>
  <c r="BP408" i="28"/>
  <c r="BT408" i="28" s="1"/>
  <c r="BM413" i="28"/>
  <c r="BQ413" i="28" s="1"/>
  <c r="BP416" i="28"/>
  <c r="BT416" i="28" s="1"/>
  <c r="BN420" i="28"/>
  <c r="BR420" i="28" s="1"/>
  <c r="BN424" i="28"/>
  <c r="BR424" i="28" s="1"/>
  <c r="BN428" i="28"/>
  <c r="BR428" i="28" s="1"/>
  <c r="BM435" i="28"/>
  <c r="BQ435" i="28" s="1"/>
  <c r="BO438" i="28"/>
  <c r="BS438" i="28" s="1"/>
  <c r="BP445" i="28"/>
  <c r="BT445" i="28" s="1"/>
  <c r="BO449" i="28"/>
  <c r="BS449" i="28" s="1"/>
  <c r="BN453" i="28"/>
  <c r="BR453" i="28" s="1"/>
  <c r="BP456" i="28"/>
  <c r="BT456" i="28" s="1"/>
  <c r="BN460" i="28"/>
  <c r="BR460" i="28" s="1"/>
  <c r="BN464" i="28"/>
  <c r="BR464" i="28" s="1"/>
  <c r="BP467" i="28"/>
  <c r="BT467" i="28" s="1"/>
  <c r="BN471" i="28"/>
  <c r="BR471" i="28" s="1"/>
  <c r="BN474" i="28"/>
  <c r="BR474" i="28" s="1"/>
  <c r="BM478" i="28"/>
  <c r="BQ478" i="28" s="1"/>
  <c r="BO481" i="28"/>
  <c r="BS481" i="28" s="1"/>
  <c r="BP484" i="28"/>
  <c r="BT484" i="28" s="1"/>
  <c r="BO488" i="28"/>
  <c r="BS488" i="28" s="1"/>
  <c r="BM492" i="28"/>
  <c r="BQ492" i="28" s="1"/>
  <c r="BM496" i="28"/>
  <c r="BQ496" i="28" s="1"/>
  <c r="BP499" i="28"/>
  <c r="BT499" i="28" s="1"/>
  <c r="BM503" i="28"/>
  <c r="BQ503" i="28" s="1"/>
  <c r="BO506" i="28"/>
  <c r="BS506" i="28" s="1"/>
  <c r="BN510" i="28"/>
  <c r="BR510" i="28" s="1"/>
  <c r="BN517" i="28"/>
  <c r="BR517" i="28" s="1"/>
  <c r="BN527" i="28"/>
  <c r="BR527" i="28" s="1"/>
  <c r="BP530" i="28"/>
  <c r="BT530" i="28" s="1"/>
  <c r="BO534" i="28"/>
  <c r="BS534" i="28" s="1"/>
  <c r="BM538" i="28"/>
  <c r="BQ538" i="28" s="1"/>
  <c r="BM106" i="28"/>
  <c r="BQ106" i="28" s="1"/>
  <c r="BP116" i="28"/>
  <c r="BT116" i="28" s="1"/>
  <c r="BP126" i="28"/>
  <c r="BT126" i="28" s="1"/>
  <c r="BM147" i="28"/>
  <c r="BQ147" i="28" s="1"/>
  <c r="BN156" i="28"/>
  <c r="BR156" i="28" s="1"/>
  <c r="BN172" i="28"/>
  <c r="BR172" i="28" s="1"/>
  <c r="BM186" i="28"/>
  <c r="BQ186" i="28" s="1"/>
  <c r="BO193" i="28"/>
  <c r="BS193" i="28" s="1"/>
  <c r="BN201" i="28"/>
  <c r="BR201" i="28" s="1"/>
  <c r="BO209" i="28"/>
  <c r="BS209" i="28" s="1"/>
  <c r="BM218" i="28"/>
  <c r="BQ218" i="28" s="1"/>
  <c r="BP224" i="28"/>
  <c r="BT224" i="28" s="1"/>
  <c r="BP232" i="28"/>
  <c r="BT232" i="28" s="1"/>
  <c r="BM241" i="28"/>
  <c r="BQ241" i="28" s="1"/>
  <c r="BO247" i="28"/>
  <c r="BS247" i="28" s="1"/>
  <c r="BO255" i="28"/>
  <c r="BS255" i="28" s="1"/>
  <c r="BP263" i="28"/>
  <c r="BT263" i="28" s="1"/>
  <c r="BN272" i="28"/>
  <c r="BR272" i="28" s="1"/>
  <c r="BP280" i="28"/>
  <c r="BT280" i="28" s="1"/>
  <c r="BM289" i="28"/>
  <c r="BQ289" i="28" s="1"/>
  <c r="BP294" i="28"/>
  <c r="BT294" i="28" s="1"/>
  <c r="BN300" i="28"/>
  <c r="BR300" i="28" s="1"/>
  <c r="BN307" i="28"/>
  <c r="BR307" i="28" s="1"/>
  <c r="BN313" i="28"/>
  <c r="BR313" i="28" s="1"/>
  <c r="BM324" i="28"/>
  <c r="BQ324" i="28" s="1"/>
  <c r="BO330" i="28"/>
  <c r="BS330" i="28" s="1"/>
  <c r="BM337" i="28"/>
  <c r="BQ337" i="28" s="1"/>
  <c r="BN341" i="28"/>
  <c r="BR341" i="28" s="1"/>
  <c r="BP346" i="28"/>
  <c r="BT346" i="28" s="1"/>
  <c r="BN350" i="28"/>
  <c r="BR350" i="28" s="1"/>
  <c r="BM354" i="28"/>
  <c r="BQ354" i="28" s="1"/>
  <c r="BP357" i="28"/>
  <c r="BT357" i="28" s="1"/>
  <c r="BO361" i="28"/>
  <c r="BS361" i="28" s="1"/>
  <c r="BN365" i="28"/>
  <c r="BR365" i="28" s="1"/>
  <c r="BM369" i="28"/>
  <c r="BQ369" i="28" s="1"/>
  <c r="BP372" i="28"/>
  <c r="BT372" i="28" s="1"/>
  <c r="BN376" i="28"/>
  <c r="BR376" i="28" s="1"/>
  <c r="BM380" i="28"/>
  <c r="BQ380" i="28" s="1"/>
  <c r="BN383" i="28"/>
  <c r="BR383" i="28" s="1"/>
  <c r="BO390" i="28"/>
  <c r="BS390" i="28" s="1"/>
  <c r="BO394" i="28"/>
  <c r="BS394" i="28" s="1"/>
  <c r="BN398" i="28"/>
  <c r="BR398" i="28" s="1"/>
  <c r="BP401" i="28"/>
  <c r="BT401" i="28" s="1"/>
  <c r="BN405" i="28"/>
  <c r="BR405" i="28" s="1"/>
  <c r="BM409" i="28"/>
  <c r="BQ409" i="28" s="1"/>
  <c r="BN413" i="28"/>
  <c r="BR413" i="28" s="1"/>
  <c r="BO420" i="28"/>
  <c r="BS420" i="28" s="1"/>
  <c r="BO424" i="28"/>
  <c r="BS424" i="28" s="1"/>
  <c r="BO428" i="28"/>
  <c r="BS428" i="28" s="1"/>
  <c r="BN435" i="28"/>
  <c r="BR435" i="28" s="1"/>
  <c r="BP438" i="28"/>
  <c r="BT438" i="28" s="1"/>
  <c r="BM442" i="28"/>
  <c r="BQ442" i="28" s="1"/>
  <c r="BM446" i="28"/>
  <c r="BQ446" i="28" s="1"/>
  <c r="BP449" i="28"/>
  <c r="BT449" i="28" s="1"/>
  <c r="BO453" i="28"/>
  <c r="BS453" i="28" s="1"/>
  <c r="BO460" i="28"/>
  <c r="BS460" i="28" s="1"/>
  <c r="BO464" i="28"/>
  <c r="BS464" i="28" s="1"/>
  <c r="BO471" i="28"/>
  <c r="BS471" i="28" s="1"/>
  <c r="BO474" i="28"/>
  <c r="BS474" i="28" s="1"/>
  <c r="BN478" i="28"/>
  <c r="BR478" i="28" s="1"/>
  <c r="BP481" i="28"/>
  <c r="BT481" i="28" s="1"/>
  <c r="BP488" i="28"/>
  <c r="BT488" i="28" s="1"/>
  <c r="BN492" i="28"/>
  <c r="BR492" i="28" s="1"/>
  <c r="BN496" i="28"/>
  <c r="BR496" i="28" s="1"/>
  <c r="BM500" i="28"/>
  <c r="BQ500" i="28" s="1"/>
  <c r="BN503" i="28"/>
  <c r="BR503" i="28" s="1"/>
  <c r="BP506" i="28"/>
  <c r="BT506" i="28" s="1"/>
  <c r="BO510" i="28"/>
  <c r="BS510" i="28" s="1"/>
  <c r="BM514" i="28"/>
  <c r="BQ514" i="28" s="1"/>
  <c r="BO517" i="28"/>
  <c r="BS517" i="28" s="1"/>
  <c r="BM524" i="28"/>
  <c r="BQ524" i="28" s="1"/>
  <c r="BO527" i="28"/>
  <c r="BS527" i="28" s="1"/>
  <c r="BP534" i="28"/>
  <c r="BT534" i="28" s="1"/>
  <c r="BN106" i="28"/>
  <c r="BR106" i="28" s="1"/>
  <c r="BM117" i="28"/>
  <c r="BQ117" i="28" s="1"/>
  <c r="BN136" i="28"/>
  <c r="BR136" i="28" s="1"/>
  <c r="BN147" i="28"/>
  <c r="BR147" i="28" s="1"/>
  <c r="BO156" i="28"/>
  <c r="BS156" i="28" s="1"/>
  <c r="BM165" i="28"/>
  <c r="BQ165" i="28" s="1"/>
  <c r="BO172" i="28"/>
  <c r="BS172" i="28" s="1"/>
  <c r="BM179" i="28"/>
  <c r="BQ179" i="28" s="1"/>
  <c r="BP186" i="28"/>
  <c r="BT186" i="28" s="1"/>
  <c r="BP194" i="28"/>
  <c r="BT194" i="28" s="1"/>
  <c r="BP202" i="28"/>
  <c r="BT202" i="28" s="1"/>
  <c r="BP209" i="28"/>
  <c r="BT209" i="28" s="1"/>
  <c r="BN218" i="28"/>
  <c r="BR218" i="28" s="1"/>
  <c r="BO226" i="28"/>
  <c r="BS226" i="28" s="1"/>
  <c r="BM233" i="28"/>
  <c r="BQ233" i="28" s="1"/>
  <c r="BO241" i="28"/>
  <c r="BS241" i="28" s="1"/>
  <c r="BP248" i="28"/>
  <c r="BT248" i="28" s="1"/>
  <c r="BM256" i="28"/>
  <c r="BQ256" i="28" s="1"/>
  <c r="BM264" i="28"/>
  <c r="BQ264" i="28" s="1"/>
  <c r="BO272" i="28"/>
  <c r="BS272" i="28" s="1"/>
  <c r="BN289" i="28"/>
  <c r="BR289" i="28" s="1"/>
  <c r="BN295" i="28"/>
  <c r="BR295" i="28" s="1"/>
  <c r="BO300" i="28"/>
  <c r="BS300" i="28" s="1"/>
  <c r="BO307" i="28"/>
  <c r="BS307" i="28" s="1"/>
  <c r="BO313" i="28"/>
  <c r="BS313" i="28" s="1"/>
  <c r="BO318" i="28"/>
  <c r="BS318" i="28" s="1"/>
  <c r="BN324" i="28"/>
  <c r="BR324" i="28" s="1"/>
  <c r="BP330" i="28"/>
  <c r="BT330" i="28" s="1"/>
  <c r="BN337" i="28"/>
  <c r="BR337" i="28" s="1"/>
  <c r="BO341" i="28"/>
  <c r="BS341" i="28" s="1"/>
  <c r="BO350" i="28"/>
  <c r="BS350" i="28" s="1"/>
  <c r="BN354" i="28"/>
  <c r="BR354" i="28" s="1"/>
  <c r="BP361" i="28"/>
  <c r="BT361" i="28" s="1"/>
  <c r="BP365" i="28"/>
  <c r="BT365" i="28" s="1"/>
  <c r="BN369" i="28"/>
  <c r="BR369" i="28" s="1"/>
  <c r="BO376" i="28"/>
  <c r="BS376" i="28" s="1"/>
  <c r="BN380" i="28"/>
  <c r="BR380" i="28" s="1"/>
  <c r="BO383" i="28"/>
  <c r="BS383" i="28" s="1"/>
  <c r="BP390" i="28"/>
  <c r="BT390" i="28" s="1"/>
  <c r="BP394" i="28"/>
  <c r="BT394" i="28" s="1"/>
  <c r="BO398" i="28"/>
  <c r="BS398" i="28" s="1"/>
  <c r="BM402" i="28"/>
  <c r="BQ402" i="28" s="1"/>
  <c r="BO405" i="28"/>
  <c r="BS405" i="28" s="1"/>
  <c r="BN409" i="28"/>
  <c r="BR409" i="28" s="1"/>
  <c r="BO413" i="28"/>
  <c r="BS413" i="28" s="1"/>
  <c r="BM417" i="28"/>
  <c r="BQ417" i="28" s="1"/>
  <c r="BP420" i="28"/>
  <c r="BT420" i="28" s="1"/>
  <c r="BP424" i="28"/>
  <c r="BT424" i="28" s="1"/>
  <c r="BP428" i="28"/>
  <c r="BT428" i="28" s="1"/>
  <c r="BM432" i="28"/>
  <c r="BQ432" i="28" s="1"/>
  <c r="BO435" i="28"/>
  <c r="BS435" i="28" s="1"/>
  <c r="BM439" i="28"/>
  <c r="BQ439" i="28" s="1"/>
  <c r="BO442" i="28"/>
  <c r="BS442" i="28" s="1"/>
  <c r="BN446" i="28"/>
  <c r="BR446" i="28" s="1"/>
  <c r="BP106" i="28"/>
  <c r="BT106" i="28" s="1"/>
  <c r="BN117" i="28"/>
  <c r="BR117" i="28" s="1"/>
  <c r="BM127" i="28"/>
  <c r="BQ127" i="28" s="1"/>
  <c r="BN137" i="28"/>
  <c r="BR137" i="28" s="1"/>
  <c r="BP147" i="28"/>
  <c r="BT147" i="28" s="1"/>
  <c r="BP156" i="28"/>
  <c r="BT156" i="28" s="1"/>
  <c r="BO165" i="28"/>
  <c r="BS165" i="28" s="1"/>
  <c r="BP173" i="28"/>
  <c r="BT173" i="28" s="1"/>
  <c r="BM180" i="28"/>
  <c r="BQ180" i="28" s="1"/>
  <c r="BN187" i="28"/>
  <c r="BR187" i="28" s="1"/>
  <c r="BM195" i="28"/>
  <c r="BQ195" i="28" s="1"/>
  <c r="BN210" i="28"/>
  <c r="BR210" i="28" s="1"/>
  <c r="BP218" i="28"/>
  <c r="BT218" i="28" s="1"/>
  <c r="BP226" i="28"/>
  <c r="BT226" i="28" s="1"/>
  <c r="BO233" i="28"/>
  <c r="BS233" i="28" s="1"/>
  <c r="BM242" i="28"/>
  <c r="BQ242" i="28" s="1"/>
  <c r="BO249" i="28"/>
  <c r="BS249" i="28" s="1"/>
  <c r="BN256" i="28"/>
  <c r="BR256" i="28" s="1"/>
  <c r="BN264" i="28"/>
  <c r="BR264" i="28" s="1"/>
  <c r="BM273" i="28"/>
  <c r="BQ273" i="28" s="1"/>
  <c r="BM281" i="28"/>
  <c r="BQ281" i="28" s="1"/>
  <c r="BO289" i="28"/>
  <c r="BS289" i="28" s="1"/>
  <c r="BP295" i="28"/>
  <c r="BT295" i="28" s="1"/>
  <c r="BP300" i="28"/>
  <c r="BT300" i="28" s="1"/>
  <c r="BP307" i="28"/>
  <c r="BT307" i="28" s="1"/>
  <c r="BP313" i="28"/>
  <c r="BT313" i="28" s="1"/>
  <c r="BM319" i="28"/>
  <c r="BQ319" i="28" s="1"/>
  <c r="BO324" i="28"/>
  <c r="BS324" i="28" s="1"/>
  <c r="BM331" i="28"/>
  <c r="BQ331" i="28" s="1"/>
  <c r="BO337" i="28"/>
  <c r="BS337" i="28" s="1"/>
  <c r="BP341" i="28"/>
  <c r="BT341" i="28" s="1"/>
  <c r="BM347" i="28"/>
  <c r="BQ347" i="28" s="1"/>
  <c r="BM351" i="28"/>
  <c r="BQ351" i="28" s="1"/>
  <c r="BO354" i="28"/>
  <c r="BS354" i="28" s="1"/>
  <c r="BM358" i="28"/>
  <c r="BQ358" i="28" s="1"/>
  <c r="BM362" i="28"/>
  <c r="BQ362" i="28" s="1"/>
  <c r="BM366" i="28"/>
  <c r="BQ366" i="28" s="1"/>
  <c r="BO369" i="28"/>
  <c r="BS369" i="28" s="1"/>
  <c r="BP376" i="28"/>
  <c r="BT376" i="28" s="1"/>
  <c r="BP380" i="28"/>
  <c r="BT380" i="28" s="1"/>
  <c r="BP383" i="28"/>
  <c r="BT383" i="28" s="1"/>
  <c r="BM387" i="28"/>
  <c r="BQ387" i="28" s="1"/>
  <c r="BM391" i="28"/>
  <c r="BQ391" i="28" s="1"/>
  <c r="BM395" i="28"/>
  <c r="BQ395" i="28" s="1"/>
  <c r="BP398" i="28"/>
  <c r="BT398" i="28" s="1"/>
  <c r="BN402" i="28"/>
  <c r="BR402" i="28" s="1"/>
  <c r="BM108" i="28"/>
  <c r="BQ108" i="28" s="1"/>
  <c r="BP117" i="28"/>
  <c r="BT117" i="28" s="1"/>
  <c r="BN128" i="28"/>
  <c r="BR128" i="28" s="1"/>
  <c r="BO139" i="28"/>
  <c r="BS139" i="28" s="1"/>
  <c r="BN148" i="28"/>
  <c r="BR148" i="28" s="1"/>
  <c r="BM158" i="28"/>
  <c r="BQ158" i="28" s="1"/>
  <c r="BM166" i="28"/>
  <c r="BQ166" i="28" s="1"/>
  <c r="BO174" i="28"/>
  <c r="BS174" i="28" s="1"/>
  <c r="BP187" i="28"/>
  <c r="BT187" i="28" s="1"/>
  <c r="BP195" i="28"/>
  <c r="BT195" i="28" s="1"/>
  <c r="BN204" i="28"/>
  <c r="BR204" i="28" s="1"/>
  <c r="BM212" i="28"/>
  <c r="BQ212" i="28" s="1"/>
  <c r="BO219" i="28"/>
  <c r="BS219" i="28" s="1"/>
  <c r="BN228" i="28"/>
  <c r="BR228" i="28" s="1"/>
  <c r="BM234" i="28"/>
  <c r="BQ234" i="28" s="1"/>
  <c r="BO242" i="28"/>
  <c r="BS242" i="28" s="1"/>
  <c r="BP250" i="28"/>
  <c r="BT250" i="28" s="1"/>
  <c r="BP257" i="28"/>
  <c r="BT257" i="28" s="1"/>
  <c r="BP264" i="28"/>
  <c r="BT264" i="28" s="1"/>
  <c r="BO273" i="28"/>
  <c r="BS273" i="28" s="1"/>
  <c r="BM282" i="28"/>
  <c r="BQ282" i="28" s="1"/>
  <c r="BN290" i="28"/>
  <c r="BR290" i="28" s="1"/>
  <c r="BN296" i="28"/>
  <c r="BR296" i="28" s="1"/>
  <c r="BO302" i="28"/>
  <c r="BS302" i="28" s="1"/>
  <c r="BN309" i="28"/>
  <c r="BR309" i="28" s="1"/>
  <c r="BO314" i="28"/>
  <c r="BS314" i="28" s="1"/>
  <c r="BM320" i="28"/>
  <c r="BQ320" i="28" s="1"/>
  <c r="BP325" i="28"/>
  <c r="BT325" i="28" s="1"/>
  <c r="BO332" i="28"/>
  <c r="BS332" i="28" s="1"/>
  <c r="BM338" i="28"/>
  <c r="BQ338" i="28" s="1"/>
  <c r="BP342" i="28"/>
  <c r="BT342" i="28" s="1"/>
  <c r="BO347" i="28"/>
  <c r="BS347" i="28" s="1"/>
  <c r="BO351" i="28"/>
  <c r="BS351" i="28" s="1"/>
  <c r="BM355" i="28"/>
  <c r="BQ355" i="28" s="1"/>
  <c r="BO358" i="28"/>
  <c r="BS358" i="28" s="1"/>
  <c r="BO362" i="28"/>
  <c r="BS362" i="28" s="1"/>
  <c r="BO366" i="28"/>
  <c r="BS366" i="28" s="1"/>
  <c r="BN373" i="28"/>
  <c r="BR373" i="28" s="1"/>
  <c r="BM384" i="28"/>
  <c r="BQ384" i="28" s="1"/>
  <c r="BO387" i="28"/>
  <c r="BS387" i="28" s="1"/>
  <c r="BO391" i="28"/>
  <c r="BS391" i="28" s="1"/>
  <c r="BP395" i="28"/>
  <c r="BT395" i="28" s="1"/>
  <c r="BN399" i="28"/>
  <c r="BR399" i="28" s="1"/>
  <c r="BP402" i="28"/>
  <c r="BT402" i="28" s="1"/>
  <c r="BO108" i="28"/>
  <c r="BS108" i="28" s="1"/>
  <c r="BP120" i="28"/>
  <c r="BT120" i="28" s="1"/>
  <c r="BN130" i="28"/>
  <c r="BR130" i="28" s="1"/>
  <c r="BM140" i="28"/>
  <c r="BQ140" i="28" s="1"/>
  <c r="BO150" i="28"/>
  <c r="BS150" i="28" s="1"/>
  <c r="BN159" i="28"/>
  <c r="BR159" i="28" s="1"/>
  <c r="BO166" i="28"/>
  <c r="BS166" i="28" s="1"/>
  <c r="BO181" i="28"/>
  <c r="BS181" i="28" s="1"/>
  <c r="BN189" i="28"/>
  <c r="BR189" i="28" s="1"/>
  <c r="BN196" i="28"/>
  <c r="BR196" i="28" s="1"/>
  <c r="BM205" i="28"/>
  <c r="BQ205" i="28" s="1"/>
  <c r="BO213" i="28"/>
  <c r="BS213" i="28" s="1"/>
  <c r="BM220" i="28"/>
  <c r="BQ220" i="28" s="1"/>
  <c r="BP235" i="28"/>
  <c r="BT235" i="28" s="1"/>
  <c r="BO243" i="28"/>
  <c r="BS243" i="28" s="1"/>
  <c r="BN251" i="28"/>
  <c r="BR251" i="28" s="1"/>
  <c r="BM259" i="28"/>
  <c r="BQ259" i="28" s="1"/>
  <c r="BN266" i="28"/>
  <c r="BR266" i="28" s="1"/>
  <c r="BM274" i="28"/>
  <c r="BQ274" i="28" s="1"/>
  <c r="BO282" i="28"/>
  <c r="BS282" i="28" s="1"/>
  <c r="BO291" i="28"/>
  <c r="BS291" i="28" s="1"/>
  <c r="BP296" i="28"/>
  <c r="BT296" i="28" s="1"/>
  <c r="BN303" i="28"/>
  <c r="BR303" i="28" s="1"/>
  <c r="BP309" i="28"/>
  <c r="BT309" i="28" s="1"/>
  <c r="BM315" i="28"/>
  <c r="BQ315" i="28" s="1"/>
  <c r="BO320" i="28"/>
  <c r="BS320" i="28" s="1"/>
  <c r="BP326" i="28"/>
  <c r="BT326" i="28" s="1"/>
  <c r="BP333" i="28"/>
  <c r="BT333" i="28" s="1"/>
  <c r="BO338" i="28"/>
  <c r="BS338" i="28" s="1"/>
  <c r="BO343" i="28"/>
  <c r="BS343" i="28" s="1"/>
  <c r="BO355" i="28"/>
  <c r="BS355" i="28" s="1"/>
  <c r="BM359" i="28"/>
  <c r="BQ359" i="28" s="1"/>
  <c r="BM363" i="28"/>
  <c r="BQ363" i="28" s="1"/>
  <c r="BN370" i="28"/>
  <c r="BR370" i="28" s="1"/>
  <c r="BP373" i="28"/>
  <c r="BT373" i="28" s="1"/>
  <c r="BN377" i="28"/>
  <c r="BR377" i="28" s="1"/>
  <c r="BN381" i="28"/>
  <c r="BR381" i="28" s="1"/>
  <c r="BO384" i="28"/>
  <c r="BS384" i="28" s="1"/>
  <c r="BM388" i="28"/>
  <c r="BQ388" i="28" s="1"/>
  <c r="BN396" i="28"/>
  <c r="BR396" i="28" s="1"/>
  <c r="BM403" i="28"/>
  <c r="BQ403" i="28" s="1"/>
  <c r="BP406" i="28"/>
  <c r="BT406" i="28" s="1"/>
  <c r="BP410" i="28"/>
  <c r="BT410" i="28" s="1"/>
  <c r="BN414" i="28"/>
  <c r="BR414" i="28" s="1"/>
  <c r="BN418" i="28"/>
  <c r="BR418" i="28" s="1"/>
  <c r="BM422" i="28"/>
  <c r="BQ422" i="28" s="1"/>
  <c r="BM426" i="28"/>
  <c r="BQ426" i="28" s="1"/>
  <c r="BM430" i="28"/>
  <c r="BQ430" i="28" s="1"/>
  <c r="BN433" i="28"/>
  <c r="BR433" i="28" s="1"/>
  <c r="BP436" i="28"/>
  <c r="BT436" i="28" s="1"/>
  <c r="BO443" i="28"/>
  <c r="BS443" i="28" s="1"/>
  <c r="BP447" i="28"/>
  <c r="BT447" i="28" s="1"/>
  <c r="BM451" i="28"/>
  <c r="BQ451" i="28" s="1"/>
  <c r="BO454" i="28"/>
  <c r="BS454" i="28" s="1"/>
  <c r="BM458" i="28"/>
  <c r="BQ458" i="28" s="1"/>
  <c r="BN462" i="28"/>
  <c r="BR462" i="28" s="1"/>
  <c r="BM466" i="28"/>
  <c r="BQ466" i="28" s="1"/>
  <c r="BN469" i="28"/>
  <c r="BR469" i="28" s="1"/>
  <c r="BM476" i="28"/>
  <c r="BQ476" i="28" s="1"/>
  <c r="BP479" i="28"/>
  <c r="BT479" i="28" s="1"/>
  <c r="BM483" i="28"/>
  <c r="BQ483" i="28" s="1"/>
  <c r="BN486" i="28"/>
  <c r="BR486" i="28" s="1"/>
  <c r="BP493" i="28"/>
  <c r="BT493" i="28" s="1"/>
  <c r="BO497" i="28"/>
  <c r="BS497" i="28" s="1"/>
  <c r="BN501" i="28"/>
  <c r="BR501" i="28" s="1"/>
  <c r="BO504" i="28"/>
  <c r="BS504" i="28" s="1"/>
  <c r="BM508" i="28"/>
  <c r="BQ508" i="28" s="1"/>
  <c r="BM515" i="28"/>
  <c r="BQ515" i="28" s="1"/>
  <c r="BP518" i="28"/>
  <c r="BT518" i="28" s="1"/>
  <c r="BM525" i="28"/>
  <c r="BQ525" i="28" s="1"/>
  <c r="BP528" i="28"/>
  <c r="BT528" i="28" s="1"/>
  <c r="BN532" i="28"/>
  <c r="BR532" i="28" s="1"/>
  <c r="BM536" i="28"/>
  <c r="BQ536" i="28" s="1"/>
  <c r="BP111" i="28"/>
  <c r="BT111" i="28" s="1"/>
  <c r="BO121" i="28"/>
  <c r="BS121" i="28" s="1"/>
  <c r="BP130" i="28"/>
  <c r="BT130" i="28" s="1"/>
  <c r="BO142" i="28"/>
  <c r="BS142" i="28" s="1"/>
  <c r="BO151" i="28"/>
  <c r="BS151" i="28" s="1"/>
  <c r="BP160" i="28"/>
  <c r="BT160" i="28" s="1"/>
  <c r="BP167" i="28"/>
  <c r="BT167" i="28" s="1"/>
  <c r="BM176" i="28"/>
  <c r="BQ176" i="28" s="1"/>
  <c r="BM182" i="28"/>
  <c r="BQ182" i="28" s="1"/>
  <c r="BO190" i="28"/>
  <c r="BS190" i="28" s="1"/>
  <c r="BM198" i="28"/>
  <c r="BQ198" i="28" s="1"/>
  <c r="BP205" i="28"/>
  <c r="BT205" i="28" s="1"/>
  <c r="BN214" i="28"/>
  <c r="BR214" i="28" s="1"/>
  <c r="BM222" i="28"/>
  <c r="BQ222" i="28" s="1"/>
  <c r="BN229" i="28"/>
  <c r="BR229" i="28" s="1"/>
  <c r="BM237" i="28"/>
  <c r="BQ237" i="28" s="1"/>
  <c r="BP244" i="28"/>
  <c r="BT244" i="28" s="1"/>
  <c r="BP251" i="28"/>
  <c r="BT251" i="28" s="1"/>
  <c r="BP259" i="28"/>
  <c r="BT259" i="28" s="1"/>
  <c r="BP267" i="28"/>
  <c r="BT267" i="28" s="1"/>
  <c r="BM276" i="28"/>
  <c r="BQ276" i="28" s="1"/>
  <c r="BO284" i="28"/>
  <c r="BS284" i="28" s="1"/>
  <c r="BN292" i="28"/>
  <c r="BR292" i="28" s="1"/>
  <c r="BN297" i="28"/>
  <c r="BR297" i="28" s="1"/>
  <c r="BN310" i="28"/>
  <c r="BR310" i="28" s="1"/>
  <c r="BM316" i="28"/>
  <c r="BQ316" i="28" s="1"/>
  <c r="BN327" i="28"/>
  <c r="BR327" i="28" s="1"/>
  <c r="BN334" i="28"/>
  <c r="BR334" i="28" s="1"/>
  <c r="BO339" i="28"/>
  <c r="BS339" i="28" s="1"/>
  <c r="BN344" i="28"/>
  <c r="BR344" i="28" s="1"/>
  <c r="BN348" i="28"/>
  <c r="BR348" i="28" s="1"/>
  <c r="BN352" i="28"/>
  <c r="BR352" i="28" s="1"/>
  <c r="BM356" i="28"/>
  <c r="BQ356" i="28" s="1"/>
  <c r="BO359" i="28"/>
  <c r="BS359" i="28" s="1"/>
  <c r="BP363" i="28"/>
  <c r="BT363" i="28" s="1"/>
  <c r="BM367" i="28"/>
  <c r="BQ367" i="28" s="1"/>
  <c r="BP370" i="28"/>
  <c r="BT370" i="28" s="1"/>
  <c r="BN374" i="28"/>
  <c r="BR374" i="28" s="1"/>
  <c r="BP377" i="28"/>
  <c r="BT377" i="28" s="1"/>
  <c r="BP381" i="28"/>
  <c r="BT381" i="28" s="1"/>
  <c r="BM385" i="28"/>
  <c r="BQ385" i="28" s="1"/>
  <c r="BO388" i="28"/>
  <c r="BS388" i="28" s="1"/>
  <c r="BN392" i="28"/>
  <c r="BR392" i="28" s="1"/>
  <c r="BP396" i="28"/>
  <c r="BT396" i="28" s="1"/>
  <c r="BN400" i="28"/>
  <c r="BR400" i="28" s="1"/>
  <c r="BO403" i="28"/>
  <c r="BS403" i="28" s="1"/>
  <c r="BM407" i="28"/>
  <c r="BQ407" i="28" s="1"/>
  <c r="BP124" i="28"/>
  <c r="BT124" i="28" s="1"/>
  <c r="BM151" i="28"/>
  <c r="BQ151" i="28" s="1"/>
  <c r="BM174" i="28"/>
  <c r="BQ174" i="28" s="1"/>
  <c r="BM191" i="28"/>
  <c r="BQ191" i="28" s="1"/>
  <c r="BM214" i="28"/>
  <c r="BQ214" i="28" s="1"/>
  <c r="BP233" i="28"/>
  <c r="BT233" i="28" s="1"/>
  <c r="BM254" i="28"/>
  <c r="BQ254" i="28" s="1"/>
  <c r="BM275" i="28"/>
  <c r="BQ275" i="28" s="1"/>
  <c r="BM296" i="28"/>
  <c r="BQ296" i="28" s="1"/>
  <c r="BM327" i="28"/>
  <c r="BQ327" i="28" s="1"/>
  <c r="BO342" i="28"/>
  <c r="BS342" i="28" s="1"/>
  <c r="BM353" i="28"/>
  <c r="BQ353" i="28" s="1"/>
  <c r="BO363" i="28"/>
  <c r="BS363" i="28" s="1"/>
  <c r="BM373" i="28"/>
  <c r="BQ373" i="28" s="1"/>
  <c r="BO382" i="28"/>
  <c r="BS382" i="28" s="1"/>
  <c r="BM392" i="28"/>
  <c r="BQ392" i="28" s="1"/>
  <c r="BO402" i="28"/>
  <c r="BS402" i="28" s="1"/>
  <c r="BM410" i="28"/>
  <c r="BQ410" i="28" s="1"/>
  <c r="BN417" i="28"/>
  <c r="BR417" i="28" s="1"/>
  <c r="BO423" i="28"/>
  <c r="BS423" i="28" s="1"/>
  <c r="BO430" i="28"/>
  <c r="BS430" i="28" s="1"/>
  <c r="BN436" i="28"/>
  <c r="BR436" i="28" s="1"/>
  <c r="BP441" i="28"/>
  <c r="BT441" i="28" s="1"/>
  <c r="BM452" i="28"/>
  <c r="BQ452" i="28" s="1"/>
  <c r="BN456" i="28"/>
  <c r="BR456" i="28" s="1"/>
  <c r="BM461" i="28"/>
  <c r="BQ461" i="28" s="1"/>
  <c r="BP465" i="28"/>
  <c r="BT465" i="28" s="1"/>
  <c r="BM470" i="28"/>
  <c r="BQ470" i="28" s="1"/>
  <c r="BO478" i="28"/>
  <c r="BS478" i="28" s="1"/>
  <c r="BP482" i="28"/>
  <c r="BT482" i="28" s="1"/>
  <c r="BP486" i="28"/>
  <c r="BT486" i="28" s="1"/>
  <c r="BM491" i="28"/>
  <c r="BQ491" i="28" s="1"/>
  <c r="BP495" i="28"/>
  <c r="BT495" i="28" s="1"/>
  <c r="BP500" i="28"/>
  <c r="BT500" i="28" s="1"/>
  <c r="BP504" i="28"/>
  <c r="BT504" i="28" s="1"/>
  <c r="BM509" i="28"/>
  <c r="BQ509" i="28" s="1"/>
  <c r="BO513" i="28"/>
  <c r="BS513" i="28" s="1"/>
  <c r="BP521" i="28"/>
  <c r="BT521" i="28" s="1"/>
  <c r="BP525" i="28"/>
  <c r="BT525" i="28" s="1"/>
  <c r="BM530" i="28"/>
  <c r="BQ530" i="28" s="1"/>
  <c r="BM535" i="28"/>
  <c r="BQ535" i="28" s="1"/>
  <c r="BM539" i="28"/>
  <c r="BQ539" i="28" s="1"/>
  <c r="BP542" i="28"/>
  <c r="BT542" i="28" s="1"/>
  <c r="BM546" i="28"/>
  <c r="BQ546" i="28" s="1"/>
  <c r="BO549" i="28"/>
  <c r="BS549" i="28" s="1"/>
  <c r="BM553" i="28"/>
  <c r="BQ553" i="28" s="1"/>
  <c r="BO556" i="28"/>
  <c r="BS556" i="28" s="1"/>
  <c r="BN559" i="28"/>
  <c r="BR559" i="28" s="1"/>
  <c r="BP562" i="28"/>
  <c r="BT562" i="28" s="1"/>
  <c r="BM566" i="28"/>
  <c r="BQ566" i="28" s="1"/>
  <c r="BO569" i="28"/>
  <c r="BS569" i="28" s="1"/>
  <c r="BO572" i="28"/>
  <c r="BS572" i="28" s="1"/>
  <c r="BN576" i="28"/>
  <c r="BR576" i="28" s="1"/>
  <c r="BP579" i="28"/>
  <c r="BT579" i="28" s="1"/>
  <c r="BP582" i="28"/>
  <c r="BT582" i="28" s="1"/>
  <c r="BP585" i="28"/>
  <c r="BT585" i="28" s="1"/>
  <c r="BO588" i="28"/>
  <c r="BS588" i="28" s="1"/>
  <c r="BP591" i="28"/>
  <c r="BT591" i="28" s="1"/>
  <c r="BM604" i="28"/>
  <c r="BQ604" i="28" s="1"/>
  <c r="BN607" i="28"/>
  <c r="BR607" i="28" s="1"/>
  <c r="BM611" i="28"/>
  <c r="BQ611" i="28" s="1"/>
  <c r="BO614" i="28"/>
  <c r="BS614" i="28" s="1"/>
  <c r="BN618" i="28"/>
  <c r="BR618" i="28" s="1"/>
  <c r="BP621" i="28"/>
  <c r="BT621" i="28" s="1"/>
  <c r="BP624" i="28"/>
  <c r="BT624" i="28" s="1"/>
  <c r="BO628" i="28"/>
  <c r="BS628" i="28" s="1"/>
  <c r="BP631" i="28"/>
  <c r="BT631" i="28" s="1"/>
  <c r="BO635" i="28"/>
  <c r="BS635" i="28" s="1"/>
  <c r="BM639" i="28"/>
  <c r="BQ639" i="28" s="1"/>
  <c r="BO642" i="28"/>
  <c r="BS642" i="28" s="1"/>
  <c r="BM646" i="28"/>
  <c r="BQ646" i="28" s="1"/>
  <c r="BN649" i="28"/>
  <c r="BR649" i="28" s="1"/>
  <c r="BM653" i="28"/>
  <c r="BQ653" i="28" s="1"/>
  <c r="BN656" i="28"/>
  <c r="BR656" i="28" s="1"/>
  <c r="BP659" i="28"/>
  <c r="BT659" i="28" s="1"/>
  <c r="BN669" i="28"/>
  <c r="BR669" i="28" s="1"/>
  <c r="BM126" i="28"/>
  <c r="BQ126" i="28" s="1"/>
  <c r="BP151" i="28"/>
  <c r="BT151" i="28" s="1"/>
  <c r="BP174" i="28"/>
  <c r="BT174" i="28" s="1"/>
  <c r="BP191" i="28"/>
  <c r="BT191" i="28" s="1"/>
  <c r="BO214" i="28"/>
  <c r="BS214" i="28" s="1"/>
  <c r="BN235" i="28"/>
  <c r="BR235" i="28" s="1"/>
  <c r="BM255" i="28"/>
  <c r="BQ255" i="28" s="1"/>
  <c r="BO276" i="28"/>
  <c r="BS276" i="28" s="1"/>
  <c r="BO296" i="28"/>
  <c r="BS296" i="28" s="1"/>
  <c r="BP312" i="28"/>
  <c r="BT312" i="28" s="1"/>
  <c r="BO327" i="28"/>
  <c r="BS327" i="28" s="1"/>
  <c r="BN343" i="28"/>
  <c r="BR343" i="28" s="1"/>
  <c r="BO353" i="28"/>
  <c r="BS353" i="28" s="1"/>
  <c r="BO373" i="28"/>
  <c r="BS373" i="28" s="1"/>
  <c r="BN127" i="28"/>
  <c r="BR127" i="28" s="1"/>
  <c r="BM153" i="28"/>
  <c r="BQ153" i="28" s="1"/>
  <c r="BM175" i="28"/>
  <c r="BQ175" i="28" s="1"/>
  <c r="BN195" i="28"/>
  <c r="BR195" i="28" s="1"/>
  <c r="BN215" i="28"/>
  <c r="BR215" i="28" s="1"/>
  <c r="BO236" i="28"/>
  <c r="BS236" i="28" s="1"/>
  <c r="BO256" i="28"/>
  <c r="BS256" i="28" s="1"/>
  <c r="BO277" i="28"/>
  <c r="BS277" i="28" s="1"/>
  <c r="BM314" i="28"/>
  <c r="BQ314" i="28" s="1"/>
  <c r="BO329" i="28"/>
  <c r="BS329" i="28" s="1"/>
  <c r="BP343" i="28"/>
  <c r="BT343" i="28" s="1"/>
  <c r="BP354" i="28"/>
  <c r="BT354" i="28" s="1"/>
  <c r="BO364" i="28"/>
  <c r="BS364" i="28" s="1"/>
  <c r="BM374" i="28"/>
  <c r="BQ374" i="28" s="1"/>
  <c r="BO393" i="28"/>
  <c r="BS393" i="28" s="1"/>
  <c r="BN403" i="28"/>
  <c r="BR403" i="28" s="1"/>
  <c r="BM411" i="28"/>
  <c r="BQ411" i="28" s="1"/>
  <c r="BP417" i="28"/>
  <c r="BT417" i="28" s="1"/>
  <c r="BN425" i="28"/>
  <c r="BR425" i="28" s="1"/>
  <c r="BN431" i="28"/>
  <c r="BR431" i="28" s="1"/>
  <c r="BP442" i="28"/>
  <c r="BT442" i="28" s="1"/>
  <c r="BN448" i="28"/>
  <c r="BR448" i="28" s="1"/>
  <c r="BO452" i="28"/>
  <c r="BS452" i="28" s="1"/>
  <c r="BP461" i="28"/>
  <c r="BT461" i="28" s="1"/>
  <c r="BO466" i="28"/>
  <c r="BS466" i="28" s="1"/>
  <c r="BO470" i="28"/>
  <c r="BS470" i="28" s="1"/>
  <c r="BM474" i="28"/>
  <c r="BQ474" i="28" s="1"/>
  <c r="BM479" i="28"/>
  <c r="BQ479" i="28" s="1"/>
  <c r="BN483" i="28"/>
  <c r="BR483" i="28" s="1"/>
  <c r="BN487" i="28"/>
  <c r="BR487" i="28" s="1"/>
  <c r="BO491" i="28"/>
  <c r="BS491" i="28" s="1"/>
  <c r="BP496" i="28"/>
  <c r="BT496" i="28" s="1"/>
  <c r="BM501" i="28"/>
  <c r="BQ501" i="28" s="1"/>
  <c r="BM505" i="28"/>
  <c r="BQ505" i="28" s="1"/>
  <c r="BO509" i="28"/>
  <c r="BS509" i="28" s="1"/>
  <c r="BN514" i="28"/>
  <c r="BR514" i="28" s="1"/>
  <c r="BN518" i="28"/>
  <c r="BR518" i="28" s="1"/>
  <c r="BN522" i="28"/>
  <c r="BR522" i="28" s="1"/>
  <c r="BN526" i="28"/>
  <c r="BR526" i="28" s="1"/>
  <c r="BO530" i="28"/>
  <c r="BS530" i="28" s="1"/>
  <c r="BO535" i="28"/>
  <c r="BS535" i="28" s="1"/>
  <c r="BO539" i="28"/>
  <c r="BS539" i="28" s="1"/>
  <c r="BN543" i="28"/>
  <c r="BR543" i="28" s="1"/>
  <c r="BO546" i="28"/>
  <c r="BS546" i="28" s="1"/>
  <c r="BM550" i="28"/>
  <c r="BQ550" i="28" s="1"/>
  <c r="BO553" i="28"/>
  <c r="BS553" i="28" s="1"/>
  <c r="BP559" i="28"/>
  <c r="BT559" i="28" s="1"/>
  <c r="BM563" i="28"/>
  <c r="BQ563" i="28" s="1"/>
  <c r="BO566" i="28"/>
  <c r="BS566" i="28" s="1"/>
  <c r="BN158" i="28"/>
  <c r="BR158" i="28" s="1"/>
  <c r="BO178" i="28"/>
  <c r="BS178" i="28" s="1"/>
  <c r="BN198" i="28"/>
  <c r="BR198" i="28" s="1"/>
  <c r="BP219" i="28"/>
  <c r="BT219" i="28" s="1"/>
  <c r="BM240" i="28"/>
  <c r="BQ240" i="28" s="1"/>
  <c r="BM260" i="28"/>
  <c r="BQ260" i="28" s="1"/>
  <c r="BN282" i="28"/>
  <c r="BR282" i="28" s="1"/>
  <c r="BP299" i="28"/>
  <c r="BT299" i="28" s="1"/>
  <c r="BN316" i="28"/>
  <c r="BR316" i="28" s="1"/>
  <c r="BN333" i="28"/>
  <c r="BR333" i="28" s="1"/>
  <c r="BM346" i="28"/>
  <c r="BQ346" i="28" s="1"/>
  <c r="BN356" i="28"/>
  <c r="BR356" i="28" s="1"/>
  <c r="BP366" i="28"/>
  <c r="BT366" i="28" s="1"/>
  <c r="BP107" i="28"/>
  <c r="BT107" i="28" s="1"/>
  <c r="BP134" i="28"/>
  <c r="BT134" i="28" s="1"/>
  <c r="BN180" i="28"/>
  <c r="BR180" i="28" s="1"/>
  <c r="BO200" i="28"/>
  <c r="BS200" i="28" s="1"/>
  <c r="BN221" i="28"/>
  <c r="BR221" i="28" s="1"/>
  <c r="BN242" i="28"/>
  <c r="BR242" i="28" s="1"/>
  <c r="BM262" i="28"/>
  <c r="BQ262" i="28" s="1"/>
  <c r="BO283" i="28"/>
  <c r="BS283" i="28" s="1"/>
  <c r="BP301" i="28"/>
  <c r="BT301" i="28" s="1"/>
  <c r="BM317" i="28"/>
  <c r="BQ317" i="28" s="1"/>
  <c r="BM334" i="28"/>
  <c r="BQ334" i="28" s="1"/>
  <c r="BN347" i="28"/>
  <c r="BR347" i="28" s="1"/>
  <c r="BN108" i="28"/>
  <c r="BR108" i="28" s="1"/>
  <c r="BO135" i="28"/>
  <c r="BS135" i="28" s="1"/>
  <c r="BN161" i="28"/>
  <c r="BR161" i="28" s="1"/>
  <c r="BN181" i="28"/>
  <c r="BR181" i="28" s="1"/>
  <c r="BP222" i="28"/>
  <c r="BT222" i="28" s="1"/>
  <c r="BP242" i="28"/>
  <c r="BT242" i="28" s="1"/>
  <c r="BN263" i="28"/>
  <c r="BR263" i="28" s="1"/>
  <c r="BM285" i="28"/>
  <c r="BQ285" i="28" s="1"/>
  <c r="BM303" i="28"/>
  <c r="BQ303" i="28" s="1"/>
  <c r="BO317" i="28"/>
  <c r="BS317" i="28" s="1"/>
  <c r="BO334" i="28"/>
  <c r="BS334" i="28" s="1"/>
  <c r="BP347" i="28"/>
  <c r="BT347" i="28" s="1"/>
  <c r="BN357" i="28"/>
  <c r="BR357" i="28" s="1"/>
  <c r="BN367" i="28"/>
  <c r="BR367" i="28" s="1"/>
  <c r="BM377" i="28"/>
  <c r="BQ377" i="28" s="1"/>
  <c r="BO386" i="28"/>
  <c r="BS386" i="28" s="1"/>
  <c r="BM406" i="28"/>
  <c r="BQ406" i="28" s="1"/>
  <c r="BP413" i="28"/>
  <c r="BT413" i="28" s="1"/>
  <c r="BO419" i="28"/>
  <c r="BS419" i="28" s="1"/>
  <c r="BO426" i="28"/>
  <c r="BS426" i="28" s="1"/>
  <c r="BM433" i="28"/>
  <c r="BQ433" i="28" s="1"/>
  <c r="BN438" i="28"/>
  <c r="BR438" i="28" s="1"/>
  <c r="BN449" i="28"/>
  <c r="BR449" i="28" s="1"/>
  <c r="BN458" i="28"/>
  <c r="BR458" i="28" s="1"/>
  <c r="BN463" i="28"/>
  <c r="BR463" i="28" s="1"/>
  <c r="BN467" i="28"/>
  <c r="BR467" i="28" s="1"/>
  <c r="BM472" i="28"/>
  <c r="BQ472" i="28" s="1"/>
  <c r="BP475" i="28"/>
  <c r="BT475" i="28" s="1"/>
  <c r="BO480" i="28"/>
  <c r="BS480" i="28" s="1"/>
  <c r="BM484" i="28"/>
  <c r="BQ484" i="28" s="1"/>
  <c r="BN493" i="28"/>
  <c r="BR493" i="28" s="1"/>
  <c r="BM498" i="28"/>
  <c r="BQ498" i="28" s="1"/>
  <c r="BN502" i="28"/>
  <c r="BR502" i="28" s="1"/>
  <c r="BN506" i="28"/>
  <c r="BR506" i="28" s="1"/>
  <c r="BN511" i="28"/>
  <c r="BR511" i="28" s="1"/>
  <c r="BN515" i="28"/>
  <c r="BR515" i="28" s="1"/>
  <c r="BP519" i="28"/>
  <c r="BT519" i="28" s="1"/>
  <c r="BO523" i="28"/>
  <c r="BS523" i="28" s="1"/>
  <c r="BM532" i="28"/>
  <c r="BQ532" i="28" s="1"/>
  <c r="BP536" i="28"/>
  <c r="BT536" i="28" s="1"/>
  <c r="BP540" i="28"/>
  <c r="BT540" i="28" s="1"/>
  <c r="BN544" i="28"/>
  <c r="BR544" i="28" s="1"/>
  <c r="BO547" i="28"/>
  <c r="BS547" i="28" s="1"/>
  <c r="BN551" i="28"/>
  <c r="BR551" i="28" s="1"/>
  <c r="BP554" i="28"/>
  <c r="BT554" i="28" s="1"/>
  <c r="BN564" i="28"/>
  <c r="BR564" i="28" s="1"/>
  <c r="BO567" i="28"/>
  <c r="BS567" i="28" s="1"/>
  <c r="BP570" i="28"/>
  <c r="BT570" i="28" s="1"/>
  <c r="BM574" i="28"/>
  <c r="BQ574" i="28" s="1"/>
  <c r="BM584" i="28"/>
  <c r="BQ584" i="28" s="1"/>
  <c r="BM587" i="28"/>
  <c r="BQ587" i="28" s="1"/>
  <c r="BP589" i="28"/>
  <c r="BT589" i="28" s="1"/>
  <c r="BN593" i="28"/>
  <c r="BR593" i="28" s="1"/>
  <c r="BM596" i="28"/>
  <c r="BQ596" i="28" s="1"/>
  <c r="BN599" i="28"/>
  <c r="BR599" i="28" s="1"/>
  <c r="BO602" i="28"/>
  <c r="BS602" i="28" s="1"/>
  <c r="BO605" i="28"/>
  <c r="BS605" i="28" s="1"/>
  <c r="BO612" i="28"/>
  <c r="BS612" i="28" s="1"/>
  <c r="BM616" i="28"/>
  <c r="BQ616" i="28" s="1"/>
  <c r="BN626" i="28"/>
  <c r="BR626" i="28" s="1"/>
  <c r="BM630" i="28"/>
  <c r="BQ630" i="28" s="1"/>
  <c r="BN633" i="28"/>
  <c r="BR633" i="28" s="1"/>
  <c r="BO640" i="28"/>
  <c r="BS640" i="28" s="1"/>
  <c r="BM644" i="28"/>
  <c r="BQ644" i="28" s="1"/>
  <c r="BP647" i="28"/>
  <c r="BT647" i="28" s="1"/>
  <c r="BP650" i="28"/>
  <c r="BT650" i="28" s="1"/>
  <c r="BO654" i="28"/>
  <c r="BS654" i="28" s="1"/>
  <c r="BP142" i="28"/>
  <c r="BT142" i="28" s="1"/>
  <c r="BP177" i="28"/>
  <c r="BT177" i="28" s="1"/>
  <c r="BP208" i="28"/>
  <c r="BT208" i="28" s="1"/>
  <c r="BN245" i="28"/>
  <c r="BR245" i="28" s="1"/>
  <c r="BO306" i="28"/>
  <c r="BS306" i="28" s="1"/>
  <c r="BN332" i="28"/>
  <c r="BR332" i="28" s="1"/>
  <c r="BP351" i="28"/>
  <c r="BT351" i="28" s="1"/>
  <c r="BO368" i="28"/>
  <c r="BS368" i="28" s="1"/>
  <c r="BM381" i="28"/>
  <c r="BQ381" i="28" s="1"/>
  <c r="BM394" i="28"/>
  <c r="BQ394" i="28" s="1"/>
  <c r="BP405" i="28"/>
  <c r="BT405" i="28" s="1"/>
  <c r="BM414" i="28"/>
  <c r="BQ414" i="28" s="1"/>
  <c r="BN422" i="28"/>
  <c r="BR422" i="28" s="1"/>
  <c r="BP430" i="28"/>
  <c r="BT430" i="28" s="1"/>
  <c r="BP437" i="28"/>
  <c r="BT437" i="28" s="1"/>
  <c r="BM445" i="28"/>
  <c r="BQ445" i="28" s="1"/>
  <c r="BP450" i="28"/>
  <c r="BT450" i="28" s="1"/>
  <c r="BM456" i="28"/>
  <c r="BQ456" i="28" s="1"/>
  <c r="BO462" i="28"/>
  <c r="BS462" i="28" s="1"/>
  <c r="BO467" i="28"/>
  <c r="BS467" i="28" s="1"/>
  <c r="BO477" i="28"/>
  <c r="BS477" i="28" s="1"/>
  <c r="BO483" i="28"/>
  <c r="BS483" i="28" s="1"/>
  <c r="BN488" i="28"/>
  <c r="BR488" i="28" s="1"/>
  <c r="BN494" i="28"/>
  <c r="BR494" i="28" s="1"/>
  <c r="BO499" i="28"/>
  <c r="BS499" i="28" s="1"/>
  <c r="BP510" i="28"/>
  <c r="BT510" i="28" s="1"/>
  <c r="BP515" i="28"/>
  <c r="BT515" i="28" s="1"/>
  <c r="BO525" i="28"/>
  <c r="BS525" i="28" s="1"/>
  <c r="BN531" i="28"/>
  <c r="BR531" i="28" s="1"/>
  <c r="BM537" i="28"/>
  <c r="BQ537" i="28" s="1"/>
  <c r="BO541" i="28"/>
  <c r="BS541" i="28" s="1"/>
  <c r="BP545" i="28"/>
  <c r="BT545" i="28" s="1"/>
  <c r="BN550" i="28"/>
  <c r="BR550" i="28" s="1"/>
  <c r="BO554" i="28"/>
  <c r="BS554" i="28" s="1"/>
  <c r="BN558" i="28"/>
  <c r="BR558" i="28" s="1"/>
  <c r="BM562" i="28"/>
  <c r="BQ562" i="28" s="1"/>
  <c r="BN566" i="28"/>
  <c r="BR566" i="28" s="1"/>
  <c r="BM570" i="28"/>
  <c r="BQ570" i="28" s="1"/>
  <c r="BM578" i="28"/>
  <c r="BQ578" i="28" s="1"/>
  <c r="BP581" i="28"/>
  <c r="BT581" i="28" s="1"/>
  <c r="BM585" i="28"/>
  <c r="BQ585" i="28" s="1"/>
  <c r="BN588" i="28"/>
  <c r="BR588" i="28" s="1"/>
  <c r="BN592" i="28"/>
  <c r="BR592" i="28" s="1"/>
  <c r="BO595" i="28"/>
  <c r="BS595" i="28" s="1"/>
  <c r="BM599" i="28"/>
  <c r="BQ599" i="28" s="1"/>
  <c r="BM606" i="28"/>
  <c r="BQ606" i="28" s="1"/>
  <c r="BN610" i="28"/>
  <c r="BR610" i="28" s="1"/>
  <c r="BN614" i="28"/>
  <c r="BR614" i="28" s="1"/>
  <c r="BP618" i="28"/>
  <c r="BT618" i="28" s="1"/>
  <c r="BN622" i="28"/>
  <c r="BR622" i="28" s="1"/>
  <c r="BM626" i="28"/>
  <c r="BQ626" i="28" s="1"/>
  <c r="BO630" i="28"/>
  <c r="BS630" i="28" s="1"/>
  <c r="BN634" i="28"/>
  <c r="BR634" i="28" s="1"/>
  <c r="BN638" i="28"/>
  <c r="BR638" i="28" s="1"/>
  <c r="BN642" i="28"/>
  <c r="BR642" i="28" s="1"/>
  <c r="BO646" i="28"/>
  <c r="BS646" i="28" s="1"/>
  <c r="BM650" i="28"/>
  <c r="BQ650" i="28" s="1"/>
  <c r="BN654" i="28"/>
  <c r="BR654" i="28" s="1"/>
  <c r="BN658" i="28"/>
  <c r="BR658" i="28" s="1"/>
  <c r="BP661" i="28"/>
  <c r="BT661" i="28" s="1"/>
  <c r="BN665" i="28"/>
  <c r="BR665" i="28" s="1"/>
  <c r="BN668" i="28"/>
  <c r="BR668" i="28" s="1"/>
  <c r="BP671" i="28"/>
  <c r="BT671" i="28" s="1"/>
  <c r="BO675" i="28"/>
  <c r="BS675" i="28" s="1"/>
  <c r="BO682" i="28"/>
  <c r="BS682" i="28" s="1"/>
  <c r="BO685" i="28"/>
  <c r="BS685" i="28" s="1"/>
  <c r="BO688" i="28"/>
  <c r="BS688" i="28" s="1"/>
  <c r="BM692" i="28"/>
  <c r="BQ692" i="28" s="1"/>
  <c r="BO698" i="28"/>
  <c r="BS698" i="28" s="1"/>
  <c r="BP704" i="28"/>
  <c r="BT704" i="28" s="1"/>
  <c r="BN708" i="28"/>
  <c r="BR708" i="28" s="1"/>
  <c r="BP711" i="28"/>
  <c r="BT711" i="28" s="1"/>
  <c r="BP714" i="28"/>
  <c r="BT714" i="28" s="1"/>
  <c r="BN721" i="28"/>
  <c r="BR721" i="28" s="1"/>
  <c r="BO724" i="28"/>
  <c r="BS724" i="28" s="1"/>
  <c r="BP138" i="28"/>
  <c r="BT138" i="28" s="1"/>
  <c r="BN170" i="28"/>
  <c r="BR170" i="28" s="1"/>
  <c r="BO207" i="28"/>
  <c r="BS207" i="28" s="1"/>
  <c r="BO246" i="28"/>
  <c r="BS246" i="28" s="1"/>
  <c r="BN281" i="28"/>
  <c r="BR281" i="28" s="1"/>
  <c r="BM310" i="28"/>
  <c r="BQ310" i="28" s="1"/>
  <c r="BN338" i="28"/>
  <c r="BR338" i="28" s="1"/>
  <c r="BN358" i="28"/>
  <c r="BR358" i="28" s="1"/>
  <c r="BN372" i="28"/>
  <c r="BR372" i="28" s="1"/>
  <c r="BN387" i="28"/>
  <c r="BR387" i="28" s="1"/>
  <c r="BM400" i="28"/>
  <c r="BQ400" i="28" s="1"/>
  <c r="BO410" i="28"/>
  <c r="BS410" i="28" s="1"/>
  <c r="BM436" i="28"/>
  <c r="BQ436" i="28" s="1"/>
  <c r="BN443" i="28"/>
  <c r="BR443" i="28" s="1"/>
  <c r="BN450" i="28"/>
  <c r="BR450" i="28" s="1"/>
  <c r="BP455" i="28"/>
  <c r="BT455" i="28" s="1"/>
  <c r="BP462" i="28"/>
  <c r="BT462" i="28" s="1"/>
  <c r="BN468" i="28"/>
  <c r="BR468" i="28" s="1"/>
  <c r="BO473" i="28"/>
  <c r="BS473" i="28" s="1"/>
  <c r="BO479" i="28"/>
  <c r="BS479" i="28" s="1"/>
  <c r="BO484" i="28"/>
  <c r="BS484" i="28" s="1"/>
  <c r="BN490" i="28"/>
  <c r="BR490" i="28" s="1"/>
  <c r="BO502" i="28"/>
  <c r="BS502" i="28" s="1"/>
  <c r="BP513" i="28"/>
  <c r="BT513" i="28" s="1"/>
  <c r="BO519" i="28"/>
  <c r="BS519" i="28" s="1"/>
  <c r="BP524" i="28"/>
  <c r="BT524" i="28" s="1"/>
  <c r="BN536" i="28"/>
  <c r="BR536" i="28" s="1"/>
  <c r="BN541" i="28"/>
  <c r="BR541" i="28" s="1"/>
  <c r="BP550" i="28"/>
  <c r="BT550" i="28" s="1"/>
  <c r="BO555" i="28"/>
  <c r="BS555" i="28" s="1"/>
  <c r="BO563" i="28"/>
  <c r="BS563" i="28" s="1"/>
  <c r="BM568" i="28"/>
  <c r="BQ568" i="28" s="1"/>
  <c r="BO571" i="28"/>
  <c r="BS571" i="28" s="1"/>
  <c r="BM576" i="28"/>
  <c r="BQ576" i="28" s="1"/>
  <c r="BM580" i="28"/>
  <c r="BQ580" i="28" s="1"/>
  <c r="BP583" i="28"/>
  <c r="BT583" i="28" s="1"/>
  <c r="BP587" i="28"/>
  <c r="BT587" i="28" s="1"/>
  <c r="BM591" i="28"/>
  <c r="BQ591" i="28" s="1"/>
  <c r="BP598" i="28"/>
  <c r="BT598" i="28" s="1"/>
  <c r="BP602" i="28"/>
  <c r="BT602" i="28" s="1"/>
  <c r="BN606" i="28"/>
  <c r="BR606" i="28" s="1"/>
  <c r="BP139" i="28"/>
  <c r="BT139" i="28" s="1"/>
  <c r="BN176" i="28"/>
  <c r="BR176" i="28" s="1"/>
  <c r="BO210" i="28"/>
  <c r="BS210" i="28" s="1"/>
  <c r="BM247" i="28"/>
  <c r="BQ247" i="28" s="1"/>
  <c r="BM286" i="28"/>
  <c r="BQ286" i="28" s="1"/>
  <c r="BO310" i="28"/>
  <c r="BS310" i="28" s="1"/>
  <c r="BP338" i="28"/>
  <c r="BT338" i="28" s="1"/>
  <c r="BP358" i="28"/>
  <c r="BT358" i="28" s="1"/>
  <c r="BO374" i="28"/>
  <c r="BS374" i="28" s="1"/>
  <c r="BP387" i="28"/>
  <c r="BT387" i="28" s="1"/>
  <c r="BO400" i="28"/>
  <c r="BS400" i="28" s="1"/>
  <c r="BN411" i="28"/>
  <c r="BR411" i="28" s="1"/>
  <c r="BM420" i="28"/>
  <c r="BQ420" i="28" s="1"/>
  <c r="BM429" i="28"/>
  <c r="BQ429" i="28" s="1"/>
  <c r="BO436" i="28"/>
  <c r="BS436" i="28" s="1"/>
  <c r="BP443" i="28"/>
  <c r="BT443" i="28" s="1"/>
  <c r="BO450" i="28"/>
  <c r="BS450" i="28" s="1"/>
  <c r="BO456" i="28"/>
  <c r="BS456" i="28" s="1"/>
  <c r="BM463" i="28"/>
  <c r="BQ463" i="28" s="1"/>
  <c r="BO468" i="28"/>
  <c r="BS468" i="28" s="1"/>
  <c r="BP473" i="28"/>
  <c r="BT473" i="28" s="1"/>
  <c r="BM480" i="28"/>
  <c r="BQ480" i="28" s="1"/>
  <c r="BM485" i="28"/>
  <c r="BQ485" i="28" s="1"/>
  <c r="BO490" i="28"/>
  <c r="BS490" i="28" s="1"/>
  <c r="BM497" i="28"/>
  <c r="BQ497" i="28" s="1"/>
  <c r="BP502" i="28"/>
  <c r="BT502" i="28" s="1"/>
  <c r="BN508" i="28"/>
  <c r="BR508" i="28" s="1"/>
  <c r="BO514" i="28"/>
  <c r="BS514" i="28" s="1"/>
  <c r="BM520" i="28"/>
  <c r="BQ520" i="28" s="1"/>
  <c r="BN530" i="28"/>
  <c r="BR530" i="28" s="1"/>
  <c r="BO536" i="28"/>
  <c r="BS536" i="28" s="1"/>
  <c r="BP541" i="28"/>
  <c r="BT541" i="28" s="1"/>
  <c r="BN546" i="28"/>
  <c r="BR546" i="28" s="1"/>
  <c r="BM551" i="28"/>
  <c r="BQ551" i="28" s="1"/>
  <c r="BP555" i="28"/>
  <c r="BT555" i="28" s="1"/>
  <c r="BM559" i="28"/>
  <c r="BQ559" i="28" s="1"/>
  <c r="BP563" i="28"/>
  <c r="BT563" i="28" s="1"/>
  <c r="BN568" i="28"/>
  <c r="BR568" i="28" s="1"/>
  <c r="BP571" i="28"/>
  <c r="BT571" i="28" s="1"/>
  <c r="BO576" i="28"/>
  <c r="BS576" i="28" s="1"/>
  <c r="BN580" i="28"/>
  <c r="BR580" i="28" s="1"/>
  <c r="BN584" i="28"/>
  <c r="BR584" i="28" s="1"/>
  <c r="BN591" i="28"/>
  <c r="BR591" i="28" s="1"/>
  <c r="BM595" i="28"/>
  <c r="BQ595" i="28" s="1"/>
  <c r="BO606" i="28"/>
  <c r="BS606" i="28" s="1"/>
  <c r="BN611" i="28"/>
  <c r="BR611" i="28" s="1"/>
  <c r="BN615" i="28"/>
  <c r="BR615" i="28" s="1"/>
  <c r="BM620" i="28"/>
  <c r="BQ620" i="28" s="1"/>
  <c r="BP623" i="28"/>
  <c r="BT623" i="28" s="1"/>
  <c r="BM628" i="28"/>
  <c r="BQ628" i="28" s="1"/>
  <c r="BN632" i="28"/>
  <c r="BR632" i="28" s="1"/>
  <c r="BO636" i="28"/>
  <c r="BS636" i="28" s="1"/>
  <c r="BN645" i="28"/>
  <c r="BR645" i="28" s="1"/>
  <c r="BM649" i="28"/>
  <c r="BQ649" i="28" s="1"/>
  <c r="BP653" i="28"/>
  <c r="BT653" i="28" s="1"/>
  <c r="BP657" i="28"/>
  <c r="BT657" i="28" s="1"/>
  <c r="BO661" i="28"/>
  <c r="BS661" i="28" s="1"/>
  <c r="BO665" i="28"/>
  <c r="BS665" i="28" s="1"/>
  <c r="BP668" i="28"/>
  <c r="BT668" i="28" s="1"/>
  <c r="BO672" i="28"/>
  <c r="BS672" i="28" s="1"/>
  <c r="BN676" i="28"/>
  <c r="BR676" i="28" s="1"/>
  <c r="BM141" i="28"/>
  <c r="BQ141" i="28" s="1"/>
  <c r="BP181" i="28"/>
  <c r="BT181" i="28" s="1"/>
  <c r="BN212" i="28"/>
  <c r="BR212" i="28" s="1"/>
  <c r="BO250" i="28"/>
  <c r="BS250" i="28" s="1"/>
  <c r="BO287" i="28"/>
  <c r="BS287" i="28" s="1"/>
  <c r="BP314" i="28"/>
  <c r="BT314" i="28" s="1"/>
  <c r="BP339" i="28"/>
  <c r="BT339" i="28" s="1"/>
  <c r="BN359" i="28"/>
  <c r="BR359" i="28" s="1"/>
  <c r="BN375" i="28"/>
  <c r="BR375" i="28" s="1"/>
  <c r="BN388" i="28"/>
  <c r="BR388" i="28" s="1"/>
  <c r="BO411" i="28"/>
  <c r="BS411" i="28" s="1"/>
  <c r="BM421" i="28"/>
  <c r="BQ421" i="28" s="1"/>
  <c r="BN429" i="28"/>
  <c r="BR429" i="28" s="1"/>
  <c r="BM444" i="28"/>
  <c r="BQ444" i="28" s="1"/>
  <c r="BN451" i="28"/>
  <c r="BR451" i="28" s="1"/>
  <c r="BN457" i="28"/>
  <c r="BR457" i="28" s="1"/>
  <c r="BO463" i="28"/>
  <c r="BS463" i="28" s="1"/>
  <c r="BP468" i="28"/>
  <c r="BT468" i="28" s="1"/>
  <c r="BN480" i="28"/>
  <c r="BR480" i="28" s="1"/>
  <c r="BN485" i="28"/>
  <c r="BR485" i="28" s="1"/>
  <c r="BP490" i="28"/>
  <c r="BT490" i="28" s="1"/>
  <c r="BN497" i="28"/>
  <c r="BR497" i="28" s="1"/>
  <c r="BO508" i="28"/>
  <c r="BS508" i="28" s="1"/>
  <c r="BP514" i="28"/>
  <c r="BT514" i="28" s="1"/>
  <c r="BN520" i="28"/>
  <c r="BR520" i="28" s="1"/>
  <c r="BM531" i="28"/>
  <c r="BQ531" i="28" s="1"/>
  <c r="BN537" i="28"/>
  <c r="BR537" i="28" s="1"/>
  <c r="BM542" i="28"/>
  <c r="BQ542" i="28" s="1"/>
  <c r="BP546" i="28"/>
  <c r="BT546" i="28" s="1"/>
  <c r="BO551" i="28"/>
  <c r="BS551" i="28" s="1"/>
  <c r="BO559" i="28"/>
  <c r="BS559" i="28" s="1"/>
  <c r="BM564" i="28"/>
  <c r="BQ564" i="28" s="1"/>
  <c r="BO568" i="28"/>
  <c r="BS568" i="28" s="1"/>
  <c r="BM572" i="28"/>
  <c r="BQ572" i="28" s="1"/>
  <c r="BP576" i="28"/>
  <c r="BT576" i="28" s="1"/>
  <c r="BO580" i="28"/>
  <c r="BS580" i="28" s="1"/>
  <c r="BO584" i="28"/>
  <c r="BS584" i="28" s="1"/>
  <c r="BO591" i="28"/>
  <c r="BS591" i="28" s="1"/>
  <c r="BN595" i="28"/>
  <c r="BR595" i="28" s="1"/>
  <c r="BO599" i="28"/>
  <c r="BS599" i="28" s="1"/>
  <c r="BM603" i="28"/>
  <c r="BQ603" i="28" s="1"/>
  <c r="BP112" i="28"/>
  <c r="BT112" i="28" s="1"/>
  <c r="BM157" i="28"/>
  <c r="BQ157" i="28" s="1"/>
  <c r="BM190" i="28"/>
  <c r="BQ190" i="28" s="1"/>
  <c r="BP228" i="28"/>
  <c r="BT228" i="28" s="1"/>
  <c r="BO264" i="28"/>
  <c r="BS264" i="28" s="1"/>
  <c r="BP293" i="28"/>
  <c r="BT293" i="28" s="1"/>
  <c r="BM323" i="28"/>
  <c r="BQ323" i="28" s="1"/>
  <c r="BP348" i="28"/>
  <c r="BT348" i="28" s="1"/>
  <c r="BO379" i="28"/>
  <c r="BS379" i="28" s="1"/>
  <c r="BO392" i="28"/>
  <c r="BS392" i="28" s="1"/>
  <c r="BN406" i="28"/>
  <c r="BR406" i="28" s="1"/>
  <c r="BM415" i="28"/>
  <c r="BQ415" i="28" s="1"/>
  <c r="BM424" i="28"/>
  <c r="BQ424" i="28" s="1"/>
  <c r="BP432" i="28"/>
  <c r="BT432" i="28" s="1"/>
  <c r="BO447" i="28"/>
  <c r="BS447" i="28" s="1"/>
  <c r="BP453" i="28"/>
  <c r="BT453" i="28" s="1"/>
  <c r="BM459" i="28"/>
  <c r="BQ459" i="28" s="1"/>
  <c r="BN465" i="28"/>
  <c r="BR465" i="28" s="1"/>
  <c r="BO476" i="28"/>
  <c r="BS476" i="28" s="1"/>
  <c r="BM482" i="28"/>
  <c r="BQ482" i="28" s="1"/>
  <c r="BO487" i="28"/>
  <c r="BS487" i="28" s="1"/>
  <c r="BO493" i="28"/>
  <c r="BS493" i="28" s="1"/>
  <c r="BN499" i="28"/>
  <c r="BR499" i="28" s="1"/>
  <c r="BN505" i="28"/>
  <c r="BR505" i="28" s="1"/>
  <c r="BO511" i="28"/>
  <c r="BS511" i="28" s="1"/>
  <c r="BO516" i="28"/>
  <c r="BS516" i="28" s="1"/>
  <c r="BM522" i="28"/>
  <c r="BQ522" i="28" s="1"/>
  <c r="BP527" i="28"/>
  <c r="BT527" i="28" s="1"/>
  <c r="BN533" i="28"/>
  <c r="BR533" i="28" s="1"/>
  <c r="BP538" i="28"/>
  <c r="BT538" i="28" s="1"/>
  <c r="BM548" i="28"/>
  <c r="BQ548" i="28" s="1"/>
  <c r="BO552" i="28"/>
  <c r="BS552" i="28" s="1"/>
  <c r="BN557" i="28"/>
  <c r="BR557" i="28" s="1"/>
  <c r="BM561" i="28"/>
  <c r="BQ561" i="28" s="1"/>
  <c r="BP565" i="28"/>
  <c r="BT565" i="28" s="1"/>
  <c r="BP573" i="28"/>
  <c r="BT573" i="28" s="1"/>
  <c r="BN578" i="28"/>
  <c r="BR578" i="28" s="1"/>
  <c r="BM582" i="28"/>
  <c r="BQ582" i="28" s="1"/>
  <c r="BM586" i="28"/>
  <c r="BQ586" i="28" s="1"/>
  <c r="BM589" i="28"/>
  <c r="BQ589" i="28" s="1"/>
  <c r="BO593" i="28"/>
  <c r="BS593" i="28" s="1"/>
  <c r="BP600" i="28"/>
  <c r="BT600" i="28" s="1"/>
  <c r="BO604" i="28"/>
  <c r="BS604" i="28" s="1"/>
  <c r="BO608" i="28"/>
  <c r="BS608" i="28" s="1"/>
  <c r="BN617" i="28"/>
  <c r="BR617" i="28" s="1"/>
  <c r="BO621" i="28"/>
  <c r="BS621" i="28" s="1"/>
  <c r="BN625" i="28"/>
  <c r="BR625" i="28" s="1"/>
  <c r="BM634" i="28"/>
  <c r="BQ634" i="28" s="1"/>
  <c r="BO638" i="28"/>
  <c r="BS638" i="28" s="1"/>
  <c r="BN647" i="28"/>
  <c r="BR647" i="28" s="1"/>
  <c r="BN651" i="28"/>
  <c r="BR651" i="28" s="1"/>
  <c r="BP655" i="28"/>
  <c r="BT655" i="28" s="1"/>
  <c r="BO659" i="28"/>
  <c r="BS659" i="28" s="1"/>
  <c r="BN663" i="28"/>
  <c r="BR663" i="28" s="1"/>
  <c r="BP666" i="28"/>
  <c r="BT666" i="28" s="1"/>
  <c r="BO670" i="28"/>
  <c r="BS670" i="28" s="1"/>
  <c r="BM674" i="28"/>
  <c r="BQ674" i="28" s="1"/>
  <c r="BM678" i="28"/>
  <c r="BQ678" i="28" s="1"/>
  <c r="BO681" i="28"/>
  <c r="BS681" i="28" s="1"/>
  <c r="BM688" i="28"/>
  <c r="BQ688" i="28" s="1"/>
  <c r="BP691" i="28"/>
  <c r="BT691" i="28" s="1"/>
  <c r="BM695" i="28"/>
  <c r="BQ695" i="28" s="1"/>
  <c r="BM699" i="28"/>
  <c r="BQ699" i="28" s="1"/>
  <c r="BN702" i="28"/>
  <c r="BR702" i="28" s="1"/>
  <c r="BP705" i="28"/>
  <c r="BT705" i="28" s="1"/>
  <c r="BM709" i="28"/>
  <c r="BQ709" i="28" s="1"/>
  <c r="BO719" i="28"/>
  <c r="BS719" i="28" s="1"/>
  <c r="BM723" i="28"/>
  <c r="BQ723" i="28" s="1"/>
  <c r="BP726" i="28"/>
  <c r="BT726" i="28" s="1"/>
  <c r="BO729" i="28"/>
  <c r="BS729" i="28" s="1"/>
  <c r="BM733" i="28"/>
  <c r="BQ733" i="28" s="1"/>
  <c r="BN739" i="28"/>
  <c r="BR739" i="28" s="1"/>
  <c r="BN145" i="28"/>
  <c r="BR145" i="28" s="1"/>
  <c r="BP190" i="28"/>
  <c r="BT190" i="28" s="1"/>
  <c r="BO237" i="28"/>
  <c r="BS237" i="28" s="1"/>
  <c r="BN291" i="28"/>
  <c r="BR291" i="28" s="1"/>
  <c r="BO323" i="28"/>
  <c r="BS323" i="28" s="1"/>
  <c r="BO352" i="28"/>
  <c r="BS352" i="28" s="1"/>
  <c r="BO395" i="28"/>
  <c r="BS395" i="28" s="1"/>
  <c r="BO408" i="28"/>
  <c r="BS408" i="28" s="1"/>
  <c r="BO421" i="28"/>
  <c r="BS421" i="28" s="1"/>
  <c r="BO433" i="28"/>
  <c r="BS433" i="28" s="1"/>
  <c r="BP451" i="28"/>
  <c r="BT451" i="28" s="1"/>
  <c r="BO459" i="28"/>
  <c r="BS459" i="28" s="1"/>
  <c r="BM475" i="28"/>
  <c r="BQ475" i="28" s="1"/>
  <c r="BN482" i="28"/>
  <c r="BR482" i="28" s="1"/>
  <c r="BO489" i="28"/>
  <c r="BS489" i="28" s="1"/>
  <c r="BN498" i="28"/>
  <c r="BR498" i="28" s="1"/>
  <c r="BO505" i="28"/>
  <c r="BS505" i="28" s="1"/>
  <c r="BP512" i="28"/>
  <c r="BT512" i="28" s="1"/>
  <c r="BP520" i="28"/>
  <c r="BT520" i="28" s="1"/>
  <c r="BM528" i="28"/>
  <c r="BQ528" i="28" s="1"/>
  <c r="BN535" i="28"/>
  <c r="BR535" i="28" s="1"/>
  <c r="BO542" i="28"/>
  <c r="BS542" i="28" s="1"/>
  <c r="BN548" i="28"/>
  <c r="BR548" i="28" s="1"/>
  <c r="BN554" i="28"/>
  <c r="BR554" i="28" s="1"/>
  <c r="BN560" i="28"/>
  <c r="BR560" i="28" s="1"/>
  <c r="BN577" i="28"/>
  <c r="BR577" i="28" s="1"/>
  <c r="BN582" i="28"/>
  <c r="BR582" i="28" s="1"/>
  <c r="BO592" i="28"/>
  <c r="BS592" i="28" s="1"/>
  <c r="BM597" i="28"/>
  <c r="BQ597" i="28" s="1"/>
  <c r="BP601" i="28"/>
  <c r="BT601" i="28" s="1"/>
  <c r="BM607" i="28"/>
  <c r="BQ607" i="28" s="1"/>
  <c r="BM612" i="28"/>
  <c r="BQ612" i="28" s="1"/>
  <c r="BM617" i="28"/>
  <c r="BQ617" i="28" s="1"/>
  <c r="BP626" i="28"/>
  <c r="BT626" i="28" s="1"/>
  <c r="BN631" i="28"/>
  <c r="BR631" i="28" s="1"/>
  <c r="BN636" i="28"/>
  <c r="BR636" i="28" s="1"/>
  <c r="BN641" i="28"/>
  <c r="BR641" i="28" s="1"/>
  <c r="BN646" i="28"/>
  <c r="BR646" i="28" s="1"/>
  <c r="BM651" i="28"/>
  <c r="BQ651" i="28" s="1"/>
  <c r="BN660" i="28"/>
  <c r="BR660" i="28" s="1"/>
  <c r="BO664" i="28"/>
  <c r="BS664" i="28" s="1"/>
  <c r="BO668" i="28"/>
  <c r="BS668" i="28" s="1"/>
  <c r="BM673" i="28"/>
  <c r="BQ673" i="28" s="1"/>
  <c r="BN677" i="28"/>
  <c r="BR677" i="28" s="1"/>
  <c r="BN681" i="28"/>
  <c r="BR681" i="28" s="1"/>
  <c r="BM685" i="28"/>
  <c r="BQ685" i="28" s="1"/>
  <c r="BP688" i="28"/>
  <c r="BT688" i="28" s="1"/>
  <c r="BP692" i="28"/>
  <c r="BT692" i="28" s="1"/>
  <c r="BM696" i="28"/>
  <c r="BQ696" i="28" s="1"/>
  <c r="BM700" i="28"/>
  <c r="BQ700" i="28" s="1"/>
  <c r="BN703" i="28"/>
  <c r="BR703" i="28" s="1"/>
  <c r="BM707" i="28"/>
  <c r="BQ707" i="28" s="1"/>
  <c r="BM711" i="28"/>
  <c r="BQ711" i="28" s="1"/>
  <c r="BO714" i="28"/>
  <c r="BS714" i="28" s="1"/>
  <c r="BM718" i="28"/>
  <c r="BQ718" i="28" s="1"/>
  <c r="BO732" i="28"/>
  <c r="BS732" i="28" s="1"/>
  <c r="BO739" i="28"/>
  <c r="BS739" i="28" s="1"/>
  <c r="BP742" i="28"/>
  <c r="BT742" i="28" s="1"/>
  <c r="BM749" i="28"/>
  <c r="BQ749" i="28" s="1"/>
  <c r="BP752" i="28"/>
  <c r="BT752" i="28" s="1"/>
  <c r="BP758" i="28"/>
  <c r="BT758" i="28" s="1"/>
  <c r="BM762" i="28"/>
  <c r="BQ762" i="28" s="1"/>
  <c r="BO765" i="28"/>
  <c r="BS765" i="28" s="1"/>
  <c r="BM768" i="28"/>
  <c r="BQ768" i="28" s="1"/>
  <c r="BN771" i="28"/>
  <c r="BR771" i="28" s="1"/>
  <c r="BN774" i="28"/>
  <c r="BR774" i="28" s="1"/>
  <c r="BP780" i="28"/>
  <c r="BT780" i="28" s="1"/>
  <c r="BN784" i="28"/>
  <c r="BR784" i="28" s="1"/>
  <c r="BO790" i="28"/>
  <c r="BS790" i="28" s="1"/>
  <c r="BP793" i="28"/>
  <c r="BT793" i="28" s="1"/>
  <c r="BN797" i="28"/>
  <c r="BR797" i="28" s="1"/>
  <c r="BN804" i="28"/>
  <c r="BR804" i="28" s="1"/>
  <c r="BM808" i="28"/>
  <c r="BQ808" i="28" s="1"/>
  <c r="BO814" i="28"/>
  <c r="BS814" i="28" s="1"/>
  <c r="BM818" i="28"/>
  <c r="BQ818" i="28" s="1"/>
  <c r="BM821" i="28"/>
  <c r="BQ821" i="28" s="1"/>
  <c r="BO824" i="28"/>
  <c r="BS824" i="28" s="1"/>
  <c r="BP827" i="28"/>
  <c r="BT827" i="28" s="1"/>
  <c r="BP830" i="28"/>
  <c r="BT830" i="28" s="1"/>
  <c r="BM840" i="28"/>
  <c r="BQ840" i="28" s="1"/>
  <c r="BN843" i="28"/>
  <c r="BR843" i="28" s="1"/>
  <c r="BP846" i="28"/>
  <c r="BT846" i="28" s="1"/>
  <c r="BP849" i="28"/>
  <c r="BT849" i="28" s="1"/>
  <c r="BP852" i="28"/>
  <c r="BT852" i="28" s="1"/>
  <c r="BN856" i="28"/>
  <c r="BR856" i="28" s="1"/>
  <c r="BM859" i="28"/>
  <c r="BQ859" i="28" s="1"/>
  <c r="BN862" i="28"/>
  <c r="BR862" i="28" s="1"/>
  <c r="BM866" i="28"/>
  <c r="BQ866" i="28" s="1"/>
  <c r="BO869" i="28"/>
  <c r="BS869" i="28" s="1"/>
  <c r="BP872" i="28"/>
  <c r="BT872" i="28" s="1"/>
  <c r="BN875" i="28"/>
  <c r="BR875" i="28" s="1"/>
  <c r="BM884" i="28"/>
  <c r="BQ884" i="28" s="1"/>
  <c r="BO887" i="28"/>
  <c r="BS887" i="28" s="1"/>
  <c r="BN891" i="28"/>
  <c r="BR891" i="28" s="1"/>
  <c r="BM895" i="28"/>
  <c r="BQ895" i="28" s="1"/>
  <c r="BP898" i="28"/>
  <c r="BT898" i="28" s="1"/>
  <c r="BN902" i="28"/>
  <c r="BR902" i="28" s="1"/>
  <c r="BM905" i="28"/>
  <c r="BQ905" i="28" s="1"/>
  <c r="BO908" i="28"/>
  <c r="BS908" i="28" s="1"/>
  <c r="BO911" i="28"/>
  <c r="BS911" i="28" s="1"/>
  <c r="BN914" i="28"/>
  <c r="BR914" i="28" s="1"/>
  <c r="BM918" i="28"/>
  <c r="BQ918" i="28" s="1"/>
  <c r="BO924" i="28"/>
  <c r="BS924" i="28" s="1"/>
  <c r="BO927" i="28"/>
  <c r="BS927" i="28" s="1"/>
  <c r="BM930" i="28"/>
  <c r="BQ930" i="28" s="1"/>
  <c r="BN933" i="28"/>
  <c r="BR933" i="28" s="1"/>
  <c r="BP936" i="28"/>
  <c r="BT936" i="28" s="1"/>
  <c r="BN939" i="28"/>
  <c r="BR939" i="28" s="1"/>
  <c r="BO942" i="28"/>
  <c r="BS942" i="28" s="1"/>
  <c r="BN945" i="28"/>
  <c r="BR945" i="28" s="1"/>
  <c r="BM948" i="28"/>
  <c r="BQ948" i="28" s="1"/>
  <c r="BN951" i="28"/>
  <c r="BR951" i="28" s="1"/>
  <c r="BM954" i="28"/>
  <c r="BQ954" i="28" s="1"/>
  <c r="BP957" i="28"/>
  <c r="BT957" i="28" s="1"/>
  <c r="BO961" i="28"/>
  <c r="BS961" i="28" s="1"/>
  <c r="BM965" i="28"/>
  <c r="BQ965" i="28" s="1"/>
  <c r="BO968" i="28"/>
  <c r="BS968" i="28" s="1"/>
  <c r="BN971" i="28"/>
  <c r="BR971" i="28" s="1"/>
  <c r="BO977" i="28"/>
  <c r="BS977" i="28" s="1"/>
  <c r="BP980" i="28"/>
  <c r="BT980" i="28" s="1"/>
  <c r="BP983" i="28"/>
  <c r="BT983" i="28" s="1"/>
  <c r="BN987" i="28"/>
  <c r="BR987" i="28" s="1"/>
  <c r="BM991" i="28"/>
  <c r="BQ991" i="28" s="1"/>
  <c r="BN994" i="28"/>
  <c r="BR994" i="28" s="1"/>
  <c r="BP997" i="28"/>
  <c r="BT997" i="28" s="1"/>
  <c r="BP1000" i="28"/>
  <c r="BT1000" i="28" s="1"/>
  <c r="BP1003" i="28"/>
  <c r="BT1003" i="28" s="1"/>
  <c r="BM1007" i="28"/>
  <c r="BQ1007" i="28" s="1"/>
  <c r="BN1013" i="28"/>
  <c r="BR1013" i="28" s="1"/>
  <c r="BN1016" i="28"/>
  <c r="BR1016" i="28" s="1"/>
  <c r="BP1026" i="28"/>
  <c r="BT1026" i="28" s="1"/>
  <c r="BP1029" i="28"/>
  <c r="BT1029" i="28" s="1"/>
  <c r="BO1032" i="28"/>
  <c r="BS1032" i="28" s="1"/>
  <c r="BP1035" i="28"/>
  <c r="BT1035" i="28" s="1"/>
  <c r="BP1038" i="28"/>
  <c r="BT1038" i="28" s="1"/>
  <c r="BM1045" i="28"/>
  <c r="BQ1045" i="28" s="1"/>
  <c r="BN1048" i="28"/>
  <c r="BR1048" i="28" s="1"/>
  <c r="BM1051" i="28"/>
  <c r="BQ1051" i="28" s="1"/>
  <c r="BO1054" i="28"/>
  <c r="BS1054" i="28" s="1"/>
  <c r="BM1064" i="28"/>
  <c r="BQ1064" i="28" s="1"/>
  <c r="BP148" i="28"/>
  <c r="BT148" i="28" s="1"/>
  <c r="BO153" i="28"/>
  <c r="BS153" i="28" s="1"/>
  <c r="BP203" i="28"/>
  <c r="BT203" i="28" s="1"/>
  <c r="BM251" i="28"/>
  <c r="BQ251" i="28" s="1"/>
  <c r="BN293" i="28"/>
  <c r="BR293" i="28" s="1"/>
  <c r="BM330" i="28"/>
  <c r="BQ330" i="28" s="1"/>
  <c r="BP359" i="28"/>
  <c r="BT359" i="28" s="1"/>
  <c r="BM379" i="28"/>
  <c r="BQ379" i="28" s="1"/>
  <c r="BP397" i="28"/>
  <c r="BT397" i="28" s="1"/>
  <c r="BM412" i="28"/>
  <c r="BQ412" i="28" s="1"/>
  <c r="BP422" i="28"/>
  <c r="BT422" i="28" s="1"/>
  <c r="BN434" i="28"/>
  <c r="BR434" i="28" s="1"/>
  <c r="BN445" i="28"/>
  <c r="BR445" i="28" s="1"/>
  <c r="BM453" i="28"/>
  <c r="BQ453" i="28" s="1"/>
  <c r="BM460" i="28"/>
  <c r="BQ460" i="28" s="1"/>
  <c r="BM469" i="28"/>
  <c r="BQ469" i="28" s="1"/>
  <c r="BN476" i="28"/>
  <c r="BR476" i="28" s="1"/>
  <c r="BP483" i="28"/>
  <c r="BT483" i="28" s="1"/>
  <c r="BN491" i="28"/>
  <c r="BR491" i="28" s="1"/>
  <c r="BM499" i="28"/>
  <c r="BQ499" i="28" s="1"/>
  <c r="BM507" i="28"/>
  <c r="BQ507" i="28" s="1"/>
  <c r="BO521" i="28"/>
  <c r="BS521" i="28" s="1"/>
  <c r="BM529" i="28"/>
  <c r="BQ529" i="28" s="1"/>
  <c r="BO537" i="28"/>
  <c r="BS537" i="28" s="1"/>
  <c r="BP543" i="28"/>
  <c r="BT543" i="28" s="1"/>
  <c r="BM549" i="28"/>
  <c r="BQ549" i="28" s="1"/>
  <c r="BN572" i="28"/>
  <c r="BR572" i="28" s="1"/>
  <c r="BM593" i="28"/>
  <c r="BQ593" i="28" s="1"/>
  <c r="BP597" i="28"/>
  <c r="BT597" i="28" s="1"/>
  <c r="BN603" i="28"/>
  <c r="BR603" i="28" s="1"/>
  <c r="BM608" i="28"/>
  <c r="BQ608" i="28" s="1"/>
  <c r="BM613" i="28"/>
  <c r="BQ613" i="28" s="1"/>
  <c r="BM618" i="28"/>
  <c r="BQ618" i="28" s="1"/>
  <c r="BP622" i="28"/>
  <c r="BT622" i="28" s="1"/>
  <c r="BO627" i="28"/>
  <c r="BS627" i="28" s="1"/>
  <c r="BO632" i="28"/>
  <c r="BS632" i="28" s="1"/>
  <c r="BN637" i="28"/>
  <c r="BR637" i="28" s="1"/>
  <c r="BM642" i="28"/>
  <c r="BQ642" i="28" s="1"/>
  <c r="BO647" i="28"/>
  <c r="BS647" i="28" s="1"/>
  <c r="BM652" i="28"/>
  <c r="BQ652" i="28" s="1"/>
  <c r="BP656" i="28"/>
  <c r="BT656" i="28" s="1"/>
  <c r="BM661" i="28"/>
  <c r="BQ661" i="28" s="1"/>
  <c r="BP665" i="28"/>
  <c r="BT665" i="28" s="1"/>
  <c r="BP669" i="28"/>
  <c r="BT669" i="28" s="1"/>
  <c r="BP673" i="28"/>
  <c r="BT673" i="28" s="1"/>
  <c r="BN678" i="28"/>
  <c r="BR678" i="28" s="1"/>
  <c r="BN682" i="28"/>
  <c r="BR682" i="28" s="1"/>
  <c r="BO689" i="28"/>
  <c r="BS689" i="28" s="1"/>
  <c r="BM693" i="28"/>
  <c r="BQ693" i="28" s="1"/>
  <c r="BP696" i="28"/>
  <c r="BT696" i="28" s="1"/>
  <c r="BP700" i="28"/>
  <c r="BT700" i="28" s="1"/>
  <c r="BP707" i="28"/>
  <c r="BT707" i="28" s="1"/>
  <c r="BO715" i="28"/>
  <c r="BS715" i="28" s="1"/>
  <c r="BP718" i="28"/>
  <c r="BT718" i="28" s="1"/>
  <c r="BO722" i="28"/>
  <c r="BS722" i="28" s="1"/>
  <c r="BO726" i="28"/>
  <c r="BS726" i="28" s="1"/>
  <c r="BP729" i="28"/>
  <c r="BT729" i="28" s="1"/>
  <c r="BO733" i="28"/>
  <c r="BS733" i="28" s="1"/>
  <c r="BO736" i="28"/>
  <c r="BS736" i="28" s="1"/>
  <c r="BN740" i="28"/>
  <c r="BR740" i="28" s="1"/>
  <c r="BN743" i="28"/>
  <c r="BR743" i="28" s="1"/>
  <c r="BN746" i="28"/>
  <c r="BR746" i="28" s="1"/>
  <c r="BP749" i="28"/>
  <c r="BT749" i="28" s="1"/>
  <c r="BN753" i="28"/>
  <c r="BR753" i="28" s="1"/>
  <c r="BN756" i="28"/>
  <c r="BR756" i="28" s="1"/>
  <c r="BN759" i="28"/>
  <c r="BR759" i="28" s="1"/>
  <c r="BP762" i="28"/>
  <c r="BT762" i="28" s="1"/>
  <c r="BP768" i="28"/>
  <c r="BT768" i="28" s="1"/>
  <c r="BM775" i="28"/>
  <c r="BQ775" i="28" s="1"/>
  <c r="BN778" i="28"/>
  <c r="BR778" i="28" s="1"/>
  <c r="BO781" i="28"/>
  <c r="BS781" i="28" s="1"/>
  <c r="BM788" i="28"/>
  <c r="BQ788" i="28" s="1"/>
  <c r="BN791" i="28"/>
  <c r="BR791" i="28" s="1"/>
  <c r="BN794" i="28"/>
  <c r="BR794" i="28" s="1"/>
  <c r="BO801" i="28"/>
  <c r="BS801" i="28" s="1"/>
  <c r="BM805" i="28"/>
  <c r="BQ805" i="28" s="1"/>
  <c r="BP808" i="28"/>
  <c r="BT808" i="28" s="1"/>
  <c r="BN812" i="28"/>
  <c r="BR812" i="28" s="1"/>
  <c r="BN815" i="28"/>
  <c r="BR815" i="28" s="1"/>
  <c r="BP818" i="28"/>
  <c r="BT818" i="28" s="1"/>
  <c r="BP821" i="28"/>
  <c r="BT821" i="28" s="1"/>
  <c r="BN825" i="28"/>
  <c r="BR825" i="28" s="1"/>
  <c r="BN831" i="28"/>
  <c r="BR831" i="28" s="1"/>
  <c r="BN834" i="28"/>
  <c r="BR834" i="28" s="1"/>
  <c r="BO837" i="28"/>
  <c r="BS837" i="28" s="1"/>
  <c r="BP840" i="28"/>
  <c r="BT840" i="28" s="1"/>
  <c r="BM844" i="28"/>
  <c r="BQ844" i="28" s="1"/>
  <c r="BO853" i="28"/>
  <c r="BS853" i="28" s="1"/>
  <c r="BP859" i="28"/>
  <c r="BT859" i="28" s="1"/>
  <c r="BP866" i="28"/>
  <c r="BT866" i="28" s="1"/>
  <c r="BM870" i="28"/>
  <c r="BQ870" i="28" s="1"/>
  <c r="BN873" i="28"/>
  <c r="BR873" i="28" s="1"/>
  <c r="BO878" i="28"/>
  <c r="BS878" i="28" s="1"/>
  <c r="BN881" i="28"/>
  <c r="BR881" i="28" s="1"/>
  <c r="BP884" i="28"/>
  <c r="BT884" i="28" s="1"/>
  <c r="BM888" i="28"/>
  <c r="BQ888" i="28" s="1"/>
  <c r="BM892" i="28"/>
  <c r="BQ892" i="28" s="1"/>
  <c r="BP895" i="28"/>
  <c r="BT895" i="28" s="1"/>
  <c r="BO899" i="28"/>
  <c r="BS899" i="28" s="1"/>
  <c r="BP905" i="28"/>
  <c r="BT905" i="28" s="1"/>
  <c r="BM915" i="28"/>
  <c r="BQ915" i="28" s="1"/>
  <c r="BP918" i="28"/>
  <c r="BT918" i="28" s="1"/>
  <c r="BO921" i="28"/>
  <c r="BS921" i="28" s="1"/>
  <c r="BM925" i="28"/>
  <c r="BQ925" i="28" s="1"/>
  <c r="BP930" i="28"/>
  <c r="BT930" i="28" s="1"/>
  <c r="BM934" i="28"/>
  <c r="BQ934" i="28" s="1"/>
  <c r="BM940" i="28"/>
  <c r="BQ940" i="28" s="1"/>
  <c r="BM943" i="28"/>
  <c r="BQ943" i="28" s="1"/>
  <c r="BP948" i="28"/>
  <c r="BT948" i="28" s="1"/>
  <c r="BP954" i="28"/>
  <c r="BT954" i="28" s="1"/>
  <c r="BO958" i="28"/>
  <c r="BS958" i="28" s="1"/>
  <c r="BN962" i="28"/>
  <c r="BR962" i="28" s="1"/>
  <c r="BP965" i="28"/>
  <c r="BT965" i="28" s="1"/>
  <c r="BM969" i="28"/>
  <c r="BQ969" i="28" s="1"/>
  <c r="BM972" i="28"/>
  <c r="BQ972" i="28" s="1"/>
  <c r="BM975" i="28"/>
  <c r="BQ975" i="28" s="1"/>
  <c r="BN978" i="28"/>
  <c r="BR978" i="28" s="1"/>
  <c r="BO981" i="28"/>
  <c r="BS981" i="28" s="1"/>
  <c r="BN984" i="28"/>
  <c r="BR984" i="28" s="1"/>
  <c r="BP991" i="28"/>
  <c r="BT991" i="28" s="1"/>
  <c r="BM995" i="28"/>
  <c r="BQ995" i="28" s="1"/>
  <c r="BM998" i="28"/>
  <c r="BQ998" i="28" s="1"/>
  <c r="BO1001" i="28"/>
  <c r="BS1001" i="28" s="1"/>
  <c r="BM1004" i="28"/>
  <c r="BQ1004" i="28" s="1"/>
  <c r="BP1007" i="28"/>
  <c r="BT1007" i="28" s="1"/>
  <c r="BO1010" i="28"/>
  <c r="BS1010" i="28" s="1"/>
  <c r="BM1017" i="28"/>
  <c r="BQ1017" i="28" s="1"/>
  <c r="BO1020" i="28"/>
  <c r="BS1020" i="28" s="1"/>
  <c r="BO1023" i="28"/>
  <c r="BS1023" i="28" s="1"/>
  <c r="BN1027" i="28"/>
  <c r="BR1027" i="28" s="1"/>
  <c r="BM1033" i="28"/>
  <c r="BQ1033" i="28" s="1"/>
  <c r="BM1036" i="28"/>
  <c r="BQ1036" i="28" s="1"/>
  <c r="BO1039" i="28"/>
  <c r="BS1039" i="28" s="1"/>
  <c r="BN1042" i="28"/>
  <c r="BR1042" i="28" s="1"/>
  <c r="BP1045" i="28"/>
  <c r="BT1045" i="28" s="1"/>
  <c r="BP1051" i="28"/>
  <c r="BT1051" i="28" s="1"/>
  <c r="BM1055" i="28"/>
  <c r="BQ1055" i="28" s="1"/>
  <c r="BO1058" i="28"/>
  <c r="BS1058" i="28" s="1"/>
  <c r="BO1061" i="28"/>
  <c r="BS1061" i="28" s="1"/>
  <c r="BP1064" i="28"/>
  <c r="BT1064" i="28" s="1"/>
  <c r="BN162" i="28"/>
  <c r="BR162" i="28" s="1"/>
  <c r="BM206" i="28"/>
  <c r="BQ206" i="28" s="1"/>
  <c r="BP265" i="28"/>
  <c r="BT265" i="28" s="1"/>
  <c r="BO309" i="28"/>
  <c r="BS309" i="28" s="1"/>
  <c r="BO349" i="28"/>
  <c r="BS349" i="28" s="1"/>
  <c r="BP371" i="28"/>
  <c r="BT371" i="28" s="1"/>
  <c r="BM396" i="28"/>
  <c r="BQ396" i="28" s="1"/>
  <c r="BP412" i="28"/>
  <c r="BT412" i="28" s="1"/>
  <c r="BM438" i="28"/>
  <c r="BQ438" i="28" s="1"/>
  <c r="BP448" i="28"/>
  <c r="BT448" i="28" s="1"/>
  <c r="BP457" i="28"/>
  <c r="BT457" i="28" s="1"/>
  <c r="BP466" i="28"/>
  <c r="BT466" i="28" s="1"/>
  <c r="BN475" i="28"/>
  <c r="BR475" i="28" s="1"/>
  <c r="BP492" i="28"/>
  <c r="BT492" i="28" s="1"/>
  <c r="BP501" i="28"/>
  <c r="BT501" i="28" s="1"/>
  <c r="BM510" i="28"/>
  <c r="BQ510" i="28" s="1"/>
  <c r="BO518" i="28"/>
  <c r="BS518" i="28" s="1"/>
  <c r="BP526" i="28"/>
  <c r="BT526" i="28" s="1"/>
  <c r="BP535" i="28"/>
  <c r="BT535" i="28" s="1"/>
  <c r="BM544" i="28"/>
  <c r="BQ544" i="28" s="1"/>
  <c r="BO550" i="28"/>
  <c r="BS550" i="28" s="1"/>
  <c r="BO557" i="28"/>
  <c r="BS557" i="28" s="1"/>
  <c r="BN563" i="28"/>
  <c r="BR563" i="28" s="1"/>
  <c r="BP575" i="28"/>
  <c r="BT575" i="28" s="1"/>
  <c r="BO582" i="28"/>
  <c r="BS582" i="28" s="1"/>
  <c r="BM588" i="28"/>
  <c r="BQ588" i="28" s="1"/>
  <c r="BM594" i="28"/>
  <c r="BQ594" i="28" s="1"/>
  <c r="BM605" i="28"/>
  <c r="BQ605" i="28" s="1"/>
  <c r="BP610" i="28"/>
  <c r="BT610" i="28" s="1"/>
  <c r="BO616" i="28"/>
  <c r="BS616" i="28" s="1"/>
  <c r="BM622" i="28"/>
  <c r="BQ622" i="28" s="1"/>
  <c r="BP627" i="28"/>
  <c r="BT627" i="28" s="1"/>
  <c r="BM633" i="28"/>
  <c r="BQ633" i="28" s="1"/>
  <c r="BN639" i="28"/>
  <c r="BR639" i="28" s="1"/>
  <c r="BO644" i="28"/>
  <c r="BS644" i="28" s="1"/>
  <c r="BP649" i="28"/>
  <c r="BT649" i="28" s="1"/>
  <c r="BO655" i="28"/>
  <c r="BS655" i="28" s="1"/>
  <c r="BO660" i="28"/>
  <c r="BS660" i="28" s="1"/>
  <c r="BN670" i="28"/>
  <c r="BR670" i="28" s="1"/>
  <c r="BM675" i="28"/>
  <c r="BQ675" i="28" s="1"/>
  <c r="BP679" i="28"/>
  <c r="BT679" i="28" s="1"/>
  <c r="BN684" i="28"/>
  <c r="BR684" i="28" s="1"/>
  <c r="BM697" i="28"/>
  <c r="BQ697" i="28" s="1"/>
  <c r="BN701" i="28"/>
  <c r="BR701" i="28" s="1"/>
  <c r="BN705" i="28"/>
  <c r="BR705" i="28" s="1"/>
  <c r="BO709" i="28"/>
  <c r="BS709" i="28" s="1"/>
  <c r="BP713" i="28"/>
  <c r="BT713" i="28" s="1"/>
  <c r="BP717" i="28"/>
  <c r="BT717" i="28" s="1"/>
  <c r="BM722" i="28"/>
  <c r="BQ722" i="28" s="1"/>
  <c r="BO730" i="28"/>
  <c r="BS730" i="28" s="1"/>
  <c r="BO734" i="28"/>
  <c r="BS734" i="28" s="1"/>
  <c r="BM738" i="28"/>
  <c r="BQ738" i="28" s="1"/>
  <c r="BO745" i="28"/>
  <c r="BS745" i="28" s="1"/>
  <c r="BN749" i="28"/>
  <c r="BR749" i="28" s="1"/>
  <c r="BO753" i="28"/>
  <c r="BS753" i="28" s="1"/>
  <c r="BO760" i="28"/>
  <c r="BS760" i="28" s="1"/>
  <c r="BN764" i="28"/>
  <c r="BR764" i="28" s="1"/>
  <c r="BO767" i="28"/>
  <c r="BS767" i="28" s="1"/>
  <c r="BO774" i="28"/>
  <c r="BS774" i="28" s="1"/>
  <c r="BO778" i="28"/>
  <c r="BS778" i="28" s="1"/>
  <c r="BM782" i="28"/>
  <c r="BQ782" i="28" s="1"/>
  <c r="BM786" i="28"/>
  <c r="BQ786" i="28" s="1"/>
  <c r="BO789" i="28"/>
  <c r="BS789" i="28" s="1"/>
  <c r="BP796" i="28"/>
  <c r="BT796" i="28" s="1"/>
  <c r="BM801" i="28"/>
  <c r="BQ801" i="28" s="1"/>
  <c r="BN805" i="28"/>
  <c r="BR805" i="28" s="1"/>
  <c r="BO809" i="28"/>
  <c r="BS809" i="28" s="1"/>
  <c r="BN813" i="28"/>
  <c r="BR813" i="28" s="1"/>
  <c r="BP816" i="28"/>
  <c r="BT816" i="28" s="1"/>
  <c r="BO820" i="28"/>
  <c r="BS820" i="28" s="1"/>
  <c r="BM824" i="28"/>
  <c r="BQ824" i="28" s="1"/>
  <c r="BO831" i="28"/>
  <c r="BS831" i="28" s="1"/>
  <c r="BM148" i="28"/>
  <c r="BQ148" i="28" s="1"/>
  <c r="BP216" i="28"/>
  <c r="BT216" i="28" s="1"/>
  <c r="BM268" i="28"/>
  <c r="BQ268" i="28" s="1"/>
  <c r="BN320" i="28"/>
  <c r="BR320" i="28" s="1"/>
  <c r="BN355" i="28"/>
  <c r="BR355" i="28" s="1"/>
  <c r="BO381" i="28"/>
  <c r="BS381" i="28" s="1"/>
  <c r="BO417" i="28"/>
  <c r="BS417" i="28" s="1"/>
  <c r="BN432" i="28"/>
  <c r="BR432" i="28" s="1"/>
  <c r="BM443" i="28"/>
  <c r="BQ443" i="28" s="1"/>
  <c r="BN454" i="28"/>
  <c r="BR454" i="28" s="1"/>
  <c r="BM464" i="28"/>
  <c r="BQ464" i="28" s="1"/>
  <c r="BP472" i="28"/>
  <c r="BT472" i="28" s="1"/>
  <c r="BN481" i="28"/>
  <c r="BR481" i="28" s="1"/>
  <c r="BP491" i="28"/>
  <c r="BT491" i="28" s="1"/>
  <c r="BO501" i="28"/>
  <c r="BS501" i="28" s="1"/>
  <c r="BM511" i="28"/>
  <c r="BQ511" i="28" s="1"/>
  <c r="BN519" i="28"/>
  <c r="BR519" i="28" s="1"/>
  <c r="BO528" i="28"/>
  <c r="BS528" i="28" s="1"/>
  <c r="BN538" i="28"/>
  <c r="BR538" i="28" s="1"/>
  <c r="BN545" i="28"/>
  <c r="BR545" i="28" s="1"/>
  <c r="BP552" i="28"/>
  <c r="BT552" i="28" s="1"/>
  <c r="BM560" i="28"/>
  <c r="BQ560" i="28" s="1"/>
  <c r="BM567" i="28"/>
  <c r="BQ567" i="28" s="1"/>
  <c r="BO573" i="28"/>
  <c r="BS573" i="28" s="1"/>
  <c r="BO586" i="28"/>
  <c r="BS586" i="28" s="1"/>
  <c r="BP592" i="28"/>
  <c r="BT592" i="28" s="1"/>
  <c r="BN598" i="28"/>
  <c r="BR598" i="28" s="1"/>
  <c r="BP604" i="28"/>
  <c r="BT604" i="28" s="1"/>
  <c r="BO610" i="28"/>
  <c r="BS610" i="28" s="1"/>
  <c r="BP616" i="28"/>
  <c r="BT616" i="28" s="1"/>
  <c r="BM623" i="28"/>
  <c r="BQ623" i="28" s="1"/>
  <c r="BM629" i="28"/>
  <c r="BQ629" i="28" s="1"/>
  <c r="BP634" i="28"/>
  <c r="BT634" i="28" s="1"/>
  <c r="BN640" i="28"/>
  <c r="BR640" i="28" s="1"/>
  <c r="BP646" i="28"/>
  <c r="BT646" i="28" s="1"/>
  <c r="BO652" i="28"/>
  <c r="BS652" i="28" s="1"/>
  <c r="BO658" i="28"/>
  <c r="BS658" i="28" s="1"/>
  <c r="BO663" i="28"/>
  <c r="BS663" i="28" s="1"/>
  <c r="BO673" i="28"/>
  <c r="BS673" i="28" s="1"/>
  <c r="BP687" i="28"/>
  <c r="BT687" i="28" s="1"/>
  <c r="BO692" i="28"/>
  <c r="BS692" i="28" s="1"/>
  <c r="BN697" i="28"/>
  <c r="BR697" i="28" s="1"/>
  <c r="BP701" i="28"/>
  <c r="BT701" i="28" s="1"/>
  <c r="BM706" i="28"/>
  <c r="BQ706" i="28" s="1"/>
  <c r="BO710" i="28"/>
  <c r="BS710" i="28" s="1"/>
  <c r="BN715" i="28"/>
  <c r="BR715" i="28" s="1"/>
  <c r="BP719" i="28"/>
  <c r="BT719" i="28" s="1"/>
  <c r="BM724" i="28"/>
  <c r="BQ724" i="28" s="1"/>
  <c r="BO728" i="28"/>
  <c r="BS728" i="28" s="1"/>
  <c r="BN732" i="28"/>
  <c r="BR732" i="28" s="1"/>
  <c r="BP162" i="28"/>
  <c r="BT162" i="28" s="1"/>
  <c r="BN219" i="28"/>
  <c r="BR219" i="28" s="1"/>
  <c r="BM269" i="28"/>
  <c r="BQ269" i="28" s="1"/>
  <c r="BP320" i="28"/>
  <c r="BT320" i="28" s="1"/>
  <c r="BP355" i="28"/>
  <c r="BT355" i="28" s="1"/>
  <c r="BP403" i="28"/>
  <c r="BT403" i="28" s="1"/>
  <c r="BM418" i="28"/>
  <c r="BQ418" i="28" s="1"/>
  <c r="BO432" i="28"/>
  <c r="BS432" i="28" s="1"/>
  <c r="BO445" i="28"/>
  <c r="BS445" i="28" s="1"/>
  <c r="BP454" i="28"/>
  <c r="BT454" i="28" s="1"/>
  <c r="BP464" i="28"/>
  <c r="BT464" i="28" s="1"/>
  <c r="BM473" i="28"/>
  <c r="BQ473" i="28" s="1"/>
  <c r="BO482" i="28"/>
  <c r="BS482" i="28" s="1"/>
  <c r="BO492" i="28"/>
  <c r="BS492" i="28" s="1"/>
  <c r="BP511" i="28"/>
  <c r="BT511" i="28" s="1"/>
  <c r="BO520" i="28"/>
  <c r="BS520" i="28" s="1"/>
  <c r="BN529" i="28"/>
  <c r="BR529" i="28" s="1"/>
  <c r="BO538" i="28"/>
  <c r="BS538" i="28" s="1"/>
  <c r="BO545" i="28"/>
  <c r="BS545" i="28" s="1"/>
  <c r="BN553" i="28"/>
  <c r="BR553" i="28" s="1"/>
  <c r="BO560" i="28"/>
  <c r="BS560" i="28" s="1"/>
  <c r="BN567" i="28"/>
  <c r="BR567" i="28" s="1"/>
  <c r="BN574" i="28"/>
  <c r="BR574" i="28" s="1"/>
  <c r="BP580" i="28"/>
  <c r="BT580" i="28" s="1"/>
  <c r="BP586" i="28"/>
  <c r="BT586" i="28" s="1"/>
  <c r="BO598" i="28"/>
  <c r="BS598" i="28" s="1"/>
  <c r="BO611" i="28"/>
  <c r="BS611" i="28" s="1"/>
  <c r="BO617" i="28"/>
  <c r="BS617" i="28" s="1"/>
  <c r="BN623" i="28"/>
  <c r="BR623" i="28" s="1"/>
  <c r="BN629" i="28"/>
  <c r="BR629" i="28" s="1"/>
  <c r="BM635" i="28"/>
  <c r="BQ635" i="28" s="1"/>
  <c r="BP640" i="28"/>
  <c r="BT640" i="28" s="1"/>
  <c r="BM647" i="28"/>
  <c r="BQ647" i="28" s="1"/>
  <c r="BP652" i="28"/>
  <c r="BT652" i="28" s="1"/>
  <c r="BP658" i="28"/>
  <c r="BT658" i="28" s="1"/>
  <c r="BP663" i="28"/>
  <c r="BT663" i="28" s="1"/>
  <c r="BM668" i="28"/>
  <c r="BQ668" i="28" s="1"/>
  <c r="BM679" i="28"/>
  <c r="BQ679" i="28" s="1"/>
  <c r="BO697" i="28"/>
  <c r="BS697" i="28" s="1"/>
  <c r="BN706" i="28"/>
  <c r="BR706" i="28" s="1"/>
  <c r="BP710" i="28"/>
  <c r="BT710" i="28" s="1"/>
  <c r="BP715" i="28"/>
  <c r="BT715" i="28" s="1"/>
  <c r="BN724" i="28"/>
  <c r="BR724" i="28" s="1"/>
  <c r="BP728" i="28"/>
  <c r="BT728" i="28" s="1"/>
  <c r="BP732" i="28"/>
  <c r="BT732" i="28" s="1"/>
  <c r="BM741" i="28"/>
  <c r="BQ741" i="28" s="1"/>
  <c r="BO748" i="28"/>
  <c r="BS748" i="28" s="1"/>
  <c r="BM753" i="28"/>
  <c r="BQ753" i="28" s="1"/>
  <c r="BM757" i="28"/>
  <c r="BQ757" i="28" s="1"/>
  <c r="BN768" i="28"/>
  <c r="BR768" i="28" s="1"/>
  <c r="BN772" i="28"/>
  <c r="BR772" i="28" s="1"/>
  <c r="BN776" i="28"/>
  <c r="BR776" i="28" s="1"/>
  <c r="BP783" i="28"/>
  <c r="BT783" i="28" s="1"/>
  <c r="BP795" i="28"/>
  <c r="BT795" i="28" s="1"/>
  <c r="BM800" i="28"/>
  <c r="BQ800" i="28" s="1"/>
  <c r="BM804" i="28"/>
  <c r="BQ804" i="28" s="1"/>
  <c r="BM809" i="28"/>
  <c r="BQ809" i="28" s="1"/>
  <c r="BM813" i="28"/>
  <c r="BQ813" i="28" s="1"/>
  <c r="BM825" i="28"/>
  <c r="BQ825" i="28" s="1"/>
  <c r="BO828" i="28"/>
  <c r="BS828" i="28" s="1"/>
  <c r="BO832" i="28"/>
  <c r="BS832" i="28" s="1"/>
  <c r="BP839" i="28"/>
  <c r="BT839" i="28" s="1"/>
  <c r="BM843" i="28"/>
  <c r="BQ843" i="28" s="1"/>
  <c r="BN850" i="28"/>
  <c r="BR850" i="28" s="1"/>
  <c r="BO854" i="28"/>
  <c r="BS854" i="28" s="1"/>
  <c r="BO861" i="28"/>
  <c r="BS861" i="28" s="1"/>
  <c r="BN865" i="28"/>
  <c r="BR865" i="28" s="1"/>
  <c r="BN869" i="28"/>
  <c r="BR869" i="28" s="1"/>
  <c r="BM873" i="28"/>
  <c r="BQ873" i="28" s="1"/>
  <c r="BM876" i="28"/>
  <c r="BQ876" i="28" s="1"/>
  <c r="BM879" i="28"/>
  <c r="BQ879" i="28" s="1"/>
  <c r="BN882" i="28"/>
  <c r="BR882" i="28" s="1"/>
  <c r="BN886" i="28"/>
  <c r="BR886" i="28" s="1"/>
  <c r="BO890" i="28"/>
  <c r="BS890" i="28" s="1"/>
  <c r="BP894" i="28"/>
  <c r="BT894" i="28" s="1"/>
  <c r="BN899" i="28"/>
  <c r="BR899" i="28" s="1"/>
  <c r="BM903" i="28"/>
  <c r="BQ903" i="28" s="1"/>
  <c r="BP906" i="28"/>
  <c r="BT906" i="28" s="1"/>
  <c r="BN913" i="28"/>
  <c r="BR913" i="28" s="1"/>
  <c r="BO917" i="28"/>
  <c r="BS917" i="28" s="1"/>
  <c r="BP920" i="28"/>
  <c r="BT920" i="28" s="1"/>
  <c r="BN928" i="28"/>
  <c r="BR928" i="28" s="1"/>
  <c r="BO931" i="28"/>
  <c r="BS931" i="28" s="1"/>
  <c r="BN935" i="28"/>
  <c r="BR935" i="28" s="1"/>
  <c r="BO938" i="28"/>
  <c r="BS938" i="28" s="1"/>
  <c r="BM945" i="28"/>
  <c r="BQ945" i="28" s="1"/>
  <c r="BO948" i="28"/>
  <c r="BS948" i="28" s="1"/>
  <c r="BM952" i="28"/>
  <c r="BQ952" i="28" s="1"/>
  <c r="BO955" i="28"/>
  <c r="BS955" i="28" s="1"/>
  <c r="BM971" i="28"/>
  <c r="BQ971" i="28" s="1"/>
  <c r="BP978" i="28"/>
  <c r="BT978" i="28" s="1"/>
  <c r="BO985" i="28"/>
  <c r="BS985" i="28" s="1"/>
  <c r="BP989" i="28"/>
  <c r="BT989" i="28" s="1"/>
  <c r="BO997" i="28"/>
  <c r="BS997" i="28" s="1"/>
  <c r="BN1001" i="28"/>
  <c r="BR1001" i="28" s="1"/>
  <c r="BO1004" i="28"/>
  <c r="BS1004" i="28" s="1"/>
  <c r="BN1008" i="28"/>
  <c r="BR1008" i="28" s="1"/>
  <c r="BP1011" i="28"/>
  <c r="BT1011" i="28" s="1"/>
  <c r="BN1015" i="28"/>
  <c r="BR1015" i="28" s="1"/>
  <c r="BN1019" i="28"/>
  <c r="BR1019" i="28" s="1"/>
  <c r="BP1022" i="28"/>
  <c r="BT1022" i="28" s="1"/>
  <c r="BM1027" i="28"/>
  <c r="BQ1027" i="28" s="1"/>
  <c r="BN1030" i="28"/>
  <c r="BR1030" i="28" s="1"/>
  <c r="BN1037" i="28"/>
  <c r="BR1037" i="28" s="1"/>
  <c r="BM1041" i="28"/>
  <c r="BQ1041" i="28" s="1"/>
  <c r="BN1044" i="28"/>
  <c r="BR1044" i="28" s="1"/>
  <c r="BM1048" i="28"/>
  <c r="BQ1048" i="28" s="1"/>
  <c r="BO1051" i="28"/>
  <c r="BS1051" i="28" s="1"/>
  <c r="BO1055" i="28"/>
  <c r="BS1055" i="28" s="1"/>
  <c r="BO1059" i="28"/>
  <c r="BS1059" i="28" s="1"/>
  <c r="BO1062" i="28"/>
  <c r="BS1062" i="28" s="1"/>
  <c r="BP1066" i="28"/>
  <c r="BT1066" i="28" s="1"/>
  <c r="BO1070" i="28"/>
  <c r="BS1070" i="28" s="1"/>
  <c r="BN1073" i="28"/>
  <c r="BR1073" i="28" s="1"/>
  <c r="BO1076" i="28"/>
  <c r="BS1076" i="28" s="1"/>
  <c r="BM1086" i="28"/>
  <c r="BQ1086" i="28" s="1"/>
  <c r="BN1089" i="28"/>
  <c r="BR1089" i="28" s="1"/>
  <c r="BO1095" i="28"/>
  <c r="BS1095" i="28" s="1"/>
  <c r="BM1102" i="28"/>
  <c r="BQ1102" i="28" s="1"/>
  <c r="BN1105" i="28"/>
  <c r="BR1105" i="28" s="1"/>
  <c r="BP165" i="28"/>
  <c r="BT165" i="28" s="1"/>
  <c r="BP223" i="28"/>
  <c r="BT223" i="28" s="1"/>
  <c r="BP269" i="28"/>
  <c r="BT269" i="28" s="1"/>
  <c r="BM321" i="28"/>
  <c r="BQ321" i="28" s="1"/>
  <c r="BN360" i="28"/>
  <c r="BR360" i="28" s="1"/>
  <c r="BN384" i="28"/>
  <c r="BR384" i="28" s="1"/>
  <c r="BN404" i="28"/>
  <c r="BR404" i="28" s="1"/>
  <c r="BO418" i="28"/>
  <c r="BS418" i="28" s="1"/>
  <c r="BP433" i="28"/>
  <c r="BT433" i="28" s="1"/>
  <c r="BO446" i="28"/>
  <c r="BS446" i="28" s="1"/>
  <c r="BM455" i="28"/>
  <c r="BQ455" i="28" s="1"/>
  <c r="BM465" i="28"/>
  <c r="BQ465" i="28" s="1"/>
  <c r="BN473" i="28"/>
  <c r="BR473" i="28" s="1"/>
  <c r="BM790" i="28"/>
  <c r="BQ790" i="28" s="1"/>
  <c r="BO786" i="28"/>
  <c r="BS786" i="28" s="1"/>
  <c r="BO773" i="28"/>
  <c r="BS773" i="28" s="1"/>
  <c r="BP769" i="28"/>
  <c r="BT769" i="28" s="1"/>
  <c r="BO761" i="28"/>
  <c r="BS761" i="28" s="1"/>
  <c r="BO757" i="28"/>
  <c r="BS757" i="28" s="1"/>
  <c r="BP753" i="28"/>
  <c r="BT753" i="28" s="1"/>
  <c r="BN748" i="28"/>
  <c r="BR748" i="28" s="1"/>
  <c r="BO744" i="28"/>
  <c r="BS744" i="28" s="1"/>
  <c r="BP740" i="28"/>
  <c r="BT740" i="28" s="1"/>
  <c r="BP735" i="28"/>
  <c r="BT735" i="28" s="1"/>
  <c r="BO731" i="28"/>
  <c r="BS731" i="28" s="1"/>
  <c r="BM727" i="28"/>
  <c r="BQ727" i="28" s="1"/>
  <c r="BO721" i="28"/>
  <c r="BS721" i="28" s="1"/>
  <c r="BN716" i="28"/>
  <c r="BR716" i="28" s="1"/>
  <c r="BO711" i="28"/>
  <c r="BS711" i="28" s="1"/>
  <c r="BN695" i="28"/>
  <c r="BR695" i="28" s="1"/>
  <c r="BN690" i="28"/>
  <c r="BR690" i="28" s="1"/>
  <c r="BP685" i="28"/>
  <c r="BT685" i="28" s="1"/>
  <c r="BN680" i="28"/>
  <c r="BR680" i="28" s="1"/>
  <c r="BO674" i="28"/>
  <c r="BS674" i="28" s="1"/>
  <c r="BP662" i="28"/>
  <c r="BT662" i="28" s="1"/>
  <c r="BO656" i="28"/>
  <c r="BS656" i="28" s="1"/>
  <c r="BO649" i="28"/>
  <c r="BS649" i="28" s="1"/>
  <c r="BN643" i="28"/>
  <c r="BR643" i="28" s="1"/>
  <c r="BM636" i="28"/>
  <c r="BQ636" i="28" s="1"/>
  <c r="BP629" i="28"/>
  <c r="BT629" i="28" s="1"/>
  <c r="BO622" i="28"/>
  <c r="BS622" i="28" s="1"/>
  <c r="BO615" i="28"/>
  <c r="BS615" i="28" s="1"/>
  <c r="BM609" i="28"/>
  <c r="BQ609" i="28" s="1"/>
  <c r="BO601" i="28"/>
  <c r="BS601" i="28" s="1"/>
  <c r="BP588" i="28"/>
  <c r="BT588" i="28" s="1"/>
  <c r="BN581" i="28"/>
  <c r="BR581" i="28" s="1"/>
  <c r="BN573" i="28"/>
  <c r="BR573" i="28" s="1"/>
  <c r="BO565" i="28"/>
  <c r="BS565" i="28" s="1"/>
  <c r="BN549" i="28"/>
  <c r="BR549" i="28" s="1"/>
  <c r="BP531" i="28"/>
  <c r="BT531" i="28" s="1"/>
  <c r="BN521" i="28"/>
  <c r="BR521" i="28" s="1"/>
  <c r="BP509" i="28"/>
  <c r="BT509" i="28" s="1"/>
  <c r="BN500" i="28"/>
  <c r="BR500" i="28" s="1"/>
  <c r="BM488" i="28"/>
  <c r="BQ488" i="28" s="1"/>
  <c r="BN477" i="28"/>
  <c r="BR477" i="28" s="1"/>
  <c r="BM454" i="28"/>
  <c r="BQ454" i="28" s="1"/>
  <c r="BO440" i="28"/>
  <c r="BS440" i="28" s="1"/>
  <c r="BN426" i="28"/>
  <c r="BR426" i="28" s="1"/>
  <c r="BN407" i="28"/>
  <c r="BR407" i="28" s="1"/>
  <c r="BP384" i="28"/>
  <c r="BT384" i="28" s="1"/>
  <c r="BO303" i="28"/>
  <c r="BS303" i="28" s="1"/>
  <c r="BM231" i="28"/>
  <c r="BQ231" i="28" s="1"/>
  <c r="BP166" i="28"/>
  <c r="BT166" i="28" s="1"/>
  <c r="BP306" i="28"/>
  <c r="BT306" i="28" s="1"/>
  <c r="BP302" i="28"/>
  <c r="BT302" i="28" s="1"/>
  <c r="BO295" i="28"/>
  <c r="BS295" i="28" s="1"/>
  <c r="BM292" i="28"/>
  <c r="BQ292" i="28" s="1"/>
  <c r="BO288" i="28"/>
  <c r="BS288" i="28" s="1"/>
  <c r="BP284" i="28"/>
  <c r="BT284" i="28" s="1"/>
  <c r="BO280" i="28"/>
  <c r="BS280" i="28" s="1"/>
  <c r="BN276" i="28"/>
  <c r="BR276" i="28" s="1"/>
  <c r="BM272" i="28"/>
  <c r="BQ272" i="28" s="1"/>
  <c r="BO267" i="28"/>
  <c r="BS267" i="28" s="1"/>
  <c r="BM263" i="28"/>
  <c r="BQ263" i="28" s="1"/>
  <c r="BP258" i="28"/>
  <c r="BT258" i="28" s="1"/>
  <c r="BN254" i="28"/>
  <c r="BR254" i="28" s="1"/>
  <c r="BP249" i="28"/>
  <c r="BT249" i="28" s="1"/>
  <c r="BO245" i="28"/>
  <c r="BS245" i="28" s="1"/>
  <c r="BN241" i="28"/>
  <c r="BR241" i="28" s="1"/>
  <c r="BM223" i="28"/>
  <c r="BQ223" i="28" s="1"/>
  <c r="BP213" i="28"/>
  <c r="BT213" i="28" s="1"/>
  <c r="BO208" i="28"/>
  <c r="BS208" i="28" s="1"/>
  <c r="BM204" i="28"/>
  <c r="BQ204" i="28" s="1"/>
  <c r="BO199" i="28"/>
  <c r="BS199" i="28" s="1"/>
  <c r="BO194" i="28"/>
  <c r="BS194" i="28" s="1"/>
  <c r="BN190" i="28"/>
  <c r="BR190" i="28" s="1"/>
  <c r="BO185" i="28"/>
  <c r="BS185" i="28" s="1"/>
  <c r="BM181" i="28"/>
  <c r="BQ181" i="28" s="1"/>
  <c r="BN177" i="28"/>
  <c r="BR177" i="28" s="1"/>
  <c r="BN173" i="28"/>
  <c r="BR173" i="28" s="1"/>
  <c r="BM169" i="28"/>
  <c r="BQ169" i="28" s="1"/>
  <c r="BM160" i="28"/>
  <c r="BQ160" i="28" s="1"/>
  <c r="BM156" i="28"/>
  <c r="BQ156" i="28" s="1"/>
  <c r="BN151" i="28"/>
  <c r="BR151" i="28" s="1"/>
  <c r="BN146" i="28"/>
  <c r="BR146" i="28" s="1"/>
  <c r="BN142" i="28"/>
  <c r="BR142" i="28" s="1"/>
  <c r="BN138" i="28"/>
  <c r="BR138" i="28" s="1"/>
  <c r="BN134" i="28"/>
  <c r="BR134" i="28" s="1"/>
  <c r="BN129" i="28"/>
  <c r="BR129" i="28" s="1"/>
  <c r="BN125" i="28"/>
  <c r="BR125" i="28" s="1"/>
  <c r="BO120" i="28"/>
  <c r="BS120" i="28" s="1"/>
  <c r="BN116" i="28"/>
  <c r="BR116" i="28" s="1"/>
  <c r="BM111" i="28"/>
  <c r="BQ111" i="28" s="1"/>
  <c r="BM142" i="28"/>
  <c r="BQ142" i="28" s="1"/>
  <c r="BM138" i="28"/>
  <c r="BQ138" i="28" s="1"/>
  <c r="BP133" i="28"/>
  <c r="BT133" i="28" s="1"/>
  <c r="BM125" i="28"/>
  <c r="BQ125" i="28" s="1"/>
  <c r="BN120" i="28"/>
  <c r="BR120" i="28" s="1"/>
  <c r="BM116" i="28"/>
  <c r="BQ116" i="28" s="1"/>
  <c r="D8" i="28"/>
  <c r="BM343" i="28"/>
  <c r="BQ343" i="28" s="1"/>
  <c r="BM333" i="28"/>
  <c r="BQ333" i="28" s="1"/>
  <c r="BN329" i="28"/>
  <c r="BR329" i="28" s="1"/>
  <c r="BN326" i="28"/>
  <c r="BR326" i="28" s="1"/>
  <c r="BO322" i="28"/>
  <c r="BS322" i="28" s="1"/>
  <c r="BO319" i="28"/>
  <c r="BS319" i="28" s="1"/>
  <c r="BP315" i="28"/>
  <c r="BT315" i="28" s="1"/>
  <c r="BO312" i="28"/>
  <c r="BS312" i="28" s="1"/>
  <c r="BM309" i="28"/>
  <c r="BQ309" i="28" s="1"/>
  <c r="BN306" i="28"/>
  <c r="BR306" i="28" s="1"/>
  <c r="BN302" i="28"/>
  <c r="BR302" i="28" s="1"/>
  <c r="BP298" i="28"/>
  <c r="BT298" i="28" s="1"/>
  <c r="BM295" i="28"/>
  <c r="BQ295" i="28" s="1"/>
  <c r="BM288" i="28"/>
  <c r="BQ288" i="28" s="1"/>
  <c r="BN284" i="28"/>
  <c r="BR284" i="28" s="1"/>
  <c r="BM280" i="28"/>
  <c r="BQ280" i="28" s="1"/>
  <c r="BO275" i="28"/>
  <c r="BS275" i="28" s="1"/>
  <c r="BN271" i="28"/>
  <c r="BR271" i="28" s="1"/>
  <c r="BP266" i="28"/>
  <c r="BT266" i="28" s="1"/>
  <c r="BO262" i="28"/>
  <c r="BS262" i="28" s="1"/>
  <c r="BN258" i="28"/>
  <c r="BR258" i="28" s="1"/>
  <c r="BN249" i="28"/>
  <c r="BR249" i="28" s="1"/>
  <c r="BM245" i="28"/>
  <c r="BQ245" i="28" s="1"/>
  <c r="BN236" i="28"/>
  <c r="BR236" i="28" s="1"/>
  <c r="BO231" i="28"/>
  <c r="BS231" i="28" s="1"/>
  <c r="BN227" i="28"/>
  <c r="BR227" i="28" s="1"/>
  <c r="BO222" i="28"/>
  <c r="BS222" i="28" s="1"/>
  <c r="BN217" i="28"/>
  <c r="BR217" i="28" s="1"/>
  <c r="BN213" i="28"/>
  <c r="BR213" i="28" s="1"/>
  <c r="BM208" i="28"/>
  <c r="BQ208" i="28" s="1"/>
  <c r="BO203" i="28"/>
  <c r="BS203" i="28" s="1"/>
  <c r="BP198" i="28"/>
  <c r="BT198" i="28" s="1"/>
  <c r="BN193" i="28"/>
  <c r="BR193" i="28" s="1"/>
  <c r="BP176" i="28"/>
  <c r="BT176" i="28" s="1"/>
  <c r="BO168" i="28"/>
  <c r="BS168" i="28" s="1"/>
  <c r="BP164" i="28"/>
  <c r="BT164" i="28" s="1"/>
  <c r="BP159" i="28"/>
  <c r="BT159" i="28" s="1"/>
  <c r="BO155" i="28"/>
  <c r="BS155" i="28" s="1"/>
  <c r="BP145" i="28"/>
  <c r="BT145" i="28" s="1"/>
  <c r="BP141" i="28"/>
  <c r="BT141" i="28" s="1"/>
  <c r="BP137" i="28"/>
  <c r="BT137" i="28" s="1"/>
  <c r="BO133" i="28"/>
  <c r="BS133" i="28" s="1"/>
  <c r="BP128" i="28"/>
  <c r="BT128" i="28" s="1"/>
  <c r="BN115" i="28"/>
  <c r="BR115" i="28" s="1"/>
  <c r="BO110" i="28"/>
  <c r="BS110" i="28" s="1"/>
  <c r="B8" i="28"/>
  <c r="BP336" i="28"/>
  <c r="BT336" i="28" s="1"/>
  <c r="BP332" i="28"/>
  <c r="BT332" i="28" s="1"/>
  <c r="BM326" i="28"/>
  <c r="BQ326" i="28" s="1"/>
  <c r="BN322" i="28"/>
  <c r="BR322" i="28" s="1"/>
  <c r="BN319" i="28"/>
  <c r="BR319" i="28" s="1"/>
  <c r="BO315" i="28"/>
  <c r="BS315" i="28" s="1"/>
  <c r="BN312" i="28"/>
  <c r="BR312" i="28" s="1"/>
  <c r="BM306" i="28"/>
  <c r="BQ306" i="28" s="1"/>
  <c r="BM302" i="28"/>
  <c r="BQ302" i="28" s="1"/>
  <c r="BO298" i="28"/>
  <c r="BS298" i="28" s="1"/>
  <c r="BP291" i="28"/>
  <c r="BT291" i="28" s="1"/>
  <c r="BM284" i="28"/>
  <c r="BQ284" i="28" s="1"/>
  <c r="BM279" i="28"/>
  <c r="BQ279" i="28" s="1"/>
  <c r="BN275" i="28"/>
  <c r="BR275" i="28" s="1"/>
  <c r="BM271" i="28"/>
  <c r="BQ271" i="28" s="1"/>
  <c r="BO266" i="28"/>
  <c r="BS266" i="28" s="1"/>
  <c r="BN262" i="28"/>
  <c r="BR262" i="28" s="1"/>
  <c r="BM258" i="28"/>
  <c r="BQ258" i="28" s="1"/>
  <c r="BP253" i="28"/>
  <c r="BT253" i="28" s="1"/>
  <c r="BM249" i="28"/>
  <c r="BQ249" i="28" s="1"/>
  <c r="BO240" i="28"/>
  <c r="BS240" i="28" s="1"/>
  <c r="BM236" i="28"/>
  <c r="BQ236" i="28" s="1"/>
  <c r="BN231" i="28"/>
  <c r="BR231" i="28" s="1"/>
  <c r="BM227" i="28"/>
  <c r="BQ227" i="28" s="1"/>
  <c r="BN222" i="28"/>
  <c r="BR222" i="28" s="1"/>
  <c r="BM217" i="28"/>
  <c r="BQ217" i="28" s="1"/>
  <c r="BN203" i="28"/>
  <c r="BR203" i="28" s="1"/>
  <c r="BO198" i="28"/>
  <c r="BS198" i="28" s="1"/>
  <c r="BP189" i="28"/>
  <c r="BT189" i="28" s="1"/>
  <c r="BP180" i="28"/>
  <c r="BT180" i="28" s="1"/>
  <c r="BO176" i="28"/>
  <c r="BS176" i="28" s="1"/>
  <c r="BP172" i="28"/>
  <c r="BT172" i="28" s="1"/>
  <c r="BN168" i="28"/>
  <c r="BR168" i="28" s="1"/>
  <c r="BN164" i="28"/>
  <c r="BR164" i="28" s="1"/>
  <c r="BO159" i="28"/>
  <c r="BS159" i="28" s="1"/>
  <c r="BN155" i="28"/>
  <c r="BR155" i="28" s="1"/>
  <c r="BP150" i="28"/>
  <c r="BT150" i="28" s="1"/>
  <c r="BO145" i="28"/>
  <c r="BS145" i="28" s="1"/>
  <c r="BN141" i="28"/>
  <c r="BR141" i="28" s="1"/>
  <c r="BO137" i="28"/>
  <c r="BS137" i="28" s="1"/>
  <c r="BN133" i="28"/>
  <c r="BR133" i="28" s="1"/>
  <c r="BO128" i="28"/>
  <c r="BS128" i="28" s="1"/>
  <c r="BP119" i="28"/>
  <c r="BT119" i="28" s="1"/>
  <c r="BM115" i="28"/>
  <c r="BQ115" i="28" s="1"/>
  <c r="BN110" i="28"/>
  <c r="BR110" i="28" s="1"/>
  <c r="D7" i="28"/>
  <c r="D20" i="28" s="1"/>
  <c r="BM159" i="28"/>
  <c r="BQ159" i="28" s="1"/>
  <c r="BP154" i="28"/>
  <c r="BT154" i="28" s="1"/>
  <c r="BN150" i="28"/>
  <c r="BR150" i="28" s="1"/>
  <c r="BM137" i="28"/>
  <c r="BQ137" i="28" s="1"/>
  <c r="BN132" i="28"/>
  <c r="BR132" i="28" s="1"/>
  <c r="BM128" i="28"/>
  <c r="BQ128" i="28" s="1"/>
  <c r="BO124" i="28"/>
  <c r="BS124" i="28" s="1"/>
  <c r="BN119" i="28"/>
  <c r="BR119" i="28" s="1"/>
  <c r="BO114" i="28"/>
  <c r="BS114" i="28" s="1"/>
  <c r="BN109" i="28"/>
  <c r="BR109" i="28" s="1"/>
  <c r="BN342" i="28"/>
  <c r="BR342" i="28" s="1"/>
  <c r="BN339" i="28"/>
  <c r="BR339" i="28" s="1"/>
  <c r="BM336" i="28"/>
  <c r="BQ336" i="28" s="1"/>
  <c r="BM332" i="28"/>
  <c r="BQ332" i="28" s="1"/>
  <c r="BP328" i="28"/>
  <c r="BT328" i="28" s="1"/>
  <c r="BO325" i="28"/>
  <c r="BS325" i="28" s="1"/>
  <c r="BP321" i="28"/>
  <c r="BT321" i="28" s="1"/>
  <c r="BN318" i="28"/>
  <c r="BR318" i="28" s="1"/>
  <c r="BO311" i="28"/>
  <c r="BS311" i="28" s="1"/>
  <c r="BP308" i="28"/>
  <c r="BT308" i="28" s="1"/>
  <c r="BN305" i="28"/>
  <c r="BR305" i="28" s="1"/>
  <c r="BN301" i="28"/>
  <c r="BR301" i="28" s="1"/>
  <c r="BN294" i="28"/>
  <c r="BR294" i="28" s="1"/>
  <c r="BM291" i="28"/>
  <c r="BQ291" i="28" s="1"/>
  <c r="BM287" i="28"/>
  <c r="BQ287" i="28" s="1"/>
  <c r="BN283" i="28"/>
  <c r="BR283" i="28" s="1"/>
  <c r="BO278" i="28"/>
  <c r="BS278" i="28" s="1"/>
  <c r="BP274" i="28"/>
  <c r="BT274" i="28" s="1"/>
  <c r="BP270" i="28"/>
  <c r="BT270" i="28" s="1"/>
  <c r="BO265" i="28"/>
  <c r="BS265" i="28" s="1"/>
  <c r="BO261" i="28"/>
  <c r="BS261" i="28" s="1"/>
  <c r="BO257" i="28"/>
  <c r="BS257" i="28" s="1"/>
  <c r="BN248" i="28"/>
  <c r="BR248" i="28" s="1"/>
  <c r="BN244" i="28"/>
  <c r="BR244" i="28" s="1"/>
  <c r="BP239" i="28"/>
  <c r="BT239" i="28" s="1"/>
  <c r="BO230" i="28"/>
  <c r="BS230" i="28" s="1"/>
  <c r="BN226" i="28"/>
  <c r="BR226" i="28" s="1"/>
  <c r="BM221" i="28"/>
  <c r="BQ221" i="28" s="1"/>
  <c r="BN216" i="28"/>
  <c r="BR216" i="28" s="1"/>
  <c r="BP211" i="28"/>
  <c r="BT211" i="28" s="1"/>
  <c r="BN202" i="28"/>
  <c r="BR202" i="28" s="1"/>
  <c r="BP197" i="28"/>
  <c r="BT197" i="28" s="1"/>
  <c r="BO192" i="28"/>
  <c r="BS192" i="28" s="1"/>
  <c r="BP188" i="28"/>
  <c r="BT188" i="28" s="1"/>
  <c r="BN184" i="28"/>
  <c r="BR184" i="28" s="1"/>
  <c r="BP175" i="28"/>
  <c r="BT175" i="28" s="1"/>
  <c r="BM172" i="28"/>
  <c r="BQ172" i="28" s="1"/>
  <c r="BO167" i="28"/>
  <c r="BS167" i="28" s="1"/>
  <c r="BP163" i="28"/>
  <c r="BT163" i="28" s="1"/>
  <c r="BN154" i="28"/>
  <c r="BR154" i="28" s="1"/>
  <c r="BM150" i="28"/>
  <c r="BQ150" i="28" s="1"/>
  <c r="BP140" i="28"/>
  <c r="BT140" i="28" s="1"/>
  <c r="BM132" i="28"/>
  <c r="BQ132" i="28" s="1"/>
  <c r="BN124" i="28"/>
  <c r="BR124" i="28" s="1"/>
  <c r="BM119" i="28"/>
  <c r="BQ119" i="28" s="1"/>
  <c r="BN114" i="28"/>
  <c r="BR114" i="28" s="1"/>
  <c r="BM109" i="28"/>
  <c r="BQ109" i="28" s="1"/>
  <c r="BN149" i="28"/>
  <c r="BR149" i="28" s="1"/>
  <c r="BN345" i="28"/>
  <c r="BR345" i="28" s="1"/>
  <c r="BM342" i="28"/>
  <c r="BQ342" i="28" s="1"/>
  <c r="BM339" i="28"/>
  <c r="BQ339" i="28" s="1"/>
  <c r="BP331" i="28"/>
  <c r="BT331" i="28" s="1"/>
  <c r="BO328" i="28"/>
  <c r="BS328" i="28" s="1"/>
  <c r="BN325" i="28"/>
  <c r="BR325" i="28" s="1"/>
  <c r="BO321" i="28"/>
  <c r="BS321" i="28" s="1"/>
  <c r="BM318" i="28"/>
  <c r="BQ318" i="28" s="1"/>
  <c r="BN311" i="28"/>
  <c r="BR311" i="28" s="1"/>
  <c r="BO308" i="28"/>
  <c r="BS308" i="28" s="1"/>
  <c r="BM305" i="28"/>
  <c r="BQ305" i="28" s="1"/>
  <c r="BM301" i="28"/>
  <c r="BQ301" i="28" s="1"/>
  <c r="BP297" i="28"/>
  <c r="BT297" i="28" s="1"/>
  <c r="BM294" i="28"/>
  <c r="BQ294" i="28" s="1"/>
  <c r="BP290" i="28"/>
  <c r="BT290" i="28" s="1"/>
  <c r="BP286" i="28"/>
  <c r="BT286" i="28" s="1"/>
  <c r="BM283" i="28"/>
  <c r="BQ283" i="28" s="1"/>
  <c r="BN278" i="28"/>
  <c r="BR278" i="28" s="1"/>
  <c r="BO274" i="28"/>
  <c r="BS274" i="28" s="1"/>
  <c r="BO270" i="28"/>
  <c r="BS270" i="28" s="1"/>
  <c r="BM265" i="28"/>
  <c r="BQ265" i="28" s="1"/>
  <c r="BN261" i="28"/>
  <c r="BR261" i="28" s="1"/>
  <c r="BN257" i="28"/>
  <c r="BR257" i="28" s="1"/>
  <c r="BO252" i="28"/>
  <c r="BS252" i="28" s="1"/>
  <c r="BM248" i="28"/>
  <c r="BQ248" i="28" s="1"/>
  <c r="BM244" i="28"/>
  <c r="BQ244" i="28" s="1"/>
  <c r="BN239" i="28"/>
  <c r="BR239" i="28" s="1"/>
  <c r="BP234" i="28"/>
  <c r="BT234" i="28" s="1"/>
  <c r="BN230" i="28"/>
  <c r="BR230" i="28" s="1"/>
  <c r="BP225" i="28"/>
  <c r="BT225" i="28" s="1"/>
  <c r="BP220" i="28"/>
  <c r="BT220" i="28" s="1"/>
  <c r="BP215" i="28"/>
  <c r="BT215" i="28" s="1"/>
  <c r="BN211" i="28"/>
  <c r="BR211" i="28" s="1"/>
  <c r="BP206" i="28"/>
  <c r="BT206" i="28" s="1"/>
  <c r="BP201" i="28"/>
  <c r="BT201" i="28" s="1"/>
  <c r="BO197" i="28"/>
  <c r="BS197" i="28" s="1"/>
  <c r="BN192" i="28"/>
  <c r="BR192" i="28" s="1"/>
  <c r="BO188" i="28"/>
  <c r="BS188" i="28" s="1"/>
  <c r="BO183" i="28"/>
  <c r="BS183" i="28" s="1"/>
  <c r="BP179" i="28"/>
  <c r="BT179" i="28" s="1"/>
  <c r="BO175" i="28"/>
  <c r="BS175" i="28" s="1"/>
  <c r="BP171" i="28"/>
  <c r="BT171" i="28" s="1"/>
  <c r="BN167" i="28"/>
  <c r="BR167" i="28" s="1"/>
  <c r="BN163" i="28"/>
  <c r="BR163" i="28" s="1"/>
  <c r="BP158" i="28"/>
  <c r="BT158" i="28" s="1"/>
  <c r="BM154" i="28"/>
  <c r="BQ154" i="28" s="1"/>
  <c r="BO149" i="28"/>
  <c r="BS149" i="28" s="1"/>
  <c r="BO144" i="28"/>
  <c r="BS144" i="28" s="1"/>
  <c r="BO140" i="28"/>
  <c r="BS140" i="28" s="1"/>
  <c r="BP136" i="28"/>
  <c r="BT136" i="28" s="1"/>
  <c r="BP131" i="28"/>
  <c r="BT131" i="28" s="1"/>
  <c r="BP127" i="28"/>
  <c r="BT127" i="28" s="1"/>
  <c r="BO123" i="28"/>
  <c r="BS123" i="28" s="1"/>
  <c r="BM118" i="28"/>
  <c r="BQ118" i="28" s="1"/>
  <c r="BP113" i="28"/>
  <c r="BT113" i="28" s="1"/>
  <c r="BO335" i="28"/>
  <c r="BS335" i="28" s="1"/>
  <c r="BO331" i="28"/>
  <c r="BS331" i="28" s="1"/>
  <c r="BN328" i="28"/>
  <c r="BR328" i="28" s="1"/>
  <c r="BM325" i="28"/>
  <c r="BQ325" i="28" s="1"/>
  <c r="BN321" i="28"/>
  <c r="BR321" i="28" s="1"/>
  <c r="BM311" i="28"/>
  <c r="BQ311" i="28" s="1"/>
  <c r="BN308" i="28"/>
  <c r="BR308" i="28" s="1"/>
  <c r="BP304" i="28"/>
  <c r="BT304" i="28" s="1"/>
  <c r="BO297" i="28"/>
  <c r="BS297" i="28" s="1"/>
  <c r="BO290" i="28"/>
  <c r="BS290" i="28" s="1"/>
  <c r="BO286" i="28"/>
  <c r="BS286" i="28" s="1"/>
  <c r="BP282" i="28"/>
  <c r="BT282" i="28" s="1"/>
  <c r="BM278" i="28"/>
  <c r="BQ278" i="28" s="1"/>
  <c r="BN274" i="28"/>
  <c r="BR274" i="28" s="1"/>
  <c r="BN270" i="28"/>
  <c r="BR270" i="28" s="1"/>
  <c r="BM261" i="28"/>
  <c r="BQ261" i="28" s="1"/>
  <c r="BM257" i="28"/>
  <c r="BQ257" i="28" s="1"/>
  <c r="BM252" i="28"/>
  <c r="BQ252" i="28" s="1"/>
  <c r="BP247" i="28"/>
  <c r="BT247" i="28" s="1"/>
  <c r="BP243" i="28"/>
  <c r="BT243" i="28" s="1"/>
  <c r="BM239" i="28"/>
  <c r="BQ239" i="28" s="1"/>
  <c r="BN234" i="28"/>
  <c r="BR234" i="28" s="1"/>
  <c r="BM230" i="28"/>
  <c r="BQ230" i="28" s="1"/>
  <c r="BN225" i="28"/>
  <c r="BR225" i="28" s="1"/>
  <c r="BO220" i="28"/>
  <c r="BS220" i="28" s="1"/>
  <c r="BO215" i="28"/>
  <c r="BS215" i="28" s="1"/>
  <c r="BM211" i="28"/>
  <c r="BQ211" i="28" s="1"/>
  <c r="BO206" i="28"/>
  <c r="BS206" i="28" s="1"/>
  <c r="BO201" i="28"/>
  <c r="BS201" i="28" s="1"/>
  <c r="BN197" i="28"/>
  <c r="BR197" i="28" s="1"/>
  <c r="BM192" i="28"/>
  <c r="BQ192" i="28" s="1"/>
  <c r="BN188" i="28"/>
  <c r="BR188" i="28" s="1"/>
  <c r="BN183" i="28"/>
  <c r="BR183" i="28" s="1"/>
  <c r="BN179" i="28"/>
  <c r="BR179" i="28" s="1"/>
  <c r="BN175" i="28"/>
  <c r="BR175" i="28" s="1"/>
  <c r="BN171" i="28"/>
  <c r="BR171" i="28" s="1"/>
  <c r="BM167" i="28"/>
  <c r="BQ167" i="28" s="1"/>
  <c r="BM163" i="28"/>
  <c r="BQ163" i="28" s="1"/>
  <c r="BO158" i="28"/>
  <c r="BS158" i="28" s="1"/>
  <c r="BP153" i="28"/>
  <c r="BT153" i="28" s="1"/>
  <c r="BM149" i="28"/>
  <c r="BQ149" i="28" s="1"/>
  <c r="BN144" i="28"/>
  <c r="BR144" i="28" s="1"/>
  <c r="BN140" i="28"/>
  <c r="BR140" i="28" s="1"/>
  <c r="BO136" i="28"/>
  <c r="BS136" i="28" s="1"/>
  <c r="BM131" i="28"/>
  <c r="BQ131" i="28" s="1"/>
  <c r="BO127" i="28"/>
  <c r="BS127" i="28" s="1"/>
  <c r="BN123" i="28"/>
  <c r="BR123" i="28" s="1"/>
  <c r="BO113" i="28"/>
  <c r="BS113" i="28" s="1"/>
  <c r="BP108" i="28"/>
  <c r="BT108" i="28" s="1"/>
  <c r="B21" i="28"/>
  <c r="BV4" i="28" s="1"/>
  <c r="D21" i="28"/>
  <c r="BW4" i="28" s="1"/>
  <c r="BM133" i="28"/>
  <c r="BQ133" i="28" s="1"/>
  <c r="BP122" i="28"/>
  <c r="BT122" i="28" s="1"/>
  <c r="BO111" i="28"/>
  <c r="BS111" i="28" s="1"/>
  <c r="BO107" i="28"/>
  <c r="BS107" i="28" s="1"/>
  <c r="BN122" i="28"/>
  <c r="BR122" i="28" s="1"/>
  <c r="BN118" i="28"/>
  <c r="BR118" i="28" s="1"/>
  <c r="BO106" i="28"/>
  <c r="BS106" i="28" s="1"/>
  <c r="BM113" i="28"/>
  <c r="BQ113" i="28" s="1"/>
  <c r="BO115" i="28"/>
  <c r="BS115" i="28" s="1"/>
  <c r="BM120" i="28"/>
  <c r="BQ120" i="28" s="1"/>
  <c r="BO122" i="28"/>
  <c r="BS122" i="28" s="1"/>
  <c r="BM129" i="28"/>
  <c r="BQ129" i="28" s="1"/>
  <c r="BO131" i="28"/>
  <c r="BS131" i="28" s="1"/>
  <c r="BM136" i="28"/>
  <c r="BQ136" i="28" s="1"/>
  <c r="BO138" i="28"/>
  <c r="BS138" i="28" s="1"/>
  <c r="BM145" i="28"/>
  <c r="BQ145" i="28" s="1"/>
  <c r="BO147" i="28"/>
  <c r="BS147" i="28" s="1"/>
  <c r="BM152" i="28"/>
  <c r="BQ152" i="28" s="1"/>
  <c r="BO154" i="28"/>
  <c r="BS154" i="28" s="1"/>
  <c r="BM161" i="28"/>
  <c r="BQ161" i="28" s="1"/>
  <c r="BO163" i="28"/>
  <c r="BS163" i="28" s="1"/>
  <c r="BM168" i="28"/>
  <c r="BQ168" i="28" s="1"/>
  <c r="BO170" i="28"/>
  <c r="BS170" i="28" s="1"/>
  <c r="BM177" i="28"/>
  <c r="BQ177" i="28" s="1"/>
  <c r="BO179" i="28"/>
  <c r="BS179" i="28" s="1"/>
  <c r="BM184" i="28"/>
  <c r="BQ184" i="28" s="1"/>
  <c r="BO186" i="28"/>
  <c r="BS186" i="28" s="1"/>
  <c r="BM193" i="28"/>
  <c r="BQ193" i="28" s="1"/>
  <c r="BO195" i="28"/>
  <c r="BS195" i="28" s="1"/>
  <c r="BM200" i="28"/>
  <c r="BQ200" i="28" s="1"/>
  <c r="BO202" i="28"/>
  <c r="BS202" i="28" s="1"/>
  <c r="BM209" i="28"/>
  <c r="BQ209" i="28" s="1"/>
  <c r="BO211" i="28"/>
  <c r="BS211" i="28" s="1"/>
  <c r="BM216" i="28"/>
  <c r="BQ216" i="28" s="1"/>
  <c r="BO218" i="28"/>
  <c r="BS218" i="28" s="1"/>
  <c r="BM225" i="28"/>
  <c r="BQ225" i="28" s="1"/>
  <c r="BO227" i="28"/>
  <c r="BS227" i="28" s="1"/>
  <c r="BM232" i="28"/>
  <c r="BQ232" i="28" s="1"/>
  <c r="BO234" i="28"/>
  <c r="BS234" i="28" s="1"/>
  <c r="BP236" i="28"/>
  <c r="BT236" i="28" s="1"/>
  <c r="BM107" i="28"/>
  <c r="BQ107" i="28" s="1"/>
  <c r="BO109" i="28"/>
  <c r="BS109" i="28" s="1"/>
  <c r="BM114" i="28"/>
  <c r="BQ114" i="28" s="1"/>
  <c r="BO116" i="28"/>
  <c r="BS116" i="28" s="1"/>
  <c r="BM123" i="28"/>
  <c r="BQ123" i="28" s="1"/>
  <c r="BO125" i="28"/>
  <c r="BS125" i="28" s="1"/>
  <c r="BM130" i="28"/>
  <c r="BQ130" i="28" s="1"/>
  <c r="BO132" i="28"/>
  <c r="BS132" i="28" s="1"/>
  <c r="BM139" i="28"/>
  <c r="BQ139" i="28" s="1"/>
  <c r="BO141" i="28"/>
  <c r="BS141" i="28" s="1"/>
  <c r="BM146" i="28"/>
  <c r="BQ146" i="28" s="1"/>
  <c r="BO148" i="28"/>
  <c r="BS148" i="28" s="1"/>
  <c r="BM155" i="28"/>
  <c r="BQ155" i="28" s="1"/>
  <c r="BO157" i="28"/>
  <c r="BS157" i="28" s="1"/>
  <c r="BM162" i="28"/>
  <c r="BQ162" i="28" s="1"/>
  <c r="BO164" i="28"/>
  <c r="BS164" i="28" s="1"/>
  <c r="BM171" i="28"/>
  <c r="BQ171" i="28" s="1"/>
  <c r="BO173" i="28"/>
  <c r="BS173" i="28" s="1"/>
  <c r="BM178" i="28"/>
  <c r="BQ178" i="28" s="1"/>
  <c r="BO180" i="28"/>
  <c r="BS180" i="28" s="1"/>
  <c r="BM187" i="28"/>
  <c r="BQ187" i="28" s="1"/>
  <c r="BO189" i="28"/>
  <c r="BS189" i="28" s="1"/>
  <c r="BM194" i="28"/>
  <c r="BQ194" i="28" s="1"/>
  <c r="BO196" i="28"/>
  <c r="BS196" i="28" s="1"/>
  <c r="BM203" i="28"/>
  <c r="BQ203" i="28" s="1"/>
  <c r="BO205" i="28"/>
  <c r="BS205" i="28" s="1"/>
  <c r="BM210" i="28"/>
  <c r="BQ210" i="28" s="1"/>
  <c r="BO212" i="28"/>
  <c r="BS212" i="28" s="1"/>
  <c r="BM219" i="28"/>
  <c r="BQ219" i="28" s="1"/>
  <c r="BO221" i="28"/>
  <c r="BS221" i="28" s="1"/>
  <c r="BM226" i="28"/>
  <c r="BQ226" i="28" s="1"/>
  <c r="BO228" i="28"/>
  <c r="BS228" i="28" s="1"/>
  <c r="BM235" i="28"/>
  <c r="BQ235" i="28" s="1"/>
  <c r="BN237" i="28"/>
  <c r="BR237" i="28" s="1"/>
  <c r="BO239" i="28"/>
  <c r="BS239" i="28" s="1"/>
  <c r="BP241" i="28"/>
  <c r="BT241" i="28" s="1"/>
  <c r="BM250" i="28"/>
  <c r="BQ250" i="28" s="1"/>
  <c r="BN252" i="28"/>
  <c r="BR252" i="28" s="1"/>
  <c r="BO254" i="28"/>
  <c r="BS254" i="28" s="1"/>
  <c r="BP256" i="28"/>
  <c r="BT256" i="28" s="1"/>
  <c r="BM267" i="28"/>
  <c r="BQ267" i="28" s="1"/>
  <c r="BN269" i="28"/>
  <c r="BR269" i="28" s="1"/>
  <c r="BO271" i="28"/>
  <c r="BS271" i="28" s="1"/>
  <c r="BP273" i="28"/>
  <c r="BT273" i="28" s="1"/>
  <c r="BP275" i="28"/>
  <c r="BT275" i="28" s="1"/>
  <c r="BP277" i="28"/>
  <c r="BT277" i="28" s="1"/>
  <c r="BP279" i="28"/>
  <c r="BT279" i="28" s="1"/>
  <c r="BP281" i="28"/>
  <c r="BT281" i="28" s="1"/>
  <c r="BP283" i="28"/>
  <c r="BT283" i="28" s="1"/>
  <c r="BP285" i="28"/>
  <c r="BT285" i="28" s="1"/>
  <c r="BP287" i="28"/>
  <c r="BT287" i="28" s="1"/>
  <c r="BP289" i="28"/>
  <c r="BT289" i="28" s="1"/>
  <c r="B7" i="28"/>
  <c r="B20" i="28" s="1"/>
  <c r="BP110" i="28"/>
  <c r="BT110" i="28" s="1"/>
  <c r="BO118" i="28"/>
  <c r="BS118" i="28" s="1"/>
  <c r="BP123" i="28"/>
  <c r="BT123" i="28" s="1"/>
  <c r="BN126" i="28"/>
  <c r="BR126" i="28" s="1"/>
  <c r="BN131" i="28"/>
  <c r="BR131" i="28" s="1"/>
  <c r="BM134" i="28"/>
  <c r="BQ134" i="28" s="1"/>
  <c r="BN139" i="28"/>
  <c r="BR139" i="28" s="1"/>
  <c r="BP144" i="28"/>
  <c r="BT144" i="28" s="1"/>
  <c r="BP149" i="28"/>
  <c r="BT149" i="28" s="1"/>
  <c r="BO152" i="28"/>
  <c r="BS152" i="28" s="1"/>
  <c r="BP157" i="28"/>
  <c r="BT157" i="28" s="1"/>
  <c r="BN160" i="28"/>
  <c r="BR160" i="28" s="1"/>
  <c r="BN165" i="28"/>
  <c r="BR165" i="28" s="1"/>
  <c r="BM173" i="28"/>
  <c r="BQ173" i="28" s="1"/>
  <c r="BP178" i="28"/>
  <c r="BT178" i="28" s="1"/>
  <c r="BP183" i="28"/>
  <c r="BT183" i="28" s="1"/>
  <c r="BN186" i="28"/>
  <c r="BR186" i="28" s="1"/>
  <c r="BO191" i="28"/>
  <c r="BS191" i="28" s="1"/>
  <c r="BN194" i="28"/>
  <c r="BR194" i="28" s="1"/>
  <c r="BN199" i="28"/>
  <c r="BR199" i="28" s="1"/>
  <c r="BP204" i="28"/>
  <c r="BT204" i="28" s="1"/>
  <c r="BM207" i="28"/>
  <c r="BQ207" i="28" s="1"/>
  <c r="BP212" i="28"/>
  <c r="BT212" i="28" s="1"/>
  <c r="BP217" i="28"/>
  <c r="BT217" i="28" s="1"/>
  <c r="BN220" i="28"/>
  <c r="BR220" i="28" s="1"/>
  <c r="BO225" i="28"/>
  <c r="BS225" i="28" s="1"/>
  <c r="BM228" i="28"/>
  <c r="BQ228" i="28" s="1"/>
  <c r="BN233" i="28"/>
  <c r="BR233" i="28" s="1"/>
  <c r="BN238" i="28"/>
  <c r="BR238" i="28" s="1"/>
  <c r="BM243" i="28"/>
  <c r="BQ243" i="28" s="1"/>
  <c r="BP245" i="28"/>
  <c r="BT245" i="28" s="1"/>
  <c r="BN250" i="28"/>
  <c r="BR250" i="28" s="1"/>
  <c r="BP252" i="28"/>
  <c r="BT252" i="28" s="1"/>
  <c r="BN259" i="28"/>
  <c r="BR259" i="28" s="1"/>
  <c r="BP261" i="28"/>
  <c r="BT261" i="28" s="1"/>
  <c r="BM266" i="28"/>
  <c r="BQ266" i="28" s="1"/>
  <c r="BO268" i="28"/>
  <c r="BS268" i="28" s="1"/>
  <c r="BM277" i="28"/>
  <c r="BQ277" i="28" s="1"/>
  <c r="BN279" i="28"/>
  <c r="BR279" i="28" s="1"/>
  <c r="BO281" i="28"/>
  <c r="BS281" i="28" s="1"/>
  <c r="BP463" i="28"/>
  <c r="BT463" i="28" s="1"/>
  <c r="BO461" i="28"/>
  <c r="BS461" i="28" s="1"/>
  <c r="BN459" i="28"/>
  <c r="BR459" i="28" s="1"/>
  <c r="BM457" i="28"/>
  <c r="BQ457" i="28" s="1"/>
  <c r="BP446" i="28"/>
  <c r="BT446" i="28" s="1"/>
  <c r="BO444" i="28"/>
  <c r="BS444" i="28" s="1"/>
  <c r="BN442" i="28"/>
  <c r="BR442" i="28" s="1"/>
  <c r="BM440" i="28"/>
  <c r="BQ440" i="28" s="1"/>
  <c r="BP431" i="28"/>
  <c r="BT431" i="28" s="1"/>
  <c r="BO429" i="28"/>
  <c r="BS429" i="28" s="1"/>
  <c r="BN427" i="28"/>
  <c r="BR427" i="28" s="1"/>
  <c r="BM425" i="28"/>
  <c r="BQ425" i="28" s="1"/>
  <c r="BP414" i="28"/>
  <c r="BT414" i="28" s="1"/>
  <c r="BO412" i="28"/>
  <c r="BS412" i="28" s="1"/>
  <c r="BN410" i="28"/>
  <c r="BR410" i="28" s="1"/>
  <c r="BM408" i="28"/>
  <c r="BQ408" i="28" s="1"/>
  <c r="BP399" i="28"/>
  <c r="BT399" i="28" s="1"/>
  <c r="BO397" i="28"/>
  <c r="BS397" i="28" s="1"/>
  <c r="BN395" i="28"/>
  <c r="BR395" i="28" s="1"/>
  <c r="BM393" i="28"/>
  <c r="BQ393" i="28" s="1"/>
  <c r="BP382" i="28"/>
  <c r="BT382" i="28" s="1"/>
  <c r="BO380" i="28"/>
  <c r="BS380" i="28" s="1"/>
  <c r="BN378" i="28"/>
  <c r="BR378" i="28" s="1"/>
  <c r="BM376" i="28"/>
  <c r="BQ376" i="28" s="1"/>
  <c r="BP367" i="28"/>
  <c r="BT367" i="28" s="1"/>
  <c r="BO365" i="28"/>
  <c r="BS365" i="28" s="1"/>
  <c r="BN363" i="28"/>
  <c r="BR363" i="28" s="1"/>
  <c r="BM361" i="28"/>
  <c r="BQ361" i="28" s="1"/>
  <c r="BP350" i="28"/>
  <c r="BT350" i="28" s="1"/>
  <c r="BO348" i="28"/>
  <c r="BS348" i="28" s="1"/>
  <c r="BN346" i="28"/>
  <c r="BR346" i="28" s="1"/>
  <c r="BM344" i="28"/>
  <c r="BQ344" i="28" s="1"/>
  <c r="BP335" i="28"/>
  <c r="BT335" i="28" s="1"/>
  <c r="BO333" i="28"/>
  <c r="BS333" i="28" s="1"/>
  <c r="BN331" i="28"/>
  <c r="BR331" i="28" s="1"/>
  <c r="BM329" i="28"/>
  <c r="BQ329" i="28" s="1"/>
  <c r="BP318" i="28"/>
  <c r="BT318" i="28" s="1"/>
  <c r="BO316" i="28"/>
  <c r="BS316" i="28" s="1"/>
  <c r="BN314" i="28"/>
  <c r="BR314" i="28" s="1"/>
  <c r="BM312" i="28"/>
  <c r="BQ312" i="28" s="1"/>
  <c r="BP303" i="28"/>
  <c r="BT303" i="28" s="1"/>
  <c r="BO301" i="28"/>
  <c r="BS301" i="28" s="1"/>
  <c r="BN299" i="28"/>
  <c r="BR299" i="28" s="1"/>
  <c r="BM297" i="28"/>
  <c r="BQ297" i="28" s="1"/>
  <c r="BP288" i="28"/>
  <c r="BT288" i="28" s="1"/>
  <c r="BN286" i="28"/>
  <c r="BR286" i="28" s="1"/>
  <c r="BO279" i="28"/>
  <c r="BS279" i="28" s="1"/>
  <c r="BP272" i="28"/>
  <c r="BT272" i="28" s="1"/>
  <c r="BM270" i="28"/>
  <c r="BQ270" i="28" s="1"/>
  <c r="BN265" i="28"/>
  <c r="BR265" i="28" s="1"/>
  <c r="BO260" i="28"/>
  <c r="BS260" i="28" s="1"/>
  <c r="BP255" i="28"/>
  <c r="BT255" i="28" s="1"/>
  <c r="BM253" i="28"/>
  <c r="BQ253" i="28" s="1"/>
  <c r="BO248" i="28"/>
  <c r="BS248" i="28" s="1"/>
  <c r="BN243" i="28"/>
  <c r="BR243" i="28" s="1"/>
  <c r="BP240" i="28"/>
  <c r="BT240" i="28" s="1"/>
  <c r="BO235" i="28"/>
  <c r="BS235" i="28" s="1"/>
  <c r="BO224" i="28"/>
  <c r="BS224" i="28" s="1"/>
  <c r="BP221" i="28"/>
  <c r="BT221" i="28" s="1"/>
  <c r="BM213" i="28"/>
  <c r="BQ213" i="28" s="1"/>
  <c r="BP210" i="28"/>
  <c r="BT210" i="28" s="1"/>
  <c r="BP207" i="28"/>
  <c r="BT207" i="28" s="1"/>
  <c r="BM202" i="28"/>
  <c r="BQ202" i="28" s="1"/>
  <c r="BM199" i="28"/>
  <c r="BQ199" i="28" s="1"/>
  <c r="BP196" i="28"/>
  <c r="BT196" i="28" s="1"/>
  <c r="BP193" i="28"/>
  <c r="BT193" i="28" s="1"/>
  <c r="BM188" i="28"/>
  <c r="BQ188" i="28" s="1"/>
  <c r="BN185" i="28"/>
  <c r="BR185" i="28" s="1"/>
  <c r="BP182" i="28"/>
  <c r="BT182" i="28" s="1"/>
  <c r="BN174" i="28"/>
  <c r="BR174" i="28" s="1"/>
  <c r="BO171" i="28"/>
  <c r="BS171" i="28" s="1"/>
  <c r="BO160" i="28"/>
  <c r="BS160" i="28" s="1"/>
  <c r="BN157" i="28"/>
  <c r="BR157" i="28" s="1"/>
  <c r="BO146" i="28"/>
  <c r="BS146" i="28" s="1"/>
  <c r="BO143" i="28"/>
  <c r="BS143" i="28" s="1"/>
  <c r="BM135" i="28"/>
  <c r="BQ135" i="28" s="1"/>
  <c r="BP132" i="28"/>
  <c r="BT132" i="28" s="1"/>
  <c r="BP129" i="28"/>
  <c r="BT129" i="28" s="1"/>
  <c r="BM124" i="28"/>
  <c r="BQ124" i="28" s="1"/>
  <c r="BN121" i="28"/>
  <c r="BR121" i="28" s="1"/>
  <c r="BP118" i="28"/>
  <c r="BT118" i="28" s="1"/>
  <c r="BP115" i="28"/>
  <c r="BT115" i="28" s="1"/>
  <c r="BM110" i="28"/>
  <c r="BQ110" i="28" s="1"/>
  <c r="BN107" i="28"/>
  <c r="BR107" i="28" s="1"/>
  <c r="B22" i="28"/>
  <c r="D22" i="28"/>
  <c r="A19" i="26"/>
  <c r="O9" i="26"/>
  <c r="N9" i="26"/>
  <c r="M9" i="26"/>
  <c r="L9" i="26"/>
  <c r="B4" i="26"/>
  <c r="CF252" i="26" s="1"/>
  <c r="A19" i="25"/>
  <c r="B4" i="25"/>
  <c r="O2" i="25"/>
  <c r="N2" i="25"/>
  <c r="M2" i="25"/>
  <c r="L2" i="25"/>
  <c r="A19" i="24"/>
  <c r="B4" i="24"/>
  <c r="B15" i="28" l="1"/>
  <c r="B17" i="28" s="1"/>
  <c r="D15" i="28"/>
  <c r="D17" i="28" s="1"/>
  <c r="B10" i="28"/>
  <c r="B11" i="28" s="1"/>
  <c r="D10" i="28"/>
  <c r="CG363" i="26"/>
  <c r="CE432" i="26"/>
  <c r="CF141" i="26"/>
  <c r="CD719" i="26"/>
  <c r="CG148" i="26"/>
  <c r="CE721" i="26"/>
  <c r="CE290" i="26"/>
  <c r="CG359" i="26"/>
  <c r="CE195" i="26"/>
  <c r="CF432" i="26"/>
  <c r="CD289" i="26"/>
  <c r="CD149" i="26"/>
  <c r="CE733" i="26"/>
  <c r="CF150" i="26"/>
  <c r="CD192" i="26"/>
  <c r="CE226" i="26"/>
  <c r="CF442" i="26"/>
  <c r="CF108" i="26"/>
  <c r="CG226" i="26"/>
  <c r="CF454" i="26"/>
  <c r="CE120" i="26"/>
  <c r="CD276" i="26"/>
  <c r="CE577" i="26"/>
  <c r="CG288" i="26"/>
  <c r="CF185" i="26"/>
  <c r="CG185" i="26"/>
  <c r="CD110" i="26"/>
  <c r="CD229" i="26"/>
  <c r="CG541" i="26"/>
  <c r="CF113" i="26"/>
  <c r="CG236" i="26"/>
  <c r="CE542" i="26"/>
  <c r="CG113" i="26"/>
  <c r="CD237" i="26"/>
  <c r="CF561" i="26"/>
  <c r="CE150" i="26"/>
  <c r="CF290" i="26"/>
  <c r="CD751" i="26"/>
  <c r="CF356" i="26"/>
  <c r="CE179" i="26"/>
  <c r="CF359" i="26"/>
  <c r="CG810" i="26"/>
  <c r="CF195" i="26"/>
  <c r="CE384" i="26"/>
  <c r="CF455" i="26"/>
  <c r="CG242" i="26"/>
  <c r="CD819" i="26"/>
  <c r="D7" i="26"/>
  <c r="D20" i="26" s="1"/>
  <c r="CG121" i="26"/>
  <c r="CF162" i="26"/>
  <c r="CG200" i="26"/>
  <c r="CD243" i="26"/>
  <c r="CE314" i="26"/>
  <c r="CE388" i="26"/>
  <c r="CE475" i="26"/>
  <c r="CF627" i="26"/>
  <c r="CE839" i="26"/>
  <c r="CE370" i="26"/>
  <c r="CD583" i="26"/>
  <c r="CE156" i="26"/>
  <c r="CD299" i="26"/>
  <c r="CE584" i="26"/>
  <c r="CD157" i="26"/>
  <c r="CF602" i="26"/>
  <c r="CG162" i="26"/>
  <c r="CF388" i="26"/>
  <c r="CD1067" i="26"/>
  <c r="CD982" i="26"/>
  <c r="CD884" i="26"/>
  <c r="CG789" i="26"/>
  <c r="CG718" i="26"/>
  <c r="CE673" i="26"/>
  <c r="CE618" i="26"/>
  <c r="CG573" i="26"/>
  <c r="CG538" i="26"/>
  <c r="CF504" i="26"/>
  <c r="CD475" i="26"/>
  <c r="CE454" i="26"/>
  <c r="CE427" i="26"/>
  <c r="CF404" i="26"/>
  <c r="CF380" i="26"/>
  <c r="CE356" i="26"/>
  <c r="CE332" i="26"/>
  <c r="CD309" i="26"/>
  <c r="CE288" i="26"/>
  <c r="CD261" i="26"/>
  <c r="CE241" i="26"/>
  <c r="CD225" i="26"/>
  <c r="CE208" i="26"/>
  <c r="CE191" i="26"/>
  <c r="CD175" i="26"/>
  <c r="CG161" i="26"/>
  <c r="CF148" i="26"/>
  <c r="CF132" i="26"/>
  <c r="CG118" i="26"/>
  <c r="CD1061" i="26"/>
  <c r="CF881" i="26"/>
  <c r="CD776" i="26"/>
  <c r="CF662" i="26"/>
  <c r="CF609" i="26"/>
  <c r="CE569" i="26"/>
  <c r="CF534" i="26"/>
  <c r="CF498" i="26"/>
  <c r="CE474" i="26"/>
  <c r="CG426" i="26"/>
  <c r="CD404" i="26"/>
  <c r="CE375" i="26"/>
  <c r="CE354" i="26"/>
  <c r="CG331" i="26"/>
  <c r="CE306" i="26"/>
  <c r="CF282" i="26"/>
  <c r="CE260" i="26"/>
  <c r="CG240" i="26"/>
  <c r="CF224" i="26"/>
  <c r="CD207" i="26"/>
  <c r="CF190" i="26"/>
  <c r="CF174" i="26"/>
  <c r="CE161" i="26"/>
  <c r="CG146" i="26"/>
  <c r="CE118" i="26"/>
  <c r="CG278" i="26"/>
  <c r="CF142" i="26"/>
  <c r="CG1047" i="26"/>
  <c r="CE525" i="26"/>
  <c r="CF395" i="26"/>
  <c r="CE276" i="26"/>
  <c r="CE186" i="26"/>
  <c r="CE129" i="26"/>
  <c r="CF1047" i="26"/>
  <c r="CE762" i="26"/>
  <c r="CF706" i="26"/>
  <c r="CD603" i="26"/>
  <c r="CG490" i="26"/>
  <c r="CG391" i="26"/>
  <c r="CE324" i="26"/>
  <c r="CG1061" i="26"/>
  <c r="CG969" i="26"/>
  <c r="CF883" i="26"/>
  <c r="CE778" i="26"/>
  <c r="CF718" i="26"/>
  <c r="CG662" i="26"/>
  <c r="CE615" i="26"/>
  <c r="CD571" i="26"/>
  <c r="CG534" i="26"/>
  <c r="CE504" i="26"/>
  <c r="CF474" i="26"/>
  <c r="CF452" i="26"/>
  <c r="CD427" i="26"/>
  <c r="CE404" i="26"/>
  <c r="CE378" i="26"/>
  <c r="CD356" i="26"/>
  <c r="CD332" i="26"/>
  <c r="CG306" i="26"/>
  <c r="CE283" i="26"/>
  <c r="CG260" i="26"/>
  <c r="CD241" i="26"/>
  <c r="CG224" i="26"/>
  <c r="CD208" i="26"/>
  <c r="CG190" i="26"/>
  <c r="CG174" i="26"/>
  <c r="CF161" i="26"/>
  <c r="CE148" i="26"/>
  <c r="CE132" i="26"/>
  <c r="CF118" i="26"/>
  <c r="CG715" i="26"/>
  <c r="CF1049" i="26"/>
  <c r="CD868" i="26"/>
  <c r="CD764" i="26"/>
  <c r="CD608" i="26"/>
  <c r="CF562" i="26"/>
  <c r="CD496" i="26"/>
  <c r="CG444" i="26"/>
  <c r="CE399" i="26"/>
  <c r="CG348" i="26"/>
  <c r="CE327" i="26"/>
  <c r="CG255" i="26"/>
  <c r="CF220" i="26"/>
  <c r="CD187" i="26"/>
  <c r="CF158" i="26"/>
  <c r="CF116" i="26"/>
  <c r="CE967" i="26"/>
  <c r="CD452" i="26"/>
  <c r="CF130" i="26"/>
  <c r="CD964" i="26"/>
  <c r="CG654" i="26"/>
  <c r="CE531" i="26"/>
  <c r="CE470" i="26"/>
  <c r="CE426" i="26"/>
  <c r="CG374" i="26"/>
  <c r="CG303" i="26"/>
  <c r="CE238" i="26"/>
  <c r="CG203" i="26"/>
  <c r="CF129" i="26"/>
  <c r="CF955" i="26"/>
  <c r="CD707" i="26"/>
  <c r="CE603" i="26"/>
  <c r="CD469" i="26"/>
  <c r="CE423" i="26"/>
  <c r="CF348" i="26"/>
  <c r="CF303" i="26"/>
  <c r="CF255" i="26"/>
  <c r="CG217" i="26"/>
  <c r="CG202" i="26"/>
  <c r="CG172" i="26"/>
  <c r="CG141" i="26"/>
  <c r="CD114" i="26"/>
  <c r="CG953" i="26"/>
  <c r="CD562" i="26"/>
  <c r="CG468" i="26"/>
  <c r="CE444" i="26"/>
  <c r="CF370" i="26"/>
  <c r="CF299" i="26"/>
  <c r="CG1051" i="26"/>
  <c r="CD967" i="26"/>
  <c r="CE881" i="26"/>
  <c r="CF770" i="26"/>
  <c r="CD712" i="26"/>
  <c r="CE662" i="26"/>
  <c r="CE609" i="26"/>
  <c r="CG565" i="26"/>
  <c r="CE534" i="26"/>
  <c r="CF496" i="26"/>
  <c r="CF470" i="26"/>
  <c r="CF447" i="26"/>
  <c r="CF426" i="26"/>
  <c r="CF399" i="26"/>
  <c r="CD375" i="26"/>
  <c r="CD352" i="26"/>
  <c r="CF331" i="26"/>
  <c r="CF304" i="26"/>
  <c r="CD281" i="26"/>
  <c r="CE256" i="26"/>
  <c r="CF238" i="26"/>
  <c r="CD224" i="26"/>
  <c r="CG206" i="26"/>
  <c r="CG189" i="26"/>
  <c r="CG173" i="26"/>
  <c r="CD159" i="26"/>
  <c r="CG142" i="26"/>
  <c r="CG129" i="26"/>
  <c r="CD117" i="26"/>
  <c r="CE707" i="26"/>
  <c r="CD173" i="26"/>
  <c r="CD849" i="26"/>
  <c r="CG763" i="26"/>
  <c r="CG651" i="26"/>
  <c r="CE562" i="26"/>
  <c r="CD492" i="26"/>
  <c r="CF444" i="26"/>
  <c r="CE374" i="26"/>
  <c r="CG326" i="26"/>
  <c r="CG237" i="26"/>
  <c r="CG157" i="26"/>
  <c r="B8" i="26"/>
  <c r="CE842" i="26"/>
  <c r="CE521" i="26"/>
  <c r="CE418" i="26"/>
  <c r="CE348" i="26"/>
  <c r="CF1027" i="26"/>
  <c r="CE927" i="26"/>
  <c r="CE830" i="26"/>
  <c r="CG750" i="26"/>
  <c r="CF687" i="26"/>
  <c r="CD643" i="26"/>
  <c r="CE599" i="26"/>
  <c r="CF554" i="26"/>
  <c r="CF516" i="26"/>
  <c r="CD488" i="26"/>
  <c r="CF466" i="26"/>
  <c r="CE442" i="26"/>
  <c r="CF416" i="26"/>
  <c r="CF390" i="26"/>
  <c r="CD369" i="26"/>
  <c r="CE347" i="26"/>
  <c r="CE320" i="26"/>
  <c r="CF295" i="26"/>
  <c r="CF274" i="26"/>
  <c r="CE252" i="26"/>
  <c r="CD231" i="26"/>
  <c r="CG215" i="26"/>
  <c r="CF200" i="26"/>
  <c r="CE185" i="26"/>
  <c r="CF169" i="26"/>
  <c r="CF153" i="26"/>
  <c r="CG140" i="26"/>
  <c r="CF126" i="26"/>
  <c r="CE113" i="26"/>
  <c r="CE1023" i="26"/>
  <c r="CD925" i="26"/>
  <c r="CF826" i="26"/>
  <c r="CE750" i="26"/>
  <c r="CE680" i="26"/>
  <c r="CF638" i="26"/>
  <c r="CG594" i="26"/>
  <c r="CE554" i="26"/>
  <c r="CF515" i="26"/>
  <c r="CF487" i="26"/>
  <c r="CF460" i="26"/>
  <c r="CE439" i="26"/>
  <c r="CE416" i="26"/>
  <c r="CE390" i="26"/>
  <c r="CG368" i="26"/>
  <c r="CE346" i="26"/>
  <c r="CE319" i="26"/>
  <c r="CE295" i="26"/>
  <c r="CE274" i="26"/>
  <c r="CD252" i="26"/>
  <c r="CG230" i="26"/>
  <c r="CF215" i="26"/>
  <c r="CE200" i="26"/>
  <c r="CG183" i="26"/>
  <c r="CF168" i="26"/>
  <c r="CE153" i="26"/>
  <c r="CF140" i="26"/>
  <c r="CE126" i="26"/>
  <c r="CG110" i="26"/>
  <c r="CD1023" i="26"/>
  <c r="CF923" i="26"/>
  <c r="CE826" i="26"/>
  <c r="CD748" i="26"/>
  <c r="CD680" i="26"/>
  <c r="CE638" i="26"/>
  <c r="CD594" i="26"/>
  <c r="CE544" i="26"/>
  <c r="CF512" i="26"/>
  <c r="CG484" i="26"/>
  <c r="CE460" i="26"/>
  <c r="CF438" i="26"/>
  <c r="CD412" i="26"/>
  <c r="CD389" i="26"/>
  <c r="CE368" i="26"/>
  <c r="CD341" i="26"/>
  <c r="CD319" i="26"/>
  <c r="CF292" i="26"/>
  <c r="CE271" i="26"/>
  <c r="CG250" i="26"/>
  <c r="CF229" i="26"/>
  <c r="CE215" i="26"/>
  <c r="CE198" i="26"/>
  <c r="CF183" i="26"/>
  <c r="CE168" i="26"/>
  <c r="CF152" i="26"/>
  <c r="CE140" i="26"/>
  <c r="CF1021" i="26"/>
  <c r="CG909" i="26"/>
  <c r="CG823" i="26"/>
  <c r="CG747" i="26"/>
  <c r="CG679" i="26"/>
  <c r="CF633" i="26"/>
  <c r="CG593" i="26"/>
  <c r="CD544" i="26"/>
  <c r="CE512" i="26"/>
  <c r="CE484" i="26"/>
  <c r="CD460" i="26"/>
  <c r="CE434" i="26"/>
  <c r="CG411" i="26"/>
  <c r="CG388" i="26"/>
  <c r="CD367" i="26"/>
  <c r="CF340" i="26"/>
  <c r="CG316" i="26"/>
  <c r="CE292" i="26"/>
  <c r="CG268" i="26"/>
  <c r="CF247" i="26"/>
  <c r="CE229" i="26"/>
  <c r="CF213" i="26"/>
  <c r="CG196" i="26"/>
  <c r="CE183" i="26"/>
  <c r="CF164" i="26"/>
  <c r="CG150" i="26"/>
  <c r="CD138" i="26"/>
  <c r="CF124" i="26"/>
  <c r="CF109" i="26"/>
  <c r="CD983" i="26"/>
  <c r="CD888" i="26"/>
  <c r="CD811" i="26"/>
  <c r="CE719" i="26"/>
  <c r="CE678" i="26"/>
  <c r="CF629" i="26"/>
  <c r="CG582" i="26"/>
  <c r="CE541" i="26"/>
  <c r="CD505" i="26"/>
  <c r="CF480" i="26"/>
  <c r="CG454" i="26"/>
  <c r="CD432" i="26"/>
  <c r="CE196" i="26"/>
  <c r="CF384" i="26"/>
  <c r="CE630" i="26"/>
  <c r="CD163" i="26"/>
  <c r="CD106" i="26"/>
  <c r="CF137" i="26"/>
  <c r="CF178" i="26"/>
  <c r="CF217" i="26"/>
  <c r="CE268" i="26"/>
  <c r="CD337" i="26"/>
  <c r="CD417" i="26"/>
  <c r="CG516" i="26"/>
  <c r="CE679" i="26"/>
  <c r="CG999" i="26"/>
  <c r="CE455" i="26"/>
  <c r="CG120" i="26"/>
  <c r="CE242" i="26"/>
  <c r="CD818" i="26"/>
  <c r="CD121" i="26"/>
  <c r="CE310" i="26"/>
  <c r="CE468" i="26"/>
  <c r="CE125" i="26"/>
  <c r="CD201" i="26"/>
  <c r="CG246" i="26"/>
  <c r="CF314" i="26"/>
  <c r="CG482" i="26"/>
  <c r="CD885" i="26"/>
  <c r="CG126" i="26"/>
  <c r="CF208" i="26"/>
  <c r="CE316" i="26"/>
  <c r="CE391" i="26"/>
  <c r="CD484" i="26"/>
  <c r="CG630" i="26"/>
  <c r="CD908" i="26"/>
  <c r="CD127" i="26"/>
  <c r="CE164" i="26"/>
  <c r="CE209" i="26"/>
  <c r="CE255" i="26"/>
  <c r="CF320" i="26"/>
  <c r="CE406" i="26"/>
  <c r="CF490" i="26"/>
  <c r="CG643" i="26"/>
  <c r="CF909" i="26"/>
  <c r="CG134" i="26"/>
  <c r="CG169" i="26"/>
  <c r="CE212" i="26"/>
  <c r="CF263" i="26"/>
  <c r="CF332" i="26"/>
  <c r="CF406" i="26"/>
  <c r="CG504" i="26"/>
  <c r="CG650" i="26"/>
  <c r="CG942" i="26"/>
  <c r="CF136" i="26"/>
  <c r="CE170" i="26"/>
  <c r="CD213" i="26"/>
  <c r="CG263" i="26"/>
  <c r="CE335" i="26"/>
  <c r="CE410" i="26"/>
  <c r="CG508" i="26"/>
  <c r="CG673" i="26"/>
  <c r="CG982" i="26"/>
  <c r="CG105" i="26"/>
  <c r="CG136" i="26"/>
  <c r="CE178" i="26"/>
  <c r="CD216" i="26"/>
  <c r="CF267" i="26"/>
  <c r="CG335" i="26"/>
  <c r="CE411" i="26"/>
  <c r="CD512" i="26"/>
  <c r="CF678" i="26"/>
  <c r="CF993" i="26"/>
  <c r="CE108" i="26"/>
  <c r="CE141" i="26"/>
  <c r="CD179" i="26"/>
  <c r="CE225" i="26"/>
  <c r="CG274" i="26"/>
  <c r="CF347" i="26"/>
  <c r="CF427" i="26"/>
  <c r="CE539" i="26"/>
  <c r="CF699" i="26"/>
  <c r="CE1041" i="26"/>
  <c r="CE516" i="26"/>
  <c r="CG524" i="26"/>
  <c r="CF524" i="26"/>
  <c r="B21" i="26"/>
  <c r="D21" i="26"/>
  <c r="B22" i="26"/>
  <c r="D22" i="26"/>
  <c r="CE1095" i="26"/>
  <c r="CF1093" i="26"/>
  <c r="CG1066" i="26"/>
  <c r="CD1039" i="26"/>
  <c r="CD1008" i="26"/>
  <c r="CG981" i="26"/>
  <c r="CD950" i="26"/>
  <c r="CD923" i="26"/>
  <c r="CG887" i="26"/>
  <c r="CD859" i="26"/>
  <c r="CG829" i="26"/>
  <c r="CE802" i="26"/>
  <c r="CE771" i="26"/>
  <c r="CE749" i="26"/>
  <c r="CD728" i="26"/>
  <c r="CE706" i="26"/>
  <c r="CF686" i="26"/>
  <c r="CF666" i="26"/>
  <c r="CF651" i="26"/>
  <c r="CE632" i="26"/>
  <c r="CD618" i="26"/>
  <c r="CD599" i="26"/>
  <c r="CF583" i="26"/>
  <c r="CG566" i="26"/>
  <c r="CD551" i="26"/>
  <c r="CF538" i="26"/>
  <c r="CD522" i="26"/>
  <c r="CF508" i="26"/>
  <c r="CE497" i="26"/>
  <c r="CE487" i="26"/>
  <c r="CD476" i="26"/>
  <c r="CD468" i="26"/>
  <c r="CD459" i="26"/>
  <c r="CD448" i="26"/>
  <c r="CD439" i="26"/>
  <c r="CD431" i="26"/>
  <c r="CD420" i="26"/>
  <c r="CD411" i="26"/>
  <c r="CD401" i="26"/>
  <c r="CD391" i="26"/>
  <c r="CD383" i="26"/>
  <c r="CD373" i="26"/>
  <c r="CD363" i="26"/>
  <c r="CD353" i="26"/>
  <c r="CD345" i="26"/>
  <c r="CD335" i="26"/>
  <c r="CD325" i="26"/>
  <c r="CD316" i="26"/>
  <c r="CD305" i="26"/>
  <c r="CD297" i="26"/>
  <c r="CD288" i="26"/>
  <c r="CD277" i="26"/>
  <c r="CD268" i="26"/>
  <c r="CD260" i="26"/>
  <c r="CE249" i="26"/>
  <c r="CG241" i="26"/>
  <c r="CF234" i="26"/>
  <c r="CG225" i="26"/>
  <c r="CF219" i="26"/>
  <c r="CD212" i="26"/>
  <c r="CF203" i="26"/>
  <c r="CD196" i="26"/>
  <c r="CF189" i="26"/>
  <c r="CD181" i="26"/>
  <c r="CF173" i="26"/>
  <c r="CE166" i="26"/>
  <c r="CE158" i="26"/>
  <c r="CE152" i="26"/>
  <c r="CE145" i="26"/>
  <c r="CE137" i="26"/>
  <c r="CE130" i="26"/>
  <c r="CE124" i="26"/>
  <c r="CE116" i="26"/>
  <c r="CE109" i="26"/>
  <c r="CF1091" i="26"/>
  <c r="CF1066" i="26"/>
  <c r="CF1033" i="26"/>
  <c r="CG1007" i="26"/>
  <c r="CD980" i="26"/>
  <c r="CF943" i="26"/>
  <c r="CG922" i="26"/>
  <c r="CG885" i="26"/>
  <c r="CF858" i="26"/>
  <c r="CF829" i="26"/>
  <c r="CD801" i="26"/>
  <c r="CD771" i="26"/>
  <c r="CE748" i="26"/>
  <c r="CG721" i="26"/>
  <c r="CF701" i="26"/>
  <c r="CE686" i="26"/>
  <c r="CE666" i="26"/>
  <c r="CD651" i="26"/>
  <c r="CD631" i="26"/>
  <c r="CG617" i="26"/>
  <c r="CG597" i="26"/>
  <c r="CE583" i="26"/>
  <c r="CE566" i="26"/>
  <c r="CG550" i="26"/>
  <c r="CD535" i="26"/>
  <c r="CG521" i="26"/>
  <c r="CD507" i="26"/>
  <c r="CD497" i="26"/>
  <c r="CD485" i="26"/>
  <c r="CG475" i="26"/>
  <c r="CG466" i="26"/>
  <c r="CG455" i="26"/>
  <c r="CG447" i="26"/>
  <c r="CG438" i="26"/>
  <c r="CG427" i="26"/>
  <c r="CG418" i="26"/>
  <c r="CG410" i="26"/>
  <c r="CG399" i="26"/>
  <c r="CG390" i="26"/>
  <c r="CG380" i="26"/>
  <c r="CG370" i="26"/>
  <c r="CG362" i="26"/>
  <c r="CG352" i="26"/>
  <c r="CG342" i="26"/>
  <c r="CG332" i="26"/>
  <c r="CG324" i="26"/>
  <c r="CG314" i="26"/>
  <c r="CG304" i="26"/>
  <c r="CG295" i="26"/>
  <c r="CG284" i="26"/>
  <c r="CG276" i="26"/>
  <c r="CG267" i="26"/>
  <c r="CG256" i="26"/>
  <c r="CD248" i="26"/>
  <c r="CF241" i="26"/>
  <c r="CD233" i="26"/>
  <c r="CF225" i="26"/>
  <c r="CE218" i="26"/>
  <c r="CF209" i="26"/>
  <c r="CE203" i="26"/>
  <c r="CG195" i="26"/>
  <c r="CE187" i="26"/>
  <c r="CG179" i="26"/>
  <c r="CE173" i="26"/>
  <c r="CD165" i="26"/>
  <c r="CD158" i="26"/>
  <c r="CD151" i="26"/>
  <c r="CD143" i="26"/>
  <c r="CD137" i="26"/>
  <c r="CD130" i="26"/>
  <c r="CD122" i="26"/>
  <c r="CD115" i="26"/>
  <c r="CD109" i="26"/>
  <c r="CE1091" i="26"/>
  <c r="CD1066" i="26"/>
  <c r="CD1033" i="26"/>
  <c r="CE1006" i="26"/>
  <c r="CE970" i="26"/>
  <c r="CE943" i="26"/>
  <c r="CF915" i="26"/>
  <c r="CF885" i="26"/>
  <c r="CF857" i="26"/>
  <c r="CE829" i="26"/>
  <c r="CG799" i="26"/>
  <c r="CD1081" i="26"/>
  <c r="CE1049" i="26"/>
  <c r="CE1022" i="26"/>
  <c r="CE993" i="26"/>
  <c r="CG963" i="26"/>
  <c r="CE929" i="26"/>
  <c r="CE903" i="26"/>
  <c r="CG878" i="26"/>
  <c r="CF845" i="26"/>
  <c r="CG817" i="26"/>
  <c r="CF785" i="26"/>
  <c r="CE761" i="26"/>
  <c r="CF737" i="26"/>
  <c r="CE718" i="26"/>
  <c r="CF691" i="26"/>
  <c r="CD678" i="26"/>
  <c r="CD656" i="26"/>
  <c r="CG642" i="26"/>
  <c r="CF626" i="26"/>
  <c r="CF607" i="26"/>
  <c r="CG591" i="26"/>
  <c r="CF574" i="26"/>
  <c r="CD560" i="26"/>
  <c r="CG543" i="26"/>
  <c r="CE530" i="26"/>
  <c r="CE514" i="26"/>
  <c r="CD504" i="26"/>
  <c r="CF491" i="26"/>
  <c r="CD481" i="26"/>
  <c r="CD473" i="26"/>
  <c r="CD463" i="26"/>
  <c r="CD453" i="26"/>
  <c r="CD444" i="26"/>
  <c r="CD433" i="26"/>
  <c r="CD425" i="26"/>
  <c r="CD416" i="26"/>
  <c r="CD405" i="26"/>
  <c r="CD396" i="26"/>
  <c r="CD388" i="26"/>
  <c r="CD377" i="26"/>
  <c r="CD368" i="26"/>
  <c r="CD359" i="26"/>
  <c r="CD348" i="26"/>
  <c r="CD340" i="26"/>
  <c r="CD331" i="26"/>
  <c r="CD320" i="26"/>
  <c r="CD311" i="26"/>
  <c r="CD303" i="26"/>
  <c r="CD292" i="26"/>
  <c r="CD283" i="26"/>
  <c r="CD273" i="26"/>
  <c r="CD263" i="26"/>
  <c r="CD255" i="26"/>
  <c r="CE246" i="26"/>
  <c r="CF237" i="26"/>
  <c r="CE230" i="26"/>
  <c r="CG1079" i="26"/>
  <c r="CD1048" i="26"/>
  <c r="CG1021" i="26"/>
  <c r="CE990" i="26"/>
  <c r="CE963" i="26"/>
  <c r="CD929" i="26"/>
  <c r="CD903" i="26"/>
  <c r="CD870" i="26"/>
  <c r="CF842" i="26"/>
  <c r="CF817" i="26"/>
  <c r="CE785" i="26"/>
  <c r="CE760" i="26"/>
  <c r="CE735" i="26"/>
  <c r="CD716" i="26"/>
  <c r="CE691" i="26"/>
  <c r="CF674" i="26"/>
  <c r="CG655" i="26"/>
  <c r="CF642" i="26"/>
  <c r="CE621" i="26"/>
  <c r="CE607" i="26"/>
  <c r="CF591" i="26"/>
  <c r="CD574" i="26"/>
  <c r="CG559" i="26"/>
  <c r="CF543" i="26"/>
  <c r="CD530" i="26"/>
  <c r="CG512" i="26"/>
  <c r="CE500" i="26"/>
  <c r="CE491" i="26"/>
  <c r="CG480" i="26"/>
  <c r="CG470" i="26"/>
  <c r="CG460" i="26"/>
  <c r="CG452" i="26"/>
  <c r="CG442" i="26"/>
  <c r="CG432" i="26"/>
  <c r="CG423" i="26"/>
  <c r="CG412" i="26"/>
  <c r="CG404" i="26"/>
  <c r="CG395" i="26"/>
  <c r="CG384" i="26"/>
  <c r="CG375" i="26"/>
  <c r="CG367" i="26"/>
  <c r="CG356" i="26"/>
  <c r="CG347" i="26"/>
  <c r="CG338" i="26"/>
  <c r="CG327" i="26"/>
  <c r="CG319" i="26"/>
  <c r="CG310" i="26"/>
  <c r="CG299" i="26"/>
  <c r="CG290" i="26"/>
  <c r="CG282" i="26"/>
  <c r="CG271" i="26"/>
  <c r="CG262" i="26"/>
  <c r="CG252" i="26"/>
  <c r="CG243" i="26"/>
  <c r="CE237" i="26"/>
  <c r="CG229" i="26"/>
  <c r="CE221" i="26"/>
  <c r="CG213" i="26"/>
  <c r="CF207" i="26"/>
  <c r="CD199" i="26"/>
  <c r="CF191" i="26"/>
  <c r="CD184" i="26"/>
  <c r="CF175" i="26"/>
  <c r="CD169" i="26"/>
  <c r="CD162" i="26"/>
  <c r="CD154" i="26"/>
  <c r="CD147" i="26"/>
  <c r="CD141" i="26"/>
  <c r="CD133" i="26"/>
  <c r="CD126" i="26"/>
  <c r="CD119" i="26"/>
  <c r="CD111" i="26"/>
  <c r="CD105" i="26"/>
  <c r="CE1067" i="26"/>
  <c r="CD1041" i="26"/>
  <c r="CE1009" i="26"/>
  <c r="CE982" i="26"/>
  <c r="CG950" i="26"/>
  <c r="CG923" i="26"/>
  <c r="CD889" i="26"/>
  <c r="CD866" i="26"/>
  <c r="CG838" i="26"/>
  <c r="CG802" i="26"/>
  <c r="CD777" i="26"/>
  <c r="CG749" i="26"/>
  <c r="CF729" i="26"/>
  <c r="CG706" i="26"/>
  <c r="CD687" i="26"/>
  <c r="CD668" i="26"/>
  <c r="CG653" i="26"/>
  <c r="CG633" i="26"/>
  <c r="CF618" i="26"/>
  <c r="CE602" i="26"/>
  <c r="CD584" i="26"/>
  <c r="CF569" i="26"/>
  <c r="CD552" i="26"/>
  <c r="CD539" i="26"/>
  <c r="CD525" i="26"/>
  <c r="CD509" i="26"/>
  <c r="CG498" i="26"/>
  <c r="CG487" i="26"/>
  <c r="CF476" i="26"/>
  <c r="CF468" i="26"/>
  <c r="CF459" i="26"/>
  <c r="CF448" i="26"/>
  <c r="CF439" i="26"/>
  <c r="CF431" i="26"/>
  <c r="CF420" i="26"/>
  <c r="CF411" i="26"/>
  <c r="CF402" i="26"/>
  <c r="CF391" i="26"/>
  <c r="CF383" i="26"/>
  <c r="CF374" i="26"/>
  <c r="CF363" i="26"/>
  <c r="CF354" i="26"/>
  <c r="CF346" i="26"/>
  <c r="CF335" i="26"/>
  <c r="CF326" i="26"/>
  <c r="CF316" i="26"/>
  <c r="CF306" i="26"/>
  <c r="CF298" i="26"/>
  <c r="CF288" i="26"/>
  <c r="CF278" i="26"/>
  <c r="CF268" i="26"/>
  <c r="CF260" i="26"/>
  <c r="CF250" i="26"/>
  <c r="CF242" i="26"/>
  <c r="CD235" i="26"/>
  <c r="CF226" i="26"/>
  <c r="CD220" i="26"/>
  <c r="CF212" i="26"/>
  <c r="CD204" i="26"/>
  <c r="CF196" i="26"/>
  <c r="CE190" i="26"/>
  <c r="CF181" i="26"/>
  <c r="CE174" i="26"/>
  <c r="CG166" i="26"/>
  <c r="CG158" i="26"/>
  <c r="CG152" i="26"/>
  <c r="CG145" i="26"/>
  <c r="CG137" i="26"/>
  <c r="CG130" i="26"/>
  <c r="CG124" i="26"/>
  <c r="CG116" i="26"/>
  <c r="CG109" i="26"/>
  <c r="CF1087" i="26"/>
  <c r="CE1047" i="26"/>
  <c r="CE999" i="26"/>
  <c r="CF950" i="26"/>
  <c r="CD901" i="26"/>
  <c r="CD851" i="26"/>
  <c r="CD805" i="26"/>
  <c r="CF763" i="26"/>
  <c r="CE732" i="26"/>
  <c r="CG699" i="26"/>
  <c r="CF673" i="26"/>
  <c r="CE645" i="26"/>
  <c r="CD620" i="26"/>
  <c r="CD595" i="26"/>
  <c r="CG574" i="26"/>
  <c r="CE551" i="26"/>
  <c r="CG530" i="26"/>
  <c r="CE509" i="26"/>
  <c r="CE492" i="26"/>
  <c r="CD480" i="26"/>
  <c r="CD465" i="26"/>
  <c r="CE452" i="26"/>
  <c r="CE438" i="26"/>
  <c r="CF423" i="26"/>
  <c r="CF410" i="26"/>
  <c r="CE396" i="26"/>
  <c r="CE383" i="26"/>
  <c r="CF368" i="26"/>
  <c r="CG354" i="26"/>
  <c r="CG340" i="26"/>
  <c r="CD327" i="26"/>
  <c r="CD313" i="26"/>
  <c r="CE299" i="26"/>
  <c r="CE284" i="26"/>
  <c r="CF271" i="26"/>
  <c r="CF256" i="26"/>
  <c r="CF246" i="26"/>
  <c r="CG234" i="26"/>
  <c r="CE224" i="26"/>
  <c r="CE213" i="26"/>
  <c r="CD203" i="26"/>
  <c r="CE192" i="26"/>
  <c r="CF1085" i="26"/>
  <c r="CE1039" i="26"/>
  <c r="CF986" i="26"/>
  <c r="CF942" i="26"/>
  <c r="CD898" i="26"/>
  <c r="CE846" i="26"/>
  <c r="CF802" i="26"/>
  <c r="CG761" i="26"/>
  <c r="CE728" i="26"/>
  <c r="CE698" i="26"/>
  <c r="CE668" i="26"/>
  <c r="CF643" i="26"/>
  <c r="CD619" i="26"/>
  <c r="CF594" i="26"/>
  <c r="CF573" i="26"/>
  <c r="CE550" i="26"/>
  <c r="CG529" i="26"/>
  <c r="CG505" i="26"/>
  <c r="CG491" i="26"/>
  <c r="CE476" i="26"/>
  <c r="CF463" i="26"/>
  <c r="CG448" i="26"/>
  <c r="CG434" i="26"/>
  <c r="CD423" i="26"/>
  <c r="CD409" i="26"/>
  <c r="CE395" i="26"/>
  <c r="CE380" i="26"/>
  <c r="CF367" i="26"/>
  <c r="CF352" i="26"/>
  <c r="CE340" i="26"/>
  <c r="CE326" i="26"/>
  <c r="CF311" i="26"/>
  <c r="CG298" i="26"/>
  <c r="CG283" i="26"/>
  <c r="CD271" i="26"/>
  <c r="CD256" i="26"/>
  <c r="CE243" i="26"/>
  <c r="CF232" i="26"/>
  <c r="CG223" i="26"/>
  <c r="CG212" i="26"/>
  <c r="CF202" i="26"/>
  <c r="CG191" i="26"/>
  <c r="CG181" i="26"/>
  <c r="CF172" i="26"/>
  <c r="CE162" i="26"/>
  <c r="CD153" i="26"/>
  <c r="CE142" i="26"/>
  <c r="CE134" i="26"/>
  <c r="CD125" i="26"/>
  <c r="CE114" i="26"/>
  <c r="CE105" i="26"/>
  <c r="CF1081" i="26"/>
  <c r="CG1027" i="26"/>
  <c r="CF983" i="26"/>
  <c r="CE942" i="26"/>
  <c r="CD897" i="26"/>
  <c r="CD846" i="26"/>
  <c r="CE799" i="26"/>
  <c r="CD759" i="26"/>
  <c r="CF721" i="26"/>
  <c r="CG691" i="26"/>
  <c r="CG667" i="26"/>
  <c r="CE643" i="26"/>
  <c r="CG618" i="26"/>
  <c r="CE594" i="26"/>
  <c r="CF571" i="26"/>
  <c r="CD550" i="26"/>
  <c r="CF529" i="26"/>
  <c r="CF505" i="26"/>
  <c r="CD491" i="26"/>
  <c r="CF475" i="26"/>
  <c r="CE463" i="26"/>
  <c r="CE448" i="26"/>
  <c r="CF434" i="26"/>
  <c r="CG420" i="26"/>
  <c r="CG406" i="26"/>
  <c r="CD395" i="26"/>
  <c r="CD380" i="26"/>
  <c r="CE367" i="26"/>
  <c r="CE352" i="26"/>
  <c r="CF338" i="26"/>
  <c r="CF324" i="26"/>
  <c r="CE311" i="26"/>
  <c r="CE298" i="26"/>
  <c r="CF283" i="26"/>
  <c r="CD1088" i="26"/>
  <c r="CE1027" i="26"/>
  <c r="CF969" i="26"/>
  <c r="CE911" i="26"/>
  <c r="CF859" i="26"/>
  <c r="CE798" i="26"/>
  <c r="CF749" i="26"/>
  <c r="CG1067" i="26"/>
  <c r="CE1021" i="26"/>
  <c r="CD963" i="26"/>
  <c r="CG907" i="26"/>
  <c r="CG841" i="26"/>
  <c r="CE783" i="26"/>
  <c r="CG742" i="26"/>
  <c r="CE700" i="26"/>
  <c r="CF663" i="26"/>
  <c r="CD638" i="26"/>
  <c r="CG607" i="26"/>
  <c r="CF582" i="26"/>
  <c r="CF550" i="26"/>
  <c r="CE524" i="26"/>
  <c r="CF499" i="26"/>
  <c r="CF482" i="26"/>
  <c r="CE466" i="26"/>
  <c r="CE447" i="26"/>
  <c r="CG431" i="26"/>
  <c r="CF412" i="26"/>
  <c r="CG396" i="26"/>
  <c r="CG378" i="26"/>
  <c r="CF362" i="26"/>
  <c r="CD347" i="26"/>
  <c r="CE331" i="26"/>
  <c r="CG311" i="26"/>
  <c r="CD295" i="26"/>
  <c r="CE278" i="26"/>
  <c r="CF262" i="26"/>
  <c r="CE247" i="26"/>
  <c r="CE235" i="26"/>
  <c r="CD221" i="26"/>
  <c r="CD209" i="26"/>
  <c r="CG198" i="26"/>
  <c r="CG186" i="26"/>
  <c r="CG177" i="26"/>
  <c r="CF166" i="26"/>
  <c r="CG156" i="26"/>
  <c r="CE146" i="26"/>
  <c r="CE136" i="26"/>
  <c r="CG125" i="26"/>
  <c r="CG114" i="26"/>
  <c r="CF105" i="26"/>
  <c r="CF1067" i="26"/>
  <c r="CD1010" i="26"/>
  <c r="CE957" i="26"/>
  <c r="CD899" i="26"/>
  <c r="CG839" i="26"/>
  <c r="CD783" i="26"/>
  <c r="CE739" i="26"/>
  <c r="CD700" i="26"/>
  <c r="CE663" i="26"/>
  <c r="CG637" i="26"/>
  <c r="CD607" i="26"/>
  <c r="CF577" i="26"/>
  <c r="CG549" i="26"/>
  <c r="CF521" i="26"/>
  <c r="CE499" i="26"/>
  <c r="CE482" i="26"/>
  <c r="CG463" i="26"/>
  <c r="CD447" i="26"/>
  <c r="CE431" i="26"/>
  <c r="CE412" i="26"/>
  <c r="CF396" i="26"/>
  <c r="CF378" i="26"/>
  <c r="CE362" i="26"/>
  <c r="CG346" i="26"/>
  <c r="CF327" i="26"/>
  <c r="CF310" i="26"/>
  <c r="CG292" i="26"/>
  <c r="CF276" i="26"/>
  <c r="CE262" i="26"/>
  <c r="CD247" i="26"/>
  <c r="CG232" i="26"/>
  <c r="CG220" i="26"/>
  <c r="CG208" i="26"/>
  <c r="CF198" i="26"/>
  <c r="CF186" i="26"/>
  <c r="CE175" i="26"/>
  <c r="CG164" i="26"/>
  <c r="CF156" i="26"/>
  <c r="CD146" i="26"/>
  <c r="CD135" i="26"/>
  <c r="CF125" i="26"/>
  <c r="CF114" i="26"/>
  <c r="CG108" i="26"/>
  <c r="CF120" i="26"/>
  <c r="CD131" i="26"/>
  <c r="CD142" i="26"/>
  <c r="CG153" i="26"/>
  <c r="CD167" i="26"/>
  <c r="CG178" i="26"/>
  <c r="CD191" i="26"/>
  <c r="CE204" i="26"/>
  <c r="CE217" i="26"/>
  <c r="CF230" i="26"/>
  <c r="CF243" i="26"/>
  <c r="CE263" i="26"/>
  <c r="CE282" i="26"/>
  <c r="CE303" i="26"/>
  <c r="CF319" i="26"/>
  <c r="CE338" i="26"/>
  <c r="CE359" i="26"/>
  <c r="CF375" i="26"/>
  <c r="CD399" i="26"/>
  <c r="CG416" i="26"/>
  <c r="CD437" i="26"/>
  <c r="CD455" i="26"/>
  <c r="CG474" i="26"/>
  <c r="CE496" i="26"/>
  <c r="CD521" i="26"/>
  <c r="CE552" i="26"/>
  <c r="CG583" i="26"/>
  <c r="CG615" i="26"/>
  <c r="CD654" i="26"/>
  <c r="CG686" i="26"/>
  <c r="CG729" i="26"/>
  <c r="CG782" i="26"/>
  <c r="CE857" i="26"/>
  <c r="CE925" i="26"/>
  <c r="CF999" i="26"/>
  <c r="CD1062" i="26"/>
  <c r="CE585" i="26"/>
  <c r="CE619" i="26"/>
  <c r="CE655" i="26"/>
  <c r="CG687" i="26"/>
  <c r="CF733" i="26"/>
  <c r="CD790" i="26"/>
  <c r="CD869" i="26"/>
  <c r="CF927" i="26"/>
  <c r="CF1003" i="26"/>
  <c r="CD1075" i="26"/>
  <c r="D8" i="26"/>
  <c r="CE110" i="26"/>
  <c r="CE121" i="26"/>
  <c r="CG132" i="26"/>
  <c r="CF145" i="26"/>
  <c r="CE157" i="26"/>
  <c r="CG168" i="26"/>
  <c r="CF179" i="26"/>
  <c r="CF192" i="26"/>
  <c r="CE207" i="26"/>
  <c r="CG219" i="26"/>
  <c r="CE232" i="26"/>
  <c r="CG247" i="26"/>
  <c r="CD267" i="26"/>
  <c r="CD284" i="26"/>
  <c r="CD304" i="26"/>
  <c r="CG320" i="26"/>
  <c r="CE342" i="26"/>
  <c r="CD361" i="26"/>
  <c r="CG383" i="26"/>
  <c r="CE402" i="26"/>
  <c r="CF418" i="26"/>
  <c r="CG439" i="26"/>
  <c r="CE459" i="26"/>
  <c r="CG476" i="26"/>
  <c r="CD499" i="26"/>
  <c r="CE529" i="26"/>
  <c r="CF559" i="26"/>
  <c r="CD586" i="26"/>
  <c r="CG626" i="26"/>
  <c r="CF655" i="26"/>
  <c r="CG690" i="26"/>
  <c r="CG737" i="26"/>
  <c r="CE790" i="26"/>
  <c r="CE869" i="26"/>
  <c r="CD938" i="26"/>
  <c r="CD1009" i="26"/>
  <c r="CG1078" i="26"/>
  <c r="CF110" i="26"/>
  <c r="CF121" i="26"/>
  <c r="CF134" i="26"/>
  <c r="CF146" i="26"/>
  <c r="CF157" i="26"/>
  <c r="CE169" i="26"/>
  <c r="CE181" i="26"/>
  <c r="CD195" i="26"/>
  <c r="CG207" i="26"/>
  <c r="CE220" i="26"/>
  <c r="CF236" i="26"/>
  <c r="CE250" i="26"/>
  <c r="CE267" i="26"/>
  <c r="CF284" i="26"/>
  <c r="CE304" i="26"/>
  <c r="CD324" i="26"/>
  <c r="CF342" i="26"/>
  <c r="CE363" i="26"/>
  <c r="CD384" i="26"/>
  <c r="CG402" i="26"/>
  <c r="CE420" i="26"/>
  <c r="CD441" i="26"/>
  <c r="CG459" i="26"/>
  <c r="CE480" i="26"/>
  <c r="CD500" i="26"/>
  <c r="CF530" i="26"/>
  <c r="CE560" i="26"/>
  <c r="CF586" i="26"/>
  <c r="CE627" i="26"/>
  <c r="CD662" i="26"/>
  <c r="CD691" i="26"/>
  <c r="CD743" i="26"/>
  <c r="CD804" i="26"/>
  <c r="CG869" i="26"/>
  <c r="CE941" i="26"/>
  <c r="CG1009" i="26"/>
  <c r="CE1087" i="26"/>
  <c r="CD516" i="26"/>
  <c r="CG522" i="26"/>
  <c r="CD517" i="26"/>
  <c r="CE106" i="26"/>
  <c r="CE112" i="26"/>
  <c r="CE117" i="26"/>
  <c r="CE122" i="26"/>
  <c r="CE128" i="26"/>
  <c r="CE133" i="26"/>
  <c r="CE138" i="26"/>
  <c r="CE144" i="26"/>
  <c r="CE149" i="26"/>
  <c r="CE154" i="26"/>
  <c r="CE160" i="26"/>
  <c r="CE165" i="26"/>
  <c r="CF170" i="26"/>
  <c r="CG176" i="26"/>
  <c r="CE182" i="26"/>
  <c r="CF187" i="26"/>
  <c r="CG193" i="26"/>
  <c r="CE199" i="26"/>
  <c r="CF204" i="26"/>
  <c r="CD211" i="26"/>
  <c r="CE216" i="26"/>
  <c r="CF221" i="26"/>
  <c r="CD228" i="26"/>
  <c r="CE233" i="26"/>
  <c r="CG238" i="26"/>
  <c r="CD245" i="26"/>
  <c r="CD251" i="26"/>
  <c r="CD257" i="26"/>
  <c r="CD265" i="26"/>
  <c r="CD272" i="26"/>
  <c r="CD279" i="26"/>
  <c r="CD287" i="26"/>
  <c r="CD293" i="26"/>
  <c r="CD300" i="26"/>
  <c r="CD308" i="26"/>
  <c r="CD315" i="26"/>
  <c r="CD321" i="26"/>
  <c r="CD329" i="26"/>
  <c r="CD336" i="26"/>
  <c r="CD343" i="26"/>
  <c r="CD351" i="26"/>
  <c r="CD357" i="26"/>
  <c r="CD364" i="26"/>
  <c r="CD372" i="26"/>
  <c r="CD379" i="26"/>
  <c r="CD385" i="26"/>
  <c r="CD393" i="26"/>
  <c r="CD400" i="26"/>
  <c r="CD407" i="26"/>
  <c r="CD415" i="26"/>
  <c r="CD421" i="26"/>
  <c r="CD428" i="26"/>
  <c r="CD436" i="26"/>
  <c r="CD443" i="26"/>
  <c r="CD449" i="26"/>
  <c r="CD457" i="26"/>
  <c r="CD464" i="26"/>
  <c r="CD471" i="26"/>
  <c r="CD479" i="26"/>
  <c r="CE486" i="26"/>
  <c r="CG492" i="26"/>
  <c r="CG502" i="26"/>
  <c r="CG509" i="26"/>
  <c r="CF517" i="26"/>
  <c r="CG526" i="26"/>
  <c r="CE535" i="26"/>
  <c r="CF545" i="26"/>
  <c r="CE557" i="26"/>
  <c r="CE567" i="26"/>
  <c r="CD578" i="26"/>
  <c r="CG589" i="26"/>
  <c r="CE600" i="26"/>
  <c r="CG611" i="26"/>
  <c r="CD624" i="26"/>
  <c r="CD636" i="26"/>
  <c r="CE646" i="26"/>
  <c r="CE660" i="26"/>
  <c r="CF670" i="26"/>
  <c r="CF681" i="26"/>
  <c r="CE697" i="26"/>
  <c r="CD708" i="26"/>
  <c r="CD727" i="26"/>
  <c r="CG739" i="26"/>
  <c r="CF754" i="26"/>
  <c r="CG771" i="26"/>
  <c r="CD791" i="26"/>
  <c r="CF811" i="26"/>
  <c r="CG830" i="26"/>
  <c r="CF855" i="26"/>
  <c r="CG870" i="26"/>
  <c r="CE895" i="26"/>
  <c r="CF914" i="26"/>
  <c r="CD935" i="26"/>
  <c r="CE954" i="26"/>
  <c r="CF973" i="26"/>
  <c r="CD994" i="26"/>
  <c r="CE1013" i="26"/>
  <c r="CD1036" i="26"/>
  <c r="CE1053" i="26"/>
  <c r="CD1076" i="26"/>
  <c r="CG1094" i="26"/>
  <c r="CE517" i="26"/>
  <c r="CG554" i="26"/>
  <c r="CG587" i="26"/>
  <c r="CG621" i="26"/>
  <c r="CE656" i="26"/>
  <c r="CG707" i="26"/>
  <c r="CG790" i="26"/>
  <c r="CE914" i="26"/>
  <c r="CF1075" i="26"/>
  <c r="CF106" i="26"/>
  <c r="CF112" i="26"/>
  <c r="CF117" i="26"/>
  <c r="CF122" i="26"/>
  <c r="CF128" i="26"/>
  <c r="CF133" i="26"/>
  <c r="CF138" i="26"/>
  <c r="CF144" i="26"/>
  <c r="CF149" i="26"/>
  <c r="CF154" i="26"/>
  <c r="CF160" i="26"/>
  <c r="CF165" i="26"/>
  <c r="CG170" i="26"/>
  <c r="CD177" i="26"/>
  <c r="CF182" i="26"/>
  <c r="CG187" i="26"/>
  <c r="CE194" i="26"/>
  <c r="CF199" i="26"/>
  <c r="CG204" i="26"/>
  <c r="CE211" i="26"/>
  <c r="CF216" i="26"/>
  <c r="CG221" i="26"/>
  <c r="CE228" i="26"/>
  <c r="CF233" i="26"/>
  <c r="CD239" i="26"/>
  <c r="CE245" i="26"/>
  <c r="CE251" i="26"/>
  <c r="CE258" i="26"/>
  <c r="CE266" i="26"/>
  <c r="CE272" i="26"/>
  <c r="CE279" i="26"/>
  <c r="CE287" i="26"/>
  <c r="CE294" i="26"/>
  <c r="CE300" i="26"/>
  <c r="CE308" i="26"/>
  <c r="CE315" i="26"/>
  <c r="CE322" i="26"/>
  <c r="CE330" i="26"/>
  <c r="CE336" i="26"/>
  <c r="CE343" i="26"/>
  <c r="CE351" i="26"/>
  <c r="CE358" i="26"/>
  <c r="CE364" i="26"/>
  <c r="CE372" i="26"/>
  <c r="CE379" i="26"/>
  <c r="CE386" i="26"/>
  <c r="CE394" i="26"/>
  <c r="CE400" i="26"/>
  <c r="CE407" i="26"/>
  <c r="CE415" i="26"/>
  <c r="CE422" i="26"/>
  <c r="CE428" i="26"/>
  <c r="CE436" i="26"/>
  <c r="CE443" i="26"/>
  <c r="CE450" i="26"/>
  <c r="CE458" i="26"/>
  <c r="CE464" i="26"/>
  <c r="CE471" i="26"/>
  <c r="CE479" i="26"/>
  <c r="CF486" i="26"/>
  <c r="CD493" i="26"/>
  <c r="CD503" i="26"/>
  <c r="CD510" i="26"/>
  <c r="CG517" i="26"/>
  <c r="CD527" i="26"/>
  <c r="CF535" i="26"/>
  <c r="CG545" i="26"/>
  <c r="CF557" i="26"/>
  <c r="CF567" i="26"/>
  <c r="CE578" i="26"/>
  <c r="CD590" i="26"/>
  <c r="CF601" i="26"/>
  <c r="CD612" i="26"/>
  <c r="CF625" i="26"/>
  <c r="CE636" i="26"/>
  <c r="CF647" i="26"/>
  <c r="CE661" i="26"/>
  <c r="CG671" i="26"/>
  <c r="CD682" i="26"/>
  <c r="CF697" i="26"/>
  <c r="CE711" i="26"/>
  <c r="CE727" i="26"/>
  <c r="CD740" i="26"/>
  <c r="CD756" i="26"/>
  <c r="CD772" i="26"/>
  <c r="CE791" i="26"/>
  <c r="CD813" i="26"/>
  <c r="CD831" i="26"/>
  <c r="CG855" i="26"/>
  <c r="CD875" i="26"/>
  <c r="CF895" i="26"/>
  <c r="CG914" i="26"/>
  <c r="CE935" i="26"/>
  <c r="CF954" i="26"/>
  <c r="CE975" i="26"/>
  <c r="CF994" i="26"/>
  <c r="CF1013" i="26"/>
  <c r="CE1037" i="26"/>
  <c r="CE1055" i="26"/>
  <c r="CD1078" i="26"/>
  <c r="CF522" i="26"/>
  <c r="CG1104" i="26"/>
  <c r="CG1100" i="26"/>
  <c r="CG1096" i="26"/>
  <c r="CG1092" i="26"/>
  <c r="CG1088" i="26"/>
  <c r="CG1084" i="26"/>
  <c r="CG1080" i="26"/>
  <c r="CG1076" i="26"/>
  <c r="CG1072" i="26"/>
  <c r="CG1068" i="26"/>
  <c r="CG1064" i="26"/>
  <c r="CG1060" i="26"/>
  <c r="CG1056" i="26"/>
  <c r="CG1052" i="26"/>
  <c r="CG1048" i="26"/>
  <c r="CG1044" i="26"/>
  <c r="CG1040" i="26"/>
  <c r="CG1036" i="26"/>
  <c r="CG1032" i="26"/>
  <c r="CG1028" i="26"/>
  <c r="CG1024" i="26"/>
  <c r="CG1020" i="26"/>
  <c r="CG1016" i="26"/>
  <c r="CG1012" i="26"/>
  <c r="CG1008" i="26"/>
  <c r="CG1004" i="26"/>
  <c r="CG1000" i="26"/>
  <c r="CG996" i="26"/>
  <c r="CG992" i="26"/>
  <c r="CG988" i="26"/>
  <c r="CG984" i="26"/>
  <c r="CG980" i="26"/>
  <c r="CG976" i="26"/>
  <c r="CG972" i="26"/>
  <c r="CG968" i="26"/>
  <c r="CG964" i="26"/>
  <c r="CG960" i="26"/>
  <c r="CG956" i="26"/>
  <c r="CG952" i="26"/>
  <c r="CG948" i="26"/>
  <c r="CG944" i="26"/>
  <c r="CG940" i="26"/>
  <c r="CG936" i="26"/>
  <c r="CG932" i="26"/>
  <c r="CG928" i="26"/>
  <c r="CG924" i="26"/>
  <c r="CG920" i="26"/>
  <c r="CG916" i="26"/>
  <c r="CG912" i="26"/>
  <c r="CG908" i="26"/>
  <c r="CG904" i="26"/>
  <c r="CG900" i="26"/>
  <c r="CG896" i="26"/>
  <c r="CG892" i="26"/>
  <c r="CG888" i="26"/>
  <c r="CG884" i="26"/>
  <c r="CG880" i="26"/>
  <c r="CG876" i="26"/>
  <c r="CG872" i="26"/>
  <c r="CG868" i="26"/>
  <c r="CG864" i="26"/>
  <c r="CG860" i="26"/>
  <c r="CG856" i="26"/>
  <c r="CG852" i="26"/>
  <c r="CG848" i="26"/>
  <c r="CG844" i="26"/>
  <c r="CG840" i="26"/>
  <c r="CG836" i="26"/>
  <c r="CG832" i="26"/>
  <c r="CG828" i="26"/>
  <c r="CG824" i="26"/>
  <c r="CG820" i="26"/>
  <c r="CG816" i="26"/>
  <c r="CG812" i="26"/>
  <c r="CG808" i="26"/>
  <c r="CG804" i="26"/>
  <c r="CG800" i="26"/>
  <c r="CG796" i="26"/>
  <c r="CG792" i="26"/>
  <c r="CG788" i="26"/>
  <c r="CG784" i="26"/>
  <c r="CG780" i="26"/>
  <c r="CG776" i="26"/>
  <c r="CG772" i="26"/>
  <c r="CG768" i="26"/>
  <c r="CF1104" i="26"/>
  <c r="CF1100" i="26"/>
  <c r="CF1096" i="26"/>
  <c r="CF1092" i="26"/>
  <c r="CF1088" i="26"/>
  <c r="CF1084" i="26"/>
  <c r="CF1080" i="26"/>
  <c r="CF1076" i="26"/>
  <c r="CF1072" i="26"/>
  <c r="CF1068" i="26"/>
  <c r="CF1064" i="26"/>
  <c r="CF1060" i="26"/>
  <c r="CF1056" i="26"/>
  <c r="CF1052" i="26"/>
  <c r="CF1048" i="26"/>
  <c r="CF1044" i="26"/>
  <c r="CF1040" i="26"/>
  <c r="CF1036" i="26"/>
  <c r="CF1032" i="26"/>
  <c r="CF1028" i="26"/>
  <c r="CF1024" i="26"/>
  <c r="CF1020" i="26"/>
  <c r="CF1016" i="26"/>
  <c r="CF1012" i="26"/>
  <c r="CF1008" i="26"/>
  <c r="CF1004" i="26"/>
  <c r="CF1000" i="26"/>
  <c r="CF996" i="26"/>
  <c r="CF992" i="26"/>
  <c r="CF988" i="26"/>
  <c r="CF984" i="26"/>
  <c r="CF980" i="26"/>
  <c r="CF976" i="26"/>
  <c r="CF972" i="26"/>
  <c r="CF968" i="26"/>
  <c r="CF964" i="26"/>
  <c r="CF960" i="26"/>
  <c r="CF956" i="26"/>
  <c r="CF952" i="26"/>
  <c r="CF948" i="26"/>
  <c r="CF944" i="26"/>
  <c r="CF940" i="26"/>
  <c r="CF936" i="26"/>
  <c r="CF932" i="26"/>
  <c r="CF928" i="26"/>
  <c r="CF924" i="26"/>
  <c r="CF920" i="26"/>
  <c r="CF916" i="26"/>
  <c r="CF912" i="26"/>
  <c r="CF908" i="26"/>
  <c r="CF904" i="26"/>
  <c r="CF900" i="26"/>
  <c r="CF896" i="26"/>
  <c r="CF892" i="26"/>
  <c r="CF888" i="26"/>
  <c r="CF884" i="26"/>
  <c r="CF880" i="26"/>
  <c r="CF876" i="26"/>
  <c r="CF872" i="26"/>
  <c r="CF868" i="26"/>
  <c r="CF864" i="26"/>
  <c r="CF860" i="26"/>
  <c r="CF856" i="26"/>
  <c r="CF852" i="26"/>
  <c r="CF848" i="26"/>
  <c r="CF844" i="26"/>
  <c r="CF840" i="26"/>
  <c r="CF836" i="26"/>
  <c r="CF832" i="26"/>
  <c r="CF828" i="26"/>
  <c r="CF824" i="26"/>
  <c r="CF820" i="26"/>
  <c r="CF816" i="26"/>
  <c r="CF812" i="26"/>
  <c r="CF808" i="26"/>
  <c r="CF804" i="26"/>
  <c r="CF800" i="26"/>
  <c r="CF796" i="26"/>
  <c r="CF792" i="26"/>
  <c r="CF788" i="26"/>
  <c r="CF784" i="26"/>
  <c r="CF780" i="26"/>
  <c r="CF776" i="26"/>
  <c r="CF772" i="26"/>
  <c r="CF768" i="26"/>
  <c r="CE1104" i="26"/>
  <c r="CE1100" i="26"/>
  <c r="CE1096" i="26"/>
  <c r="CE1092" i="26"/>
  <c r="CE1088" i="26"/>
  <c r="CE1084" i="26"/>
  <c r="CE1080" i="26"/>
  <c r="CE1076" i="26"/>
  <c r="CE1072" i="26"/>
  <c r="CE1068" i="26"/>
  <c r="CE1064" i="26"/>
  <c r="CE1060" i="26"/>
  <c r="CE1056" i="26"/>
  <c r="CE1052" i="26"/>
  <c r="CE1048" i="26"/>
  <c r="CE1044" i="26"/>
  <c r="CE1040" i="26"/>
  <c r="CE1036" i="26"/>
  <c r="CE1032" i="26"/>
  <c r="CE1028" i="26"/>
  <c r="CE1024" i="26"/>
  <c r="CE1020" i="26"/>
  <c r="CE1016" i="26"/>
  <c r="CE1012" i="26"/>
  <c r="CE1008" i="26"/>
  <c r="CE1004" i="26"/>
  <c r="CE1000" i="26"/>
  <c r="CE996" i="26"/>
  <c r="CE992" i="26"/>
  <c r="CE988" i="26"/>
  <c r="CE984" i="26"/>
  <c r="CE980" i="26"/>
  <c r="CE976" i="26"/>
  <c r="CE972" i="26"/>
  <c r="CE968" i="26"/>
  <c r="CE964" i="26"/>
  <c r="CE960" i="26"/>
  <c r="CE956" i="26"/>
  <c r="CE952" i="26"/>
  <c r="CE948" i="26"/>
  <c r="CE944" i="26"/>
  <c r="CE940" i="26"/>
  <c r="CE936" i="26"/>
  <c r="CE932" i="26"/>
  <c r="CE928" i="26"/>
  <c r="CE924" i="26"/>
  <c r="CE920" i="26"/>
  <c r="CE916" i="26"/>
  <c r="CE912" i="26"/>
  <c r="CE908" i="26"/>
  <c r="CE904" i="26"/>
  <c r="CE900" i="26"/>
  <c r="CE896" i="26"/>
  <c r="CE892" i="26"/>
  <c r="CE888" i="26"/>
  <c r="CE884" i="26"/>
  <c r="CE880" i="26"/>
  <c r="CE876" i="26"/>
  <c r="CE872" i="26"/>
  <c r="CE868" i="26"/>
  <c r="CE864" i="26"/>
  <c r="CE860" i="26"/>
  <c r="CE856" i="26"/>
  <c r="CE852" i="26"/>
  <c r="CE848" i="26"/>
  <c r="CE844" i="26"/>
  <c r="CE840" i="26"/>
  <c r="CE836" i="26"/>
  <c r="CE832" i="26"/>
  <c r="CE828" i="26"/>
  <c r="CE824" i="26"/>
  <c r="CE820" i="26"/>
  <c r="CE816" i="26"/>
  <c r="CE812" i="26"/>
  <c r="CE808" i="26"/>
  <c r="CE804" i="26"/>
  <c r="CE800" i="26"/>
  <c r="CE796" i="26"/>
  <c r="CE792" i="26"/>
  <c r="CE788" i="26"/>
  <c r="CE784" i="26"/>
  <c r="CE780" i="26"/>
  <c r="CE776" i="26"/>
  <c r="CE772" i="26"/>
  <c r="CE768" i="26"/>
  <c r="CD1104" i="26"/>
  <c r="CE1099" i="26"/>
  <c r="CF1094" i="26"/>
  <c r="CG1089" i="26"/>
  <c r="CD1085" i="26"/>
  <c r="CF1079" i="26"/>
  <c r="CG1074" i="26"/>
  <c r="CD1070" i="26"/>
  <c r="CE1065" i="26"/>
  <c r="CG1059" i="26"/>
  <c r="CD1055" i="26"/>
  <c r="CE1050" i="26"/>
  <c r="CF1045" i="26"/>
  <c r="CD1040" i="26"/>
  <c r="CE1035" i="26"/>
  <c r="CF1030" i="26"/>
  <c r="CG1025" i="26"/>
  <c r="CD1021" i="26"/>
  <c r="CF1015" i="26"/>
  <c r="CG1010" i="26"/>
  <c r="CD1006" i="26"/>
  <c r="CE1001" i="26"/>
  <c r="CG995" i="26"/>
  <c r="CD991" i="26"/>
  <c r="CE986" i="26"/>
  <c r="CF981" i="26"/>
  <c r="CD976" i="26"/>
  <c r="CE971" i="26"/>
  <c r="CF966" i="26"/>
  <c r="CG961" i="26"/>
  <c r="CD957" i="26"/>
  <c r="CF951" i="26"/>
  <c r="CG946" i="26"/>
  <c r="CD942" i="26"/>
  <c r="CE937" i="26"/>
  <c r="CG931" i="26"/>
  <c r="CD927" i="26"/>
  <c r="CE922" i="26"/>
  <c r="CF917" i="26"/>
  <c r="CD912" i="26"/>
  <c r="CE907" i="26"/>
  <c r="CF902" i="26"/>
  <c r="CG897" i="26"/>
  <c r="CD893" i="26"/>
  <c r="CF887" i="26"/>
  <c r="CG882" i="26"/>
  <c r="CD878" i="26"/>
  <c r="CE873" i="26"/>
  <c r="CG867" i="26"/>
  <c r="CD863" i="26"/>
  <c r="CE858" i="26"/>
  <c r="CF853" i="26"/>
  <c r="CD848" i="26"/>
  <c r="CE843" i="26"/>
  <c r="CF838" i="26"/>
  <c r="CG833" i="26"/>
  <c r="CD829" i="26"/>
  <c r="CF823" i="26"/>
  <c r="CG818" i="26"/>
  <c r="CD814" i="26"/>
  <c r="CE809" i="26"/>
  <c r="CG803" i="26"/>
  <c r="CD799" i="26"/>
  <c r="CE794" i="26"/>
  <c r="CF789" i="26"/>
  <c r="CD784" i="26"/>
  <c r="CE779" i="26"/>
  <c r="CF774" i="26"/>
  <c r="CG769" i="26"/>
  <c r="CD765" i="26"/>
  <c r="CD761" i="26"/>
  <c r="CD757" i="26"/>
  <c r="CD753" i="26"/>
  <c r="CD749" i="26"/>
  <c r="CD745" i="26"/>
  <c r="CD741" i="26"/>
  <c r="CD737" i="26"/>
  <c r="CD733" i="26"/>
  <c r="CD729" i="26"/>
  <c r="CD725" i="26"/>
  <c r="CD721" i="26"/>
  <c r="CD717" i="26"/>
  <c r="CD713" i="26"/>
  <c r="CD709" i="26"/>
  <c r="CD705" i="26"/>
  <c r="CD701" i="26"/>
  <c r="CD697" i="26"/>
  <c r="CD693" i="26"/>
  <c r="CD689" i="26"/>
  <c r="CD685" i="26"/>
  <c r="CD681" i="26"/>
  <c r="CD677" i="26"/>
  <c r="CD673" i="26"/>
  <c r="CD669" i="26"/>
  <c r="CD665" i="26"/>
  <c r="CD661" i="26"/>
  <c r="CD657" i="26"/>
  <c r="CD653" i="26"/>
  <c r="CD649" i="26"/>
  <c r="CD645" i="26"/>
  <c r="CD641" i="26"/>
  <c r="CD637" i="26"/>
  <c r="CD633" i="26"/>
  <c r="CD629" i="26"/>
  <c r="CD625" i="26"/>
  <c r="CD621" i="26"/>
  <c r="CD617" i="26"/>
  <c r="CD613" i="26"/>
  <c r="CD609" i="26"/>
  <c r="CD605" i="26"/>
  <c r="CD601" i="26"/>
  <c r="CD597" i="26"/>
  <c r="CD593" i="26"/>
  <c r="CD589" i="26"/>
  <c r="CD585" i="26"/>
  <c r="CD581" i="26"/>
  <c r="CD577" i="26"/>
  <c r="CD573" i="26"/>
  <c r="CD569" i="26"/>
  <c r="CD565" i="26"/>
  <c r="CD561" i="26"/>
  <c r="CD557" i="26"/>
  <c r="CD553" i="26"/>
  <c r="CD549" i="26"/>
  <c r="CD545" i="26"/>
  <c r="CD541" i="26"/>
  <c r="CD537" i="26"/>
  <c r="CD533" i="26"/>
  <c r="CG1103" i="26"/>
  <c r="CD1099" i="26"/>
  <c r="CE1094" i="26"/>
  <c r="CF1089" i="26"/>
  <c r="CD1084" i="26"/>
  <c r="CE1079" i="26"/>
  <c r="CF1074" i="26"/>
  <c r="CG1069" i="26"/>
  <c r="CD1065" i="26"/>
  <c r="CF1059" i="26"/>
  <c r="CG1054" i="26"/>
  <c r="CD1050" i="26"/>
  <c r="CE1045" i="26"/>
  <c r="CG1039" i="26"/>
  <c r="CD1035" i="26"/>
  <c r="CE1030" i="26"/>
  <c r="CF1025" i="26"/>
  <c r="CD1020" i="26"/>
  <c r="CE1015" i="26"/>
  <c r="CF1010" i="26"/>
  <c r="CG1005" i="26"/>
  <c r="CD1001" i="26"/>
  <c r="CF995" i="26"/>
  <c r="CG990" i="26"/>
  <c r="CD986" i="26"/>
  <c r="CE981" i="26"/>
  <c r="CG975" i="26"/>
  <c r="CD971" i="26"/>
  <c r="CE966" i="26"/>
  <c r="CF961" i="26"/>
  <c r="CD956" i="26"/>
  <c r="CE951" i="26"/>
  <c r="CF946" i="26"/>
  <c r="CG941" i="26"/>
  <c r="CD937" i="26"/>
  <c r="CF931" i="26"/>
  <c r="CG926" i="26"/>
  <c r="CD922" i="26"/>
  <c r="CE917" i="26"/>
  <c r="CG911" i="26"/>
  <c r="CD907" i="26"/>
  <c r="CE902" i="26"/>
  <c r="CF897" i="26"/>
  <c r="CD892" i="26"/>
  <c r="CE887" i="26"/>
  <c r="CF882" i="26"/>
  <c r="CG877" i="26"/>
  <c r="CD873" i="26"/>
  <c r="CF867" i="26"/>
  <c r="CG862" i="26"/>
  <c r="CD858" i="26"/>
  <c r="CE853" i="26"/>
  <c r="CG847" i="26"/>
  <c r="CD843" i="26"/>
  <c r="CE838" i="26"/>
  <c r="CF833" i="26"/>
  <c r="CD828" i="26"/>
  <c r="CE823" i="26"/>
  <c r="CF818" i="26"/>
  <c r="CG813" i="26"/>
  <c r="CD809" i="26"/>
  <c r="CF803" i="26"/>
  <c r="CG798" i="26"/>
  <c r="CD794" i="26"/>
  <c r="CE789" i="26"/>
  <c r="CG783" i="26"/>
  <c r="CD779" i="26"/>
  <c r="CE774" i="26"/>
  <c r="CF769" i="26"/>
  <c r="CG764" i="26"/>
  <c r="CG760" i="26"/>
  <c r="CG756" i="26"/>
  <c r="CG752" i="26"/>
  <c r="CG748" i="26"/>
  <c r="CG744" i="26"/>
  <c r="CG740" i="26"/>
  <c r="CG736" i="26"/>
  <c r="CG732" i="26"/>
  <c r="CG728" i="26"/>
  <c r="CG724" i="26"/>
  <c r="CG720" i="26"/>
  <c r="CG716" i="26"/>
  <c r="CG712" i="26"/>
  <c r="CG708" i="26"/>
  <c r="CG704" i="26"/>
  <c r="CG700" i="26"/>
  <c r="CG696" i="26"/>
  <c r="CG692" i="26"/>
  <c r="CG688" i="26"/>
  <c r="CG684" i="26"/>
  <c r="CG680" i="26"/>
  <c r="CG676" i="26"/>
  <c r="CG672" i="26"/>
  <c r="CG668" i="26"/>
  <c r="CG664" i="26"/>
  <c r="CG660" i="26"/>
  <c r="CG656" i="26"/>
  <c r="CG652" i="26"/>
  <c r="CG648" i="26"/>
  <c r="CG644" i="26"/>
  <c r="CG640" i="26"/>
  <c r="CG636" i="26"/>
  <c r="CG632" i="26"/>
  <c r="CG628" i="26"/>
  <c r="CG624" i="26"/>
  <c r="CG620" i="26"/>
  <c r="CG616" i="26"/>
  <c r="CG612" i="26"/>
  <c r="CG608" i="26"/>
  <c r="CG604" i="26"/>
  <c r="CG600" i="26"/>
  <c r="CG596" i="26"/>
  <c r="CG592" i="26"/>
  <c r="CG588" i="26"/>
  <c r="CG584" i="26"/>
  <c r="CG580" i="26"/>
  <c r="CG576" i="26"/>
  <c r="CG572" i="26"/>
  <c r="CG568" i="26"/>
  <c r="CG564" i="26"/>
  <c r="CG560" i="26"/>
  <c r="CG556" i="26"/>
  <c r="CG552" i="26"/>
  <c r="CG548" i="26"/>
  <c r="CG544" i="26"/>
  <c r="CG540" i="26"/>
  <c r="CG536" i="26"/>
  <c r="CG532" i="26"/>
  <c r="CG528" i="26"/>
  <c r="CF1103" i="26"/>
  <c r="CG1098" i="26"/>
  <c r="CD1094" i="26"/>
  <c r="CE1089" i="26"/>
  <c r="CG1083" i="26"/>
  <c r="CD1079" i="26"/>
  <c r="CE1074" i="26"/>
  <c r="CF1069" i="26"/>
  <c r="CD1064" i="26"/>
  <c r="CE1059" i="26"/>
  <c r="CF1054" i="26"/>
  <c r="CG1049" i="26"/>
  <c r="CD1045" i="26"/>
  <c r="CF1039" i="26"/>
  <c r="CG1034" i="26"/>
  <c r="CD1030" i="26"/>
  <c r="CE1025" i="26"/>
  <c r="CG1019" i="26"/>
  <c r="CD1015" i="26"/>
  <c r="CE1010" i="26"/>
  <c r="CF1005" i="26"/>
  <c r="CD1000" i="26"/>
  <c r="CE995" i="26"/>
  <c r="CF990" i="26"/>
  <c r="CG985" i="26"/>
  <c r="CD981" i="26"/>
  <c r="CF975" i="26"/>
  <c r="CG970" i="26"/>
  <c r="CD966" i="26"/>
  <c r="CE961" i="26"/>
  <c r="CG955" i="26"/>
  <c r="CD951" i="26"/>
  <c r="CE946" i="26"/>
  <c r="CF941" i="26"/>
  <c r="CD936" i="26"/>
  <c r="CE931" i="26"/>
  <c r="CF926" i="26"/>
  <c r="CG921" i="26"/>
  <c r="CD917" i="26"/>
  <c r="CF911" i="26"/>
  <c r="CG906" i="26"/>
  <c r="CD902" i="26"/>
  <c r="CE897" i="26"/>
  <c r="CG891" i="26"/>
  <c r="CD887" i="26"/>
  <c r="CE882" i="26"/>
  <c r="CF877" i="26"/>
  <c r="CD872" i="26"/>
  <c r="CE867" i="26"/>
  <c r="CF862" i="26"/>
  <c r="CG857" i="26"/>
  <c r="CD853" i="26"/>
  <c r="CF847" i="26"/>
  <c r="CG842" i="26"/>
  <c r="CD838" i="26"/>
  <c r="CE833" i="26"/>
  <c r="CG827" i="26"/>
  <c r="CD823" i="26"/>
  <c r="CE818" i="26"/>
  <c r="CF813" i="26"/>
  <c r="CD808" i="26"/>
  <c r="CE803" i="26"/>
  <c r="CF798" i="26"/>
  <c r="CG793" i="26"/>
  <c r="CD789" i="26"/>
  <c r="CF783" i="26"/>
  <c r="CG778" i="26"/>
  <c r="CD774" i="26"/>
  <c r="CE769" i="26"/>
  <c r="CF764" i="26"/>
  <c r="CF760" i="26"/>
  <c r="CF756" i="26"/>
  <c r="CF752" i="26"/>
  <c r="CF748" i="26"/>
  <c r="CF744" i="26"/>
  <c r="CF740" i="26"/>
  <c r="CF736" i="26"/>
  <c r="CF732" i="26"/>
  <c r="CF728" i="26"/>
  <c r="CF724" i="26"/>
  <c r="CF720" i="26"/>
  <c r="CF716" i="26"/>
  <c r="CF712" i="26"/>
  <c r="CF708" i="26"/>
  <c r="CF704" i="26"/>
  <c r="CF700" i="26"/>
  <c r="CF696" i="26"/>
  <c r="CF692" i="26"/>
  <c r="CF688" i="26"/>
  <c r="CF684" i="26"/>
  <c r="CF680" i="26"/>
  <c r="CF676" i="26"/>
  <c r="CF672" i="26"/>
  <c r="CF668" i="26"/>
  <c r="CF664" i="26"/>
  <c r="CF660" i="26"/>
  <c r="CF656" i="26"/>
  <c r="CF652" i="26"/>
  <c r="CF648" i="26"/>
  <c r="CF644" i="26"/>
  <c r="CF640" i="26"/>
  <c r="CF636" i="26"/>
  <c r="CF632" i="26"/>
  <c r="CF628" i="26"/>
  <c r="CF624" i="26"/>
  <c r="CF620" i="26"/>
  <c r="CF616" i="26"/>
  <c r="CF612" i="26"/>
  <c r="CF608" i="26"/>
  <c r="CF604" i="26"/>
  <c r="CF600" i="26"/>
  <c r="CF596" i="26"/>
  <c r="CF592" i="26"/>
  <c r="CF588" i="26"/>
  <c r="CF584" i="26"/>
  <c r="CF580" i="26"/>
  <c r="CF576" i="26"/>
  <c r="CF572" i="26"/>
  <c r="CF568" i="26"/>
  <c r="CF564" i="26"/>
  <c r="CF560" i="26"/>
  <c r="CF556" i="26"/>
  <c r="CF552" i="26"/>
  <c r="CF548" i="26"/>
  <c r="CF544" i="26"/>
  <c r="CF540" i="26"/>
  <c r="CF536" i="26"/>
  <c r="CD1101" i="26"/>
  <c r="CF1095" i="26"/>
  <c r="CG1090" i="26"/>
  <c r="CD1086" i="26"/>
  <c r="CE1081" i="26"/>
  <c r="CG1075" i="26"/>
  <c r="CD1071" i="26"/>
  <c r="CE1066" i="26"/>
  <c r="CF1061" i="26"/>
  <c r="CD1056" i="26"/>
  <c r="CE1051" i="26"/>
  <c r="CF1046" i="26"/>
  <c r="CG1041" i="26"/>
  <c r="CD1037" i="26"/>
  <c r="CF1031" i="26"/>
  <c r="CG1026" i="26"/>
  <c r="CD1022" i="26"/>
  <c r="CE1017" i="26"/>
  <c r="CG1011" i="26"/>
  <c r="CD1007" i="26"/>
  <c r="CE1002" i="26"/>
  <c r="CF997" i="26"/>
  <c r="CD992" i="26"/>
  <c r="CE987" i="26"/>
  <c r="CF982" i="26"/>
  <c r="CG977" i="26"/>
  <c r="CD973" i="26"/>
  <c r="CF967" i="26"/>
  <c r="CG962" i="26"/>
  <c r="CD958" i="26"/>
  <c r="CE953" i="26"/>
  <c r="CG947" i="26"/>
  <c r="CD943" i="26"/>
  <c r="CE938" i="26"/>
  <c r="CF933" i="26"/>
  <c r="CD928" i="26"/>
  <c r="CE923" i="26"/>
  <c r="CF918" i="26"/>
  <c r="CG913" i="26"/>
  <c r="CD909" i="26"/>
  <c r="CF903" i="26"/>
  <c r="CG898" i="26"/>
  <c r="CD894" i="26"/>
  <c r="CE889" i="26"/>
  <c r="CG883" i="26"/>
  <c r="CD879" i="26"/>
  <c r="CE874" i="26"/>
  <c r="CF869" i="26"/>
  <c r="CD864" i="26"/>
  <c r="CE859" i="26"/>
  <c r="CF854" i="26"/>
  <c r="CG849" i="26"/>
  <c r="CD845" i="26"/>
  <c r="CF839" i="26"/>
  <c r="CG834" i="26"/>
  <c r="CD830" i="26"/>
  <c r="CE825" i="26"/>
  <c r="CG819" i="26"/>
  <c r="CD815" i="26"/>
  <c r="CE810" i="26"/>
  <c r="CF805" i="26"/>
  <c r="CD800" i="26"/>
  <c r="CE795" i="26"/>
  <c r="CF790" i="26"/>
  <c r="CG785" i="26"/>
  <c r="CD781" i="26"/>
  <c r="CF775" i="26"/>
  <c r="CG770" i="26"/>
  <c r="CD766" i="26"/>
  <c r="CD762" i="26"/>
  <c r="CD758" i="26"/>
  <c r="CD754" i="26"/>
  <c r="CD750" i="26"/>
  <c r="CD746" i="26"/>
  <c r="CD742" i="26"/>
  <c r="CD738" i="26"/>
  <c r="CD734" i="26"/>
  <c r="CD730" i="26"/>
  <c r="CD726" i="26"/>
  <c r="CD722" i="26"/>
  <c r="CD718" i="26"/>
  <c r="CD714" i="26"/>
  <c r="CD710" i="26"/>
  <c r="CD706" i="26"/>
  <c r="CD702" i="26"/>
  <c r="CE1103" i="26"/>
  <c r="CF1097" i="26"/>
  <c r="CD1091" i="26"/>
  <c r="CF1083" i="26"/>
  <c r="CG1077" i="26"/>
  <c r="CE1071" i="26"/>
  <c r="CG1063" i="26"/>
  <c r="CD1058" i="26"/>
  <c r="CF1051" i="26"/>
  <c r="CD1044" i="26"/>
  <c r="CE1038" i="26"/>
  <c r="CG1031" i="26"/>
  <c r="CD1025" i="26"/>
  <c r="CF1018" i="26"/>
  <c r="CD1012" i="26"/>
  <c r="CE1005" i="26"/>
  <c r="CG998" i="26"/>
  <c r="CD993" i="26"/>
  <c r="CF985" i="26"/>
  <c r="CD979" i="26"/>
  <c r="CE973" i="26"/>
  <c r="CG965" i="26"/>
  <c r="CE959" i="26"/>
  <c r="CF953" i="26"/>
  <c r="CD946" i="26"/>
  <c r="CF939" i="26"/>
  <c r="CG933" i="26"/>
  <c r="CE926" i="26"/>
  <c r="CG919" i="26"/>
  <c r="CD914" i="26"/>
  <c r="CF906" i="26"/>
  <c r="CD900" i="26"/>
  <c r="CE894" i="26"/>
  <c r="CG886" i="26"/>
  <c r="CD881" i="26"/>
  <c r="CF874" i="26"/>
  <c r="CD867" i="26"/>
  <c r="CE861" i="26"/>
  <c r="CG854" i="26"/>
  <c r="CE847" i="26"/>
  <c r="CF841" i="26"/>
  <c r="CD835" i="26"/>
  <c r="CF827" i="26"/>
  <c r="CG821" i="26"/>
  <c r="CE815" i="26"/>
  <c r="CG807" i="26"/>
  <c r="CD802" i="26"/>
  <c r="CF795" i="26"/>
  <c r="CD788" i="26"/>
  <c r="CE782" i="26"/>
  <c r="CG775" i="26"/>
  <c r="CD769" i="26"/>
  <c r="CE763" i="26"/>
  <c r="CE758" i="26"/>
  <c r="CE752" i="26"/>
  <c r="CE747" i="26"/>
  <c r="CE742" i="26"/>
  <c r="CE736" i="26"/>
  <c r="CE731" i="26"/>
  <c r="CE726" i="26"/>
  <c r="CE720" i="26"/>
  <c r="CE715" i="26"/>
  <c r="CE710" i="26"/>
  <c r="CE704" i="26"/>
  <c r="CE699" i="26"/>
  <c r="CF694" i="26"/>
  <c r="CG689" i="26"/>
  <c r="CE684" i="26"/>
  <c r="CF679" i="26"/>
  <c r="CG674" i="26"/>
  <c r="CD670" i="26"/>
  <c r="CE665" i="26"/>
  <c r="CG659" i="26"/>
  <c r="CD655" i="26"/>
  <c r="CE650" i="26"/>
  <c r="CF645" i="26"/>
  <c r="CD640" i="26"/>
  <c r="CE635" i="26"/>
  <c r="CF630" i="26"/>
  <c r="CG625" i="26"/>
  <c r="CE620" i="26"/>
  <c r="CF615" i="26"/>
  <c r="CG610" i="26"/>
  <c r="CD606" i="26"/>
  <c r="CE601" i="26"/>
  <c r="CG595" i="26"/>
  <c r="CD591" i="26"/>
  <c r="CE586" i="26"/>
  <c r="CF581" i="26"/>
  <c r="CD576" i="26"/>
  <c r="CE571" i="26"/>
  <c r="CF566" i="26"/>
  <c r="CG561" i="26"/>
  <c r="CE556" i="26"/>
  <c r="CF551" i="26"/>
  <c r="CG546" i="26"/>
  <c r="CD542" i="26"/>
  <c r="CE537" i="26"/>
  <c r="CD532" i="26"/>
  <c r="CG527" i="26"/>
  <c r="CG523" i="26"/>
  <c r="CG519" i="26"/>
  <c r="CG515" i="26"/>
  <c r="CG511" i="26"/>
  <c r="CG507" i="26"/>
  <c r="CG503" i="26"/>
  <c r="CG499" i="26"/>
  <c r="CG495" i="26"/>
  <c r="CD1103" i="26"/>
  <c r="CE1097" i="26"/>
  <c r="CF1090" i="26"/>
  <c r="CE1083" i="26"/>
  <c r="CF1077" i="26"/>
  <c r="CG1070" i="26"/>
  <c r="CF1063" i="26"/>
  <c r="CG1057" i="26"/>
  <c r="CD1051" i="26"/>
  <c r="CG1043" i="26"/>
  <c r="CD1038" i="26"/>
  <c r="CE1031" i="26"/>
  <c r="CD1024" i="26"/>
  <c r="CE1018" i="26"/>
  <c r="CF1011" i="26"/>
  <c r="CD1005" i="26"/>
  <c r="CF998" i="26"/>
  <c r="CG991" i="26"/>
  <c r="CE985" i="26"/>
  <c r="CG978" i="26"/>
  <c r="CD972" i="26"/>
  <c r="CF965" i="26"/>
  <c r="CD959" i="26"/>
  <c r="CD953" i="26"/>
  <c r="CG945" i="26"/>
  <c r="CE939" i="26"/>
  <c r="CE933" i="26"/>
  <c r="CD926" i="26"/>
  <c r="CF919" i="26"/>
  <c r="CF913" i="26"/>
  <c r="CE906" i="26"/>
  <c r="CG899" i="26"/>
  <c r="CG893" i="26"/>
  <c r="CF886" i="26"/>
  <c r="CD880" i="26"/>
  <c r="CD874" i="26"/>
  <c r="CG866" i="26"/>
  <c r="CD861" i="26"/>
  <c r="CE854" i="26"/>
  <c r="CD847" i="26"/>
  <c r="CE841" i="26"/>
  <c r="CF834" i="26"/>
  <c r="CE827" i="26"/>
  <c r="CF821" i="26"/>
  <c r="CG814" i="26"/>
  <c r="CF807" i="26"/>
  <c r="CG801" i="26"/>
  <c r="CD795" i="26"/>
  <c r="CG787" i="26"/>
  <c r="CD782" i="26"/>
  <c r="CE775" i="26"/>
  <c r="CD768" i="26"/>
  <c r="CD763" i="26"/>
  <c r="CG757" i="26"/>
  <c r="CD752" i="26"/>
  <c r="CD747" i="26"/>
  <c r="CG741" i="26"/>
  <c r="CD736" i="26"/>
  <c r="CD731" i="26"/>
  <c r="CG725" i="26"/>
  <c r="CD720" i="26"/>
  <c r="CD715" i="26"/>
  <c r="CG709" i="26"/>
  <c r="CD704" i="26"/>
  <c r="CD699" i="26"/>
  <c r="CE694" i="26"/>
  <c r="CF689" i="26"/>
  <c r="CG1102" i="26"/>
  <c r="CD1097" i="26"/>
  <c r="CE1090" i="26"/>
  <c r="CD1083" i="26"/>
  <c r="CE1077" i="26"/>
  <c r="CF1070" i="26"/>
  <c r="CE1063" i="26"/>
  <c r="CF1057" i="26"/>
  <c r="CG1050" i="26"/>
  <c r="CF1043" i="26"/>
  <c r="CG1037" i="26"/>
  <c r="CD1031" i="26"/>
  <c r="CG1023" i="26"/>
  <c r="CD1018" i="26"/>
  <c r="CE1011" i="26"/>
  <c r="CD1004" i="26"/>
  <c r="CE998" i="26"/>
  <c r="CF991" i="26"/>
  <c r="CD985" i="26"/>
  <c r="CF978" i="26"/>
  <c r="CG971" i="26"/>
  <c r="CE965" i="26"/>
  <c r="CG958" i="26"/>
  <c r="CD952" i="26"/>
  <c r="CF945" i="26"/>
  <c r="CD939" i="26"/>
  <c r="CD933" i="26"/>
  <c r="CG925" i="26"/>
  <c r="CE919" i="26"/>
  <c r="CE913" i="26"/>
  <c r="CD906" i="26"/>
  <c r="CF899" i="26"/>
  <c r="CF893" i="26"/>
  <c r="CE886" i="26"/>
  <c r="CG879" i="26"/>
  <c r="CG873" i="26"/>
  <c r="CF866" i="26"/>
  <c r="CD860" i="26"/>
  <c r="CD854" i="26"/>
  <c r="CG846" i="26"/>
  <c r="CD841" i="26"/>
  <c r="CE834" i="26"/>
  <c r="CD827" i="26"/>
  <c r="CE821" i="26"/>
  <c r="CF814" i="26"/>
  <c r="CE807" i="26"/>
  <c r="CF801" i="26"/>
  <c r="CG794" i="26"/>
  <c r="CF787" i="26"/>
  <c r="CG781" i="26"/>
  <c r="CD775" i="26"/>
  <c r="CG767" i="26"/>
  <c r="CG762" i="26"/>
  <c r="CF757" i="26"/>
  <c r="CG751" i="26"/>
  <c r="CG746" i="26"/>
  <c r="CF741" i="26"/>
  <c r="CG735" i="26"/>
  <c r="CG730" i="26"/>
  <c r="CF725" i="26"/>
  <c r="CG719" i="26"/>
  <c r="CG714" i="26"/>
  <c r="CF709" i="26"/>
  <c r="CG703" i="26"/>
  <c r="CG698" i="26"/>
  <c r="CD694" i="26"/>
  <c r="CE689" i="26"/>
  <c r="CG683" i="26"/>
  <c r="CD679" i="26"/>
  <c r="CE674" i="26"/>
  <c r="CF669" i="26"/>
  <c r="CD664" i="26"/>
  <c r="CE659" i="26"/>
  <c r="CF654" i="26"/>
  <c r="CG649" i="26"/>
  <c r="CE644" i="26"/>
  <c r="CF639" i="26"/>
  <c r="CG634" i="26"/>
  <c r="CD630" i="26"/>
  <c r="CE625" i="26"/>
  <c r="CG619" i="26"/>
  <c r="CD615" i="26"/>
  <c r="CE610" i="26"/>
  <c r="CF605" i="26"/>
  <c r="CD600" i="26"/>
  <c r="CE595" i="26"/>
  <c r="CF590" i="26"/>
  <c r="CG585" i="26"/>
  <c r="CE580" i="26"/>
  <c r="CF575" i="26"/>
  <c r="CG570" i="26"/>
  <c r="CD566" i="26"/>
  <c r="CE561" i="26"/>
  <c r="CG555" i="26"/>
  <c r="CF1102" i="26"/>
  <c r="CD1096" i="26"/>
  <c r="CD1090" i="26"/>
  <c r="CG1082" i="26"/>
  <c r="CD1077" i="26"/>
  <c r="CE1070" i="26"/>
  <c r="CD1063" i="26"/>
  <c r="CE1057" i="26"/>
  <c r="CF1050" i="26"/>
  <c r="CE1043" i="26"/>
  <c r="CF1037" i="26"/>
  <c r="CG1030" i="26"/>
  <c r="CF1023" i="26"/>
  <c r="CG1017" i="26"/>
  <c r="CD1011" i="26"/>
  <c r="CG1003" i="26"/>
  <c r="CD998" i="26"/>
  <c r="CE991" i="26"/>
  <c r="CD984" i="26"/>
  <c r="CE978" i="26"/>
  <c r="CF971" i="26"/>
  <c r="CD965" i="26"/>
  <c r="CF958" i="26"/>
  <c r="CG951" i="26"/>
  <c r="CE945" i="26"/>
  <c r="CG938" i="26"/>
  <c r="CD932" i="26"/>
  <c r="CF925" i="26"/>
  <c r="CD919" i="26"/>
  <c r="CD913" i="26"/>
  <c r="CG905" i="26"/>
  <c r="CE899" i="26"/>
  <c r="CE893" i="26"/>
  <c r="CD886" i="26"/>
  <c r="CF879" i="26"/>
  <c r="CF873" i="26"/>
  <c r="CE866" i="26"/>
  <c r="CG859" i="26"/>
  <c r="CG853" i="26"/>
  <c r="CF846" i="26"/>
  <c r="CD840" i="26"/>
  <c r="CD834" i="26"/>
  <c r="CG826" i="26"/>
  <c r="CD821" i="26"/>
  <c r="CE814" i="26"/>
  <c r="CD807" i="26"/>
  <c r="CE801" i="26"/>
  <c r="CF794" i="26"/>
  <c r="CE787" i="26"/>
  <c r="CF781" i="26"/>
  <c r="CG774" i="26"/>
  <c r="CF767" i="26"/>
  <c r="CF762" i="26"/>
  <c r="CE757" i="26"/>
  <c r="CF751" i="26"/>
  <c r="CF746" i="26"/>
  <c r="CE741" i="26"/>
  <c r="CF735" i="26"/>
  <c r="CF730" i="26"/>
  <c r="CE725" i="26"/>
  <c r="CF719" i="26"/>
  <c r="CF714" i="26"/>
  <c r="CE709" i="26"/>
  <c r="CF703" i="26"/>
  <c r="CF698" i="26"/>
  <c r="CG693" i="26"/>
  <c r="CE688" i="26"/>
  <c r="CF683" i="26"/>
  <c r="CG678" i="26"/>
  <c r="CD674" i="26"/>
  <c r="CE669" i="26"/>
  <c r="CG663" i="26"/>
  <c r="CD659" i="26"/>
  <c r="CE654" i="26"/>
  <c r="CF649" i="26"/>
  <c r="CD644" i="26"/>
  <c r="CE639" i="26"/>
  <c r="CF634" i="26"/>
  <c r="CG629" i="26"/>
  <c r="CE624" i="26"/>
  <c r="CF619" i="26"/>
  <c r="CG614" i="26"/>
  <c r="CD610" i="26"/>
  <c r="CE605" i="26"/>
  <c r="CG599" i="26"/>
  <c r="CG1101" i="26"/>
  <c r="CD1095" i="26"/>
  <c r="CG1087" i="26"/>
  <c r="CD1082" i="26"/>
  <c r="CE1075" i="26"/>
  <c r="CD1068" i="26"/>
  <c r="CE1062" i="26"/>
  <c r="CF1055" i="26"/>
  <c r="CD1049" i="26"/>
  <c r="CF1042" i="26"/>
  <c r="CG1035" i="26"/>
  <c r="CE1029" i="26"/>
  <c r="CG1022" i="26"/>
  <c r="CD1016" i="26"/>
  <c r="CF1009" i="26"/>
  <c r="CD1003" i="26"/>
  <c r="CD997" i="26"/>
  <c r="CG989" i="26"/>
  <c r="CE983" i="26"/>
  <c r="CE977" i="26"/>
  <c r="CD970" i="26"/>
  <c r="CF963" i="26"/>
  <c r="CF957" i="26"/>
  <c r="CE950" i="26"/>
  <c r="CG943" i="26"/>
  <c r="CG937" i="26"/>
  <c r="CF930" i="26"/>
  <c r="CD924" i="26"/>
  <c r="CD918" i="26"/>
  <c r="CG910" i="26"/>
  <c r="CD905" i="26"/>
  <c r="CE898" i="26"/>
  <c r="CD891" i="26"/>
  <c r="CE885" i="26"/>
  <c r="CF878" i="26"/>
  <c r="CE871" i="26"/>
  <c r="CF865" i="26"/>
  <c r="CG858" i="26"/>
  <c r="CF851" i="26"/>
  <c r="CG845" i="26"/>
  <c r="CD839" i="26"/>
  <c r="CG831" i="26"/>
  <c r="CD826" i="26"/>
  <c r="CE819" i="26"/>
  <c r="CD812" i="26"/>
  <c r="CE806" i="26"/>
  <c r="CF799" i="26"/>
  <c r="CD793" i="26"/>
  <c r="CF786" i="26"/>
  <c r="CG779" i="26"/>
  <c r="CE773" i="26"/>
  <c r="CG766" i="26"/>
  <c r="CF761" i="26"/>
  <c r="CE1102" i="26"/>
  <c r="CE1093" i="26"/>
  <c r="CE1085" i="26"/>
  <c r="CG1073" i="26"/>
  <c r="CG1065" i="26"/>
  <c r="CE1054" i="26"/>
  <c r="CE1046" i="26"/>
  <c r="CF1035" i="26"/>
  <c r="CD1027" i="26"/>
  <c r="CD1017" i="26"/>
  <c r="CF1007" i="26"/>
  <c r="CG997" i="26"/>
  <c r="CD988" i="26"/>
  <c r="CE979" i="26"/>
  <c r="CE969" i="26"/>
  <c r="CG959" i="26"/>
  <c r="CG949" i="26"/>
  <c r="CD941" i="26"/>
  <c r="CE930" i="26"/>
  <c r="CF921" i="26"/>
  <c r="CD911" i="26"/>
  <c r="CG902" i="26"/>
  <c r="CF891" i="26"/>
  <c r="CE883" i="26"/>
  <c r="CG874" i="26"/>
  <c r="CG863" i="26"/>
  <c r="CE855" i="26"/>
  <c r="CE845" i="26"/>
  <c r="CG835" i="26"/>
  <c r="CG825" i="26"/>
  <c r="CD817" i="26"/>
  <c r="CF806" i="26"/>
  <c r="CF797" i="26"/>
  <c r="CD787" i="26"/>
  <c r="CD778" i="26"/>
  <c r="CD770" i="26"/>
  <c r="CD760" i="26"/>
  <c r="CG753" i="26"/>
  <c r="CG745" i="26"/>
  <c r="CD739" i="26"/>
  <c r="CD732" i="26"/>
  <c r="CD724" i="26"/>
  <c r="CG717" i="26"/>
  <c r="CD711" i="26"/>
  <c r="CD703" i="26"/>
  <c r="CE696" i="26"/>
  <c r="CF690" i="26"/>
  <c r="CE683" i="26"/>
  <c r="CG677" i="26"/>
  <c r="CF671" i="26"/>
  <c r="CD666" i="26"/>
  <c r="CF659" i="26"/>
  <c r="CF653" i="26"/>
  <c r="CE647" i="26"/>
  <c r="CG641" i="26"/>
  <c r="CF635" i="26"/>
  <c r="CE629" i="26"/>
  <c r="CD623" i="26"/>
  <c r="CF617" i="26"/>
  <c r="CE611" i="26"/>
  <c r="CE604" i="26"/>
  <c r="CG598" i="26"/>
  <c r="CF593" i="26"/>
  <c r="CF587" i="26"/>
  <c r="CE582" i="26"/>
  <c r="CE576" i="26"/>
  <c r="CF570" i="26"/>
  <c r="CE565" i="26"/>
  <c r="CE559" i="26"/>
  <c r="CD554" i="26"/>
  <c r="CE548" i="26"/>
  <c r="CE543" i="26"/>
  <c r="CE538" i="26"/>
  <c r="CE533" i="26"/>
  <c r="CE528" i="26"/>
  <c r="CD524" i="26"/>
  <c r="CF519" i="26"/>
  <c r="CE515" i="26"/>
  <c r="CD511" i="26"/>
  <c r="CG506" i="26"/>
  <c r="CF502" i="26"/>
  <c r="CE498" i="26"/>
  <c r="CD494" i="26"/>
  <c r="CD490" i="26"/>
  <c r="CD486" i="26"/>
  <c r="CD482" i="26"/>
  <c r="CD478" i="26"/>
  <c r="CD474" i="26"/>
  <c r="CD470" i="26"/>
  <c r="CD466" i="26"/>
  <c r="CD462" i="26"/>
  <c r="CD458" i="26"/>
  <c r="CD454" i="26"/>
  <c r="CD450" i="26"/>
  <c r="CD446" i="26"/>
  <c r="CD442" i="26"/>
  <c r="CD438" i="26"/>
  <c r="CD434" i="26"/>
  <c r="CD430" i="26"/>
  <c r="CD426" i="26"/>
  <c r="CD422" i="26"/>
  <c r="CD418" i="26"/>
  <c r="CD414" i="26"/>
  <c r="CD410" i="26"/>
  <c r="CD406" i="26"/>
  <c r="CD402" i="26"/>
  <c r="CD398" i="26"/>
  <c r="CD394" i="26"/>
  <c r="CD390" i="26"/>
  <c r="CD386" i="26"/>
  <c r="CD382" i="26"/>
  <c r="CD378" i="26"/>
  <c r="CD374" i="26"/>
  <c r="CD370" i="26"/>
  <c r="CD366" i="26"/>
  <c r="CD362" i="26"/>
  <c r="CD358" i="26"/>
  <c r="CD354" i="26"/>
  <c r="CD350" i="26"/>
  <c r="CD346" i="26"/>
  <c r="CD342" i="26"/>
  <c r="CD338" i="26"/>
  <c r="CD334" i="26"/>
  <c r="CD330" i="26"/>
  <c r="CD326" i="26"/>
  <c r="CD322" i="26"/>
  <c r="CD318" i="26"/>
  <c r="CD314" i="26"/>
  <c r="CD310" i="26"/>
  <c r="CD306" i="26"/>
  <c r="CD302" i="26"/>
  <c r="CD298" i="26"/>
  <c r="CD294" i="26"/>
  <c r="CD290" i="26"/>
  <c r="CD286" i="26"/>
  <c r="CD282" i="26"/>
  <c r="CD278" i="26"/>
  <c r="CD274" i="26"/>
  <c r="CD270" i="26"/>
  <c r="CD266" i="26"/>
  <c r="CD262" i="26"/>
  <c r="CD258" i="26"/>
  <c r="CD254" i="26"/>
  <c r="CD250" i="26"/>
  <c r="CD246" i="26"/>
  <c r="CD242" i="26"/>
  <c r="CD238" i="26"/>
  <c r="CD234" i="26"/>
  <c r="CD230" i="26"/>
  <c r="CD226" i="26"/>
  <c r="CD222" i="26"/>
  <c r="CD218" i="26"/>
  <c r="CD214" i="26"/>
  <c r="CD210" i="26"/>
  <c r="CD206" i="26"/>
  <c r="CD202" i="26"/>
  <c r="CD198" i="26"/>
  <c r="CD194" i="26"/>
  <c r="CD190" i="26"/>
  <c r="CD186" i="26"/>
  <c r="CD182" i="26"/>
  <c r="CD178" i="26"/>
  <c r="CD174" i="26"/>
  <c r="CD170" i="26"/>
  <c r="CD1102" i="26"/>
  <c r="CD1093" i="26"/>
  <c r="CF1082" i="26"/>
  <c r="CF1073" i="26"/>
  <c r="CF1065" i="26"/>
  <c r="CD1054" i="26"/>
  <c r="CD1046" i="26"/>
  <c r="CF1034" i="26"/>
  <c r="CF1026" i="26"/>
  <c r="CG1015" i="26"/>
  <c r="CE1007" i="26"/>
  <c r="CE997" i="26"/>
  <c r="CG987" i="26"/>
  <c r="CD978" i="26"/>
  <c r="CD969" i="26"/>
  <c r="CF959" i="26"/>
  <c r="CF949" i="26"/>
  <c r="CD940" i="26"/>
  <c r="CD930" i="26"/>
  <c r="CE921" i="26"/>
  <c r="CF910" i="26"/>
  <c r="CG901" i="26"/>
  <c r="CE891" i="26"/>
  <c r="CD883" i="26"/>
  <c r="CG871" i="26"/>
  <c r="CF863" i="26"/>
  <c r="CD855" i="26"/>
  <c r="CD844" i="26"/>
  <c r="CF835" i="26"/>
  <c r="CF825" i="26"/>
  <c r="CD816" i="26"/>
  <c r="CD806" i="26"/>
  <c r="CE797" i="26"/>
  <c r="CG786" i="26"/>
  <c r="CG777" i="26"/>
  <c r="CE767" i="26"/>
  <c r="CG759" i="26"/>
  <c r="CF753" i="26"/>
  <c r="CF745" i="26"/>
  <c r="CG738" i="26"/>
  <c r="CG731" i="26"/>
  <c r="CG723" i="26"/>
  <c r="CF717" i="26"/>
  <c r="CG710" i="26"/>
  <c r="CG702" i="26"/>
  <c r="CD696" i="26"/>
  <c r="CE690" i="26"/>
  <c r="CD683" i="26"/>
  <c r="CF677" i="26"/>
  <c r="CE671" i="26"/>
  <c r="CG665" i="26"/>
  <c r="CG658" i="26"/>
  <c r="CE653" i="26"/>
  <c r="CD647" i="26"/>
  <c r="CF641" i="26"/>
  <c r="CD635" i="26"/>
  <c r="CE628" i="26"/>
  <c r="CG622" i="26"/>
  <c r="CE617" i="26"/>
  <c r="CD611" i="26"/>
  <c r="CD604" i="26"/>
  <c r="CF598" i="26"/>
  <c r="CE593" i="26"/>
  <c r="CE587" i="26"/>
  <c r="CD582" i="26"/>
  <c r="CG575" i="26"/>
  <c r="CE570" i="26"/>
  <c r="CE564" i="26"/>
  <c r="CD559" i="26"/>
  <c r="CG553" i="26"/>
  <c r="CD548" i="26"/>
  <c r="CD543" i="26"/>
  <c r="CD538" i="26"/>
  <c r="CF532" i="26"/>
  <c r="CD528" i="26"/>
  <c r="CF523" i="26"/>
  <c r="CE519" i="26"/>
  <c r="CD515" i="26"/>
  <c r="CG510" i="26"/>
  <c r="CF506" i="26"/>
  <c r="CE502" i="26"/>
  <c r="CD498" i="26"/>
  <c r="CG493" i="26"/>
  <c r="CG489" i="26"/>
  <c r="CG485" i="26"/>
  <c r="CG481" i="26"/>
  <c r="CG477" i="26"/>
  <c r="CG473" i="26"/>
  <c r="CG469" i="26"/>
  <c r="CG465" i="26"/>
  <c r="CG461" i="26"/>
  <c r="CG457" i="26"/>
  <c r="CG453" i="26"/>
  <c r="CG449" i="26"/>
  <c r="CG445" i="26"/>
  <c r="CG441" i="26"/>
  <c r="CG437" i="26"/>
  <c r="CG433" i="26"/>
  <c r="CG429" i="26"/>
  <c r="CG425" i="26"/>
  <c r="CG421" i="26"/>
  <c r="CG417" i="26"/>
  <c r="CG413" i="26"/>
  <c r="CG409" i="26"/>
  <c r="CG405" i="26"/>
  <c r="CG401" i="26"/>
  <c r="CG397" i="26"/>
  <c r="CG393" i="26"/>
  <c r="CG389" i="26"/>
  <c r="CG385" i="26"/>
  <c r="CG381" i="26"/>
  <c r="CG377" i="26"/>
  <c r="CG373" i="26"/>
  <c r="CG369" i="26"/>
  <c r="CG365" i="26"/>
  <c r="CG361" i="26"/>
  <c r="CG357" i="26"/>
  <c r="CG353" i="26"/>
  <c r="CG349" i="26"/>
  <c r="CG345" i="26"/>
  <c r="CG341" i="26"/>
  <c r="CG337" i="26"/>
  <c r="CG333" i="26"/>
  <c r="CG329" i="26"/>
  <c r="CG325" i="26"/>
  <c r="CG321" i="26"/>
  <c r="CG317" i="26"/>
  <c r="CG313" i="26"/>
  <c r="CG309" i="26"/>
  <c r="CG305" i="26"/>
  <c r="CG301" i="26"/>
  <c r="CG297" i="26"/>
  <c r="CG293" i="26"/>
  <c r="CG289" i="26"/>
  <c r="CG285" i="26"/>
  <c r="CG281" i="26"/>
  <c r="CG277" i="26"/>
  <c r="CG273" i="26"/>
  <c r="CG269" i="26"/>
  <c r="CG265" i="26"/>
  <c r="CG261" i="26"/>
  <c r="CG257" i="26"/>
  <c r="CG253" i="26"/>
  <c r="CG249" i="26"/>
  <c r="CF1101" i="26"/>
  <c r="CD1092" i="26"/>
  <c r="CE1082" i="26"/>
  <c r="CE1073" i="26"/>
  <c r="CG1062" i="26"/>
  <c r="CG1053" i="26"/>
  <c r="CG1045" i="26"/>
  <c r="CE1034" i="26"/>
  <c r="CE1026" i="26"/>
  <c r="CG1014" i="26"/>
  <c r="CG1006" i="26"/>
  <c r="CD996" i="26"/>
  <c r="CF987" i="26"/>
  <c r="CF977" i="26"/>
  <c r="CD968" i="26"/>
  <c r="CE958" i="26"/>
  <c r="CE949" i="26"/>
  <c r="CG939" i="26"/>
  <c r="CG929" i="26"/>
  <c r="CD921" i="26"/>
  <c r="CE910" i="26"/>
  <c r="CF901" i="26"/>
  <c r="CG890" i="26"/>
  <c r="CD882" i="26"/>
  <c r="CF871" i="26"/>
  <c r="CE863" i="26"/>
  <c r="CD852" i="26"/>
  <c r="CG843" i="26"/>
  <c r="CE835" i="26"/>
  <c r="CD825" i="26"/>
  <c r="CG815" i="26"/>
  <c r="CG805" i="26"/>
  <c r="CD797" i="26"/>
  <c r="CE786" i="26"/>
  <c r="CF777" i="26"/>
  <c r="CD767" i="26"/>
  <c r="CF759" i="26"/>
  <c r="CE753" i="26"/>
  <c r="CE745" i="26"/>
  <c r="CF738" i="26"/>
  <c r="CF731" i="26"/>
  <c r="CF723" i="26"/>
  <c r="CE717" i="26"/>
  <c r="CF710" i="26"/>
  <c r="CF702" i="26"/>
  <c r="CG695" i="26"/>
  <c r="CD690" i="26"/>
  <c r="CG682" i="26"/>
  <c r="CE677" i="26"/>
  <c r="CD671" i="26"/>
  <c r="CF665" i="26"/>
  <c r="CF658" i="26"/>
  <c r="CE652" i="26"/>
  <c r="CG646" i="26"/>
  <c r="CE641" i="26"/>
  <c r="CE634" i="26"/>
  <c r="CD628" i="26"/>
  <c r="CF622" i="26"/>
  <c r="CE616" i="26"/>
  <c r="CF610" i="26"/>
  <c r="CG603" i="26"/>
  <c r="CE598" i="26"/>
  <c r="CE592" i="26"/>
  <c r="CD587" i="26"/>
  <c r="CG581" i="26"/>
  <c r="CE575" i="26"/>
  <c r="CD570" i="26"/>
  <c r="CD564" i="26"/>
  <c r="CG558" i="26"/>
  <c r="CF553" i="26"/>
  <c r="CG547" i="26"/>
  <c r="CG542" i="26"/>
  <c r="CG537" i="26"/>
  <c r="CE532" i="26"/>
  <c r="CF527" i="26"/>
  <c r="CE523" i="26"/>
  <c r="CD519" i="26"/>
  <c r="CG514" i="26"/>
  <c r="CF510" i="26"/>
  <c r="CE506" i="26"/>
  <c r="CD502" i="26"/>
  <c r="CG497" i="26"/>
  <c r="CF493" i="26"/>
  <c r="CF489" i="26"/>
  <c r="CF485" i="26"/>
  <c r="CF481" i="26"/>
  <c r="CF477" i="26"/>
  <c r="CF473" i="26"/>
  <c r="CF469" i="26"/>
  <c r="CF465" i="26"/>
  <c r="CF461" i="26"/>
  <c r="CF457" i="26"/>
  <c r="CF453" i="26"/>
  <c r="CF449" i="26"/>
  <c r="CF445" i="26"/>
  <c r="CF441" i="26"/>
  <c r="CF437" i="26"/>
  <c r="CF433" i="26"/>
  <c r="CF429" i="26"/>
  <c r="CF425" i="26"/>
  <c r="CF421" i="26"/>
  <c r="CF417" i="26"/>
  <c r="CF413" i="26"/>
  <c r="CF409" i="26"/>
  <c r="CF405" i="26"/>
  <c r="CF401" i="26"/>
  <c r="CF397" i="26"/>
  <c r="CF393" i="26"/>
  <c r="CF389" i="26"/>
  <c r="CF385" i="26"/>
  <c r="CF381" i="26"/>
  <c r="CF377" i="26"/>
  <c r="CF373" i="26"/>
  <c r="CF369" i="26"/>
  <c r="CF365" i="26"/>
  <c r="CF361" i="26"/>
  <c r="CF357" i="26"/>
  <c r="CF353" i="26"/>
  <c r="CF349" i="26"/>
  <c r="CF345" i="26"/>
  <c r="CF341" i="26"/>
  <c r="CF337" i="26"/>
  <c r="CF333" i="26"/>
  <c r="CF329" i="26"/>
  <c r="CF325" i="26"/>
  <c r="CF321" i="26"/>
  <c r="CF317" i="26"/>
  <c r="CF313" i="26"/>
  <c r="CF309" i="26"/>
  <c r="CF305" i="26"/>
  <c r="CF301" i="26"/>
  <c r="CF297" i="26"/>
  <c r="CF293" i="26"/>
  <c r="CF289" i="26"/>
  <c r="CF285" i="26"/>
  <c r="CF281" i="26"/>
  <c r="CF277" i="26"/>
  <c r="CF273" i="26"/>
  <c r="CF269" i="26"/>
  <c r="CF265" i="26"/>
  <c r="CF261" i="26"/>
  <c r="CF257" i="26"/>
  <c r="CF253" i="26"/>
  <c r="CF249" i="26"/>
  <c r="CE1101" i="26"/>
  <c r="CG1091" i="26"/>
  <c r="CG1081" i="26"/>
  <c r="CD1073" i="26"/>
  <c r="CF1062" i="26"/>
  <c r="CF1053" i="26"/>
  <c r="CD1043" i="26"/>
  <c r="CD1034" i="26"/>
  <c r="CD1026" i="26"/>
  <c r="CF1014" i="26"/>
  <c r="CF1006" i="26"/>
  <c r="CD995" i="26"/>
  <c r="CD987" i="26"/>
  <c r="CD977" i="26"/>
  <c r="CG967" i="26"/>
  <c r="CG957" i="26"/>
  <c r="CD949" i="26"/>
  <c r="CF938" i="26"/>
  <c r="CF929" i="26"/>
  <c r="CD920" i="26"/>
  <c r="CD910" i="26"/>
  <c r="CE901" i="26"/>
  <c r="CF890" i="26"/>
  <c r="CG881" i="26"/>
  <c r="CD871" i="26"/>
  <c r="CE862" i="26"/>
  <c r="CG851" i="26"/>
  <c r="CF843" i="26"/>
  <c r="CD833" i="26"/>
  <c r="CD824" i="26"/>
  <c r="CF815" i="26"/>
  <c r="CE805" i="26"/>
  <c r="CD796" i="26"/>
  <c r="CD786" i="26"/>
  <c r="CE777" i="26"/>
  <c r="CF766" i="26"/>
  <c r="CE759" i="26"/>
  <c r="CE751" i="26"/>
  <c r="CE744" i="26"/>
  <c r="CE738" i="26"/>
  <c r="CE730" i="26"/>
  <c r="CE723" i="26"/>
  <c r="CE716" i="26"/>
  <c r="CE708" i="26"/>
  <c r="CE702" i="26"/>
  <c r="CF695" i="26"/>
  <c r="CD688" i="26"/>
  <c r="CF682" i="26"/>
  <c r="CE676" i="26"/>
  <c r="CG670" i="26"/>
  <c r="CE664" i="26"/>
  <c r="CE658" i="26"/>
  <c r="CD652" i="26"/>
  <c r="CF646" i="26"/>
  <c r="CE640" i="26"/>
  <c r="CD634" i="26"/>
  <c r="CG627" i="26"/>
  <c r="CE622" i="26"/>
  <c r="CD616" i="26"/>
  <c r="CG609" i="26"/>
  <c r="CF603" i="26"/>
  <c r="CD598" i="26"/>
  <c r="CD592" i="26"/>
  <c r="CG586" i="26"/>
  <c r="CE581" i="26"/>
  <c r="CD575" i="26"/>
  <c r="CG569" i="26"/>
  <c r="CG563" i="26"/>
  <c r="CF558" i="26"/>
  <c r="CE553" i="26"/>
  <c r="CF547" i="26"/>
  <c r="CF542" i="26"/>
  <c r="CF537" i="26"/>
  <c r="CG531" i="26"/>
  <c r="CE527" i="26"/>
  <c r="CD523" i="26"/>
  <c r="CG518" i="26"/>
  <c r="CF514" i="26"/>
  <c r="CE510" i="26"/>
  <c r="CD506" i="26"/>
  <c r="CG501" i="26"/>
  <c r="CF497" i="26"/>
  <c r="CE493" i="26"/>
  <c r="CE489" i="26"/>
  <c r="CE485" i="26"/>
  <c r="CE481" i="26"/>
  <c r="CE477" i="26"/>
  <c r="CE473" i="26"/>
  <c r="CE469" i="26"/>
  <c r="CE465" i="26"/>
  <c r="CE461" i="26"/>
  <c r="CE457" i="26"/>
  <c r="CE453" i="26"/>
  <c r="CE449" i="26"/>
  <c r="CE445" i="26"/>
  <c r="CE441" i="26"/>
  <c r="CE437" i="26"/>
  <c r="CE433" i="26"/>
  <c r="CE429" i="26"/>
  <c r="CE425" i="26"/>
  <c r="CE421" i="26"/>
  <c r="CE417" i="26"/>
  <c r="CE413" i="26"/>
  <c r="CE409" i="26"/>
  <c r="CE405" i="26"/>
  <c r="CE401" i="26"/>
  <c r="CE397" i="26"/>
  <c r="CE393" i="26"/>
  <c r="CE389" i="26"/>
  <c r="CE385" i="26"/>
  <c r="CE381" i="26"/>
  <c r="CE377" i="26"/>
  <c r="CE373" i="26"/>
  <c r="CE369" i="26"/>
  <c r="CE365" i="26"/>
  <c r="CE361" i="26"/>
  <c r="CE357" i="26"/>
  <c r="CE353" i="26"/>
  <c r="CE349" i="26"/>
  <c r="CE345" i="26"/>
  <c r="CE341" i="26"/>
  <c r="CE337" i="26"/>
  <c r="CE333" i="26"/>
  <c r="CE329" i="26"/>
  <c r="CE325" i="26"/>
  <c r="CE321" i="26"/>
  <c r="CE317" i="26"/>
  <c r="CE313" i="26"/>
  <c r="CE309" i="26"/>
  <c r="CE305" i="26"/>
  <c r="CE301" i="26"/>
  <c r="CE297" i="26"/>
  <c r="CE293" i="26"/>
  <c r="CE289" i="26"/>
  <c r="CE285" i="26"/>
  <c r="CE281" i="26"/>
  <c r="CE277" i="26"/>
  <c r="CE273" i="26"/>
  <c r="CE269" i="26"/>
  <c r="CE265" i="26"/>
  <c r="CE261" i="26"/>
  <c r="CE257" i="26"/>
  <c r="CE253" i="26"/>
  <c r="CF1099" i="26"/>
  <c r="CD1089" i="26"/>
  <c r="CD1080" i="26"/>
  <c r="CF1071" i="26"/>
  <c r="CE1061" i="26"/>
  <c r="CD1052" i="26"/>
  <c r="CD1042" i="26"/>
  <c r="CE1033" i="26"/>
  <c r="CF1022" i="26"/>
  <c r="CG1013" i="26"/>
  <c r="CE1003" i="26"/>
  <c r="CE994" i="26"/>
  <c r="CG983" i="26"/>
  <c r="CG974" i="26"/>
  <c r="CG966" i="26"/>
  <c r="CE955" i="26"/>
  <c r="CE947" i="26"/>
  <c r="CG935" i="26"/>
  <c r="CG927" i="26"/>
  <c r="CG917" i="26"/>
  <c r="CE909" i="26"/>
  <c r="CF898" i="26"/>
  <c r="CG889" i="26"/>
  <c r="CE879" i="26"/>
  <c r="CE870" i="26"/>
  <c r="CF861" i="26"/>
  <c r="CG850" i="26"/>
  <c r="CD842" i="26"/>
  <c r="CE831" i="26"/>
  <c r="CF822" i="26"/>
  <c r="CG811" i="26"/>
  <c r="CD803" i="26"/>
  <c r="CE793" i="26"/>
  <c r="CD785" i="26"/>
  <c r="CG773" i="26"/>
  <c r="CF765" i="26"/>
  <c r="CF758" i="26"/>
  <c r="CF750" i="26"/>
  <c r="CF743" i="26"/>
  <c r="CE737" i="26"/>
  <c r="CE729" i="26"/>
  <c r="CF722" i="26"/>
  <c r="CF715" i="26"/>
  <c r="CF707" i="26"/>
  <c r="CE701" i="26"/>
  <c r="CG694" i="26"/>
  <c r="CE687" i="26"/>
  <c r="CG681" i="26"/>
  <c r="CF675" i="26"/>
  <c r="CG669" i="26"/>
  <c r="CD663" i="26"/>
  <c r="CF657" i="26"/>
  <c r="CE651" i="26"/>
  <c r="CG645" i="26"/>
  <c r="CG638" i="26"/>
  <c r="CE633" i="26"/>
  <c r="CD627" i="26"/>
  <c r="CF621" i="26"/>
  <c r="CF614" i="26"/>
  <c r="CE608" i="26"/>
  <c r="CG602" i="26"/>
  <c r="CE597" i="26"/>
  <c r="CE591" i="26"/>
  <c r="CF585" i="26"/>
  <c r="CF579" i="26"/>
  <c r="CE574" i="26"/>
  <c r="CE568" i="26"/>
  <c r="CD563" i="26"/>
  <c r="CG557" i="26"/>
  <c r="CG551" i="26"/>
  <c r="CF546" i="26"/>
  <c r="CF541" i="26"/>
  <c r="CG535" i="26"/>
  <c r="CD531" i="26"/>
  <c r="CF526" i="26"/>
  <c r="CE522" i="26"/>
  <c r="CD518" i="26"/>
  <c r="CG513" i="26"/>
  <c r="CF509" i="26"/>
  <c r="CE505" i="26"/>
  <c r="CD501" i="26"/>
  <c r="CG496" i="26"/>
  <c r="CF492" i="26"/>
  <c r="CF488" i="26"/>
  <c r="CF484" i="26"/>
  <c r="CD1100" i="26"/>
  <c r="CD1087" i="26"/>
  <c r="CD1074" i="26"/>
  <c r="CD1059" i="26"/>
  <c r="CD1047" i="26"/>
  <c r="CD1032" i="26"/>
  <c r="CD1019" i="26"/>
  <c r="CG1002" i="26"/>
  <c r="CD990" i="26"/>
  <c r="CD975" i="26"/>
  <c r="CF962" i="26"/>
  <c r="CD948" i="26"/>
  <c r="CG934" i="26"/>
  <c r="CF922" i="26"/>
  <c r="CF907" i="26"/>
  <c r="CG894" i="26"/>
  <c r="CE878" i="26"/>
  <c r="CG865" i="26"/>
  <c r="CF850" i="26"/>
  <c r="CF837" i="26"/>
  <c r="CG822" i="26"/>
  <c r="CF810" i="26"/>
  <c r="CG795" i="26"/>
  <c r="CF782" i="26"/>
  <c r="CE770" i="26"/>
  <c r="CG755" i="26"/>
  <c r="CF747" i="26"/>
  <c r="CD735" i="26"/>
  <c r="CG726" i="26"/>
  <c r="CE714" i="26"/>
  <c r="CG705" i="26"/>
  <c r="CD695" i="26"/>
  <c r="CD686" i="26"/>
  <c r="CD676" i="26"/>
  <c r="CF667" i="26"/>
  <c r="CD660" i="26"/>
  <c r="CF650" i="26"/>
  <c r="CE642" i="26"/>
  <c r="CD632" i="26"/>
  <c r="CG623" i="26"/>
  <c r="CE614" i="26"/>
  <c r="CG606" i="26"/>
  <c r="CF597" i="26"/>
  <c r="CF589" i="26"/>
  <c r="CD580" i="26"/>
  <c r="CE573" i="26"/>
  <c r="CF565" i="26"/>
  <c r="CD556" i="26"/>
  <c r="CF549" i="26"/>
  <c r="CE540" i="26"/>
  <c r="CD534" i="26"/>
  <c r="CE526" i="26"/>
  <c r="CG520" i="26"/>
  <c r="CD514" i="26"/>
  <c r="CE508" i="26"/>
  <c r="CF501" i="26"/>
  <c r="CF495" i="26"/>
  <c r="CE490" i="26"/>
  <c r="CG483" i="26"/>
  <c r="CG478" i="26"/>
  <c r="CG472" i="26"/>
  <c r="CG467" i="26"/>
  <c r="CG462" i="26"/>
  <c r="CG456" i="26"/>
  <c r="CG451" i="26"/>
  <c r="CG446" i="26"/>
  <c r="CG440" i="26"/>
  <c r="CG435" i="26"/>
  <c r="CG430" i="26"/>
  <c r="CG424" i="26"/>
  <c r="CG419" i="26"/>
  <c r="CG414" i="26"/>
  <c r="CG408" i="26"/>
  <c r="CG403" i="26"/>
  <c r="CG398" i="26"/>
  <c r="CG392" i="26"/>
  <c r="CG387" i="26"/>
  <c r="CG382" i="26"/>
  <c r="CG376" i="26"/>
  <c r="CG371" i="26"/>
  <c r="CG366" i="26"/>
  <c r="CG360" i="26"/>
  <c r="CG355" i="26"/>
  <c r="CG350" i="26"/>
  <c r="CG344" i="26"/>
  <c r="CG339" i="26"/>
  <c r="CG334" i="26"/>
  <c r="CG328" i="26"/>
  <c r="CG323" i="26"/>
  <c r="CG318" i="26"/>
  <c r="CG312" i="26"/>
  <c r="CG307" i="26"/>
  <c r="CG302" i="26"/>
  <c r="CG296" i="26"/>
  <c r="CG291" i="26"/>
  <c r="CG286" i="26"/>
  <c r="CG280" i="26"/>
  <c r="CG275" i="26"/>
  <c r="CG270" i="26"/>
  <c r="CG264" i="26"/>
  <c r="CG259" i="26"/>
  <c r="CG254" i="26"/>
  <c r="CD249" i="26"/>
  <c r="CG244" i="26"/>
  <c r="CF240" i="26"/>
  <c r="CE236" i="26"/>
  <c r="CD232" i="26"/>
  <c r="CG227" i="26"/>
  <c r="CF223" i="26"/>
  <c r="CE219" i="26"/>
  <c r="CD215" i="26"/>
  <c r="CG210" i="26"/>
  <c r="CF206" i="26"/>
  <c r="CE202" i="26"/>
  <c r="CG197" i="26"/>
  <c r="CF193" i="26"/>
  <c r="CE189" i="26"/>
  <c r="CD185" i="26"/>
  <c r="CG180" i="26"/>
  <c r="CF176" i="26"/>
  <c r="CE172" i="26"/>
  <c r="CD168" i="26"/>
  <c r="CD164" i="26"/>
  <c r="CD160" i="26"/>
  <c r="CD156" i="26"/>
  <c r="CD152" i="26"/>
  <c r="CD148" i="26"/>
  <c r="CD144" i="26"/>
  <c r="CD140" i="26"/>
  <c r="CD136" i="26"/>
  <c r="CD132" i="26"/>
  <c r="CD128" i="26"/>
  <c r="CD124" i="26"/>
  <c r="CD120" i="26"/>
  <c r="CD116" i="26"/>
  <c r="CD112" i="26"/>
  <c r="CD108" i="26"/>
  <c r="CG1099" i="26"/>
  <c r="CG1086" i="26"/>
  <c r="CD1072" i="26"/>
  <c r="CG1058" i="26"/>
  <c r="CG1046" i="26"/>
  <c r="CG1029" i="26"/>
  <c r="CG1018" i="26"/>
  <c r="CF1002" i="26"/>
  <c r="CF989" i="26"/>
  <c r="CF974" i="26"/>
  <c r="CE962" i="26"/>
  <c r="CF947" i="26"/>
  <c r="CF934" i="26"/>
  <c r="CG918" i="26"/>
  <c r="CF905" i="26"/>
  <c r="CF894" i="26"/>
  <c r="CE877" i="26"/>
  <c r="CE865" i="26"/>
  <c r="CE850" i="26"/>
  <c r="CE837" i="26"/>
  <c r="CE822" i="26"/>
  <c r="CD810" i="26"/>
  <c r="CF793" i="26"/>
  <c r="CE781" i="26"/>
  <c r="CE766" i="26"/>
  <c r="CF755" i="26"/>
  <c r="CE746" i="26"/>
  <c r="CG734" i="26"/>
  <c r="CF726" i="26"/>
  <c r="CG713" i="26"/>
  <c r="CF705" i="26"/>
  <c r="CF693" i="26"/>
  <c r="CG685" i="26"/>
  <c r="CG675" i="26"/>
  <c r="CE667" i="26"/>
  <c r="CD658" i="26"/>
  <c r="CD650" i="26"/>
  <c r="CD642" i="26"/>
  <c r="CG631" i="26"/>
  <c r="CF623" i="26"/>
  <c r="CD614" i="26"/>
  <c r="CF606" i="26"/>
  <c r="CE596" i="26"/>
  <c r="CE589" i="26"/>
  <c r="CG579" i="26"/>
  <c r="CE572" i="26"/>
  <c r="CF563" i="26"/>
  <c r="CF555" i="26"/>
  <c r="CE549" i="26"/>
  <c r="CD540" i="26"/>
  <c r="CG533" i="26"/>
  <c r="CD526" i="26"/>
  <c r="CF520" i="26"/>
  <c r="CF513" i="26"/>
  <c r="CD508" i="26"/>
  <c r="CE501" i="26"/>
  <c r="CE495" i="26"/>
  <c r="CD489" i="26"/>
  <c r="CF483" i="26"/>
  <c r="CF478" i="26"/>
  <c r="CF472" i="26"/>
  <c r="CF467" i="26"/>
  <c r="CF462" i="26"/>
  <c r="CF456" i="26"/>
  <c r="CF451" i="26"/>
  <c r="CF446" i="26"/>
  <c r="CF440" i="26"/>
  <c r="CF435" i="26"/>
  <c r="CF430" i="26"/>
  <c r="CF424" i="26"/>
  <c r="CF419" i="26"/>
  <c r="CF414" i="26"/>
  <c r="CF408" i="26"/>
  <c r="CF403" i="26"/>
  <c r="CF398" i="26"/>
  <c r="CF392" i="26"/>
  <c r="CF387" i="26"/>
  <c r="CF382" i="26"/>
  <c r="CF376" i="26"/>
  <c r="CF371" i="26"/>
  <c r="CF366" i="26"/>
  <c r="CF360" i="26"/>
  <c r="CF355" i="26"/>
  <c r="CF350" i="26"/>
  <c r="CF344" i="26"/>
  <c r="CF339" i="26"/>
  <c r="CF334" i="26"/>
  <c r="CF328" i="26"/>
  <c r="CF323" i="26"/>
  <c r="CF318" i="26"/>
  <c r="CF312" i="26"/>
  <c r="CF307" i="26"/>
  <c r="CF302" i="26"/>
  <c r="CF296" i="26"/>
  <c r="CF291" i="26"/>
  <c r="CF286" i="26"/>
  <c r="CF280" i="26"/>
  <c r="CF275" i="26"/>
  <c r="CF270" i="26"/>
  <c r="CF264" i="26"/>
  <c r="CF259" i="26"/>
  <c r="CF254" i="26"/>
  <c r="CG248" i="26"/>
  <c r="CF244" i="26"/>
  <c r="CE240" i="26"/>
  <c r="CD236" i="26"/>
  <c r="CG231" i="26"/>
  <c r="CF227" i="26"/>
  <c r="CE223" i="26"/>
  <c r="CD219" i="26"/>
  <c r="CG214" i="26"/>
  <c r="CF210" i="26"/>
  <c r="CE206" i="26"/>
  <c r="CG201" i="26"/>
  <c r="CF197" i="26"/>
  <c r="CE193" i="26"/>
  <c r="CD189" i="26"/>
  <c r="CG184" i="26"/>
  <c r="CF180" i="26"/>
  <c r="CE176" i="26"/>
  <c r="CD172" i="26"/>
  <c r="CG167" i="26"/>
  <c r="CG163" i="26"/>
  <c r="CG159" i="26"/>
  <c r="CG155" i="26"/>
  <c r="CG151" i="26"/>
  <c r="CG147" i="26"/>
  <c r="CG143" i="26"/>
  <c r="CG139" i="26"/>
  <c r="CG135" i="26"/>
  <c r="CG131" i="26"/>
  <c r="CG127" i="26"/>
  <c r="CG123" i="26"/>
  <c r="CG119" i="26"/>
  <c r="CG115" i="26"/>
  <c r="CG111" i="26"/>
  <c r="CG107" i="26"/>
  <c r="CF1098" i="26"/>
  <c r="CF1086" i="26"/>
  <c r="CG1071" i="26"/>
  <c r="CF1058" i="26"/>
  <c r="CG1042" i="26"/>
  <c r="CF1029" i="26"/>
  <c r="CF1017" i="26"/>
  <c r="CD1002" i="26"/>
  <c r="CE989" i="26"/>
  <c r="CE974" i="26"/>
  <c r="CD962" i="26"/>
  <c r="CD947" i="26"/>
  <c r="CE934" i="26"/>
  <c r="CE918" i="26"/>
  <c r="CE905" i="26"/>
  <c r="CE890" i="26"/>
  <c r="CD877" i="26"/>
  <c r="CD865" i="26"/>
  <c r="CD850" i="26"/>
  <c r="CD837" i="26"/>
  <c r="CD822" i="26"/>
  <c r="CG809" i="26"/>
  <c r="CD792" i="26"/>
  <c r="CD780" i="26"/>
  <c r="CG765" i="26"/>
  <c r="CE755" i="26"/>
  <c r="CD744" i="26"/>
  <c r="CF734" i="26"/>
  <c r="CE724" i="26"/>
  <c r="CF713" i="26"/>
  <c r="CE705" i="26"/>
  <c r="CE693" i="26"/>
  <c r="CF685" i="26"/>
  <c r="CE675" i="26"/>
  <c r="CD667" i="26"/>
  <c r="CG657" i="26"/>
  <c r="CE649" i="26"/>
  <c r="CG639" i="26"/>
  <c r="CF631" i="26"/>
  <c r="CE623" i="26"/>
  <c r="CG613" i="26"/>
  <c r="CE606" i="26"/>
  <c r="CD596" i="26"/>
  <c r="CE588" i="26"/>
  <c r="CE579" i="26"/>
  <c r="CD572" i="26"/>
  <c r="CE563" i="26"/>
  <c r="CE555" i="26"/>
  <c r="CE547" i="26"/>
  <c r="CG539" i="26"/>
  <c r="CF533" i="26"/>
  <c r="CG525" i="26"/>
  <c r="CE520" i="26"/>
  <c r="CE513" i="26"/>
  <c r="CF507" i="26"/>
  <c r="CG500" i="26"/>
  <c r="CD495" i="26"/>
  <c r="CG488" i="26"/>
  <c r="CE483" i="26"/>
  <c r="CE478" i="26"/>
  <c r="CE472" i="26"/>
  <c r="CE467" i="26"/>
  <c r="CE462" i="26"/>
  <c r="CE456" i="26"/>
  <c r="CE451" i="26"/>
  <c r="CE446" i="26"/>
  <c r="CE440" i="26"/>
  <c r="CE435" i="26"/>
  <c r="CE430" i="26"/>
  <c r="CE424" i="26"/>
  <c r="CE419" i="26"/>
  <c r="CE414" i="26"/>
  <c r="CE408" i="26"/>
  <c r="CE403" i="26"/>
  <c r="CE398" i="26"/>
  <c r="CE392" i="26"/>
  <c r="CE387" i="26"/>
  <c r="CE382" i="26"/>
  <c r="CE376" i="26"/>
  <c r="CE371" i="26"/>
  <c r="CE366" i="26"/>
  <c r="CE360" i="26"/>
  <c r="CE355" i="26"/>
  <c r="CE350" i="26"/>
  <c r="CE344" i="26"/>
  <c r="CE339" i="26"/>
  <c r="CE334" i="26"/>
  <c r="CE328" i="26"/>
  <c r="CE323" i="26"/>
  <c r="CE318" i="26"/>
  <c r="CE312" i="26"/>
  <c r="CE307" i="26"/>
  <c r="CE302" i="26"/>
  <c r="CE296" i="26"/>
  <c r="CE291" i="26"/>
  <c r="CE286" i="26"/>
  <c r="CE280" i="26"/>
  <c r="CE275" i="26"/>
  <c r="CE270" i="26"/>
  <c r="CE264" i="26"/>
  <c r="CE259" i="26"/>
  <c r="CE254" i="26"/>
  <c r="CF248" i="26"/>
  <c r="CE244" i="26"/>
  <c r="CD240" i="26"/>
  <c r="CG235" i="26"/>
  <c r="CF231" i="26"/>
  <c r="CE227" i="26"/>
  <c r="CD223" i="26"/>
  <c r="CG218" i="26"/>
  <c r="CF214" i="26"/>
  <c r="CE210" i="26"/>
  <c r="CG205" i="26"/>
  <c r="CF201" i="26"/>
  <c r="CE197" i="26"/>
  <c r="CD193" i="26"/>
  <c r="CG188" i="26"/>
  <c r="CF184" i="26"/>
  <c r="CE180" i="26"/>
  <c r="CD176" i="26"/>
  <c r="CG171" i="26"/>
  <c r="CF167" i="26"/>
  <c r="CF163" i="26"/>
  <c r="CF159" i="26"/>
  <c r="CF155" i="26"/>
  <c r="CF151" i="26"/>
  <c r="CF147" i="26"/>
  <c r="CF143" i="26"/>
  <c r="CF139" i="26"/>
  <c r="CF135" i="26"/>
  <c r="CF131" i="26"/>
  <c r="CF127" i="26"/>
  <c r="CF123" i="26"/>
  <c r="CF119" i="26"/>
  <c r="CF115" i="26"/>
  <c r="CF111" i="26"/>
  <c r="CF107" i="26"/>
  <c r="CE1098" i="26"/>
  <c r="CE1086" i="26"/>
  <c r="CE1069" i="26"/>
  <c r="CE1058" i="26"/>
  <c r="CE1042" i="26"/>
  <c r="CD1029" i="26"/>
  <c r="CE1014" i="26"/>
  <c r="CG1001" i="26"/>
  <c r="CD989" i="26"/>
  <c r="CD974" i="26"/>
  <c r="CD961" i="26"/>
  <c r="CD945" i="26"/>
  <c r="CD934" i="26"/>
  <c r="CD916" i="26"/>
  <c r="CD904" i="26"/>
  <c r="CD890" i="26"/>
  <c r="CD876" i="26"/>
  <c r="CD862" i="26"/>
  <c r="CF849" i="26"/>
  <c r="CD836" i="26"/>
  <c r="CD820" i="26"/>
  <c r="CF809" i="26"/>
  <c r="CG791" i="26"/>
  <c r="CF779" i="26"/>
  <c r="CE765" i="26"/>
  <c r="CD755" i="26"/>
  <c r="CG743" i="26"/>
  <c r="CE734" i="26"/>
  <c r="CD723" i="26"/>
  <c r="CE713" i="26"/>
  <c r="CE703" i="26"/>
  <c r="CE692" i="26"/>
  <c r="CE685" i="26"/>
  <c r="CD675" i="26"/>
  <c r="CG666" i="26"/>
  <c r="CE657" i="26"/>
  <c r="CE648" i="26"/>
  <c r="CD639" i="26"/>
  <c r="CE631" i="26"/>
  <c r="CD622" i="26"/>
  <c r="CF613" i="26"/>
  <c r="CG605" i="26"/>
  <c r="CF595" i="26"/>
  <c r="CD588" i="26"/>
  <c r="CD579" i="26"/>
  <c r="CG571" i="26"/>
  <c r="CG562" i="26"/>
  <c r="CD555" i="26"/>
  <c r="CD547" i="26"/>
  <c r="CF539" i="26"/>
  <c r="CF531" i="26"/>
  <c r="CF525" i="26"/>
  <c r="CD520" i="26"/>
  <c r="CD513" i="26"/>
  <c r="CE507" i="26"/>
  <c r="CF500" i="26"/>
  <c r="CG494" i="26"/>
  <c r="CE488" i="26"/>
  <c r="CD483" i="26"/>
  <c r="CD477" i="26"/>
  <c r="CD472" i="26"/>
  <c r="CD467" i="26"/>
  <c r="CD461" i="26"/>
  <c r="CD456" i="26"/>
  <c r="CD451" i="26"/>
  <c r="CD445" i="26"/>
  <c r="CD440" i="26"/>
  <c r="CD435" i="26"/>
  <c r="CD429" i="26"/>
  <c r="CD424" i="26"/>
  <c r="CD419" i="26"/>
  <c r="CD413" i="26"/>
  <c r="CD408" i="26"/>
  <c r="CD403" i="26"/>
  <c r="CD397" i="26"/>
  <c r="CD392" i="26"/>
  <c r="CD387" i="26"/>
  <c r="CD381" i="26"/>
  <c r="CD376" i="26"/>
  <c r="CD371" i="26"/>
  <c r="CD365" i="26"/>
  <c r="CD360" i="26"/>
  <c r="CD355" i="26"/>
  <c r="CD349" i="26"/>
  <c r="CD344" i="26"/>
  <c r="CD339" i="26"/>
  <c r="CD333" i="26"/>
  <c r="CD328" i="26"/>
  <c r="CD323" i="26"/>
  <c r="CD317" i="26"/>
  <c r="CD312" i="26"/>
  <c r="CD307" i="26"/>
  <c r="CD301" i="26"/>
  <c r="CD296" i="26"/>
  <c r="CD291" i="26"/>
  <c r="CD285" i="26"/>
  <c r="CD280" i="26"/>
  <c r="CD275" i="26"/>
  <c r="CD269" i="26"/>
  <c r="CD264" i="26"/>
  <c r="CD259" i="26"/>
  <c r="CD253" i="26"/>
  <c r="CE248" i="26"/>
  <c r="CD244" i="26"/>
  <c r="CG239" i="26"/>
  <c r="CF235" i="26"/>
  <c r="CE231" i="26"/>
  <c r="CD227" i="26"/>
  <c r="CG222" i="26"/>
  <c r="CF218" i="26"/>
  <c r="CE214" i="26"/>
  <c r="CG209" i="26"/>
  <c r="CF205" i="26"/>
  <c r="CE201" i="26"/>
  <c r="CD197" i="26"/>
  <c r="CG192" i="26"/>
  <c r="CF188" i="26"/>
  <c r="CE184" i="26"/>
  <c r="CD180" i="26"/>
  <c r="CG175" i="26"/>
  <c r="CF171" i="26"/>
  <c r="CE167" i="26"/>
  <c r="CE163" i="26"/>
  <c r="CE159" i="26"/>
  <c r="CE155" i="26"/>
  <c r="CE151" i="26"/>
  <c r="CE147" i="26"/>
  <c r="CE143" i="26"/>
  <c r="CE139" i="26"/>
  <c r="CE135" i="26"/>
  <c r="CE131" i="26"/>
  <c r="CE127" i="26"/>
  <c r="CE123" i="26"/>
  <c r="CE119" i="26"/>
  <c r="CE115" i="26"/>
  <c r="CE111" i="26"/>
  <c r="CE107" i="26"/>
  <c r="CD1098" i="26"/>
  <c r="CG1085" i="26"/>
  <c r="CD1069" i="26"/>
  <c r="CD1057" i="26"/>
  <c r="CF1041" i="26"/>
  <c r="CD1028" i="26"/>
  <c r="CD1014" i="26"/>
  <c r="CF1001" i="26"/>
  <c r="CG986" i="26"/>
  <c r="CG973" i="26"/>
  <c r="CD960" i="26"/>
  <c r="CD944" i="26"/>
  <c r="CD931" i="26"/>
  <c r="CG915" i="26"/>
  <c r="CG903" i="26"/>
  <c r="CF889" i="26"/>
  <c r="CG875" i="26"/>
  <c r="CG861" i="26"/>
  <c r="CE849" i="26"/>
  <c r="CD832" i="26"/>
  <c r="CF819" i="26"/>
  <c r="CG806" i="26"/>
  <c r="CF791" i="26"/>
  <c r="CF778" i="26"/>
  <c r="CE764" i="26"/>
  <c r="CG754" i="26"/>
  <c r="CE743" i="26"/>
  <c r="CG733" i="26"/>
  <c r="CG722" i="26"/>
  <c r="CE712" i="26"/>
  <c r="CG701" i="26"/>
  <c r="CD692" i="26"/>
  <c r="CG106" i="26"/>
  <c r="CG117" i="26"/>
  <c r="CG122" i="26"/>
  <c r="CG128" i="26"/>
  <c r="CG133" i="26"/>
  <c r="CG138" i="26"/>
  <c r="CG144" i="26"/>
  <c r="CG149" i="26"/>
  <c r="CG154" i="26"/>
  <c r="CG160" i="26"/>
  <c r="CG165" i="26"/>
  <c r="CE177" i="26"/>
  <c r="CG182" i="26"/>
  <c r="CD188" i="26"/>
  <c r="CF194" i="26"/>
  <c r="CG199" i="26"/>
  <c r="CD205" i="26"/>
  <c r="CF211" i="26"/>
  <c r="CG216" i="26"/>
  <c r="CE222" i="26"/>
  <c r="CF228" i="26"/>
  <c r="CG233" i="26"/>
  <c r="CE239" i="26"/>
  <c r="CF251" i="26"/>
  <c r="CF258" i="26"/>
  <c r="CF266" i="26"/>
  <c r="CF272" i="26"/>
  <c r="CF279" i="26"/>
  <c r="CF287" i="26"/>
  <c r="CF294" i="26"/>
  <c r="CF300" i="26"/>
  <c r="CF308" i="26"/>
  <c r="CF315" i="26"/>
  <c r="CF322" i="26"/>
  <c r="CF330" i="26"/>
  <c r="CF336" i="26"/>
  <c r="CF343" i="26"/>
  <c r="CF351" i="26"/>
  <c r="CF358" i="26"/>
  <c r="CF364" i="26"/>
  <c r="CF372" i="26"/>
  <c r="CF379" i="26"/>
  <c r="CF386" i="26"/>
  <c r="CF394" i="26"/>
  <c r="CF400" i="26"/>
  <c r="CF407" i="26"/>
  <c r="CF415" i="26"/>
  <c r="CF422" i="26"/>
  <c r="CF428" i="26"/>
  <c r="CF436" i="26"/>
  <c r="CF443" i="26"/>
  <c r="CF450" i="26"/>
  <c r="CF458" i="26"/>
  <c r="CF464" i="26"/>
  <c r="CF471" i="26"/>
  <c r="CF479" i="26"/>
  <c r="CG486" i="26"/>
  <c r="CE494" i="26"/>
  <c r="CE503" i="26"/>
  <c r="CE511" i="26"/>
  <c r="CE518" i="26"/>
  <c r="CF528" i="26"/>
  <c r="CD536" i="26"/>
  <c r="CD546" i="26"/>
  <c r="CD558" i="26"/>
  <c r="CG567" i="26"/>
  <c r="CF578" i="26"/>
  <c r="CE590" i="26"/>
  <c r="CG601" i="26"/>
  <c r="CE612" i="26"/>
  <c r="CD626" i="26"/>
  <c r="CE637" i="26"/>
  <c r="CG647" i="26"/>
  <c r="CF661" i="26"/>
  <c r="CD672" i="26"/>
  <c r="CE682" i="26"/>
  <c r="CG697" i="26"/>
  <c r="CF711" i="26"/>
  <c r="CF727" i="26"/>
  <c r="CE740" i="26"/>
  <c r="CE756" i="26"/>
  <c r="CD773" i="26"/>
  <c r="CG797" i="26"/>
  <c r="CE813" i="26"/>
  <c r="CF831" i="26"/>
  <c r="CD856" i="26"/>
  <c r="CE875" i="26"/>
  <c r="CG895" i="26"/>
  <c r="CD915" i="26"/>
  <c r="CF935" i="26"/>
  <c r="CG954" i="26"/>
  <c r="CF979" i="26"/>
  <c r="CG994" i="26"/>
  <c r="CE1019" i="26"/>
  <c r="CF1038" i="26"/>
  <c r="CG1055" i="26"/>
  <c r="CE1078" i="26"/>
  <c r="CG1095" i="26"/>
  <c r="CE545" i="26"/>
  <c r="CD567" i="26"/>
  <c r="CG577" i="26"/>
  <c r="CF599" i="26"/>
  <c r="CF611" i="26"/>
  <c r="CG635" i="26"/>
  <c r="CD646" i="26"/>
  <c r="CE670" i="26"/>
  <c r="CE681" i="26"/>
  <c r="CE695" i="26"/>
  <c r="CE722" i="26"/>
  <c r="CF739" i="26"/>
  <c r="CE754" i="26"/>
  <c r="CF771" i="26"/>
  <c r="CE811" i="26"/>
  <c r="CF830" i="26"/>
  <c r="CE851" i="26"/>
  <c r="CF870" i="26"/>
  <c r="CD895" i="26"/>
  <c r="CG930" i="26"/>
  <c r="CD954" i="26"/>
  <c r="CF970" i="26"/>
  <c r="CG993" i="26"/>
  <c r="CD1013" i="26"/>
  <c r="CG1033" i="26"/>
  <c r="CD1053" i="26"/>
  <c r="CG1093" i="26"/>
  <c r="CG112" i="26"/>
  <c r="CD171" i="26"/>
  <c r="CF245" i="26"/>
  <c r="B7" i="26"/>
  <c r="B20" i="26" s="1"/>
  <c r="CD107" i="26"/>
  <c r="CD113" i="26"/>
  <c r="CD118" i="26"/>
  <c r="CD123" i="26"/>
  <c r="CD129" i="26"/>
  <c r="CD134" i="26"/>
  <c r="CD139" i="26"/>
  <c r="CD145" i="26"/>
  <c r="CD150" i="26"/>
  <c r="CD155" i="26"/>
  <c r="CD161" i="26"/>
  <c r="CD166" i="26"/>
  <c r="CE171" i="26"/>
  <c r="CF177" i="26"/>
  <c r="CD183" i="26"/>
  <c r="CE188" i="26"/>
  <c r="CG194" i="26"/>
  <c r="CD200" i="26"/>
  <c r="CE205" i="26"/>
  <c r="CG211" i="26"/>
  <c r="CD217" i="26"/>
  <c r="CF222" i="26"/>
  <c r="CG228" i="26"/>
  <c r="CE234" i="26"/>
  <c r="CF239" i="26"/>
  <c r="CG245" i="26"/>
  <c r="CG251" i="26"/>
  <c r="CG258" i="26"/>
  <c r="CG266" i="26"/>
  <c r="CG272" i="26"/>
  <c r="CG279" i="26"/>
  <c r="CG287" i="26"/>
  <c r="CG294" i="26"/>
  <c r="CG300" i="26"/>
  <c r="CG308" i="26"/>
  <c r="CG315" i="26"/>
  <c r="CG322" i="26"/>
  <c r="CG330" i="26"/>
  <c r="CG336" i="26"/>
  <c r="CG343" i="26"/>
  <c r="CG351" i="26"/>
  <c r="CG358" i="26"/>
  <c r="CG364" i="26"/>
  <c r="CG372" i="26"/>
  <c r="CG379" i="26"/>
  <c r="CG386" i="26"/>
  <c r="CG394" i="26"/>
  <c r="CG400" i="26"/>
  <c r="CG407" i="26"/>
  <c r="CG415" i="26"/>
  <c r="CG422" i="26"/>
  <c r="CG428" i="26"/>
  <c r="CG436" i="26"/>
  <c r="CG443" i="26"/>
  <c r="CG450" i="26"/>
  <c r="CG458" i="26"/>
  <c r="CG464" i="26"/>
  <c r="CG471" i="26"/>
  <c r="CG479" i="26"/>
  <c r="CD487" i="26"/>
  <c r="CF494" i="26"/>
  <c r="CF503" i="26"/>
  <c r="CF511" i="26"/>
  <c r="CF518" i="26"/>
  <c r="CD529" i="26"/>
  <c r="CE536" i="26"/>
  <c r="CE546" i="26"/>
  <c r="CE558" i="26"/>
  <c r="CD568" i="26"/>
  <c r="CG578" i="26"/>
  <c r="CG590" i="26"/>
  <c r="CD602" i="26"/>
  <c r="CE613" i="26"/>
  <c r="CE626" i="26"/>
  <c r="CF637" i="26"/>
  <c r="CD648" i="26"/>
  <c r="CG661" i="26"/>
  <c r="CE672" i="26"/>
  <c r="CD684" i="26"/>
  <c r="CD698" i="26"/>
  <c r="CG711" i="26"/>
  <c r="CG727" i="26"/>
  <c r="CF742" i="26"/>
  <c r="CG758" i="26"/>
  <c r="CF773" i="26"/>
  <c r="CD798" i="26"/>
  <c r="CE817" i="26"/>
  <c r="CG837" i="26"/>
  <c r="CD857" i="26"/>
  <c r="CF875" i="26"/>
  <c r="CD896" i="26"/>
  <c r="CE915" i="26"/>
  <c r="CF937" i="26"/>
  <c r="CD955" i="26"/>
  <c r="CG979" i="26"/>
  <c r="CD999" i="26"/>
  <c r="CF1019" i="26"/>
  <c r="CG1038" i="26"/>
  <c r="CD1060" i="26"/>
  <c r="CF1078" i="26"/>
  <c r="CG1097" i="26"/>
  <c r="D15" i="25"/>
  <c r="D17" i="25" s="1"/>
  <c r="B15" i="25"/>
  <c r="B17" i="25" s="1"/>
  <c r="D22" i="25"/>
  <c r="B21" i="25"/>
  <c r="P2" i="25" s="1"/>
  <c r="D21" i="25"/>
  <c r="Q2" i="25" s="1"/>
  <c r="B22" i="25"/>
  <c r="B7" i="25"/>
  <c r="B20" i="25" s="1"/>
  <c r="D7" i="25"/>
  <c r="D20" i="25" s="1"/>
  <c r="B8" i="25"/>
  <c r="D8" i="25"/>
  <c r="B10" i="25"/>
  <c r="D10" i="25"/>
  <c r="D22" i="24"/>
  <c r="D10" i="24"/>
  <c r="D21" i="24"/>
  <c r="D15" i="24" s="1"/>
  <c r="D17" i="24" s="1"/>
  <c r="D7" i="24"/>
  <c r="D20" i="24" s="1"/>
  <c r="B8" i="24"/>
  <c r="D8" i="24"/>
  <c r="B10" i="24"/>
  <c r="B11" i="24" s="1"/>
  <c r="B21" i="24"/>
  <c r="B15" i="24" s="1"/>
  <c r="B22" i="24"/>
  <c r="B7" i="24"/>
  <c r="B20" i="24" s="1"/>
  <c r="B18" i="28" l="1"/>
  <c r="B12" i="28"/>
  <c r="D16" i="28"/>
  <c r="B16" i="28"/>
  <c r="B13" i="28"/>
  <c r="D12" i="28"/>
  <c r="D13" i="28"/>
  <c r="D18" i="28"/>
  <c r="D11" i="28"/>
  <c r="B10" i="26"/>
  <c r="B12" i="26" s="1"/>
  <c r="D15" i="26"/>
  <c r="D17" i="26" s="1"/>
  <c r="D10" i="26"/>
  <c r="D13" i="26" s="1"/>
  <c r="B15" i="26"/>
  <c r="D16" i="25"/>
  <c r="B16" i="25"/>
  <c r="D18" i="25"/>
  <c r="D12" i="25"/>
  <c r="D13" i="25"/>
  <c r="B13" i="25"/>
  <c r="B18" i="25"/>
  <c r="B12" i="25"/>
  <c r="D11" i="25"/>
  <c r="B11" i="25"/>
  <c r="B17" i="24"/>
  <c r="B16" i="24"/>
  <c r="D16" i="24"/>
  <c r="B13" i="24"/>
  <c r="B12" i="24"/>
  <c r="B18" i="24"/>
  <c r="D12" i="24"/>
  <c r="D13" i="24"/>
  <c r="D18" i="24"/>
  <c r="D11" i="24"/>
  <c r="A19" i="23"/>
  <c r="N5" i="23"/>
  <c r="N4" i="23"/>
  <c r="B4" i="23"/>
  <c r="N6" i="23" s="1"/>
  <c r="N3" i="23"/>
  <c r="N2" i="23"/>
  <c r="D16" i="26" l="1"/>
  <c r="B11" i="26"/>
  <c r="D11" i="26"/>
  <c r="D12" i="26"/>
  <c r="D18" i="26"/>
  <c r="B13" i="26"/>
  <c r="B17" i="26"/>
  <c r="B16" i="26"/>
  <c r="B18" i="26"/>
  <c r="N8" i="23"/>
  <c r="B15" i="23" s="1"/>
  <c r="N9" i="23"/>
  <c r="N10" i="23"/>
  <c r="D22" i="23"/>
  <c r="B7" i="23"/>
  <c r="B20" i="23" s="1"/>
  <c r="D7" i="23"/>
  <c r="D20" i="23" s="1"/>
  <c r="N7" i="23"/>
  <c r="B10" i="23" s="1"/>
  <c r="B8" i="23"/>
  <c r="D8" i="23"/>
  <c r="B21" i="23"/>
  <c r="D21" i="23"/>
  <c r="B22" i="23"/>
  <c r="N11" i="23"/>
  <c r="D15" i="23" s="1"/>
  <c r="A19" i="22"/>
  <c r="D10" i="23" l="1"/>
  <c r="D12" i="23" s="1"/>
  <c r="D16" i="23"/>
  <c r="D17" i="23"/>
  <c r="B16" i="23"/>
  <c r="B17" i="23"/>
  <c r="B13" i="23"/>
  <c r="B11" i="23"/>
  <c r="B18" i="23"/>
  <c r="B12" i="23"/>
  <c r="D13" i="23" l="1"/>
  <c r="D18" i="23"/>
  <c r="D11" i="23"/>
  <c r="B4" i="22" l="1"/>
  <c r="S1129" i="22" s="1"/>
  <c r="AJ2" i="22"/>
  <c r="AI2" i="22"/>
  <c r="AG2" i="22"/>
  <c r="AF2" i="22"/>
  <c r="R261" i="22" l="1"/>
  <c r="U261" i="22" s="1"/>
  <c r="S447" i="22"/>
  <c r="W447" i="22" s="1"/>
  <c r="S687" i="22"/>
  <c r="V687" i="22" s="1"/>
  <c r="Z687" i="22" s="1"/>
  <c r="R884" i="22"/>
  <c r="U884" i="22" s="1"/>
  <c r="AC884" i="22" s="1"/>
  <c r="R1124" i="22"/>
  <c r="T1124" i="22" s="1"/>
  <c r="X1124" i="22" s="1"/>
  <c r="R314" i="22"/>
  <c r="T314" i="22" s="1"/>
  <c r="X314" i="22" s="1"/>
  <c r="R599" i="22"/>
  <c r="U599" i="22" s="1"/>
  <c r="AC599" i="22" s="1"/>
  <c r="R1135" i="22"/>
  <c r="T1135" i="22" s="1"/>
  <c r="X1135" i="22" s="1"/>
  <c r="R320" i="22"/>
  <c r="T320" i="22" s="1"/>
  <c r="S538" i="22"/>
  <c r="V538" i="22" s="1"/>
  <c r="S696" i="22"/>
  <c r="V696" i="22" s="1"/>
  <c r="Z696" i="22" s="1"/>
  <c r="D7" i="22"/>
  <c r="D20" i="22" s="1"/>
  <c r="R542" i="22"/>
  <c r="U542" i="22" s="1"/>
  <c r="AC542" i="22" s="1"/>
  <c r="S906" i="22"/>
  <c r="V906" i="22" s="1"/>
  <c r="Z906" i="22" s="1"/>
  <c r="R278" i="22"/>
  <c r="U278" i="22" s="1"/>
  <c r="AC278" i="22" s="1"/>
  <c r="S549" i="22"/>
  <c r="V549" i="22" s="1"/>
  <c r="R822" i="22"/>
  <c r="U822" i="22" s="1"/>
  <c r="AC822" i="22" s="1"/>
  <c r="R481" i="22"/>
  <c r="U481" i="22" s="1"/>
  <c r="Y481" i="22" s="1"/>
  <c r="S962" i="22"/>
  <c r="V962" i="22" s="1"/>
  <c r="R354" i="22"/>
  <c r="T354" i="22" s="1"/>
  <c r="S557" i="22"/>
  <c r="W557" i="22" s="1"/>
  <c r="AE557" i="22" s="1"/>
  <c r="S637" i="22"/>
  <c r="V637" i="22" s="1"/>
  <c r="AD637" i="22" s="1"/>
  <c r="S964" i="22"/>
  <c r="V964" i="22" s="1"/>
  <c r="R247" i="22"/>
  <c r="T247" i="22" s="1"/>
  <c r="AB247" i="22" s="1"/>
  <c r="R289" i="22"/>
  <c r="U289" i="22" s="1"/>
  <c r="Y289" i="22" s="1"/>
  <c r="S355" i="22"/>
  <c r="W355" i="22" s="1"/>
  <c r="S421" i="22"/>
  <c r="W421" i="22" s="1"/>
  <c r="R490" i="22"/>
  <c r="T490" i="22" s="1"/>
  <c r="S559" i="22"/>
  <c r="W559" i="22" s="1"/>
  <c r="AA559" i="22" s="1"/>
  <c r="R638" i="22"/>
  <c r="T638" i="22" s="1"/>
  <c r="R741" i="22"/>
  <c r="T741" i="22" s="1"/>
  <c r="AB741" i="22" s="1"/>
  <c r="R846" i="22"/>
  <c r="T846" i="22" s="1"/>
  <c r="X846" i="22" s="1"/>
  <c r="R968" i="22"/>
  <c r="U968" i="22" s="1"/>
  <c r="S383" i="22"/>
  <c r="W383" i="22" s="1"/>
  <c r="R590" i="22"/>
  <c r="T590" i="22" s="1"/>
  <c r="R775" i="22"/>
  <c r="U775" i="22" s="1"/>
  <c r="R262" i="22"/>
  <c r="T262" i="22" s="1"/>
  <c r="X262" i="22" s="1"/>
  <c r="R448" i="22"/>
  <c r="T448" i="22" s="1"/>
  <c r="AB448" i="22" s="1"/>
  <c r="R776" i="22"/>
  <c r="T776" i="22" s="1"/>
  <c r="AB776" i="22" s="1"/>
  <c r="S1153" i="22"/>
  <c r="V1153" i="22" s="1"/>
  <c r="S320" i="22"/>
  <c r="W320" i="22" s="1"/>
  <c r="AA320" i="22" s="1"/>
  <c r="R608" i="22"/>
  <c r="T608" i="22" s="1"/>
  <c r="X608" i="22" s="1"/>
  <c r="S330" i="22"/>
  <c r="W330" i="22" s="1"/>
  <c r="S616" i="22"/>
  <c r="S347" i="22"/>
  <c r="V347" i="22" s="1"/>
  <c r="S728" i="22"/>
  <c r="W728" i="22" s="1"/>
  <c r="S241" i="22"/>
  <c r="V241" i="22" s="1"/>
  <c r="S289" i="22"/>
  <c r="W289" i="22" s="1"/>
  <c r="S490" i="22"/>
  <c r="V490" i="22" s="1"/>
  <c r="Z490" i="22" s="1"/>
  <c r="S568" i="22"/>
  <c r="W568" i="22" s="1"/>
  <c r="AE568" i="22" s="1"/>
  <c r="S639" i="22"/>
  <c r="V639" i="22" s="1"/>
  <c r="AD639" i="22" s="1"/>
  <c r="R743" i="22"/>
  <c r="U743" i="22" s="1"/>
  <c r="Y743" i="22" s="1"/>
  <c r="R857" i="22"/>
  <c r="U857" i="22" s="1"/>
  <c r="R1013" i="22"/>
  <c r="T1013" i="22" s="1"/>
  <c r="X1013" i="22" s="1"/>
  <c r="S389" i="22"/>
  <c r="W389" i="22" s="1"/>
  <c r="S694" i="22"/>
  <c r="V694" i="22" s="1"/>
  <c r="R886" i="22"/>
  <c r="U886" i="22" s="1"/>
  <c r="R271" i="22"/>
  <c r="U271" i="22" s="1"/>
  <c r="R450" i="22"/>
  <c r="U450" i="22" s="1"/>
  <c r="AC450" i="22" s="1"/>
  <c r="S798" i="22"/>
  <c r="W798" i="22" s="1"/>
  <c r="AA798" i="22" s="1"/>
  <c r="S271" i="22"/>
  <c r="W271" i="22" s="1"/>
  <c r="AE271" i="22" s="1"/>
  <c r="R457" i="22"/>
  <c r="T457" i="22" s="1"/>
  <c r="R710" i="22"/>
  <c r="T710" i="22" s="1"/>
  <c r="R406" i="22"/>
  <c r="T406" i="22" s="1"/>
  <c r="AB406" i="22" s="1"/>
  <c r="S935" i="22"/>
  <c r="W935" i="22" s="1"/>
  <c r="R241" i="22"/>
  <c r="U241" i="22" s="1"/>
  <c r="Y241" i="22" s="1"/>
  <c r="S413" i="22"/>
  <c r="V413" i="22" s="1"/>
  <c r="R629" i="22"/>
  <c r="U629" i="22" s="1"/>
  <c r="Y629" i="22" s="1"/>
  <c r="S414" i="22"/>
  <c r="W414" i="22" s="1"/>
  <c r="S841" i="22"/>
  <c r="W841" i="22" s="1"/>
  <c r="AE841" i="22" s="1"/>
  <c r="R365" i="22"/>
  <c r="U365" i="22" s="1"/>
  <c r="S290" i="22"/>
  <c r="V290" i="22" s="1"/>
  <c r="AD290" i="22" s="1"/>
  <c r="S365" i="22"/>
  <c r="V365" i="22" s="1"/>
  <c r="AD365" i="22" s="1"/>
  <c r="R422" i="22"/>
  <c r="T422" i="22" s="1"/>
  <c r="R510" i="22"/>
  <c r="U510" i="22" s="1"/>
  <c r="AC510" i="22" s="1"/>
  <c r="R569" i="22"/>
  <c r="T569" i="22" s="1"/>
  <c r="X569" i="22" s="1"/>
  <c r="R647" i="22"/>
  <c r="T647" i="22" s="1"/>
  <c r="AB647" i="22" s="1"/>
  <c r="R747" i="22"/>
  <c r="U747" i="22" s="1"/>
  <c r="S857" i="22"/>
  <c r="V857" i="22" s="1"/>
  <c r="S1015" i="22"/>
  <c r="V1015" i="22" s="1"/>
  <c r="R394" i="22"/>
  <c r="U394" i="22" s="1"/>
  <c r="S607" i="22"/>
  <c r="W607" i="22" s="1"/>
  <c r="AE607" i="22" s="1"/>
  <c r="R906" i="22"/>
  <c r="U906" i="22" s="1"/>
  <c r="Y906" i="22" s="1"/>
  <c r="S394" i="22"/>
  <c r="V394" i="22" s="1"/>
  <c r="S807" i="22"/>
  <c r="V807" i="22" s="1"/>
  <c r="D8" i="22"/>
  <c r="S471" i="22"/>
  <c r="W471" i="22" s="1"/>
  <c r="S712" i="22"/>
  <c r="W712" i="22" s="1"/>
  <c r="S279" i="22"/>
  <c r="W279" i="22" s="1"/>
  <c r="R557" i="22"/>
  <c r="T557" i="22" s="1"/>
  <c r="S839" i="22"/>
  <c r="V839" i="22" s="1"/>
  <c r="S285" i="22"/>
  <c r="V285" i="22" s="1"/>
  <c r="AD285" i="22" s="1"/>
  <c r="R482" i="22"/>
  <c r="T482" i="22" s="1"/>
  <c r="X482" i="22" s="1"/>
  <c r="S730" i="22"/>
  <c r="W730" i="22" s="1"/>
  <c r="S247" i="22"/>
  <c r="V247" i="22" s="1"/>
  <c r="S250" i="22"/>
  <c r="W250" i="22" s="1"/>
  <c r="AE250" i="22" s="1"/>
  <c r="S297" i="22"/>
  <c r="W297" i="22" s="1"/>
  <c r="S366" i="22"/>
  <c r="W366" i="22" s="1"/>
  <c r="S431" i="22"/>
  <c r="W431" i="22" s="1"/>
  <c r="AE431" i="22" s="1"/>
  <c r="R511" i="22"/>
  <c r="U511" i="22" s="1"/>
  <c r="S570" i="22"/>
  <c r="V570" i="22" s="1"/>
  <c r="Z570" i="22" s="1"/>
  <c r="S647" i="22"/>
  <c r="W647" i="22" s="1"/>
  <c r="AA647" i="22" s="1"/>
  <c r="R749" i="22"/>
  <c r="U749" i="22" s="1"/>
  <c r="Y749" i="22" s="1"/>
  <c r="S863" i="22"/>
  <c r="V863" i="22" s="1"/>
  <c r="Z863" i="22" s="1"/>
  <c r="S1017" i="22"/>
  <c r="V1017" i="22" s="1"/>
  <c r="R376" i="22"/>
  <c r="U376" i="22" s="1"/>
  <c r="Y376" i="22" s="1"/>
  <c r="R512" i="22"/>
  <c r="U512" i="22" s="1"/>
  <c r="AC512" i="22" s="1"/>
  <c r="R649" i="22"/>
  <c r="T649" i="22" s="1"/>
  <c r="R751" i="22"/>
  <c r="U751" i="22" s="1"/>
  <c r="Y751" i="22" s="1"/>
  <c r="R1057" i="22"/>
  <c r="T1057" i="22" s="1"/>
  <c r="S251" i="22"/>
  <c r="W251" i="22" s="1"/>
  <c r="R306" i="22"/>
  <c r="U306" i="22" s="1"/>
  <c r="Y306" i="22" s="1"/>
  <c r="R432" i="22"/>
  <c r="U432" i="22" s="1"/>
  <c r="AC432" i="22" s="1"/>
  <c r="S578" i="22"/>
  <c r="W578" i="22" s="1"/>
  <c r="S870" i="22"/>
  <c r="W870" i="22" s="1"/>
  <c r="AE870" i="22" s="1"/>
  <c r="S254" i="22"/>
  <c r="W254" i="22" s="1"/>
  <c r="AE254" i="22" s="1"/>
  <c r="S306" i="22"/>
  <c r="V306" i="22" s="1"/>
  <c r="S376" i="22"/>
  <c r="W376" i="22" s="1"/>
  <c r="S523" i="22"/>
  <c r="W523" i="22" s="1"/>
  <c r="AE523" i="22" s="1"/>
  <c r="R581" i="22"/>
  <c r="U581" i="22" s="1"/>
  <c r="AC581" i="22" s="1"/>
  <c r="S656" i="22"/>
  <c r="V656" i="22" s="1"/>
  <c r="S759" i="22"/>
  <c r="W759" i="22" s="1"/>
  <c r="AE759" i="22" s="1"/>
  <c r="R871" i="22"/>
  <c r="T871" i="22" s="1"/>
  <c r="AB871" i="22" s="1"/>
  <c r="S259" i="22"/>
  <c r="V259" i="22" s="1"/>
  <c r="R313" i="22"/>
  <c r="T313" i="22" s="1"/>
  <c r="AB313" i="22" s="1"/>
  <c r="R383" i="22"/>
  <c r="T383" i="22" s="1"/>
  <c r="AB383" i="22" s="1"/>
  <c r="S441" i="22"/>
  <c r="W441" i="22" s="1"/>
  <c r="S525" i="22"/>
  <c r="W525" i="22" s="1"/>
  <c r="AE525" i="22" s="1"/>
  <c r="R582" i="22"/>
  <c r="U582" i="22" s="1"/>
  <c r="AC582" i="22" s="1"/>
  <c r="R670" i="22"/>
  <c r="U670" i="22" s="1"/>
  <c r="AC670" i="22" s="1"/>
  <c r="R760" i="22"/>
  <c r="T760" i="22" s="1"/>
  <c r="S872" i="22"/>
  <c r="W872" i="22" s="1"/>
  <c r="AE872" i="22" s="1"/>
  <c r="S1079" i="22"/>
  <c r="W1079" i="22" s="1"/>
  <c r="B8" i="22"/>
  <c r="S272" i="22"/>
  <c r="V272" i="22" s="1"/>
  <c r="R330" i="22"/>
  <c r="T330" i="22" s="1"/>
  <c r="S403" i="22"/>
  <c r="V403" i="22" s="1"/>
  <c r="Z403" i="22" s="1"/>
  <c r="S458" i="22"/>
  <c r="W458" i="22" s="1"/>
  <c r="R549" i="22"/>
  <c r="U549" i="22" s="1"/>
  <c r="R616" i="22"/>
  <c r="S711" i="22"/>
  <c r="V711" i="22" s="1"/>
  <c r="Z711" i="22" s="1"/>
  <c r="S819" i="22"/>
  <c r="W819" i="22" s="1"/>
  <c r="AA819" i="22" s="1"/>
  <c r="R910" i="22"/>
  <c r="T910" i="22" s="1"/>
  <c r="X910" i="22" s="1"/>
  <c r="S313" i="22"/>
  <c r="V313" i="22" s="1"/>
  <c r="S526" i="22"/>
  <c r="V526" i="22" s="1"/>
  <c r="Z526" i="22" s="1"/>
  <c r="R538" i="22"/>
  <c r="U538" i="22" s="1"/>
  <c r="Y538" i="22" s="1"/>
  <c r="D21" i="22"/>
  <c r="S278" i="22"/>
  <c r="W278" i="22" s="1"/>
  <c r="AA278" i="22" s="1"/>
  <c r="S338" i="22"/>
  <c r="V338" i="22" s="1"/>
  <c r="Z338" i="22" s="1"/>
  <c r="R413" i="22"/>
  <c r="U413" i="22" s="1"/>
  <c r="R473" i="22"/>
  <c r="U473" i="22" s="1"/>
  <c r="AC473" i="22" s="1"/>
  <c r="S550" i="22"/>
  <c r="W550" i="22" s="1"/>
  <c r="AE550" i="22" s="1"/>
  <c r="R728" i="22"/>
  <c r="U728" i="22" s="1"/>
  <c r="AC728" i="22" s="1"/>
  <c r="S824" i="22"/>
  <c r="V824" i="22" s="1"/>
  <c r="AD824" i="22" s="1"/>
  <c r="R936" i="22"/>
  <c r="U936" i="22" s="1"/>
  <c r="AC936" i="22" s="1"/>
  <c r="S270" i="22"/>
  <c r="S277" i="22"/>
  <c r="V277" i="22" s="1"/>
  <c r="AD277" i="22" s="1"/>
  <c r="R288" i="22"/>
  <c r="U288" i="22" s="1"/>
  <c r="R297" i="22"/>
  <c r="T297" i="22" s="1"/>
  <c r="S319" i="22"/>
  <c r="W319" i="22" s="1"/>
  <c r="AE319" i="22" s="1"/>
  <c r="R329" i="22"/>
  <c r="U329" i="22" s="1"/>
  <c r="Y329" i="22" s="1"/>
  <c r="R338" i="22"/>
  <c r="T338" i="22" s="1"/>
  <c r="S363" i="22"/>
  <c r="V363" i="22" s="1"/>
  <c r="AD363" i="22" s="1"/>
  <c r="S375" i="22"/>
  <c r="V375" i="22" s="1"/>
  <c r="S387" i="22"/>
  <c r="S393" i="22"/>
  <c r="W393" i="22" s="1"/>
  <c r="AE393" i="22" s="1"/>
  <c r="S411" i="22"/>
  <c r="W411" i="22" s="1"/>
  <c r="AA411" i="22" s="1"/>
  <c r="R421" i="22"/>
  <c r="U421" i="22" s="1"/>
  <c r="R431" i="22"/>
  <c r="U431" i="22" s="1"/>
  <c r="S440" i="22"/>
  <c r="R447" i="22"/>
  <c r="S456" i="22"/>
  <c r="R471" i="22"/>
  <c r="R480" i="22"/>
  <c r="T480" i="22" s="1"/>
  <c r="X480" i="22" s="1"/>
  <c r="S488" i="22"/>
  <c r="V488" i="22" s="1"/>
  <c r="Z488" i="22" s="1"/>
  <c r="S498" i="22"/>
  <c r="W498" i="22" s="1"/>
  <c r="AA498" i="22" s="1"/>
  <c r="S509" i="22"/>
  <c r="V509" i="22" s="1"/>
  <c r="S537" i="22"/>
  <c r="V537" i="22" s="1"/>
  <c r="Z537" i="22" s="1"/>
  <c r="S547" i="22"/>
  <c r="W547" i="22" s="1"/>
  <c r="R568" i="22"/>
  <c r="U568" i="22" s="1"/>
  <c r="R578" i="22"/>
  <c r="T578" i="22" s="1"/>
  <c r="X578" i="22" s="1"/>
  <c r="S589" i="22"/>
  <c r="W589" i="22" s="1"/>
  <c r="R615" i="22"/>
  <c r="U615" i="22" s="1"/>
  <c r="S625" i="22"/>
  <c r="W625" i="22" s="1"/>
  <c r="AE625" i="22" s="1"/>
  <c r="R637" i="22"/>
  <c r="S646" i="22"/>
  <c r="R656" i="22"/>
  <c r="R666" i="22"/>
  <c r="S683" i="22"/>
  <c r="R694" i="22"/>
  <c r="T694" i="22" s="1"/>
  <c r="R707" i="22"/>
  <c r="U707" i="22" s="1"/>
  <c r="S723" i="22"/>
  <c r="V723" i="22" s="1"/>
  <c r="AD723" i="22" s="1"/>
  <c r="S758" i="22"/>
  <c r="W758" i="22" s="1"/>
  <c r="AA758" i="22" s="1"/>
  <c r="S770" i="22"/>
  <c r="W770" i="22" s="1"/>
  <c r="S794" i="22"/>
  <c r="V794" i="22" s="1"/>
  <c r="S818" i="22"/>
  <c r="V818" i="22" s="1"/>
  <c r="R838" i="22"/>
  <c r="U838" i="22" s="1"/>
  <c r="Y838" i="22" s="1"/>
  <c r="R853" i="22"/>
  <c r="U853" i="22" s="1"/>
  <c r="R870" i="22"/>
  <c r="T870" i="22" s="1"/>
  <c r="X870" i="22" s="1"/>
  <c r="R882" i="22"/>
  <c r="U882" i="22" s="1"/>
  <c r="AC882" i="22" s="1"/>
  <c r="R905" i="22"/>
  <c r="U905" i="22" s="1"/>
  <c r="Y905" i="22" s="1"/>
  <c r="R935" i="22"/>
  <c r="R962" i="22"/>
  <c r="S1001" i="22"/>
  <c r="W1001" i="22" s="1"/>
  <c r="AE1001" i="22" s="1"/>
  <c r="S1055" i="22"/>
  <c r="W1055" i="22" s="1"/>
  <c r="AE1055" i="22" s="1"/>
  <c r="R1107" i="22"/>
  <c r="U1107" i="22" s="1"/>
  <c r="R254" i="22"/>
  <c r="T254" i="22" s="1"/>
  <c r="S261" i="22"/>
  <c r="W261" i="22" s="1"/>
  <c r="R272" i="22"/>
  <c r="T272" i="22" s="1"/>
  <c r="X272" i="22" s="1"/>
  <c r="R279" i="22"/>
  <c r="U279" i="22" s="1"/>
  <c r="AC279" i="22" s="1"/>
  <c r="R285" i="22"/>
  <c r="T285" i="22" s="1"/>
  <c r="R290" i="22"/>
  <c r="S298" i="22"/>
  <c r="W298" i="22" s="1"/>
  <c r="AA298" i="22" s="1"/>
  <c r="S307" i="22"/>
  <c r="S331" i="22"/>
  <c r="S354" i="22"/>
  <c r="W354" i="22" s="1"/>
  <c r="R366" i="22"/>
  <c r="R389" i="22"/>
  <c r="S405" i="22"/>
  <c r="R414" i="22"/>
  <c r="S432" i="22"/>
  <c r="W432" i="22" s="1"/>
  <c r="R441" i="22"/>
  <c r="U441" i="22" s="1"/>
  <c r="Y441" i="22" s="1"/>
  <c r="S449" i="22"/>
  <c r="V449" i="22" s="1"/>
  <c r="S472" i="22"/>
  <c r="W472" i="22" s="1"/>
  <c r="AE472" i="22" s="1"/>
  <c r="S481" i="22"/>
  <c r="W481" i="22" s="1"/>
  <c r="S511" i="22"/>
  <c r="V511" i="22" s="1"/>
  <c r="AD511" i="22" s="1"/>
  <c r="R526" i="22"/>
  <c r="U526" i="22" s="1"/>
  <c r="R550" i="22"/>
  <c r="T550" i="22" s="1"/>
  <c r="AB550" i="22" s="1"/>
  <c r="R559" i="22"/>
  <c r="T559" i="22" s="1"/>
  <c r="AB559" i="22" s="1"/>
  <c r="R570" i="22"/>
  <c r="U570" i="22" s="1"/>
  <c r="AC570" i="22" s="1"/>
  <c r="S581" i="22"/>
  <c r="V581" i="22" s="1"/>
  <c r="AD581" i="22" s="1"/>
  <c r="R591" i="22"/>
  <c r="U591" i="22" s="1"/>
  <c r="R597" i="22"/>
  <c r="S626" i="22"/>
  <c r="R639" i="22"/>
  <c r="U639" i="22" s="1"/>
  <c r="R669" i="22"/>
  <c r="R686" i="22"/>
  <c r="U686" i="22" s="1"/>
  <c r="R696" i="22"/>
  <c r="T696" i="22" s="1"/>
  <c r="AB696" i="22" s="1"/>
  <c r="R730" i="22"/>
  <c r="T730" i="22" s="1"/>
  <c r="S742" i="22"/>
  <c r="V742" i="22" s="1"/>
  <c r="AD742" i="22" s="1"/>
  <c r="S750" i="22"/>
  <c r="W750" i="22" s="1"/>
  <c r="S760" i="22"/>
  <c r="V760" i="22" s="1"/>
  <c r="AD760" i="22" s="1"/>
  <c r="R777" i="22"/>
  <c r="T777" i="22" s="1"/>
  <c r="X777" i="22" s="1"/>
  <c r="R800" i="22"/>
  <c r="U800" i="22" s="1"/>
  <c r="AC800" i="22" s="1"/>
  <c r="S822" i="22"/>
  <c r="V822" i="22" s="1"/>
  <c r="AD822" i="22" s="1"/>
  <c r="S843" i="22"/>
  <c r="V843" i="22" s="1"/>
  <c r="AD843" i="22" s="1"/>
  <c r="R859" i="22"/>
  <c r="U859" i="22" s="1"/>
  <c r="Y859" i="22" s="1"/>
  <c r="R872" i="22"/>
  <c r="S886" i="22"/>
  <c r="R909" i="22"/>
  <c r="S938" i="22"/>
  <c r="R1017" i="22"/>
  <c r="R1070" i="22"/>
  <c r="T1070" i="22" s="1"/>
  <c r="AB1070" i="22" s="1"/>
  <c r="R1153" i="22"/>
  <c r="U1153" i="22" s="1"/>
  <c r="Y1153" i="22" s="1"/>
  <c r="B22" i="22"/>
  <c r="R248" i="22"/>
  <c r="S262" i="22"/>
  <c r="W262" i="22" s="1"/>
  <c r="AA262" i="22" s="1"/>
  <c r="R286" i="22"/>
  <c r="S299" i="22"/>
  <c r="V299" i="22" s="1"/>
  <c r="AD299" i="22" s="1"/>
  <c r="S314" i="22"/>
  <c r="R321" i="22"/>
  <c r="T321" i="22" s="1"/>
  <c r="R357" i="22"/>
  <c r="T357" i="22" s="1"/>
  <c r="R368" i="22"/>
  <c r="U368" i="22" s="1"/>
  <c r="Y368" i="22" s="1"/>
  <c r="R397" i="22"/>
  <c r="U397" i="22" s="1"/>
  <c r="Y397" i="22" s="1"/>
  <c r="S406" i="22"/>
  <c r="S422" i="22"/>
  <c r="R442" i="22"/>
  <c r="S450" i="22"/>
  <c r="S459" i="22"/>
  <c r="W459" i="22" s="1"/>
  <c r="S473" i="22"/>
  <c r="W473" i="22" s="1"/>
  <c r="S491" i="22"/>
  <c r="W491" i="22" s="1"/>
  <c r="S512" i="22"/>
  <c r="V512" i="22" s="1"/>
  <c r="AD512" i="22" s="1"/>
  <c r="R528" i="22"/>
  <c r="U528" i="22" s="1"/>
  <c r="AC528" i="22" s="1"/>
  <c r="S542" i="22"/>
  <c r="V542" i="22" s="1"/>
  <c r="Z542" i="22" s="1"/>
  <c r="R561" i="22"/>
  <c r="U561" i="22" s="1"/>
  <c r="AC561" i="22" s="1"/>
  <c r="S571" i="22"/>
  <c r="W571" i="22" s="1"/>
  <c r="S582" i="22"/>
  <c r="W582" i="22" s="1"/>
  <c r="AE582" i="22" s="1"/>
  <c r="R592" i="22"/>
  <c r="S599" i="22"/>
  <c r="V599" i="22" s="1"/>
  <c r="AD599" i="22" s="1"/>
  <c r="S608" i="22"/>
  <c r="V608" i="22" s="1"/>
  <c r="AD608" i="22" s="1"/>
  <c r="R617" i="22"/>
  <c r="T617" i="22" s="1"/>
  <c r="X617" i="22" s="1"/>
  <c r="R630" i="22"/>
  <c r="R640" i="22"/>
  <c r="U640" i="22" s="1"/>
  <c r="S649" i="22"/>
  <c r="R658" i="22"/>
  <c r="U658" i="22" s="1"/>
  <c r="R672" i="22"/>
  <c r="U672" i="22" s="1"/>
  <c r="AC672" i="22" s="1"/>
  <c r="R715" i="22"/>
  <c r="U715" i="22" s="1"/>
  <c r="AC715" i="22" s="1"/>
  <c r="S743" i="22"/>
  <c r="V743" i="22" s="1"/>
  <c r="AD743" i="22" s="1"/>
  <c r="S752" i="22"/>
  <c r="S779" i="22"/>
  <c r="W779" i="22" s="1"/>
  <c r="R825" i="22"/>
  <c r="U825" i="22" s="1"/>
  <c r="S846" i="22"/>
  <c r="W846" i="22" s="1"/>
  <c r="S874" i="22"/>
  <c r="V874" i="22" s="1"/>
  <c r="R915" i="22"/>
  <c r="S940" i="22"/>
  <c r="W940" i="22" s="1"/>
  <c r="AE940" i="22" s="1"/>
  <c r="R969" i="22"/>
  <c r="U969" i="22" s="1"/>
  <c r="Y969" i="22" s="1"/>
  <c r="R1018" i="22"/>
  <c r="R1081" i="22"/>
  <c r="S1160" i="22"/>
  <c r="D22" i="22"/>
  <c r="S248" i="22"/>
  <c r="R255" i="22"/>
  <c r="S263" i="22"/>
  <c r="W263" i="22" s="1"/>
  <c r="S286" i="22"/>
  <c r="W286" i="22" s="1"/>
  <c r="R301" i="22"/>
  <c r="U301" i="22" s="1"/>
  <c r="Y301" i="22" s="1"/>
  <c r="S321" i="22"/>
  <c r="V321" i="22" s="1"/>
  <c r="AD321" i="22" s="1"/>
  <c r="R341" i="22"/>
  <c r="T341" i="22" s="1"/>
  <c r="R358" i="22"/>
  <c r="U358" i="22" s="1"/>
  <c r="Y358" i="22" s="1"/>
  <c r="S368" i="22"/>
  <c r="W368" i="22" s="1"/>
  <c r="S377" i="22"/>
  <c r="V377" i="22" s="1"/>
  <c r="AD377" i="22" s="1"/>
  <c r="R390" i="22"/>
  <c r="S397" i="22"/>
  <c r="V397" i="22" s="1"/>
  <c r="R407" i="22"/>
  <c r="U407" i="22" s="1"/>
  <c r="S423" i="22"/>
  <c r="R433" i="22"/>
  <c r="S442" i="22"/>
  <c r="S451" i="22"/>
  <c r="R461" i="22"/>
  <c r="U461" i="22" s="1"/>
  <c r="R474" i="22"/>
  <c r="S493" i="22"/>
  <c r="V493" i="22" s="1"/>
  <c r="AD493" i="22" s="1"/>
  <c r="R502" i="22"/>
  <c r="U502" i="22" s="1"/>
  <c r="R514" i="22"/>
  <c r="U514" i="22" s="1"/>
  <c r="S528" i="22"/>
  <c r="W528" i="22" s="1"/>
  <c r="R543" i="22"/>
  <c r="U543" i="22" s="1"/>
  <c r="S551" i="22"/>
  <c r="V551" i="22" s="1"/>
  <c r="AD551" i="22" s="1"/>
  <c r="S561" i="22"/>
  <c r="V561" i="22" s="1"/>
  <c r="R583" i="22"/>
  <c r="U583" i="22" s="1"/>
  <c r="S592" i="22"/>
  <c r="R609" i="22"/>
  <c r="R618" i="22"/>
  <c r="S630" i="22"/>
  <c r="S640" i="22"/>
  <c r="S658" i="22"/>
  <c r="W658" i="22" s="1"/>
  <c r="AA658" i="22" s="1"/>
  <c r="R673" i="22"/>
  <c r="U673" i="22" s="1"/>
  <c r="AC673" i="22" s="1"/>
  <c r="S689" i="22"/>
  <c r="W689" i="22" s="1"/>
  <c r="AE689" i="22" s="1"/>
  <c r="R697" i="22"/>
  <c r="U697" i="22" s="1"/>
  <c r="S715" i="22"/>
  <c r="V715" i="22" s="1"/>
  <c r="Z715" i="22" s="1"/>
  <c r="R734" i="22"/>
  <c r="U734" i="22" s="1"/>
  <c r="R761" i="22"/>
  <c r="R781" i="22"/>
  <c r="U781" i="22" s="1"/>
  <c r="AC781" i="22" s="1"/>
  <c r="R808" i="22"/>
  <c r="U808" i="22" s="1"/>
  <c r="S825" i="22"/>
  <c r="W825" i="22" s="1"/>
  <c r="R864" i="22"/>
  <c r="T864" i="22" s="1"/>
  <c r="R876" i="22"/>
  <c r="T876" i="22" s="1"/>
  <c r="AB876" i="22" s="1"/>
  <c r="R887" i="22"/>
  <c r="S915" i="22"/>
  <c r="V915" i="22" s="1"/>
  <c r="AD915" i="22" s="1"/>
  <c r="S943" i="22"/>
  <c r="R971" i="22"/>
  <c r="R1021" i="22"/>
  <c r="U1021" i="22" s="1"/>
  <c r="Y1021" i="22" s="1"/>
  <c r="S1081" i="22"/>
  <c r="W1081" i="22" s="1"/>
  <c r="AA1081" i="22" s="1"/>
  <c r="R1173" i="22"/>
  <c r="U1173" i="22" s="1"/>
  <c r="Y1173" i="22" s="1"/>
  <c r="S255" i="22"/>
  <c r="W255" i="22" s="1"/>
  <c r="R264" i="22"/>
  <c r="U264" i="22" s="1"/>
  <c r="R273" i="22"/>
  <c r="T273" i="22" s="1"/>
  <c r="S291" i="22"/>
  <c r="W291" i="22" s="1"/>
  <c r="S301" i="22"/>
  <c r="V301" i="22" s="1"/>
  <c r="AD301" i="22" s="1"/>
  <c r="R309" i="22"/>
  <c r="U309" i="22" s="1"/>
  <c r="AC309" i="22" s="1"/>
  <c r="R322" i="22"/>
  <c r="T322" i="22" s="1"/>
  <c r="S341" i="22"/>
  <c r="V341" i="22" s="1"/>
  <c r="AD341" i="22" s="1"/>
  <c r="R349" i="22"/>
  <c r="T349" i="22" s="1"/>
  <c r="S358" i="22"/>
  <c r="R369" i="22"/>
  <c r="T369" i="22" s="1"/>
  <c r="X369" i="22" s="1"/>
  <c r="R378" i="22"/>
  <c r="S384" i="22"/>
  <c r="S390" i="22"/>
  <c r="W390" i="22" s="1"/>
  <c r="AE390" i="22" s="1"/>
  <c r="S398" i="22"/>
  <c r="W398" i="22" s="1"/>
  <c r="AE398" i="22" s="1"/>
  <c r="S407" i="22"/>
  <c r="R424" i="22"/>
  <c r="U424" i="22" s="1"/>
  <c r="Y424" i="22" s="1"/>
  <c r="S433" i="22"/>
  <c r="V433" i="22" s="1"/>
  <c r="AD433" i="22" s="1"/>
  <c r="S461" i="22"/>
  <c r="V461" i="22" s="1"/>
  <c r="AD461" i="22" s="1"/>
  <c r="S474" i="22"/>
  <c r="V474" i="22" s="1"/>
  <c r="Z474" i="22" s="1"/>
  <c r="S483" i="22"/>
  <c r="W483" i="22" s="1"/>
  <c r="AE483" i="22" s="1"/>
  <c r="R494" i="22"/>
  <c r="U494" i="22" s="1"/>
  <c r="Y494" i="22" s="1"/>
  <c r="S502" i="22"/>
  <c r="W502" i="22" s="1"/>
  <c r="AE502" i="22" s="1"/>
  <c r="S514" i="22"/>
  <c r="V514" i="22" s="1"/>
  <c r="S529" i="22"/>
  <c r="V529" i="22" s="1"/>
  <c r="S543" i="22"/>
  <c r="R552" i="22"/>
  <c r="T552" i="22" s="1"/>
  <c r="X552" i="22" s="1"/>
  <c r="R562" i="22"/>
  <c r="R573" i="22"/>
  <c r="S584" i="22"/>
  <c r="S600" i="22"/>
  <c r="V600" i="22" s="1"/>
  <c r="S609" i="22"/>
  <c r="V609" i="22" s="1"/>
  <c r="S618" i="22"/>
  <c r="W618" i="22" s="1"/>
  <c r="R642" i="22"/>
  <c r="T642" i="22" s="1"/>
  <c r="R650" i="22"/>
  <c r="T650" i="22" s="1"/>
  <c r="R659" i="22"/>
  <c r="U659" i="22" s="1"/>
  <c r="Y659" i="22" s="1"/>
  <c r="S673" i="22"/>
  <c r="W673" i="22" s="1"/>
  <c r="AE673" i="22" s="1"/>
  <c r="R690" i="22"/>
  <c r="S697" i="22"/>
  <c r="V697" i="22" s="1"/>
  <c r="S718" i="22"/>
  <c r="W718" i="22" s="1"/>
  <c r="AA718" i="22" s="1"/>
  <c r="R735" i="22"/>
  <c r="T735" i="22" s="1"/>
  <c r="R763" i="22"/>
  <c r="R782" i="22"/>
  <c r="R827" i="22"/>
  <c r="U827" i="22" s="1"/>
  <c r="R848" i="22"/>
  <c r="R878" i="22"/>
  <c r="U878" i="22" s="1"/>
  <c r="S945" i="22"/>
  <c r="S971" i="22"/>
  <c r="W971" i="22" s="1"/>
  <c r="S1021" i="22"/>
  <c r="W1021" i="22" s="1"/>
  <c r="AE1021" i="22" s="1"/>
  <c r="R1084" i="22"/>
  <c r="U1084" i="22" s="1"/>
  <c r="S1182" i="22"/>
  <c r="W1182" i="22" s="1"/>
  <c r="AA1182" i="22" s="1"/>
  <c r="S264" i="22"/>
  <c r="W264" i="22" s="1"/>
  <c r="R280" i="22"/>
  <c r="T280" i="22" s="1"/>
  <c r="R302" i="22"/>
  <c r="U302" i="22" s="1"/>
  <c r="Y302" i="22" s="1"/>
  <c r="R310" i="22"/>
  <c r="T310" i="22" s="1"/>
  <c r="AB310" i="22" s="1"/>
  <c r="S323" i="22"/>
  <c r="V323" i="22" s="1"/>
  <c r="AD323" i="22" s="1"/>
  <c r="S333" i="22"/>
  <c r="V333" i="22" s="1"/>
  <c r="AD333" i="22" s="1"/>
  <c r="R342" i="22"/>
  <c r="S349" i="22"/>
  <c r="R359" i="22"/>
  <c r="S369" i="22"/>
  <c r="S378" i="22"/>
  <c r="W378" i="22" s="1"/>
  <c r="R399" i="22"/>
  <c r="U399" i="22" s="1"/>
  <c r="R415" i="22"/>
  <c r="U415" i="22" s="1"/>
  <c r="S424" i="22"/>
  <c r="V424" i="22" s="1"/>
  <c r="Z424" i="22" s="1"/>
  <c r="S434" i="22"/>
  <c r="W434" i="22" s="1"/>
  <c r="AA434" i="22" s="1"/>
  <c r="R463" i="22"/>
  <c r="T463" i="22" s="1"/>
  <c r="R503" i="22"/>
  <c r="U503" i="22" s="1"/>
  <c r="Y503" i="22" s="1"/>
  <c r="R517" i="22"/>
  <c r="U517" i="22" s="1"/>
  <c r="AC517" i="22" s="1"/>
  <c r="S530" i="22"/>
  <c r="W530" i="22" s="1"/>
  <c r="AE530" i="22" s="1"/>
  <c r="S552" i="22"/>
  <c r="V552" i="22" s="1"/>
  <c r="AD552" i="22" s="1"/>
  <c r="S563" i="22"/>
  <c r="W563" i="22" s="1"/>
  <c r="AE563" i="22" s="1"/>
  <c r="S573" i="22"/>
  <c r="W573" i="22" s="1"/>
  <c r="AE573" i="22" s="1"/>
  <c r="R601" i="22"/>
  <c r="S642" i="22"/>
  <c r="V642" i="22" s="1"/>
  <c r="S659" i="22"/>
  <c r="R675" i="22"/>
  <c r="U675" i="22" s="1"/>
  <c r="AC675" i="22" s="1"/>
  <c r="S690" i="22"/>
  <c r="R699" i="22"/>
  <c r="T699" i="22" s="1"/>
  <c r="X699" i="22" s="1"/>
  <c r="S719" i="22"/>
  <c r="W719" i="22" s="1"/>
  <c r="AE719" i="22" s="1"/>
  <c r="S735" i="22"/>
  <c r="V735" i="22" s="1"/>
  <c r="AD735" i="22" s="1"/>
  <c r="R744" i="22"/>
  <c r="T744" i="22" s="1"/>
  <c r="AB744" i="22" s="1"/>
  <c r="R753" i="22"/>
  <c r="T753" i="22" s="1"/>
  <c r="X753" i="22" s="1"/>
  <c r="S763" i="22"/>
  <c r="V763" i="22" s="1"/>
  <c r="AD763" i="22" s="1"/>
  <c r="R783" i="22"/>
  <c r="T783" i="22" s="1"/>
  <c r="AB783" i="22" s="1"/>
  <c r="R810" i="22"/>
  <c r="T810" i="22" s="1"/>
  <c r="S827" i="22"/>
  <c r="V827" i="22" s="1"/>
  <c r="S848" i="22"/>
  <c r="V848" i="22" s="1"/>
  <c r="Z848" i="22" s="1"/>
  <c r="R865" i="22"/>
  <c r="U865" i="22" s="1"/>
  <c r="Y865" i="22" s="1"/>
  <c r="S878" i="22"/>
  <c r="R889" i="22"/>
  <c r="R974" i="22"/>
  <c r="R1025" i="22"/>
  <c r="S1085" i="22"/>
  <c r="W1085" i="22" s="1"/>
  <c r="AA1085" i="22" s="1"/>
  <c r="R1184" i="22"/>
  <c r="T1184" i="22" s="1"/>
  <c r="R265" i="22"/>
  <c r="T265" i="22" s="1"/>
  <c r="R274" i="22"/>
  <c r="S280" i="22"/>
  <c r="W280" i="22" s="1"/>
  <c r="R287" i="22"/>
  <c r="R293" i="22"/>
  <c r="U293" i="22" s="1"/>
  <c r="R303" i="22"/>
  <c r="T303" i="22" s="1"/>
  <c r="S310" i="22"/>
  <c r="W310" i="22" s="1"/>
  <c r="R325" i="22"/>
  <c r="U325" i="22" s="1"/>
  <c r="R334" i="22"/>
  <c r="U334" i="22" s="1"/>
  <c r="AC334" i="22" s="1"/>
  <c r="S342" i="22"/>
  <c r="W342" i="22" s="1"/>
  <c r="AA342" i="22" s="1"/>
  <c r="R350" i="22"/>
  <c r="T350" i="22" s="1"/>
  <c r="AB350" i="22" s="1"/>
  <c r="S359" i="22"/>
  <c r="S399" i="22"/>
  <c r="S415" i="22"/>
  <c r="S425" i="22"/>
  <c r="W425" i="22" s="1"/>
  <c r="AA425" i="22" s="1"/>
  <c r="S463" i="22"/>
  <c r="V463" i="22" s="1"/>
  <c r="Z463" i="22" s="1"/>
  <c r="R485" i="22"/>
  <c r="U485" i="22" s="1"/>
  <c r="AC485" i="22" s="1"/>
  <c r="R495" i="22"/>
  <c r="T495" i="22" s="1"/>
  <c r="R504" i="22"/>
  <c r="U504" i="22" s="1"/>
  <c r="Y504" i="22" s="1"/>
  <c r="R518" i="22"/>
  <c r="U518" i="22" s="1"/>
  <c r="S531" i="22"/>
  <c r="W531" i="22" s="1"/>
  <c r="AE531" i="22" s="1"/>
  <c r="S544" i="22"/>
  <c r="W544" i="22" s="1"/>
  <c r="S565" i="22"/>
  <c r="W565" i="22" s="1"/>
  <c r="R574" i="22"/>
  <c r="T574" i="22" s="1"/>
  <c r="X574" i="22" s="1"/>
  <c r="S601" i="22"/>
  <c r="W601" i="22" s="1"/>
  <c r="AE601" i="22" s="1"/>
  <c r="R632" i="22"/>
  <c r="T632" i="22" s="1"/>
  <c r="X632" i="22" s="1"/>
  <c r="S643" i="22"/>
  <c r="R661" i="22"/>
  <c r="S675" i="22"/>
  <c r="S699" i="22"/>
  <c r="S720" i="22"/>
  <c r="W720" i="22" s="1"/>
  <c r="AE720" i="22" s="1"/>
  <c r="S744" i="22"/>
  <c r="V744" i="22" s="1"/>
  <c r="Z744" i="22" s="1"/>
  <c r="S753" i="22"/>
  <c r="V753" i="22" s="1"/>
  <c r="AD753" i="22" s="1"/>
  <c r="S784" i="22"/>
  <c r="S810" i="22"/>
  <c r="W810" i="22" s="1"/>
  <c r="AA810" i="22" s="1"/>
  <c r="S865" i="22"/>
  <c r="V865" i="22" s="1"/>
  <c r="AD865" i="22" s="1"/>
  <c r="R892" i="22"/>
  <c r="U892" i="22" s="1"/>
  <c r="Y892" i="22" s="1"/>
  <c r="R917" i="22"/>
  <c r="T917" i="22" s="1"/>
  <c r="S979" i="22"/>
  <c r="W979" i="22" s="1"/>
  <c r="AA979" i="22" s="1"/>
  <c r="R1028" i="22"/>
  <c r="U1028" i="22" s="1"/>
  <c r="R1087" i="22"/>
  <c r="U1087" i="22" s="1"/>
  <c r="AC1087" i="22" s="1"/>
  <c r="R1185" i="22"/>
  <c r="U1185" i="22" s="1"/>
  <c r="Y1185" i="22" s="1"/>
  <c r="S256" i="22"/>
  <c r="V256" i="22" s="1"/>
  <c r="AD256" i="22" s="1"/>
  <c r="S265" i="22"/>
  <c r="S287" i="22"/>
  <c r="S293" i="22"/>
  <c r="S303" i="22"/>
  <c r="V303" i="22" s="1"/>
  <c r="R311" i="22"/>
  <c r="U311" i="22" s="1"/>
  <c r="R317" i="22"/>
  <c r="U317" i="22" s="1"/>
  <c r="S325" i="22"/>
  <c r="V325" i="22" s="1"/>
  <c r="Z325" i="22" s="1"/>
  <c r="S334" i="22"/>
  <c r="V334" i="22" s="1"/>
  <c r="Z334" i="22" s="1"/>
  <c r="R343" i="22"/>
  <c r="U343" i="22" s="1"/>
  <c r="AC343" i="22" s="1"/>
  <c r="R351" i="22"/>
  <c r="R361" i="22"/>
  <c r="U361" i="22" s="1"/>
  <c r="AC361" i="22" s="1"/>
  <c r="S391" i="22"/>
  <c r="W391" i="22" s="1"/>
  <c r="R400" i="22"/>
  <c r="U400" i="22" s="1"/>
  <c r="AC400" i="22" s="1"/>
  <c r="R408" i="22"/>
  <c r="U408" i="22" s="1"/>
  <c r="R416" i="22"/>
  <c r="R426" i="22"/>
  <c r="S435" i="22"/>
  <c r="V435" i="22" s="1"/>
  <c r="S485" i="22"/>
  <c r="S495" i="22"/>
  <c r="S504" i="22"/>
  <c r="V504" i="22" s="1"/>
  <c r="R519" i="22"/>
  <c r="T519" i="22" s="1"/>
  <c r="X519" i="22" s="1"/>
  <c r="R533" i="22"/>
  <c r="U533" i="22" s="1"/>
  <c r="R545" i="22"/>
  <c r="U545" i="22" s="1"/>
  <c r="S574" i="22"/>
  <c r="W574" i="22" s="1"/>
  <c r="R585" i="22"/>
  <c r="U585" i="22" s="1"/>
  <c r="Y585" i="22" s="1"/>
  <c r="R602" i="22"/>
  <c r="U602" i="22" s="1"/>
  <c r="S611" i="22"/>
  <c r="W611" i="22" s="1"/>
  <c r="S621" i="22"/>
  <c r="V621" i="22" s="1"/>
  <c r="AD621" i="22" s="1"/>
  <c r="S632" i="22"/>
  <c r="W632" i="22" s="1"/>
  <c r="AE632" i="22" s="1"/>
  <c r="S651" i="22"/>
  <c r="V651" i="22" s="1"/>
  <c r="Z651" i="22" s="1"/>
  <c r="S662" i="22"/>
  <c r="V662" i="22" s="1"/>
  <c r="R677" i="22"/>
  <c r="R701" i="22"/>
  <c r="R721" i="22"/>
  <c r="R736" i="22"/>
  <c r="R745" i="22"/>
  <c r="T745" i="22" s="1"/>
  <c r="R765" i="22"/>
  <c r="U765" i="22" s="1"/>
  <c r="R814" i="22"/>
  <c r="U814" i="22" s="1"/>
  <c r="Y814" i="22" s="1"/>
  <c r="R831" i="22"/>
  <c r="T831" i="22" s="1"/>
  <c r="X831" i="22" s="1"/>
  <c r="S849" i="22"/>
  <c r="V849" i="22" s="1"/>
  <c r="S866" i="22"/>
  <c r="V866" i="22" s="1"/>
  <c r="AD866" i="22" s="1"/>
  <c r="R894" i="22"/>
  <c r="T894" i="22" s="1"/>
  <c r="R920" i="22"/>
  <c r="U920" i="22" s="1"/>
  <c r="Y920" i="22" s="1"/>
  <c r="R946" i="22"/>
  <c r="U946" i="22" s="1"/>
  <c r="R983" i="22"/>
  <c r="T983" i="22" s="1"/>
  <c r="S1029" i="22"/>
  <c r="W1029" i="22" s="1"/>
  <c r="AA1029" i="22" s="1"/>
  <c r="R1091" i="22"/>
  <c r="R1192" i="22"/>
  <c r="S326" i="22"/>
  <c r="V326" i="22" s="1"/>
  <c r="AD326" i="22" s="1"/>
  <c r="S351" i="22"/>
  <c r="S370" i="22"/>
  <c r="R385" i="22"/>
  <c r="U385" i="22" s="1"/>
  <c r="S400" i="22"/>
  <c r="W400" i="22" s="1"/>
  <c r="S408" i="22"/>
  <c r="W408" i="22" s="1"/>
  <c r="AA408" i="22" s="1"/>
  <c r="S426" i="22"/>
  <c r="W426" i="22" s="1"/>
  <c r="AA426" i="22" s="1"/>
  <c r="S437" i="22"/>
  <c r="W437" i="22" s="1"/>
  <c r="R464" i="22"/>
  <c r="T464" i="22" s="1"/>
  <c r="AB464" i="22" s="1"/>
  <c r="R477" i="22"/>
  <c r="U477" i="22" s="1"/>
  <c r="S486" i="22"/>
  <c r="W486" i="22" s="1"/>
  <c r="AA486" i="22" s="1"/>
  <c r="R505" i="22"/>
  <c r="T505" i="22" s="1"/>
  <c r="AB505" i="22" s="1"/>
  <c r="S519" i="22"/>
  <c r="S533" i="22"/>
  <c r="W533" i="22" s="1"/>
  <c r="S545" i="22"/>
  <c r="R553" i="22"/>
  <c r="R575" i="22"/>
  <c r="S585" i="22"/>
  <c r="S593" i="22"/>
  <c r="W593" i="22" s="1"/>
  <c r="S602" i="22"/>
  <c r="V602" i="22" s="1"/>
  <c r="S622" i="22"/>
  <c r="W622" i="22" s="1"/>
  <c r="R633" i="22"/>
  <c r="U633" i="22" s="1"/>
  <c r="AC633" i="22" s="1"/>
  <c r="R653" i="22"/>
  <c r="U653" i="22" s="1"/>
  <c r="R663" i="22"/>
  <c r="T663" i="22" s="1"/>
  <c r="S679" i="22"/>
  <c r="W679" i="22" s="1"/>
  <c r="AE679" i="22" s="1"/>
  <c r="R703" i="22"/>
  <c r="U703" i="22" s="1"/>
  <c r="S721" i="22"/>
  <c r="W721" i="22" s="1"/>
  <c r="S736" i="22"/>
  <c r="W736" i="22" s="1"/>
  <c r="R746" i="22"/>
  <c r="T746" i="22" s="1"/>
  <c r="AB746" i="22" s="1"/>
  <c r="R754" i="22"/>
  <c r="T754" i="22" s="1"/>
  <c r="R766" i="22"/>
  <c r="U766" i="22" s="1"/>
  <c r="AC766" i="22" s="1"/>
  <c r="R815" i="22"/>
  <c r="R832" i="22"/>
  <c r="R867" i="22"/>
  <c r="S894" i="22"/>
  <c r="V894" i="22" s="1"/>
  <c r="Z894" i="22" s="1"/>
  <c r="S920" i="22"/>
  <c r="V920" i="22" s="1"/>
  <c r="R947" i="22"/>
  <c r="T947" i="22" s="1"/>
  <c r="X947" i="22" s="1"/>
  <c r="R1031" i="22"/>
  <c r="U1031" i="22" s="1"/>
  <c r="AC1031" i="22" s="1"/>
  <c r="S1091" i="22"/>
  <c r="W1091" i="22" s="1"/>
  <c r="AE1091" i="22" s="1"/>
  <c r="S242" i="22"/>
  <c r="V242" i="22" s="1"/>
  <c r="R257" i="22"/>
  <c r="U257" i="22" s="1"/>
  <c r="R266" i="22"/>
  <c r="U266" i="22" s="1"/>
  <c r="AC266" i="22" s="1"/>
  <c r="S294" i="22"/>
  <c r="W294" i="22" s="1"/>
  <c r="R318" i="22"/>
  <c r="R327" i="22"/>
  <c r="T327" i="22" s="1"/>
  <c r="X327" i="22" s="1"/>
  <c r="S335" i="22"/>
  <c r="V335" i="22" s="1"/>
  <c r="S344" i="22"/>
  <c r="R362" i="22"/>
  <c r="S371" i="22"/>
  <c r="S379" i="22"/>
  <c r="S385" i="22"/>
  <c r="R409" i="22"/>
  <c r="T409" i="22" s="1"/>
  <c r="X409" i="22" s="1"/>
  <c r="S417" i="22"/>
  <c r="W417" i="22" s="1"/>
  <c r="AE417" i="22" s="1"/>
  <c r="S427" i="22"/>
  <c r="W427" i="22" s="1"/>
  <c r="R453" i="22"/>
  <c r="U453" i="22" s="1"/>
  <c r="S464" i="22"/>
  <c r="W464" i="22" s="1"/>
  <c r="S477" i="22"/>
  <c r="V477" i="22" s="1"/>
  <c r="Z477" i="22" s="1"/>
  <c r="S487" i="22"/>
  <c r="W487" i="22" s="1"/>
  <c r="R497" i="22"/>
  <c r="T497" i="22" s="1"/>
  <c r="S505" i="22"/>
  <c r="W505" i="22" s="1"/>
  <c r="AE505" i="22" s="1"/>
  <c r="R535" i="22"/>
  <c r="U535" i="22" s="1"/>
  <c r="R566" i="22"/>
  <c r="T566" i="22" s="1"/>
  <c r="AB566" i="22" s="1"/>
  <c r="S575" i="22"/>
  <c r="R594" i="22"/>
  <c r="S605" i="22"/>
  <c r="R613" i="22"/>
  <c r="R623" i="22"/>
  <c r="S633" i="22"/>
  <c r="V633" i="22" s="1"/>
  <c r="AD633" i="22" s="1"/>
  <c r="R654" i="22"/>
  <c r="S663" i="22"/>
  <c r="W663" i="22" s="1"/>
  <c r="AE663" i="22" s="1"/>
  <c r="R680" i="22"/>
  <c r="T680" i="22" s="1"/>
  <c r="S703" i="22"/>
  <c r="W703" i="22" s="1"/>
  <c r="AE703" i="22" s="1"/>
  <c r="R737" i="22"/>
  <c r="U737" i="22" s="1"/>
  <c r="AC737" i="22" s="1"/>
  <c r="S746" i="22"/>
  <c r="R755" i="22"/>
  <c r="U755" i="22" s="1"/>
  <c r="AC755" i="22" s="1"/>
  <c r="S766" i="22"/>
  <c r="W766" i="22" s="1"/>
  <c r="AE766" i="22" s="1"/>
  <c r="R786" i="22"/>
  <c r="T786" i="22" s="1"/>
  <c r="S832" i="22"/>
  <c r="W832" i="22" s="1"/>
  <c r="S850" i="22"/>
  <c r="V850" i="22" s="1"/>
  <c r="S867" i="22"/>
  <c r="R881" i="22"/>
  <c r="R897" i="22"/>
  <c r="T897" i="22" s="1"/>
  <c r="R922" i="22"/>
  <c r="R948" i="22"/>
  <c r="T948" i="22" s="1"/>
  <c r="X948" i="22" s="1"/>
  <c r="R985" i="22"/>
  <c r="T985" i="22" s="1"/>
  <c r="S1031" i="22"/>
  <c r="W1031" i="22" s="1"/>
  <c r="AE1031" i="22" s="1"/>
  <c r="R1093" i="22"/>
  <c r="U1093" i="22" s="1"/>
  <c r="Y1093" i="22" s="1"/>
  <c r="R1205" i="22"/>
  <c r="U1205" i="22" s="1"/>
  <c r="S243" i="22"/>
  <c r="W243" i="22" s="1"/>
  <c r="S257" i="22"/>
  <c r="V257" i="22" s="1"/>
  <c r="AD257" i="22" s="1"/>
  <c r="S266" i="22"/>
  <c r="V266" i="22" s="1"/>
  <c r="R282" i="22"/>
  <c r="U282" i="22" s="1"/>
  <c r="AC282" i="22" s="1"/>
  <c r="R295" i="22"/>
  <c r="T295" i="22" s="1"/>
  <c r="R304" i="22"/>
  <c r="U304" i="22" s="1"/>
  <c r="AC304" i="22" s="1"/>
  <c r="S318" i="22"/>
  <c r="S327" i="22"/>
  <c r="R336" i="22"/>
  <c r="U336" i="22" s="1"/>
  <c r="S362" i="22"/>
  <c r="R373" i="22"/>
  <c r="R382" i="22"/>
  <c r="U382" i="22" s="1"/>
  <c r="R392" i="22"/>
  <c r="T392" i="22" s="1"/>
  <c r="X392" i="22" s="1"/>
  <c r="R401" i="22"/>
  <c r="U401" i="22" s="1"/>
  <c r="AC401" i="22" s="1"/>
  <c r="R418" i="22"/>
  <c r="T418" i="22" s="1"/>
  <c r="AB418" i="22" s="1"/>
  <c r="R438" i="22"/>
  <c r="U438" i="22" s="1"/>
  <c r="AC438" i="22" s="1"/>
  <c r="R445" i="22"/>
  <c r="U445" i="22" s="1"/>
  <c r="S453" i="22"/>
  <c r="W453" i="22" s="1"/>
  <c r="AE453" i="22" s="1"/>
  <c r="R466" i="22"/>
  <c r="T466" i="22" s="1"/>
  <c r="R478" i="22"/>
  <c r="T478" i="22" s="1"/>
  <c r="X478" i="22" s="1"/>
  <c r="S497" i="22"/>
  <c r="V497" i="22" s="1"/>
  <c r="Z497" i="22" s="1"/>
  <c r="S535" i="22"/>
  <c r="V535" i="22" s="1"/>
  <c r="AD535" i="22" s="1"/>
  <c r="S546" i="22"/>
  <c r="R554" i="22"/>
  <c r="S566" i="22"/>
  <c r="R576" i="22"/>
  <c r="S594" i="22"/>
  <c r="S613" i="22"/>
  <c r="W613" i="22" s="1"/>
  <c r="AE613" i="22" s="1"/>
  <c r="S623" i="22"/>
  <c r="W623" i="22" s="1"/>
  <c r="AE623" i="22" s="1"/>
  <c r="S654" i="22"/>
  <c r="W654" i="22" s="1"/>
  <c r="AA654" i="22" s="1"/>
  <c r="R665" i="22"/>
  <c r="U665" i="22" s="1"/>
  <c r="S680" i="22"/>
  <c r="W680" i="22" s="1"/>
  <c r="AE680" i="22" s="1"/>
  <c r="R704" i="22"/>
  <c r="T704" i="22" s="1"/>
  <c r="S737" i="22"/>
  <c r="V737" i="22" s="1"/>
  <c r="AD737" i="22" s="1"/>
  <c r="S755" i="22"/>
  <c r="V755" i="22" s="1"/>
  <c r="AD755" i="22" s="1"/>
  <c r="R767" i="22"/>
  <c r="U767" i="22" s="1"/>
  <c r="Y767" i="22" s="1"/>
  <c r="R787" i="22"/>
  <c r="U787" i="22" s="1"/>
  <c r="AC787" i="22" s="1"/>
  <c r="R817" i="22"/>
  <c r="T817" i="22" s="1"/>
  <c r="S833" i="22"/>
  <c r="W833" i="22" s="1"/>
  <c r="AA833" i="22" s="1"/>
  <c r="S881" i="22"/>
  <c r="R899" i="22"/>
  <c r="S924" i="22"/>
  <c r="S952" i="22"/>
  <c r="V952" i="22" s="1"/>
  <c r="AD952" i="22" s="1"/>
  <c r="S985" i="22"/>
  <c r="W985" i="22" s="1"/>
  <c r="R1049" i="22"/>
  <c r="T1049" i="22" s="1"/>
  <c r="X1049" i="22" s="1"/>
  <c r="R1102" i="22"/>
  <c r="U1102" i="22" s="1"/>
  <c r="AC1102" i="22" s="1"/>
  <c r="R1216" i="22"/>
  <c r="U1216" i="22" s="1"/>
  <c r="R245" i="22"/>
  <c r="U245" i="22" s="1"/>
  <c r="R258" i="22"/>
  <c r="U258" i="22" s="1"/>
  <c r="AC258" i="22" s="1"/>
  <c r="R269" i="22"/>
  <c r="T269" i="22" s="1"/>
  <c r="S282" i="22"/>
  <c r="V282" i="22" s="1"/>
  <c r="AD282" i="22" s="1"/>
  <c r="R296" i="22"/>
  <c r="U296" i="22" s="1"/>
  <c r="S304" i="22"/>
  <c r="V304" i="22" s="1"/>
  <c r="S312" i="22"/>
  <c r="R328" i="22"/>
  <c r="U328" i="22" s="1"/>
  <c r="AC328" i="22" s="1"/>
  <c r="R337" i="22"/>
  <c r="T337" i="22" s="1"/>
  <c r="R345" i="22"/>
  <c r="R352" i="22"/>
  <c r="S373" i="22"/>
  <c r="S382" i="22"/>
  <c r="W382" i="22" s="1"/>
  <c r="R386" i="22"/>
  <c r="U386" i="22" s="1"/>
  <c r="S392" i="22"/>
  <c r="W392" i="22" s="1"/>
  <c r="AA392" i="22" s="1"/>
  <c r="S401" i="22"/>
  <c r="W401" i="22" s="1"/>
  <c r="R410" i="22"/>
  <c r="T410" i="22" s="1"/>
  <c r="X410" i="22" s="1"/>
  <c r="S418" i="22"/>
  <c r="V418" i="22" s="1"/>
  <c r="AD418" i="22" s="1"/>
  <c r="R429" i="22"/>
  <c r="T429" i="22" s="1"/>
  <c r="AB429" i="22" s="1"/>
  <c r="R439" i="22"/>
  <c r="T439" i="22" s="1"/>
  <c r="S445" i="22"/>
  <c r="V445" i="22" s="1"/>
  <c r="AD445" i="22" s="1"/>
  <c r="R455" i="22"/>
  <c r="U455" i="22" s="1"/>
  <c r="AC455" i="22" s="1"/>
  <c r="S466" i="22"/>
  <c r="W466" i="22" s="1"/>
  <c r="S478" i="22"/>
  <c r="V478" i="22" s="1"/>
  <c r="Z478" i="22" s="1"/>
  <c r="S507" i="22"/>
  <c r="R521" i="22"/>
  <c r="R536" i="22"/>
  <c r="S554" i="22"/>
  <c r="S567" i="22"/>
  <c r="V567" i="22" s="1"/>
  <c r="S587" i="22"/>
  <c r="W587" i="22" s="1"/>
  <c r="S595" i="22"/>
  <c r="R606" i="22"/>
  <c r="U606" i="22" s="1"/>
  <c r="R645" i="22"/>
  <c r="T645" i="22" s="1"/>
  <c r="X645" i="22" s="1"/>
  <c r="S665" i="22"/>
  <c r="W665" i="22" s="1"/>
  <c r="AA665" i="22" s="1"/>
  <c r="R682" i="22"/>
  <c r="U682" i="22" s="1"/>
  <c r="S705" i="22"/>
  <c r="W705" i="22" s="1"/>
  <c r="R722" i="22"/>
  <c r="T722" i="22" s="1"/>
  <c r="R739" i="22"/>
  <c r="R768" i="22"/>
  <c r="U768" i="22" s="1"/>
  <c r="S790" i="22"/>
  <c r="W790" i="22" s="1"/>
  <c r="AA790" i="22" s="1"/>
  <c r="R834" i="22"/>
  <c r="U834" i="22" s="1"/>
  <c r="R851" i="22"/>
  <c r="R901" i="22"/>
  <c r="U901" i="22" s="1"/>
  <c r="R926" i="22"/>
  <c r="T926" i="22" s="1"/>
  <c r="R953" i="22"/>
  <c r="U953" i="22" s="1"/>
  <c r="AC953" i="22" s="1"/>
  <c r="S988" i="22"/>
  <c r="V988" i="22" s="1"/>
  <c r="Z988" i="22" s="1"/>
  <c r="R1052" i="22"/>
  <c r="U1052" i="22" s="1"/>
  <c r="AC1052" i="22" s="1"/>
  <c r="R1103" i="22"/>
  <c r="U1103" i="22" s="1"/>
  <c r="AC1103" i="22" s="1"/>
  <c r="S1229" i="22"/>
  <c r="V1229" i="22" s="1"/>
  <c r="S273" i="22"/>
  <c r="W273" i="22" s="1"/>
  <c r="AH2" i="22"/>
  <c r="B15" i="22" s="1"/>
  <c r="B17" i="22" s="1"/>
  <c r="S249" i="22"/>
  <c r="R281" i="22"/>
  <c r="T281" i="22" s="1"/>
  <c r="X281" i="22" s="1"/>
  <c r="R294" i="22"/>
  <c r="T294" i="22" s="1"/>
  <c r="X294" i="22" s="1"/>
  <c r="S311" i="22"/>
  <c r="S317" i="22"/>
  <c r="V317" i="22" s="1"/>
  <c r="Z317" i="22" s="1"/>
  <c r="R335" i="22"/>
  <c r="R344" i="22"/>
  <c r="S361" i="22"/>
  <c r="R417" i="22"/>
  <c r="B7" i="22"/>
  <c r="B20" i="22" s="1"/>
  <c r="S245" i="22"/>
  <c r="W245" i="22" s="1"/>
  <c r="AA245" i="22" s="1"/>
  <c r="R250" i="22"/>
  <c r="U250" i="22" s="1"/>
  <c r="AC250" i="22" s="1"/>
  <c r="S258" i="22"/>
  <c r="W258" i="22" s="1"/>
  <c r="S269" i="22"/>
  <c r="V269" i="22" s="1"/>
  <c r="S275" i="22"/>
  <c r="W275" i="22" s="1"/>
  <c r="S283" i="22"/>
  <c r="S296" i="22"/>
  <c r="V296" i="22" s="1"/>
  <c r="S305" i="22"/>
  <c r="W305" i="22" s="1"/>
  <c r="AE305" i="22" s="1"/>
  <c r="S328" i="22"/>
  <c r="W328" i="22" s="1"/>
  <c r="S337" i="22"/>
  <c r="W337" i="22" s="1"/>
  <c r="S345" i="22"/>
  <c r="S352" i="22"/>
  <c r="R375" i="22"/>
  <c r="S386" i="22"/>
  <c r="R393" i="22"/>
  <c r="R402" i="22"/>
  <c r="T402" i="22" s="1"/>
  <c r="S410" i="22"/>
  <c r="V410" i="22" s="1"/>
  <c r="AD410" i="22" s="1"/>
  <c r="S419" i="22"/>
  <c r="W419" i="22" s="1"/>
  <c r="AE419" i="22" s="1"/>
  <c r="S430" i="22"/>
  <c r="W430" i="22" s="1"/>
  <c r="S439" i="22"/>
  <c r="V439" i="22" s="1"/>
  <c r="Z439" i="22" s="1"/>
  <c r="S446" i="22"/>
  <c r="W446" i="22" s="1"/>
  <c r="R456" i="22"/>
  <c r="T456" i="22" s="1"/>
  <c r="R469" i="22"/>
  <c r="U469" i="22" s="1"/>
  <c r="Y469" i="22" s="1"/>
  <c r="S479" i="22"/>
  <c r="W479" i="22" s="1"/>
  <c r="R488" i="22"/>
  <c r="T488" i="22" s="1"/>
  <c r="R498" i="22"/>
  <c r="R509" i="22"/>
  <c r="T509" i="22" s="1"/>
  <c r="X509" i="22" s="1"/>
  <c r="S521" i="22"/>
  <c r="W521" i="22" s="1"/>
  <c r="S536" i="22"/>
  <c r="R577" i="22"/>
  <c r="R589" i="22"/>
  <c r="U589" i="22" s="1"/>
  <c r="S606" i="22"/>
  <c r="V606" i="22" s="1"/>
  <c r="Z606" i="22" s="1"/>
  <c r="S614" i="22"/>
  <c r="W614" i="22" s="1"/>
  <c r="R625" i="22"/>
  <c r="S635" i="22"/>
  <c r="W635" i="22" s="1"/>
  <c r="AE635" i="22" s="1"/>
  <c r="R646" i="22"/>
  <c r="U646" i="22" s="1"/>
  <c r="Y646" i="22" s="1"/>
  <c r="S682" i="22"/>
  <c r="W682" i="22" s="1"/>
  <c r="AA682" i="22" s="1"/>
  <c r="S691" i="22"/>
  <c r="V691" i="22" s="1"/>
  <c r="AD691" i="22" s="1"/>
  <c r="R706" i="22"/>
  <c r="U706" i="22" s="1"/>
  <c r="AC706" i="22" s="1"/>
  <c r="R723" i="22"/>
  <c r="U723" i="22" s="1"/>
  <c r="S739" i="22"/>
  <c r="V739" i="22" s="1"/>
  <c r="R758" i="22"/>
  <c r="T758" i="22" s="1"/>
  <c r="R770" i="22"/>
  <c r="T770" i="22" s="1"/>
  <c r="R794" i="22"/>
  <c r="R818" i="22"/>
  <c r="U818" i="22" s="1"/>
  <c r="R835" i="22"/>
  <c r="S851" i="22"/>
  <c r="R869" i="22"/>
  <c r="U869" i="22" s="1"/>
  <c r="S901" i="22"/>
  <c r="V901" i="22" s="1"/>
  <c r="AD901" i="22" s="1"/>
  <c r="R930" i="22"/>
  <c r="T930" i="22" s="1"/>
  <c r="X930" i="22" s="1"/>
  <c r="S954" i="22"/>
  <c r="W954" i="22" s="1"/>
  <c r="AE954" i="22" s="1"/>
  <c r="R999" i="22"/>
  <c r="U999" i="22" s="1"/>
  <c r="Y999" i="22" s="1"/>
  <c r="S1052" i="22"/>
  <c r="W1052" i="22" s="1"/>
  <c r="S1105" i="22"/>
  <c r="V1105" i="22" s="1"/>
  <c r="AD1105" i="22" s="1"/>
  <c r="S1231" i="22"/>
  <c r="W1231" i="22" s="1"/>
  <c r="AA1231" i="22" s="1"/>
  <c r="W1129" i="22"/>
  <c r="AE1129" i="22" s="1"/>
  <c r="V1129" i="22"/>
  <c r="Z1129" i="22" s="1"/>
  <c r="T822" i="22"/>
  <c r="AB822" i="22" s="1"/>
  <c r="W490" i="22"/>
  <c r="S267" i="22"/>
  <c r="S274" i="22"/>
  <c r="S281" i="22"/>
  <c r="S288" i="22"/>
  <c r="S295" i="22"/>
  <c r="R298" i="22"/>
  <c r="S302" i="22"/>
  <c r="R305" i="22"/>
  <c r="S309" i="22"/>
  <c r="R312" i="22"/>
  <c r="R319" i="22"/>
  <c r="R326" i="22"/>
  <c r="R333" i="22"/>
  <c r="S395" i="22"/>
  <c r="S402" i="22"/>
  <c r="S409" i="22"/>
  <c r="S416" i="22"/>
  <c r="S429" i="22"/>
  <c r="S438" i="22"/>
  <c r="R449" i="22"/>
  <c r="S457" i="22"/>
  <c r="S465" i="22"/>
  <c r="S480" i="22"/>
  <c r="R487" i="22"/>
  <c r="S518" i="22"/>
  <c r="R525" i="22"/>
  <c r="S539" i="22"/>
  <c r="R546" i="22"/>
  <c r="S558" i="22"/>
  <c r="S577" i="22"/>
  <c r="R584" i="22"/>
  <c r="R610" i="22"/>
  <c r="S615" i="22"/>
  <c r="R622" i="22"/>
  <c r="S653" i="22"/>
  <c r="R687" i="22"/>
  <c r="R689" i="22"/>
  <c r="S704" i="22"/>
  <c r="S706" i="22"/>
  <c r="R717" i="22"/>
  <c r="S722" i="22"/>
  <c r="S731" i="22"/>
  <c r="R759" i="22"/>
  <c r="S776" i="22"/>
  <c r="R798" i="22"/>
  <c r="S831" i="22"/>
  <c r="R850" i="22"/>
  <c r="R863" i="22"/>
  <c r="S876" i="22"/>
  <c r="S882" i="22"/>
  <c r="S898" i="22"/>
  <c r="S911" i="22"/>
  <c r="S928" i="22"/>
  <c r="S948" i="22"/>
  <c r="R964" i="22"/>
  <c r="R975" i="22"/>
  <c r="R988" i="22"/>
  <c r="S1119" i="22"/>
  <c r="S1211" i="22"/>
  <c r="AK2" i="22"/>
  <c r="D15" i="22" s="1"/>
  <c r="D16" i="22" s="1"/>
  <c r="R246" i="22"/>
  <c r="R253" i="22"/>
  <c r="S315" i="22"/>
  <c r="S322" i="22"/>
  <c r="S329" i="22"/>
  <c r="S336" i="22"/>
  <c r="S343" i="22"/>
  <c r="R346" i="22"/>
  <c r="S350" i="22"/>
  <c r="R353" i="22"/>
  <c r="S357" i="22"/>
  <c r="R360" i="22"/>
  <c r="R367" i="22"/>
  <c r="R374" i="22"/>
  <c r="R381" i="22"/>
  <c r="R454" i="22"/>
  <c r="R470" i="22"/>
  <c r="R489" i="22"/>
  <c r="S494" i="22"/>
  <c r="R501" i="22"/>
  <c r="S515" i="22"/>
  <c r="R522" i="22"/>
  <c r="S553" i="22"/>
  <c r="R560" i="22"/>
  <c r="S579" i="22"/>
  <c r="S591" i="22"/>
  <c r="R598" i="22"/>
  <c r="R624" i="22"/>
  <c r="S629" i="22"/>
  <c r="S650" i="22"/>
  <c r="S666" i="22"/>
  <c r="S670" i="22"/>
  <c r="R713" i="22"/>
  <c r="R729" i="22"/>
  <c r="R774" i="22"/>
  <c r="S786" i="22"/>
  <c r="R791" i="22"/>
  <c r="S808" i="22"/>
  <c r="R829" i="22"/>
  <c r="S834" i="22"/>
  <c r="R855" i="22"/>
  <c r="S871" i="22"/>
  <c r="R918" i="22"/>
  <c r="S968" i="22"/>
  <c r="S998" i="22"/>
  <c r="S1013" i="22"/>
  <c r="R1042" i="22"/>
  <c r="R1054" i="22"/>
  <c r="R1067" i="22"/>
  <c r="R1088" i="22"/>
  <c r="S1103" i="22"/>
  <c r="S1234" i="22"/>
  <c r="S1226" i="22"/>
  <c r="S1218" i="22"/>
  <c r="S1210" i="22"/>
  <c r="S1202" i="22"/>
  <c r="S1194" i="22"/>
  <c r="S1186" i="22"/>
  <c r="S1178" i="22"/>
  <c r="S1170" i="22"/>
  <c r="S1162" i="22"/>
  <c r="S1154" i="22"/>
  <c r="S1146" i="22"/>
  <c r="R1234" i="22"/>
  <c r="R1226" i="22"/>
  <c r="R1218" i="22"/>
  <c r="R1210" i="22"/>
  <c r="R1202" i="22"/>
  <c r="R1194" i="22"/>
  <c r="R1186" i="22"/>
  <c r="R1178" i="22"/>
  <c r="R1170" i="22"/>
  <c r="R1162" i="22"/>
  <c r="R1154" i="22"/>
  <c r="R1146" i="22"/>
  <c r="R1236" i="22"/>
  <c r="R1228" i="22"/>
  <c r="R1220" i="22"/>
  <c r="R1212" i="22"/>
  <c r="R1204" i="22"/>
  <c r="R1196" i="22"/>
  <c r="R1188" i="22"/>
  <c r="R1180" i="22"/>
  <c r="R1172" i="22"/>
  <c r="R1164" i="22"/>
  <c r="R1156" i="22"/>
  <c r="R1148" i="22"/>
  <c r="R1238" i="22"/>
  <c r="R1231" i="22"/>
  <c r="R1224" i="22"/>
  <c r="S1221" i="22"/>
  <c r="R1217" i="22"/>
  <c r="S1214" i="22"/>
  <c r="S1207" i="22"/>
  <c r="S1200" i="22"/>
  <c r="S1193" i="22"/>
  <c r="R1155" i="22"/>
  <c r="R1137" i="22"/>
  <c r="R1129" i="22"/>
  <c r="R1121" i="22"/>
  <c r="S1235" i="22"/>
  <c r="S1228" i="22"/>
  <c r="R1221" i="22"/>
  <c r="R1214" i="22"/>
  <c r="R1207" i="22"/>
  <c r="R1200" i="22"/>
  <c r="S1197" i="22"/>
  <c r="R1193" i="22"/>
  <c r="S1190" i="22"/>
  <c r="S1183" i="22"/>
  <c r="S1176" i="22"/>
  <c r="S1169" i="22"/>
  <c r="S1138" i="22"/>
  <c r="S1130" i="22"/>
  <c r="S1122" i="22"/>
  <c r="S1239" i="22"/>
  <c r="S1232" i="22"/>
  <c r="S1225" i="22"/>
  <c r="R1187" i="22"/>
  <c r="S1163" i="22"/>
  <c r="S1156" i="22"/>
  <c r="R1149" i="22"/>
  <c r="R1139" i="22"/>
  <c r="R1131" i="22"/>
  <c r="R1232" i="22"/>
  <c r="R1213" i="22"/>
  <c r="S1206" i="22"/>
  <c r="S1180" i="22"/>
  <c r="R1175" i="22"/>
  <c r="S1173" i="22"/>
  <c r="S1168" i="22"/>
  <c r="R1141" i="22"/>
  <c r="R1134" i="22"/>
  <c r="R1127" i="22"/>
  <c r="S1118" i="22"/>
  <c r="S1110" i="22"/>
  <c r="S1102" i="22"/>
  <c r="S1094" i="22"/>
  <c r="S1086" i="22"/>
  <c r="S1078" i="22"/>
  <c r="S1070" i="22"/>
  <c r="S1062" i="22"/>
  <c r="S1054" i="22"/>
  <c r="S1046" i="22"/>
  <c r="S1038" i="22"/>
  <c r="S1030" i="22"/>
  <c r="S1022" i="22"/>
  <c r="S1014" i="22"/>
  <c r="R1235" i="22"/>
  <c r="S1222" i="22"/>
  <c r="R1211" i="22"/>
  <c r="S1198" i="22"/>
  <c r="R1189" i="22"/>
  <c r="S1187" i="22"/>
  <c r="R1176" i="22"/>
  <c r="S1174" i="22"/>
  <c r="R1165" i="22"/>
  <c r="R1163" i="22"/>
  <c r="R1152" i="22"/>
  <c r="S1150" i="22"/>
  <c r="S1143" i="22"/>
  <c r="R1140" i="22"/>
  <c r="S1134" i="22"/>
  <c r="S1128" i="22"/>
  <c r="S1125" i="22"/>
  <c r="R1116" i="22"/>
  <c r="S1111" i="22"/>
  <c r="R1105" i="22"/>
  <c r="R1094" i="22"/>
  <c r="S1083" i="22"/>
  <c r="R1077" i="22"/>
  <c r="S1072" i="22"/>
  <c r="R1066" i="22"/>
  <c r="R1055" i="22"/>
  <c r="S1044" i="22"/>
  <c r="S1033" i="22"/>
  <c r="R1027" i="22"/>
  <c r="R1016" i="22"/>
  <c r="S1003" i="22"/>
  <c r="S995" i="22"/>
  <c r="S987" i="22"/>
  <c r="S1224" i="22"/>
  <c r="R1222" i="22"/>
  <c r="R1198" i="22"/>
  <c r="R1174" i="22"/>
  <c r="R1150" i="22"/>
  <c r="R1143" i="22"/>
  <c r="S1137" i="22"/>
  <c r="R1128" i="22"/>
  <c r="R1125" i="22"/>
  <c r="R1111" i="22"/>
  <c r="S1100" i="22"/>
  <c r="S1089" i="22"/>
  <c r="R1083" i="22"/>
  <c r="R1072" i="22"/>
  <c r="S1061" i="22"/>
  <c r="S1050" i="22"/>
  <c r="R1044" i="22"/>
  <c r="S1039" i="22"/>
  <c r="R1033" i="22"/>
  <c r="R1022" i="22"/>
  <c r="S1011" i="22"/>
  <c r="R1003" i="22"/>
  <c r="S1233" i="22"/>
  <c r="S1209" i="22"/>
  <c r="S1185" i="22"/>
  <c r="S1161" i="22"/>
  <c r="S1159" i="22"/>
  <c r="S1117" i="22"/>
  <c r="S1106" i="22"/>
  <c r="S1240" i="22"/>
  <c r="S1216" i="22"/>
  <c r="S1192" i="22"/>
  <c r="S1166" i="22"/>
  <c r="S1141" i="22"/>
  <c r="R1138" i="22"/>
  <c r="S1135" i="22"/>
  <c r="R1132" i="22"/>
  <c r="S1126" i="22"/>
  <c r="R1118" i="22"/>
  <c r="S1107" i="22"/>
  <c r="R1101" i="22"/>
  <c r="S1096" i="22"/>
  <c r="R1090" i="22"/>
  <c r="R1079" i="22"/>
  <c r="S1068" i="22"/>
  <c r="S1057" i="22"/>
  <c r="R1051" i="22"/>
  <c r="R1233" i="22"/>
  <c r="S1223" i="22"/>
  <c r="R1206" i="22"/>
  <c r="R1201" i="22"/>
  <c r="S1196" i="22"/>
  <c r="S1181" i="22"/>
  <c r="R1159" i="22"/>
  <c r="R1119" i="22"/>
  <c r="R1106" i="22"/>
  <c r="S1095" i="22"/>
  <c r="S1080" i="22"/>
  <c r="S1074" i="22"/>
  <c r="S1056" i="22"/>
  <c r="S1047" i="22"/>
  <c r="R1040" i="22"/>
  <c r="R1015" i="22"/>
  <c r="S993" i="22"/>
  <c r="R1223" i="22"/>
  <c r="S1191" i="22"/>
  <c r="R1181" i="22"/>
  <c r="R1169" i="22"/>
  <c r="S1149" i="22"/>
  <c r="S1132" i="22"/>
  <c r="S1114" i="22"/>
  <c r="S1101" i="22"/>
  <c r="S1098" i="22"/>
  <c r="R1095" i="22"/>
  <c r="S1092" i="22"/>
  <c r="R1089" i="22"/>
  <c r="R1086" i="22"/>
  <c r="R1080" i="22"/>
  <c r="R1074" i="22"/>
  <c r="S1071" i="22"/>
  <c r="R1068" i="22"/>
  <c r="S1065" i="22"/>
  <c r="R1062" i="22"/>
  <c r="S1059" i="22"/>
  <c r="R1056" i="22"/>
  <c r="S1053" i="22"/>
  <c r="R1050" i="22"/>
  <c r="R1047" i="22"/>
  <c r="S1026" i="22"/>
  <c r="S1019" i="22"/>
  <c r="S1012" i="22"/>
  <c r="S1008" i="22"/>
  <c r="S1004" i="22"/>
  <c r="S999" i="22"/>
  <c r="R993" i="22"/>
  <c r="R1240" i="22"/>
  <c r="S1208" i="22"/>
  <c r="S1203" i="22"/>
  <c r="R1191" i="22"/>
  <c r="S1171" i="22"/>
  <c r="R1166" i="22"/>
  <c r="S1144" i="22"/>
  <c r="S1142" i="22"/>
  <c r="R1126" i="22"/>
  <c r="R1114" i="22"/>
  <c r="R1098" i="22"/>
  <c r="R1092" i="22"/>
  <c r="S1230" i="22"/>
  <c r="R1225" i="22"/>
  <c r="S1213" i="22"/>
  <c r="R1208" i="22"/>
  <c r="R1203" i="22"/>
  <c r="S1188" i="22"/>
  <c r="R1171" i="22"/>
  <c r="R1144" i="22"/>
  <c r="R1142" i="22"/>
  <c r="S1140" i="22"/>
  <c r="S1136" i="22"/>
  <c r="R1130" i="22"/>
  <c r="S1124" i="22"/>
  <c r="S1109" i="22"/>
  <c r="R1230" i="22"/>
  <c r="S1220" i="22"/>
  <c r="S1204" i="22"/>
  <c r="R1161" i="22"/>
  <c r="S1158" i="22"/>
  <c r="S1148" i="22"/>
  <c r="S1145" i="22"/>
  <c r="S1112" i="22"/>
  <c r="S1108" i="22"/>
  <c r="S1076" i="22"/>
  <c r="S1060" i="22"/>
  <c r="R1048" i="22"/>
  <c r="S1035" i="22"/>
  <c r="R1032" i="22"/>
  <c r="S1005" i="22"/>
  <c r="R998" i="22"/>
  <c r="S991" i="22"/>
  <c r="S981" i="22"/>
  <c r="S973" i="22"/>
  <c r="S965" i="22"/>
  <c r="S957" i="22"/>
  <c r="S949" i="22"/>
  <c r="S941" i="22"/>
  <c r="S933" i="22"/>
  <c r="S925" i="22"/>
  <c r="S917" i="22"/>
  <c r="R1197" i="22"/>
  <c r="R1158" i="22"/>
  <c r="S1151" i="22"/>
  <c r="R1145" i="22"/>
  <c r="R1112" i="22"/>
  <c r="R1108" i="22"/>
  <c r="R1076" i="22"/>
  <c r="R1065" i="22"/>
  <c r="R1060" i="22"/>
  <c r="R1053" i="22"/>
  <c r="S1043" i="22"/>
  <c r="R1035" i="22"/>
  <c r="S1027" i="22"/>
  <c r="R1019" i="22"/>
  <c r="R1008" i="22"/>
  <c r="R1005" i="22"/>
  <c r="R995" i="22"/>
  <c r="R991" i="22"/>
  <c r="R981" i="22"/>
  <c r="R973" i="22"/>
  <c r="R965" i="22"/>
  <c r="R957" i="22"/>
  <c r="R949" i="22"/>
  <c r="R941" i="22"/>
  <c r="R933" i="22"/>
  <c r="S1217" i="22"/>
  <c r="R1190" i="22"/>
  <c r="S1184" i="22"/>
  <c r="R1151" i="22"/>
  <c r="S1139" i="22"/>
  <c r="R1110" i="22"/>
  <c r="S1087" i="22"/>
  <c r="S1063" i="22"/>
  <c r="S1058" i="22"/>
  <c r="R1046" i="22"/>
  <c r="R1043" i="22"/>
  <c r="R1030" i="22"/>
  <c r="R1011" i="22"/>
  <c r="S1002" i="22"/>
  <c r="R987" i="22"/>
  <c r="S982" i="22"/>
  <c r="S974" i="22"/>
  <c r="S966" i="22"/>
  <c r="S958" i="22"/>
  <c r="S950" i="22"/>
  <c r="S942" i="22"/>
  <c r="S934" i="22"/>
  <c r="S926" i="22"/>
  <c r="S1195" i="22"/>
  <c r="S1167" i="22"/>
  <c r="S1155" i="22"/>
  <c r="R1147" i="22"/>
  <c r="S1133" i="22"/>
  <c r="S1099" i="22"/>
  <c r="S1075" i="22"/>
  <c r="R1073" i="22"/>
  <c r="S1041" i="22"/>
  <c r="S1010" i="22"/>
  <c r="R994" i="22"/>
  <c r="R989" i="22"/>
  <c r="R986" i="22"/>
  <c r="S980" i="22"/>
  <c r="R924" i="22"/>
  <c r="S919" i="22"/>
  <c r="S912" i="22"/>
  <c r="S904" i="22"/>
  <c r="S896" i="22"/>
  <c r="S888" i="22"/>
  <c r="S880" i="22"/>
  <c r="S1219" i="22"/>
  <c r="S1215" i="22"/>
  <c r="S1199" i="22"/>
  <c r="R1195" i="22"/>
  <c r="S1179" i="22"/>
  <c r="S1175" i="22"/>
  <c r="R1167" i="22"/>
  <c r="R1136" i="22"/>
  <c r="R1133" i="22"/>
  <c r="S1123" i="22"/>
  <c r="S1120" i="22"/>
  <c r="S1115" i="22"/>
  <c r="R1099" i="22"/>
  <c r="S1082" i="22"/>
  <c r="R1075" i="22"/>
  <c r="S1064" i="22"/>
  <c r="S1045" i="22"/>
  <c r="R1041" i="22"/>
  <c r="R1010" i="22"/>
  <c r="S1006" i="22"/>
  <c r="S992" i="22"/>
  <c r="S984" i="22"/>
  <c r="R980" i="22"/>
  <c r="S977" i="22"/>
  <c r="S970" i="22"/>
  <c r="S963" i="22"/>
  <c r="S956" i="22"/>
  <c r="R919" i="22"/>
  <c r="R912" i="22"/>
  <c r="R904" i="22"/>
  <c r="R896" i="22"/>
  <c r="R888" i="22"/>
  <c r="R880" i="22"/>
  <c r="S1227" i="22"/>
  <c r="R1219" i="22"/>
  <c r="R1215" i="22"/>
  <c r="R1199" i="22"/>
  <c r="R1179" i="22"/>
  <c r="R1123" i="22"/>
  <c r="R1120" i="22"/>
  <c r="R1115" i="22"/>
  <c r="S1104" i="22"/>
  <c r="S1084" i="22"/>
  <c r="R1082" i="22"/>
  <c r="S1066" i="22"/>
  <c r="R1064" i="22"/>
  <c r="S1051" i="22"/>
  <c r="R1045" i="22"/>
  <c r="R1039" i="22"/>
  <c r="R1006" i="22"/>
  <c r="R992" i="22"/>
  <c r="R984" i="22"/>
  <c r="R977" i="22"/>
  <c r="R970" i="22"/>
  <c r="S967" i="22"/>
  <c r="R963" i="22"/>
  <c r="S960" i="22"/>
  <c r="R956" i="22"/>
  <c r="S953" i="22"/>
  <c r="S946" i="22"/>
  <c r="S939" i="22"/>
  <c r="S932" i="22"/>
  <c r="R925" i="22"/>
  <c r="S913" i="22"/>
  <c r="S905" i="22"/>
  <c r="S897" i="22"/>
  <c r="S889" i="22"/>
  <c r="R1239" i="22"/>
  <c r="R1229" i="22"/>
  <c r="R1160" i="22"/>
  <c r="S1077" i="22"/>
  <c r="R1069" i="22"/>
  <c r="R1061" i="22"/>
  <c r="R1036" i="22"/>
  <c r="R1024" i="22"/>
  <c r="S996" i="22"/>
  <c r="R990" i="22"/>
  <c r="R979" i="22"/>
  <c r="S972" i="22"/>
  <c r="R958" i="22"/>
  <c r="S951" i="22"/>
  <c r="R939" i="22"/>
  <c r="S879" i="22"/>
  <c r="S875" i="22"/>
  <c r="S868" i="22"/>
  <c r="S860" i="22"/>
  <c r="S852" i="22"/>
  <c r="S844" i="22"/>
  <c r="S836" i="22"/>
  <c r="S828" i="22"/>
  <c r="S820" i="22"/>
  <c r="S812" i="22"/>
  <c r="S804" i="22"/>
  <c r="S796" i="22"/>
  <c r="S788" i="22"/>
  <c r="S780" i="22"/>
  <c r="S772" i="22"/>
  <c r="S764" i="22"/>
  <c r="S756" i="22"/>
  <c r="S748" i="22"/>
  <c r="S740" i="22"/>
  <c r="S732" i="22"/>
  <c r="S724" i="22"/>
  <c r="S716" i="22"/>
  <c r="S708" i="22"/>
  <c r="S700" i="22"/>
  <c r="S692" i="22"/>
  <c r="S684" i="22"/>
  <c r="S676" i="22"/>
  <c r="S668" i="22"/>
  <c r="S660" i="22"/>
  <c r="S1165" i="22"/>
  <c r="S1121" i="22"/>
  <c r="R1117" i="22"/>
  <c r="R1104" i="22"/>
  <c r="S1048" i="22"/>
  <c r="R1038" i="22"/>
  <c r="R1014" i="22"/>
  <c r="S1009" i="22"/>
  <c r="S1007" i="22"/>
  <c r="S1000" i="22"/>
  <c r="R996" i="22"/>
  <c r="S994" i="22"/>
  <c r="R972" i="22"/>
  <c r="R951" i="22"/>
  <c r="S944" i="22"/>
  <c r="R932" i="22"/>
  <c r="R879" i="22"/>
  <c r="R875" i="22"/>
  <c r="R868" i="22"/>
  <c r="R860" i="22"/>
  <c r="R852" i="22"/>
  <c r="R844" i="22"/>
  <c r="R836" i="22"/>
  <c r="R828" i="22"/>
  <c r="R820" i="22"/>
  <c r="R812" i="22"/>
  <c r="R804" i="22"/>
  <c r="R796" i="22"/>
  <c r="R788" i="22"/>
  <c r="R780" i="22"/>
  <c r="R772" i="22"/>
  <c r="R764" i="22"/>
  <c r="R756" i="22"/>
  <c r="R748" i="22"/>
  <c r="R740" i="22"/>
  <c r="R732" i="22"/>
  <c r="R724" i="22"/>
  <c r="R716" i="22"/>
  <c r="R708" i="22"/>
  <c r="R700" i="22"/>
  <c r="R692" i="22"/>
  <c r="R684" i="22"/>
  <c r="R676" i="22"/>
  <c r="R668" i="22"/>
  <c r="R660" i="22"/>
  <c r="R1209" i="22"/>
  <c r="S1164" i="22"/>
  <c r="R1063" i="22"/>
  <c r="R1026" i="22"/>
  <c r="S1023" i="22"/>
  <c r="R1009" i="22"/>
  <c r="R1007" i="22"/>
  <c r="R1000" i="22"/>
  <c r="S986" i="22"/>
  <c r="R982" i="22"/>
  <c r="S975" i="22"/>
  <c r="R944" i="22"/>
  <c r="S937" i="22"/>
  <c r="S922" i="22"/>
  <c r="S916" i="22"/>
  <c r="S909" i="22"/>
  <c r="S902" i="22"/>
  <c r="S895" i="22"/>
  <c r="S884" i="22"/>
  <c r="S869" i="22"/>
  <c r="S861" i="22"/>
  <c r="S853" i="22"/>
  <c r="S845" i="22"/>
  <c r="S837" i="22"/>
  <c r="S829" i="22"/>
  <c r="S821" i="22"/>
  <c r="S813" i="22"/>
  <c r="S805" i="22"/>
  <c r="S797" i="22"/>
  <c r="S789" i="22"/>
  <c r="S781" i="22"/>
  <c r="S773" i="22"/>
  <c r="S765" i="22"/>
  <c r="S757" i="22"/>
  <c r="S749" i="22"/>
  <c r="S741" i="22"/>
  <c r="S733" i="22"/>
  <c r="S725" i="22"/>
  <c r="S717" i="22"/>
  <c r="S709" i="22"/>
  <c r="S701" i="22"/>
  <c r="S693" i="22"/>
  <c r="S685" i="22"/>
  <c r="S677" i="22"/>
  <c r="S669" i="22"/>
  <c r="S661" i="22"/>
  <c r="R1183" i="22"/>
  <c r="S1177" i="22"/>
  <c r="S1172" i="22"/>
  <c r="S1127" i="22"/>
  <c r="S1032" i="22"/>
  <c r="R1029" i="22"/>
  <c r="R1020" i="22"/>
  <c r="S997" i="22"/>
  <c r="S961" i="22"/>
  <c r="S959" i="22"/>
  <c r="S955" i="22"/>
  <c r="R942" i="22"/>
  <c r="R940" i="22"/>
  <c r="R938" i="22"/>
  <c r="S914" i="22"/>
  <c r="R902" i="22"/>
  <c r="R885" i="22"/>
  <c r="R877" i="22"/>
  <c r="R861" i="22"/>
  <c r="R854" i="22"/>
  <c r="R847" i="22"/>
  <c r="R840" i="22"/>
  <c r="R833" i="22"/>
  <c r="S830" i="22"/>
  <c r="R826" i="22"/>
  <c r="S823" i="22"/>
  <c r="R819" i="22"/>
  <c r="S816" i="22"/>
  <c r="S809" i="22"/>
  <c r="S802" i="22"/>
  <c r="S795" i="22"/>
  <c r="R733" i="22"/>
  <c r="R726" i="22"/>
  <c r="R719" i="22"/>
  <c r="R712" i="22"/>
  <c r="R705" i="22"/>
  <c r="S702" i="22"/>
  <c r="R698" i="22"/>
  <c r="S695" i="22"/>
  <c r="R691" i="22"/>
  <c r="S688" i="22"/>
  <c r="S681" i="22"/>
  <c r="S674" i="22"/>
  <c r="S667" i="22"/>
  <c r="R651" i="22"/>
  <c r="R643" i="22"/>
  <c r="R635" i="22"/>
  <c r="R627" i="22"/>
  <c r="R619" i="22"/>
  <c r="R611" i="22"/>
  <c r="R603" i="22"/>
  <c r="R595" i="22"/>
  <c r="R587" i="22"/>
  <c r="R579" i="22"/>
  <c r="R571" i="22"/>
  <c r="R563" i="22"/>
  <c r="R555" i="22"/>
  <c r="R547" i="22"/>
  <c r="R539" i="22"/>
  <c r="R531" i="22"/>
  <c r="R523" i="22"/>
  <c r="R515" i="22"/>
  <c r="R507" i="22"/>
  <c r="R499" i="22"/>
  <c r="R491" i="22"/>
  <c r="R483" i="22"/>
  <c r="R475" i="22"/>
  <c r="R467" i="22"/>
  <c r="R459" i="22"/>
  <c r="R451" i="22"/>
  <c r="R443" i="22"/>
  <c r="R435" i="22"/>
  <c r="R427" i="22"/>
  <c r="R419" i="22"/>
  <c r="R411" i="22"/>
  <c r="R403" i="22"/>
  <c r="R395" i="22"/>
  <c r="R387" i="22"/>
  <c r="R379" i="22"/>
  <c r="R371" i="22"/>
  <c r="R363" i="22"/>
  <c r="R355" i="22"/>
  <c r="R347" i="22"/>
  <c r="R339" i="22"/>
  <c r="R331" i="22"/>
  <c r="R323" i="22"/>
  <c r="R315" i="22"/>
  <c r="R307" i="22"/>
  <c r="R299" i="22"/>
  <c r="R291" i="22"/>
  <c r="R283" i="22"/>
  <c r="R275" i="22"/>
  <c r="R267" i="22"/>
  <c r="R259" i="22"/>
  <c r="R251" i="22"/>
  <c r="R243" i="22"/>
  <c r="B21" i="22"/>
  <c r="R1177" i="22"/>
  <c r="S1147" i="22"/>
  <c r="S1131" i="22"/>
  <c r="R1109" i="22"/>
  <c r="S1090" i="22"/>
  <c r="S1069" i="22"/>
  <c r="R1002" i="22"/>
  <c r="R997" i="22"/>
  <c r="S978" i="22"/>
  <c r="S976" i="22"/>
  <c r="R961" i="22"/>
  <c r="R959" i="22"/>
  <c r="R955" i="22"/>
  <c r="S929" i="22"/>
  <c r="S927" i="22"/>
  <c r="R914" i="22"/>
  <c r="S907" i="22"/>
  <c r="R895" i="22"/>
  <c r="R837" i="22"/>
  <c r="R830" i="22"/>
  <c r="R823" i="22"/>
  <c r="R816" i="22"/>
  <c r="R809" i="22"/>
  <c r="S806" i="22"/>
  <c r="R802" i="22"/>
  <c r="S799" i="22"/>
  <c r="R795" i="22"/>
  <c r="S792" i="22"/>
  <c r="S785" i="22"/>
  <c r="S778" i="22"/>
  <c r="S771" i="22"/>
  <c r="R709" i="22"/>
  <c r="R702" i="22"/>
  <c r="R695" i="22"/>
  <c r="R688" i="22"/>
  <c r="R681" i="22"/>
  <c r="S678" i="22"/>
  <c r="R674" i="22"/>
  <c r="S671" i="22"/>
  <c r="R667" i="22"/>
  <c r="S664" i="22"/>
  <c r="S657" i="22"/>
  <c r="S652" i="22"/>
  <c r="S644" i="22"/>
  <c r="S636" i="22"/>
  <c r="S628" i="22"/>
  <c r="S620" i="22"/>
  <c r="S612" i="22"/>
  <c r="S604" i="22"/>
  <c r="S596" i="22"/>
  <c r="S588" i="22"/>
  <c r="S580" i="22"/>
  <c r="S572" i="22"/>
  <c r="S564" i="22"/>
  <c r="S556" i="22"/>
  <c r="S548" i="22"/>
  <c r="S540" i="22"/>
  <c r="S532" i="22"/>
  <c r="S524" i="22"/>
  <c r="S516" i="22"/>
  <c r="S508" i="22"/>
  <c r="S500" i="22"/>
  <c r="S492" i="22"/>
  <c r="S484" i="22"/>
  <c r="S476" i="22"/>
  <c r="S468" i="22"/>
  <c r="S460" i="22"/>
  <c r="S452" i="22"/>
  <c r="S444" i="22"/>
  <c r="S436" i="22"/>
  <c r="S428" i="22"/>
  <c r="S420" i="22"/>
  <c r="S412" i="22"/>
  <c r="S404" i="22"/>
  <c r="S396" i="22"/>
  <c r="S388" i="22"/>
  <c r="S380" i="22"/>
  <c r="S372" i="22"/>
  <c r="S364" i="22"/>
  <c r="S356" i="22"/>
  <c r="S348" i="22"/>
  <c r="S340" i="22"/>
  <c r="S332" i="22"/>
  <c r="S324" i="22"/>
  <c r="S316" i="22"/>
  <c r="S308" i="22"/>
  <c r="S300" i="22"/>
  <c r="S292" i="22"/>
  <c r="S284" i="22"/>
  <c r="S276" i="22"/>
  <c r="S268" i="22"/>
  <c r="S260" i="22"/>
  <c r="S252" i="22"/>
  <c r="S244" i="22"/>
  <c r="S1238" i="22"/>
  <c r="S1113" i="22"/>
  <c r="S1097" i="22"/>
  <c r="R1059" i="22"/>
  <c r="S1037" i="22"/>
  <c r="S1028" i="22"/>
  <c r="S1025" i="22"/>
  <c r="R978" i="22"/>
  <c r="R976" i="22"/>
  <c r="R929" i="22"/>
  <c r="R927" i="22"/>
  <c r="S923" i="22"/>
  <c r="R907" i="22"/>
  <c r="S900" i="22"/>
  <c r="R813" i="22"/>
  <c r="R806" i="22"/>
  <c r="R799" i="22"/>
  <c r="R792" i="22"/>
  <c r="R785" i="22"/>
  <c r="S782" i="22"/>
  <c r="R778" i="22"/>
  <c r="S775" i="22"/>
  <c r="R771" i="22"/>
  <c r="S768" i="22"/>
  <c r="S761" i="22"/>
  <c r="S754" i="22"/>
  <c r="S747" i="22"/>
  <c r="R685" i="22"/>
  <c r="R678" i="22"/>
  <c r="R671" i="22"/>
  <c r="R664" i="22"/>
  <c r="R657" i="22"/>
  <c r="R652" i="22"/>
  <c r="R644" i="22"/>
  <c r="R636" i="22"/>
  <c r="R628" i="22"/>
  <c r="R620" i="22"/>
  <c r="R612" i="22"/>
  <c r="R604" i="22"/>
  <c r="R596" i="22"/>
  <c r="R588" i="22"/>
  <c r="R580" i="22"/>
  <c r="R572" i="22"/>
  <c r="R564" i="22"/>
  <c r="R556" i="22"/>
  <c r="R548" i="22"/>
  <c r="R540" i="22"/>
  <c r="R532" i="22"/>
  <c r="R524" i="22"/>
  <c r="R516" i="22"/>
  <c r="R508" i="22"/>
  <c r="R500" i="22"/>
  <c r="R492" i="22"/>
  <c r="R484" i="22"/>
  <c r="R476" i="22"/>
  <c r="R468" i="22"/>
  <c r="R460" i="22"/>
  <c r="R452" i="22"/>
  <c r="R444" i="22"/>
  <c r="R436" i="22"/>
  <c r="R428" i="22"/>
  <c r="R420" i="22"/>
  <c r="R412" i="22"/>
  <c r="R404" i="22"/>
  <c r="R396" i="22"/>
  <c r="R388" i="22"/>
  <c r="R380" i="22"/>
  <c r="R372" i="22"/>
  <c r="R364" i="22"/>
  <c r="R356" i="22"/>
  <c r="R348" i="22"/>
  <c r="R340" i="22"/>
  <c r="R332" i="22"/>
  <c r="R324" i="22"/>
  <c r="R316" i="22"/>
  <c r="R308" i="22"/>
  <c r="R300" i="22"/>
  <c r="R292" i="22"/>
  <c r="R284" i="22"/>
  <c r="R276" i="22"/>
  <c r="R268" i="22"/>
  <c r="R260" i="22"/>
  <c r="R252" i="22"/>
  <c r="R244" i="22"/>
  <c r="S1189" i="22"/>
  <c r="R1113" i="22"/>
  <c r="R1097" i="22"/>
  <c r="S1093" i="22"/>
  <c r="S1049" i="22"/>
  <c r="R1182" i="22"/>
  <c r="R1122" i="22"/>
  <c r="R1085" i="22"/>
  <c r="R1058" i="22"/>
  <c r="S1034" i="22"/>
  <c r="R1023" i="22"/>
  <c r="S1020" i="22"/>
  <c r="S1016" i="22"/>
  <c r="R952" i="22"/>
  <c r="S931" i="22"/>
  <c r="S921" i="22"/>
  <c r="S893" i="22"/>
  <c r="S891" i="22"/>
  <c r="S885" i="22"/>
  <c r="R883" i="22"/>
  <c r="R849" i="22"/>
  <c r="S842" i="22"/>
  <c r="R811" i="22"/>
  <c r="R790" i="22"/>
  <c r="S783" i="22"/>
  <c r="R752" i="22"/>
  <c r="S745" i="22"/>
  <c r="S726" i="22"/>
  <c r="R714" i="22"/>
  <c r="S1237" i="22"/>
  <c r="S1205" i="22"/>
  <c r="R1100" i="22"/>
  <c r="R1071" i="22"/>
  <c r="S1067" i="22"/>
  <c r="R1034" i="22"/>
  <c r="S989" i="22"/>
  <c r="S936" i="22"/>
  <c r="R931" i="22"/>
  <c r="R921" i="22"/>
  <c r="S910" i="22"/>
  <c r="S908" i="22"/>
  <c r="R893" i="22"/>
  <c r="R891" i="22"/>
  <c r="S887" i="22"/>
  <c r="S877" i="22"/>
  <c r="S873" i="22"/>
  <c r="S854" i="22"/>
  <c r="R842" i="22"/>
  <c r="S835" i="22"/>
  <c r="R821" i="22"/>
  <c r="S814" i="22"/>
  <c r="S1236" i="22"/>
  <c r="S1212" i="22"/>
  <c r="R1037" i="22"/>
  <c r="R1012" i="22"/>
  <c r="S983" i="22"/>
  <c r="R967" i="22"/>
  <c r="R954" i="22"/>
  <c r="R928" i="22"/>
  <c r="R923" i="22"/>
  <c r="S899" i="22"/>
  <c r="R866" i="22"/>
  <c r="S859" i="22"/>
  <c r="R845" i="22"/>
  <c r="S840" i="22"/>
  <c r="S838" i="22"/>
  <c r="R807" i="22"/>
  <c r="S800" i="22"/>
  <c r="R769" i="22"/>
  <c r="S762" i="22"/>
  <c r="R750" i="22"/>
  <c r="R1237" i="22"/>
  <c r="R1168" i="22"/>
  <c r="S1157" i="22"/>
  <c r="S1116" i="22"/>
  <c r="R1096" i="22"/>
  <c r="S1024" i="22"/>
  <c r="R950" i="22"/>
  <c r="S903" i="22"/>
  <c r="R898" i="22"/>
  <c r="S890" i="22"/>
  <c r="R873" i="22"/>
  <c r="S862" i="22"/>
  <c r="S858" i="22"/>
  <c r="S856" i="22"/>
  <c r="R841" i="22"/>
  <c r="R839" i="22"/>
  <c r="R805" i="22"/>
  <c r="S803" i="22"/>
  <c r="S793" i="22"/>
  <c r="R789" i="22"/>
  <c r="R742" i="22"/>
  <c r="R731" i="22"/>
  <c r="S727" i="22"/>
  <c r="R718" i="22"/>
  <c r="R683" i="22"/>
  <c r="R662" i="22"/>
  <c r="S655" i="22"/>
  <c r="S648" i="22"/>
  <c r="S641" i="22"/>
  <c r="S634" i="22"/>
  <c r="S627" i="22"/>
  <c r="R565" i="22"/>
  <c r="R558" i="22"/>
  <c r="R551" i="22"/>
  <c r="R544" i="22"/>
  <c r="S541" i="22"/>
  <c r="R537" i="22"/>
  <c r="S534" i="22"/>
  <c r="R530" i="22"/>
  <c r="S527" i="22"/>
  <c r="S520" i="22"/>
  <c r="S513" i="22"/>
  <c r="S506" i="22"/>
  <c r="S499" i="22"/>
  <c r="R437" i="22"/>
  <c r="R430" i="22"/>
  <c r="R423" i="22"/>
  <c r="R1227" i="22"/>
  <c r="R1157" i="22"/>
  <c r="R1078" i="22"/>
  <c r="S1073" i="22"/>
  <c r="S990" i="22"/>
  <c r="R960" i="22"/>
  <c r="S947" i="22"/>
  <c r="R937" i="22"/>
  <c r="R916" i="22"/>
  <c r="R903" i="22"/>
  <c r="R890" i="22"/>
  <c r="R862" i="22"/>
  <c r="R858" i="22"/>
  <c r="R856" i="22"/>
  <c r="S826" i="22"/>
  <c r="R803" i="22"/>
  <c r="S801" i="22"/>
  <c r="R797" i="22"/>
  <c r="R793" i="22"/>
  <c r="S791" i="22"/>
  <c r="S729" i="22"/>
  <c r="R727" i="22"/>
  <c r="S707" i="22"/>
  <c r="R693" i="22"/>
  <c r="S686" i="22"/>
  <c r="R655" i="22"/>
  <c r="R648" i="22"/>
  <c r="S645" i="22"/>
  <c r="R641" i="22"/>
  <c r="S638" i="22"/>
  <c r="R634" i="22"/>
  <c r="S631" i="22"/>
  <c r="S624" i="22"/>
  <c r="S617" i="22"/>
  <c r="S610" i="22"/>
  <c r="S603" i="22"/>
  <c r="R541" i="22"/>
  <c r="R534" i="22"/>
  <c r="R527" i="22"/>
  <c r="R520" i="22"/>
  <c r="S517" i="22"/>
  <c r="R513" i="22"/>
  <c r="S510" i="22"/>
  <c r="R506" i="22"/>
  <c r="S503" i="22"/>
  <c r="S496" i="22"/>
  <c r="S489" i="22"/>
  <c r="S482" i="22"/>
  <c r="S475" i="22"/>
  <c r="S1040" i="22"/>
  <c r="S1018" i="22"/>
  <c r="R1004" i="22"/>
  <c r="R1001" i="22"/>
  <c r="S969" i="22"/>
  <c r="R966" i="22"/>
  <c r="R943" i="22"/>
  <c r="R934" i="22"/>
  <c r="S930" i="22"/>
  <c r="R913" i="22"/>
  <c r="R911" i="22"/>
  <c r="R908" i="22"/>
  <c r="R900" i="22"/>
  <c r="S892" i="22"/>
  <c r="S864" i="22"/>
  <c r="S847" i="22"/>
  <c r="R843" i="22"/>
  <c r="S817" i="22"/>
  <c r="S815" i="22"/>
  <c r="S811" i="22"/>
  <c r="S787" i="22"/>
  <c r="R779" i="22"/>
  <c r="S777" i="22"/>
  <c r="R773" i="22"/>
  <c r="S769" i="22"/>
  <c r="S767" i="22"/>
  <c r="S751" i="22"/>
  <c r="R738" i="22"/>
  <c r="S734" i="22"/>
  <c r="R725" i="22"/>
  <c r="S714" i="22"/>
  <c r="S710" i="22"/>
  <c r="R679" i="22"/>
  <c r="S672" i="22"/>
  <c r="R621" i="22"/>
  <c r="R614" i="22"/>
  <c r="R607" i="22"/>
  <c r="R600" i="22"/>
  <c r="S597" i="22"/>
  <c r="R593" i="22"/>
  <c r="S590" i="22"/>
  <c r="R586" i="22"/>
  <c r="S583" i="22"/>
  <c r="S576" i="22"/>
  <c r="S569" i="22"/>
  <c r="S562" i="22"/>
  <c r="S555" i="22"/>
  <c r="R493" i="22"/>
  <c r="R486" i="22"/>
  <c r="R479" i="22"/>
  <c r="R472" i="22"/>
  <c r="S469" i="22"/>
  <c r="R465" i="22"/>
  <c r="S462" i="22"/>
  <c r="R458" i="22"/>
  <c r="S455" i="22"/>
  <c r="S448" i="22"/>
  <c r="R242" i="22"/>
  <c r="S246" i="22"/>
  <c r="R249" i="22"/>
  <c r="S253" i="22"/>
  <c r="R256" i="22"/>
  <c r="R263" i="22"/>
  <c r="R270" i="22"/>
  <c r="R277" i="22"/>
  <c r="S339" i="22"/>
  <c r="S346" i="22"/>
  <c r="S353" i="22"/>
  <c r="S360" i="22"/>
  <c r="S367" i="22"/>
  <c r="R370" i="22"/>
  <c r="S374" i="22"/>
  <c r="R377" i="22"/>
  <c r="S381" i="22"/>
  <c r="R384" i="22"/>
  <c r="R391" i="22"/>
  <c r="R398" i="22"/>
  <c r="R405" i="22"/>
  <c r="R425" i="22"/>
  <c r="R434" i="22"/>
  <c r="R440" i="22"/>
  <c r="S443" i="22"/>
  <c r="R446" i="22"/>
  <c r="S454" i="22"/>
  <c r="R462" i="22"/>
  <c r="S467" i="22"/>
  <c r="S470" i="22"/>
  <c r="R496" i="22"/>
  <c r="S501" i="22"/>
  <c r="S522" i="22"/>
  <c r="R529" i="22"/>
  <c r="S560" i="22"/>
  <c r="R567" i="22"/>
  <c r="S586" i="22"/>
  <c r="S598" i="22"/>
  <c r="R605" i="22"/>
  <c r="S619" i="22"/>
  <c r="R626" i="22"/>
  <c r="R631" i="22"/>
  <c r="S698" i="22"/>
  <c r="R711" i="22"/>
  <c r="S713" i="22"/>
  <c r="R720" i="22"/>
  <c r="S738" i="22"/>
  <c r="R757" i="22"/>
  <c r="R762" i="22"/>
  <c r="S774" i="22"/>
  <c r="R784" i="22"/>
  <c r="R801" i="22"/>
  <c r="R824" i="22"/>
  <c r="S855" i="22"/>
  <c r="R874" i="22"/>
  <c r="S883" i="22"/>
  <c r="S918" i="22"/>
  <c r="R945" i="22"/>
  <c r="S1036" i="22"/>
  <c r="S1042" i="22"/>
  <c r="S1088" i="22"/>
  <c r="S1152" i="22"/>
  <c r="S1201" i="22"/>
  <c r="V447" i="22" l="1"/>
  <c r="Z447" i="22" s="1"/>
  <c r="V366" i="22"/>
  <c r="Z366" i="22" s="1"/>
  <c r="T481" i="22"/>
  <c r="AB481" i="22" s="1"/>
  <c r="T670" i="22"/>
  <c r="X670" i="22" s="1"/>
  <c r="W413" i="22"/>
  <c r="AE413" i="22" s="1"/>
  <c r="W962" i="22"/>
  <c r="AA962" i="22" s="1"/>
  <c r="U760" i="22"/>
  <c r="Y760" i="22" s="1"/>
  <c r="V870" i="22"/>
  <c r="AD870" i="22" s="1"/>
  <c r="T538" i="22"/>
  <c r="X538" i="22" s="1"/>
  <c r="T968" i="22"/>
  <c r="X968" i="22" s="1"/>
  <c r="W526" i="22"/>
  <c r="AA526" i="22" s="1"/>
  <c r="T394" i="22"/>
  <c r="X394" i="22" s="1"/>
  <c r="V935" i="22"/>
  <c r="AD935" i="22" s="1"/>
  <c r="V297" i="22"/>
  <c r="AD297" i="22" s="1"/>
  <c r="T261" i="22"/>
  <c r="AB261" i="22" s="1"/>
  <c r="T582" i="22"/>
  <c r="AB582" i="22" s="1"/>
  <c r="T432" i="22"/>
  <c r="X432" i="22" s="1"/>
  <c r="V578" i="22"/>
  <c r="AD578" i="22" s="1"/>
  <c r="V568" i="22"/>
  <c r="AD568" i="22" s="1"/>
  <c r="T241" i="22"/>
  <c r="X241" i="22" s="1"/>
  <c r="V431" i="22"/>
  <c r="AD431" i="22" s="1"/>
  <c r="T424" i="22"/>
  <c r="X424" i="22" s="1"/>
  <c r="T743" i="22"/>
  <c r="AB743" i="22" s="1"/>
  <c r="W449" i="22"/>
  <c r="AE449" i="22" s="1"/>
  <c r="U1013" i="22"/>
  <c r="Y1013" i="22" s="1"/>
  <c r="U354" i="22"/>
  <c r="Y354" i="22" s="1"/>
  <c r="V1081" i="22"/>
  <c r="AD1081" i="22" s="1"/>
  <c r="T399" i="22"/>
  <c r="AB399" i="22" s="1"/>
  <c r="U1049" i="22"/>
  <c r="Y1049" i="22" s="1"/>
  <c r="T673" i="22"/>
  <c r="X673" i="22" s="1"/>
  <c r="U314" i="22"/>
  <c r="AC314" i="22" s="1"/>
  <c r="W639" i="22"/>
  <c r="AA639" i="22" s="1"/>
  <c r="V383" i="22"/>
  <c r="AD383" i="22" s="1"/>
  <c r="Y675" i="22"/>
  <c r="AD338" i="22"/>
  <c r="W394" i="22"/>
  <c r="AE394" i="22" s="1"/>
  <c r="T639" i="22"/>
  <c r="X639" i="22" s="1"/>
  <c r="W435" i="22"/>
  <c r="AA435" i="22" s="1"/>
  <c r="W642" i="22"/>
  <c r="AA642" i="22" s="1"/>
  <c r="AA383" i="22"/>
  <c r="AE383" i="22"/>
  <c r="U1070" i="22"/>
  <c r="AC1070" i="22" s="1"/>
  <c r="AD687" i="22"/>
  <c r="W687" i="22"/>
  <c r="AA687" i="22" s="1"/>
  <c r="U694" i="22"/>
  <c r="Y694" i="22" s="1"/>
  <c r="U696" i="22"/>
  <c r="AC696" i="22" s="1"/>
  <c r="AC538" i="22"/>
  <c r="AA607" i="22"/>
  <c r="X696" i="22"/>
  <c r="T629" i="22"/>
  <c r="X629" i="22" s="1"/>
  <c r="T884" i="22"/>
  <c r="AB884" i="22" s="1"/>
  <c r="AC241" i="22"/>
  <c r="T511" i="22"/>
  <c r="X511" i="22" s="1"/>
  <c r="V720" i="22"/>
  <c r="AD720" i="22" s="1"/>
  <c r="U495" i="22"/>
  <c r="AC495" i="22" s="1"/>
  <c r="U262" i="22"/>
  <c r="AC262" i="22" s="1"/>
  <c r="T441" i="22"/>
  <c r="AB441" i="22" s="1"/>
  <c r="AA491" i="22"/>
  <c r="W606" i="22"/>
  <c r="AA606" i="22" s="1"/>
  <c r="U699" i="22"/>
  <c r="Y699" i="22" s="1"/>
  <c r="W570" i="22"/>
  <c r="AE570" i="22" s="1"/>
  <c r="U392" i="22"/>
  <c r="Y392" i="22" s="1"/>
  <c r="U745" i="22"/>
  <c r="AC745" i="22" s="1"/>
  <c r="T1107" i="22"/>
  <c r="X1107" i="22" s="1"/>
  <c r="T857" i="22"/>
  <c r="AB857" i="22" s="1"/>
  <c r="T413" i="22"/>
  <c r="X413" i="22" s="1"/>
  <c r="AE376" i="22"/>
  <c r="V398" i="22"/>
  <c r="AD398" i="22" s="1"/>
  <c r="W637" i="22"/>
  <c r="AE637" i="22" s="1"/>
  <c r="U947" i="22"/>
  <c r="AC947" i="22" s="1"/>
  <c r="AD602" i="22"/>
  <c r="X694" i="22"/>
  <c r="U590" i="22"/>
  <c r="Y590" i="22" s="1"/>
  <c r="V472" i="22"/>
  <c r="AD472" i="22" s="1"/>
  <c r="AD807" i="22"/>
  <c r="V414" i="22"/>
  <c r="Z414" i="22" s="1"/>
  <c r="U1184" i="22"/>
  <c r="Y1184" i="22" s="1"/>
  <c r="W463" i="22"/>
  <c r="AE463" i="22" s="1"/>
  <c r="T906" i="22"/>
  <c r="X906" i="22" s="1"/>
  <c r="Z394" i="22"/>
  <c r="T461" i="22"/>
  <c r="AB461" i="22" s="1"/>
  <c r="AD567" i="22"/>
  <c r="Y707" i="22"/>
  <c r="Z567" i="22"/>
  <c r="V1055" i="22"/>
  <c r="AD1055" i="22" s="1"/>
  <c r="T1153" i="22"/>
  <c r="AB1153" i="22" s="1"/>
  <c r="AA1055" i="22"/>
  <c r="W988" i="22"/>
  <c r="AA988" i="22" s="1"/>
  <c r="W920" i="22"/>
  <c r="AA920" i="22" s="1"/>
  <c r="T765" i="22"/>
  <c r="X765" i="22" s="1"/>
  <c r="T386" i="22"/>
  <c r="X386" i="22" s="1"/>
  <c r="T953" i="22"/>
  <c r="AB953" i="22" s="1"/>
  <c r="U519" i="22"/>
  <c r="Y519" i="22" s="1"/>
  <c r="V985" i="22"/>
  <c r="Z985" i="22" s="1"/>
  <c r="V1079" i="22"/>
  <c r="AD1079" i="22" s="1"/>
  <c r="U1124" i="22"/>
  <c r="Y1124" i="22" s="1"/>
  <c r="Z306" i="22"/>
  <c r="W306" i="22"/>
  <c r="AA306" i="22" s="1"/>
  <c r="Z964" i="22"/>
  <c r="T599" i="22"/>
  <c r="X599" i="22" s="1"/>
  <c r="W901" i="22"/>
  <c r="AA901" i="22" s="1"/>
  <c r="W600" i="22"/>
  <c r="AE600" i="22" s="1"/>
  <c r="V1031" i="22"/>
  <c r="AD1031" i="22" s="1"/>
  <c r="AB694" i="22"/>
  <c r="V557" i="22"/>
  <c r="Z557" i="22" s="1"/>
  <c r="AA376" i="22"/>
  <c r="T869" i="22"/>
  <c r="X869" i="22" s="1"/>
  <c r="V254" i="22"/>
  <c r="AD254" i="22" s="1"/>
  <c r="V286" i="22"/>
  <c r="AD286" i="22" s="1"/>
  <c r="T311" i="22"/>
  <c r="AB311" i="22" s="1"/>
  <c r="AA255" i="22"/>
  <c r="T473" i="22"/>
  <c r="AB473" i="22" s="1"/>
  <c r="V319" i="22"/>
  <c r="AD319" i="22" s="1"/>
  <c r="V587" i="22"/>
  <c r="AD587" i="22" s="1"/>
  <c r="V432" i="22"/>
  <c r="AD432" i="22" s="1"/>
  <c r="W277" i="22"/>
  <c r="AE277" i="22" s="1"/>
  <c r="T658" i="22"/>
  <c r="X658" i="22" s="1"/>
  <c r="U985" i="22"/>
  <c r="Y985" i="22" s="1"/>
  <c r="W694" i="22"/>
  <c r="AE694" i="22" s="1"/>
  <c r="V378" i="22"/>
  <c r="Z378" i="22" s="1"/>
  <c r="V614" i="22"/>
  <c r="AD614" i="22" s="1"/>
  <c r="U680" i="22"/>
  <c r="Y680" i="22" s="1"/>
  <c r="V245" i="22"/>
  <c r="AD245" i="22" s="1"/>
  <c r="T1021" i="22"/>
  <c r="AB1021" i="22" s="1"/>
  <c r="T581" i="22"/>
  <c r="X581" i="22" s="1"/>
  <c r="V417" i="22"/>
  <c r="Z417" i="22" s="1"/>
  <c r="T365" i="22"/>
  <c r="AB365" i="22" s="1"/>
  <c r="V623" i="22"/>
  <c r="Z623" i="22" s="1"/>
  <c r="V498" i="22"/>
  <c r="Z498" i="22" s="1"/>
  <c r="W602" i="22"/>
  <c r="AA602" i="22" s="1"/>
  <c r="T1173" i="22"/>
  <c r="X1173" i="22" s="1"/>
  <c r="U948" i="22"/>
  <c r="AC948" i="22" s="1"/>
  <c r="V400" i="22"/>
  <c r="AD400" i="22" s="1"/>
  <c r="Z602" i="22"/>
  <c r="U776" i="22"/>
  <c r="Y776" i="22" s="1"/>
  <c r="V647" i="22"/>
  <c r="Z647" i="22" s="1"/>
  <c r="X247" i="22"/>
  <c r="W743" i="22"/>
  <c r="AE743" i="22" s="1"/>
  <c r="T672" i="22"/>
  <c r="X672" i="22" s="1"/>
  <c r="Z807" i="22"/>
  <c r="V278" i="22"/>
  <c r="AD278" i="22" s="1"/>
  <c r="AD306" i="22"/>
  <c r="V390" i="22"/>
  <c r="Z390" i="22" s="1"/>
  <c r="V658" i="22"/>
  <c r="Z658" i="22" s="1"/>
  <c r="T288" i="22"/>
  <c r="AB288" i="22" s="1"/>
  <c r="U480" i="22"/>
  <c r="Y480" i="22" s="1"/>
  <c r="V622" i="22"/>
  <c r="AD622" i="22" s="1"/>
  <c r="AB480" i="22"/>
  <c r="W807" i="22"/>
  <c r="AA807" i="22" s="1"/>
  <c r="AE647" i="22"/>
  <c r="AE400" i="22"/>
  <c r="AC878" i="22"/>
  <c r="U1135" i="22"/>
  <c r="AC1135" i="22" s="1"/>
  <c r="W744" i="22"/>
  <c r="AE744" i="22" s="1"/>
  <c r="Z656" i="22"/>
  <c r="V473" i="22"/>
  <c r="Z473" i="22" s="1"/>
  <c r="W735" i="22"/>
  <c r="AE735" i="22" s="1"/>
  <c r="AA400" i="22"/>
  <c r="V841" i="22"/>
  <c r="AD841" i="22" s="1"/>
  <c r="W1017" i="22"/>
  <c r="AE1017" i="22" s="1"/>
  <c r="T453" i="22"/>
  <c r="X453" i="22" s="1"/>
  <c r="W567" i="22"/>
  <c r="AA567" i="22" s="1"/>
  <c r="AA613" i="22"/>
  <c r="T485" i="22"/>
  <c r="AB485" i="22" s="1"/>
  <c r="T289" i="22"/>
  <c r="AB289" i="22" s="1"/>
  <c r="V459" i="22"/>
  <c r="AD459" i="22" s="1"/>
  <c r="V471" i="22"/>
  <c r="AD471" i="22" s="1"/>
  <c r="Z850" i="22"/>
  <c r="W542" i="22"/>
  <c r="AE542" i="22" s="1"/>
  <c r="V689" i="22"/>
  <c r="Z689" i="22" s="1"/>
  <c r="T533" i="22"/>
  <c r="X533" i="22" s="1"/>
  <c r="U409" i="22"/>
  <c r="Y409" i="22" s="1"/>
  <c r="V613" i="22"/>
  <c r="AD613" i="22" s="1"/>
  <c r="U265" i="22"/>
  <c r="AC265" i="22" s="1"/>
  <c r="V263" i="22"/>
  <c r="AD263" i="22" s="1"/>
  <c r="U831" i="22"/>
  <c r="AC831" i="22" s="1"/>
  <c r="AB409" i="22"/>
  <c r="U730" i="22"/>
  <c r="AC730" i="22" s="1"/>
  <c r="AE427" i="22"/>
  <c r="U406" i="22"/>
  <c r="Y406" i="22" s="1"/>
  <c r="W1229" i="22"/>
  <c r="AA1229" i="22" s="1"/>
  <c r="V427" i="22"/>
  <c r="AD427" i="22" s="1"/>
  <c r="X330" i="22"/>
  <c r="T368" i="22"/>
  <c r="X368" i="22" s="1"/>
  <c r="V712" i="22"/>
  <c r="AD712" i="22" s="1"/>
  <c r="V719" i="22"/>
  <c r="Z719" i="22" s="1"/>
  <c r="W504" i="22"/>
  <c r="AE504" i="22" s="1"/>
  <c r="V1182" i="22"/>
  <c r="Z1182" i="22" s="1"/>
  <c r="V1085" i="22"/>
  <c r="Z1085" i="22" s="1"/>
  <c r="AE255" i="22"/>
  <c r="T585" i="22"/>
  <c r="X585" i="22" s="1"/>
  <c r="X642" i="22"/>
  <c r="AD656" i="22"/>
  <c r="AC385" i="22"/>
  <c r="W549" i="22"/>
  <c r="AE549" i="22" s="1"/>
  <c r="U876" i="22"/>
  <c r="AC876" i="22" s="1"/>
  <c r="T920" i="22"/>
  <c r="AB920" i="22" s="1"/>
  <c r="V523" i="22"/>
  <c r="AD523" i="22" s="1"/>
  <c r="W537" i="22"/>
  <c r="AE537" i="22" s="1"/>
  <c r="U753" i="22"/>
  <c r="Y753" i="22" s="1"/>
  <c r="T905" i="22"/>
  <c r="X905" i="22" s="1"/>
  <c r="W662" i="22"/>
  <c r="AE662" i="22" s="1"/>
  <c r="U846" i="22"/>
  <c r="AC846" i="22" s="1"/>
  <c r="W742" i="22"/>
  <c r="AE742" i="22" s="1"/>
  <c r="AC707" i="22"/>
  <c r="V550" i="22"/>
  <c r="Z550" i="22" s="1"/>
  <c r="AB735" i="22"/>
  <c r="U448" i="22"/>
  <c r="Y448" i="22" s="1"/>
  <c r="AB495" i="22"/>
  <c r="T749" i="22"/>
  <c r="X749" i="22" s="1"/>
  <c r="T686" i="22"/>
  <c r="X686" i="22" s="1"/>
  <c r="T317" i="22"/>
  <c r="X317" i="22" s="1"/>
  <c r="X495" i="22"/>
  <c r="V382" i="22"/>
  <c r="Z382" i="22" s="1"/>
  <c r="T697" i="22"/>
  <c r="X697" i="22" s="1"/>
  <c r="V574" i="22"/>
  <c r="Z574" i="22" s="1"/>
  <c r="AD394" i="22"/>
  <c r="AE389" i="22"/>
  <c r="V425" i="22"/>
  <c r="Z425" i="22" s="1"/>
  <c r="V872" i="22"/>
  <c r="Z872" i="22" s="1"/>
  <c r="X864" i="22"/>
  <c r="AD964" i="22"/>
  <c r="AE261" i="22"/>
  <c r="T633" i="22"/>
  <c r="X633" i="22" s="1"/>
  <c r="W269" i="22"/>
  <c r="AA269" i="22" s="1"/>
  <c r="AA261" i="22"/>
  <c r="AC886" i="22"/>
  <c r="T775" i="22"/>
  <c r="AB775" i="22" s="1"/>
  <c r="T878" i="22"/>
  <c r="X878" i="22" s="1"/>
  <c r="V262" i="22"/>
  <c r="Z262" i="22" s="1"/>
  <c r="V971" i="22"/>
  <c r="AD971" i="22" s="1"/>
  <c r="Y385" i="22"/>
  <c r="AA389" i="22"/>
  <c r="AA872" i="22"/>
  <c r="T615" i="22"/>
  <c r="X615" i="22" s="1"/>
  <c r="W335" i="22"/>
  <c r="AA335" i="22" s="1"/>
  <c r="AC905" i="22"/>
  <c r="T549" i="22"/>
  <c r="AB549" i="22" s="1"/>
  <c r="W511" i="22"/>
  <c r="AE511" i="22" s="1"/>
  <c r="W964" i="22"/>
  <c r="AA964" i="22" s="1"/>
  <c r="T528" i="22"/>
  <c r="AB528" i="22" s="1"/>
  <c r="V261" i="22"/>
  <c r="Z261" i="22" s="1"/>
  <c r="AD863" i="22"/>
  <c r="W863" i="22"/>
  <c r="AA863" i="22" s="1"/>
  <c r="T1185" i="22"/>
  <c r="AB1185" i="22" s="1"/>
  <c r="X320" i="22"/>
  <c r="Y878" i="22"/>
  <c r="U313" i="22"/>
  <c r="Y313" i="22" s="1"/>
  <c r="T385" i="22"/>
  <c r="X385" i="22" s="1"/>
  <c r="V389" i="22"/>
  <c r="Z389" i="22" s="1"/>
  <c r="V408" i="22"/>
  <c r="Z408" i="22" s="1"/>
  <c r="AE491" i="22"/>
  <c r="W850" i="22"/>
  <c r="AA850" i="22" s="1"/>
  <c r="T882" i="22"/>
  <c r="AB882" i="22" s="1"/>
  <c r="U735" i="22"/>
  <c r="AC735" i="22" s="1"/>
  <c r="W341" i="22"/>
  <c r="AE341" i="22" s="1"/>
  <c r="W478" i="22"/>
  <c r="AA478" i="22" s="1"/>
  <c r="AD397" i="22"/>
  <c r="Z397" i="22"/>
  <c r="Z599" i="22"/>
  <c r="V601" i="22"/>
  <c r="Z601" i="22" s="1"/>
  <c r="AD850" i="22"/>
  <c r="T766" i="22"/>
  <c r="X766" i="22" s="1"/>
  <c r="V271" i="22"/>
  <c r="AD271" i="22" s="1"/>
  <c r="T751" i="22"/>
  <c r="X751" i="22" s="1"/>
  <c r="V790" i="22"/>
  <c r="Z790" i="22" s="1"/>
  <c r="AD529" i="22"/>
  <c r="U870" i="22"/>
  <c r="AC870" i="22" s="1"/>
  <c r="AD317" i="22"/>
  <c r="U509" i="22"/>
  <c r="AC509" i="22" s="1"/>
  <c r="U810" i="22"/>
  <c r="AC810" i="22" s="1"/>
  <c r="X735" i="22"/>
  <c r="AE1029" i="22"/>
  <c r="W323" i="22"/>
  <c r="AA323" i="22" s="1"/>
  <c r="Y766" i="22"/>
  <c r="W608" i="22"/>
  <c r="AE608" i="22" s="1"/>
  <c r="U349" i="22"/>
  <c r="AC349" i="22" s="1"/>
  <c r="Y271" i="22"/>
  <c r="T865" i="22"/>
  <c r="AB865" i="22" s="1"/>
  <c r="AB1057" i="22"/>
  <c r="V940" i="22"/>
  <c r="Z940" i="22" s="1"/>
  <c r="V833" i="22"/>
  <c r="Z833" i="22" s="1"/>
  <c r="V625" i="22"/>
  <c r="AD625" i="22" s="1"/>
  <c r="W581" i="22"/>
  <c r="AA581" i="22" s="1"/>
  <c r="U608" i="22"/>
  <c r="Y608" i="22" s="1"/>
  <c r="T969" i="22"/>
  <c r="X969" i="22" s="1"/>
  <c r="V682" i="22"/>
  <c r="Z682" i="22" s="1"/>
  <c r="T397" i="22"/>
  <c r="AB397" i="22" s="1"/>
  <c r="V1091" i="22"/>
  <c r="Z1091" i="22" s="1"/>
  <c r="V273" i="22"/>
  <c r="AD273" i="22" s="1"/>
  <c r="T1087" i="22"/>
  <c r="AB1087" i="22" s="1"/>
  <c r="T606" i="22"/>
  <c r="X606" i="22" s="1"/>
  <c r="U817" i="22"/>
  <c r="AC817" i="22" s="1"/>
  <c r="U422" i="22"/>
  <c r="Y422" i="22" s="1"/>
  <c r="U566" i="22"/>
  <c r="AC566" i="22" s="1"/>
  <c r="AA573" i="22"/>
  <c r="W397" i="22"/>
  <c r="AE397" i="22" s="1"/>
  <c r="T421" i="22"/>
  <c r="X421" i="22" s="1"/>
  <c r="U758" i="22"/>
  <c r="AC758" i="22" s="1"/>
  <c r="T304" i="22"/>
  <c r="X304" i="22" s="1"/>
  <c r="V354" i="22"/>
  <c r="AD354" i="22" s="1"/>
  <c r="W848" i="22"/>
  <c r="AA848" i="22" s="1"/>
  <c r="V275" i="22"/>
  <c r="Z275" i="22" s="1"/>
  <c r="U871" i="22"/>
  <c r="AC871" i="22" s="1"/>
  <c r="W822" i="22"/>
  <c r="AA822" i="22" s="1"/>
  <c r="T376" i="22"/>
  <c r="AB376" i="22" s="1"/>
  <c r="V430" i="22"/>
  <c r="Z430" i="22" s="1"/>
  <c r="U569" i="22"/>
  <c r="Y569" i="22" s="1"/>
  <c r="AC591" i="22"/>
  <c r="Y545" i="22"/>
  <c r="W818" i="22"/>
  <c r="AE818" i="22" s="1"/>
  <c r="W317" i="22"/>
  <c r="AE317" i="22" s="1"/>
  <c r="V544" i="22"/>
  <c r="Z544" i="22" s="1"/>
  <c r="U632" i="22"/>
  <c r="AC632" i="22" s="1"/>
  <c r="V255" i="22"/>
  <c r="Z255" i="22" s="1"/>
  <c r="V342" i="22"/>
  <c r="Z342" i="22" s="1"/>
  <c r="V563" i="22"/>
  <c r="Z563" i="22" s="1"/>
  <c r="V368" i="22"/>
  <c r="AD368" i="22" s="1"/>
  <c r="Y591" i="22"/>
  <c r="AB864" i="22"/>
  <c r="W538" i="22"/>
  <c r="AA538" i="22" s="1"/>
  <c r="AC376" i="22"/>
  <c r="AB632" i="22"/>
  <c r="U754" i="22"/>
  <c r="AC754" i="22" s="1"/>
  <c r="Z529" i="22"/>
  <c r="V573" i="22"/>
  <c r="Z573" i="22" s="1"/>
  <c r="V1029" i="22"/>
  <c r="Z1029" i="22" s="1"/>
  <c r="V411" i="22"/>
  <c r="AD411" i="22" s="1"/>
  <c r="W529" i="22"/>
  <c r="AE529" i="22" s="1"/>
  <c r="V533" i="22"/>
  <c r="Z533" i="22" s="1"/>
  <c r="T591" i="22"/>
  <c r="AB591" i="22" s="1"/>
  <c r="U864" i="22"/>
  <c r="AC864" i="22" s="1"/>
  <c r="T343" i="22"/>
  <c r="AB343" i="22" s="1"/>
  <c r="AA427" i="22"/>
  <c r="U647" i="22"/>
  <c r="AC647" i="22" s="1"/>
  <c r="W839" i="22"/>
  <c r="AA839" i="22" s="1"/>
  <c r="AD711" i="22"/>
  <c r="W906" i="22"/>
  <c r="AE906" i="22" s="1"/>
  <c r="V680" i="22"/>
  <c r="Z680" i="22" s="1"/>
  <c r="U482" i="22"/>
  <c r="AC482" i="22" s="1"/>
  <c r="W711" i="22"/>
  <c r="AA711" i="22" s="1"/>
  <c r="AE421" i="22"/>
  <c r="V810" i="22"/>
  <c r="AD810" i="22" s="1"/>
  <c r="V750" i="22"/>
  <c r="Z750" i="22" s="1"/>
  <c r="Y606" i="22"/>
  <c r="AE434" i="22"/>
  <c r="T665" i="22"/>
  <c r="AB665" i="22" s="1"/>
  <c r="AC606" i="22"/>
  <c r="T1052" i="22"/>
  <c r="AB1052" i="22" s="1"/>
  <c r="V419" i="22"/>
  <c r="AD419" i="22" s="1"/>
  <c r="X817" i="22"/>
  <c r="V258" i="22"/>
  <c r="Z258" i="22" s="1"/>
  <c r="V703" i="22"/>
  <c r="Z703" i="22" s="1"/>
  <c r="U297" i="22"/>
  <c r="AC297" i="22" s="1"/>
  <c r="T707" i="22"/>
  <c r="X707" i="22" s="1"/>
  <c r="W1153" i="22"/>
  <c r="AA1153" i="22" s="1"/>
  <c r="T415" i="22"/>
  <c r="X415" i="22" s="1"/>
  <c r="W488" i="22"/>
  <c r="AE488" i="22" s="1"/>
  <c r="T408" i="22"/>
  <c r="AB408" i="22" s="1"/>
  <c r="V481" i="22"/>
  <c r="Z481" i="22" s="1"/>
  <c r="T510" i="22"/>
  <c r="X510" i="22" s="1"/>
  <c r="Y665" i="22"/>
  <c r="V559" i="22"/>
  <c r="AD559" i="22" s="1"/>
  <c r="W512" i="22"/>
  <c r="AA512" i="22" s="1"/>
  <c r="Y886" i="22"/>
  <c r="AB817" i="22"/>
  <c r="AD335" i="22"/>
  <c r="V466" i="22"/>
  <c r="Z466" i="22" s="1"/>
  <c r="U247" i="22"/>
  <c r="AC247" i="22" s="1"/>
  <c r="Z335" i="22"/>
  <c r="X297" i="22"/>
  <c r="U464" i="22"/>
  <c r="Y464" i="22" s="1"/>
  <c r="W403" i="22"/>
  <c r="AE403" i="22" s="1"/>
  <c r="W365" i="22"/>
  <c r="AA365" i="22" s="1"/>
  <c r="V434" i="22"/>
  <c r="Z434" i="22" s="1"/>
  <c r="AB297" i="22"/>
  <c r="T728" i="22"/>
  <c r="AB728" i="22" s="1"/>
  <c r="V718" i="22"/>
  <c r="AD718" i="22" s="1"/>
  <c r="U254" i="22"/>
  <c r="Y254" i="22" s="1"/>
  <c r="AA1021" i="22"/>
  <c r="V320" i="22"/>
  <c r="AD320" i="22" s="1"/>
  <c r="T518" i="22"/>
  <c r="AB518" i="22" s="1"/>
  <c r="V618" i="22"/>
  <c r="Z618" i="22" s="1"/>
  <c r="W242" i="22"/>
  <c r="AE242" i="22" s="1"/>
  <c r="X254" i="22"/>
  <c r="V1021" i="22"/>
  <c r="Z1021" i="22" s="1"/>
  <c r="AA505" i="22"/>
  <c r="T886" i="22"/>
  <c r="X886" i="22" s="1"/>
  <c r="X1057" i="22"/>
  <c r="AC264" i="22"/>
  <c r="U744" i="22"/>
  <c r="Y744" i="22" s="1"/>
  <c r="W301" i="22"/>
  <c r="AE301" i="22" s="1"/>
  <c r="AD849" i="22"/>
  <c r="AC665" i="22"/>
  <c r="T1102" i="22"/>
  <c r="X1102" i="22" s="1"/>
  <c r="T646" i="22"/>
  <c r="X646" i="22" s="1"/>
  <c r="T814" i="22"/>
  <c r="AB814" i="22" s="1"/>
  <c r="T768" i="22"/>
  <c r="X768" i="22" s="1"/>
  <c r="U930" i="22"/>
  <c r="AC930" i="22" s="1"/>
  <c r="W304" i="22"/>
  <c r="AE304" i="22" s="1"/>
  <c r="Y250" i="22"/>
  <c r="T1103" i="22"/>
  <c r="AB1103" i="22" s="1"/>
  <c r="T653" i="22"/>
  <c r="AB653" i="22" s="1"/>
  <c r="T545" i="22"/>
  <c r="X545" i="22" s="1"/>
  <c r="T734" i="22"/>
  <c r="X734" i="22" s="1"/>
  <c r="T1205" i="22"/>
  <c r="X1205" i="22" s="1"/>
  <c r="AE618" i="22"/>
  <c r="T504" i="22"/>
  <c r="AB504" i="22" s="1"/>
  <c r="T859" i="22"/>
  <c r="X859" i="22" s="1"/>
  <c r="W493" i="22"/>
  <c r="AE493" i="22" s="1"/>
  <c r="T250" i="22"/>
  <c r="X250" i="22" s="1"/>
  <c r="W651" i="22"/>
  <c r="AE651" i="22" s="1"/>
  <c r="W290" i="22"/>
  <c r="AE290" i="22" s="1"/>
  <c r="T542" i="22"/>
  <c r="X542" i="22" s="1"/>
  <c r="U638" i="22"/>
  <c r="Y638" i="22" s="1"/>
  <c r="W257" i="22"/>
  <c r="AA257" i="22" s="1"/>
  <c r="T787" i="22"/>
  <c r="AB787" i="22" s="1"/>
  <c r="T1093" i="22"/>
  <c r="X1093" i="22" s="1"/>
  <c r="T1031" i="22"/>
  <c r="X1031" i="22" s="1"/>
  <c r="W723" i="22"/>
  <c r="AA723" i="22" s="1"/>
  <c r="W753" i="22"/>
  <c r="AA753" i="22" s="1"/>
  <c r="V832" i="22"/>
  <c r="AD832" i="22" s="1"/>
  <c r="AB320" i="22"/>
  <c r="Y502" i="22"/>
  <c r="T715" i="22"/>
  <c r="X715" i="22" s="1"/>
  <c r="V426" i="22"/>
  <c r="Z426" i="22" s="1"/>
  <c r="AD304" i="22"/>
  <c r="W599" i="22"/>
  <c r="AA599" i="22" s="1"/>
  <c r="AB254" i="22"/>
  <c r="T583" i="22"/>
  <c r="AB583" i="22" s="1"/>
  <c r="T946" i="22"/>
  <c r="X946" i="22" s="1"/>
  <c r="U330" i="22"/>
  <c r="AC330" i="22" s="1"/>
  <c r="W609" i="22"/>
  <c r="AE609" i="22" s="1"/>
  <c r="AB262" i="22"/>
  <c r="AA618" i="22"/>
  <c r="AD697" i="22"/>
  <c r="W551" i="22"/>
  <c r="AA551" i="22" s="1"/>
  <c r="AC545" i="22"/>
  <c r="W715" i="22"/>
  <c r="AA715" i="22" s="1"/>
  <c r="Z753" i="22"/>
  <c r="AC502" i="22"/>
  <c r="V393" i="22"/>
  <c r="Z393" i="22" s="1"/>
  <c r="T301" i="22"/>
  <c r="X301" i="22" s="1"/>
  <c r="AB330" i="22"/>
  <c r="V491" i="22"/>
  <c r="AD491" i="22" s="1"/>
  <c r="W347" i="22"/>
  <c r="AA347" i="22" s="1"/>
  <c r="U320" i="22"/>
  <c r="Y320" i="22" s="1"/>
  <c r="U1057" i="22"/>
  <c r="Y1057" i="22" s="1"/>
  <c r="W827" i="22"/>
  <c r="AA827" i="22" s="1"/>
  <c r="U557" i="22"/>
  <c r="Y557" i="22" s="1"/>
  <c r="U645" i="22"/>
  <c r="AC645" i="22" s="1"/>
  <c r="T455" i="22"/>
  <c r="X455" i="22" s="1"/>
  <c r="U357" i="22"/>
  <c r="AC357" i="22" s="1"/>
  <c r="W474" i="22"/>
  <c r="AE474" i="22" s="1"/>
  <c r="W509" i="22"/>
  <c r="AE509" i="22" s="1"/>
  <c r="W866" i="22"/>
  <c r="AA866" i="22" s="1"/>
  <c r="U642" i="22"/>
  <c r="Y642" i="22" s="1"/>
  <c r="W824" i="22"/>
  <c r="AE824" i="22" s="1"/>
  <c r="V819" i="22"/>
  <c r="AD819" i="22" s="1"/>
  <c r="AE730" i="22"/>
  <c r="V632" i="22"/>
  <c r="Z632" i="22" s="1"/>
  <c r="Z697" i="22"/>
  <c r="T264" i="22"/>
  <c r="X264" i="22" s="1"/>
  <c r="T400" i="22"/>
  <c r="X400" i="22" s="1"/>
  <c r="T278" i="22"/>
  <c r="AB278" i="22" s="1"/>
  <c r="T271" i="22"/>
  <c r="X271" i="22" s="1"/>
  <c r="AA280" i="22"/>
  <c r="T257" i="22"/>
  <c r="AB257" i="22" s="1"/>
  <c r="V330" i="22"/>
  <c r="AD330" i="22" s="1"/>
  <c r="AC494" i="22"/>
  <c r="T1028" i="22"/>
  <c r="AB1028" i="22" s="1"/>
  <c r="U310" i="22"/>
  <c r="Y310" i="22" s="1"/>
  <c r="V251" i="22"/>
  <c r="AD251" i="22" s="1"/>
  <c r="U295" i="22"/>
  <c r="AC295" i="22" s="1"/>
  <c r="T302" i="22"/>
  <c r="X302" i="22" s="1"/>
  <c r="V502" i="22"/>
  <c r="Z502" i="22" s="1"/>
  <c r="AE825" i="22"/>
  <c r="U294" i="22"/>
  <c r="Y294" i="22" s="1"/>
  <c r="W561" i="22"/>
  <c r="AE561" i="22" s="1"/>
  <c r="W552" i="22"/>
  <c r="AA552" i="22" s="1"/>
  <c r="T494" i="22"/>
  <c r="AB494" i="22" s="1"/>
  <c r="Y343" i="22"/>
  <c r="AA825" i="22"/>
  <c r="AD247" i="22"/>
  <c r="AD794" i="22"/>
  <c r="T329" i="22"/>
  <c r="AB329" i="22" s="1"/>
  <c r="U463" i="22"/>
  <c r="Y463" i="22" s="1"/>
  <c r="T309" i="22"/>
  <c r="AB309" i="22" s="1"/>
  <c r="T514" i="22"/>
  <c r="X514" i="22" s="1"/>
  <c r="T838" i="22"/>
  <c r="AB838" i="22" s="1"/>
  <c r="V264" i="22"/>
  <c r="Z264" i="22" s="1"/>
  <c r="U574" i="22"/>
  <c r="Y574" i="22" s="1"/>
  <c r="V531" i="22"/>
  <c r="Z531" i="22" s="1"/>
  <c r="U488" i="22"/>
  <c r="Y488" i="22" s="1"/>
  <c r="U327" i="22"/>
  <c r="Y327" i="22" s="1"/>
  <c r="AB295" i="22"/>
  <c r="AC526" i="22"/>
  <c r="W874" i="22"/>
  <c r="AA874" i="22" s="1"/>
  <c r="W857" i="22"/>
  <c r="AA857" i="22" s="1"/>
  <c r="W865" i="22"/>
  <c r="AA865" i="22" s="1"/>
  <c r="U578" i="22"/>
  <c r="Y578" i="22" s="1"/>
  <c r="U285" i="22"/>
  <c r="AC285" i="22" s="1"/>
  <c r="T502" i="22"/>
  <c r="AB502" i="22" s="1"/>
  <c r="W763" i="22"/>
  <c r="AA763" i="22" s="1"/>
  <c r="AA273" i="22"/>
  <c r="T808" i="22"/>
  <c r="AB808" i="22" s="1"/>
  <c r="U786" i="22"/>
  <c r="AC786" i="22" s="1"/>
  <c r="V446" i="22"/>
  <c r="AD446" i="22" s="1"/>
  <c r="V1052" i="22"/>
  <c r="Z1052" i="22" s="1"/>
  <c r="U457" i="22"/>
  <c r="Y457" i="22" s="1"/>
  <c r="AB777" i="22"/>
  <c r="V582" i="22"/>
  <c r="AD582" i="22" s="1"/>
  <c r="V979" i="22"/>
  <c r="Z979" i="22" s="1"/>
  <c r="T279" i="22"/>
  <c r="X279" i="22" s="1"/>
  <c r="AC682" i="22"/>
  <c r="U741" i="22"/>
  <c r="AC741" i="22" s="1"/>
  <c r="V779" i="22"/>
  <c r="AD779" i="22" s="1"/>
  <c r="T755" i="22"/>
  <c r="X755" i="22" s="1"/>
  <c r="AA483" i="22"/>
  <c r="W247" i="22"/>
  <c r="AE247" i="22" s="1"/>
  <c r="AA458" i="22"/>
  <c r="U322" i="22"/>
  <c r="AC322" i="22" s="1"/>
  <c r="AB463" i="22"/>
  <c r="W739" i="22"/>
  <c r="AA739" i="22" s="1"/>
  <c r="U649" i="22"/>
  <c r="AC649" i="22" s="1"/>
  <c r="W514" i="22"/>
  <c r="AA514" i="22" s="1"/>
  <c r="V464" i="22"/>
  <c r="AD464" i="22" s="1"/>
  <c r="W696" i="22"/>
  <c r="AA696" i="22" s="1"/>
  <c r="T325" i="22"/>
  <c r="X325" i="22" s="1"/>
  <c r="W377" i="22"/>
  <c r="AE377" i="22" s="1"/>
  <c r="V679" i="22"/>
  <c r="Z679" i="22" s="1"/>
  <c r="U273" i="22"/>
  <c r="Y273" i="22" s="1"/>
  <c r="U777" i="22"/>
  <c r="AC777" i="22" s="1"/>
  <c r="U722" i="22"/>
  <c r="AC722" i="22" s="1"/>
  <c r="U272" i="22"/>
  <c r="AC272" i="22" s="1"/>
  <c r="X463" i="22"/>
  <c r="T703" i="22"/>
  <c r="X703" i="22" s="1"/>
  <c r="V547" i="22"/>
  <c r="AD547" i="22" s="1"/>
  <c r="X649" i="22"/>
  <c r="Z259" i="22"/>
  <c r="W497" i="22"/>
  <c r="AE497" i="22" s="1"/>
  <c r="T737" i="22"/>
  <c r="AB737" i="22" s="1"/>
  <c r="V825" i="22"/>
  <c r="AD825" i="22" s="1"/>
  <c r="T535" i="22"/>
  <c r="AB535" i="22" s="1"/>
  <c r="T296" i="22"/>
  <c r="AB296" i="22" s="1"/>
  <c r="V728" i="22"/>
  <c r="Z728" i="22" s="1"/>
  <c r="V798" i="22"/>
  <c r="AD798" i="22" s="1"/>
  <c r="U710" i="22"/>
  <c r="Y710" i="22" s="1"/>
  <c r="T999" i="22"/>
  <c r="X999" i="22" s="1"/>
  <c r="T936" i="22"/>
  <c r="AB936" i="22" s="1"/>
  <c r="V759" i="22"/>
  <c r="AD759" i="22" s="1"/>
  <c r="T853" i="22"/>
  <c r="X853" i="22" s="1"/>
  <c r="V766" i="22"/>
  <c r="Z766" i="22" s="1"/>
  <c r="V310" i="22"/>
  <c r="Z310" i="22" s="1"/>
  <c r="V665" i="22"/>
  <c r="Z665" i="22" s="1"/>
  <c r="U429" i="22"/>
  <c r="AC429" i="22" s="1"/>
  <c r="Z247" i="22"/>
  <c r="V458" i="22"/>
  <c r="Z458" i="22" s="1"/>
  <c r="AE458" i="22"/>
  <c r="Y526" i="22"/>
  <c r="T245" i="22"/>
  <c r="AB245" i="22" s="1"/>
  <c r="V736" i="22"/>
  <c r="AD736" i="22" s="1"/>
  <c r="AE479" i="22"/>
  <c r="V355" i="22"/>
  <c r="AD355" i="22" s="1"/>
  <c r="W621" i="22"/>
  <c r="AE621" i="22" s="1"/>
  <c r="AE337" i="22"/>
  <c r="T1084" i="22"/>
  <c r="X1084" i="22" s="1"/>
  <c r="AB649" i="22"/>
  <c r="W259" i="22"/>
  <c r="AE259" i="22" s="1"/>
  <c r="AA437" i="22"/>
  <c r="W410" i="22"/>
  <c r="AA410" i="22" s="1"/>
  <c r="Z304" i="22"/>
  <c r="V421" i="22"/>
  <c r="Z421" i="22" s="1"/>
  <c r="AE273" i="22"/>
  <c r="Y264" i="22"/>
  <c r="AC808" i="22"/>
  <c r="T747" i="22"/>
  <c r="AB747" i="22" s="1"/>
  <c r="W849" i="22"/>
  <c r="AE849" i="22" s="1"/>
  <c r="T570" i="22"/>
  <c r="AB570" i="22" s="1"/>
  <c r="Y279" i="22"/>
  <c r="T659" i="22"/>
  <c r="AB659" i="22" s="1"/>
  <c r="U559" i="22"/>
  <c r="AC559" i="22" s="1"/>
  <c r="W439" i="22"/>
  <c r="AA439" i="22" s="1"/>
  <c r="AC271" i="22"/>
  <c r="V337" i="22"/>
  <c r="Z337" i="22" s="1"/>
  <c r="V530" i="22"/>
  <c r="AD530" i="22" s="1"/>
  <c r="T450" i="22"/>
  <c r="X450" i="22" s="1"/>
  <c r="AD259" i="22"/>
  <c r="AE437" i="22"/>
  <c r="V505" i="22"/>
  <c r="Z505" i="22" s="1"/>
  <c r="T445" i="22"/>
  <c r="X445" i="22" s="1"/>
  <c r="U478" i="22"/>
  <c r="Y478" i="22" s="1"/>
  <c r="Y808" i="22"/>
  <c r="U704" i="22"/>
  <c r="AC704" i="22" s="1"/>
  <c r="Z849" i="22"/>
  <c r="AB983" i="22"/>
  <c r="AB490" i="22"/>
  <c r="T723" i="22"/>
  <c r="X723" i="22" s="1"/>
  <c r="AA770" i="22"/>
  <c r="V280" i="22"/>
  <c r="AD280" i="22" s="1"/>
  <c r="T258" i="22"/>
  <c r="X258" i="22" s="1"/>
  <c r="V437" i="22"/>
  <c r="AD437" i="22" s="1"/>
  <c r="W285" i="22"/>
  <c r="AA285" i="22" s="1"/>
  <c r="W843" i="22"/>
  <c r="AA843" i="22" s="1"/>
  <c r="V305" i="22"/>
  <c r="Z305" i="22" s="1"/>
  <c r="X295" i="22"/>
  <c r="W477" i="22"/>
  <c r="AE477" i="22" s="1"/>
  <c r="X383" i="22"/>
  <c r="AA730" i="22"/>
  <c r="AE770" i="22"/>
  <c r="W433" i="22"/>
  <c r="AA433" i="22" s="1"/>
  <c r="T282" i="22"/>
  <c r="X282" i="22" s="1"/>
  <c r="V758" i="22"/>
  <c r="AD758" i="22" s="1"/>
  <c r="V328" i="22"/>
  <c r="Z328" i="22" s="1"/>
  <c r="X983" i="22"/>
  <c r="X490" i="22"/>
  <c r="T526" i="22"/>
  <c r="X526" i="22" s="1"/>
  <c r="AB457" i="22"/>
  <c r="U983" i="22"/>
  <c r="AC983" i="22" s="1"/>
  <c r="T512" i="22"/>
  <c r="X512" i="22" s="1"/>
  <c r="AB642" i="22"/>
  <c r="V730" i="22"/>
  <c r="AD730" i="22" s="1"/>
  <c r="W697" i="22"/>
  <c r="AA697" i="22" s="1"/>
  <c r="AE280" i="22"/>
  <c r="W418" i="22"/>
  <c r="AE418" i="22" s="1"/>
  <c r="Z347" i="22"/>
  <c r="AD347" i="22"/>
  <c r="W1015" i="22"/>
  <c r="AE1015" i="22" s="1"/>
  <c r="U783" i="22"/>
  <c r="AC783" i="22" s="1"/>
  <c r="U439" i="22"/>
  <c r="Y439" i="22" s="1"/>
  <c r="V289" i="22"/>
  <c r="Z289" i="22" s="1"/>
  <c r="W282" i="22"/>
  <c r="AE282" i="22" s="1"/>
  <c r="U341" i="22"/>
  <c r="AC341" i="22" s="1"/>
  <c r="U280" i="22"/>
  <c r="Y280" i="22" s="1"/>
  <c r="T306" i="22"/>
  <c r="X306" i="22" s="1"/>
  <c r="AA525" i="22"/>
  <c r="T706" i="22"/>
  <c r="AB706" i="22" s="1"/>
  <c r="B16" i="22"/>
  <c r="W375" i="22"/>
  <c r="AA375" i="22" s="1"/>
  <c r="V250" i="22"/>
  <c r="AD250" i="22" s="1"/>
  <c r="T503" i="22"/>
  <c r="AB503" i="22" s="1"/>
  <c r="V673" i="22"/>
  <c r="Z673" i="22" s="1"/>
  <c r="T293" i="22"/>
  <c r="X293" i="22" s="1"/>
  <c r="AA611" i="22"/>
  <c r="T800" i="22"/>
  <c r="X800" i="22" s="1"/>
  <c r="AE571" i="22"/>
  <c r="V441" i="22"/>
  <c r="Z441" i="22" s="1"/>
  <c r="W691" i="22"/>
  <c r="AE691" i="22" s="1"/>
  <c r="AE611" i="22"/>
  <c r="V611" i="22"/>
  <c r="Z611" i="22" s="1"/>
  <c r="W794" i="22"/>
  <c r="AA794" i="22" s="1"/>
  <c r="T358" i="22"/>
  <c r="X358" i="22" s="1"/>
  <c r="X457" i="22"/>
  <c r="V483" i="22"/>
  <c r="Z483" i="22" s="1"/>
  <c r="V525" i="22"/>
  <c r="AD525" i="22" s="1"/>
  <c r="V1231" i="22"/>
  <c r="Z1231" i="22" s="1"/>
  <c r="Z794" i="22"/>
  <c r="W313" i="22"/>
  <c r="AE313" i="22" s="1"/>
  <c r="V571" i="22"/>
  <c r="AD571" i="22" s="1"/>
  <c r="Z313" i="22"/>
  <c r="V486" i="22"/>
  <c r="Z486" i="22" s="1"/>
  <c r="W363" i="22"/>
  <c r="AE363" i="22" s="1"/>
  <c r="X550" i="22"/>
  <c r="T477" i="22"/>
  <c r="AB477" i="22" s="1"/>
  <c r="V846" i="22"/>
  <c r="Z846" i="22" s="1"/>
  <c r="V528" i="22"/>
  <c r="Z528" i="22" s="1"/>
  <c r="W755" i="22"/>
  <c r="AA755" i="22" s="1"/>
  <c r="Z755" i="22"/>
  <c r="T781" i="22"/>
  <c r="AB781" i="22" s="1"/>
  <c r="T543" i="22"/>
  <c r="X543" i="22" s="1"/>
  <c r="U466" i="22"/>
  <c r="Y466" i="22" s="1"/>
  <c r="T892" i="22"/>
  <c r="X892" i="22" s="1"/>
  <c r="AD313" i="22"/>
  <c r="T682" i="22"/>
  <c r="X682" i="22" s="1"/>
  <c r="AC543" i="22"/>
  <c r="T469" i="22"/>
  <c r="AB469" i="22" s="1"/>
  <c r="Y602" i="22"/>
  <c r="V770" i="22"/>
  <c r="Z770" i="22" s="1"/>
  <c r="U917" i="22"/>
  <c r="Y917" i="22" s="1"/>
  <c r="W321" i="22"/>
  <c r="AE321" i="22" s="1"/>
  <c r="Y682" i="22"/>
  <c r="Y543" i="22"/>
  <c r="T602" i="22"/>
  <c r="X602" i="22" s="1"/>
  <c r="AB846" i="22"/>
  <c r="AC602" i="22"/>
  <c r="U456" i="22"/>
  <c r="AC456" i="22" s="1"/>
  <c r="W334" i="22"/>
  <c r="AE334" i="22" s="1"/>
  <c r="W424" i="22"/>
  <c r="AA424" i="22" s="1"/>
  <c r="V392" i="22"/>
  <c r="Z392" i="22" s="1"/>
  <c r="AA305" i="22"/>
  <c r="T767" i="22"/>
  <c r="X767" i="22" s="1"/>
  <c r="V279" i="22"/>
  <c r="AB456" i="22"/>
  <c r="X456" i="22"/>
  <c r="W299" i="22"/>
  <c r="AA299" i="22" s="1"/>
  <c r="W445" i="22"/>
  <c r="AA445" i="22" s="1"/>
  <c r="U269" i="22"/>
  <c r="Y269" i="22" s="1"/>
  <c r="AD447" i="22"/>
  <c r="W266" i="22"/>
  <c r="AE266" i="22" s="1"/>
  <c r="U418" i="22"/>
  <c r="AC418" i="22" s="1"/>
  <c r="W296" i="22"/>
  <c r="AA296" i="22" s="1"/>
  <c r="AE278" i="22"/>
  <c r="V376" i="22"/>
  <c r="V663" i="22"/>
  <c r="Z663" i="22" s="1"/>
  <c r="AB663" i="22"/>
  <c r="W272" i="22"/>
  <c r="AC368" i="22"/>
  <c r="Y728" i="22"/>
  <c r="X663" i="22"/>
  <c r="V654" i="22"/>
  <c r="Z654" i="22" s="1"/>
  <c r="AA419" i="22"/>
  <c r="W325" i="22"/>
  <c r="AA325" i="22" s="1"/>
  <c r="Y432" i="22"/>
  <c r="AA759" i="22"/>
  <c r="W461" i="22"/>
  <c r="AE461" i="22" s="1"/>
  <c r="AA279" i="22"/>
  <c r="AE279" i="22"/>
  <c r="AA319" i="22"/>
  <c r="W656" i="22"/>
  <c r="AE682" i="22"/>
  <c r="T1216" i="22"/>
  <c r="X1216" i="22" s="1"/>
  <c r="X448" i="22"/>
  <c r="Y884" i="22"/>
  <c r="AC906" i="22"/>
  <c r="AA502" i="22"/>
  <c r="AC1153" i="22"/>
  <c r="AE1231" i="22"/>
  <c r="Z410" i="22"/>
  <c r="AE1081" i="22"/>
  <c r="AD988" i="22"/>
  <c r="V401" i="22"/>
  <c r="AD401" i="22" s="1"/>
  <c r="Z866" i="22"/>
  <c r="V607" i="22"/>
  <c r="AB948" i="22"/>
  <c r="V954" i="22"/>
  <c r="Z954" i="22" s="1"/>
  <c r="AA680" i="22"/>
  <c r="U910" i="22"/>
  <c r="AC910" i="22" s="1"/>
  <c r="Z865" i="22"/>
  <c r="Y309" i="22"/>
  <c r="AD403" i="22"/>
  <c r="AB410" i="22"/>
  <c r="AA673" i="22"/>
  <c r="AA582" i="22"/>
  <c r="AA393" i="22"/>
  <c r="AC329" i="22"/>
  <c r="U303" i="22"/>
  <c r="Y303" i="22" s="1"/>
  <c r="AB269" i="22"/>
  <c r="X269" i="22"/>
  <c r="AB341" i="22"/>
  <c r="X341" i="22"/>
  <c r="AC1021" i="22"/>
  <c r="AB482" i="22"/>
  <c r="AC659" i="22"/>
  <c r="AE498" i="22"/>
  <c r="AC441" i="22"/>
  <c r="V243" i="22"/>
  <c r="AD243" i="22" s="1"/>
  <c r="T361" i="22"/>
  <c r="AB361" i="22" s="1"/>
  <c r="W338" i="22"/>
  <c r="U490" i="22"/>
  <c r="AA663" i="22"/>
  <c r="Z1105" i="22"/>
  <c r="AA390" i="22"/>
  <c r="V453" i="22"/>
  <c r="Z453" i="22" s="1"/>
  <c r="T266" i="22"/>
  <c r="AB266" i="22" s="1"/>
  <c r="AA421" i="22"/>
  <c r="V705" i="22"/>
  <c r="AD705" i="22" s="1"/>
  <c r="AE1182" i="22"/>
  <c r="U616" i="22"/>
  <c r="Y616" i="22" s="1"/>
  <c r="AE758" i="22"/>
  <c r="AB894" i="22"/>
  <c r="T616" i="22"/>
  <c r="X616" i="22" s="1"/>
  <c r="Y706" i="22"/>
  <c r="Y672" i="22"/>
  <c r="T761" i="22"/>
  <c r="X761" i="22" s="1"/>
  <c r="T568" i="22"/>
  <c r="X568" i="22" s="1"/>
  <c r="X876" i="22"/>
  <c r="X783" i="22"/>
  <c r="X822" i="22"/>
  <c r="U497" i="22"/>
  <c r="AC497" i="22" s="1"/>
  <c r="T517" i="22"/>
  <c r="AB517" i="22" s="1"/>
  <c r="U761" i="22"/>
  <c r="AC761" i="22" s="1"/>
  <c r="Y568" i="22"/>
  <c r="Y822" i="22"/>
  <c r="Y450" i="22"/>
  <c r="X497" i="22"/>
  <c r="AA571" i="22"/>
  <c r="AE658" i="22"/>
  <c r="U550" i="22"/>
  <c r="Y550" i="22" s="1"/>
  <c r="U663" i="22"/>
  <c r="AC663" i="22" s="1"/>
  <c r="AC568" i="22"/>
  <c r="U410" i="22"/>
  <c r="AC410" i="22" s="1"/>
  <c r="AC749" i="22"/>
  <c r="AE790" i="22"/>
  <c r="AB497" i="22"/>
  <c r="Y512" i="22"/>
  <c r="AD241" i="22"/>
  <c r="Z241" i="22"/>
  <c r="AE294" i="22"/>
  <c r="AA294" i="22"/>
  <c r="Z272" i="22"/>
  <c r="AD272" i="22"/>
  <c r="AA940" i="22"/>
  <c r="AA689" i="22"/>
  <c r="AE833" i="22"/>
  <c r="AA679" i="22"/>
  <c r="AC838" i="22"/>
  <c r="U894" i="22"/>
  <c r="AC894" i="22" s="1"/>
  <c r="X894" i="22"/>
  <c r="Z365" i="22"/>
  <c r="T561" i="22"/>
  <c r="AB561" i="22" s="1"/>
  <c r="U383" i="22"/>
  <c r="W241" i="22"/>
  <c r="AE298" i="22"/>
  <c r="Z742" i="22"/>
  <c r="X647" i="22"/>
  <c r="AC397" i="22"/>
  <c r="AD463" i="22"/>
  <c r="AC751" i="22"/>
  <c r="AE425" i="22"/>
  <c r="AA1129" i="22"/>
  <c r="AD848" i="22"/>
  <c r="AD490" i="22"/>
  <c r="AE819" i="22"/>
  <c r="AC1185" i="22"/>
  <c r="AB519" i="22"/>
  <c r="AA530" i="22"/>
  <c r="Z445" i="22"/>
  <c r="Y455" i="22"/>
  <c r="AD1129" i="22"/>
  <c r="V616" i="22"/>
  <c r="W616" i="22"/>
  <c r="Y800" i="22"/>
  <c r="AC503" i="22"/>
  <c r="AB294" i="22"/>
  <c r="X746" i="22"/>
  <c r="X871" i="22"/>
  <c r="AA625" i="22"/>
  <c r="Z633" i="22"/>
  <c r="Y755" i="22"/>
  <c r="AA632" i="22"/>
  <c r="Z637" i="22"/>
  <c r="AE245" i="22"/>
  <c r="AB910" i="22"/>
  <c r="AC424" i="22"/>
  <c r="Z323" i="22"/>
  <c r="AC481" i="22"/>
  <c r="Z608" i="22"/>
  <c r="AA766" i="22"/>
  <c r="V635" i="22"/>
  <c r="AD635" i="22" s="1"/>
  <c r="T825" i="22"/>
  <c r="X825" i="22" s="1"/>
  <c r="Y670" i="22"/>
  <c r="AE665" i="22"/>
  <c r="Y633" i="22"/>
  <c r="Z321" i="22"/>
  <c r="AC901" i="22"/>
  <c r="Y1031" i="22"/>
  <c r="Y1052" i="22"/>
  <c r="Z639" i="22"/>
  <c r="AA417" i="22"/>
  <c r="T401" i="22"/>
  <c r="AB401" i="22" s="1"/>
  <c r="AD537" i="22"/>
  <c r="AB699" i="22"/>
  <c r="AE654" i="22"/>
  <c r="AB327" i="22"/>
  <c r="AD542" i="22"/>
  <c r="Y570" i="22"/>
  <c r="AB569" i="22"/>
  <c r="AA1091" i="22"/>
  <c r="W1105" i="22"/>
  <c r="AE1105" i="22" s="1"/>
  <c r="AA623" i="22"/>
  <c r="V294" i="22"/>
  <c r="V721" i="22"/>
  <c r="Z721" i="22" s="1"/>
  <c r="Z535" i="22"/>
  <c r="Y334" i="22"/>
  <c r="AD715" i="22"/>
  <c r="Y787" i="22"/>
  <c r="Y304" i="22"/>
  <c r="Z282" i="22"/>
  <c r="X310" i="22"/>
  <c r="AC946" i="22"/>
  <c r="D17" i="22"/>
  <c r="V646" i="22"/>
  <c r="AD646" i="22" s="1"/>
  <c r="AB745" i="22"/>
  <c r="X745" i="22"/>
  <c r="U926" i="22"/>
  <c r="AC926" i="22" s="1"/>
  <c r="AC311" i="22"/>
  <c r="Y311" i="22"/>
  <c r="Y1084" i="22"/>
  <c r="AC1084" i="22"/>
  <c r="AB303" i="22"/>
  <c r="X303" i="22"/>
  <c r="W646" i="22"/>
  <c r="AE646" i="22" s="1"/>
  <c r="Z1229" i="22"/>
  <c r="AD1229" i="22"/>
  <c r="AB509" i="22"/>
  <c r="AE544" i="22"/>
  <c r="AA544" i="22"/>
  <c r="AD739" i="22"/>
  <c r="Z739" i="22"/>
  <c r="AC1173" i="22"/>
  <c r="AA846" i="22"/>
  <c r="AE846" i="22"/>
  <c r="AE587" i="22"/>
  <c r="AA587" i="22"/>
  <c r="T901" i="22"/>
  <c r="AB901" i="22" s="1"/>
  <c r="AA779" i="22"/>
  <c r="AE779" i="22"/>
  <c r="W851" i="22"/>
  <c r="AE851" i="22" s="1"/>
  <c r="V851" i="22"/>
  <c r="AD851" i="22" s="1"/>
  <c r="T393" i="22"/>
  <c r="AB393" i="22" s="1"/>
  <c r="U393" i="22"/>
  <c r="AC393" i="22" s="1"/>
  <c r="U417" i="22"/>
  <c r="AC417" i="22" s="1"/>
  <c r="T417" i="22"/>
  <c r="AB417" i="22" s="1"/>
  <c r="V554" i="22"/>
  <c r="AD554" i="22" s="1"/>
  <c r="W554" i="22"/>
  <c r="AE554" i="22" s="1"/>
  <c r="V373" i="22"/>
  <c r="Z373" i="22" s="1"/>
  <c r="W373" i="22"/>
  <c r="AE373" i="22" s="1"/>
  <c r="W952" i="22"/>
  <c r="Z952" i="22"/>
  <c r="V594" i="22"/>
  <c r="AD594" i="22" s="1"/>
  <c r="U373" i="22"/>
  <c r="AC373" i="22" s="1"/>
  <c r="T373" i="22"/>
  <c r="AB373" i="22" s="1"/>
  <c r="T623" i="22"/>
  <c r="X623" i="22" s="1"/>
  <c r="U623" i="22"/>
  <c r="AC623" i="22" s="1"/>
  <c r="W385" i="22"/>
  <c r="AA385" i="22" s="1"/>
  <c r="V385" i="22"/>
  <c r="Z385" i="22" s="1"/>
  <c r="AD894" i="22"/>
  <c r="W894" i="22"/>
  <c r="AE894" i="22" s="1"/>
  <c r="V593" i="22"/>
  <c r="AD593" i="22" s="1"/>
  <c r="AA593" i="22"/>
  <c r="AE593" i="22"/>
  <c r="W370" i="22"/>
  <c r="AE370" i="22" s="1"/>
  <c r="V370" i="22"/>
  <c r="Z370" i="22" s="1"/>
  <c r="U736" i="22"/>
  <c r="AC736" i="22" s="1"/>
  <c r="T736" i="22"/>
  <c r="AB736" i="22" s="1"/>
  <c r="V495" i="22"/>
  <c r="AD495" i="22" s="1"/>
  <c r="W495" i="22"/>
  <c r="AA495" i="22" s="1"/>
  <c r="V293" i="22"/>
  <c r="Z293" i="22" s="1"/>
  <c r="W293" i="22"/>
  <c r="AA293" i="22" s="1"/>
  <c r="W699" i="22"/>
  <c r="AE699" i="22" s="1"/>
  <c r="V415" i="22"/>
  <c r="Z415" i="22" s="1"/>
  <c r="W415" i="22"/>
  <c r="AE415" i="22" s="1"/>
  <c r="U1025" i="22"/>
  <c r="AC1025" i="22" s="1"/>
  <c r="T1025" i="22"/>
  <c r="X1025" i="22" s="1"/>
  <c r="W369" i="22"/>
  <c r="AA369" i="22" s="1"/>
  <c r="V369" i="22"/>
  <c r="AD369" i="22" s="1"/>
  <c r="T848" i="22"/>
  <c r="AB848" i="22" s="1"/>
  <c r="U848" i="22"/>
  <c r="AC848" i="22" s="1"/>
  <c r="T573" i="22"/>
  <c r="AB573" i="22" s="1"/>
  <c r="W384" i="22"/>
  <c r="AE384" i="22" s="1"/>
  <c r="V384" i="22"/>
  <c r="Z384" i="22" s="1"/>
  <c r="U971" i="22"/>
  <c r="AC971" i="22" s="1"/>
  <c r="T971" i="22"/>
  <c r="AB971" i="22" s="1"/>
  <c r="W640" i="22"/>
  <c r="AE640" i="22" s="1"/>
  <c r="V640" i="22"/>
  <c r="AD640" i="22" s="1"/>
  <c r="W442" i="22"/>
  <c r="AE442" i="22" s="1"/>
  <c r="V442" i="22"/>
  <c r="Z442" i="22" s="1"/>
  <c r="W649" i="22"/>
  <c r="AE649" i="22" s="1"/>
  <c r="W450" i="22"/>
  <c r="AE450" i="22" s="1"/>
  <c r="V450" i="22"/>
  <c r="Z450" i="22" s="1"/>
  <c r="U669" i="22"/>
  <c r="Y669" i="22" s="1"/>
  <c r="T669" i="22"/>
  <c r="X669" i="22" s="1"/>
  <c r="U414" i="22"/>
  <c r="AC414" i="22" s="1"/>
  <c r="T414" i="22"/>
  <c r="X414" i="22" s="1"/>
  <c r="U666" i="22"/>
  <c r="AC666" i="22" s="1"/>
  <c r="W456" i="22"/>
  <c r="AE456" i="22" s="1"/>
  <c r="V456" i="22"/>
  <c r="Z456" i="22" s="1"/>
  <c r="W270" i="22"/>
  <c r="AA270" i="22" s="1"/>
  <c r="V270" i="22"/>
  <c r="Z270" i="22" s="1"/>
  <c r="W361" i="22"/>
  <c r="AA361" i="22" s="1"/>
  <c r="V361" i="22"/>
  <c r="Z361" i="22" s="1"/>
  <c r="T352" i="22"/>
  <c r="X352" i="22" s="1"/>
  <c r="U352" i="22"/>
  <c r="AC352" i="22" s="1"/>
  <c r="W362" i="22"/>
  <c r="AA362" i="22" s="1"/>
  <c r="V362" i="22"/>
  <c r="AD362" i="22" s="1"/>
  <c r="U867" i="22"/>
  <c r="Y867" i="22" s="1"/>
  <c r="T867" i="22"/>
  <c r="AB867" i="22" s="1"/>
  <c r="U721" i="22"/>
  <c r="AC721" i="22" s="1"/>
  <c r="T721" i="22"/>
  <c r="X721" i="22" s="1"/>
  <c r="V675" i="22"/>
  <c r="Z675" i="22" s="1"/>
  <c r="T359" i="22"/>
  <c r="AB359" i="22" s="1"/>
  <c r="T962" i="22"/>
  <c r="X962" i="22" s="1"/>
  <c r="U962" i="22"/>
  <c r="AC962" i="22" s="1"/>
  <c r="AC869" i="22"/>
  <c r="Y869" i="22"/>
  <c r="X590" i="22"/>
  <c r="AB590" i="22"/>
  <c r="V536" i="22"/>
  <c r="Z536" i="22" s="1"/>
  <c r="W536" i="22"/>
  <c r="AA536" i="22" s="1"/>
  <c r="T375" i="22"/>
  <c r="X375" i="22" s="1"/>
  <c r="U375" i="22"/>
  <c r="Y375" i="22" s="1"/>
  <c r="U344" i="22"/>
  <c r="AC344" i="22" s="1"/>
  <c r="T344" i="22"/>
  <c r="X344" i="22" s="1"/>
  <c r="T851" i="22"/>
  <c r="AB851" i="22" s="1"/>
  <c r="T521" i="22"/>
  <c r="X521" i="22" s="1"/>
  <c r="U521" i="22"/>
  <c r="AC521" i="22" s="1"/>
  <c r="T345" i="22"/>
  <c r="X345" i="22" s="1"/>
  <c r="U345" i="22"/>
  <c r="Y345" i="22" s="1"/>
  <c r="U899" i="22"/>
  <c r="Y899" i="22" s="1"/>
  <c r="T899" i="22"/>
  <c r="X899" i="22" s="1"/>
  <c r="V566" i="22"/>
  <c r="AD566" i="22" s="1"/>
  <c r="U881" i="22"/>
  <c r="Y881" i="22" s="1"/>
  <c r="T881" i="22"/>
  <c r="X881" i="22" s="1"/>
  <c r="W605" i="22"/>
  <c r="AA605" i="22" s="1"/>
  <c r="V605" i="22"/>
  <c r="AD605" i="22" s="1"/>
  <c r="V371" i="22"/>
  <c r="AD371" i="22" s="1"/>
  <c r="W371" i="22"/>
  <c r="AE371" i="22" s="1"/>
  <c r="U832" i="22"/>
  <c r="AC832" i="22" s="1"/>
  <c r="T832" i="22"/>
  <c r="U575" i="22"/>
  <c r="Y575" i="22" s="1"/>
  <c r="T575" i="22"/>
  <c r="AB575" i="22" s="1"/>
  <c r="T701" i="22"/>
  <c r="X701" i="22" s="1"/>
  <c r="W265" i="22"/>
  <c r="AA265" i="22" s="1"/>
  <c r="V265" i="22"/>
  <c r="Z265" i="22" s="1"/>
  <c r="U661" i="22"/>
  <c r="Y661" i="22" s="1"/>
  <c r="T661" i="22"/>
  <c r="X661" i="22" s="1"/>
  <c r="W359" i="22"/>
  <c r="AA359" i="22" s="1"/>
  <c r="V359" i="22"/>
  <c r="AD359" i="22" s="1"/>
  <c r="U889" i="22"/>
  <c r="Y889" i="22" s="1"/>
  <c r="T889" i="22"/>
  <c r="AB889" i="22" s="1"/>
  <c r="V349" i="22"/>
  <c r="AD349" i="22" s="1"/>
  <c r="W349" i="22"/>
  <c r="AE349" i="22" s="1"/>
  <c r="U782" i="22"/>
  <c r="Y782" i="22" s="1"/>
  <c r="T782" i="22"/>
  <c r="X782" i="22" s="1"/>
  <c r="U552" i="22"/>
  <c r="AC552" i="22" s="1"/>
  <c r="AB369" i="22"/>
  <c r="U369" i="22"/>
  <c r="Y369" i="22" s="1"/>
  <c r="W915" i="22"/>
  <c r="AA915" i="22" s="1"/>
  <c r="Z915" i="22"/>
  <c r="T618" i="22"/>
  <c r="AB618" i="22" s="1"/>
  <c r="U618" i="22"/>
  <c r="Y618" i="22" s="1"/>
  <c r="W423" i="22"/>
  <c r="AE423" i="22" s="1"/>
  <c r="V423" i="22"/>
  <c r="Z423" i="22" s="1"/>
  <c r="U1081" i="22"/>
  <c r="Y1081" i="22" s="1"/>
  <c r="T1081" i="22"/>
  <c r="AB1081" i="22" s="1"/>
  <c r="U630" i="22"/>
  <c r="Y630" i="22" s="1"/>
  <c r="T630" i="22"/>
  <c r="AB630" i="22" s="1"/>
  <c r="V422" i="22"/>
  <c r="AD422" i="22" s="1"/>
  <c r="U909" i="22"/>
  <c r="Y909" i="22" s="1"/>
  <c r="W626" i="22"/>
  <c r="AA626" i="22" s="1"/>
  <c r="V626" i="22"/>
  <c r="Z626" i="22" s="1"/>
  <c r="T389" i="22"/>
  <c r="AB389" i="22" s="1"/>
  <c r="U935" i="22"/>
  <c r="Y935" i="22" s="1"/>
  <c r="T935" i="22"/>
  <c r="AB935" i="22" s="1"/>
  <c r="V440" i="22"/>
  <c r="AD440" i="22" s="1"/>
  <c r="W440" i="22"/>
  <c r="AE440" i="22" s="1"/>
  <c r="AA414" i="22"/>
  <c r="AE414" i="22"/>
  <c r="AE1085" i="22"/>
  <c r="AB552" i="22"/>
  <c r="V1001" i="22"/>
  <c r="AD1001" i="22" s="1"/>
  <c r="T675" i="22"/>
  <c r="X675" i="22" s="1"/>
  <c r="W352" i="22"/>
  <c r="V352" i="22"/>
  <c r="U335" i="22"/>
  <c r="AC335" i="22" s="1"/>
  <c r="T335" i="22"/>
  <c r="X335" i="22" s="1"/>
  <c r="Y834" i="22"/>
  <c r="T834" i="22"/>
  <c r="X834" i="22" s="1"/>
  <c r="W507" i="22"/>
  <c r="AA507" i="22" s="1"/>
  <c r="V507" i="22"/>
  <c r="AD507" i="22" s="1"/>
  <c r="W643" i="22"/>
  <c r="AE643" i="22" s="1"/>
  <c r="V643" i="22"/>
  <c r="U350" i="22"/>
  <c r="AC350" i="22" s="1"/>
  <c r="X350" i="22"/>
  <c r="V878" i="22"/>
  <c r="AD878" i="22" s="1"/>
  <c r="W878" i="22"/>
  <c r="AA878" i="22" s="1"/>
  <c r="T601" i="22"/>
  <c r="AB601" i="22" s="1"/>
  <c r="U601" i="22"/>
  <c r="AC601" i="22" s="1"/>
  <c r="U342" i="22"/>
  <c r="Y342" i="22" s="1"/>
  <c r="T342" i="22"/>
  <c r="AB342" i="22" s="1"/>
  <c r="T763" i="22"/>
  <c r="X763" i="22" s="1"/>
  <c r="U763" i="22"/>
  <c r="Y763" i="22" s="1"/>
  <c r="W543" i="22"/>
  <c r="AA543" i="22" s="1"/>
  <c r="V543" i="22"/>
  <c r="AD543" i="22" s="1"/>
  <c r="W358" i="22"/>
  <c r="AA358" i="22" s="1"/>
  <c r="V358" i="22"/>
  <c r="Z358" i="22" s="1"/>
  <c r="U887" i="22"/>
  <c r="Y887" i="22" s="1"/>
  <c r="T887" i="22"/>
  <c r="AB887" i="22" s="1"/>
  <c r="U609" i="22"/>
  <c r="Y609" i="22" s="1"/>
  <c r="T609" i="22"/>
  <c r="X609" i="22" s="1"/>
  <c r="T407" i="22"/>
  <c r="X407" i="22" s="1"/>
  <c r="T1018" i="22"/>
  <c r="U1018" i="22"/>
  <c r="AC1018" i="22" s="1"/>
  <c r="W406" i="22"/>
  <c r="AE406" i="22" s="1"/>
  <c r="V406" i="22"/>
  <c r="AD406" i="22" s="1"/>
  <c r="V886" i="22"/>
  <c r="AD886" i="22" s="1"/>
  <c r="W886" i="22"/>
  <c r="U597" i="22"/>
  <c r="Y597" i="22" s="1"/>
  <c r="T597" i="22"/>
  <c r="AB597" i="22" s="1"/>
  <c r="U366" i="22"/>
  <c r="AC366" i="22" s="1"/>
  <c r="T366" i="22"/>
  <c r="X366" i="22" s="1"/>
  <c r="U835" i="22"/>
  <c r="Y835" i="22" s="1"/>
  <c r="T835" i="22"/>
  <c r="X835" i="22" s="1"/>
  <c r="V386" i="22"/>
  <c r="AD386" i="22" s="1"/>
  <c r="U536" i="22"/>
  <c r="Y536" i="22" s="1"/>
  <c r="T536" i="22"/>
  <c r="AB536" i="22" s="1"/>
  <c r="T576" i="22"/>
  <c r="X576" i="22" s="1"/>
  <c r="U576" i="22"/>
  <c r="Y576" i="22" s="1"/>
  <c r="U613" i="22"/>
  <c r="Y613" i="22" s="1"/>
  <c r="T613" i="22"/>
  <c r="AB613" i="22" s="1"/>
  <c r="W585" i="22"/>
  <c r="AA585" i="22" s="1"/>
  <c r="V585" i="22"/>
  <c r="AD585" i="22" s="1"/>
  <c r="V485" i="22"/>
  <c r="AD485" i="22" s="1"/>
  <c r="W485" i="22"/>
  <c r="AE485" i="22" s="1"/>
  <c r="W399" i="22"/>
  <c r="AE399" i="22" s="1"/>
  <c r="W659" i="22"/>
  <c r="AE659" i="22" s="1"/>
  <c r="V659" i="22"/>
  <c r="Z659" i="22" s="1"/>
  <c r="U562" i="22"/>
  <c r="Y562" i="22" s="1"/>
  <c r="T562" i="22"/>
  <c r="AB562" i="22" s="1"/>
  <c r="W630" i="22"/>
  <c r="AA630" i="22" s="1"/>
  <c r="V630" i="22"/>
  <c r="Z630" i="22" s="1"/>
  <c r="V1160" i="22"/>
  <c r="AD1160" i="22" s="1"/>
  <c r="W1160" i="22"/>
  <c r="AE1160" i="22" s="1"/>
  <c r="U442" i="22"/>
  <c r="Y442" i="22" s="1"/>
  <c r="T442" i="22"/>
  <c r="X442" i="22" s="1"/>
  <c r="U447" i="22"/>
  <c r="AC447" i="22" s="1"/>
  <c r="T447" i="22"/>
  <c r="X447" i="22" s="1"/>
  <c r="V399" i="22"/>
  <c r="AD399" i="22" s="1"/>
  <c r="Y386" i="22"/>
  <c r="AC386" i="22"/>
  <c r="U359" i="22"/>
  <c r="Y359" i="22" s="1"/>
  <c r="U701" i="22"/>
  <c r="Y701" i="22" s="1"/>
  <c r="T794" i="22"/>
  <c r="X794" i="22" s="1"/>
  <c r="U794" i="22"/>
  <c r="Y794" i="22" s="1"/>
  <c r="W881" i="22"/>
  <c r="AE881" i="22" s="1"/>
  <c r="V881" i="22"/>
  <c r="Z881" i="22" s="1"/>
  <c r="T554" i="22"/>
  <c r="X554" i="22" s="1"/>
  <c r="U554" i="22"/>
  <c r="AC554" i="22" s="1"/>
  <c r="W327" i="22"/>
  <c r="AA327" i="22" s="1"/>
  <c r="V327" i="22"/>
  <c r="AD327" i="22" s="1"/>
  <c r="V867" i="22"/>
  <c r="Z867" i="22" s="1"/>
  <c r="W867" i="22"/>
  <c r="AE867" i="22" s="1"/>
  <c r="U594" i="22"/>
  <c r="Y594" i="22" s="1"/>
  <c r="T594" i="22"/>
  <c r="X594" i="22" s="1"/>
  <c r="T362" i="22"/>
  <c r="X362" i="22" s="1"/>
  <c r="U362" i="22"/>
  <c r="Y362" i="22" s="1"/>
  <c r="T815" i="22"/>
  <c r="X815" i="22" s="1"/>
  <c r="U815" i="22"/>
  <c r="Y815" i="22" s="1"/>
  <c r="U553" i="22"/>
  <c r="AC553" i="22" s="1"/>
  <c r="T1192" i="22"/>
  <c r="X1192" i="22" s="1"/>
  <c r="U1192" i="22"/>
  <c r="AC1192" i="22" s="1"/>
  <c r="U677" i="22"/>
  <c r="Y677" i="22" s="1"/>
  <c r="T677" i="22"/>
  <c r="AB677" i="22" s="1"/>
  <c r="U426" i="22"/>
  <c r="Y426" i="22" s="1"/>
  <c r="T426" i="22"/>
  <c r="AB426" i="22" s="1"/>
  <c r="U637" i="22"/>
  <c r="AC637" i="22" s="1"/>
  <c r="T637" i="22"/>
  <c r="X637" i="22" s="1"/>
  <c r="AC834" i="22"/>
  <c r="V943" i="22"/>
  <c r="Z943" i="22" s="1"/>
  <c r="AD920" i="22"/>
  <c r="Z920" i="22"/>
  <c r="W594" i="22"/>
  <c r="AA594" i="22" s="1"/>
  <c r="AC723" i="22"/>
  <c r="Y723" i="22"/>
  <c r="Z760" i="22"/>
  <c r="AA1001" i="22"/>
  <c r="U337" i="22"/>
  <c r="AC337" i="22" s="1"/>
  <c r="T553" i="22"/>
  <c r="X553" i="22" s="1"/>
  <c r="AC629" i="22"/>
  <c r="U617" i="22"/>
  <c r="Y617" i="22" s="1"/>
  <c r="W943" i="22"/>
  <c r="AE943" i="22" s="1"/>
  <c r="T589" i="22"/>
  <c r="X589" i="22" s="1"/>
  <c r="Z581" i="22"/>
  <c r="U573" i="22"/>
  <c r="Y573" i="22" s="1"/>
  <c r="Y453" i="22"/>
  <c r="AC453" i="22"/>
  <c r="AE578" i="22"/>
  <c r="AA578" i="22"/>
  <c r="AD694" i="22"/>
  <c r="Z694" i="22"/>
  <c r="AD504" i="22"/>
  <c r="Z504" i="22"/>
  <c r="AE258" i="22"/>
  <c r="AA258" i="22"/>
  <c r="T909" i="22"/>
  <c r="X909" i="22" s="1"/>
  <c r="T818" i="22"/>
  <c r="AB818" i="22" s="1"/>
  <c r="Z301" i="22"/>
  <c r="W386" i="22"/>
  <c r="AE386" i="22" s="1"/>
  <c r="AA264" i="22"/>
  <c r="AE264" i="22"/>
  <c r="U851" i="22"/>
  <c r="Y851" i="22" s="1"/>
  <c r="U389" i="22"/>
  <c r="AC389" i="22" s="1"/>
  <c r="Y288" i="22"/>
  <c r="AC288" i="22"/>
  <c r="AC640" i="22"/>
  <c r="Y599" i="22"/>
  <c r="AE533" i="22"/>
  <c r="AA533" i="22"/>
  <c r="AC394" i="22"/>
  <c r="Y394" i="22"/>
  <c r="Z296" i="22"/>
  <c r="AD296" i="22"/>
  <c r="AA446" i="22"/>
  <c r="AE446" i="22"/>
  <c r="T666" i="22"/>
  <c r="X666" i="22" s="1"/>
  <c r="AD1015" i="22"/>
  <c r="Z1015" i="22"/>
  <c r="AB1184" i="22"/>
  <c r="X1184" i="22"/>
  <c r="W256" i="22"/>
  <c r="AE256" i="22" s="1"/>
  <c r="V521" i="22"/>
  <c r="AD521" i="22" s="1"/>
  <c r="W422" i="22"/>
  <c r="AA422" i="22" s="1"/>
  <c r="U577" i="22"/>
  <c r="Y577" i="22" s="1"/>
  <c r="Y901" i="22"/>
  <c r="V924" i="22"/>
  <c r="AD924" i="22" s="1"/>
  <c r="W924" i="22"/>
  <c r="AE924" i="22" s="1"/>
  <c r="U897" i="22"/>
  <c r="Y897" i="22" s="1"/>
  <c r="W379" i="22"/>
  <c r="AA379" i="22" s="1"/>
  <c r="V379" i="22"/>
  <c r="Z379" i="22" s="1"/>
  <c r="V351" i="22"/>
  <c r="Z351" i="22" s="1"/>
  <c r="W351" i="22"/>
  <c r="AA351" i="22" s="1"/>
  <c r="W287" i="22"/>
  <c r="AA287" i="22" s="1"/>
  <c r="V287" i="22"/>
  <c r="AD287" i="22" s="1"/>
  <c r="U974" i="22"/>
  <c r="AC974" i="22" s="1"/>
  <c r="T974" i="22"/>
  <c r="AB974" i="22" s="1"/>
  <c r="T827" i="22"/>
  <c r="X827" i="22" s="1"/>
  <c r="T378" i="22"/>
  <c r="AB378" i="22" s="1"/>
  <c r="U378" i="22"/>
  <c r="AC378" i="22" s="1"/>
  <c r="U433" i="22"/>
  <c r="AC433" i="22" s="1"/>
  <c r="T433" i="22"/>
  <c r="AB433" i="22" s="1"/>
  <c r="T640" i="22"/>
  <c r="AB640" i="22" s="1"/>
  <c r="Y640" i="22"/>
  <c r="V938" i="22"/>
  <c r="Z938" i="22" s="1"/>
  <c r="W938" i="22"/>
  <c r="AE938" i="22" s="1"/>
  <c r="AC1093" i="22"/>
  <c r="AC743" i="22"/>
  <c r="Z691" i="22"/>
  <c r="Y317" i="22"/>
  <c r="AC317" i="22"/>
  <c r="AB870" i="22"/>
  <c r="W675" i="22"/>
  <c r="AA675" i="22" s="1"/>
  <c r="Z256" i="22"/>
  <c r="AE486" i="22"/>
  <c r="AC814" i="22"/>
  <c r="T431" i="22"/>
  <c r="AB431" i="22" s="1"/>
  <c r="AB947" i="22"/>
  <c r="AA971" i="22"/>
  <c r="AE971" i="22"/>
  <c r="AA521" i="22"/>
  <c r="AA954" i="22"/>
  <c r="AD334" i="22"/>
  <c r="V405" i="22"/>
  <c r="Z405" i="22" s="1"/>
  <c r="W405" i="22"/>
  <c r="AA405" i="22" s="1"/>
  <c r="T577" i="22"/>
  <c r="AB577" i="22" s="1"/>
  <c r="AB314" i="22"/>
  <c r="V699" i="22"/>
  <c r="Z699" i="22" s="1"/>
  <c r="Y535" i="22"/>
  <c r="AC535" i="22"/>
  <c r="V649" i="22"/>
  <c r="Z649" i="22" s="1"/>
  <c r="T1017" i="22"/>
  <c r="AB1017" i="22" s="1"/>
  <c r="W566" i="22"/>
  <c r="AA566" i="22" s="1"/>
  <c r="AA453" i="22"/>
  <c r="T922" i="22"/>
  <c r="AB922" i="22" s="1"/>
  <c r="AE521" i="22"/>
  <c r="U656" i="22"/>
  <c r="Y656" i="22" s="1"/>
  <c r="T656" i="22"/>
  <c r="AB656" i="22" s="1"/>
  <c r="AC1028" i="22"/>
  <c r="Y1028" i="22"/>
  <c r="X710" i="22"/>
  <c r="AB710" i="22"/>
  <c r="T336" i="22"/>
  <c r="X336" i="22" s="1"/>
  <c r="U1017" i="22"/>
  <c r="Y1017" i="22" s="1"/>
  <c r="W326" i="22"/>
  <c r="AE326" i="22" s="1"/>
  <c r="U922" i="22"/>
  <c r="Y922" i="22" s="1"/>
  <c r="AD269" i="22"/>
  <c r="Z269" i="22"/>
  <c r="AE547" i="22"/>
  <c r="AA547" i="22"/>
  <c r="AB488" i="22"/>
  <c r="X488" i="22"/>
  <c r="W683" i="22"/>
  <c r="V683" i="22"/>
  <c r="T471" i="22"/>
  <c r="X471" i="22" s="1"/>
  <c r="U471" i="22"/>
  <c r="Y471" i="22" s="1"/>
  <c r="U770" i="22"/>
  <c r="AB770" i="22"/>
  <c r="W345" i="22"/>
  <c r="V345" i="22"/>
  <c r="W546" i="22"/>
  <c r="V546" i="22"/>
  <c r="W318" i="22"/>
  <c r="AA318" i="22" s="1"/>
  <c r="V318" i="22"/>
  <c r="Z318" i="22" s="1"/>
  <c r="W575" i="22"/>
  <c r="AA575" i="22" s="1"/>
  <c r="V575" i="22"/>
  <c r="Z575" i="22" s="1"/>
  <c r="W344" i="22"/>
  <c r="V344" i="22"/>
  <c r="W545" i="22"/>
  <c r="V545" i="22"/>
  <c r="U1091" i="22"/>
  <c r="Y1091" i="22" s="1"/>
  <c r="T1091" i="22"/>
  <c r="T416" i="22"/>
  <c r="AB416" i="22" s="1"/>
  <c r="AC865" i="22"/>
  <c r="W333" i="22"/>
  <c r="AA333" i="22" s="1"/>
  <c r="Z333" i="22"/>
  <c r="W592" i="22"/>
  <c r="V592" i="22"/>
  <c r="T872" i="22"/>
  <c r="X872" i="22" s="1"/>
  <c r="U872" i="22"/>
  <c r="Y872" i="22" s="1"/>
  <c r="Y1103" i="22"/>
  <c r="AD526" i="22"/>
  <c r="AE289" i="22"/>
  <c r="AA289" i="22"/>
  <c r="Z763" i="22"/>
  <c r="AA703" i="22"/>
  <c r="Z433" i="22"/>
  <c r="AD651" i="22"/>
  <c r="AA254" i="22"/>
  <c r="X758" i="22"/>
  <c r="AB758" i="22"/>
  <c r="AE718" i="22"/>
  <c r="AC859" i="22"/>
  <c r="AC1107" i="22"/>
  <c r="Y1107" i="22"/>
  <c r="AB1135" i="22"/>
  <c r="Z552" i="22"/>
  <c r="Z285" i="22"/>
  <c r="AA330" i="22"/>
  <c r="AE330" i="22"/>
  <c r="X273" i="22"/>
  <c r="AB273" i="22"/>
  <c r="AA368" i="22"/>
  <c r="AE368" i="22"/>
  <c r="AD549" i="22"/>
  <c r="Z549" i="22"/>
  <c r="AA1031" i="22"/>
  <c r="AC892" i="22"/>
  <c r="X770" i="22"/>
  <c r="AE411" i="22"/>
  <c r="AD609" i="22"/>
  <c r="Z609" i="22"/>
  <c r="AA721" i="22"/>
  <c r="AE721" i="22"/>
  <c r="Z512" i="22"/>
  <c r="AA1052" i="22"/>
  <c r="AE1052" i="22"/>
  <c r="AD962" i="22"/>
  <c r="Z962" i="22"/>
  <c r="AB1124" i="22"/>
  <c r="AE705" i="22"/>
  <c r="AA705" i="22"/>
  <c r="Y825" i="22"/>
  <c r="AC825" i="22"/>
  <c r="AE432" i="22"/>
  <c r="AA432" i="22"/>
  <c r="X730" i="22"/>
  <c r="AB730" i="22"/>
  <c r="X406" i="22"/>
  <c r="Y583" i="22"/>
  <c r="AC583" i="22"/>
  <c r="T328" i="22"/>
  <c r="AB328" i="22" s="1"/>
  <c r="AB1013" i="22"/>
  <c r="X776" i="22"/>
  <c r="Y1102" i="22"/>
  <c r="AB578" i="22"/>
  <c r="Y400" i="22"/>
  <c r="AC289" i="22"/>
  <c r="U416" i="22"/>
  <c r="AE366" i="22"/>
  <c r="AA366" i="22"/>
  <c r="X354" i="22"/>
  <c r="AB354" i="22"/>
  <c r="AC399" i="22"/>
  <c r="Y399" i="22"/>
  <c r="Y445" i="22"/>
  <c r="AC445" i="22"/>
  <c r="U402" i="22"/>
  <c r="Y402" i="22" s="1"/>
  <c r="T382" i="22"/>
  <c r="X382" i="22" s="1"/>
  <c r="W633" i="22"/>
  <c r="AA633" i="22" s="1"/>
  <c r="W303" i="22"/>
  <c r="AA303" i="22" s="1"/>
  <c r="W690" i="22"/>
  <c r="V690" i="22"/>
  <c r="AD690" i="22" s="1"/>
  <c r="W584" i="22"/>
  <c r="V584" i="22"/>
  <c r="W451" i="22"/>
  <c r="AE451" i="22" s="1"/>
  <c r="V451" i="22"/>
  <c r="AD451" i="22" s="1"/>
  <c r="W248" i="22"/>
  <c r="V248" i="22"/>
  <c r="Y542" i="22"/>
  <c r="Z843" i="22"/>
  <c r="U498" i="22"/>
  <c r="AC498" i="22" s="1"/>
  <c r="T498" i="22"/>
  <c r="AB498" i="22" s="1"/>
  <c r="W311" i="22"/>
  <c r="V311" i="22"/>
  <c r="V312" i="22"/>
  <c r="W312" i="22"/>
  <c r="U390" i="22"/>
  <c r="T390" i="22"/>
  <c r="W331" i="22"/>
  <c r="AA331" i="22" s="1"/>
  <c r="V331" i="22"/>
  <c r="AD331" i="22" s="1"/>
  <c r="Z743" i="22"/>
  <c r="Y946" i="22"/>
  <c r="AB392" i="22"/>
  <c r="AD424" i="22"/>
  <c r="T438" i="22"/>
  <c r="AB438" i="22" s="1"/>
  <c r="T739" i="22"/>
  <c r="U739" i="22"/>
  <c r="U746" i="22"/>
  <c r="AC746" i="22" s="1"/>
  <c r="W519" i="22"/>
  <c r="V519" i="22"/>
  <c r="U915" i="22"/>
  <c r="T915" i="22"/>
  <c r="U592" i="22"/>
  <c r="T592" i="22"/>
  <c r="W307" i="22"/>
  <c r="V307" i="22"/>
  <c r="AD307" i="22" s="1"/>
  <c r="U318" i="22"/>
  <c r="Y318" i="22" s="1"/>
  <c r="T318" i="22"/>
  <c r="V391" i="22"/>
  <c r="Z391" i="22" s="1"/>
  <c r="V565" i="22"/>
  <c r="AD565" i="22" s="1"/>
  <c r="U690" i="22"/>
  <c r="T690" i="22"/>
  <c r="AB690" i="22" s="1"/>
  <c r="V298" i="22"/>
  <c r="AD298" i="22" s="1"/>
  <c r="V589" i="22"/>
  <c r="Z589" i="22" s="1"/>
  <c r="AC306" i="22"/>
  <c r="AE408" i="22"/>
  <c r="U505" i="22"/>
  <c r="AC505" i="22" s="1"/>
  <c r="W249" i="22"/>
  <c r="AA249" i="22" s="1"/>
  <c r="V249" i="22"/>
  <c r="W314" i="22"/>
  <c r="V314" i="22"/>
  <c r="U290" i="22"/>
  <c r="T290" i="22"/>
  <c r="W387" i="22"/>
  <c r="V387" i="22"/>
  <c r="Y510" i="22"/>
  <c r="U281" i="22"/>
  <c r="Y281" i="22" s="1"/>
  <c r="Y438" i="22"/>
  <c r="V283" i="22"/>
  <c r="AD283" i="22" s="1"/>
  <c r="W283" i="22"/>
  <c r="W746" i="22"/>
  <c r="V746" i="22"/>
  <c r="V487" i="22"/>
  <c r="Z487" i="22" s="1"/>
  <c r="U351" i="22"/>
  <c r="T351" i="22"/>
  <c r="V291" i="22"/>
  <c r="Z291" i="22" s="1"/>
  <c r="AE262" i="22"/>
  <c r="AA479" i="22"/>
  <c r="W535" i="22"/>
  <c r="AE535" i="22" s="1"/>
  <c r="U321" i="22"/>
  <c r="Y321" i="22" s="1"/>
  <c r="Z299" i="22"/>
  <c r="AB281" i="22"/>
  <c r="W737" i="22"/>
  <c r="AA737" i="22" s="1"/>
  <c r="Z461" i="22"/>
  <c r="U287" i="22"/>
  <c r="T287" i="22"/>
  <c r="U650" i="22"/>
  <c r="AC650" i="22" s="1"/>
  <c r="U286" i="22"/>
  <c r="T286" i="22"/>
  <c r="W760" i="22"/>
  <c r="AA760" i="22" s="1"/>
  <c r="AA337" i="22"/>
  <c r="V479" i="22"/>
  <c r="Z737" i="22"/>
  <c r="W752" i="22"/>
  <c r="V752" i="22"/>
  <c r="U338" i="22"/>
  <c r="AC338" i="22" s="1"/>
  <c r="Y278" i="22"/>
  <c r="AD744" i="22"/>
  <c r="AA568" i="22"/>
  <c r="W784" i="22"/>
  <c r="V784" i="22"/>
  <c r="U274" i="22"/>
  <c r="AC274" i="22" s="1"/>
  <c r="T274" i="22"/>
  <c r="X274" i="22" s="1"/>
  <c r="T248" i="22"/>
  <c r="U248" i="22"/>
  <c r="T334" i="22"/>
  <c r="T625" i="22"/>
  <c r="U625" i="22"/>
  <c r="V595" i="22"/>
  <c r="AD595" i="22" s="1"/>
  <c r="W595" i="22"/>
  <c r="AE595" i="22" s="1"/>
  <c r="W407" i="22"/>
  <c r="V407" i="22"/>
  <c r="U474" i="22"/>
  <c r="AC474" i="22" s="1"/>
  <c r="T474" i="22"/>
  <c r="AE426" i="22"/>
  <c r="Y528" i="22"/>
  <c r="U654" i="22"/>
  <c r="T654" i="22"/>
  <c r="W945" i="22"/>
  <c r="V945" i="22"/>
  <c r="T255" i="22"/>
  <c r="U255" i="22"/>
  <c r="AC853" i="22"/>
  <c r="Y853" i="22"/>
  <c r="AE401" i="22"/>
  <c r="AA401" i="22"/>
  <c r="Y827" i="22"/>
  <c r="AC827" i="22"/>
  <c r="W1036" i="22"/>
  <c r="AA1036" i="22" s="1"/>
  <c r="V1036" i="22"/>
  <c r="Z1036" i="22" s="1"/>
  <c r="T801" i="22"/>
  <c r="AB801" i="22" s="1"/>
  <c r="U801" i="22"/>
  <c r="AC801" i="22" s="1"/>
  <c r="U529" i="22"/>
  <c r="Y529" i="22" s="1"/>
  <c r="T529" i="22"/>
  <c r="X529" i="22" s="1"/>
  <c r="T391" i="22"/>
  <c r="X391" i="22" s="1"/>
  <c r="U391" i="22"/>
  <c r="Y391" i="22" s="1"/>
  <c r="U249" i="22"/>
  <c r="AC249" i="22" s="1"/>
  <c r="T249" i="22"/>
  <c r="AB249" i="22" s="1"/>
  <c r="V576" i="22"/>
  <c r="AD576" i="22" s="1"/>
  <c r="W576" i="22"/>
  <c r="AE576" i="22" s="1"/>
  <c r="T738" i="22"/>
  <c r="AB738" i="22" s="1"/>
  <c r="U738" i="22"/>
  <c r="AC738" i="22" s="1"/>
  <c r="T908" i="22"/>
  <c r="X908" i="22" s="1"/>
  <c r="U908" i="22"/>
  <c r="Y908" i="22" s="1"/>
  <c r="W503" i="22"/>
  <c r="AE503" i="22" s="1"/>
  <c r="V503" i="22"/>
  <c r="Z503" i="22" s="1"/>
  <c r="U641" i="22"/>
  <c r="Y641" i="22" s="1"/>
  <c r="T641" i="22"/>
  <c r="X641" i="22" s="1"/>
  <c r="U858" i="22"/>
  <c r="Y858" i="22" s="1"/>
  <c r="T858" i="22"/>
  <c r="X858" i="22" s="1"/>
  <c r="W499" i="22"/>
  <c r="AE499" i="22" s="1"/>
  <c r="V499" i="22"/>
  <c r="Z499" i="22" s="1"/>
  <c r="W648" i="22"/>
  <c r="AA648" i="22" s="1"/>
  <c r="V648" i="22"/>
  <c r="Z648" i="22" s="1"/>
  <c r="W862" i="22"/>
  <c r="AA862" i="22" s="1"/>
  <c r="V862" i="22"/>
  <c r="Z862" i="22" s="1"/>
  <c r="U807" i="22"/>
  <c r="Y807" i="22" s="1"/>
  <c r="T807" i="22"/>
  <c r="X807" i="22" s="1"/>
  <c r="W814" i="22"/>
  <c r="AA814" i="22" s="1"/>
  <c r="V814" i="22"/>
  <c r="Z814" i="22" s="1"/>
  <c r="U1034" i="22"/>
  <c r="AC1034" i="22" s="1"/>
  <c r="T1034" i="22"/>
  <c r="AB1034" i="22" s="1"/>
  <c r="W885" i="22"/>
  <c r="AA885" i="22" s="1"/>
  <c r="V885" i="22"/>
  <c r="AD885" i="22" s="1"/>
  <c r="U1097" i="22"/>
  <c r="AC1097" i="22" s="1"/>
  <c r="T1097" i="22"/>
  <c r="AB1097" i="22" s="1"/>
  <c r="U918" i="22"/>
  <c r="Y918" i="22" s="1"/>
  <c r="T918" i="22"/>
  <c r="AB918" i="22" s="1"/>
  <c r="U253" i="22"/>
  <c r="AC253" i="22" s="1"/>
  <c r="T253" i="22"/>
  <c r="X253" i="22" s="1"/>
  <c r="AC747" i="22"/>
  <c r="Y747" i="22"/>
  <c r="AB831" i="22"/>
  <c r="Z511" i="22"/>
  <c r="Z822" i="22"/>
  <c r="Z723" i="22"/>
  <c r="AC969" i="22"/>
  <c r="AD839" i="22"/>
  <c r="Z839" i="22"/>
  <c r="Y673" i="22"/>
  <c r="U398" i="22"/>
  <c r="Y398" i="22" s="1"/>
  <c r="T398" i="22"/>
  <c r="X398" i="22" s="1"/>
  <c r="W734" i="22"/>
  <c r="AA734" i="22" s="1"/>
  <c r="V734" i="22"/>
  <c r="AD734" i="22" s="1"/>
  <c r="W638" i="22"/>
  <c r="AE638" i="22" s="1"/>
  <c r="V638" i="22"/>
  <c r="AD638" i="22" s="1"/>
  <c r="W641" i="22"/>
  <c r="AE641" i="22" s="1"/>
  <c r="V641" i="22"/>
  <c r="Z641" i="22" s="1"/>
  <c r="W1236" i="22"/>
  <c r="AA1236" i="22" s="1"/>
  <c r="V1236" i="22"/>
  <c r="Z1236" i="22" s="1"/>
  <c r="W1093" i="22"/>
  <c r="AA1093" i="22" s="1"/>
  <c r="V1093" i="22"/>
  <c r="Z1093" i="22" s="1"/>
  <c r="T468" i="22"/>
  <c r="AB468" i="22" s="1"/>
  <c r="U468" i="22"/>
  <c r="Y468" i="22" s="1"/>
  <c r="T978" i="22"/>
  <c r="AB978" i="22" s="1"/>
  <c r="U978" i="22"/>
  <c r="AC978" i="22" s="1"/>
  <c r="W428" i="22"/>
  <c r="AA428" i="22" s="1"/>
  <c r="V428" i="22"/>
  <c r="AD428" i="22" s="1"/>
  <c r="W671" i="22"/>
  <c r="AE671" i="22" s="1"/>
  <c r="V671" i="22"/>
  <c r="AD671" i="22" s="1"/>
  <c r="U299" i="22"/>
  <c r="Y299" i="22" s="1"/>
  <c r="T299" i="22"/>
  <c r="AB299" i="22" s="1"/>
  <c r="U555" i="22"/>
  <c r="Y555" i="22" s="1"/>
  <c r="T555" i="22"/>
  <c r="AB555" i="22" s="1"/>
  <c r="W961" i="22"/>
  <c r="AE961" i="22" s="1"/>
  <c r="V961" i="22"/>
  <c r="Z961" i="22" s="1"/>
  <c r="T732" i="22"/>
  <c r="X732" i="22" s="1"/>
  <c r="U732" i="22"/>
  <c r="AC732" i="22" s="1"/>
  <c r="U941" i="22"/>
  <c r="AC941" i="22" s="1"/>
  <c r="T941" i="22"/>
  <c r="AB941" i="22" s="1"/>
  <c r="AB926" i="22"/>
  <c r="X926" i="22"/>
  <c r="X744" i="22"/>
  <c r="Y282" i="22"/>
  <c r="AA528" i="22"/>
  <c r="AE528" i="22"/>
  <c r="X422" i="22"/>
  <c r="AB422" i="22"/>
  <c r="U1204" i="22"/>
  <c r="Y1204" i="22" s="1"/>
  <c r="T1204" i="22"/>
  <c r="X1204" i="22" s="1"/>
  <c r="U1234" i="22"/>
  <c r="AC1234" i="22" s="1"/>
  <c r="T1234" i="22"/>
  <c r="X1234" i="22" s="1"/>
  <c r="U913" i="22"/>
  <c r="Y913" i="22" s="1"/>
  <c r="T913" i="22"/>
  <c r="AB913" i="22" s="1"/>
  <c r="V893" i="22"/>
  <c r="AD893" i="22" s="1"/>
  <c r="W893" i="22"/>
  <c r="AA893" i="22" s="1"/>
  <c r="V704" i="22"/>
  <c r="Z704" i="22" s="1"/>
  <c r="W704" i="22"/>
  <c r="AA704" i="22" s="1"/>
  <c r="Y365" i="22"/>
  <c r="AC365" i="22"/>
  <c r="U525" i="22"/>
  <c r="AC525" i="22" s="1"/>
  <c r="T525" i="22"/>
  <c r="X525" i="22" s="1"/>
  <c r="AC589" i="22"/>
  <c r="Y589" i="22"/>
  <c r="W774" i="22"/>
  <c r="AE774" i="22" s="1"/>
  <c r="V774" i="22"/>
  <c r="Z774" i="22" s="1"/>
  <c r="T244" i="22"/>
  <c r="X244" i="22" s="1"/>
  <c r="U244" i="22"/>
  <c r="AC244" i="22" s="1"/>
  <c r="T372" i="22"/>
  <c r="AB372" i="22" s="1"/>
  <c r="U372" i="22"/>
  <c r="Y372" i="22" s="1"/>
  <c r="T500" i="22"/>
  <c r="X500" i="22" s="1"/>
  <c r="U500" i="22"/>
  <c r="AC500" i="22" s="1"/>
  <c r="T628" i="22"/>
  <c r="X628" i="22" s="1"/>
  <c r="U628" i="22"/>
  <c r="Y628" i="22" s="1"/>
  <c r="W782" i="22"/>
  <c r="AA782" i="22" s="1"/>
  <c r="V782" i="22"/>
  <c r="Z782" i="22" s="1"/>
  <c r="T1059" i="22"/>
  <c r="X1059" i="22" s="1"/>
  <c r="U1059" i="22"/>
  <c r="AC1059" i="22" s="1"/>
  <c r="W332" i="22"/>
  <c r="AA332" i="22" s="1"/>
  <c r="V332" i="22"/>
  <c r="Z332" i="22" s="1"/>
  <c r="V460" i="22"/>
  <c r="AD460" i="22" s="1"/>
  <c r="W460" i="22"/>
  <c r="AE460" i="22" s="1"/>
  <c r="W588" i="22"/>
  <c r="AE588" i="22" s="1"/>
  <c r="V588" i="22"/>
  <c r="Z588" i="22" s="1"/>
  <c r="T688" i="22"/>
  <c r="X688" i="22" s="1"/>
  <c r="U688" i="22"/>
  <c r="Y688" i="22" s="1"/>
  <c r="U837" i="22"/>
  <c r="AC837" i="22" s="1"/>
  <c r="T837" i="22"/>
  <c r="AB837" i="22" s="1"/>
  <c r="V1131" i="22"/>
  <c r="AD1131" i="22" s="1"/>
  <c r="W1131" i="22"/>
  <c r="AE1131" i="22" s="1"/>
  <c r="U331" i="22"/>
  <c r="AC331" i="22" s="1"/>
  <c r="T331" i="22"/>
  <c r="X331" i="22" s="1"/>
  <c r="U459" i="22"/>
  <c r="AC459" i="22" s="1"/>
  <c r="T459" i="22"/>
  <c r="X459" i="22" s="1"/>
  <c r="U587" i="22"/>
  <c r="Y587" i="22" s="1"/>
  <c r="T587" i="22"/>
  <c r="AB587" i="22" s="1"/>
  <c r="W702" i="22"/>
  <c r="AA702" i="22" s="1"/>
  <c r="V702" i="22"/>
  <c r="AD702" i="22" s="1"/>
  <c r="U847" i="22"/>
  <c r="T847" i="22"/>
  <c r="X847" i="22" s="1"/>
  <c r="W1032" i="22"/>
  <c r="AE1032" i="22" s="1"/>
  <c r="V1032" i="22"/>
  <c r="AD1032" i="22" s="1"/>
  <c r="W749" i="22"/>
  <c r="AE749" i="22" s="1"/>
  <c r="V749" i="22"/>
  <c r="AD749" i="22" s="1"/>
  <c r="W884" i="22"/>
  <c r="AE884" i="22" s="1"/>
  <c r="V884" i="22"/>
  <c r="Z884" i="22" s="1"/>
  <c r="U1063" i="22"/>
  <c r="AC1063" i="22" s="1"/>
  <c r="T1063" i="22"/>
  <c r="X1063" i="22" s="1"/>
  <c r="T764" i="22"/>
  <c r="X764" i="22" s="1"/>
  <c r="U764" i="22"/>
  <c r="AC764" i="22" s="1"/>
  <c r="U932" i="22"/>
  <c r="Y932" i="22" s="1"/>
  <c r="T932" i="22"/>
  <c r="X932" i="22" s="1"/>
  <c r="W660" i="22"/>
  <c r="AA660" i="22" s="1"/>
  <c r="V660" i="22"/>
  <c r="Z660" i="22" s="1"/>
  <c r="W788" i="22"/>
  <c r="AE788" i="22" s="1"/>
  <c r="V788" i="22"/>
  <c r="Z788" i="22" s="1"/>
  <c r="W972" i="22"/>
  <c r="AE972" i="22" s="1"/>
  <c r="V972" i="22"/>
  <c r="AD972" i="22" s="1"/>
  <c r="U925" i="22"/>
  <c r="AC925" i="22" s="1"/>
  <c r="T925" i="22"/>
  <c r="AB925" i="22" s="1"/>
  <c r="W1051" i="22"/>
  <c r="V1051" i="22"/>
  <c r="AD1051" i="22" s="1"/>
  <c r="T896" i="22"/>
  <c r="X896" i="22" s="1"/>
  <c r="U896" i="22"/>
  <c r="Y896" i="22" s="1"/>
  <c r="U1075" i="22"/>
  <c r="T1075" i="22"/>
  <c r="AB1075" i="22" s="1"/>
  <c r="W888" i="22"/>
  <c r="AA888" i="22" s="1"/>
  <c r="V888" i="22"/>
  <c r="AD888" i="22" s="1"/>
  <c r="U1147" i="22"/>
  <c r="AC1147" i="22" s="1"/>
  <c r="T1147" i="22"/>
  <c r="AB1147" i="22" s="1"/>
  <c r="T1043" i="22"/>
  <c r="X1043" i="22" s="1"/>
  <c r="U1043" i="22"/>
  <c r="T973" i="22"/>
  <c r="AB973" i="22" s="1"/>
  <c r="U973" i="22"/>
  <c r="Y973" i="22" s="1"/>
  <c r="U1145" i="22"/>
  <c r="Y1145" i="22" s="1"/>
  <c r="T1145" i="22"/>
  <c r="AB1145" i="22" s="1"/>
  <c r="T1032" i="22"/>
  <c r="X1032" i="22" s="1"/>
  <c r="U1032" i="22"/>
  <c r="AC1032" i="22" s="1"/>
  <c r="T1130" i="22"/>
  <c r="X1130" i="22" s="1"/>
  <c r="U1130" i="22"/>
  <c r="AC1130" i="22" s="1"/>
  <c r="W1142" i="22"/>
  <c r="AA1142" i="22" s="1"/>
  <c r="V1142" i="22"/>
  <c r="AD1142" i="22" s="1"/>
  <c r="T1050" i="22"/>
  <c r="X1050" i="22" s="1"/>
  <c r="U1050" i="22"/>
  <c r="Y1050" i="22" s="1"/>
  <c r="W1114" i="22"/>
  <c r="AE1114" i="22" s="1"/>
  <c r="V1114" i="22"/>
  <c r="AD1114" i="22" s="1"/>
  <c r="U1119" i="22"/>
  <c r="AC1119" i="22" s="1"/>
  <c r="T1119" i="22"/>
  <c r="X1119" i="22" s="1"/>
  <c r="T1118" i="22"/>
  <c r="X1118" i="22" s="1"/>
  <c r="U1118" i="22"/>
  <c r="AC1118" i="22" s="1"/>
  <c r="W1233" i="22"/>
  <c r="AA1233" i="22" s="1"/>
  <c r="V1233" i="22"/>
  <c r="AD1233" i="22" s="1"/>
  <c r="V1137" i="22"/>
  <c r="Z1137" i="22" s="1"/>
  <c r="W1137" i="22"/>
  <c r="AE1137" i="22" s="1"/>
  <c r="W1072" i="22"/>
  <c r="AE1072" i="22" s="1"/>
  <c r="V1072" i="22"/>
  <c r="AD1072" i="22" s="1"/>
  <c r="V1174" i="22"/>
  <c r="AD1174" i="22" s="1"/>
  <c r="W1174" i="22"/>
  <c r="AA1174" i="22" s="1"/>
  <c r="V1078" i="22"/>
  <c r="Z1078" i="22" s="1"/>
  <c r="W1078" i="22"/>
  <c r="AA1078" i="22" s="1"/>
  <c r="U1131" i="22"/>
  <c r="Y1131" i="22" s="1"/>
  <c r="T1131" i="22"/>
  <c r="X1131" i="22" s="1"/>
  <c r="T1193" i="22"/>
  <c r="X1193" i="22" s="1"/>
  <c r="U1193" i="22"/>
  <c r="Y1193" i="22" s="1"/>
  <c r="U1217" i="22"/>
  <c r="AC1217" i="22" s="1"/>
  <c r="T1217" i="22"/>
  <c r="AB1217" i="22" s="1"/>
  <c r="U1236" i="22"/>
  <c r="AC1236" i="22" s="1"/>
  <c r="T1236" i="22"/>
  <c r="X1236" i="22" s="1"/>
  <c r="W1170" i="22"/>
  <c r="AE1170" i="22" s="1"/>
  <c r="V1170" i="22"/>
  <c r="Z1170" i="22" s="1"/>
  <c r="W871" i="22"/>
  <c r="AA871" i="22" s="1"/>
  <c r="V871" i="22"/>
  <c r="AD871" i="22" s="1"/>
  <c r="W666" i="22"/>
  <c r="AA666" i="22" s="1"/>
  <c r="V666" i="22"/>
  <c r="W553" i="22"/>
  <c r="AE553" i="22" s="1"/>
  <c r="V553" i="22"/>
  <c r="AD553" i="22" s="1"/>
  <c r="U381" i="22"/>
  <c r="Y381" i="22" s="1"/>
  <c r="T381" i="22"/>
  <c r="X381" i="22" s="1"/>
  <c r="AB704" i="22"/>
  <c r="X704" i="22"/>
  <c r="W911" i="22"/>
  <c r="AE911" i="22" s="1"/>
  <c r="V911" i="22"/>
  <c r="AD911" i="22" s="1"/>
  <c r="U689" i="22"/>
  <c r="Y689" i="22" s="1"/>
  <c r="T689" i="22"/>
  <c r="AB689" i="22" s="1"/>
  <c r="U487" i="22"/>
  <c r="AC487" i="22" s="1"/>
  <c r="T487" i="22"/>
  <c r="AB487" i="22" s="1"/>
  <c r="U305" i="22"/>
  <c r="AC305" i="22" s="1"/>
  <c r="T305" i="22"/>
  <c r="AB305" i="22" s="1"/>
  <c r="AA473" i="22"/>
  <c r="AE473" i="22"/>
  <c r="AE979" i="22"/>
  <c r="Z735" i="22"/>
  <c r="AB557" i="22"/>
  <c r="X557" i="22"/>
  <c r="X897" i="22"/>
  <c r="AB897" i="22"/>
  <c r="AA750" i="22"/>
  <c r="AE750" i="22"/>
  <c r="Z303" i="22"/>
  <c r="AD303" i="22"/>
  <c r="AE310" i="22"/>
  <c r="AA310" i="22"/>
  <c r="AD509" i="22"/>
  <c r="Z509" i="22"/>
  <c r="AB930" i="22"/>
  <c r="Y734" i="22"/>
  <c r="AC734" i="22"/>
  <c r="AC775" i="22"/>
  <c r="Y775" i="22"/>
  <c r="AD242" i="22"/>
  <c r="Z242" i="22"/>
  <c r="X280" i="22"/>
  <c r="AB280" i="22"/>
  <c r="X566" i="22"/>
  <c r="Z290" i="22"/>
  <c r="Y325" i="22"/>
  <c r="AC325" i="22"/>
  <c r="V455" i="22"/>
  <c r="AD455" i="22" s="1"/>
  <c r="W455" i="22"/>
  <c r="AA455" i="22" s="1"/>
  <c r="U773" i="22"/>
  <c r="AC773" i="22" s="1"/>
  <c r="T773" i="22"/>
  <c r="AB773" i="22" s="1"/>
  <c r="V517" i="22"/>
  <c r="Z517" i="22" s="1"/>
  <c r="W517" i="22"/>
  <c r="AE517" i="22" s="1"/>
  <c r="V527" i="22"/>
  <c r="Z527" i="22" s="1"/>
  <c r="W527" i="22"/>
  <c r="AA527" i="22" s="1"/>
  <c r="V903" i="22"/>
  <c r="Z903" i="22" s="1"/>
  <c r="W903" i="22"/>
  <c r="AE903" i="22" s="1"/>
  <c r="V859" i="22"/>
  <c r="AD859" i="22" s="1"/>
  <c r="W859" i="22"/>
  <c r="AE859" i="22" s="1"/>
  <c r="W854" i="22"/>
  <c r="AA854" i="22" s="1"/>
  <c r="V854" i="22"/>
  <c r="AD854" i="22" s="1"/>
  <c r="V1205" i="22"/>
  <c r="Z1205" i="22" s="1"/>
  <c r="W1205" i="22"/>
  <c r="AA1205" i="22" s="1"/>
  <c r="W931" i="22"/>
  <c r="AA931" i="22" s="1"/>
  <c r="V931" i="22"/>
  <c r="Z931" i="22" s="1"/>
  <c r="AB357" i="22"/>
  <c r="X357" i="22"/>
  <c r="T484" i="22"/>
  <c r="AB484" i="22" s="1"/>
  <c r="U484" i="22"/>
  <c r="AC484" i="22" s="1"/>
  <c r="V444" i="22"/>
  <c r="AD444" i="22" s="1"/>
  <c r="W444" i="22"/>
  <c r="AE444" i="22" s="1"/>
  <c r="T823" i="22"/>
  <c r="AB823" i="22" s="1"/>
  <c r="U823" i="22"/>
  <c r="AC823" i="22" s="1"/>
  <c r="U571" i="22"/>
  <c r="AC571" i="22" s="1"/>
  <c r="T571" i="22"/>
  <c r="AB571" i="22" s="1"/>
  <c r="T1020" i="22"/>
  <c r="X1020" i="22" s="1"/>
  <c r="U1020" i="22"/>
  <c r="W1023" i="22"/>
  <c r="AA1023" i="22" s="1"/>
  <c r="V1023" i="22"/>
  <c r="AD1023" i="22" s="1"/>
  <c r="W772" i="22"/>
  <c r="AA772" i="22" s="1"/>
  <c r="V772" i="22"/>
  <c r="AD772" i="22" s="1"/>
  <c r="V905" i="22"/>
  <c r="Z905" i="22" s="1"/>
  <c r="W905" i="22"/>
  <c r="AE905" i="22" s="1"/>
  <c r="V1045" i="22"/>
  <c r="Z1045" i="22" s="1"/>
  <c r="W1045" i="22"/>
  <c r="AA1045" i="22" s="1"/>
  <c r="W1099" i="22"/>
  <c r="AE1099" i="22" s="1"/>
  <c r="V1099" i="22"/>
  <c r="AD1099" i="22" s="1"/>
  <c r="U957" i="22"/>
  <c r="AC957" i="22" s="1"/>
  <c r="T957" i="22"/>
  <c r="AB957" i="22" s="1"/>
  <c r="U998" i="22"/>
  <c r="Y998" i="22" s="1"/>
  <c r="T998" i="22"/>
  <c r="X998" i="22" s="1"/>
  <c r="V1109" i="22"/>
  <c r="AD1109" i="22" s="1"/>
  <c r="W1109" i="22"/>
  <c r="AA1109" i="22" s="1"/>
  <c r="W1098" i="22"/>
  <c r="AA1098" i="22" s="1"/>
  <c r="V1098" i="22"/>
  <c r="Z1098" i="22" s="1"/>
  <c r="V1095" i="22"/>
  <c r="AD1095" i="22" s="1"/>
  <c r="W1095" i="22"/>
  <c r="AA1095" i="22" s="1"/>
  <c r="U1101" i="22"/>
  <c r="Y1101" i="22" s="1"/>
  <c r="T1101" i="22"/>
  <c r="AB1101" i="22" s="1"/>
  <c r="V1185" i="22"/>
  <c r="AD1185" i="22" s="1"/>
  <c r="W1185" i="22"/>
  <c r="AE1185" i="22" s="1"/>
  <c r="U1125" i="22"/>
  <c r="AC1125" i="22" s="1"/>
  <c r="T1125" i="22"/>
  <c r="AB1125" i="22" s="1"/>
  <c r="U1055" i="22"/>
  <c r="AC1055" i="22" s="1"/>
  <c r="T1055" i="22"/>
  <c r="AB1055" i="22" s="1"/>
  <c r="W1062" i="22"/>
  <c r="AA1062" i="22" s="1"/>
  <c r="V1062" i="22"/>
  <c r="AD1062" i="22" s="1"/>
  <c r="T1213" i="22"/>
  <c r="X1213" i="22" s="1"/>
  <c r="U1213" i="22"/>
  <c r="Y1213" i="22" s="1"/>
  <c r="W1183" i="22"/>
  <c r="AE1183" i="22" s="1"/>
  <c r="V1183" i="22"/>
  <c r="Z1183" i="22" s="1"/>
  <c r="W1207" i="22"/>
  <c r="AE1207" i="22" s="1"/>
  <c r="V1207" i="22"/>
  <c r="Z1207" i="22" s="1"/>
  <c r="U1220" i="22"/>
  <c r="Y1220" i="22" s="1"/>
  <c r="T1220" i="22"/>
  <c r="W1154" i="22"/>
  <c r="AE1154" i="22" s="1"/>
  <c r="V1154" i="22"/>
  <c r="AD1154" i="22" s="1"/>
  <c r="W706" i="22"/>
  <c r="AA706" i="22" s="1"/>
  <c r="V706" i="22"/>
  <c r="AD706" i="22" s="1"/>
  <c r="W767" i="22"/>
  <c r="AE767" i="22" s="1"/>
  <c r="V767" i="22"/>
  <c r="Z767" i="22" s="1"/>
  <c r="U1071" i="22"/>
  <c r="AC1071" i="22" s="1"/>
  <c r="T1071" i="22"/>
  <c r="AB1071" i="22" s="1"/>
  <c r="Y768" i="22"/>
  <c r="AC768" i="22"/>
  <c r="T626" i="22"/>
  <c r="X626" i="22" s="1"/>
  <c r="U626" i="22"/>
  <c r="AC626" i="22" s="1"/>
  <c r="W374" i="22"/>
  <c r="AE374" i="22" s="1"/>
  <c r="V374" i="22"/>
  <c r="U593" i="22"/>
  <c r="Y593" i="22" s="1"/>
  <c r="T593" i="22"/>
  <c r="U934" i="22"/>
  <c r="AC934" i="22" s="1"/>
  <c r="T934" i="22"/>
  <c r="X934" i="22" s="1"/>
  <c r="W686" i="22"/>
  <c r="AA686" i="22" s="1"/>
  <c r="V686" i="22"/>
  <c r="Z686" i="22" s="1"/>
  <c r="U718" i="22"/>
  <c r="Y718" i="22" s="1"/>
  <c r="T718" i="22"/>
  <c r="AB718" i="22" s="1"/>
  <c r="W898" i="22"/>
  <c r="AE898" i="22" s="1"/>
  <c r="V898" i="22"/>
  <c r="AD898" i="22" s="1"/>
  <c r="U687" i="22"/>
  <c r="Y687" i="22" s="1"/>
  <c r="T687" i="22"/>
  <c r="X687" i="22" s="1"/>
  <c r="W480" i="22"/>
  <c r="AA480" i="22" s="1"/>
  <c r="V480" i="22"/>
  <c r="Z480" i="22" s="1"/>
  <c r="W302" i="22"/>
  <c r="AA302" i="22" s="1"/>
  <c r="V302" i="22"/>
  <c r="AB322" i="22"/>
  <c r="X322" i="22"/>
  <c r="T260" i="22"/>
  <c r="AB260" i="22" s="1"/>
  <c r="U260" i="22"/>
  <c r="AC260" i="22" s="1"/>
  <c r="T388" i="22"/>
  <c r="X388" i="22" s="1"/>
  <c r="U388" i="22"/>
  <c r="AC388" i="22" s="1"/>
  <c r="T516" i="22"/>
  <c r="U516" i="22"/>
  <c r="Y516" i="22" s="1"/>
  <c r="T644" i="22"/>
  <c r="AB644" i="22" s="1"/>
  <c r="U644" i="22"/>
  <c r="Y644" i="22" s="1"/>
  <c r="T792" i="22"/>
  <c r="AB792" i="22" s="1"/>
  <c r="U792" i="22"/>
  <c r="Y792" i="22" s="1"/>
  <c r="W1113" i="22"/>
  <c r="AE1113" i="22" s="1"/>
  <c r="V1113" i="22"/>
  <c r="Z1113" i="22" s="1"/>
  <c r="V348" i="22"/>
  <c r="Z348" i="22" s="1"/>
  <c r="W348" i="22"/>
  <c r="AE348" i="22" s="1"/>
  <c r="V476" i="22"/>
  <c r="Z476" i="22" s="1"/>
  <c r="W476" i="22"/>
  <c r="AA476" i="22" s="1"/>
  <c r="V604" i="22"/>
  <c r="Z604" i="22" s="1"/>
  <c r="W604" i="22"/>
  <c r="AE604" i="22" s="1"/>
  <c r="U702" i="22"/>
  <c r="AC702" i="22" s="1"/>
  <c r="T702" i="22"/>
  <c r="X702" i="22" s="1"/>
  <c r="W907" i="22"/>
  <c r="V907" i="22"/>
  <c r="Z907" i="22" s="1"/>
  <c r="U1177" i="22"/>
  <c r="AC1177" i="22" s="1"/>
  <c r="T1177" i="22"/>
  <c r="AB1177" i="22" s="1"/>
  <c r="U347" i="22"/>
  <c r="AC347" i="22" s="1"/>
  <c r="T347" i="22"/>
  <c r="X347" i="22" s="1"/>
  <c r="T475" i="22"/>
  <c r="X475" i="22" s="1"/>
  <c r="U475" i="22"/>
  <c r="T603" i="22"/>
  <c r="U603" i="22"/>
  <c r="Y603" i="22" s="1"/>
  <c r="U712" i="22"/>
  <c r="T712" i="22"/>
  <c r="AB712" i="22" s="1"/>
  <c r="U861" i="22"/>
  <c r="Y861" i="22" s="1"/>
  <c r="T861" i="22"/>
  <c r="AB861" i="22" s="1"/>
  <c r="W1172" i="22"/>
  <c r="AE1172" i="22" s="1"/>
  <c r="V1172" i="22"/>
  <c r="AD1172" i="22" s="1"/>
  <c r="W765" i="22"/>
  <c r="V765" i="22"/>
  <c r="Z765" i="22" s="1"/>
  <c r="W902" i="22"/>
  <c r="AA902" i="22" s="1"/>
  <c r="V902" i="22"/>
  <c r="Z902" i="22" s="1"/>
  <c r="U1209" i="22"/>
  <c r="T1209" i="22"/>
  <c r="AB1209" i="22" s="1"/>
  <c r="U780" i="22"/>
  <c r="AC780" i="22" s="1"/>
  <c r="T780" i="22"/>
  <c r="AB780" i="22" s="1"/>
  <c r="U951" i="22"/>
  <c r="T951" i="22"/>
  <c r="AB951" i="22" s="1"/>
  <c r="W676" i="22"/>
  <c r="V676" i="22"/>
  <c r="AD676" i="22" s="1"/>
  <c r="W804" i="22"/>
  <c r="V804" i="22"/>
  <c r="T990" i="22"/>
  <c r="AB990" i="22" s="1"/>
  <c r="U990" i="22"/>
  <c r="Y990" i="22" s="1"/>
  <c r="W939" i="22"/>
  <c r="AA939" i="22" s="1"/>
  <c r="V939" i="22"/>
  <c r="Z939" i="22" s="1"/>
  <c r="V1066" i="22"/>
  <c r="Z1066" i="22" s="1"/>
  <c r="W1066" i="22"/>
  <c r="AE1066" i="22" s="1"/>
  <c r="T912" i="22"/>
  <c r="X912" i="22" s="1"/>
  <c r="U912" i="22"/>
  <c r="Y912" i="22" s="1"/>
  <c r="U1099" i="22"/>
  <c r="AC1099" i="22" s="1"/>
  <c r="T1099" i="22"/>
  <c r="W904" i="22"/>
  <c r="AA904" i="22" s="1"/>
  <c r="V904" i="22"/>
  <c r="AD904" i="22" s="1"/>
  <c r="V1167" i="22"/>
  <c r="AD1167" i="22" s="1"/>
  <c r="W1167" i="22"/>
  <c r="AE1167" i="22" s="1"/>
  <c r="V1058" i="22"/>
  <c r="AD1058" i="22" s="1"/>
  <c r="W1058" i="22"/>
  <c r="AA1058" i="22" s="1"/>
  <c r="T991" i="22"/>
  <c r="AB991" i="22" s="1"/>
  <c r="U991" i="22"/>
  <c r="U1158" i="22"/>
  <c r="Y1158" i="22" s="1"/>
  <c r="T1158" i="22"/>
  <c r="X1158" i="22" s="1"/>
  <c r="T1048" i="22"/>
  <c r="U1048" i="22"/>
  <c r="Y1048" i="22" s="1"/>
  <c r="W1140" i="22"/>
  <c r="AA1140" i="22" s="1"/>
  <c r="V1140" i="22"/>
  <c r="AD1140" i="22" s="1"/>
  <c r="U1166" i="22"/>
  <c r="Y1166" i="22" s="1"/>
  <c r="T1166" i="22"/>
  <c r="AB1166" i="22" s="1"/>
  <c r="U1056" i="22"/>
  <c r="T1056" i="22"/>
  <c r="X1056" i="22" s="1"/>
  <c r="W1149" i="22"/>
  <c r="AE1149" i="22" s="1"/>
  <c r="V1149" i="22"/>
  <c r="W1181" i="22"/>
  <c r="AA1181" i="22" s="1"/>
  <c r="V1181" i="22"/>
  <c r="Z1181" i="22" s="1"/>
  <c r="T1132" i="22"/>
  <c r="X1132" i="22" s="1"/>
  <c r="U1132" i="22"/>
  <c r="Y1132" i="22" s="1"/>
  <c r="V1011" i="22"/>
  <c r="W1011" i="22"/>
  <c r="AA1011" i="22" s="1"/>
  <c r="U1150" i="22"/>
  <c r="Y1150" i="22" s="1"/>
  <c r="T1150" i="22"/>
  <c r="X1150" i="22" s="1"/>
  <c r="W1083" i="22"/>
  <c r="AE1083" i="22" s="1"/>
  <c r="V1083" i="22"/>
  <c r="AD1083" i="22" s="1"/>
  <c r="W1187" i="22"/>
  <c r="AA1187" i="22" s="1"/>
  <c r="V1187" i="22"/>
  <c r="AD1187" i="22" s="1"/>
  <c r="W1094" i="22"/>
  <c r="AE1094" i="22" s="1"/>
  <c r="V1094" i="22"/>
  <c r="Z1094" i="22" s="1"/>
  <c r="T1149" i="22"/>
  <c r="AB1149" i="22" s="1"/>
  <c r="U1149" i="22"/>
  <c r="AC1149" i="22" s="1"/>
  <c r="T1200" i="22"/>
  <c r="AB1200" i="22" s="1"/>
  <c r="U1200" i="22"/>
  <c r="AC1200" i="22" s="1"/>
  <c r="T1224" i="22"/>
  <c r="X1224" i="22" s="1"/>
  <c r="U1224" i="22"/>
  <c r="U1154" i="22"/>
  <c r="T1154" i="22"/>
  <c r="AB1154" i="22" s="1"/>
  <c r="V1186" i="22"/>
  <c r="W1186" i="22"/>
  <c r="AA1186" i="22" s="1"/>
  <c r="W834" i="22"/>
  <c r="AE834" i="22" s="1"/>
  <c r="V834" i="22"/>
  <c r="AD834" i="22" s="1"/>
  <c r="V650" i="22"/>
  <c r="AD650" i="22" s="1"/>
  <c r="W650" i="22"/>
  <c r="U522" i="22"/>
  <c r="Y522" i="22" s="1"/>
  <c r="T522" i="22"/>
  <c r="AB522" i="22" s="1"/>
  <c r="U367" i="22"/>
  <c r="T367" i="22"/>
  <c r="X367" i="22" s="1"/>
  <c r="AA622" i="22"/>
  <c r="AE622" i="22"/>
  <c r="W882" i="22"/>
  <c r="AE882" i="22" s="1"/>
  <c r="V882" i="22"/>
  <c r="W465" i="22"/>
  <c r="AE465" i="22" s="1"/>
  <c r="V465" i="22"/>
  <c r="AD465" i="22" s="1"/>
  <c r="U298" i="22"/>
  <c r="AC298" i="22" s="1"/>
  <c r="T298" i="22"/>
  <c r="X298" i="22" s="1"/>
  <c r="AC549" i="22"/>
  <c r="Y549" i="22"/>
  <c r="Z1153" i="22"/>
  <c r="AD1153" i="22"/>
  <c r="AE985" i="22"/>
  <c r="AA985" i="22"/>
  <c r="V253" i="22"/>
  <c r="AD253" i="22" s="1"/>
  <c r="W253" i="22"/>
  <c r="AE253" i="22" s="1"/>
  <c r="U900" i="22"/>
  <c r="Y900" i="22" s="1"/>
  <c r="T900" i="22"/>
  <c r="AB900" i="22" s="1"/>
  <c r="U856" i="22"/>
  <c r="AC856" i="22" s="1"/>
  <c r="T856" i="22"/>
  <c r="X856" i="22" s="1"/>
  <c r="V858" i="22"/>
  <c r="Z858" i="22" s="1"/>
  <c r="W858" i="22"/>
  <c r="AE858" i="22" s="1"/>
  <c r="W989" i="22"/>
  <c r="AE989" i="22" s="1"/>
  <c r="V989" i="22"/>
  <c r="Z989" i="22" s="1"/>
  <c r="T340" i="22"/>
  <c r="X340" i="22" s="1"/>
  <c r="U340" i="22"/>
  <c r="AC340" i="22" s="1"/>
  <c r="T596" i="22"/>
  <c r="U596" i="22"/>
  <c r="Y596" i="22" s="1"/>
  <c r="W300" i="22"/>
  <c r="AA300" i="22" s="1"/>
  <c r="V300" i="22"/>
  <c r="AD300" i="22" s="1"/>
  <c r="W556" i="22"/>
  <c r="AE556" i="22" s="1"/>
  <c r="V556" i="22"/>
  <c r="Z556" i="22" s="1"/>
  <c r="U809" i="22"/>
  <c r="AC809" i="22" s="1"/>
  <c r="T809" i="22"/>
  <c r="AB809" i="22" s="1"/>
  <c r="T427" i="22"/>
  <c r="U427" i="22"/>
  <c r="Y427" i="22" s="1"/>
  <c r="W688" i="22"/>
  <c r="AA688" i="22" s="1"/>
  <c r="V688" i="22"/>
  <c r="AD688" i="22" s="1"/>
  <c r="W717" i="22"/>
  <c r="AA717" i="22" s="1"/>
  <c r="V717" i="22"/>
  <c r="T1007" i="22"/>
  <c r="U1007" i="22"/>
  <c r="AC1007" i="22" s="1"/>
  <c r="U1104" i="22"/>
  <c r="Y1104" i="22" s="1"/>
  <c r="T1104" i="22"/>
  <c r="X1104" i="22" s="1"/>
  <c r="W879" i="22"/>
  <c r="AE879" i="22" s="1"/>
  <c r="V879" i="22"/>
  <c r="Z879" i="22" s="1"/>
  <c r="U992" i="22"/>
  <c r="T992" i="22"/>
  <c r="X992" i="22" s="1"/>
  <c r="T1010" i="22"/>
  <c r="AB1010" i="22" s="1"/>
  <c r="U1010" i="22"/>
  <c r="U1073" i="22"/>
  <c r="AC1073" i="22" s="1"/>
  <c r="T1073" i="22"/>
  <c r="X1073" i="22" s="1"/>
  <c r="T1065" i="22"/>
  <c r="U1065" i="22"/>
  <c r="W1220" i="22"/>
  <c r="AA1220" i="22" s="1"/>
  <c r="V1220" i="22"/>
  <c r="AD1220" i="22" s="1"/>
  <c r="W1012" i="22"/>
  <c r="AE1012" i="22" s="1"/>
  <c r="V1012" i="22"/>
  <c r="AD1012" i="22" s="1"/>
  <c r="W1074" i="22"/>
  <c r="AA1074" i="22" s="1"/>
  <c r="V1074" i="22"/>
  <c r="Z1074" i="22" s="1"/>
  <c r="T1090" i="22"/>
  <c r="AB1090" i="22" s="1"/>
  <c r="U1090" i="22"/>
  <c r="Y1090" i="22" s="1"/>
  <c r="W1159" i="22"/>
  <c r="AA1159" i="22" s="1"/>
  <c r="V1159" i="22"/>
  <c r="Z1159" i="22" s="1"/>
  <c r="W1033" i="22"/>
  <c r="AE1033" i="22" s="1"/>
  <c r="V1033" i="22"/>
  <c r="Z1033" i="22" s="1"/>
  <c r="V1150" i="22"/>
  <c r="Z1150" i="22" s="1"/>
  <c r="W1150" i="22"/>
  <c r="AE1150" i="22" s="1"/>
  <c r="V1046" i="22"/>
  <c r="Z1046" i="22" s="1"/>
  <c r="W1046" i="22"/>
  <c r="AE1046" i="22" s="1"/>
  <c r="W1180" i="22"/>
  <c r="AE1180" i="22" s="1"/>
  <c r="V1180" i="22"/>
  <c r="Z1180" i="22" s="1"/>
  <c r="W1169" i="22"/>
  <c r="AE1169" i="22" s="1"/>
  <c r="V1169" i="22"/>
  <c r="AD1169" i="22" s="1"/>
  <c r="W1193" i="22"/>
  <c r="AE1193" i="22" s="1"/>
  <c r="V1193" i="22"/>
  <c r="AD1193" i="22" s="1"/>
  <c r="AB786" i="22"/>
  <c r="X786" i="22"/>
  <c r="V316" i="22"/>
  <c r="AD316" i="22" s="1"/>
  <c r="W316" i="22"/>
  <c r="AE316" i="22" s="1"/>
  <c r="V861" i="22"/>
  <c r="Z861" i="22" s="1"/>
  <c r="W861" i="22"/>
  <c r="AA861" i="22" s="1"/>
  <c r="W948" i="22"/>
  <c r="AA948" i="22" s="1"/>
  <c r="V948" i="22"/>
  <c r="U374" i="22"/>
  <c r="AC374" i="22" s="1"/>
  <c r="T374" i="22"/>
  <c r="X374" i="22" s="1"/>
  <c r="U605" i="22"/>
  <c r="Y605" i="22" s="1"/>
  <c r="T605" i="22"/>
  <c r="AB605" i="22" s="1"/>
  <c r="V367" i="22"/>
  <c r="Z367" i="22" s="1"/>
  <c r="W367" i="22"/>
  <c r="AA367" i="22" s="1"/>
  <c r="U600" i="22"/>
  <c r="AC600" i="22" s="1"/>
  <c r="T600" i="22"/>
  <c r="X600" i="22" s="1"/>
  <c r="U966" i="22"/>
  <c r="Y966" i="22" s="1"/>
  <c r="T966" i="22"/>
  <c r="AB966" i="22" s="1"/>
  <c r="V707" i="22"/>
  <c r="AD707" i="22" s="1"/>
  <c r="W707" i="22"/>
  <c r="AA707" i="22" s="1"/>
  <c r="U731" i="22"/>
  <c r="Y731" i="22" s="1"/>
  <c r="T731" i="22"/>
  <c r="AB731" i="22" s="1"/>
  <c r="W899" i="22"/>
  <c r="AA899" i="22" s="1"/>
  <c r="V899" i="22"/>
  <c r="AD899" i="22" s="1"/>
  <c r="T268" i="22"/>
  <c r="X268" i="22" s="1"/>
  <c r="U268" i="22"/>
  <c r="U355" i="22"/>
  <c r="T355" i="22"/>
  <c r="AB355" i="22" s="1"/>
  <c r="U483" i="22"/>
  <c r="Y483" i="22" s="1"/>
  <c r="T483" i="22"/>
  <c r="AB483" i="22" s="1"/>
  <c r="T611" i="22"/>
  <c r="X611" i="22" s="1"/>
  <c r="U611" i="22"/>
  <c r="AC611" i="22" s="1"/>
  <c r="T719" i="22"/>
  <c r="X719" i="22" s="1"/>
  <c r="U719" i="22"/>
  <c r="Y719" i="22" s="1"/>
  <c r="T877" i="22"/>
  <c r="X877" i="22" s="1"/>
  <c r="U877" i="22"/>
  <c r="Y877" i="22" s="1"/>
  <c r="V1177" i="22"/>
  <c r="W1177" i="22"/>
  <c r="AE1177" i="22" s="1"/>
  <c r="W773" i="22"/>
  <c r="AA773" i="22" s="1"/>
  <c r="V773" i="22"/>
  <c r="AD773" i="22" s="1"/>
  <c r="W909" i="22"/>
  <c r="AE909" i="22" s="1"/>
  <c r="V909" i="22"/>
  <c r="AD909" i="22" s="1"/>
  <c r="U660" i="22"/>
  <c r="Y660" i="22" s="1"/>
  <c r="T660" i="22"/>
  <c r="X660" i="22" s="1"/>
  <c r="U788" i="22"/>
  <c r="AC788" i="22" s="1"/>
  <c r="T788" i="22"/>
  <c r="X788" i="22" s="1"/>
  <c r="T972" i="22"/>
  <c r="X972" i="22" s="1"/>
  <c r="U972" i="22"/>
  <c r="Y972" i="22" s="1"/>
  <c r="W684" i="22"/>
  <c r="AE684" i="22" s="1"/>
  <c r="V684" i="22"/>
  <c r="Z684" i="22" s="1"/>
  <c r="W812" i="22"/>
  <c r="AE812" i="22" s="1"/>
  <c r="V812" i="22"/>
  <c r="Z812" i="22" s="1"/>
  <c r="W996" i="22"/>
  <c r="AA996" i="22" s="1"/>
  <c r="V996" i="22"/>
  <c r="AD996" i="22" s="1"/>
  <c r="W946" i="22"/>
  <c r="AA946" i="22" s="1"/>
  <c r="V946" i="22"/>
  <c r="AD946" i="22" s="1"/>
  <c r="T1082" i="22"/>
  <c r="X1082" i="22" s="1"/>
  <c r="U1082" i="22"/>
  <c r="AC1082" i="22" s="1"/>
  <c r="U919" i="22"/>
  <c r="AC919" i="22" s="1"/>
  <c r="T919" i="22"/>
  <c r="X919" i="22" s="1"/>
  <c r="W1115" i="22"/>
  <c r="AE1115" i="22" s="1"/>
  <c r="V1115" i="22"/>
  <c r="AD1115" i="22" s="1"/>
  <c r="W912" i="22"/>
  <c r="AA912" i="22" s="1"/>
  <c r="V912" i="22"/>
  <c r="Z912" i="22" s="1"/>
  <c r="W1195" i="22"/>
  <c r="AE1195" i="22" s="1"/>
  <c r="V1195" i="22"/>
  <c r="AD1195" i="22" s="1"/>
  <c r="W1063" i="22"/>
  <c r="AA1063" i="22" s="1"/>
  <c r="V1063" i="22"/>
  <c r="Z1063" i="22" s="1"/>
  <c r="T995" i="22"/>
  <c r="AB995" i="22" s="1"/>
  <c r="U995" i="22"/>
  <c r="Y995" i="22" s="1"/>
  <c r="T1197" i="22"/>
  <c r="X1197" i="22" s="1"/>
  <c r="U1197" i="22"/>
  <c r="Y1197" i="22" s="1"/>
  <c r="W1060" i="22"/>
  <c r="AE1060" i="22" s="1"/>
  <c r="V1060" i="22"/>
  <c r="Z1060" i="22" s="1"/>
  <c r="U1142" i="22"/>
  <c r="AC1142" i="22" s="1"/>
  <c r="T1142" i="22"/>
  <c r="X1142" i="22" s="1"/>
  <c r="W1171" i="22"/>
  <c r="AE1171" i="22" s="1"/>
  <c r="V1171" i="22"/>
  <c r="AD1171" i="22" s="1"/>
  <c r="V1059" i="22"/>
  <c r="AD1059" i="22" s="1"/>
  <c r="W1059" i="22"/>
  <c r="AA1059" i="22" s="1"/>
  <c r="T1169" i="22"/>
  <c r="X1169" i="22" s="1"/>
  <c r="U1169" i="22"/>
  <c r="Y1169" i="22" s="1"/>
  <c r="W1196" i="22"/>
  <c r="AE1196" i="22" s="1"/>
  <c r="V1196" i="22"/>
  <c r="Z1196" i="22" s="1"/>
  <c r="W1135" i="22"/>
  <c r="AE1135" i="22" s="1"/>
  <c r="V1135" i="22"/>
  <c r="AD1135" i="22" s="1"/>
  <c r="T1022" i="22"/>
  <c r="X1022" i="22" s="1"/>
  <c r="U1022" i="22"/>
  <c r="AC1022" i="22" s="1"/>
  <c r="U1174" i="22"/>
  <c r="AC1174" i="22" s="1"/>
  <c r="T1174" i="22"/>
  <c r="AB1174" i="22" s="1"/>
  <c r="U1094" i="22"/>
  <c r="AC1094" i="22" s="1"/>
  <c r="T1094" i="22"/>
  <c r="X1094" i="22" s="1"/>
  <c r="T1189" i="22"/>
  <c r="X1189" i="22" s="1"/>
  <c r="U1189" i="22"/>
  <c r="Y1189" i="22" s="1"/>
  <c r="W1102" i="22"/>
  <c r="AA1102" i="22" s="1"/>
  <c r="V1102" i="22"/>
  <c r="AD1102" i="22" s="1"/>
  <c r="W1156" i="22"/>
  <c r="AE1156" i="22" s="1"/>
  <c r="V1156" i="22"/>
  <c r="AD1156" i="22" s="1"/>
  <c r="U1207" i="22"/>
  <c r="Y1207" i="22" s="1"/>
  <c r="T1207" i="22"/>
  <c r="AB1207" i="22" s="1"/>
  <c r="U1231" i="22"/>
  <c r="AC1231" i="22" s="1"/>
  <c r="T1231" i="22"/>
  <c r="X1231" i="22" s="1"/>
  <c r="T1162" i="22"/>
  <c r="X1162" i="22" s="1"/>
  <c r="U1162" i="22"/>
  <c r="AC1162" i="22" s="1"/>
  <c r="W1194" i="22"/>
  <c r="AE1194" i="22" s="1"/>
  <c r="V1194" i="22"/>
  <c r="AD1194" i="22" s="1"/>
  <c r="W1103" i="22"/>
  <c r="AE1103" i="22" s="1"/>
  <c r="V1103" i="22"/>
  <c r="AD1103" i="22" s="1"/>
  <c r="U829" i="22"/>
  <c r="AC829" i="22" s="1"/>
  <c r="T829" i="22"/>
  <c r="X829" i="22" s="1"/>
  <c r="W876" i="22"/>
  <c r="AA876" i="22" s="1"/>
  <c r="V876" i="22"/>
  <c r="Z876" i="22" s="1"/>
  <c r="V653" i="22"/>
  <c r="Z653" i="22" s="1"/>
  <c r="W653" i="22"/>
  <c r="AA653" i="22" s="1"/>
  <c r="V457" i="22"/>
  <c r="Z457" i="22" s="1"/>
  <c r="W457" i="22"/>
  <c r="AA457" i="22" s="1"/>
  <c r="V295" i="22"/>
  <c r="Z295" i="22" s="1"/>
  <c r="W295" i="22"/>
  <c r="AA295" i="22" s="1"/>
  <c r="AE810" i="22"/>
  <c r="Z818" i="22"/>
  <c r="AD818" i="22"/>
  <c r="AC1205" i="22"/>
  <c r="Y1205" i="22"/>
  <c r="AC245" i="22"/>
  <c r="Y245" i="22"/>
  <c r="AD514" i="22"/>
  <c r="Z514" i="22"/>
  <c r="AC767" i="22"/>
  <c r="Y561" i="22"/>
  <c r="AB722" i="22"/>
  <c r="X722" i="22"/>
  <c r="U312" i="22"/>
  <c r="Y312" i="22" s="1"/>
  <c r="T312" i="22"/>
  <c r="X312" i="22" s="1"/>
  <c r="X265" i="22"/>
  <c r="AB265" i="22"/>
  <c r="W918" i="22"/>
  <c r="AE918" i="22" s="1"/>
  <c r="V918" i="22"/>
  <c r="AD918" i="22" s="1"/>
  <c r="W467" i="22"/>
  <c r="AE467" i="22" s="1"/>
  <c r="V467" i="22"/>
  <c r="Z467" i="22" s="1"/>
  <c r="W462" i="22"/>
  <c r="AE462" i="22" s="1"/>
  <c r="V462" i="22"/>
  <c r="AD462" i="22" s="1"/>
  <c r="U779" i="22"/>
  <c r="Y779" i="22" s="1"/>
  <c r="T779" i="22"/>
  <c r="AB779" i="22" s="1"/>
  <c r="U527" i="22"/>
  <c r="Y527" i="22" s="1"/>
  <c r="T527" i="22"/>
  <c r="X527" i="22" s="1"/>
  <c r="W947" i="22"/>
  <c r="AE947" i="22" s="1"/>
  <c r="V947" i="22"/>
  <c r="Z947" i="22" s="1"/>
  <c r="W534" i="22"/>
  <c r="AE534" i="22" s="1"/>
  <c r="V534" i="22"/>
  <c r="Z534" i="22" s="1"/>
  <c r="W1024" i="22"/>
  <c r="AA1024" i="22" s="1"/>
  <c r="V1024" i="22"/>
  <c r="Z1024" i="22" s="1"/>
  <c r="W877" i="22"/>
  <c r="AA877" i="22" s="1"/>
  <c r="V877" i="22"/>
  <c r="Z877" i="22" s="1"/>
  <c r="U714" i="22"/>
  <c r="AC714" i="22" s="1"/>
  <c r="T714" i="22"/>
  <c r="X714" i="22" s="1"/>
  <c r="W1016" i="22"/>
  <c r="AE1016" i="22" s="1"/>
  <c r="V1016" i="22"/>
  <c r="AD1016" i="22" s="1"/>
  <c r="T396" i="22"/>
  <c r="X396" i="22" s="1"/>
  <c r="U396" i="22"/>
  <c r="AC396" i="22" s="1"/>
  <c r="T524" i="22"/>
  <c r="AB524" i="22" s="1"/>
  <c r="U524" i="22"/>
  <c r="Y524" i="22" s="1"/>
  <c r="T652" i="22"/>
  <c r="X652" i="22" s="1"/>
  <c r="U652" i="22"/>
  <c r="Y652" i="22" s="1"/>
  <c r="T799" i="22"/>
  <c r="X799" i="22" s="1"/>
  <c r="U799" i="22"/>
  <c r="Y799" i="22" s="1"/>
  <c r="V1238" i="22"/>
  <c r="Z1238" i="22" s="1"/>
  <c r="W1238" i="22"/>
  <c r="AA1238" i="22" s="1"/>
  <c r="W356" i="22"/>
  <c r="AE356" i="22" s="1"/>
  <c r="V356" i="22"/>
  <c r="AD356" i="22" s="1"/>
  <c r="W484" i="22"/>
  <c r="AA484" i="22" s="1"/>
  <c r="V484" i="22"/>
  <c r="AD484" i="22" s="1"/>
  <c r="V612" i="22"/>
  <c r="Z612" i="22" s="1"/>
  <c r="W612" i="22"/>
  <c r="AE612" i="22" s="1"/>
  <c r="U709" i="22"/>
  <c r="AC709" i="22" s="1"/>
  <c r="T709" i="22"/>
  <c r="AB709" i="22" s="1"/>
  <c r="U914" i="22"/>
  <c r="AC914" i="22" s="1"/>
  <c r="T914" i="22"/>
  <c r="AB914" i="22" s="1"/>
  <c r="AC518" i="22"/>
  <c r="Y518" i="22"/>
  <c r="U360" i="22"/>
  <c r="Y360" i="22" s="1"/>
  <c r="T360" i="22"/>
  <c r="AB360" i="22" s="1"/>
  <c r="W883" i="22"/>
  <c r="AA883" i="22" s="1"/>
  <c r="V883" i="22"/>
  <c r="AD883" i="22" s="1"/>
  <c r="W598" i="22"/>
  <c r="AA598" i="22" s="1"/>
  <c r="V598" i="22"/>
  <c r="AD598" i="22" s="1"/>
  <c r="U462" i="22"/>
  <c r="Y462" i="22" s="1"/>
  <c r="T462" i="22"/>
  <c r="X462" i="22" s="1"/>
  <c r="W360" i="22"/>
  <c r="AA360" i="22" s="1"/>
  <c r="V360" i="22"/>
  <c r="Z360" i="22" s="1"/>
  <c r="U465" i="22"/>
  <c r="AC465" i="22" s="1"/>
  <c r="T465" i="22"/>
  <c r="AB465" i="22" s="1"/>
  <c r="U607" i="22"/>
  <c r="Y607" i="22" s="1"/>
  <c r="T607" i="22"/>
  <c r="AB607" i="22" s="1"/>
  <c r="V787" i="22"/>
  <c r="Z787" i="22" s="1"/>
  <c r="W787" i="22"/>
  <c r="AA787" i="22" s="1"/>
  <c r="W969" i="22"/>
  <c r="AA969" i="22" s="1"/>
  <c r="V969" i="22"/>
  <c r="Z969" i="22" s="1"/>
  <c r="T534" i="22"/>
  <c r="X534" i="22" s="1"/>
  <c r="U534" i="22"/>
  <c r="AC534" i="22" s="1"/>
  <c r="U727" i="22"/>
  <c r="AC727" i="22" s="1"/>
  <c r="T727" i="22"/>
  <c r="X727" i="22" s="1"/>
  <c r="U960" i="22"/>
  <c r="AC960" i="22" s="1"/>
  <c r="T960" i="22"/>
  <c r="AB960" i="22" s="1"/>
  <c r="U537" i="22"/>
  <c r="AC537" i="22" s="1"/>
  <c r="T537" i="22"/>
  <c r="AB537" i="22" s="1"/>
  <c r="U742" i="22"/>
  <c r="AC742" i="22" s="1"/>
  <c r="T742" i="22"/>
  <c r="X742" i="22" s="1"/>
  <c r="U1096" i="22"/>
  <c r="Y1096" i="22" s="1"/>
  <c r="T1096" i="22"/>
  <c r="X1096" i="22" s="1"/>
  <c r="U923" i="22"/>
  <c r="AC923" i="22" s="1"/>
  <c r="T923" i="22"/>
  <c r="X923" i="22" s="1"/>
  <c r="V887" i="22"/>
  <c r="Z887" i="22" s="1"/>
  <c r="W887" i="22"/>
  <c r="AE887" i="22" s="1"/>
  <c r="W726" i="22"/>
  <c r="AA726" i="22" s="1"/>
  <c r="V726" i="22"/>
  <c r="AD726" i="22" s="1"/>
  <c r="W1020" i="22"/>
  <c r="AE1020" i="22" s="1"/>
  <c r="V1020" i="22"/>
  <c r="Z1020" i="22" s="1"/>
  <c r="T276" i="22"/>
  <c r="X276" i="22" s="1"/>
  <c r="U276" i="22"/>
  <c r="AC276" i="22" s="1"/>
  <c r="T404" i="22"/>
  <c r="X404" i="22" s="1"/>
  <c r="U404" i="22"/>
  <c r="T532" i="22"/>
  <c r="AB532" i="22" s="1"/>
  <c r="U532" i="22"/>
  <c r="Y532" i="22" s="1"/>
  <c r="T657" i="22"/>
  <c r="AB657" i="22" s="1"/>
  <c r="U657" i="22"/>
  <c r="AC657" i="22" s="1"/>
  <c r="U806" i="22"/>
  <c r="AC806" i="22" s="1"/>
  <c r="T806" i="22"/>
  <c r="AB806" i="22" s="1"/>
  <c r="W364" i="22"/>
  <c r="AE364" i="22" s="1"/>
  <c r="V364" i="22"/>
  <c r="W492" i="22"/>
  <c r="AE492" i="22" s="1"/>
  <c r="V492" i="22"/>
  <c r="AD492" i="22" s="1"/>
  <c r="W620" i="22"/>
  <c r="AA620" i="22" s="1"/>
  <c r="V620" i="22"/>
  <c r="Z620" i="22" s="1"/>
  <c r="V771" i="22"/>
  <c r="Z771" i="22" s="1"/>
  <c r="W771" i="22"/>
  <c r="AE771" i="22" s="1"/>
  <c r="W927" i="22"/>
  <c r="AE927" i="22" s="1"/>
  <c r="V927" i="22"/>
  <c r="AD927" i="22" s="1"/>
  <c r="U363" i="22"/>
  <c r="AC363" i="22" s="1"/>
  <c r="T363" i="22"/>
  <c r="AB363" i="22" s="1"/>
  <c r="T491" i="22"/>
  <c r="X491" i="22" s="1"/>
  <c r="U491" i="22"/>
  <c r="AC491" i="22" s="1"/>
  <c r="U619" i="22"/>
  <c r="AC619" i="22" s="1"/>
  <c r="T619" i="22"/>
  <c r="X619" i="22" s="1"/>
  <c r="U726" i="22"/>
  <c r="AC726" i="22" s="1"/>
  <c r="T726" i="22"/>
  <c r="U885" i="22"/>
  <c r="Y885" i="22" s="1"/>
  <c r="T885" i="22"/>
  <c r="X885" i="22" s="1"/>
  <c r="T1183" i="22"/>
  <c r="AB1183" i="22" s="1"/>
  <c r="U1183" i="22"/>
  <c r="AC1183" i="22" s="1"/>
  <c r="V781" i="22"/>
  <c r="W781" i="22"/>
  <c r="AA781" i="22" s="1"/>
  <c r="W916" i="22"/>
  <c r="AE916" i="22" s="1"/>
  <c r="V916" i="22"/>
  <c r="AD916" i="22" s="1"/>
  <c r="T668" i="22"/>
  <c r="X668" i="22" s="1"/>
  <c r="U668" i="22"/>
  <c r="U796" i="22"/>
  <c r="AC796" i="22" s="1"/>
  <c r="T796" i="22"/>
  <c r="AB796" i="22" s="1"/>
  <c r="V994" i="22"/>
  <c r="Z994" i="22" s="1"/>
  <c r="W994" i="22"/>
  <c r="AE994" i="22" s="1"/>
  <c r="W692" i="22"/>
  <c r="AA692" i="22" s="1"/>
  <c r="V692" i="22"/>
  <c r="Z692" i="22" s="1"/>
  <c r="W820" i="22"/>
  <c r="AE820" i="22" s="1"/>
  <c r="V820" i="22"/>
  <c r="AD820" i="22" s="1"/>
  <c r="U1024" i="22"/>
  <c r="Y1024" i="22" s="1"/>
  <c r="T1024" i="22"/>
  <c r="V953" i="22"/>
  <c r="Z953" i="22" s="1"/>
  <c r="W953" i="22"/>
  <c r="AE953" i="22" s="1"/>
  <c r="V1084" i="22"/>
  <c r="Z1084" i="22" s="1"/>
  <c r="W1084" i="22"/>
  <c r="AA1084" i="22" s="1"/>
  <c r="W956" i="22"/>
  <c r="AE956" i="22" s="1"/>
  <c r="V956" i="22"/>
  <c r="AD956" i="22" s="1"/>
  <c r="W1120" i="22"/>
  <c r="V1120" i="22"/>
  <c r="AD1120" i="22" s="1"/>
  <c r="W919" i="22"/>
  <c r="AA919" i="22" s="1"/>
  <c r="V919" i="22"/>
  <c r="V926" i="22"/>
  <c r="AD926" i="22" s="1"/>
  <c r="W926" i="22"/>
  <c r="AE926" i="22" s="1"/>
  <c r="W1087" i="22"/>
  <c r="AA1087" i="22" s="1"/>
  <c r="V1087" i="22"/>
  <c r="AD1087" i="22" s="1"/>
  <c r="U1005" i="22"/>
  <c r="Y1005" i="22" s="1"/>
  <c r="T1005" i="22"/>
  <c r="W917" i="22"/>
  <c r="AA917" i="22" s="1"/>
  <c r="V917" i="22"/>
  <c r="AD917" i="22" s="1"/>
  <c r="V1076" i="22"/>
  <c r="AD1076" i="22" s="1"/>
  <c r="W1076" i="22"/>
  <c r="AE1076" i="22" s="1"/>
  <c r="T1144" i="22"/>
  <c r="X1144" i="22" s="1"/>
  <c r="U1144" i="22"/>
  <c r="AC1144" i="22" s="1"/>
  <c r="U1191" i="22"/>
  <c r="AC1191" i="22" s="1"/>
  <c r="T1191" i="22"/>
  <c r="AB1191" i="22" s="1"/>
  <c r="T1062" i="22"/>
  <c r="AB1062" i="22" s="1"/>
  <c r="U1062" i="22"/>
  <c r="T1181" i="22"/>
  <c r="X1181" i="22" s="1"/>
  <c r="U1181" i="22"/>
  <c r="AC1181" i="22" s="1"/>
  <c r="T1201" i="22"/>
  <c r="X1201" i="22" s="1"/>
  <c r="U1201" i="22"/>
  <c r="Y1201" i="22" s="1"/>
  <c r="T1138" i="22"/>
  <c r="X1138" i="22" s="1"/>
  <c r="U1138" i="22"/>
  <c r="T1033" i="22"/>
  <c r="X1033" i="22" s="1"/>
  <c r="U1033" i="22"/>
  <c r="AC1033" i="22" s="1"/>
  <c r="U1198" i="22"/>
  <c r="Y1198" i="22" s="1"/>
  <c r="T1198" i="22"/>
  <c r="AB1198" i="22" s="1"/>
  <c r="U1105" i="22"/>
  <c r="Y1105" i="22" s="1"/>
  <c r="T1105" i="22"/>
  <c r="X1105" i="22" s="1"/>
  <c r="V1198" i="22"/>
  <c r="AD1198" i="22" s="1"/>
  <c r="W1198" i="22"/>
  <c r="AE1198" i="22" s="1"/>
  <c r="W1110" i="22"/>
  <c r="AE1110" i="22" s="1"/>
  <c r="V1110" i="22"/>
  <c r="AD1110" i="22" s="1"/>
  <c r="W1163" i="22"/>
  <c r="AA1163" i="22" s="1"/>
  <c r="V1163" i="22"/>
  <c r="AD1163" i="22" s="1"/>
  <c r="U1214" i="22"/>
  <c r="Y1214" i="22" s="1"/>
  <c r="T1214" i="22"/>
  <c r="X1214" i="22" s="1"/>
  <c r="U1238" i="22"/>
  <c r="T1238" i="22"/>
  <c r="AB1238" i="22" s="1"/>
  <c r="U1170" i="22"/>
  <c r="AC1170" i="22" s="1"/>
  <c r="T1170" i="22"/>
  <c r="X1170" i="22" s="1"/>
  <c r="V1202" i="22"/>
  <c r="Z1202" i="22" s="1"/>
  <c r="W1202" i="22"/>
  <c r="AE1202" i="22" s="1"/>
  <c r="U1088" i="22"/>
  <c r="AC1088" i="22" s="1"/>
  <c r="T1088" i="22"/>
  <c r="V808" i="22"/>
  <c r="Z808" i="22" s="1"/>
  <c r="W808" i="22"/>
  <c r="V629" i="22"/>
  <c r="Z629" i="22" s="1"/>
  <c r="W629" i="22"/>
  <c r="AA629" i="22" s="1"/>
  <c r="V515" i="22"/>
  <c r="Z515" i="22" s="1"/>
  <c r="W515" i="22"/>
  <c r="AA515" i="22" s="1"/>
  <c r="V357" i="22"/>
  <c r="Z357" i="22" s="1"/>
  <c r="W357" i="22"/>
  <c r="AA357" i="22" s="1"/>
  <c r="Y968" i="22"/>
  <c r="AC968" i="22"/>
  <c r="AB617" i="22"/>
  <c r="AC920" i="22"/>
  <c r="AA720" i="22"/>
  <c r="AC646" i="22"/>
  <c r="AB753" i="22"/>
  <c r="Y431" i="22"/>
  <c r="AC431" i="22"/>
  <c r="AC514" i="22"/>
  <c r="Y514" i="22"/>
  <c r="AA243" i="22"/>
  <c r="AE243" i="22"/>
  <c r="AA430" i="22"/>
  <c r="AE430" i="22"/>
  <c r="W775" i="22"/>
  <c r="AE775" i="22" s="1"/>
  <c r="V775" i="22"/>
  <c r="Z775" i="22" s="1"/>
  <c r="W678" i="22"/>
  <c r="AA678" i="22" s="1"/>
  <c r="V678" i="22"/>
  <c r="Z678" i="22" s="1"/>
  <c r="U443" i="22"/>
  <c r="AC443" i="22" s="1"/>
  <c r="T443" i="22"/>
  <c r="X443" i="22" s="1"/>
  <c r="T833" i="22"/>
  <c r="U833" i="22"/>
  <c r="AC833" i="22" s="1"/>
  <c r="U748" i="22"/>
  <c r="T748" i="22"/>
  <c r="X748" i="22" s="1"/>
  <c r="W951" i="22"/>
  <c r="AE951" i="22" s="1"/>
  <c r="V951" i="22"/>
  <c r="AD951" i="22" s="1"/>
  <c r="U880" i="22"/>
  <c r="T880" i="22"/>
  <c r="AB880" i="22" s="1"/>
  <c r="V1219" i="22"/>
  <c r="AD1219" i="22" s="1"/>
  <c r="W1219" i="22"/>
  <c r="AE1219" i="22" s="1"/>
  <c r="T1011" i="22"/>
  <c r="AB1011" i="22" s="1"/>
  <c r="U1011" i="22"/>
  <c r="AC1011" i="22" s="1"/>
  <c r="U1108" i="22"/>
  <c r="Y1108" i="22" s="1"/>
  <c r="T1108" i="22"/>
  <c r="AB1108" i="22" s="1"/>
  <c r="V1026" i="22"/>
  <c r="AD1026" i="22" s="1"/>
  <c r="W1026" i="22"/>
  <c r="AA1026" i="22" s="1"/>
  <c r="U1163" i="22"/>
  <c r="Y1163" i="22" s="1"/>
  <c r="T1163" i="22"/>
  <c r="AB1163" i="22" s="1"/>
  <c r="V381" i="22"/>
  <c r="Z381" i="22" s="1"/>
  <c r="W381" i="22"/>
  <c r="U586" i="22"/>
  <c r="AC586" i="22" s="1"/>
  <c r="T586" i="22"/>
  <c r="AB586" i="22" s="1"/>
  <c r="U648" i="22"/>
  <c r="AC648" i="22" s="1"/>
  <c r="T648" i="22"/>
  <c r="X648" i="22" s="1"/>
  <c r="W513" i="22"/>
  <c r="AE513" i="22" s="1"/>
  <c r="V513" i="22"/>
  <c r="Z513" i="22" s="1"/>
  <c r="V840" i="22"/>
  <c r="AD840" i="22" s="1"/>
  <c r="W840" i="22"/>
  <c r="AA840" i="22" s="1"/>
  <c r="U560" i="22"/>
  <c r="Y560" i="22" s="1"/>
  <c r="T560" i="22"/>
  <c r="AB560" i="22" s="1"/>
  <c r="U916" i="22"/>
  <c r="AC916" i="22" s="1"/>
  <c r="T916" i="22"/>
  <c r="V738" i="22"/>
  <c r="AD738" i="22" s="1"/>
  <c r="W738" i="22"/>
  <c r="AE738" i="22" s="1"/>
  <c r="W454" i="22"/>
  <c r="AA454" i="22" s="1"/>
  <c r="V454" i="22"/>
  <c r="AD454" i="22" s="1"/>
  <c r="W353" i="22"/>
  <c r="V353" i="22"/>
  <c r="V469" i="22"/>
  <c r="Z469" i="22" s="1"/>
  <c r="W469" i="22"/>
  <c r="AE469" i="22" s="1"/>
  <c r="U614" i="22"/>
  <c r="Y614" i="22" s="1"/>
  <c r="T614" i="22"/>
  <c r="X614" i="22" s="1"/>
  <c r="V811" i="22"/>
  <c r="AD811" i="22" s="1"/>
  <c r="W811" i="22"/>
  <c r="AE811" i="22" s="1"/>
  <c r="U1001" i="22"/>
  <c r="T1001" i="22"/>
  <c r="X1001" i="22" s="1"/>
  <c r="U541" i="22"/>
  <c r="T541" i="22"/>
  <c r="X541" i="22" s="1"/>
  <c r="V729" i="22"/>
  <c r="Z729" i="22" s="1"/>
  <c r="W729" i="22"/>
  <c r="AA729" i="22" s="1"/>
  <c r="W990" i="22"/>
  <c r="AA990" i="22" s="1"/>
  <c r="V990" i="22"/>
  <c r="Z990" i="22" s="1"/>
  <c r="V541" i="22"/>
  <c r="AD541" i="22" s="1"/>
  <c r="W541" i="22"/>
  <c r="AA541" i="22" s="1"/>
  <c r="U789" i="22"/>
  <c r="T789" i="22"/>
  <c r="AB789" i="22" s="1"/>
  <c r="W1116" i="22"/>
  <c r="V1116" i="22"/>
  <c r="U928" i="22"/>
  <c r="Y928" i="22" s="1"/>
  <c r="T928" i="22"/>
  <c r="AB928" i="22" s="1"/>
  <c r="U891" i="22"/>
  <c r="T891" i="22"/>
  <c r="X891" i="22" s="1"/>
  <c r="V745" i="22"/>
  <c r="AD745" i="22" s="1"/>
  <c r="W745" i="22"/>
  <c r="AA745" i="22" s="1"/>
  <c r="U1023" i="22"/>
  <c r="Y1023" i="22" s="1"/>
  <c r="T1023" i="22"/>
  <c r="AB1023" i="22" s="1"/>
  <c r="T284" i="22"/>
  <c r="U284" i="22"/>
  <c r="Y284" i="22" s="1"/>
  <c r="T412" i="22"/>
  <c r="AB412" i="22" s="1"/>
  <c r="U412" i="22"/>
  <c r="Y412" i="22" s="1"/>
  <c r="T540" i="22"/>
  <c r="X540" i="22" s="1"/>
  <c r="U540" i="22"/>
  <c r="Y540" i="22" s="1"/>
  <c r="T664" i="22"/>
  <c r="AB664" i="22" s="1"/>
  <c r="U664" i="22"/>
  <c r="Y664" i="22" s="1"/>
  <c r="U813" i="22"/>
  <c r="Y813" i="22" s="1"/>
  <c r="T813" i="22"/>
  <c r="X813" i="22" s="1"/>
  <c r="W244" i="22"/>
  <c r="AE244" i="22" s="1"/>
  <c r="V244" i="22"/>
  <c r="W372" i="22"/>
  <c r="AA372" i="22" s="1"/>
  <c r="V372" i="22"/>
  <c r="Z372" i="22" s="1"/>
  <c r="W500" i="22"/>
  <c r="AA500" i="22" s="1"/>
  <c r="V500" i="22"/>
  <c r="W628" i="22"/>
  <c r="AA628" i="22" s="1"/>
  <c r="V628" i="22"/>
  <c r="AD628" i="22" s="1"/>
  <c r="W778" i="22"/>
  <c r="AA778" i="22" s="1"/>
  <c r="V778" i="22"/>
  <c r="V929" i="22"/>
  <c r="AD929" i="22" s="1"/>
  <c r="W929" i="22"/>
  <c r="T243" i="22"/>
  <c r="X243" i="22" s="1"/>
  <c r="U243" i="22"/>
  <c r="T371" i="22"/>
  <c r="U371" i="22"/>
  <c r="U499" i="22"/>
  <c r="Y499" i="22" s="1"/>
  <c r="T499" i="22"/>
  <c r="X499" i="22" s="1"/>
  <c r="U627" i="22"/>
  <c r="Y627" i="22" s="1"/>
  <c r="T627" i="22"/>
  <c r="U733" i="22"/>
  <c r="T733" i="22"/>
  <c r="AB733" i="22" s="1"/>
  <c r="U902" i="22"/>
  <c r="AC902" i="22" s="1"/>
  <c r="T902" i="22"/>
  <c r="AB902" i="22" s="1"/>
  <c r="W661" i="22"/>
  <c r="AE661" i="22" s="1"/>
  <c r="V661" i="22"/>
  <c r="Z661" i="22" s="1"/>
  <c r="W789" i="22"/>
  <c r="AA789" i="22" s="1"/>
  <c r="V789" i="22"/>
  <c r="AD789" i="22" s="1"/>
  <c r="V922" i="22"/>
  <c r="AD922" i="22" s="1"/>
  <c r="W922" i="22"/>
  <c r="AA922" i="22" s="1"/>
  <c r="U676" i="22"/>
  <c r="AC676" i="22" s="1"/>
  <c r="T676" i="22"/>
  <c r="X676" i="22" s="1"/>
  <c r="U804" i="22"/>
  <c r="T804" i="22"/>
  <c r="AB804" i="22" s="1"/>
  <c r="U996" i="22"/>
  <c r="Y996" i="22" s="1"/>
  <c r="T996" i="22"/>
  <c r="AB996" i="22" s="1"/>
  <c r="V700" i="22"/>
  <c r="Z700" i="22" s="1"/>
  <c r="W700" i="22"/>
  <c r="AE700" i="22" s="1"/>
  <c r="W828" i="22"/>
  <c r="AA828" i="22" s="1"/>
  <c r="V828" i="22"/>
  <c r="Z828" i="22" s="1"/>
  <c r="T1036" i="22"/>
  <c r="AB1036" i="22" s="1"/>
  <c r="U1036" i="22"/>
  <c r="AC1036" i="22" s="1"/>
  <c r="T956" i="22"/>
  <c r="AB956" i="22" s="1"/>
  <c r="U956" i="22"/>
  <c r="Y956" i="22" s="1"/>
  <c r="W1104" i="22"/>
  <c r="AA1104" i="22" s="1"/>
  <c r="V1104" i="22"/>
  <c r="Z1104" i="22" s="1"/>
  <c r="W963" i="22"/>
  <c r="AE963" i="22" s="1"/>
  <c r="V963" i="22"/>
  <c r="AD963" i="22" s="1"/>
  <c r="V1123" i="22"/>
  <c r="Z1123" i="22" s="1"/>
  <c r="W1123" i="22"/>
  <c r="U924" i="22"/>
  <c r="AC924" i="22" s="1"/>
  <c r="T924" i="22"/>
  <c r="AB924" i="22" s="1"/>
  <c r="W934" i="22"/>
  <c r="V934" i="22"/>
  <c r="Z934" i="22" s="1"/>
  <c r="U1110" i="22"/>
  <c r="AC1110" i="22" s="1"/>
  <c r="T1110" i="22"/>
  <c r="AB1110" i="22" s="1"/>
  <c r="T1008" i="22"/>
  <c r="X1008" i="22" s="1"/>
  <c r="U1008" i="22"/>
  <c r="AC1008" i="22" s="1"/>
  <c r="W925" i="22"/>
  <c r="AE925" i="22" s="1"/>
  <c r="V925" i="22"/>
  <c r="AD925" i="22" s="1"/>
  <c r="V1108" i="22"/>
  <c r="Z1108" i="22" s="1"/>
  <c r="W1108" i="22"/>
  <c r="AE1108" i="22" s="1"/>
  <c r="U1171" i="22"/>
  <c r="AC1171" i="22" s="1"/>
  <c r="T1171" i="22"/>
  <c r="X1171" i="22" s="1"/>
  <c r="V1203" i="22"/>
  <c r="Z1203" i="22" s="1"/>
  <c r="W1203" i="22"/>
  <c r="W1065" i="22"/>
  <c r="AA1065" i="22" s="1"/>
  <c r="V1065" i="22"/>
  <c r="AD1065" i="22" s="1"/>
  <c r="W1191" i="22"/>
  <c r="AA1191" i="22" s="1"/>
  <c r="V1191" i="22"/>
  <c r="AD1191" i="22" s="1"/>
  <c r="T1206" i="22"/>
  <c r="X1206" i="22" s="1"/>
  <c r="U1206" i="22"/>
  <c r="AC1206" i="22" s="1"/>
  <c r="V1141" i="22"/>
  <c r="Z1141" i="22" s="1"/>
  <c r="W1141" i="22"/>
  <c r="AA1141" i="22" s="1"/>
  <c r="W1039" i="22"/>
  <c r="AE1039" i="22" s="1"/>
  <c r="V1039" i="22"/>
  <c r="T1222" i="22"/>
  <c r="X1222" i="22" s="1"/>
  <c r="U1222" i="22"/>
  <c r="V1111" i="22"/>
  <c r="AD1111" i="22" s="1"/>
  <c r="W1111" i="22"/>
  <c r="U1211" i="22"/>
  <c r="T1211" i="22"/>
  <c r="X1211" i="22" s="1"/>
  <c r="W1118" i="22"/>
  <c r="AE1118" i="22" s="1"/>
  <c r="V1118" i="22"/>
  <c r="AD1118" i="22" s="1"/>
  <c r="U1187" i="22"/>
  <c r="AC1187" i="22" s="1"/>
  <c r="T1187" i="22"/>
  <c r="AB1187" i="22" s="1"/>
  <c r="T1221" i="22"/>
  <c r="X1221" i="22" s="1"/>
  <c r="U1221" i="22"/>
  <c r="Y1221" i="22" s="1"/>
  <c r="U1148" i="22"/>
  <c r="Y1148" i="22" s="1"/>
  <c r="T1148" i="22"/>
  <c r="AB1148" i="22" s="1"/>
  <c r="T1178" i="22"/>
  <c r="AB1178" i="22" s="1"/>
  <c r="U1178" i="22"/>
  <c r="AC1178" i="22" s="1"/>
  <c r="W1210" i="22"/>
  <c r="AE1210" i="22" s="1"/>
  <c r="V1210" i="22"/>
  <c r="AD1210" i="22" s="1"/>
  <c r="Y1087" i="22"/>
  <c r="AD570" i="22"/>
  <c r="X559" i="22"/>
  <c r="Z493" i="22"/>
  <c r="AC585" i="22"/>
  <c r="Y511" i="22"/>
  <c r="AC511" i="22"/>
  <c r="AC818" i="22"/>
  <c r="Y818" i="22"/>
  <c r="AC658" i="22"/>
  <c r="Y658" i="22"/>
  <c r="W1028" i="22"/>
  <c r="AA1028" i="22" s="1"/>
  <c r="V1028" i="22"/>
  <c r="Z1028" i="22" s="1"/>
  <c r="T315" i="22"/>
  <c r="X315" i="22" s="1"/>
  <c r="U315" i="22"/>
  <c r="Y315" i="22" s="1"/>
  <c r="V1121" i="22"/>
  <c r="Z1121" i="22" s="1"/>
  <c r="W1121" i="22"/>
  <c r="AE1121" i="22" s="1"/>
  <c r="W835" i="22"/>
  <c r="AE835" i="22" s="1"/>
  <c r="V835" i="22"/>
  <c r="AD835" i="22" s="1"/>
  <c r="AB760" i="22"/>
  <c r="X760" i="22"/>
  <c r="U874" i="22"/>
  <c r="AC874" i="22" s="1"/>
  <c r="T874" i="22"/>
  <c r="U720" i="22"/>
  <c r="Y720" i="22" s="1"/>
  <c r="T720" i="22"/>
  <c r="AB720" i="22" s="1"/>
  <c r="U446" i="22"/>
  <c r="AC446" i="22" s="1"/>
  <c r="T446" i="22"/>
  <c r="X446" i="22" s="1"/>
  <c r="W346" i="22"/>
  <c r="AA346" i="22" s="1"/>
  <c r="V346" i="22"/>
  <c r="AD346" i="22" s="1"/>
  <c r="U472" i="22"/>
  <c r="AC472" i="22" s="1"/>
  <c r="T472" i="22"/>
  <c r="AB472" i="22" s="1"/>
  <c r="U621" i="22"/>
  <c r="AC621" i="22" s="1"/>
  <c r="T621" i="22"/>
  <c r="W815" i="22"/>
  <c r="AE815" i="22" s="1"/>
  <c r="V815" i="22"/>
  <c r="AD815" i="22" s="1"/>
  <c r="U1004" i="22"/>
  <c r="Y1004" i="22" s="1"/>
  <c r="T1004" i="22"/>
  <c r="X1004" i="22" s="1"/>
  <c r="V603" i="22"/>
  <c r="AD603" i="22" s="1"/>
  <c r="W603" i="22"/>
  <c r="AE603" i="22" s="1"/>
  <c r="W791" i="22"/>
  <c r="AA791" i="22" s="1"/>
  <c r="V791" i="22"/>
  <c r="Z791" i="22" s="1"/>
  <c r="V1073" i="22"/>
  <c r="Z1073" i="22" s="1"/>
  <c r="W1073" i="22"/>
  <c r="AE1073" i="22" s="1"/>
  <c r="U544" i="22"/>
  <c r="AC544" i="22" s="1"/>
  <c r="T544" i="22"/>
  <c r="X544" i="22" s="1"/>
  <c r="W793" i="22"/>
  <c r="AE793" i="22" s="1"/>
  <c r="V793" i="22"/>
  <c r="AD793" i="22" s="1"/>
  <c r="W1157" i="22"/>
  <c r="AA1157" i="22" s="1"/>
  <c r="V1157" i="22"/>
  <c r="AD1157" i="22" s="1"/>
  <c r="U954" i="22"/>
  <c r="Y954" i="22" s="1"/>
  <c r="T954" i="22"/>
  <c r="X954" i="22" s="1"/>
  <c r="U893" i="22"/>
  <c r="T893" i="22"/>
  <c r="AB893" i="22" s="1"/>
  <c r="U752" i="22"/>
  <c r="Y752" i="22" s="1"/>
  <c r="T752" i="22"/>
  <c r="AB752" i="22" s="1"/>
  <c r="V1034" i="22"/>
  <c r="AD1034" i="22" s="1"/>
  <c r="W1034" i="22"/>
  <c r="AA1034" i="22" s="1"/>
  <c r="T292" i="22"/>
  <c r="X292" i="22" s="1"/>
  <c r="U292" i="22"/>
  <c r="AC292" i="22" s="1"/>
  <c r="T420" i="22"/>
  <c r="AB420" i="22" s="1"/>
  <c r="U420" i="22"/>
  <c r="T548" i="22"/>
  <c r="X548" i="22" s="1"/>
  <c r="U548" i="22"/>
  <c r="Y548" i="22" s="1"/>
  <c r="T671" i="22"/>
  <c r="AB671" i="22" s="1"/>
  <c r="U671" i="22"/>
  <c r="Y671" i="22" s="1"/>
  <c r="W900" i="22"/>
  <c r="AE900" i="22" s="1"/>
  <c r="V900" i="22"/>
  <c r="Z900" i="22" s="1"/>
  <c r="W252" i="22"/>
  <c r="AE252" i="22" s="1"/>
  <c r="V252" i="22"/>
  <c r="Z252" i="22" s="1"/>
  <c r="V380" i="22"/>
  <c r="AD380" i="22" s="1"/>
  <c r="W380" i="22"/>
  <c r="AE380" i="22" s="1"/>
  <c r="W508" i="22"/>
  <c r="AE508" i="22" s="1"/>
  <c r="V508" i="22"/>
  <c r="Z508" i="22" s="1"/>
  <c r="V636" i="22"/>
  <c r="Z636" i="22" s="1"/>
  <c r="W636" i="22"/>
  <c r="AA636" i="22" s="1"/>
  <c r="W785" i="22"/>
  <c r="AA785" i="22" s="1"/>
  <c r="V785" i="22"/>
  <c r="AD785" i="22" s="1"/>
  <c r="U955" i="22"/>
  <c r="AC955" i="22" s="1"/>
  <c r="T955" i="22"/>
  <c r="AB955" i="22" s="1"/>
  <c r="U251" i="22"/>
  <c r="Y251" i="22" s="1"/>
  <c r="T251" i="22"/>
  <c r="X251" i="22" s="1"/>
  <c r="U379" i="22"/>
  <c r="Y379" i="22" s="1"/>
  <c r="T379" i="22"/>
  <c r="X379" i="22" s="1"/>
  <c r="U507" i="22"/>
  <c r="AC507" i="22" s="1"/>
  <c r="T507" i="22"/>
  <c r="X507" i="22" s="1"/>
  <c r="U635" i="22"/>
  <c r="Y635" i="22" s="1"/>
  <c r="T635" i="22"/>
  <c r="X635" i="22" s="1"/>
  <c r="W795" i="22"/>
  <c r="AE795" i="22" s="1"/>
  <c r="V795" i="22"/>
  <c r="AD795" i="22" s="1"/>
  <c r="W914" i="22"/>
  <c r="V914" i="22"/>
  <c r="Z914" i="22" s="1"/>
  <c r="W669" i="22"/>
  <c r="AE669" i="22" s="1"/>
  <c r="V669" i="22"/>
  <c r="Z669" i="22" s="1"/>
  <c r="V797" i="22"/>
  <c r="Z797" i="22" s="1"/>
  <c r="W797" i="22"/>
  <c r="AE797" i="22" s="1"/>
  <c r="V937" i="22"/>
  <c r="AD937" i="22" s="1"/>
  <c r="W937" i="22"/>
  <c r="AA937" i="22" s="1"/>
  <c r="U684" i="22"/>
  <c r="AC684" i="22" s="1"/>
  <c r="T684" i="22"/>
  <c r="AB684" i="22" s="1"/>
  <c r="T812" i="22"/>
  <c r="AB812" i="22" s="1"/>
  <c r="U812" i="22"/>
  <c r="AC812" i="22" s="1"/>
  <c r="W1000" i="22"/>
  <c r="AE1000" i="22" s="1"/>
  <c r="V1000" i="22"/>
  <c r="Z1000" i="22" s="1"/>
  <c r="W708" i="22"/>
  <c r="AE708" i="22" s="1"/>
  <c r="V708" i="22"/>
  <c r="AD708" i="22" s="1"/>
  <c r="W836" i="22"/>
  <c r="AE836" i="22" s="1"/>
  <c r="V836" i="22"/>
  <c r="AD836" i="22" s="1"/>
  <c r="T1061" i="22"/>
  <c r="X1061" i="22" s="1"/>
  <c r="U1061" i="22"/>
  <c r="Y1061" i="22" s="1"/>
  <c r="W960" i="22"/>
  <c r="AE960" i="22" s="1"/>
  <c r="V960" i="22"/>
  <c r="Z960" i="22" s="1"/>
  <c r="T1115" i="22"/>
  <c r="X1115" i="22" s="1"/>
  <c r="U1115" i="22"/>
  <c r="Y1115" i="22" s="1"/>
  <c r="V970" i="22"/>
  <c r="Z970" i="22" s="1"/>
  <c r="W970" i="22"/>
  <c r="AE970" i="22" s="1"/>
  <c r="U1133" i="22"/>
  <c r="AC1133" i="22" s="1"/>
  <c r="T1133" i="22"/>
  <c r="AB1133" i="22" s="1"/>
  <c r="W980" i="22"/>
  <c r="AE980" i="22" s="1"/>
  <c r="V980" i="22"/>
  <c r="Z980" i="22" s="1"/>
  <c r="W942" i="22"/>
  <c r="AA942" i="22" s="1"/>
  <c r="V942" i="22"/>
  <c r="Z942" i="22" s="1"/>
  <c r="V1139" i="22"/>
  <c r="Z1139" i="22" s="1"/>
  <c r="W1139" i="22"/>
  <c r="AA1139" i="22" s="1"/>
  <c r="T1019" i="22"/>
  <c r="AB1019" i="22" s="1"/>
  <c r="U1019" i="22"/>
  <c r="AC1019" i="22" s="1"/>
  <c r="W933" i="22"/>
  <c r="AE933" i="22" s="1"/>
  <c r="V933" i="22"/>
  <c r="Z933" i="22" s="1"/>
  <c r="W1112" i="22"/>
  <c r="AA1112" i="22" s="1"/>
  <c r="V1112" i="22"/>
  <c r="Z1112" i="22" s="1"/>
  <c r="W1188" i="22"/>
  <c r="AE1188" i="22" s="1"/>
  <c r="V1188" i="22"/>
  <c r="AD1188" i="22" s="1"/>
  <c r="W1208" i="22"/>
  <c r="AA1208" i="22" s="1"/>
  <c r="V1208" i="22"/>
  <c r="AD1208" i="22" s="1"/>
  <c r="T1068" i="22"/>
  <c r="X1068" i="22" s="1"/>
  <c r="U1068" i="22"/>
  <c r="Y1068" i="22" s="1"/>
  <c r="U1223" i="22"/>
  <c r="AC1223" i="22" s="1"/>
  <c r="T1223" i="22"/>
  <c r="AB1223" i="22" s="1"/>
  <c r="V1223" i="22"/>
  <c r="Z1223" i="22" s="1"/>
  <c r="W1223" i="22"/>
  <c r="AE1223" i="22" s="1"/>
  <c r="V1166" i="22"/>
  <c r="Z1166" i="22" s="1"/>
  <c r="W1166" i="22"/>
  <c r="AA1166" i="22" s="1"/>
  <c r="U1044" i="22"/>
  <c r="Y1044" i="22" s="1"/>
  <c r="T1044" i="22"/>
  <c r="X1044" i="22" s="1"/>
  <c r="W1224" i="22"/>
  <c r="AE1224" i="22" s="1"/>
  <c r="V1224" i="22"/>
  <c r="Z1224" i="22" s="1"/>
  <c r="U1116" i="22"/>
  <c r="T1116" i="22"/>
  <c r="X1116" i="22" s="1"/>
  <c r="V1222" i="22"/>
  <c r="Z1222" i="22" s="1"/>
  <c r="W1222" i="22"/>
  <c r="AE1222" i="22" s="1"/>
  <c r="U1127" i="22"/>
  <c r="AC1127" i="22" s="1"/>
  <c r="T1127" i="22"/>
  <c r="X1127" i="22" s="1"/>
  <c r="W1225" i="22"/>
  <c r="AA1225" i="22" s="1"/>
  <c r="V1225" i="22"/>
  <c r="Z1225" i="22" s="1"/>
  <c r="W1228" i="22"/>
  <c r="AA1228" i="22" s="1"/>
  <c r="V1228" i="22"/>
  <c r="AD1228" i="22" s="1"/>
  <c r="U1156" i="22"/>
  <c r="AC1156" i="22" s="1"/>
  <c r="T1156" i="22"/>
  <c r="X1156" i="22" s="1"/>
  <c r="U1186" i="22"/>
  <c r="AC1186" i="22" s="1"/>
  <c r="T1186" i="22"/>
  <c r="X1186" i="22" s="1"/>
  <c r="W1218" i="22"/>
  <c r="AA1218" i="22" s="1"/>
  <c r="V1218" i="22"/>
  <c r="Z1218" i="22" s="1"/>
  <c r="U1054" i="22"/>
  <c r="AC1054" i="22" s="1"/>
  <c r="T1054" i="22"/>
  <c r="W786" i="22"/>
  <c r="AA786" i="22" s="1"/>
  <c r="V786" i="22"/>
  <c r="AD786" i="22" s="1"/>
  <c r="U501" i="22"/>
  <c r="Y501" i="22" s="1"/>
  <c r="T501" i="22"/>
  <c r="AB501" i="22" s="1"/>
  <c r="W350" i="22"/>
  <c r="AE350" i="22" s="1"/>
  <c r="V350" i="22"/>
  <c r="AD350" i="22" s="1"/>
  <c r="Z538" i="22"/>
  <c r="AD538" i="22"/>
  <c r="AA286" i="22"/>
  <c r="AE286" i="22"/>
  <c r="AA832" i="22"/>
  <c r="AE832" i="22"/>
  <c r="Z857" i="22"/>
  <c r="AD857" i="22"/>
  <c r="AD375" i="22"/>
  <c r="Z375" i="22"/>
  <c r="X1070" i="22"/>
  <c r="AC413" i="22"/>
  <c r="Y413" i="22"/>
  <c r="Y257" i="22"/>
  <c r="AC257" i="22"/>
  <c r="AB321" i="22"/>
  <c r="X321" i="22"/>
  <c r="T356" i="22"/>
  <c r="X356" i="22" s="1"/>
  <c r="U356" i="22"/>
  <c r="AC356" i="22" s="1"/>
  <c r="X650" i="22"/>
  <c r="AB650" i="22"/>
  <c r="AE441" i="22"/>
  <c r="AA441" i="22"/>
  <c r="W928" i="22"/>
  <c r="AE928" i="22" s="1"/>
  <c r="V928" i="22"/>
  <c r="Z928" i="22" s="1"/>
  <c r="W518" i="22"/>
  <c r="AA518" i="22" s="1"/>
  <c r="V518" i="22"/>
  <c r="AD518" i="22" s="1"/>
  <c r="V309" i="22"/>
  <c r="Z309" i="22" s="1"/>
  <c r="W309" i="22"/>
  <c r="AE309" i="22" s="1"/>
  <c r="AD474" i="22"/>
  <c r="W586" i="22"/>
  <c r="AE586" i="22" s="1"/>
  <c r="V586" i="22"/>
  <c r="Z586" i="22" s="1"/>
  <c r="V443" i="22"/>
  <c r="Z443" i="22" s="1"/>
  <c r="W443" i="22"/>
  <c r="AE443" i="22" s="1"/>
  <c r="W339" i="22"/>
  <c r="AA339" i="22" s="1"/>
  <c r="V339" i="22"/>
  <c r="U479" i="22"/>
  <c r="Y479" i="22" s="1"/>
  <c r="T479" i="22"/>
  <c r="W672" i="22"/>
  <c r="AA672" i="22" s="1"/>
  <c r="V672" i="22"/>
  <c r="AD672" i="22" s="1"/>
  <c r="W817" i="22"/>
  <c r="AA817" i="22" s="1"/>
  <c r="V817" i="22"/>
  <c r="Z817" i="22" s="1"/>
  <c r="W1018" i="22"/>
  <c r="AE1018" i="22" s="1"/>
  <c r="V1018" i="22"/>
  <c r="AD1018" i="22" s="1"/>
  <c r="W610" i="22"/>
  <c r="AA610" i="22" s="1"/>
  <c r="V610" i="22"/>
  <c r="AD610" i="22" s="1"/>
  <c r="T793" i="22"/>
  <c r="X793" i="22" s="1"/>
  <c r="U793" i="22"/>
  <c r="U1078" i="22"/>
  <c r="AC1078" i="22" s="1"/>
  <c r="T1078" i="22"/>
  <c r="X1078" i="22" s="1"/>
  <c r="U551" i="22"/>
  <c r="AC551" i="22" s="1"/>
  <c r="T551" i="22"/>
  <c r="X551" i="22" s="1"/>
  <c r="W803" i="22"/>
  <c r="AE803" i="22" s="1"/>
  <c r="V803" i="22"/>
  <c r="Z803" i="22" s="1"/>
  <c r="T1168" i="22"/>
  <c r="AB1168" i="22" s="1"/>
  <c r="U1168" i="22"/>
  <c r="Y1168" i="22" s="1"/>
  <c r="U967" i="22"/>
  <c r="AC967" i="22" s="1"/>
  <c r="T967" i="22"/>
  <c r="AB967" i="22" s="1"/>
  <c r="W908" i="22"/>
  <c r="AA908" i="22" s="1"/>
  <c r="V908" i="22"/>
  <c r="Z908" i="22" s="1"/>
  <c r="W783" i="22"/>
  <c r="AE783" i="22" s="1"/>
  <c r="V783" i="22"/>
  <c r="AD783" i="22" s="1"/>
  <c r="U1058" i="22"/>
  <c r="Y1058" i="22" s="1"/>
  <c r="T1058" i="22"/>
  <c r="AB1058" i="22" s="1"/>
  <c r="T300" i="22"/>
  <c r="X300" i="22" s="1"/>
  <c r="U300" i="22"/>
  <c r="Y300" i="22" s="1"/>
  <c r="T428" i="22"/>
  <c r="X428" i="22" s="1"/>
  <c r="U428" i="22"/>
  <c r="Y428" i="22" s="1"/>
  <c r="T556" i="22"/>
  <c r="X556" i="22" s="1"/>
  <c r="U556" i="22"/>
  <c r="Y556" i="22" s="1"/>
  <c r="U678" i="22"/>
  <c r="Y678" i="22" s="1"/>
  <c r="T678" i="22"/>
  <c r="X678" i="22" s="1"/>
  <c r="T907" i="22"/>
  <c r="X907" i="22" s="1"/>
  <c r="U907" i="22"/>
  <c r="Y907" i="22" s="1"/>
  <c r="V260" i="22"/>
  <c r="W260" i="22"/>
  <c r="V388" i="22"/>
  <c r="AD388" i="22" s="1"/>
  <c r="W388" i="22"/>
  <c r="AA388" i="22" s="1"/>
  <c r="W516" i="22"/>
  <c r="V516" i="22"/>
  <c r="AD516" i="22" s="1"/>
  <c r="W644" i="22"/>
  <c r="AE644" i="22" s="1"/>
  <c r="V644" i="22"/>
  <c r="Z644" i="22" s="1"/>
  <c r="V792" i="22"/>
  <c r="Z792" i="22" s="1"/>
  <c r="W792" i="22"/>
  <c r="U959" i="22"/>
  <c r="AC959" i="22" s="1"/>
  <c r="T959" i="22"/>
  <c r="X959" i="22" s="1"/>
  <c r="T259" i="22"/>
  <c r="AB259" i="22" s="1"/>
  <c r="U259" i="22"/>
  <c r="AC259" i="22" s="1"/>
  <c r="T387" i="22"/>
  <c r="U387" i="22"/>
  <c r="AC387" i="22" s="1"/>
  <c r="T515" i="22"/>
  <c r="X515" i="22" s="1"/>
  <c r="U515" i="22"/>
  <c r="Y515" i="22" s="1"/>
  <c r="U643" i="22"/>
  <c r="Y643" i="22" s="1"/>
  <c r="T643" i="22"/>
  <c r="AB643" i="22" s="1"/>
  <c r="V802" i="22"/>
  <c r="AD802" i="22" s="1"/>
  <c r="W802" i="22"/>
  <c r="U938" i="22"/>
  <c r="AC938" i="22" s="1"/>
  <c r="T938" i="22"/>
  <c r="X938" i="22" s="1"/>
  <c r="V677" i="22"/>
  <c r="Z677" i="22" s="1"/>
  <c r="W677" i="22"/>
  <c r="W805" i="22"/>
  <c r="V805" i="22"/>
  <c r="Z805" i="22" s="1"/>
  <c r="T944" i="22"/>
  <c r="X944" i="22" s="1"/>
  <c r="U944" i="22"/>
  <c r="Y944" i="22" s="1"/>
  <c r="U692" i="22"/>
  <c r="Y692" i="22" s="1"/>
  <c r="T692" i="22"/>
  <c r="AB692" i="22" s="1"/>
  <c r="U820" i="22"/>
  <c r="Y820" i="22" s="1"/>
  <c r="T820" i="22"/>
  <c r="AB820" i="22" s="1"/>
  <c r="W1007" i="22"/>
  <c r="AE1007" i="22" s="1"/>
  <c r="V1007" i="22"/>
  <c r="AD1007" i="22" s="1"/>
  <c r="V716" i="22"/>
  <c r="Z716" i="22" s="1"/>
  <c r="W716" i="22"/>
  <c r="AE716" i="22" s="1"/>
  <c r="V844" i="22"/>
  <c r="Z844" i="22" s="1"/>
  <c r="W844" i="22"/>
  <c r="AE844" i="22" s="1"/>
  <c r="T1069" i="22"/>
  <c r="AB1069" i="22" s="1"/>
  <c r="U1069" i="22"/>
  <c r="Y1069" i="22" s="1"/>
  <c r="T963" i="22"/>
  <c r="X963" i="22" s="1"/>
  <c r="U963" i="22"/>
  <c r="AC963" i="22" s="1"/>
  <c r="T1120" i="22"/>
  <c r="AB1120" i="22" s="1"/>
  <c r="U1120" i="22"/>
  <c r="AC1120" i="22" s="1"/>
  <c r="V977" i="22"/>
  <c r="W977" i="22"/>
  <c r="AE977" i="22" s="1"/>
  <c r="U1136" i="22"/>
  <c r="Y1136" i="22" s="1"/>
  <c r="T1136" i="22"/>
  <c r="AB1136" i="22" s="1"/>
  <c r="U986" i="22"/>
  <c r="Y986" i="22" s="1"/>
  <c r="T986" i="22"/>
  <c r="AB986" i="22" s="1"/>
  <c r="W950" i="22"/>
  <c r="AA950" i="22" s="1"/>
  <c r="V950" i="22"/>
  <c r="Z950" i="22" s="1"/>
  <c r="U1151" i="22"/>
  <c r="AC1151" i="22" s="1"/>
  <c r="T1151" i="22"/>
  <c r="X1151" i="22" s="1"/>
  <c r="W1027" i="22"/>
  <c r="AE1027" i="22" s="1"/>
  <c r="V1027" i="22"/>
  <c r="W941" i="22"/>
  <c r="AE941" i="22" s="1"/>
  <c r="V941" i="22"/>
  <c r="AD941" i="22" s="1"/>
  <c r="V1145" i="22"/>
  <c r="W1145" i="22"/>
  <c r="AE1145" i="22" s="1"/>
  <c r="U1203" i="22"/>
  <c r="Y1203" i="22" s="1"/>
  <c r="T1203" i="22"/>
  <c r="AB1203" i="22" s="1"/>
  <c r="U1240" i="22"/>
  <c r="AC1240" i="22" s="1"/>
  <c r="T1240" i="22"/>
  <c r="X1240" i="22" s="1"/>
  <c r="V1071" i="22"/>
  <c r="AD1071" i="22" s="1"/>
  <c r="W1071" i="22"/>
  <c r="AA1071" i="22" s="1"/>
  <c r="V993" i="22"/>
  <c r="W993" i="22"/>
  <c r="AE993" i="22" s="1"/>
  <c r="U1233" i="22"/>
  <c r="Y1233" i="22" s="1"/>
  <c r="T1233" i="22"/>
  <c r="W1192" i="22"/>
  <c r="AA1192" i="22" s="1"/>
  <c r="V1192" i="22"/>
  <c r="V1050" i="22"/>
  <c r="W1050" i="22"/>
  <c r="AA1050" i="22" s="1"/>
  <c r="W987" i="22"/>
  <c r="AE987" i="22" s="1"/>
  <c r="V987" i="22"/>
  <c r="Z987" i="22" s="1"/>
  <c r="W1125" i="22"/>
  <c r="AE1125" i="22" s="1"/>
  <c r="V1125" i="22"/>
  <c r="AD1125" i="22" s="1"/>
  <c r="U1235" i="22"/>
  <c r="T1235" i="22"/>
  <c r="AB1235" i="22" s="1"/>
  <c r="U1134" i="22"/>
  <c r="AC1134" i="22" s="1"/>
  <c r="T1134" i="22"/>
  <c r="X1134" i="22" s="1"/>
  <c r="W1232" i="22"/>
  <c r="AE1232" i="22" s="1"/>
  <c r="V1232" i="22"/>
  <c r="Z1232" i="22" s="1"/>
  <c r="V1235" i="22"/>
  <c r="Z1235" i="22" s="1"/>
  <c r="W1235" i="22"/>
  <c r="AA1235" i="22" s="1"/>
  <c r="U1164" i="22"/>
  <c r="T1164" i="22"/>
  <c r="T1194" i="22"/>
  <c r="X1194" i="22" s="1"/>
  <c r="U1194" i="22"/>
  <c r="Y1194" i="22" s="1"/>
  <c r="V1226" i="22"/>
  <c r="AD1226" i="22" s="1"/>
  <c r="W1226" i="22"/>
  <c r="AA1226" i="22" s="1"/>
  <c r="U1042" i="22"/>
  <c r="AC1042" i="22" s="1"/>
  <c r="T1042" i="22"/>
  <c r="X1042" i="22" s="1"/>
  <c r="U774" i="22"/>
  <c r="T774" i="22"/>
  <c r="X774" i="22" s="1"/>
  <c r="Y615" i="22"/>
  <c r="AC615" i="22"/>
  <c r="W494" i="22"/>
  <c r="AE494" i="22" s="1"/>
  <c r="V494" i="22"/>
  <c r="AD494" i="22" s="1"/>
  <c r="U346" i="22"/>
  <c r="Y346" i="22" s="1"/>
  <c r="T346" i="22"/>
  <c r="X346" i="22" s="1"/>
  <c r="U798" i="22"/>
  <c r="AC798" i="22" s="1"/>
  <c r="T798" i="22"/>
  <c r="AB798" i="22" s="1"/>
  <c r="AA589" i="22"/>
  <c r="AE589" i="22"/>
  <c r="V416" i="22"/>
  <c r="AD416" i="22" s="1"/>
  <c r="W416" i="22"/>
  <c r="AA416" i="22" s="1"/>
  <c r="V267" i="22"/>
  <c r="AD267" i="22" s="1"/>
  <c r="W267" i="22"/>
  <c r="AE267" i="22" s="1"/>
  <c r="Z551" i="22"/>
  <c r="AB645" i="22"/>
  <c r="AC407" i="22"/>
  <c r="Y407" i="22"/>
  <c r="AB338" i="22"/>
  <c r="X338" i="22"/>
  <c r="AB608" i="22"/>
  <c r="Y639" i="22"/>
  <c r="AC639" i="22"/>
  <c r="Z418" i="22"/>
  <c r="AE251" i="22"/>
  <c r="AA251" i="22"/>
  <c r="AC703" i="22"/>
  <c r="Y703" i="22"/>
  <c r="AA574" i="22"/>
  <c r="AE574" i="22"/>
  <c r="Y765" i="22"/>
  <c r="AC765" i="22"/>
  <c r="Y266" i="22"/>
  <c r="V569" i="22"/>
  <c r="AD569" i="22" s="1"/>
  <c r="W569" i="22"/>
  <c r="W496" i="22"/>
  <c r="AE496" i="22" s="1"/>
  <c r="V496" i="22"/>
  <c r="Z496" i="22" s="1"/>
  <c r="U437" i="22"/>
  <c r="Y437" i="22" s="1"/>
  <c r="T437" i="22"/>
  <c r="AB437" i="22" s="1"/>
  <c r="W800" i="22"/>
  <c r="V800" i="22"/>
  <c r="U883" i="22"/>
  <c r="Y883" i="22" s="1"/>
  <c r="T883" i="22"/>
  <c r="AB883" i="22" s="1"/>
  <c r="V768" i="22"/>
  <c r="Z768" i="22" s="1"/>
  <c r="W768" i="22"/>
  <c r="AE768" i="22" s="1"/>
  <c r="U826" i="22"/>
  <c r="Y826" i="22" s="1"/>
  <c r="T826" i="22"/>
  <c r="X826" i="22" s="1"/>
  <c r="W845" i="22"/>
  <c r="AA845" i="22" s="1"/>
  <c r="V845" i="22"/>
  <c r="Z845" i="22" s="1"/>
  <c r="U860" i="22"/>
  <c r="T860" i="22"/>
  <c r="X860" i="22" s="1"/>
  <c r="V756" i="22"/>
  <c r="AD756" i="22" s="1"/>
  <c r="W756" i="22"/>
  <c r="W889" i="22"/>
  <c r="AE889" i="22" s="1"/>
  <c r="V889" i="22"/>
  <c r="Z889" i="22" s="1"/>
  <c r="U1219" i="22"/>
  <c r="Y1219" i="22" s="1"/>
  <c r="T1219" i="22"/>
  <c r="X1219" i="22" s="1"/>
  <c r="W1199" i="22"/>
  <c r="AA1199" i="22" s="1"/>
  <c r="V1199" i="22"/>
  <c r="U987" i="22"/>
  <c r="T987" i="22"/>
  <c r="AB987" i="22" s="1"/>
  <c r="W981" i="22"/>
  <c r="V981" i="22"/>
  <c r="AD981" i="22" s="1"/>
  <c r="T1092" i="22"/>
  <c r="AB1092" i="22" s="1"/>
  <c r="U1092" i="22"/>
  <c r="AC1092" i="22" s="1"/>
  <c r="V1092" i="22"/>
  <c r="W1092" i="22"/>
  <c r="AE1092" i="22" s="1"/>
  <c r="V1100" i="22"/>
  <c r="AD1100" i="22" s="1"/>
  <c r="W1100" i="22"/>
  <c r="W1201" i="22"/>
  <c r="AA1201" i="22" s="1"/>
  <c r="V1201" i="22"/>
  <c r="W855" i="22"/>
  <c r="AE855" i="22" s="1"/>
  <c r="V855" i="22"/>
  <c r="Z855" i="22" s="1"/>
  <c r="W713" i="22"/>
  <c r="AA713" i="22" s="1"/>
  <c r="V713" i="22"/>
  <c r="Z713" i="22" s="1"/>
  <c r="T440" i="22"/>
  <c r="AB440" i="22" s="1"/>
  <c r="U440" i="22"/>
  <c r="U277" i="22"/>
  <c r="Y277" i="22" s="1"/>
  <c r="T277" i="22"/>
  <c r="AB277" i="22" s="1"/>
  <c r="U486" i="22"/>
  <c r="AC486" i="22" s="1"/>
  <c r="T486" i="22"/>
  <c r="AB486" i="22" s="1"/>
  <c r="U679" i="22"/>
  <c r="Y679" i="22" s="1"/>
  <c r="T679" i="22"/>
  <c r="X679" i="22" s="1"/>
  <c r="U843" i="22"/>
  <c r="AC843" i="22" s="1"/>
  <c r="T843" i="22"/>
  <c r="AB843" i="22" s="1"/>
  <c r="W1040" i="22"/>
  <c r="AE1040" i="22" s="1"/>
  <c r="V1040" i="22"/>
  <c r="AD1040" i="22" s="1"/>
  <c r="V617" i="22"/>
  <c r="AD617" i="22" s="1"/>
  <c r="W617" i="22"/>
  <c r="AE617" i="22" s="1"/>
  <c r="U797" i="22"/>
  <c r="AC797" i="22" s="1"/>
  <c r="T797" i="22"/>
  <c r="AB797" i="22" s="1"/>
  <c r="T1157" i="22"/>
  <c r="AB1157" i="22" s="1"/>
  <c r="U1157" i="22"/>
  <c r="T558" i="22"/>
  <c r="X558" i="22" s="1"/>
  <c r="U558" i="22"/>
  <c r="U805" i="22"/>
  <c r="AC805" i="22" s="1"/>
  <c r="T805" i="22"/>
  <c r="X805" i="22" s="1"/>
  <c r="T1237" i="22"/>
  <c r="U1237" i="22"/>
  <c r="AC1237" i="22" s="1"/>
  <c r="W983" i="22"/>
  <c r="AE983" i="22" s="1"/>
  <c r="V983" i="22"/>
  <c r="Z983" i="22" s="1"/>
  <c r="W910" i="22"/>
  <c r="AA910" i="22" s="1"/>
  <c r="V910" i="22"/>
  <c r="Z910" i="22" s="1"/>
  <c r="U790" i="22"/>
  <c r="T790" i="22"/>
  <c r="AB790" i="22" s="1"/>
  <c r="T1085" i="22"/>
  <c r="AB1085" i="22" s="1"/>
  <c r="U1085" i="22"/>
  <c r="Y1085" i="22" s="1"/>
  <c r="T308" i="22"/>
  <c r="AB308" i="22" s="1"/>
  <c r="U308" i="22"/>
  <c r="Y308" i="22" s="1"/>
  <c r="T436" i="22"/>
  <c r="X436" i="22" s="1"/>
  <c r="U436" i="22"/>
  <c r="AC436" i="22" s="1"/>
  <c r="T564" i="22"/>
  <c r="AB564" i="22" s="1"/>
  <c r="U564" i="22"/>
  <c r="AC564" i="22" s="1"/>
  <c r="U685" i="22"/>
  <c r="AC685" i="22" s="1"/>
  <c r="T685" i="22"/>
  <c r="AB685" i="22" s="1"/>
  <c r="W923" i="22"/>
  <c r="AA923" i="22" s="1"/>
  <c r="V923" i="22"/>
  <c r="AD923" i="22" s="1"/>
  <c r="V268" i="22"/>
  <c r="AD268" i="22" s="1"/>
  <c r="W268" i="22"/>
  <c r="AE268" i="22" s="1"/>
  <c r="W396" i="22"/>
  <c r="AA396" i="22" s="1"/>
  <c r="V396" i="22"/>
  <c r="AD396" i="22" s="1"/>
  <c r="W524" i="22"/>
  <c r="AE524" i="22" s="1"/>
  <c r="V524" i="22"/>
  <c r="Z524" i="22" s="1"/>
  <c r="W652" i="22"/>
  <c r="AA652" i="22" s="1"/>
  <c r="V652" i="22"/>
  <c r="AD652" i="22" s="1"/>
  <c r="T795" i="22"/>
  <c r="X795" i="22" s="1"/>
  <c r="U795" i="22"/>
  <c r="Y795" i="22" s="1"/>
  <c r="U961" i="22"/>
  <c r="Y961" i="22" s="1"/>
  <c r="T961" i="22"/>
  <c r="AB961" i="22" s="1"/>
  <c r="U267" i="22"/>
  <c r="Y267" i="22" s="1"/>
  <c r="T267" i="22"/>
  <c r="X267" i="22" s="1"/>
  <c r="U395" i="22"/>
  <c r="AC395" i="22" s="1"/>
  <c r="T395" i="22"/>
  <c r="AB395" i="22" s="1"/>
  <c r="T523" i="22"/>
  <c r="X523" i="22" s="1"/>
  <c r="U523" i="22"/>
  <c r="AC523" i="22" s="1"/>
  <c r="T651" i="22"/>
  <c r="AB651" i="22" s="1"/>
  <c r="U651" i="22"/>
  <c r="Y651" i="22" s="1"/>
  <c r="V809" i="22"/>
  <c r="AD809" i="22" s="1"/>
  <c r="W809" i="22"/>
  <c r="AA809" i="22" s="1"/>
  <c r="W1013" i="22"/>
  <c r="AA1013" i="22" s="1"/>
  <c r="V1013" i="22"/>
  <c r="AD1013" i="22" s="1"/>
  <c r="T729" i="22"/>
  <c r="AB729" i="22" s="1"/>
  <c r="U729" i="22"/>
  <c r="AC729" i="22" s="1"/>
  <c r="T489" i="22"/>
  <c r="AB489" i="22" s="1"/>
  <c r="U489" i="22"/>
  <c r="Y489" i="22" s="1"/>
  <c r="V343" i="22"/>
  <c r="AD343" i="22" s="1"/>
  <c r="W343" i="22"/>
  <c r="AA343" i="22" s="1"/>
  <c r="Y936" i="22"/>
  <c r="W1211" i="22"/>
  <c r="AE1211" i="22" s="1"/>
  <c r="V1211" i="22"/>
  <c r="Z1211" i="22" s="1"/>
  <c r="W776" i="22"/>
  <c r="AE776" i="22" s="1"/>
  <c r="V776" i="22"/>
  <c r="Z776" i="22" s="1"/>
  <c r="U584" i="22"/>
  <c r="Y584" i="22" s="1"/>
  <c r="T584" i="22"/>
  <c r="AB584" i="22" s="1"/>
  <c r="V409" i="22"/>
  <c r="AD409" i="22" s="1"/>
  <c r="W409" i="22"/>
  <c r="AA409" i="22" s="1"/>
  <c r="AA1079" i="22"/>
  <c r="AE1079" i="22"/>
  <c r="X402" i="22"/>
  <c r="AB402" i="22"/>
  <c r="AD600" i="22"/>
  <c r="Z600" i="22"/>
  <c r="Y296" i="22"/>
  <c r="AC296" i="22"/>
  <c r="W1042" i="22"/>
  <c r="AE1042" i="22" s="1"/>
  <c r="V1042" i="22"/>
  <c r="AD1042" i="22" s="1"/>
  <c r="U1002" i="22"/>
  <c r="AC1002" i="22" s="1"/>
  <c r="T1002" i="22"/>
  <c r="X1002" i="22" s="1"/>
  <c r="V501" i="22"/>
  <c r="Z501" i="22" s="1"/>
  <c r="W501" i="22"/>
  <c r="AE501" i="22" s="1"/>
  <c r="U242" i="22"/>
  <c r="Y242" i="22" s="1"/>
  <c r="T242" i="22"/>
  <c r="X242" i="22" s="1"/>
  <c r="W510" i="22"/>
  <c r="AA510" i="22" s="1"/>
  <c r="V510" i="22"/>
  <c r="AD510" i="22" s="1"/>
  <c r="U890" i="22"/>
  <c r="Y890" i="22" s="1"/>
  <c r="T890" i="22"/>
  <c r="AB890" i="22" s="1"/>
  <c r="U662" i="22"/>
  <c r="AC662" i="22" s="1"/>
  <c r="T662" i="22"/>
  <c r="AB662" i="22" s="1"/>
  <c r="W890" i="22"/>
  <c r="AE890" i="22" s="1"/>
  <c r="V890" i="22"/>
  <c r="AD890" i="22" s="1"/>
  <c r="W1189" i="22"/>
  <c r="AA1189" i="22" s="1"/>
  <c r="V1189" i="22"/>
  <c r="AD1189" i="22" s="1"/>
  <c r="W670" i="22"/>
  <c r="AA670" i="22" s="1"/>
  <c r="V670" i="22"/>
  <c r="Z670" i="22" s="1"/>
  <c r="AC1216" i="22"/>
  <c r="Y1216" i="22"/>
  <c r="AE487" i="22"/>
  <c r="AA487" i="22"/>
  <c r="U855" i="22"/>
  <c r="Y855" i="22" s="1"/>
  <c r="T855" i="22"/>
  <c r="X855" i="22" s="1"/>
  <c r="V1152" i="22"/>
  <c r="Z1152" i="22" s="1"/>
  <c r="W1152" i="22"/>
  <c r="AA1152" i="22" s="1"/>
  <c r="T711" i="22"/>
  <c r="AB711" i="22" s="1"/>
  <c r="U711" i="22"/>
  <c r="Y711" i="22" s="1"/>
  <c r="U567" i="22"/>
  <c r="Y567" i="22" s="1"/>
  <c r="T567" i="22"/>
  <c r="X567" i="22" s="1"/>
  <c r="T434" i="22"/>
  <c r="X434" i="22" s="1"/>
  <c r="U434" i="22"/>
  <c r="Y434" i="22" s="1"/>
  <c r="U270" i="22"/>
  <c r="Y270" i="22" s="1"/>
  <c r="T270" i="22"/>
  <c r="AB270" i="22" s="1"/>
  <c r="U493" i="22"/>
  <c r="AC493" i="22" s="1"/>
  <c r="T493" i="22"/>
  <c r="AB493" i="22" s="1"/>
  <c r="W710" i="22"/>
  <c r="AA710" i="22" s="1"/>
  <c r="V710" i="22"/>
  <c r="AD710" i="22" s="1"/>
  <c r="W847" i="22"/>
  <c r="AA847" i="22" s="1"/>
  <c r="V847" i="22"/>
  <c r="Z847" i="22" s="1"/>
  <c r="W475" i="22"/>
  <c r="AE475" i="22" s="1"/>
  <c r="V475" i="22"/>
  <c r="AD475" i="22" s="1"/>
  <c r="V624" i="22"/>
  <c r="AD624" i="22" s="1"/>
  <c r="W624" i="22"/>
  <c r="AE624" i="22" s="1"/>
  <c r="V801" i="22"/>
  <c r="AD801" i="22" s="1"/>
  <c r="W801" i="22"/>
  <c r="AA801" i="22" s="1"/>
  <c r="U1227" i="22"/>
  <c r="AC1227" i="22" s="1"/>
  <c r="T1227" i="22"/>
  <c r="AB1227" i="22" s="1"/>
  <c r="U565" i="22"/>
  <c r="AC565" i="22" s="1"/>
  <c r="T565" i="22"/>
  <c r="AB565" i="22" s="1"/>
  <c r="U839" i="22"/>
  <c r="Y839" i="22" s="1"/>
  <c r="T839" i="22"/>
  <c r="AB839" i="22" s="1"/>
  <c r="U750" i="22"/>
  <c r="AC750" i="22" s="1"/>
  <c r="T750" i="22"/>
  <c r="X750" i="22" s="1"/>
  <c r="T1012" i="22"/>
  <c r="AB1012" i="22" s="1"/>
  <c r="U1012" i="22"/>
  <c r="AC1012" i="22" s="1"/>
  <c r="U921" i="22"/>
  <c r="Y921" i="22" s="1"/>
  <c r="T921" i="22"/>
  <c r="X921" i="22" s="1"/>
  <c r="U811" i="22"/>
  <c r="Y811" i="22" s="1"/>
  <c r="T811" i="22"/>
  <c r="X811" i="22" s="1"/>
  <c r="T1122" i="22"/>
  <c r="X1122" i="22" s="1"/>
  <c r="U1122" i="22"/>
  <c r="Y1122" i="22" s="1"/>
  <c r="T316" i="22"/>
  <c r="AB316" i="22" s="1"/>
  <c r="U316" i="22"/>
  <c r="Y316" i="22" s="1"/>
  <c r="T444" i="22"/>
  <c r="X444" i="22" s="1"/>
  <c r="U444" i="22"/>
  <c r="AC444" i="22" s="1"/>
  <c r="T572" i="22"/>
  <c r="X572" i="22" s="1"/>
  <c r="U572" i="22"/>
  <c r="Y572" i="22" s="1"/>
  <c r="W747" i="22"/>
  <c r="AA747" i="22" s="1"/>
  <c r="V747" i="22"/>
  <c r="AD747" i="22" s="1"/>
  <c r="U927" i="22"/>
  <c r="AC927" i="22" s="1"/>
  <c r="T927" i="22"/>
  <c r="X927" i="22" s="1"/>
  <c r="W276" i="22"/>
  <c r="AA276" i="22" s="1"/>
  <c r="V276" i="22"/>
  <c r="Z276" i="22" s="1"/>
  <c r="W404" i="22"/>
  <c r="AE404" i="22" s="1"/>
  <c r="V404" i="22"/>
  <c r="AD404" i="22" s="1"/>
  <c r="W532" i="22"/>
  <c r="AA532" i="22" s="1"/>
  <c r="V532" i="22"/>
  <c r="Z532" i="22" s="1"/>
  <c r="W657" i="22"/>
  <c r="AA657" i="22" s="1"/>
  <c r="V657" i="22"/>
  <c r="AD657" i="22" s="1"/>
  <c r="W799" i="22"/>
  <c r="AA799" i="22" s="1"/>
  <c r="V799" i="22"/>
  <c r="Z799" i="22" s="1"/>
  <c r="W976" i="22"/>
  <c r="AA976" i="22" s="1"/>
  <c r="V976" i="22"/>
  <c r="Z976" i="22" s="1"/>
  <c r="T275" i="22"/>
  <c r="X275" i="22" s="1"/>
  <c r="U275" i="22"/>
  <c r="AC275" i="22" s="1"/>
  <c r="T403" i="22"/>
  <c r="X403" i="22" s="1"/>
  <c r="U403" i="22"/>
  <c r="AC403" i="22" s="1"/>
  <c r="T531" i="22"/>
  <c r="AB531" i="22" s="1"/>
  <c r="U531" i="22"/>
  <c r="AC531" i="22" s="1"/>
  <c r="W667" i="22"/>
  <c r="AA667" i="22" s="1"/>
  <c r="V667" i="22"/>
  <c r="AD667" i="22" s="1"/>
  <c r="V816" i="22"/>
  <c r="AD816" i="22" s="1"/>
  <c r="W816" i="22"/>
  <c r="AA816" i="22" s="1"/>
  <c r="U942" i="22"/>
  <c r="AC942" i="22" s="1"/>
  <c r="T942" i="22"/>
  <c r="X942" i="22" s="1"/>
  <c r="V693" i="22"/>
  <c r="AD693" i="22" s="1"/>
  <c r="W693" i="22"/>
  <c r="AA693" i="22" s="1"/>
  <c r="V821" i="22"/>
  <c r="Z821" i="22" s="1"/>
  <c r="W821" i="22"/>
  <c r="AA821" i="22" s="1"/>
  <c r="U982" i="22"/>
  <c r="AC982" i="22" s="1"/>
  <c r="T982" i="22"/>
  <c r="AB982" i="22" s="1"/>
  <c r="U708" i="22"/>
  <c r="Y708" i="22" s="1"/>
  <c r="T708" i="22"/>
  <c r="AB708" i="22" s="1"/>
  <c r="U836" i="22"/>
  <c r="AC836" i="22" s="1"/>
  <c r="T836" i="22"/>
  <c r="X836" i="22" s="1"/>
  <c r="U1014" i="22"/>
  <c r="Y1014" i="22" s="1"/>
  <c r="T1014" i="22"/>
  <c r="X1014" i="22" s="1"/>
  <c r="V732" i="22"/>
  <c r="AD732" i="22" s="1"/>
  <c r="W732" i="22"/>
  <c r="AE732" i="22" s="1"/>
  <c r="V860" i="22"/>
  <c r="AD860" i="22" s="1"/>
  <c r="W860" i="22"/>
  <c r="AE860" i="22" s="1"/>
  <c r="U1160" i="22"/>
  <c r="AC1160" i="22" s="1"/>
  <c r="T1160" i="22"/>
  <c r="AB1160" i="22" s="1"/>
  <c r="T970" i="22"/>
  <c r="AB970" i="22" s="1"/>
  <c r="U970" i="22"/>
  <c r="AC970" i="22" s="1"/>
  <c r="U1179" i="22"/>
  <c r="Y1179" i="22" s="1"/>
  <c r="T1179" i="22"/>
  <c r="X1179" i="22" s="1"/>
  <c r="W984" i="22"/>
  <c r="AE984" i="22" s="1"/>
  <c r="V984" i="22"/>
  <c r="Z984" i="22" s="1"/>
  <c r="W1175" i="22"/>
  <c r="AA1175" i="22" s="1"/>
  <c r="V1175" i="22"/>
  <c r="Z1175" i="22" s="1"/>
  <c r="U994" i="22"/>
  <c r="AC994" i="22" s="1"/>
  <c r="T994" i="22"/>
  <c r="AB994" i="22" s="1"/>
  <c r="W966" i="22"/>
  <c r="AA966" i="22" s="1"/>
  <c r="V966" i="22"/>
  <c r="Z966" i="22" s="1"/>
  <c r="T1190" i="22"/>
  <c r="AB1190" i="22" s="1"/>
  <c r="U1190" i="22"/>
  <c r="Y1190" i="22" s="1"/>
  <c r="W1043" i="22"/>
  <c r="AA1043" i="22" s="1"/>
  <c r="V1043" i="22"/>
  <c r="Z1043" i="22" s="1"/>
  <c r="W957" i="22"/>
  <c r="AA957" i="22" s="1"/>
  <c r="V957" i="22"/>
  <c r="Z957" i="22" s="1"/>
  <c r="V1158" i="22"/>
  <c r="Z1158" i="22" s="1"/>
  <c r="W1158" i="22"/>
  <c r="AE1158" i="22" s="1"/>
  <c r="W1213" i="22"/>
  <c r="AA1213" i="22" s="1"/>
  <c r="V1213" i="22"/>
  <c r="AD1213" i="22" s="1"/>
  <c r="W999" i="22"/>
  <c r="AE999" i="22" s="1"/>
  <c r="V999" i="22"/>
  <c r="Z999" i="22" s="1"/>
  <c r="U1080" i="22"/>
  <c r="Y1080" i="22" s="1"/>
  <c r="T1080" i="22"/>
  <c r="AB1080" i="22" s="1"/>
  <c r="U1040" i="22"/>
  <c r="Y1040" i="22" s="1"/>
  <c r="T1040" i="22"/>
  <c r="X1040" i="22" s="1"/>
  <c r="W1057" i="22"/>
  <c r="AA1057" i="22" s="1"/>
  <c r="V1057" i="22"/>
  <c r="Z1057" i="22" s="1"/>
  <c r="W1240" i="22"/>
  <c r="AA1240" i="22" s="1"/>
  <c r="V1240" i="22"/>
  <c r="AD1240" i="22" s="1"/>
  <c r="U1072" i="22"/>
  <c r="AC1072" i="22" s="1"/>
  <c r="T1072" i="22"/>
  <c r="X1072" i="22" s="1"/>
  <c r="W1003" i="22"/>
  <c r="AA1003" i="22" s="1"/>
  <c r="V1003" i="22"/>
  <c r="AD1003" i="22" s="1"/>
  <c r="W1134" i="22"/>
  <c r="AE1134" i="22" s="1"/>
  <c r="V1134" i="22"/>
  <c r="AD1134" i="22" s="1"/>
  <c r="W1022" i="22"/>
  <c r="AA1022" i="22" s="1"/>
  <c r="V1022" i="22"/>
  <c r="Z1022" i="22" s="1"/>
  <c r="W1168" i="22"/>
  <c r="AA1168" i="22" s="1"/>
  <c r="V1168" i="22"/>
  <c r="Z1168" i="22" s="1"/>
  <c r="W1122" i="22"/>
  <c r="AE1122" i="22" s="1"/>
  <c r="V1122" i="22"/>
  <c r="Z1122" i="22" s="1"/>
  <c r="T1129" i="22"/>
  <c r="AB1129" i="22" s="1"/>
  <c r="U1129" i="22"/>
  <c r="Y1129" i="22" s="1"/>
  <c r="U1180" i="22"/>
  <c r="AC1180" i="22" s="1"/>
  <c r="T1180" i="22"/>
  <c r="AB1180" i="22" s="1"/>
  <c r="U1210" i="22"/>
  <c r="AC1210" i="22" s="1"/>
  <c r="T1210" i="22"/>
  <c r="X1210" i="22" s="1"/>
  <c r="V998" i="22"/>
  <c r="Z998" i="22" s="1"/>
  <c r="W998" i="22"/>
  <c r="AE998" i="22" s="1"/>
  <c r="W336" i="22"/>
  <c r="AA336" i="22" s="1"/>
  <c r="V336" i="22"/>
  <c r="Z336" i="22" s="1"/>
  <c r="V1119" i="22"/>
  <c r="AD1119" i="22" s="1"/>
  <c r="W1119" i="22"/>
  <c r="AA1119" i="22" s="1"/>
  <c r="Y882" i="22"/>
  <c r="Y533" i="22"/>
  <c r="AC533" i="22"/>
  <c r="AC336" i="22"/>
  <c r="Y336" i="22"/>
  <c r="Z662" i="22"/>
  <c r="AD662" i="22"/>
  <c r="Y477" i="22"/>
  <c r="AC477" i="22"/>
  <c r="X313" i="22"/>
  <c r="Z874" i="22"/>
  <c r="AD874" i="22"/>
  <c r="AE354" i="22"/>
  <c r="AA354" i="22"/>
  <c r="AE490" i="22"/>
  <c r="AA490" i="22"/>
  <c r="U598" i="22"/>
  <c r="AC598" i="22" s="1"/>
  <c r="T598" i="22"/>
  <c r="X598" i="22" s="1"/>
  <c r="U824" i="22"/>
  <c r="AC824" i="22" s="1"/>
  <c r="T824" i="22"/>
  <c r="AB824" i="22" s="1"/>
  <c r="V560" i="22"/>
  <c r="Z560" i="22" s="1"/>
  <c r="W560" i="22"/>
  <c r="AA560" i="22" s="1"/>
  <c r="U425" i="22"/>
  <c r="AC425" i="22" s="1"/>
  <c r="T425" i="22"/>
  <c r="AB425" i="22" s="1"/>
  <c r="T263" i="22"/>
  <c r="X263" i="22" s="1"/>
  <c r="U263" i="22"/>
  <c r="Y263" i="22" s="1"/>
  <c r="V555" i="22"/>
  <c r="AD555" i="22" s="1"/>
  <c r="W555" i="22"/>
  <c r="AE555" i="22" s="1"/>
  <c r="V714" i="22"/>
  <c r="Z714" i="22" s="1"/>
  <c r="W714" i="22"/>
  <c r="AE714" i="22" s="1"/>
  <c r="W864" i="22"/>
  <c r="AE864" i="22" s="1"/>
  <c r="V864" i="22"/>
  <c r="Z864" i="22" s="1"/>
  <c r="V482" i="22"/>
  <c r="AD482" i="22" s="1"/>
  <c r="W482" i="22"/>
  <c r="AE482" i="22" s="1"/>
  <c r="W631" i="22"/>
  <c r="AE631" i="22" s="1"/>
  <c r="V631" i="22"/>
  <c r="Z631" i="22" s="1"/>
  <c r="U803" i="22"/>
  <c r="AC803" i="22" s="1"/>
  <c r="T803" i="22"/>
  <c r="AB803" i="22" s="1"/>
  <c r="T423" i="22"/>
  <c r="AB423" i="22" s="1"/>
  <c r="U423" i="22"/>
  <c r="Y423" i="22" s="1"/>
  <c r="W627" i="22"/>
  <c r="AE627" i="22" s="1"/>
  <c r="V627" i="22"/>
  <c r="Z627" i="22" s="1"/>
  <c r="U841" i="22"/>
  <c r="AC841" i="22" s="1"/>
  <c r="T841" i="22"/>
  <c r="X841" i="22" s="1"/>
  <c r="V762" i="22"/>
  <c r="Z762" i="22" s="1"/>
  <c r="W762" i="22"/>
  <c r="AA762" i="22" s="1"/>
  <c r="U1037" i="22"/>
  <c r="AC1037" i="22" s="1"/>
  <c r="T1037" i="22"/>
  <c r="AB1037" i="22" s="1"/>
  <c r="U931" i="22"/>
  <c r="AC931" i="22" s="1"/>
  <c r="T931" i="22"/>
  <c r="AB931" i="22" s="1"/>
  <c r="V842" i="22"/>
  <c r="Z842" i="22" s="1"/>
  <c r="W842" i="22"/>
  <c r="AA842" i="22" s="1"/>
  <c r="U1182" i="22"/>
  <c r="AC1182" i="22" s="1"/>
  <c r="T1182" i="22"/>
  <c r="AB1182" i="22" s="1"/>
  <c r="T324" i="22"/>
  <c r="AB324" i="22" s="1"/>
  <c r="U324" i="22"/>
  <c r="AC324" i="22" s="1"/>
  <c r="T452" i="22"/>
  <c r="AB452" i="22" s="1"/>
  <c r="U452" i="22"/>
  <c r="Y452" i="22" s="1"/>
  <c r="T580" i="22"/>
  <c r="AB580" i="22" s="1"/>
  <c r="U580" i="22"/>
  <c r="Y580" i="22" s="1"/>
  <c r="W754" i="22"/>
  <c r="AE754" i="22" s="1"/>
  <c r="V754" i="22"/>
  <c r="AD754" i="22" s="1"/>
  <c r="U929" i="22"/>
  <c r="Y929" i="22" s="1"/>
  <c r="T929" i="22"/>
  <c r="AB929" i="22" s="1"/>
  <c r="W284" i="22"/>
  <c r="AE284" i="22" s="1"/>
  <c r="V284" i="22"/>
  <c r="Z284" i="22" s="1"/>
  <c r="V412" i="22"/>
  <c r="AD412" i="22" s="1"/>
  <c r="W412" i="22"/>
  <c r="AE412" i="22" s="1"/>
  <c r="V540" i="22"/>
  <c r="AD540" i="22" s="1"/>
  <c r="W540" i="22"/>
  <c r="AE540" i="22" s="1"/>
  <c r="W664" i="22"/>
  <c r="AA664" i="22" s="1"/>
  <c r="V664" i="22"/>
  <c r="Z664" i="22" s="1"/>
  <c r="U802" i="22"/>
  <c r="Y802" i="22" s="1"/>
  <c r="T802" i="22"/>
  <c r="AB802" i="22" s="1"/>
  <c r="W978" i="22"/>
  <c r="AE978" i="22" s="1"/>
  <c r="V978" i="22"/>
  <c r="AD978" i="22" s="1"/>
  <c r="T283" i="22"/>
  <c r="X283" i="22" s="1"/>
  <c r="U283" i="22"/>
  <c r="Y283" i="22" s="1"/>
  <c r="T411" i="22"/>
  <c r="AB411" i="22" s="1"/>
  <c r="U411" i="22"/>
  <c r="AC411" i="22" s="1"/>
  <c r="T539" i="22"/>
  <c r="AB539" i="22" s="1"/>
  <c r="U539" i="22"/>
  <c r="Y539" i="22" s="1"/>
  <c r="V674" i="22"/>
  <c r="AD674" i="22" s="1"/>
  <c r="W674" i="22"/>
  <c r="AA674" i="22" s="1"/>
  <c r="U819" i="22"/>
  <c r="AC819" i="22" s="1"/>
  <c r="T819" i="22"/>
  <c r="W955" i="22"/>
  <c r="AE955" i="22" s="1"/>
  <c r="V955" i="22"/>
  <c r="AD955" i="22" s="1"/>
  <c r="V701" i="22"/>
  <c r="Z701" i="22" s="1"/>
  <c r="W701" i="22"/>
  <c r="AE701" i="22" s="1"/>
  <c r="V829" i="22"/>
  <c r="Z829" i="22" s="1"/>
  <c r="W829" i="22"/>
  <c r="AA829" i="22" s="1"/>
  <c r="W986" i="22"/>
  <c r="V986" i="22"/>
  <c r="Z986" i="22" s="1"/>
  <c r="U716" i="22"/>
  <c r="AC716" i="22" s="1"/>
  <c r="T716" i="22"/>
  <c r="AB716" i="22" s="1"/>
  <c r="U844" i="22"/>
  <c r="AC844" i="22" s="1"/>
  <c r="T844" i="22"/>
  <c r="AB844" i="22" s="1"/>
  <c r="U1038" i="22"/>
  <c r="T1038" i="22"/>
  <c r="X1038" i="22" s="1"/>
  <c r="W740" i="22"/>
  <c r="AA740" i="22" s="1"/>
  <c r="V740" i="22"/>
  <c r="AD740" i="22" s="1"/>
  <c r="W868" i="22"/>
  <c r="AA868" i="22" s="1"/>
  <c r="V868" i="22"/>
  <c r="Z868" i="22" s="1"/>
  <c r="T1229" i="22"/>
  <c r="X1229" i="22" s="1"/>
  <c r="U1229" i="22"/>
  <c r="Y1229" i="22" s="1"/>
  <c r="T977" i="22"/>
  <c r="AB977" i="22" s="1"/>
  <c r="U977" i="22"/>
  <c r="AC977" i="22" s="1"/>
  <c r="T1199" i="22"/>
  <c r="AB1199" i="22" s="1"/>
  <c r="U1199" i="22"/>
  <c r="Y1199" i="22" s="1"/>
  <c r="W992" i="22"/>
  <c r="AA992" i="22" s="1"/>
  <c r="V992" i="22"/>
  <c r="Z992" i="22" s="1"/>
  <c r="V1179" i="22"/>
  <c r="Z1179" i="22" s="1"/>
  <c r="W1179" i="22"/>
  <c r="AE1179" i="22" s="1"/>
  <c r="V1010" i="22"/>
  <c r="Z1010" i="22" s="1"/>
  <c r="W1010" i="22"/>
  <c r="AE1010" i="22" s="1"/>
  <c r="W974" i="22"/>
  <c r="AA974" i="22" s="1"/>
  <c r="V974" i="22"/>
  <c r="AD974" i="22" s="1"/>
  <c r="W1217" i="22"/>
  <c r="V1217" i="22"/>
  <c r="AD1217" i="22" s="1"/>
  <c r="T1053" i="22"/>
  <c r="AB1053" i="22" s="1"/>
  <c r="U1053" i="22"/>
  <c r="AC1053" i="22" s="1"/>
  <c r="W965" i="22"/>
  <c r="AA965" i="22" s="1"/>
  <c r="V965" i="22"/>
  <c r="Z965" i="22" s="1"/>
  <c r="T1161" i="22"/>
  <c r="AB1161" i="22" s="1"/>
  <c r="U1161" i="22"/>
  <c r="T1225" i="22"/>
  <c r="X1225" i="22" s="1"/>
  <c r="U1225" i="22"/>
  <c r="AC1225" i="22" s="1"/>
  <c r="V1004" i="22"/>
  <c r="Z1004" i="22" s="1"/>
  <c r="W1004" i="22"/>
  <c r="AE1004" i="22" s="1"/>
  <c r="T1086" i="22"/>
  <c r="U1086" i="22"/>
  <c r="AC1086" i="22" s="1"/>
  <c r="W1047" i="22"/>
  <c r="V1047" i="22"/>
  <c r="Z1047" i="22" s="1"/>
  <c r="W1068" i="22"/>
  <c r="AE1068" i="22" s="1"/>
  <c r="V1068" i="22"/>
  <c r="W1106" i="22"/>
  <c r="AA1106" i="22" s="1"/>
  <c r="V1106" i="22"/>
  <c r="AD1106" i="22" s="1"/>
  <c r="U1083" i="22"/>
  <c r="Y1083" i="22" s="1"/>
  <c r="T1083" i="22"/>
  <c r="X1083" i="22" s="1"/>
  <c r="U1016" i="22"/>
  <c r="Y1016" i="22" s="1"/>
  <c r="T1016" i="22"/>
  <c r="T1140" i="22"/>
  <c r="X1140" i="22" s="1"/>
  <c r="U1140" i="22"/>
  <c r="Y1140" i="22" s="1"/>
  <c r="V1030" i="22"/>
  <c r="Z1030" i="22" s="1"/>
  <c r="W1030" i="22"/>
  <c r="AA1030" i="22" s="1"/>
  <c r="V1173" i="22"/>
  <c r="W1173" i="22"/>
  <c r="AA1173" i="22" s="1"/>
  <c r="W1130" i="22"/>
  <c r="AA1130" i="22" s="1"/>
  <c r="V1130" i="22"/>
  <c r="AD1130" i="22" s="1"/>
  <c r="T1137" i="22"/>
  <c r="AB1137" i="22" s="1"/>
  <c r="U1137" i="22"/>
  <c r="AC1137" i="22" s="1"/>
  <c r="U1188" i="22"/>
  <c r="AC1188" i="22" s="1"/>
  <c r="T1188" i="22"/>
  <c r="AB1188" i="22" s="1"/>
  <c r="U1218" i="22"/>
  <c r="AC1218" i="22" s="1"/>
  <c r="T1218" i="22"/>
  <c r="X1218" i="22" s="1"/>
  <c r="AE798" i="22"/>
  <c r="W731" i="22"/>
  <c r="AA731" i="22" s="1"/>
  <c r="V731" i="22"/>
  <c r="Z731" i="22" s="1"/>
  <c r="W558" i="22"/>
  <c r="AA558" i="22" s="1"/>
  <c r="V558" i="22"/>
  <c r="AD558" i="22" s="1"/>
  <c r="V395" i="22"/>
  <c r="AD395" i="22" s="1"/>
  <c r="W395" i="22"/>
  <c r="AE395" i="22" s="1"/>
  <c r="AA601" i="22"/>
  <c r="Z642" i="22"/>
  <c r="AD642" i="22"/>
  <c r="AA472" i="22"/>
  <c r="Z824" i="22"/>
  <c r="Z341" i="22"/>
  <c r="AA935" i="22"/>
  <c r="AE935" i="22"/>
  <c r="AA719" i="22"/>
  <c r="X285" i="22"/>
  <c r="AB285" i="22"/>
  <c r="T612" i="22"/>
  <c r="X612" i="22" s="1"/>
  <c r="U612" i="22"/>
  <c r="W572" i="22"/>
  <c r="V572" i="22"/>
  <c r="AD572" i="22" s="1"/>
  <c r="W1090" i="22"/>
  <c r="AE1090" i="22" s="1"/>
  <c r="V1090" i="22"/>
  <c r="Z1090" i="22" s="1"/>
  <c r="W695" i="22"/>
  <c r="AA695" i="22" s="1"/>
  <c r="V695" i="22"/>
  <c r="AD695" i="22" s="1"/>
  <c r="W733" i="22"/>
  <c r="AA733" i="22" s="1"/>
  <c r="V733" i="22"/>
  <c r="AD733" i="22" s="1"/>
  <c r="U875" i="22"/>
  <c r="Y875" i="22" s="1"/>
  <c r="T875" i="22"/>
  <c r="AB875" i="22" s="1"/>
  <c r="U1039" i="22"/>
  <c r="AC1039" i="22" s="1"/>
  <c r="T1039" i="22"/>
  <c r="AB1039" i="22" s="1"/>
  <c r="T1114" i="22"/>
  <c r="X1114" i="22" s="1"/>
  <c r="U1114" i="22"/>
  <c r="Y1114" i="22" s="1"/>
  <c r="AA712" i="22"/>
  <c r="AE712" i="22"/>
  <c r="W1088" i="22"/>
  <c r="AA1088" i="22" s="1"/>
  <c r="V1088" i="22"/>
  <c r="AD1088" i="22" s="1"/>
  <c r="W698" i="22"/>
  <c r="AE698" i="22" s="1"/>
  <c r="V698" i="22"/>
  <c r="AD698" i="22" s="1"/>
  <c r="U405" i="22"/>
  <c r="T405" i="22"/>
  <c r="X405" i="22" s="1"/>
  <c r="T256" i="22"/>
  <c r="AB256" i="22" s="1"/>
  <c r="U256" i="22"/>
  <c r="AC256" i="22" s="1"/>
  <c r="V562" i="22"/>
  <c r="AD562" i="22" s="1"/>
  <c r="W562" i="22"/>
  <c r="U725" i="22"/>
  <c r="Y725" i="22" s="1"/>
  <c r="T725" i="22"/>
  <c r="V892" i="22"/>
  <c r="AD892" i="22" s="1"/>
  <c r="W892" i="22"/>
  <c r="AE892" i="22" s="1"/>
  <c r="W489" i="22"/>
  <c r="AA489" i="22" s="1"/>
  <c r="V489" i="22"/>
  <c r="AD489" i="22" s="1"/>
  <c r="U634" i="22"/>
  <c r="Y634" i="22" s="1"/>
  <c r="T634" i="22"/>
  <c r="AB634" i="22" s="1"/>
  <c r="W826" i="22"/>
  <c r="AE826" i="22" s="1"/>
  <c r="V826" i="22"/>
  <c r="AD826" i="22" s="1"/>
  <c r="U430" i="22"/>
  <c r="T430" i="22"/>
  <c r="AB430" i="22" s="1"/>
  <c r="W634" i="22"/>
  <c r="AA634" i="22" s="1"/>
  <c r="V634" i="22"/>
  <c r="Z634" i="22" s="1"/>
  <c r="W856" i="22"/>
  <c r="V856" i="22"/>
  <c r="Z856" i="22" s="1"/>
  <c r="U769" i="22"/>
  <c r="AC769" i="22" s="1"/>
  <c r="T769" i="22"/>
  <c r="AB769" i="22" s="1"/>
  <c r="W1212" i="22"/>
  <c r="AA1212" i="22" s="1"/>
  <c r="V1212" i="22"/>
  <c r="AD1212" i="22" s="1"/>
  <c r="W936" i="22"/>
  <c r="AA936" i="22" s="1"/>
  <c r="V936" i="22"/>
  <c r="AD936" i="22" s="1"/>
  <c r="U849" i="22"/>
  <c r="T849" i="22"/>
  <c r="X849" i="22" s="1"/>
  <c r="V1049" i="22"/>
  <c r="Z1049" i="22" s="1"/>
  <c r="W1049" i="22"/>
  <c r="AA1049" i="22" s="1"/>
  <c r="T332" i="22"/>
  <c r="U332" i="22"/>
  <c r="AC332" i="22" s="1"/>
  <c r="T460" i="22"/>
  <c r="AB460" i="22" s="1"/>
  <c r="U460" i="22"/>
  <c r="AC460" i="22" s="1"/>
  <c r="T588" i="22"/>
  <c r="X588" i="22" s="1"/>
  <c r="U588" i="22"/>
  <c r="AC588" i="22" s="1"/>
  <c r="V761" i="22"/>
  <c r="AD761" i="22" s="1"/>
  <c r="W761" i="22"/>
  <c r="AA761" i="22" s="1"/>
  <c r="T976" i="22"/>
  <c r="X976" i="22" s="1"/>
  <c r="U976" i="22"/>
  <c r="AC976" i="22" s="1"/>
  <c r="W292" i="22"/>
  <c r="AE292" i="22" s="1"/>
  <c r="V292" i="22"/>
  <c r="AD292" i="22" s="1"/>
  <c r="W420" i="22"/>
  <c r="AA420" i="22" s="1"/>
  <c r="V420" i="22"/>
  <c r="Z420" i="22" s="1"/>
  <c r="V548" i="22"/>
  <c r="Z548" i="22" s="1"/>
  <c r="W548" i="22"/>
  <c r="AE548" i="22" s="1"/>
  <c r="T667" i="22"/>
  <c r="U667" i="22"/>
  <c r="AC667" i="22" s="1"/>
  <c r="W806" i="22"/>
  <c r="AE806" i="22" s="1"/>
  <c r="V806" i="22"/>
  <c r="AD806" i="22" s="1"/>
  <c r="U997" i="22"/>
  <c r="AC997" i="22" s="1"/>
  <c r="T997" i="22"/>
  <c r="AB997" i="22" s="1"/>
  <c r="U291" i="22"/>
  <c r="Y291" i="22" s="1"/>
  <c r="T291" i="22"/>
  <c r="AB291" i="22" s="1"/>
  <c r="U419" i="22"/>
  <c r="Y419" i="22" s="1"/>
  <c r="T419" i="22"/>
  <c r="X419" i="22" s="1"/>
  <c r="U547" i="22"/>
  <c r="AC547" i="22" s="1"/>
  <c r="T547" i="22"/>
  <c r="X547" i="22" s="1"/>
  <c r="V681" i="22"/>
  <c r="AD681" i="22" s="1"/>
  <c r="W681" i="22"/>
  <c r="AA681" i="22" s="1"/>
  <c r="W823" i="22"/>
  <c r="AE823" i="22" s="1"/>
  <c r="V823" i="22"/>
  <c r="AD823" i="22" s="1"/>
  <c r="W959" i="22"/>
  <c r="V959" i="22"/>
  <c r="Z959" i="22" s="1"/>
  <c r="V709" i="22"/>
  <c r="AD709" i="22" s="1"/>
  <c r="W709" i="22"/>
  <c r="AE709" i="22" s="1"/>
  <c r="V837" i="22"/>
  <c r="AD837" i="22" s="1"/>
  <c r="W837" i="22"/>
  <c r="AE837" i="22" s="1"/>
  <c r="T1000" i="22"/>
  <c r="AB1000" i="22" s="1"/>
  <c r="U1000" i="22"/>
  <c r="Y1000" i="22" s="1"/>
  <c r="U724" i="22"/>
  <c r="AC724" i="22" s="1"/>
  <c r="T724" i="22"/>
  <c r="AB724" i="22" s="1"/>
  <c r="T852" i="22"/>
  <c r="AB852" i="22" s="1"/>
  <c r="U852" i="22"/>
  <c r="Y852" i="22" s="1"/>
  <c r="W1048" i="22"/>
  <c r="AE1048" i="22" s="1"/>
  <c r="V1048" i="22"/>
  <c r="AD1048" i="22" s="1"/>
  <c r="W748" i="22"/>
  <c r="AA748" i="22" s="1"/>
  <c r="V748" i="22"/>
  <c r="Z748" i="22" s="1"/>
  <c r="W875" i="22"/>
  <c r="V875" i="22"/>
  <c r="Z875" i="22" s="1"/>
  <c r="U1239" i="22"/>
  <c r="Y1239" i="22" s="1"/>
  <c r="T1239" i="22"/>
  <c r="AB1239" i="22" s="1"/>
  <c r="T984" i="22"/>
  <c r="X984" i="22" s="1"/>
  <c r="U984" i="22"/>
  <c r="AC984" i="22" s="1"/>
  <c r="T1215" i="22"/>
  <c r="AB1215" i="22" s="1"/>
  <c r="U1215" i="22"/>
  <c r="AC1215" i="22" s="1"/>
  <c r="W1006" i="22"/>
  <c r="AE1006" i="22" s="1"/>
  <c r="V1006" i="22"/>
  <c r="Z1006" i="22" s="1"/>
  <c r="U1195" i="22"/>
  <c r="Y1195" i="22" s="1"/>
  <c r="T1195" i="22"/>
  <c r="AB1195" i="22" s="1"/>
  <c r="W1041" i="22"/>
  <c r="AA1041" i="22" s="1"/>
  <c r="V1041" i="22"/>
  <c r="AD1041" i="22" s="1"/>
  <c r="W982" i="22"/>
  <c r="AA982" i="22" s="1"/>
  <c r="V982" i="22"/>
  <c r="Z982" i="22" s="1"/>
  <c r="U933" i="22"/>
  <c r="AC933" i="22" s="1"/>
  <c r="T933" i="22"/>
  <c r="AB933" i="22" s="1"/>
  <c r="T1060" i="22"/>
  <c r="X1060" i="22" s="1"/>
  <c r="U1060" i="22"/>
  <c r="AC1060" i="22" s="1"/>
  <c r="W973" i="22"/>
  <c r="V973" i="22"/>
  <c r="W1204" i="22"/>
  <c r="AE1204" i="22" s="1"/>
  <c r="V1204" i="22"/>
  <c r="Z1204" i="22" s="1"/>
  <c r="V1230" i="22"/>
  <c r="Z1230" i="22" s="1"/>
  <c r="W1230" i="22"/>
  <c r="AE1230" i="22" s="1"/>
  <c r="V1008" i="22"/>
  <c r="Z1008" i="22" s="1"/>
  <c r="W1008" i="22"/>
  <c r="AA1008" i="22" s="1"/>
  <c r="T1089" i="22"/>
  <c r="AB1089" i="22" s="1"/>
  <c r="U1089" i="22"/>
  <c r="AC1089" i="22" s="1"/>
  <c r="W1056" i="22"/>
  <c r="AA1056" i="22" s="1"/>
  <c r="V1056" i="22"/>
  <c r="Z1056" i="22" s="1"/>
  <c r="U1079" i="22"/>
  <c r="T1079" i="22"/>
  <c r="AB1079" i="22" s="1"/>
  <c r="W1117" i="22"/>
  <c r="AA1117" i="22" s="1"/>
  <c r="V1117" i="22"/>
  <c r="Z1117" i="22" s="1"/>
  <c r="W1089" i="22"/>
  <c r="AA1089" i="22" s="1"/>
  <c r="V1089" i="22"/>
  <c r="Z1089" i="22" s="1"/>
  <c r="T1027" i="22"/>
  <c r="AB1027" i="22" s="1"/>
  <c r="U1027" i="22"/>
  <c r="AC1027" i="22" s="1"/>
  <c r="W1143" i="22"/>
  <c r="AA1143" i="22" s="1"/>
  <c r="V1143" i="22"/>
  <c r="Z1143" i="22" s="1"/>
  <c r="V1038" i="22"/>
  <c r="W1038" i="22"/>
  <c r="AA1038" i="22" s="1"/>
  <c r="T1175" i="22"/>
  <c r="AB1175" i="22" s="1"/>
  <c r="U1175" i="22"/>
  <c r="Y1175" i="22" s="1"/>
  <c r="V1138" i="22"/>
  <c r="Z1138" i="22" s="1"/>
  <c r="W1138" i="22"/>
  <c r="AA1138" i="22" s="1"/>
  <c r="U1155" i="22"/>
  <c r="T1155" i="22"/>
  <c r="AB1155" i="22" s="1"/>
  <c r="U1196" i="22"/>
  <c r="Y1196" i="22" s="1"/>
  <c r="T1196" i="22"/>
  <c r="AB1196" i="22" s="1"/>
  <c r="U1226" i="22"/>
  <c r="T1226" i="22"/>
  <c r="AB1226" i="22" s="1"/>
  <c r="W968" i="22"/>
  <c r="AA968" i="22" s="1"/>
  <c r="V968" i="22"/>
  <c r="Z968" i="22" s="1"/>
  <c r="U713" i="22"/>
  <c r="Y713" i="22" s="1"/>
  <c r="T713" i="22"/>
  <c r="AB713" i="22" s="1"/>
  <c r="V579" i="22"/>
  <c r="Z579" i="22" s="1"/>
  <c r="W579" i="22"/>
  <c r="AA579" i="22" s="1"/>
  <c r="W322" i="22"/>
  <c r="AA322" i="22" s="1"/>
  <c r="V322" i="22"/>
  <c r="AD322" i="22" s="1"/>
  <c r="AC653" i="22"/>
  <c r="Y653" i="22"/>
  <c r="X810" i="22"/>
  <c r="AB810" i="22"/>
  <c r="AC469" i="22"/>
  <c r="X741" i="22"/>
  <c r="AE275" i="22"/>
  <c r="AA275" i="22"/>
  <c r="AB638" i="22"/>
  <c r="X638" i="22"/>
  <c r="AA378" i="22"/>
  <c r="AE378" i="22"/>
  <c r="Y415" i="22"/>
  <c r="AC415" i="22"/>
  <c r="AD435" i="22"/>
  <c r="Z435" i="22"/>
  <c r="AA459" i="22"/>
  <c r="AE459" i="22"/>
  <c r="X466" i="22"/>
  <c r="AB466" i="22"/>
  <c r="AE263" i="22"/>
  <c r="AA263" i="22"/>
  <c r="Z621" i="22"/>
  <c r="AB574" i="22"/>
  <c r="Y517" i="22"/>
  <c r="T940" i="22"/>
  <c r="X940" i="22" s="1"/>
  <c r="U940" i="22"/>
  <c r="W685" i="22"/>
  <c r="AE685" i="22" s="1"/>
  <c r="V685" i="22"/>
  <c r="Z685" i="22" s="1"/>
  <c r="W813" i="22"/>
  <c r="AE813" i="22" s="1"/>
  <c r="V813" i="22"/>
  <c r="Z813" i="22" s="1"/>
  <c r="W975" i="22"/>
  <c r="AE975" i="22" s="1"/>
  <c r="V975" i="22"/>
  <c r="U700" i="22"/>
  <c r="AC700" i="22" s="1"/>
  <c r="T700" i="22"/>
  <c r="U828" i="22"/>
  <c r="AC828" i="22" s="1"/>
  <c r="T828" i="22"/>
  <c r="AB828" i="22" s="1"/>
  <c r="W1009" i="22"/>
  <c r="AA1009" i="22" s="1"/>
  <c r="V1009" i="22"/>
  <c r="Z1009" i="22" s="1"/>
  <c r="V724" i="22"/>
  <c r="AD724" i="22" s="1"/>
  <c r="W724" i="22"/>
  <c r="AE724" i="22" s="1"/>
  <c r="W852" i="22"/>
  <c r="AA852" i="22" s="1"/>
  <c r="V852" i="22"/>
  <c r="Z852" i="22" s="1"/>
  <c r="W1077" i="22"/>
  <c r="AA1077" i="22" s="1"/>
  <c r="V1077" i="22"/>
  <c r="Z1077" i="22" s="1"/>
  <c r="W967" i="22"/>
  <c r="AA967" i="22" s="1"/>
  <c r="V967" i="22"/>
  <c r="AD967" i="22" s="1"/>
  <c r="U1123" i="22"/>
  <c r="AC1123" i="22" s="1"/>
  <c r="T1123" i="22"/>
  <c r="AB1123" i="22" s="1"/>
  <c r="U980" i="22"/>
  <c r="Y980" i="22" s="1"/>
  <c r="T980" i="22"/>
  <c r="X980" i="22" s="1"/>
  <c r="T1167" i="22"/>
  <c r="AB1167" i="22" s="1"/>
  <c r="U1167" i="22"/>
  <c r="AC1167" i="22" s="1"/>
  <c r="U989" i="22"/>
  <c r="Y989" i="22" s="1"/>
  <c r="T989" i="22"/>
  <c r="X989" i="22" s="1"/>
  <c r="W958" i="22"/>
  <c r="AA958" i="22" s="1"/>
  <c r="V958" i="22"/>
  <c r="AD958" i="22" s="1"/>
  <c r="V1184" i="22"/>
  <c r="AD1184" i="22" s="1"/>
  <c r="W1184" i="22"/>
  <c r="U1035" i="22"/>
  <c r="AC1035" i="22" s="1"/>
  <c r="T1035" i="22"/>
  <c r="X1035" i="22" s="1"/>
  <c r="W949" i="22"/>
  <c r="AE949" i="22" s="1"/>
  <c r="V949" i="22"/>
  <c r="AD949" i="22" s="1"/>
  <c r="W1148" i="22"/>
  <c r="V1148" i="22"/>
  <c r="Z1148" i="22" s="1"/>
  <c r="T1208" i="22"/>
  <c r="X1208" i="22" s="1"/>
  <c r="U1208" i="22"/>
  <c r="AC1208" i="22" s="1"/>
  <c r="U993" i="22"/>
  <c r="Y993" i="22" s="1"/>
  <c r="T993" i="22"/>
  <c r="AB993" i="22" s="1"/>
  <c r="T1074" i="22"/>
  <c r="AB1074" i="22" s="1"/>
  <c r="U1074" i="22"/>
  <c r="AC1074" i="22" s="1"/>
  <c r="U1015" i="22"/>
  <c r="AC1015" i="22" s="1"/>
  <c r="T1015" i="22"/>
  <c r="X1015" i="22" s="1"/>
  <c r="U1051" i="22"/>
  <c r="AC1051" i="22" s="1"/>
  <c r="T1051" i="22"/>
  <c r="X1051" i="22" s="1"/>
  <c r="W1216" i="22"/>
  <c r="AA1216" i="22" s="1"/>
  <c r="V1216" i="22"/>
  <c r="AD1216" i="22" s="1"/>
  <c r="W1061" i="22"/>
  <c r="AE1061" i="22" s="1"/>
  <c r="V1061" i="22"/>
  <c r="Z1061" i="22" s="1"/>
  <c r="W995" i="22"/>
  <c r="V995" i="22"/>
  <c r="Z995" i="22" s="1"/>
  <c r="W1128" i="22"/>
  <c r="AE1128" i="22" s="1"/>
  <c r="V1128" i="22"/>
  <c r="AD1128" i="22" s="1"/>
  <c r="W1014" i="22"/>
  <c r="AE1014" i="22" s="1"/>
  <c r="V1014" i="22"/>
  <c r="AD1014" i="22" s="1"/>
  <c r="U1141" i="22"/>
  <c r="AC1141" i="22" s="1"/>
  <c r="T1141" i="22"/>
  <c r="AB1141" i="22" s="1"/>
  <c r="W1239" i="22"/>
  <c r="V1239" i="22"/>
  <c r="U1121" i="22"/>
  <c r="T1121" i="22"/>
  <c r="X1121" i="22" s="1"/>
  <c r="U1172" i="22"/>
  <c r="Y1172" i="22" s="1"/>
  <c r="T1172" i="22"/>
  <c r="X1172" i="22" s="1"/>
  <c r="T1202" i="22"/>
  <c r="X1202" i="22" s="1"/>
  <c r="U1202" i="22"/>
  <c r="AC1202" i="22" s="1"/>
  <c r="V1234" i="22"/>
  <c r="W1234" i="22"/>
  <c r="AE1234" i="22" s="1"/>
  <c r="U1067" i="22"/>
  <c r="AC1067" i="22" s="1"/>
  <c r="T1067" i="22"/>
  <c r="X1067" i="22" s="1"/>
  <c r="T791" i="22"/>
  <c r="AB791" i="22" s="1"/>
  <c r="U791" i="22"/>
  <c r="Y791" i="22" s="1"/>
  <c r="T624" i="22"/>
  <c r="U624" i="22"/>
  <c r="AC624" i="22" s="1"/>
  <c r="U353" i="22"/>
  <c r="AC353" i="22" s="1"/>
  <c r="T353" i="22"/>
  <c r="AB353" i="22" s="1"/>
  <c r="U863" i="22"/>
  <c r="Y863" i="22" s="1"/>
  <c r="T863" i="22"/>
  <c r="U622" i="22"/>
  <c r="T622" i="22"/>
  <c r="X622" i="22" s="1"/>
  <c r="U449" i="22"/>
  <c r="AC449" i="22" s="1"/>
  <c r="T449" i="22"/>
  <c r="AB449" i="22" s="1"/>
  <c r="V288" i="22"/>
  <c r="W288" i="22"/>
  <c r="AA288" i="22" s="1"/>
  <c r="Z827" i="22"/>
  <c r="AD827" i="22"/>
  <c r="AC686" i="22"/>
  <c r="Y686" i="22"/>
  <c r="Y581" i="22"/>
  <c r="AC293" i="22"/>
  <c r="Y293" i="22"/>
  <c r="Y582" i="22"/>
  <c r="Y485" i="22"/>
  <c r="AE736" i="22"/>
  <c r="AA736" i="22"/>
  <c r="AA841" i="22"/>
  <c r="AA557" i="22"/>
  <c r="AA464" i="22"/>
  <c r="AE464" i="22"/>
  <c r="Y328" i="22"/>
  <c r="AD561" i="22"/>
  <c r="Z561" i="22"/>
  <c r="AA250" i="22"/>
  <c r="AE481" i="22"/>
  <c r="AA481" i="22"/>
  <c r="U850" i="22"/>
  <c r="AC850" i="22" s="1"/>
  <c r="T850" i="22"/>
  <c r="X850" i="22" s="1"/>
  <c r="W615" i="22"/>
  <c r="V615" i="22"/>
  <c r="AD615" i="22" s="1"/>
  <c r="W438" i="22"/>
  <c r="V438" i="22"/>
  <c r="Z438" i="22" s="1"/>
  <c r="V281" i="22"/>
  <c r="Z281" i="22" s="1"/>
  <c r="W281" i="22"/>
  <c r="AE281" i="22" s="1"/>
  <c r="AA431" i="22"/>
  <c r="Z413" i="22"/>
  <c r="AD413" i="22"/>
  <c r="Z277" i="22"/>
  <c r="AD906" i="22"/>
  <c r="AB917" i="22"/>
  <c r="X917" i="22"/>
  <c r="AD497" i="22"/>
  <c r="AC461" i="22"/>
  <c r="Y461" i="22"/>
  <c r="X418" i="22"/>
  <c r="W831" i="22"/>
  <c r="V831" i="22"/>
  <c r="Z831" i="22" s="1"/>
  <c r="T610" i="22"/>
  <c r="AB610" i="22" s="1"/>
  <c r="U610" i="22"/>
  <c r="V429" i="22"/>
  <c r="Z429" i="22" s="1"/>
  <c r="W429" i="22"/>
  <c r="AE429" i="22" s="1"/>
  <c r="V274" i="22"/>
  <c r="AD274" i="22" s="1"/>
  <c r="W274" i="22"/>
  <c r="X429" i="22"/>
  <c r="Y715" i="22"/>
  <c r="AE391" i="22"/>
  <c r="AA391" i="22"/>
  <c r="AA355" i="22"/>
  <c r="AE355" i="22"/>
  <c r="AB680" i="22"/>
  <c r="X680" i="22"/>
  <c r="AA471" i="22"/>
  <c r="AE471" i="22"/>
  <c r="AB985" i="22"/>
  <c r="X985" i="22"/>
  <c r="AE297" i="22"/>
  <c r="AA297" i="22"/>
  <c r="AE320" i="22"/>
  <c r="Y401" i="22"/>
  <c r="AA447" i="22"/>
  <c r="AE447" i="22"/>
  <c r="AC857" i="22"/>
  <c r="Y857" i="22"/>
  <c r="AA728" i="22"/>
  <c r="AE728" i="22"/>
  <c r="AD449" i="22"/>
  <c r="Z449" i="22"/>
  <c r="U945" i="22"/>
  <c r="Y945" i="22" s="1"/>
  <c r="T945" i="22"/>
  <c r="X945" i="22" s="1"/>
  <c r="T784" i="22"/>
  <c r="X784" i="22" s="1"/>
  <c r="U784" i="22"/>
  <c r="AC784" i="22" s="1"/>
  <c r="V522" i="22"/>
  <c r="AD522" i="22" s="1"/>
  <c r="W522" i="22"/>
  <c r="AA522" i="22" s="1"/>
  <c r="U384" i="22"/>
  <c r="Y384" i="22" s="1"/>
  <c r="T384" i="22"/>
  <c r="AB384" i="22" s="1"/>
  <c r="W246" i="22"/>
  <c r="V246" i="22"/>
  <c r="AD246" i="22" s="1"/>
  <c r="V583" i="22"/>
  <c r="W583" i="22"/>
  <c r="AA583" i="22" s="1"/>
  <c r="W751" i="22"/>
  <c r="AE751" i="22" s="1"/>
  <c r="V751" i="22"/>
  <c r="AD751" i="22" s="1"/>
  <c r="U911" i="22"/>
  <c r="AC911" i="22" s="1"/>
  <c r="T911" i="22"/>
  <c r="AB911" i="22" s="1"/>
  <c r="U506" i="22"/>
  <c r="T506" i="22"/>
  <c r="X506" i="22" s="1"/>
  <c r="V645" i="22"/>
  <c r="AD645" i="22" s="1"/>
  <c r="W645" i="22"/>
  <c r="AE645" i="22" s="1"/>
  <c r="U862" i="22"/>
  <c r="Y862" i="22" s="1"/>
  <c r="T862" i="22"/>
  <c r="V506" i="22"/>
  <c r="AD506" i="22" s="1"/>
  <c r="W506" i="22"/>
  <c r="AE506" i="22" s="1"/>
  <c r="W655" i="22"/>
  <c r="AA655" i="22" s="1"/>
  <c r="V655" i="22"/>
  <c r="AD655" i="22" s="1"/>
  <c r="T873" i="22"/>
  <c r="X873" i="22" s="1"/>
  <c r="U873" i="22"/>
  <c r="Y873" i="22" s="1"/>
  <c r="W838" i="22"/>
  <c r="AE838" i="22" s="1"/>
  <c r="V838" i="22"/>
  <c r="U821" i="22"/>
  <c r="Y821" i="22" s="1"/>
  <c r="T821" i="22"/>
  <c r="AB821" i="22" s="1"/>
  <c r="V1067" i="22"/>
  <c r="Z1067" i="22" s="1"/>
  <c r="W1067" i="22"/>
  <c r="AE1067" i="22" s="1"/>
  <c r="W891" i="22"/>
  <c r="AE891" i="22" s="1"/>
  <c r="V891" i="22"/>
  <c r="AD891" i="22" s="1"/>
  <c r="T1113" i="22"/>
  <c r="X1113" i="22" s="1"/>
  <c r="U1113" i="22"/>
  <c r="Y1113" i="22" s="1"/>
  <c r="T348" i="22"/>
  <c r="X348" i="22" s="1"/>
  <c r="U348" i="22"/>
  <c r="AC348" i="22" s="1"/>
  <c r="T476" i="22"/>
  <c r="X476" i="22" s="1"/>
  <c r="U476" i="22"/>
  <c r="AC476" i="22" s="1"/>
  <c r="T604" i="22"/>
  <c r="X604" i="22" s="1"/>
  <c r="U604" i="22"/>
  <c r="AC604" i="22" s="1"/>
  <c r="T771" i="22"/>
  <c r="AB771" i="22" s="1"/>
  <c r="U771" i="22"/>
  <c r="W1025" i="22"/>
  <c r="AA1025" i="22" s="1"/>
  <c r="V1025" i="22"/>
  <c r="V308" i="22"/>
  <c r="Z308" i="22" s="1"/>
  <c r="W308" i="22"/>
  <c r="AE308" i="22" s="1"/>
  <c r="V436" i="22"/>
  <c r="Z436" i="22" s="1"/>
  <c r="W436" i="22"/>
  <c r="W564" i="22"/>
  <c r="V564" i="22"/>
  <c r="AD564" i="22" s="1"/>
  <c r="U674" i="22"/>
  <c r="AC674" i="22" s="1"/>
  <c r="T674" i="22"/>
  <c r="T816" i="22"/>
  <c r="X816" i="22" s="1"/>
  <c r="U816" i="22"/>
  <c r="V1069" i="22"/>
  <c r="W1069" i="22"/>
  <c r="U307" i="22"/>
  <c r="Y307" i="22" s="1"/>
  <c r="T307" i="22"/>
  <c r="X307" i="22" s="1"/>
  <c r="U435" i="22"/>
  <c r="AC435" i="22" s="1"/>
  <c r="T435" i="22"/>
  <c r="U563" i="22"/>
  <c r="Y563" i="22" s="1"/>
  <c r="T563" i="22"/>
  <c r="U691" i="22"/>
  <c r="AC691" i="22" s="1"/>
  <c r="T691" i="22"/>
  <c r="AB691" i="22" s="1"/>
  <c r="W830" i="22"/>
  <c r="V830" i="22"/>
  <c r="W997" i="22"/>
  <c r="AE997" i="22" s="1"/>
  <c r="V997" i="22"/>
  <c r="Z997" i="22" s="1"/>
  <c r="W725" i="22"/>
  <c r="AA725" i="22" s="1"/>
  <c r="V725" i="22"/>
  <c r="W853" i="22"/>
  <c r="AA853" i="22" s="1"/>
  <c r="V853" i="22"/>
  <c r="Z853" i="22" s="1"/>
  <c r="T1009" i="22"/>
  <c r="X1009" i="22" s="1"/>
  <c r="U1009" i="22"/>
  <c r="Y1009" i="22" s="1"/>
  <c r="U740" i="22"/>
  <c r="AC740" i="22" s="1"/>
  <c r="T740" i="22"/>
  <c r="U868" i="22"/>
  <c r="AC868" i="22" s="1"/>
  <c r="T868" i="22"/>
  <c r="AB868" i="22" s="1"/>
  <c r="U1117" i="22"/>
  <c r="T1117" i="22"/>
  <c r="V764" i="22"/>
  <c r="W764" i="22"/>
  <c r="AE764" i="22" s="1"/>
  <c r="U939" i="22"/>
  <c r="AC939" i="22" s="1"/>
  <c r="T939" i="22"/>
  <c r="V897" i="22"/>
  <c r="W897" i="22"/>
  <c r="T1006" i="22"/>
  <c r="U1006" i="22"/>
  <c r="V1227" i="22"/>
  <c r="W1227" i="22"/>
  <c r="AE1227" i="22" s="1"/>
  <c r="U1041" i="22"/>
  <c r="Y1041" i="22" s="1"/>
  <c r="T1041" i="22"/>
  <c r="X1041" i="22" s="1"/>
  <c r="W1215" i="22"/>
  <c r="AA1215" i="22" s="1"/>
  <c r="V1215" i="22"/>
  <c r="AD1215" i="22" s="1"/>
  <c r="W1075" i="22"/>
  <c r="AE1075" i="22" s="1"/>
  <c r="V1075" i="22"/>
  <c r="Z1075" i="22" s="1"/>
  <c r="W1002" i="22"/>
  <c r="AE1002" i="22" s="1"/>
  <c r="V1002" i="22"/>
  <c r="T949" i="22"/>
  <c r="AB949" i="22" s="1"/>
  <c r="U949" i="22"/>
  <c r="Y949" i="22" s="1"/>
  <c r="T1076" i="22"/>
  <c r="X1076" i="22" s="1"/>
  <c r="U1076" i="22"/>
  <c r="Y1076" i="22" s="1"/>
  <c r="W991" i="22"/>
  <c r="AA991" i="22" s="1"/>
  <c r="V991" i="22"/>
  <c r="Z991" i="22" s="1"/>
  <c r="U1230" i="22"/>
  <c r="Y1230" i="22" s="1"/>
  <c r="T1230" i="22"/>
  <c r="AB1230" i="22" s="1"/>
  <c r="T1098" i="22"/>
  <c r="AB1098" i="22" s="1"/>
  <c r="U1098" i="22"/>
  <c r="Y1098" i="22" s="1"/>
  <c r="W1019" i="22"/>
  <c r="AA1019" i="22" s="1"/>
  <c r="V1019" i="22"/>
  <c r="Z1019" i="22" s="1"/>
  <c r="U1095" i="22"/>
  <c r="T1095" i="22"/>
  <c r="X1095" i="22" s="1"/>
  <c r="W1080" i="22"/>
  <c r="V1080" i="22"/>
  <c r="AD1080" i="22" s="1"/>
  <c r="W1096" i="22"/>
  <c r="AA1096" i="22" s="1"/>
  <c r="V1096" i="22"/>
  <c r="V1161" i="22"/>
  <c r="Z1161" i="22" s="1"/>
  <c r="W1161" i="22"/>
  <c r="U1111" i="22"/>
  <c r="Y1111" i="22" s="1"/>
  <c r="T1111" i="22"/>
  <c r="X1111" i="22" s="1"/>
  <c r="V1044" i="22"/>
  <c r="AD1044" i="22" s="1"/>
  <c r="W1044" i="22"/>
  <c r="AE1044" i="22" s="1"/>
  <c r="U1152" i="22"/>
  <c r="AC1152" i="22" s="1"/>
  <c r="T1152" i="22"/>
  <c r="X1152" i="22" s="1"/>
  <c r="V1054" i="22"/>
  <c r="Z1054" i="22" s="1"/>
  <c r="W1054" i="22"/>
  <c r="V1206" i="22"/>
  <c r="Z1206" i="22" s="1"/>
  <c r="W1206" i="22"/>
  <c r="AA1206" i="22" s="1"/>
  <c r="W1176" i="22"/>
  <c r="AE1176" i="22" s="1"/>
  <c r="V1176" i="22"/>
  <c r="AD1176" i="22" s="1"/>
  <c r="W1200" i="22"/>
  <c r="V1200" i="22"/>
  <c r="Z1200" i="22" s="1"/>
  <c r="U1212" i="22"/>
  <c r="Y1212" i="22" s="1"/>
  <c r="T1212" i="22"/>
  <c r="AB1212" i="22" s="1"/>
  <c r="V1146" i="22"/>
  <c r="AD1146" i="22" s="1"/>
  <c r="W1146" i="22"/>
  <c r="V591" i="22"/>
  <c r="AD591" i="22" s="1"/>
  <c r="W591" i="22"/>
  <c r="V329" i="22"/>
  <c r="W329" i="22"/>
  <c r="AA329" i="22" s="1"/>
  <c r="Y781" i="22"/>
  <c r="T759" i="22"/>
  <c r="X759" i="22" s="1"/>
  <c r="U759" i="22"/>
  <c r="Y759" i="22" s="1"/>
  <c r="V577" i="22"/>
  <c r="Z577" i="22" s="1"/>
  <c r="W577" i="22"/>
  <c r="AA577" i="22" s="1"/>
  <c r="V402" i="22"/>
  <c r="AD402" i="22" s="1"/>
  <c r="W402" i="22"/>
  <c r="AE402" i="22" s="1"/>
  <c r="AC999" i="22"/>
  <c r="AA870" i="22"/>
  <c r="AD477" i="22"/>
  <c r="AA531" i="22"/>
  <c r="AA328" i="22"/>
  <c r="AE328" i="22"/>
  <c r="AA550" i="22"/>
  <c r="Z363" i="22"/>
  <c r="U762" i="22"/>
  <c r="AC762" i="22" s="1"/>
  <c r="T762" i="22"/>
  <c r="X762" i="22" s="1"/>
  <c r="T631" i="22"/>
  <c r="U631" i="22"/>
  <c r="Y631" i="22" s="1"/>
  <c r="T496" i="22"/>
  <c r="U496" i="22"/>
  <c r="AC496" i="22" s="1"/>
  <c r="U377" i="22"/>
  <c r="AC377" i="22" s="1"/>
  <c r="T377" i="22"/>
  <c r="X377" i="22" s="1"/>
  <c r="V448" i="22"/>
  <c r="AD448" i="22" s="1"/>
  <c r="W448" i="22"/>
  <c r="AE448" i="22" s="1"/>
  <c r="W590" i="22"/>
  <c r="AE590" i="22" s="1"/>
  <c r="V590" i="22"/>
  <c r="AD590" i="22" s="1"/>
  <c r="W769" i="22"/>
  <c r="AE769" i="22" s="1"/>
  <c r="V769" i="22"/>
  <c r="V930" i="22"/>
  <c r="Z930" i="22" s="1"/>
  <c r="W930" i="22"/>
  <c r="AA930" i="22" s="1"/>
  <c r="U513" i="22"/>
  <c r="AC513" i="22" s="1"/>
  <c r="T513" i="22"/>
  <c r="X513" i="22" s="1"/>
  <c r="U655" i="22"/>
  <c r="Y655" i="22" s="1"/>
  <c r="T655" i="22"/>
  <c r="U903" i="22"/>
  <c r="AC903" i="22" s="1"/>
  <c r="T903" i="22"/>
  <c r="V520" i="22"/>
  <c r="Z520" i="22" s="1"/>
  <c r="W520" i="22"/>
  <c r="AE520" i="22" s="1"/>
  <c r="U683" i="22"/>
  <c r="Y683" i="22" s="1"/>
  <c r="T683" i="22"/>
  <c r="X683" i="22" s="1"/>
  <c r="U898" i="22"/>
  <c r="Y898" i="22" s="1"/>
  <c r="T898" i="22"/>
  <c r="AB898" i="22" s="1"/>
  <c r="U845" i="22"/>
  <c r="T845" i="22"/>
  <c r="X845" i="22" s="1"/>
  <c r="U842" i="22"/>
  <c r="T842" i="22"/>
  <c r="AB842" i="22" s="1"/>
  <c r="T1100" i="22"/>
  <c r="AB1100" i="22" s="1"/>
  <c r="U1100" i="22"/>
  <c r="Y1100" i="22" s="1"/>
  <c r="W921" i="22"/>
  <c r="AE921" i="22" s="1"/>
  <c r="V921" i="22"/>
  <c r="Z921" i="22" s="1"/>
  <c r="T364" i="22"/>
  <c r="X364" i="22" s="1"/>
  <c r="U364" i="22"/>
  <c r="Y364" i="22" s="1"/>
  <c r="T492" i="22"/>
  <c r="AB492" i="22" s="1"/>
  <c r="U492" i="22"/>
  <c r="Y492" i="22" s="1"/>
  <c r="T620" i="22"/>
  <c r="X620" i="22" s="1"/>
  <c r="U620" i="22"/>
  <c r="Y620" i="22" s="1"/>
  <c r="T778" i="22"/>
  <c r="AB778" i="22" s="1"/>
  <c r="U778" i="22"/>
  <c r="AC778" i="22" s="1"/>
  <c r="V1037" i="22"/>
  <c r="Z1037" i="22" s="1"/>
  <c r="W1037" i="22"/>
  <c r="AA1037" i="22" s="1"/>
  <c r="V324" i="22"/>
  <c r="Z324" i="22" s="1"/>
  <c r="W324" i="22"/>
  <c r="AE324" i="22" s="1"/>
  <c r="W452" i="22"/>
  <c r="V452" i="22"/>
  <c r="Z452" i="22" s="1"/>
  <c r="W580" i="22"/>
  <c r="AE580" i="22" s="1"/>
  <c r="V580" i="22"/>
  <c r="U681" i="22"/>
  <c r="Y681" i="22" s="1"/>
  <c r="T681" i="22"/>
  <c r="AB681" i="22" s="1"/>
  <c r="U830" i="22"/>
  <c r="T830" i="22"/>
  <c r="X830" i="22" s="1"/>
  <c r="U1109" i="22"/>
  <c r="AC1109" i="22" s="1"/>
  <c r="T1109" i="22"/>
  <c r="X1109" i="22" s="1"/>
  <c r="U323" i="22"/>
  <c r="AC323" i="22" s="1"/>
  <c r="T323" i="22"/>
  <c r="X323" i="22" s="1"/>
  <c r="U451" i="22"/>
  <c r="AC451" i="22" s="1"/>
  <c r="T451" i="22"/>
  <c r="U579" i="22"/>
  <c r="T579" i="22"/>
  <c r="X579" i="22" s="1"/>
  <c r="U698" i="22"/>
  <c r="AC698" i="22" s="1"/>
  <c r="T698" i="22"/>
  <c r="X698" i="22" s="1"/>
  <c r="U840" i="22"/>
  <c r="T840" i="22"/>
  <c r="X840" i="22" s="1"/>
  <c r="U1029" i="22"/>
  <c r="AC1029" i="22" s="1"/>
  <c r="T1029" i="22"/>
  <c r="V741" i="22"/>
  <c r="Z741" i="22" s="1"/>
  <c r="W741" i="22"/>
  <c r="W869" i="22"/>
  <c r="AE869" i="22" s="1"/>
  <c r="V869" i="22"/>
  <c r="Z869" i="22" s="1"/>
  <c r="T1026" i="22"/>
  <c r="AB1026" i="22" s="1"/>
  <c r="U1026" i="22"/>
  <c r="AC1026" i="22" s="1"/>
  <c r="T756" i="22"/>
  <c r="AB756" i="22" s="1"/>
  <c r="U756" i="22"/>
  <c r="AC756" i="22" s="1"/>
  <c r="U879" i="22"/>
  <c r="T879" i="22"/>
  <c r="AB879" i="22" s="1"/>
  <c r="W1165" i="22"/>
  <c r="AE1165" i="22" s="1"/>
  <c r="V1165" i="22"/>
  <c r="AD1165" i="22" s="1"/>
  <c r="V780" i="22"/>
  <c r="AD780" i="22" s="1"/>
  <c r="W780" i="22"/>
  <c r="AE780" i="22" s="1"/>
  <c r="U958" i="22"/>
  <c r="AC958" i="22" s="1"/>
  <c r="T958" i="22"/>
  <c r="X958" i="22" s="1"/>
  <c r="W913" i="22"/>
  <c r="AE913" i="22" s="1"/>
  <c r="V913" i="22"/>
  <c r="Z913" i="22" s="1"/>
  <c r="U1045" i="22"/>
  <c r="AC1045" i="22" s="1"/>
  <c r="T1045" i="22"/>
  <c r="X1045" i="22" s="1"/>
  <c r="U888" i="22"/>
  <c r="AC888" i="22" s="1"/>
  <c r="T888" i="22"/>
  <c r="W1064" i="22"/>
  <c r="AE1064" i="22" s="1"/>
  <c r="V1064" i="22"/>
  <c r="Z1064" i="22" s="1"/>
  <c r="W880" i="22"/>
  <c r="AE880" i="22" s="1"/>
  <c r="V880" i="22"/>
  <c r="V1133" i="22"/>
  <c r="Z1133" i="22" s="1"/>
  <c r="W1133" i="22"/>
  <c r="U1030" i="22"/>
  <c r="AC1030" i="22" s="1"/>
  <c r="T1030" i="22"/>
  <c r="AB1030" i="22" s="1"/>
  <c r="T965" i="22"/>
  <c r="U965" i="22"/>
  <c r="U1112" i="22"/>
  <c r="Y1112" i="22" s="1"/>
  <c r="T1112" i="22"/>
  <c r="X1112" i="22" s="1"/>
  <c r="W1005" i="22"/>
  <c r="AE1005" i="22" s="1"/>
  <c r="V1005" i="22"/>
  <c r="AD1005" i="22" s="1"/>
  <c r="W1124" i="22"/>
  <c r="AA1124" i="22" s="1"/>
  <c r="V1124" i="22"/>
  <c r="Z1124" i="22" s="1"/>
  <c r="U1126" i="22"/>
  <c r="T1126" i="22"/>
  <c r="X1126" i="22" s="1"/>
  <c r="U1047" i="22"/>
  <c r="T1047" i="22"/>
  <c r="AB1047" i="22" s="1"/>
  <c r="W1101" i="22"/>
  <c r="AA1101" i="22" s="1"/>
  <c r="V1101" i="22"/>
  <c r="U1106" i="22"/>
  <c r="AC1106" i="22" s="1"/>
  <c r="T1106" i="22"/>
  <c r="X1106" i="22" s="1"/>
  <c r="W1107" i="22"/>
  <c r="AE1107" i="22" s="1"/>
  <c r="V1107" i="22"/>
  <c r="Z1107" i="22" s="1"/>
  <c r="W1209" i="22"/>
  <c r="AE1209" i="22" s="1"/>
  <c r="V1209" i="22"/>
  <c r="U1128" i="22"/>
  <c r="Y1128" i="22" s="1"/>
  <c r="T1128" i="22"/>
  <c r="AB1128" i="22" s="1"/>
  <c r="U1066" i="22"/>
  <c r="AC1066" i="22" s="1"/>
  <c r="T1066" i="22"/>
  <c r="T1165" i="22"/>
  <c r="X1165" i="22" s="1"/>
  <c r="U1165" i="22"/>
  <c r="AC1165" i="22" s="1"/>
  <c r="W1070" i="22"/>
  <c r="AE1070" i="22" s="1"/>
  <c r="V1070" i="22"/>
  <c r="AD1070" i="22" s="1"/>
  <c r="U1232" i="22"/>
  <c r="AC1232" i="22" s="1"/>
  <c r="T1232" i="22"/>
  <c r="AB1232" i="22" s="1"/>
  <c r="V1190" i="22"/>
  <c r="Z1190" i="22" s="1"/>
  <c r="W1190" i="22"/>
  <c r="AA1190" i="22" s="1"/>
  <c r="V1214" i="22"/>
  <c r="W1214" i="22"/>
  <c r="AE1214" i="22" s="1"/>
  <c r="T1228" i="22"/>
  <c r="X1228" i="22" s="1"/>
  <c r="U1228" i="22"/>
  <c r="AC1228" i="22" s="1"/>
  <c r="V1162" i="22"/>
  <c r="W1162" i="22"/>
  <c r="AE1162" i="22" s="1"/>
  <c r="U470" i="22"/>
  <c r="Y470" i="22" s="1"/>
  <c r="T470" i="22"/>
  <c r="AB470" i="22" s="1"/>
  <c r="W315" i="22"/>
  <c r="V315" i="22"/>
  <c r="AD315" i="22" s="1"/>
  <c r="U988" i="22"/>
  <c r="Y988" i="22" s="1"/>
  <c r="T988" i="22"/>
  <c r="X988" i="22" s="1"/>
  <c r="V722" i="22"/>
  <c r="AD722" i="22" s="1"/>
  <c r="W722" i="22"/>
  <c r="U333" i="22"/>
  <c r="AC333" i="22" s="1"/>
  <c r="T333" i="22"/>
  <c r="X333" i="22" s="1"/>
  <c r="Y953" i="22"/>
  <c r="AE559" i="22"/>
  <c r="AA523" i="22"/>
  <c r="AA398" i="22"/>
  <c r="X439" i="22"/>
  <c r="AB439" i="22"/>
  <c r="AC504" i="22"/>
  <c r="Y258" i="22"/>
  <c r="AE342" i="22"/>
  <c r="Y473" i="22"/>
  <c r="AB478" i="22"/>
  <c r="AC697" i="22"/>
  <c r="Y697" i="22"/>
  <c r="X464" i="22"/>
  <c r="AC261" i="22"/>
  <c r="Y261" i="22"/>
  <c r="Y408" i="22"/>
  <c r="AC408" i="22"/>
  <c r="Y361" i="22"/>
  <c r="U975" i="22"/>
  <c r="AC975" i="22" s="1"/>
  <c r="T975" i="22"/>
  <c r="AB975" i="22" s="1"/>
  <c r="U717" i="22"/>
  <c r="T717" i="22"/>
  <c r="AB717" i="22" s="1"/>
  <c r="U546" i="22"/>
  <c r="AC546" i="22" s="1"/>
  <c r="T546" i="22"/>
  <c r="AB546" i="22" s="1"/>
  <c r="U326" i="22"/>
  <c r="Y326" i="22" s="1"/>
  <c r="T326" i="22"/>
  <c r="AB326" i="22" s="1"/>
  <c r="Y421" i="22"/>
  <c r="AC421" i="22"/>
  <c r="AB272" i="22"/>
  <c r="Z1017" i="22"/>
  <c r="AD1017" i="22"/>
  <c r="AA382" i="22"/>
  <c r="AE382" i="22"/>
  <c r="AC302" i="22"/>
  <c r="AD439" i="22"/>
  <c r="X754" i="22"/>
  <c r="AB754" i="22"/>
  <c r="AE466" i="22"/>
  <c r="AA466" i="22"/>
  <c r="AA271" i="22"/>
  <c r="Z326" i="22"/>
  <c r="AB337" i="22"/>
  <c r="X337" i="22"/>
  <c r="Y737" i="22"/>
  <c r="Z901" i="22"/>
  <c r="U757" i="22"/>
  <c r="Y757" i="22" s="1"/>
  <c r="T757" i="22"/>
  <c r="AB757" i="22" s="1"/>
  <c r="V619" i="22"/>
  <c r="Z619" i="22" s="1"/>
  <c r="W619" i="22"/>
  <c r="AA619" i="22" s="1"/>
  <c r="W470" i="22"/>
  <c r="V470" i="22"/>
  <c r="AD470" i="22" s="1"/>
  <c r="U370" i="22"/>
  <c r="Y370" i="22" s="1"/>
  <c r="T370" i="22"/>
  <c r="U458" i="22"/>
  <c r="Y458" i="22" s="1"/>
  <c r="T458" i="22"/>
  <c r="X458" i="22" s="1"/>
  <c r="V597" i="22"/>
  <c r="Z597" i="22" s="1"/>
  <c r="W597" i="22"/>
  <c r="AE597" i="22" s="1"/>
  <c r="V777" i="22"/>
  <c r="AD777" i="22" s="1"/>
  <c r="W777" i="22"/>
  <c r="AA777" i="22" s="1"/>
  <c r="U943" i="22"/>
  <c r="AC943" i="22" s="1"/>
  <c r="T943" i="22"/>
  <c r="T520" i="22"/>
  <c r="X520" i="22" s="1"/>
  <c r="U520" i="22"/>
  <c r="AC520" i="22" s="1"/>
  <c r="U693" i="22"/>
  <c r="AC693" i="22" s="1"/>
  <c r="T693" i="22"/>
  <c r="AB693" i="22" s="1"/>
  <c r="U937" i="22"/>
  <c r="AC937" i="22" s="1"/>
  <c r="T937" i="22"/>
  <c r="AB937" i="22" s="1"/>
  <c r="U530" i="22"/>
  <c r="Y530" i="22" s="1"/>
  <c r="T530" i="22"/>
  <c r="AB530" i="22" s="1"/>
  <c r="W727" i="22"/>
  <c r="AA727" i="22" s="1"/>
  <c r="V727" i="22"/>
  <c r="Z727" i="22" s="1"/>
  <c r="U950" i="22"/>
  <c r="Y950" i="22" s="1"/>
  <c r="T950" i="22"/>
  <c r="X950" i="22" s="1"/>
  <c r="U866" i="22"/>
  <c r="AC866" i="22" s="1"/>
  <c r="T866" i="22"/>
  <c r="X866" i="22" s="1"/>
  <c r="W873" i="22"/>
  <c r="AA873" i="22" s="1"/>
  <c r="V873" i="22"/>
  <c r="W1237" i="22"/>
  <c r="AE1237" i="22" s="1"/>
  <c r="V1237" i="22"/>
  <c r="U952" i="22"/>
  <c r="Y952" i="22" s="1"/>
  <c r="T952" i="22"/>
  <c r="X952" i="22" s="1"/>
  <c r="T252" i="22"/>
  <c r="AB252" i="22" s="1"/>
  <c r="U252" i="22"/>
  <c r="AC252" i="22" s="1"/>
  <c r="T380" i="22"/>
  <c r="AB380" i="22" s="1"/>
  <c r="U380" i="22"/>
  <c r="Y380" i="22" s="1"/>
  <c r="T508" i="22"/>
  <c r="AB508" i="22" s="1"/>
  <c r="U508" i="22"/>
  <c r="Y508" i="22" s="1"/>
  <c r="T636" i="22"/>
  <c r="AB636" i="22" s="1"/>
  <c r="U636" i="22"/>
  <c r="AC636" i="22" s="1"/>
  <c r="T785" i="22"/>
  <c r="AB785" i="22" s="1"/>
  <c r="U785" i="22"/>
  <c r="Y785" i="22" s="1"/>
  <c r="V1097" i="22"/>
  <c r="W1097" i="22"/>
  <c r="AE1097" i="22" s="1"/>
  <c r="W340" i="22"/>
  <c r="AE340" i="22" s="1"/>
  <c r="V340" i="22"/>
  <c r="AD340" i="22" s="1"/>
  <c r="W468" i="22"/>
  <c r="AA468" i="22" s="1"/>
  <c r="V468" i="22"/>
  <c r="W596" i="22"/>
  <c r="AA596" i="22" s="1"/>
  <c r="V596" i="22"/>
  <c r="Z596" i="22" s="1"/>
  <c r="T695" i="22"/>
  <c r="X695" i="22" s="1"/>
  <c r="U695" i="22"/>
  <c r="AC695" i="22" s="1"/>
  <c r="U895" i="22"/>
  <c r="Y895" i="22" s="1"/>
  <c r="T895" i="22"/>
  <c r="X895" i="22" s="1"/>
  <c r="V1147" i="22"/>
  <c r="AD1147" i="22" s="1"/>
  <c r="W1147" i="22"/>
  <c r="AE1147" i="22" s="1"/>
  <c r="U339" i="22"/>
  <c r="Y339" i="22" s="1"/>
  <c r="T339" i="22"/>
  <c r="U467" i="22"/>
  <c r="Y467" i="22" s="1"/>
  <c r="T467" i="22"/>
  <c r="AB467" i="22" s="1"/>
  <c r="T595" i="22"/>
  <c r="U595" i="22"/>
  <c r="Y595" i="22" s="1"/>
  <c r="T705" i="22"/>
  <c r="X705" i="22" s="1"/>
  <c r="U705" i="22"/>
  <c r="AC705" i="22" s="1"/>
  <c r="U854" i="22"/>
  <c r="AC854" i="22" s="1"/>
  <c r="T854" i="22"/>
  <c r="X854" i="22" s="1"/>
  <c r="V1127" i="22"/>
  <c r="AD1127" i="22" s="1"/>
  <c r="W1127" i="22"/>
  <c r="AA1127" i="22" s="1"/>
  <c r="W757" i="22"/>
  <c r="AE757" i="22" s="1"/>
  <c r="V757" i="22"/>
  <c r="Z757" i="22" s="1"/>
  <c r="V895" i="22"/>
  <c r="Z895" i="22" s="1"/>
  <c r="W895" i="22"/>
  <c r="AA895" i="22" s="1"/>
  <c r="W1164" i="22"/>
  <c r="AE1164" i="22" s="1"/>
  <c r="V1164" i="22"/>
  <c r="AD1164" i="22" s="1"/>
  <c r="U772" i="22"/>
  <c r="AC772" i="22" s="1"/>
  <c r="T772" i="22"/>
  <c r="AB772" i="22" s="1"/>
  <c r="W944" i="22"/>
  <c r="AE944" i="22" s="1"/>
  <c r="V944" i="22"/>
  <c r="AD944" i="22" s="1"/>
  <c r="W668" i="22"/>
  <c r="AE668" i="22" s="1"/>
  <c r="V668" i="22"/>
  <c r="Z668" i="22" s="1"/>
  <c r="W796" i="22"/>
  <c r="AA796" i="22" s="1"/>
  <c r="V796" i="22"/>
  <c r="Z796" i="22" s="1"/>
  <c r="T979" i="22"/>
  <c r="X979" i="22" s="1"/>
  <c r="U979" i="22"/>
  <c r="AC979" i="22" s="1"/>
  <c r="V932" i="22"/>
  <c r="Z932" i="22" s="1"/>
  <c r="W932" i="22"/>
  <c r="AE932" i="22" s="1"/>
  <c r="T1064" i="22"/>
  <c r="AB1064" i="22" s="1"/>
  <c r="U1064" i="22"/>
  <c r="AC1064" i="22" s="1"/>
  <c r="T904" i="22"/>
  <c r="U904" i="22"/>
  <c r="AC904" i="22" s="1"/>
  <c r="W1082" i="22"/>
  <c r="AA1082" i="22" s="1"/>
  <c r="V1082" i="22"/>
  <c r="AD1082" i="22" s="1"/>
  <c r="W896" i="22"/>
  <c r="AA896" i="22" s="1"/>
  <c r="V896" i="22"/>
  <c r="Z896" i="22" s="1"/>
  <c r="V1155" i="22"/>
  <c r="Z1155" i="22" s="1"/>
  <c r="W1155" i="22"/>
  <c r="AE1155" i="22" s="1"/>
  <c r="T1046" i="22"/>
  <c r="X1046" i="22" s="1"/>
  <c r="U1046" i="22"/>
  <c r="Y1046" i="22" s="1"/>
  <c r="U981" i="22"/>
  <c r="AC981" i="22" s="1"/>
  <c r="T981" i="22"/>
  <c r="X981" i="22" s="1"/>
  <c r="W1151" i="22"/>
  <c r="AA1151" i="22" s="1"/>
  <c r="V1151" i="22"/>
  <c r="AD1151" i="22" s="1"/>
  <c r="W1035" i="22"/>
  <c r="AE1035" i="22" s="1"/>
  <c r="V1035" i="22"/>
  <c r="AD1035" i="22" s="1"/>
  <c r="V1136" i="22"/>
  <c r="W1136" i="22"/>
  <c r="AE1136" i="22" s="1"/>
  <c r="W1144" i="22"/>
  <c r="AA1144" i="22" s="1"/>
  <c r="V1144" i="22"/>
  <c r="AD1144" i="22" s="1"/>
  <c r="V1053" i="22"/>
  <c r="Z1053" i="22" s="1"/>
  <c r="W1053" i="22"/>
  <c r="AA1053" i="22" s="1"/>
  <c r="W1132" i="22"/>
  <c r="AA1132" i="22" s="1"/>
  <c r="V1132" i="22"/>
  <c r="AD1132" i="22" s="1"/>
  <c r="U1159" i="22"/>
  <c r="AC1159" i="22" s="1"/>
  <c r="T1159" i="22"/>
  <c r="AB1159" i="22" s="1"/>
  <c r="W1126" i="22"/>
  <c r="AA1126" i="22" s="1"/>
  <c r="V1126" i="22"/>
  <c r="Z1126" i="22" s="1"/>
  <c r="U1003" i="22"/>
  <c r="Y1003" i="22" s="1"/>
  <c r="T1003" i="22"/>
  <c r="AB1003" i="22" s="1"/>
  <c r="U1143" i="22"/>
  <c r="Y1143" i="22" s="1"/>
  <c r="T1143" i="22"/>
  <c r="AB1143" i="22" s="1"/>
  <c r="U1077" i="22"/>
  <c r="Y1077" i="22" s="1"/>
  <c r="T1077" i="22"/>
  <c r="AB1077" i="22" s="1"/>
  <c r="T1176" i="22"/>
  <c r="X1176" i="22" s="1"/>
  <c r="U1176" i="22"/>
  <c r="AC1176" i="22" s="1"/>
  <c r="W1086" i="22"/>
  <c r="AA1086" i="22" s="1"/>
  <c r="V1086" i="22"/>
  <c r="AD1086" i="22" s="1"/>
  <c r="U1139" i="22"/>
  <c r="Y1139" i="22" s="1"/>
  <c r="T1139" i="22"/>
  <c r="AB1139" i="22" s="1"/>
  <c r="V1197" i="22"/>
  <c r="AD1197" i="22" s="1"/>
  <c r="W1197" i="22"/>
  <c r="AA1197" i="22" s="1"/>
  <c r="W1221" i="22"/>
  <c r="AE1221" i="22" s="1"/>
  <c r="V1221" i="22"/>
  <c r="AD1221" i="22" s="1"/>
  <c r="U1146" i="22"/>
  <c r="Y1146" i="22" s="1"/>
  <c r="T1146" i="22"/>
  <c r="AB1146" i="22" s="1"/>
  <c r="W1178" i="22"/>
  <c r="AE1178" i="22" s="1"/>
  <c r="V1178" i="22"/>
  <c r="Z1178" i="22" s="1"/>
  <c r="AA565" i="22"/>
  <c r="AE565" i="22"/>
  <c r="T454" i="22"/>
  <c r="AB454" i="22" s="1"/>
  <c r="U454" i="22"/>
  <c r="AC454" i="22" s="1"/>
  <c r="T246" i="22"/>
  <c r="AB246" i="22" s="1"/>
  <c r="U246" i="22"/>
  <c r="Y246" i="22" s="1"/>
  <c r="U964" i="22"/>
  <c r="Y964" i="22" s="1"/>
  <c r="T964" i="22"/>
  <c r="AB964" i="22" s="1"/>
  <c r="V539" i="22"/>
  <c r="AD539" i="22" s="1"/>
  <c r="W539" i="22"/>
  <c r="AA539" i="22" s="1"/>
  <c r="U319" i="22"/>
  <c r="Y319" i="22" s="1"/>
  <c r="T319" i="22"/>
  <c r="X319" i="22" s="1"/>
  <c r="AD606" i="22"/>
  <c r="AD266" i="22"/>
  <c r="Z266" i="22"/>
  <c r="AD325" i="22"/>
  <c r="Z257" i="22"/>
  <c r="AC301" i="22"/>
  <c r="X481" i="22"/>
  <c r="AB349" i="22"/>
  <c r="X349" i="22"/>
  <c r="AE392" i="22"/>
  <c r="AD696" i="22"/>
  <c r="X505" i="22"/>
  <c r="AA635" i="22"/>
  <c r="AB1049" i="22"/>
  <c r="AD478" i="22"/>
  <c r="AC382" i="22"/>
  <c r="Y382" i="22"/>
  <c r="Z377" i="22"/>
  <c r="AD488" i="22"/>
  <c r="AC358" i="22"/>
  <c r="AE614" i="22"/>
  <c r="AA614" i="22"/>
  <c r="AA291" i="22"/>
  <c r="AE291" i="22"/>
  <c r="AA563" i="22"/>
  <c r="AD366" i="22" l="1"/>
  <c r="AA413" i="22"/>
  <c r="AB538" i="22"/>
  <c r="AE962" i="22"/>
  <c r="AC760" i="22"/>
  <c r="Z472" i="22"/>
  <c r="AB670" i="22"/>
  <c r="AB968" i="22"/>
  <c r="Z935" i="22"/>
  <c r="X441" i="22"/>
  <c r="AC638" i="22"/>
  <c r="X736" i="22"/>
  <c r="AE495" i="22"/>
  <c r="Z870" i="22"/>
  <c r="AE526" i="22"/>
  <c r="AC354" i="22"/>
  <c r="Z1081" i="22"/>
  <c r="AC1049" i="22"/>
  <c r="AB394" i="22"/>
  <c r="AA504" i="22"/>
  <c r="AC1013" i="22"/>
  <c r="Z297" i="22"/>
  <c r="X261" i="22"/>
  <c r="Z798" i="22"/>
  <c r="X582" i="22"/>
  <c r="AB629" i="22"/>
  <c r="AB241" i="22"/>
  <c r="AA321" i="22"/>
  <c r="AA256" i="22"/>
  <c r="Z568" i="22"/>
  <c r="AE358" i="22"/>
  <c r="Z431" i="22"/>
  <c r="AB432" i="22"/>
  <c r="Z578" i="22"/>
  <c r="AA449" i="22"/>
  <c r="X743" i="22"/>
  <c r="AB424" i="22"/>
  <c r="AE687" i="22"/>
  <c r="Z446" i="22"/>
  <c r="AD505" i="22"/>
  <c r="AE359" i="22"/>
  <c r="X278" i="22"/>
  <c r="X399" i="22"/>
  <c r="AE507" i="22"/>
  <c r="X288" i="22"/>
  <c r="X787" i="22"/>
  <c r="AD531" i="22"/>
  <c r="X570" i="22"/>
  <c r="AB413" i="22"/>
  <c r="AB317" i="22"/>
  <c r="AA277" i="22"/>
  <c r="AD679" i="22"/>
  <c r="Y314" i="22"/>
  <c r="X884" i="22"/>
  <c r="AA394" i="22"/>
  <c r="Y645" i="22"/>
  <c r="AA608" i="22"/>
  <c r="AB767" i="22"/>
  <c r="Y349" i="22"/>
  <c r="AA304" i="22"/>
  <c r="AD466" i="22"/>
  <c r="X901" i="22"/>
  <c r="AB673" i="22"/>
  <c r="AA637" i="22"/>
  <c r="Z971" i="22"/>
  <c r="AE639" i="22"/>
  <c r="AB362" i="22"/>
  <c r="Y262" i="22"/>
  <c r="AB599" i="22"/>
  <c r="AE863" i="22"/>
  <c r="AE435" i="22"/>
  <c r="X401" i="22"/>
  <c r="Z635" i="22"/>
  <c r="AE827" i="22"/>
  <c r="AB639" i="22"/>
  <c r="Y417" i="22"/>
  <c r="AB511" i="22"/>
  <c r="AD533" i="22"/>
  <c r="AD689" i="22"/>
  <c r="AB514" i="22"/>
  <c r="Y322" i="22"/>
  <c r="Y846" i="22"/>
  <c r="Y505" i="22"/>
  <c r="AE514" i="22"/>
  <c r="Y495" i="22"/>
  <c r="Z383" i="22"/>
  <c r="AB526" i="22"/>
  <c r="AD342" i="22"/>
  <c r="X728" i="22"/>
  <c r="Y947" i="22"/>
  <c r="X417" i="22"/>
  <c r="AD414" i="22"/>
  <c r="Z523" i="22"/>
  <c r="AA621" i="22"/>
  <c r="AD361" i="22"/>
  <c r="Y1070" i="22"/>
  <c r="AC694" i="22"/>
  <c r="AB703" i="22"/>
  <c r="AE642" i="22"/>
  <c r="AC409" i="22"/>
  <c r="AA371" i="22"/>
  <c r="AC699" i="22"/>
  <c r="Y696" i="22"/>
  <c r="AC310" i="22"/>
  <c r="AB453" i="22"/>
  <c r="AD392" i="22"/>
  <c r="AA373" i="22"/>
  <c r="AA600" i="22"/>
  <c r="Z720" i="22"/>
  <c r="X737" i="22"/>
  <c r="AB368" i="22"/>
  <c r="AE964" i="22"/>
  <c r="Y497" i="22"/>
  <c r="AD574" i="22"/>
  <c r="AB666" i="22"/>
  <c r="X953" i="22"/>
  <c r="X814" i="22"/>
  <c r="AC448" i="22"/>
  <c r="AB675" i="22"/>
  <c r="AA570" i="22"/>
  <c r="AD985" i="22"/>
  <c r="AC392" i="22"/>
  <c r="AD415" i="22"/>
  <c r="AB869" i="22"/>
  <c r="AD417" i="22"/>
  <c r="AA463" i="22"/>
  <c r="AE920" i="22"/>
  <c r="AA542" i="22"/>
  <c r="X477" i="22"/>
  <c r="AA326" i="22"/>
  <c r="AE606" i="22"/>
  <c r="AB1107" i="22"/>
  <c r="AD310" i="22"/>
  <c r="X851" i="22"/>
  <c r="Z547" i="22"/>
  <c r="X857" i="22"/>
  <c r="Z245" i="22"/>
  <c r="Z371" i="22"/>
  <c r="AE257" i="22"/>
  <c r="AC426" i="22"/>
  <c r="AC273" i="22"/>
  <c r="Z825" i="22"/>
  <c r="AE723" i="22"/>
  <c r="Y745" i="22"/>
  <c r="AC1081" i="22"/>
  <c r="AB669" i="22"/>
  <c r="Y754" i="22"/>
  <c r="X536" i="22"/>
  <c r="X1185" i="22"/>
  <c r="AD373" i="22"/>
  <c r="AB909" i="22"/>
  <c r="AC327" i="22"/>
  <c r="AD954" i="22"/>
  <c r="Z758" i="22"/>
  <c r="X775" i="22"/>
  <c r="Y876" i="22"/>
  <c r="Y482" i="22"/>
  <c r="Z398" i="22"/>
  <c r="X1153" i="22"/>
  <c r="Z832" i="22"/>
  <c r="AC557" i="22"/>
  <c r="AC480" i="22"/>
  <c r="AB1031" i="22"/>
  <c r="Y894" i="22"/>
  <c r="AA418" i="22"/>
  <c r="Y704" i="22"/>
  <c r="Z622" i="22"/>
  <c r="Z432" i="22"/>
  <c r="AE306" i="22"/>
  <c r="X376" i="22"/>
  <c r="AB765" i="22"/>
  <c r="AA399" i="22"/>
  <c r="Y297" i="22"/>
  <c r="AE567" i="22"/>
  <c r="AB707" i="22"/>
  <c r="Z587" i="22"/>
  <c r="AC590" i="22"/>
  <c r="X1087" i="22"/>
  <c r="AE602" i="22"/>
  <c r="AC562" i="22"/>
  <c r="AB386" i="22"/>
  <c r="Z243" i="22"/>
  <c r="AC519" i="22"/>
  <c r="AB672" i="22"/>
  <c r="AC1124" i="22"/>
  <c r="AB661" i="22"/>
  <c r="AA1017" i="22"/>
  <c r="AC1184" i="22"/>
  <c r="AD264" i="22"/>
  <c r="AC574" i="22"/>
  <c r="AB615" i="22"/>
  <c r="AA649" i="22"/>
  <c r="AC597" i="22"/>
  <c r="X535" i="22"/>
  <c r="AC669" i="22"/>
  <c r="AB533" i="22"/>
  <c r="AD658" i="22"/>
  <c r="AD408" i="22"/>
  <c r="AD483" i="22"/>
  <c r="AE325" i="22"/>
  <c r="X562" i="22"/>
  <c r="Y864" i="22"/>
  <c r="X1021" i="22"/>
  <c r="AC608" i="22"/>
  <c r="Y456" i="22"/>
  <c r="X473" i="22"/>
  <c r="Z254" i="22"/>
  <c r="AE333" i="22"/>
  <c r="AE296" i="22"/>
  <c r="AB543" i="22"/>
  <c r="AD473" i="22"/>
  <c r="AB899" i="22"/>
  <c r="AA742" i="22"/>
  <c r="AD275" i="22"/>
  <c r="Z286" i="22"/>
  <c r="AD450" i="22"/>
  <c r="AD425" i="22"/>
  <c r="AC550" i="22"/>
  <c r="AD405" i="22"/>
  <c r="Z779" i="22"/>
  <c r="AA477" i="22"/>
  <c r="Y948" i="22"/>
  <c r="Y735" i="22"/>
  <c r="X867" i="22"/>
  <c r="AA485" i="22"/>
  <c r="AE696" i="22"/>
  <c r="Z427" i="22"/>
  <c r="AA511" i="22"/>
  <c r="AB906" i="22"/>
  <c r="AE753" i="22"/>
  <c r="Z841" i="22"/>
  <c r="Y926" i="22"/>
  <c r="Z319" i="22"/>
  <c r="Y350" i="22"/>
  <c r="Y722" i="22"/>
  <c r="Y831" i="22"/>
  <c r="Z1055" i="22"/>
  <c r="AD262" i="22"/>
  <c r="AB264" i="22"/>
  <c r="AD481" i="22"/>
  <c r="AE988" i="22"/>
  <c r="Z521" i="22"/>
  <c r="X365" i="22"/>
  <c r="AE901" i="22"/>
  <c r="X289" i="22"/>
  <c r="AA461" i="22"/>
  <c r="Y817" i="22"/>
  <c r="AA341" i="22"/>
  <c r="AD498" i="22"/>
  <c r="Z400" i="22"/>
  <c r="Z263" i="22"/>
  <c r="AD390" i="22"/>
  <c r="Z593" i="22"/>
  <c r="AB881" i="22"/>
  <c r="AE536" i="22"/>
  <c r="X461" i="22"/>
  <c r="AC362" i="22"/>
  <c r="AD750" i="22"/>
  <c r="Z1079" i="22"/>
  <c r="X1081" i="22"/>
  <c r="AA694" i="22"/>
  <c r="Z330" i="22"/>
  <c r="AD623" i="22"/>
  <c r="AB1173" i="22"/>
  <c r="X485" i="22"/>
  <c r="X503" i="22"/>
  <c r="AB1093" i="22"/>
  <c r="AE1229" i="22"/>
  <c r="X920" i="22"/>
  <c r="AD573" i="22"/>
  <c r="AC578" i="22"/>
  <c r="Z1031" i="22"/>
  <c r="AB589" i="22"/>
  <c r="AB878" i="22"/>
  <c r="AB734" i="22"/>
  <c r="AD382" i="22"/>
  <c r="X659" i="22"/>
  <c r="AD1029" i="22"/>
  <c r="AB658" i="22"/>
  <c r="AB293" i="22"/>
  <c r="Y741" i="22"/>
  <c r="Y357" i="22"/>
  <c r="AB415" i="22"/>
  <c r="AC1017" i="22"/>
  <c r="AA509" i="22"/>
  <c r="AC776" i="22"/>
  <c r="X342" i="22"/>
  <c r="Z355" i="22"/>
  <c r="AB682" i="22"/>
  <c r="AE551" i="22"/>
  <c r="AA403" i="22"/>
  <c r="AC985" i="22"/>
  <c r="Y521" i="22"/>
  <c r="AB282" i="22"/>
  <c r="AA259" i="22"/>
  <c r="AC922" i="22"/>
  <c r="Z491" i="22"/>
  <c r="Y335" i="22"/>
  <c r="Y393" i="22"/>
  <c r="AD557" i="22"/>
  <c r="AD659" i="22"/>
  <c r="X311" i="22"/>
  <c r="Z543" i="22"/>
  <c r="Z485" i="22"/>
  <c r="Y265" i="22"/>
  <c r="Z419" i="22"/>
  <c r="AA744" i="22"/>
  <c r="AA659" i="22"/>
  <c r="AD719" i="22"/>
  <c r="AB616" i="22"/>
  <c r="Z278" i="22"/>
  <c r="AD632" i="22"/>
  <c r="AD770" i="22"/>
  <c r="Z614" i="22"/>
  <c r="Z613" i="22"/>
  <c r="AD647" i="22"/>
  <c r="AE850" i="22"/>
  <c r="AA290" i="22"/>
  <c r="AD1052" i="22"/>
  <c r="AD721" i="22"/>
  <c r="AB581" i="22"/>
  <c r="AD378" i="22"/>
  <c r="AB1084" i="22"/>
  <c r="Y962" i="22"/>
  <c r="AA743" i="22"/>
  <c r="AD1085" i="22"/>
  <c r="AB375" i="22"/>
  <c r="AA363" i="22"/>
  <c r="AC680" i="22"/>
  <c r="AC269" i="22"/>
  <c r="AB306" i="22"/>
  <c r="AB859" i="22"/>
  <c r="AD528" i="22"/>
  <c r="AC313" i="22"/>
  <c r="AC281" i="22"/>
  <c r="AD351" i="22"/>
  <c r="Y983" i="22"/>
  <c r="AC872" i="22"/>
  <c r="Y272" i="22"/>
  <c r="AA493" i="22"/>
  <c r="AB302" i="22"/>
  <c r="AD441" i="22"/>
  <c r="AC422" i="22"/>
  <c r="AE365" i="22"/>
  <c r="X936" i="22"/>
  <c r="X426" i="22"/>
  <c r="AD289" i="22"/>
  <c r="Z280" i="22"/>
  <c r="Z571" i="22"/>
  <c r="X573" i="22"/>
  <c r="AA1015" i="22"/>
  <c r="AA317" i="22"/>
  <c r="AB766" i="22"/>
  <c r="X431" i="22"/>
  <c r="AD663" i="22"/>
  <c r="Z712" i="22"/>
  <c r="AB715" i="22"/>
  <c r="Z759" i="22"/>
  <c r="AE866" i="22"/>
  <c r="AE439" i="22"/>
  <c r="AB414" i="22"/>
  <c r="Z271" i="22"/>
  <c r="AA301" i="22"/>
  <c r="Y1018" i="22"/>
  <c r="Z459" i="22"/>
  <c r="AA662" i="22"/>
  <c r="Z471" i="22"/>
  <c r="Y783" i="22"/>
  <c r="X361" i="22"/>
  <c r="AD393" i="22"/>
  <c r="AA488" i="22"/>
  <c r="Y1135" i="22"/>
  <c r="X504" i="22"/>
  <c r="AB800" i="22"/>
  <c r="AD626" i="22"/>
  <c r="AA818" i="22"/>
  <c r="Z411" i="22"/>
  <c r="Y344" i="22"/>
  <c r="AB755" i="22"/>
  <c r="AB1205" i="22"/>
  <c r="X613" i="22"/>
  <c r="AD389" i="22"/>
  <c r="AA924" i="22"/>
  <c r="X309" i="22"/>
  <c r="AA474" i="22"/>
  <c r="X329" i="22"/>
  <c r="X469" i="22"/>
  <c r="Y1192" i="22"/>
  <c r="AC744" i="22"/>
  <c r="AB1025" i="22"/>
  <c r="AC753" i="22"/>
  <c r="AD563" i="22"/>
  <c r="AC569" i="22"/>
  <c r="AE807" i="22"/>
  <c r="AE711" i="22"/>
  <c r="AD1021" i="22"/>
  <c r="AB886" i="22"/>
  <c r="AD1182" i="22"/>
  <c r="Z250" i="22"/>
  <c r="AA1105" i="22"/>
  <c r="AD601" i="22"/>
  <c r="Y730" i="22"/>
  <c r="AD358" i="22"/>
  <c r="AE1153" i="22"/>
  <c r="X706" i="22"/>
  <c r="AB606" i="22"/>
  <c r="Z320" i="22"/>
  <c r="AB999" i="22"/>
  <c r="AC406" i="22"/>
  <c r="Y285" i="22"/>
  <c r="AE594" i="22"/>
  <c r="X257" i="22"/>
  <c r="AE433" i="22"/>
  <c r="AC867" i="22"/>
  <c r="X653" i="22"/>
  <c r="AA735" i="22"/>
  <c r="Y429" i="22"/>
  <c r="Y649" i="22"/>
  <c r="AB905" i="22"/>
  <c r="AC642" i="22"/>
  <c r="Z582" i="22"/>
  <c r="Y330" i="22"/>
  <c r="AB751" i="22"/>
  <c r="AA529" i="22"/>
  <c r="AB633" i="22"/>
  <c r="AD940" i="22"/>
  <c r="AB794" i="22"/>
  <c r="AB701" i="22"/>
  <c r="Z401" i="22"/>
  <c r="AA397" i="22"/>
  <c r="AD453" i="22"/>
  <c r="AE369" i="22"/>
  <c r="AB385" i="22"/>
  <c r="Z251" i="22"/>
  <c r="AD673" i="22"/>
  <c r="AB853" i="22"/>
  <c r="Y871" i="22"/>
  <c r="AD293" i="22"/>
  <c r="AE839" i="22"/>
  <c r="AD544" i="22"/>
  <c r="AA849" i="22"/>
  <c r="X518" i="22"/>
  <c r="Y930" i="22"/>
  <c r="AB946" i="22"/>
  <c r="AD979" i="22"/>
  <c r="Y647" i="22"/>
  <c r="X549" i="22"/>
  <c r="X245" i="22"/>
  <c r="AD728" i="22"/>
  <c r="AB279" i="22"/>
  <c r="AB358" i="22"/>
  <c r="AE857" i="22"/>
  <c r="AE361" i="22"/>
  <c r="AD575" i="22"/>
  <c r="X494" i="22"/>
  <c r="AE874" i="22"/>
  <c r="AD618" i="22"/>
  <c r="AE323" i="22"/>
  <c r="AA549" i="22"/>
  <c r="AB686" i="22"/>
  <c r="AE293" i="22"/>
  <c r="AB585" i="22"/>
  <c r="AD1091" i="22"/>
  <c r="AC303" i="22"/>
  <c r="AD682" i="22"/>
  <c r="AE478" i="22"/>
  <c r="AB542" i="22"/>
  <c r="AD456" i="22"/>
  <c r="AB892" i="22"/>
  <c r="AB749" i="22"/>
  <c r="Z736" i="22"/>
  <c r="AD261" i="22"/>
  <c r="X517" i="22"/>
  <c r="AD550" i="22"/>
  <c r="AC466" i="22"/>
  <c r="AA247" i="22"/>
  <c r="AA561" i="22"/>
  <c r="X1103" i="22"/>
  <c r="AE626" i="22"/>
  <c r="AC677" i="22"/>
  <c r="Z525" i="22"/>
  <c r="Y337" i="22"/>
  <c r="AC342" i="22"/>
  <c r="Y447" i="22"/>
  <c r="AD430" i="22"/>
  <c r="AE424" i="22"/>
  <c r="X296" i="22"/>
  <c r="AE538" i="22"/>
  <c r="Y810" i="22"/>
  <c r="AE848" i="22"/>
  <c r="AA906" i="22"/>
  <c r="Z464" i="22"/>
  <c r="AD328" i="22"/>
  <c r="AE763" i="22"/>
  <c r="AB768" i="22"/>
  <c r="Z273" i="22"/>
  <c r="AA377" i="22"/>
  <c r="Z368" i="22"/>
  <c r="AB969" i="22"/>
  <c r="Y418" i="22"/>
  <c r="AB271" i="22"/>
  <c r="AD680" i="22"/>
  <c r="AD703" i="22"/>
  <c r="AD486" i="22"/>
  <c r="AE269" i="22"/>
  <c r="X502" i="22"/>
  <c r="X1052" i="22"/>
  <c r="AA609" i="22"/>
  <c r="AD611" i="22"/>
  <c r="AD434" i="22"/>
  <c r="Y566" i="22"/>
  <c r="X1028" i="22"/>
  <c r="AA242" i="22"/>
  <c r="AD872" i="22"/>
  <c r="X528" i="22"/>
  <c r="X747" i="22"/>
  <c r="AB325" i="22"/>
  <c r="AB445" i="22"/>
  <c r="AB723" i="22"/>
  <c r="Y559" i="22"/>
  <c r="AE843" i="22"/>
  <c r="X583" i="22"/>
  <c r="AA537" i="22"/>
  <c r="AC463" i="22"/>
  <c r="Y509" i="22"/>
  <c r="AE552" i="22"/>
  <c r="AE697" i="22"/>
  <c r="Z730" i="22"/>
  <c r="X328" i="22"/>
  <c r="AE347" i="22"/>
  <c r="AE715" i="22"/>
  <c r="Y247" i="22"/>
  <c r="AC815" i="22"/>
  <c r="AB697" i="22"/>
  <c r="AC478" i="22"/>
  <c r="Z646" i="22"/>
  <c r="X935" i="22"/>
  <c r="X781" i="22"/>
  <c r="X397" i="22"/>
  <c r="AC1057" i="22"/>
  <c r="AD258" i="22"/>
  <c r="Z810" i="22"/>
  <c r="X408" i="22"/>
  <c r="X865" i="22"/>
  <c r="AB400" i="22"/>
  <c r="AE822" i="22"/>
  <c r="AC909" i="22"/>
  <c r="AC887" i="22"/>
  <c r="AC439" i="22"/>
  <c r="AE335" i="22"/>
  <c r="Z354" i="22"/>
  <c r="AA867" i="22"/>
  <c r="AA851" i="22"/>
  <c r="AA651" i="22"/>
  <c r="X882" i="22"/>
  <c r="X343" i="22"/>
  <c r="AD502" i="22"/>
  <c r="AB304" i="22"/>
  <c r="AD766" i="22"/>
  <c r="Y295" i="22"/>
  <c r="X808" i="22"/>
  <c r="AB637" i="22"/>
  <c r="AB447" i="22"/>
  <c r="AE445" i="22"/>
  <c r="Y758" i="22"/>
  <c r="AD846" i="22"/>
  <c r="AB455" i="22"/>
  <c r="AE410" i="22"/>
  <c r="AD337" i="22"/>
  <c r="X591" i="22"/>
  <c r="AD833" i="22"/>
  <c r="AC254" i="22"/>
  <c r="Y777" i="22"/>
  <c r="X838" i="22"/>
  <c r="AC710" i="22"/>
  <c r="Z362" i="22"/>
  <c r="AE599" i="22"/>
  <c r="AB1102" i="22"/>
  <c r="AD790" i="22"/>
  <c r="AC464" i="22"/>
  <c r="AB510" i="22"/>
  <c r="AD318" i="22"/>
  <c r="AA282" i="22"/>
  <c r="AC763" i="22"/>
  <c r="Z530" i="22"/>
  <c r="AB258" i="22"/>
  <c r="Y341" i="22"/>
  <c r="AE739" i="22"/>
  <c r="AB421" i="22"/>
  <c r="Z718" i="22"/>
  <c r="Y786" i="22"/>
  <c r="Z559" i="22"/>
  <c r="AC617" i="22"/>
  <c r="AB646" i="22"/>
  <c r="AB825" i="22"/>
  <c r="AA824" i="22"/>
  <c r="AB450" i="22"/>
  <c r="AE865" i="22"/>
  <c r="AB250" i="22"/>
  <c r="AD255" i="22"/>
  <c r="Y870" i="22"/>
  <c r="AD665" i="22"/>
  <c r="Y632" i="22"/>
  <c r="AB545" i="22"/>
  <c r="AA450" i="22"/>
  <c r="AC899" i="22"/>
  <c r="AE385" i="22"/>
  <c r="AD426" i="22"/>
  <c r="X665" i="22"/>
  <c r="AE575" i="22"/>
  <c r="AE512" i="22"/>
  <c r="Z495" i="22"/>
  <c r="Z819" i="22"/>
  <c r="AA313" i="22"/>
  <c r="AE581" i="22"/>
  <c r="AE327" i="22"/>
  <c r="Y637" i="22"/>
  <c r="AA691" i="22"/>
  <c r="AC280" i="22"/>
  <c r="AB301" i="22"/>
  <c r="Y1025" i="22"/>
  <c r="AE285" i="22"/>
  <c r="Z625" i="22"/>
  <c r="AB292" i="22"/>
  <c r="AB678" i="22"/>
  <c r="AE375" i="22"/>
  <c r="AC320" i="22"/>
  <c r="AD458" i="22"/>
  <c r="AB554" i="22"/>
  <c r="AC488" i="22"/>
  <c r="AC917" i="22"/>
  <c r="AA456" i="22"/>
  <c r="Z1160" i="22"/>
  <c r="Z437" i="22"/>
  <c r="AC457" i="22"/>
  <c r="AA497" i="22"/>
  <c r="AC294" i="22"/>
  <c r="X818" i="22"/>
  <c r="AC369" i="22"/>
  <c r="AD305" i="22"/>
  <c r="AD654" i="22"/>
  <c r="AD421" i="22"/>
  <c r="AC935" i="22"/>
  <c r="AE755" i="22"/>
  <c r="AE794" i="22"/>
  <c r="AB512" i="22"/>
  <c r="AB602" i="22"/>
  <c r="AD1231" i="22"/>
  <c r="AE299" i="22"/>
  <c r="AA334" i="22"/>
  <c r="AA412" i="22"/>
  <c r="AD858" i="22"/>
  <c r="Z279" i="22"/>
  <c r="AD279" i="22"/>
  <c r="AE868" i="22"/>
  <c r="Z562" i="22"/>
  <c r="AA281" i="22"/>
  <c r="AD727" i="22"/>
  <c r="AC1085" i="22"/>
  <c r="Z369" i="22"/>
  <c r="Z591" i="22"/>
  <c r="AD1061" i="22"/>
  <c r="Z1217" i="22"/>
  <c r="AB600" i="22"/>
  <c r="Z904" i="22"/>
  <c r="AA266" i="22"/>
  <c r="AB1109" i="22"/>
  <c r="Y292" i="22"/>
  <c r="AB348" i="22"/>
  <c r="X902" i="22"/>
  <c r="X487" i="22"/>
  <c r="Y525" i="22"/>
  <c r="AD376" i="22"/>
  <c r="Z376" i="22"/>
  <c r="AA921" i="22"/>
  <c r="Y841" i="22"/>
  <c r="Z1127" i="22"/>
  <c r="AB984" i="22"/>
  <c r="Z761" i="22"/>
  <c r="X411" i="22"/>
  <c r="AA999" i="22"/>
  <c r="AD1175" i="22"/>
  <c r="Z1100" i="22"/>
  <c r="AE1186" i="22"/>
  <c r="AE1216" i="22"/>
  <c r="AC678" i="22"/>
  <c r="AB1138" i="22"/>
  <c r="AC458" i="22"/>
  <c r="AD959" i="22"/>
  <c r="AE829" i="22"/>
  <c r="AD1158" i="22"/>
  <c r="AD1066" i="22"/>
  <c r="Z1001" i="22"/>
  <c r="AB1216" i="22"/>
  <c r="X1177" i="22"/>
  <c r="AE974" i="22"/>
  <c r="AA708" i="22"/>
  <c r="AA684" i="22"/>
  <c r="AB525" i="22"/>
  <c r="X1141" i="22"/>
  <c r="AC966" i="22"/>
  <c r="AC1189" i="22"/>
  <c r="AE1098" i="22"/>
  <c r="X848" i="22"/>
  <c r="AE733" i="22"/>
  <c r="AC1023" i="22"/>
  <c r="AB972" i="22"/>
  <c r="AA776" i="22"/>
  <c r="AA1160" i="22"/>
  <c r="Z440" i="22"/>
  <c r="AA1234" i="22"/>
  <c r="AA535" i="22"/>
  <c r="Z1005" i="22"/>
  <c r="AA860" i="22"/>
  <c r="AA1007" i="22"/>
  <c r="Y934" i="22"/>
  <c r="AE272" i="22"/>
  <c r="AA272" i="22"/>
  <c r="Y1171" i="22"/>
  <c r="Z327" i="22"/>
  <c r="Y623" i="22"/>
  <c r="Y476" i="22"/>
  <c r="AA1010" i="22"/>
  <c r="AC1193" i="22"/>
  <c r="AB568" i="22"/>
  <c r="AB1202" i="22"/>
  <c r="X324" i="22"/>
  <c r="AD586" i="22"/>
  <c r="AB1004" i="22"/>
  <c r="AC613" i="22"/>
  <c r="AE957" i="22"/>
  <c r="AE878" i="22"/>
  <c r="AB263" i="22"/>
  <c r="AC907" i="22"/>
  <c r="Y586" i="22"/>
  <c r="AC1201" i="22"/>
  <c r="AB513" i="22"/>
  <c r="Z1013" i="22"/>
  <c r="Y554" i="22"/>
  <c r="Y959" i="22"/>
  <c r="AB1045" i="22"/>
  <c r="AE930" i="22"/>
  <c r="AB763" i="22"/>
  <c r="Z1221" i="22"/>
  <c r="AB319" i="22"/>
  <c r="Z777" i="22"/>
  <c r="AC1098" i="22"/>
  <c r="AD308" i="22"/>
  <c r="Z891" i="22"/>
  <c r="Z615" i="22"/>
  <c r="AA836" i="22"/>
  <c r="AD808" i="22"/>
  <c r="AE1159" i="22"/>
  <c r="Y1200" i="22"/>
  <c r="AA1072" i="22"/>
  <c r="AB459" i="22"/>
  <c r="Y746" i="22"/>
  <c r="AE656" i="22"/>
  <c r="AA656" i="22"/>
  <c r="Z482" i="22"/>
  <c r="AD501" i="22"/>
  <c r="X1163" i="22"/>
  <c r="Z811" i="22"/>
  <c r="Y1159" i="22"/>
  <c r="AA826" i="22"/>
  <c r="Z754" i="22"/>
  <c r="AC1096" i="22"/>
  <c r="AB500" i="22"/>
  <c r="AA698" i="22"/>
  <c r="Z740" i="22"/>
  <c r="AB921" i="22"/>
  <c r="AB267" i="22"/>
  <c r="AD983" i="22"/>
  <c r="AE1173" i="22"/>
  <c r="AD620" i="22"/>
  <c r="Y663" i="22"/>
  <c r="Y761" i="22"/>
  <c r="AC319" i="22"/>
  <c r="X1143" i="22"/>
  <c r="AB952" i="22"/>
  <c r="X1030" i="22"/>
  <c r="AD913" i="22"/>
  <c r="AD1037" i="22"/>
  <c r="Z655" i="22"/>
  <c r="AB622" i="22"/>
  <c r="AD875" i="22"/>
  <c r="Z709" i="22"/>
  <c r="AD768" i="22"/>
  <c r="Z926" i="22"/>
  <c r="AC885" i="22"/>
  <c r="AD939" i="22"/>
  <c r="Y338" i="22"/>
  <c r="X498" i="22"/>
  <c r="AC656" i="22"/>
  <c r="AD867" i="22"/>
  <c r="AD384" i="22"/>
  <c r="AE379" i="22"/>
  <c r="X1146" i="22"/>
  <c r="AA1035" i="22"/>
  <c r="X1037" i="22"/>
  <c r="AE847" i="22"/>
  <c r="AC1233" i="22"/>
  <c r="X967" i="22"/>
  <c r="Z1118" i="22"/>
  <c r="Y727" i="22"/>
  <c r="AB1056" i="22"/>
  <c r="AD1207" i="22"/>
  <c r="AD905" i="22"/>
  <c r="AC370" i="22"/>
  <c r="AB830" i="22"/>
  <c r="AB1140" i="22"/>
  <c r="X1190" i="22"/>
  <c r="AE747" i="22"/>
  <c r="AC489" i="22"/>
  <c r="AB774" i="22"/>
  <c r="Y1134" i="22"/>
  <c r="Y443" i="22"/>
  <c r="X1191" i="22"/>
  <c r="X731" i="22"/>
  <c r="AD1180" i="22"/>
  <c r="X889" i="22"/>
  <c r="Y667" i="22"/>
  <c r="AE888" i="22"/>
  <c r="AB866" i="22"/>
  <c r="Z590" i="22"/>
  <c r="AB1041" i="22"/>
  <c r="AB1172" i="22"/>
  <c r="Z1134" i="22"/>
  <c r="AA309" i="22"/>
  <c r="X260" i="22"/>
  <c r="X460" i="22"/>
  <c r="X643" i="22"/>
  <c r="AB491" i="22"/>
  <c r="AA699" i="22"/>
  <c r="X887" i="22"/>
  <c r="Y910" i="22"/>
  <c r="AD1204" i="22"/>
  <c r="AA911" i="22"/>
  <c r="X266" i="22"/>
  <c r="AB950" i="22"/>
  <c r="Y1137" i="22"/>
  <c r="AE674" i="22"/>
  <c r="AA540" i="22"/>
  <c r="AD532" i="22"/>
  <c r="AB1042" i="22"/>
  <c r="AD636" i="22"/>
  <c r="AB652" i="22"/>
  <c r="Z283" i="22"/>
  <c r="AB442" i="22"/>
  <c r="AB1046" i="22"/>
  <c r="AD953" i="22"/>
  <c r="AD607" i="22"/>
  <c r="Z607" i="22"/>
  <c r="AE1086" i="22"/>
  <c r="AE1127" i="22"/>
  <c r="AA1209" i="22"/>
  <c r="AE1049" i="22"/>
  <c r="AB1210" i="22"/>
  <c r="AD508" i="22"/>
  <c r="AA1103" i="22"/>
  <c r="AC972" i="22"/>
  <c r="AA1150" i="22"/>
  <c r="AB1032" i="22"/>
  <c r="AC515" i="22"/>
  <c r="X393" i="22"/>
  <c r="Y513" i="22"/>
  <c r="Y1051" i="22"/>
  <c r="AA1033" i="22"/>
  <c r="X792" i="22"/>
  <c r="Y552" i="22"/>
  <c r="Y1026" i="22"/>
  <c r="X949" i="22"/>
  <c r="AB1051" i="22"/>
  <c r="X291" i="22"/>
  <c r="Z292" i="22"/>
  <c r="AB507" i="22"/>
  <c r="AB243" i="22"/>
  <c r="AB521" i="22"/>
  <c r="AD1064" i="22"/>
  <c r="X911" i="22"/>
  <c r="X1079" i="22"/>
  <c r="Z733" i="22"/>
  <c r="Y324" i="22"/>
  <c r="Y1133" i="22"/>
  <c r="Y1206" i="22"/>
  <c r="Y648" i="22"/>
  <c r="Z1156" i="22"/>
  <c r="Y788" i="22"/>
  <c r="AE707" i="22"/>
  <c r="X1090" i="22"/>
  <c r="Y823" i="22"/>
  <c r="Z1142" i="22"/>
  <c r="Y1029" i="22"/>
  <c r="AE1206" i="22"/>
  <c r="AE991" i="22"/>
  <c r="Y691" i="22"/>
  <c r="X839" i="22"/>
  <c r="X798" i="22"/>
  <c r="Z1226" i="22"/>
  <c r="Z802" i="22"/>
  <c r="X796" i="22"/>
  <c r="Y619" i="22"/>
  <c r="X709" i="22"/>
  <c r="AD534" i="22"/>
  <c r="Z676" i="22"/>
  <c r="AD1170" i="22"/>
  <c r="X978" i="22"/>
  <c r="Y410" i="22"/>
  <c r="Y937" i="22"/>
  <c r="Z1165" i="22"/>
  <c r="AC563" i="22"/>
  <c r="Y850" i="22"/>
  <c r="Y1074" i="22"/>
  <c r="Y1060" i="22"/>
  <c r="AA837" i="22"/>
  <c r="Y547" i="22"/>
  <c r="X929" i="22"/>
  <c r="AD714" i="22"/>
  <c r="Y565" i="22"/>
  <c r="X729" i="22"/>
  <c r="AA987" i="22"/>
  <c r="Z1087" i="22"/>
  <c r="Z492" i="22"/>
  <c r="X995" i="22"/>
  <c r="Y611" i="22"/>
  <c r="AA1046" i="22"/>
  <c r="AC577" i="22"/>
  <c r="AA554" i="22"/>
  <c r="AA1097" i="22"/>
  <c r="AA1178" i="22"/>
  <c r="AE796" i="22"/>
  <c r="AC895" i="22"/>
  <c r="X785" i="22"/>
  <c r="AB547" i="22"/>
  <c r="AE740" i="22"/>
  <c r="AA404" i="22"/>
  <c r="Y1186" i="22"/>
  <c r="AD1073" i="22"/>
  <c r="Y1036" i="22"/>
  <c r="AB540" i="22"/>
  <c r="X586" i="22"/>
  <c r="AB1105" i="22"/>
  <c r="AC524" i="22"/>
  <c r="AE1063" i="22"/>
  <c r="AA1012" i="22"/>
  <c r="AE476" i="22"/>
  <c r="AE1095" i="22"/>
  <c r="AA903" i="22"/>
  <c r="AB761" i="22"/>
  <c r="AA953" i="22"/>
  <c r="AE996" i="22"/>
  <c r="AD686" i="22"/>
  <c r="AA905" i="22"/>
  <c r="X913" i="22"/>
  <c r="AA1155" i="22"/>
  <c r="Y1232" i="22"/>
  <c r="AE1101" i="22"/>
  <c r="X791" i="22"/>
  <c r="AC993" i="22"/>
  <c r="AE982" i="22"/>
  <c r="AA1090" i="22"/>
  <c r="Y1227" i="22"/>
  <c r="Y564" i="22"/>
  <c r="AA644" i="22"/>
  <c r="Z1111" i="22"/>
  <c r="X412" i="22"/>
  <c r="Z598" i="22"/>
  <c r="AB1213" i="22"/>
  <c r="X561" i="22"/>
  <c r="AA580" i="22"/>
  <c r="AA520" i="22"/>
  <c r="Y1152" i="22"/>
  <c r="AC1009" i="22"/>
  <c r="X1039" i="22"/>
  <c r="AC802" i="22"/>
  <c r="Y927" i="22"/>
  <c r="AD889" i="22"/>
  <c r="AE1228" i="22"/>
  <c r="X1178" i="22"/>
  <c r="AE1065" i="22"/>
  <c r="AA1219" i="22"/>
  <c r="X1238" i="22"/>
  <c r="AB1033" i="22"/>
  <c r="AA916" i="22"/>
  <c r="AE598" i="22"/>
  <c r="AB396" i="22"/>
  <c r="AA909" i="22"/>
  <c r="Y1007" i="22"/>
  <c r="Z253" i="22"/>
  <c r="AD517" i="22"/>
  <c r="AB872" i="22"/>
  <c r="X618" i="22"/>
  <c r="AA384" i="22"/>
  <c r="AB623" i="22"/>
  <c r="AB1152" i="22"/>
  <c r="Y1039" i="22"/>
  <c r="AA603" i="22"/>
  <c r="AD381" i="22"/>
  <c r="Z705" i="22"/>
  <c r="Y451" i="22"/>
  <c r="AE1025" i="22"/>
  <c r="AB976" i="22"/>
  <c r="AA1134" i="22"/>
  <c r="AE1213" i="22"/>
  <c r="AD976" i="22"/>
  <c r="AA524" i="22"/>
  <c r="AD1121" i="22"/>
  <c r="Z541" i="22"/>
  <c r="X657" i="22"/>
  <c r="AD912" i="22"/>
  <c r="Z1193" i="22"/>
  <c r="AB340" i="22"/>
  <c r="Z706" i="22"/>
  <c r="AE249" i="22"/>
  <c r="AC536" i="22"/>
  <c r="Y490" i="22"/>
  <c r="AC490" i="22"/>
  <c r="Y994" i="22"/>
  <c r="AB942" i="22"/>
  <c r="AC944" i="22"/>
  <c r="AE338" i="22"/>
  <c r="AA338" i="22"/>
  <c r="AE1119" i="22"/>
  <c r="AE416" i="22"/>
  <c r="AC1069" i="22"/>
  <c r="X1058" i="22"/>
  <c r="AB1221" i="22"/>
  <c r="AE541" i="22"/>
  <c r="AA469" i="22"/>
  <c r="AC1214" i="22"/>
  <c r="AE331" i="22"/>
  <c r="Z878" i="22"/>
  <c r="AD496" i="22"/>
  <c r="X1223" i="22"/>
  <c r="Y1177" i="22"/>
  <c r="AB529" i="22"/>
  <c r="AD379" i="22"/>
  <c r="AC616" i="22"/>
  <c r="AA340" i="22"/>
  <c r="AE777" i="22"/>
  <c r="AA1162" i="22"/>
  <c r="Y377" i="22"/>
  <c r="AB816" i="22"/>
  <c r="Y1141" i="22"/>
  <c r="Z1088" i="22"/>
  <c r="AD1122" i="22"/>
  <c r="AC572" i="22"/>
  <c r="AE786" i="22"/>
  <c r="X1187" i="22"/>
  <c r="AD469" i="22"/>
  <c r="AB748" i="22"/>
  <c r="AA956" i="22"/>
  <c r="AD994" i="22"/>
  <c r="AC607" i="22"/>
  <c r="AB799" i="22"/>
  <c r="AB714" i="22"/>
  <c r="AD467" i="22"/>
  <c r="AA1060" i="22"/>
  <c r="AE688" i="22"/>
  <c r="Z1187" i="22"/>
  <c r="AA1167" i="22"/>
  <c r="Z1114" i="22"/>
  <c r="AB641" i="22"/>
  <c r="Y433" i="22"/>
  <c r="AB345" i="22"/>
  <c r="AE362" i="22"/>
  <c r="AA370" i="22"/>
  <c r="Y454" i="22"/>
  <c r="AE1197" i="22"/>
  <c r="AD1124" i="22"/>
  <c r="AD741" i="22"/>
  <c r="AA1075" i="22"/>
  <c r="AC821" i="22"/>
  <c r="AB506" i="22"/>
  <c r="AE522" i="22"/>
  <c r="AB1035" i="22"/>
  <c r="X452" i="22"/>
  <c r="AD560" i="22"/>
  <c r="AB826" i="22"/>
  <c r="Z416" i="22"/>
  <c r="AB1134" i="22"/>
  <c r="AE950" i="22"/>
  <c r="AE1104" i="22"/>
  <c r="Y742" i="22"/>
  <c r="AC877" i="22"/>
  <c r="AA989" i="22"/>
  <c r="AE760" i="22"/>
  <c r="AC345" i="22"/>
  <c r="AD932" i="22"/>
  <c r="AD577" i="22"/>
  <c r="AD1161" i="22"/>
  <c r="Z1215" i="22"/>
  <c r="AD284" i="22"/>
  <c r="Z268" i="22"/>
  <c r="AE303" i="22"/>
  <c r="AC575" i="22"/>
  <c r="Y958" i="22"/>
  <c r="AD869" i="22"/>
  <c r="AC683" i="22"/>
  <c r="AC1212" i="22"/>
  <c r="AC1076" i="22"/>
  <c r="AA831" i="22"/>
  <c r="AE831" i="22"/>
  <c r="Y1121" i="22"/>
  <c r="AC1121" i="22"/>
  <c r="Z1086" i="22"/>
  <c r="Z1151" i="22"/>
  <c r="X252" i="22"/>
  <c r="AC950" i="22"/>
  <c r="AD930" i="22"/>
  <c r="AB1009" i="22"/>
  <c r="X449" i="22"/>
  <c r="Z1239" i="22"/>
  <c r="AD1239" i="22"/>
  <c r="AC989" i="22"/>
  <c r="X1086" i="22"/>
  <c r="AB1086" i="22"/>
  <c r="Y252" i="22"/>
  <c r="AA1239" i="22"/>
  <c r="AE1239" i="22"/>
  <c r="Z1082" i="22"/>
  <c r="AE539" i="22"/>
  <c r="Y1176" i="22"/>
  <c r="AE1132" i="22"/>
  <c r="Y943" i="22"/>
  <c r="AD1200" i="22"/>
  <c r="AB1006" i="22"/>
  <c r="X1006" i="22"/>
  <c r="AE564" i="22"/>
  <c r="AA564" i="22"/>
  <c r="Z522" i="22"/>
  <c r="Z838" i="22"/>
  <c r="AD838" i="22"/>
  <c r="AC506" i="22"/>
  <c r="Y506" i="22"/>
  <c r="AC622" i="22"/>
  <c r="Y622" i="22"/>
  <c r="Y430" i="22"/>
  <c r="AC430" i="22"/>
  <c r="Z1132" i="22"/>
  <c r="AC1046" i="22"/>
  <c r="X470" i="22"/>
  <c r="Z1070" i="22"/>
  <c r="Y323" i="22"/>
  <c r="AD324" i="22"/>
  <c r="Z897" i="22"/>
  <c r="AD897" i="22"/>
  <c r="AA1148" i="22"/>
  <c r="AE1148" i="22"/>
  <c r="AB700" i="22"/>
  <c r="X700" i="22"/>
  <c r="X819" i="22"/>
  <c r="AB819" i="22"/>
  <c r="Z1176" i="22"/>
  <c r="AE853" i="22"/>
  <c r="AD436" i="22"/>
  <c r="AE572" i="22"/>
  <c r="AA572" i="22"/>
  <c r="X1016" i="22"/>
  <c r="AB1016" i="22"/>
  <c r="Y903" i="22"/>
  <c r="Z329" i="22"/>
  <c r="AD329" i="22"/>
  <c r="AD975" i="22"/>
  <c r="Z975" i="22"/>
  <c r="AC612" i="22"/>
  <c r="Y612" i="22"/>
  <c r="Y1064" i="22"/>
  <c r="X636" i="22"/>
  <c r="AE591" i="22"/>
  <c r="AA591" i="22"/>
  <c r="Y849" i="22"/>
  <c r="AC849" i="22"/>
  <c r="AA1164" i="22"/>
  <c r="Y965" i="22"/>
  <c r="AC965" i="22"/>
  <c r="AE725" i="22"/>
  <c r="AA1221" i="22"/>
  <c r="AC1077" i="22"/>
  <c r="Y705" i="22"/>
  <c r="AA1237" i="22"/>
  <c r="X937" i="22"/>
  <c r="Z1162" i="22"/>
  <c r="AD1162" i="22"/>
  <c r="AA448" i="22"/>
  <c r="AD991" i="22"/>
  <c r="AB1117" i="22"/>
  <c r="X1117" i="22"/>
  <c r="AA997" i="22"/>
  <c r="Z1128" i="22"/>
  <c r="AE1077" i="22"/>
  <c r="AC830" i="22"/>
  <c r="Y830" i="22"/>
  <c r="AD873" i="22"/>
  <c r="Z873" i="22"/>
  <c r="AE468" i="22"/>
  <c r="X898" i="22"/>
  <c r="AD1069" i="22"/>
  <c r="Z1069" i="22"/>
  <c r="Z1025" i="22"/>
  <c r="AD1025" i="22"/>
  <c r="Z246" i="22"/>
  <c r="AE288" i="22"/>
  <c r="AD973" i="22"/>
  <c r="Z973" i="22"/>
  <c r="AD895" i="22"/>
  <c r="X595" i="22"/>
  <c r="AB595" i="22"/>
  <c r="AC579" i="22"/>
  <c r="Y579" i="22"/>
  <c r="AC492" i="22"/>
  <c r="Y496" i="22"/>
  <c r="X740" i="22"/>
  <c r="AB740" i="22"/>
  <c r="AC771" i="22"/>
  <c r="Y771" i="22"/>
  <c r="AE246" i="22"/>
  <c r="AA246" i="22"/>
  <c r="X724" i="22"/>
  <c r="X725" i="22"/>
  <c r="AB725" i="22"/>
  <c r="AD896" i="22"/>
  <c r="AB979" i="22"/>
  <c r="AB1076" i="22"/>
  <c r="AE830" i="22"/>
  <c r="AA830" i="22"/>
  <c r="AA645" i="22"/>
  <c r="AA1047" i="22"/>
  <c r="AE1047" i="22"/>
  <c r="Y1089" i="22"/>
  <c r="AC1199" i="22"/>
  <c r="Y844" i="22"/>
  <c r="Z955" i="22"/>
  <c r="Y931" i="22"/>
  <c r="AA864" i="22"/>
  <c r="AE1003" i="22"/>
  <c r="AC1190" i="22"/>
  <c r="AB1179" i="22"/>
  <c r="Y662" i="22"/>
  <c r="AA617" i="22"/>
  <c r="AC437" i="22"/>
  <c r="Y1120" i="22"/>
  <c r="Y551" i="22"/>
  <c r="AD970" i="22"/>
  <c r="AB251" i="22"/>
  <c r="AB544" i="22"/>
  <c r="AC1148" i="22"/>
  <c r="AD1104" i="22"/>
  <c r="AE778" i="22"/>
  <c r="Z745" i="22"/>
  <c r="Z1163" i="22"/>
  <c r="Y491" i="22"/>
  <c r="AA364" i="22"/>
  <c r="AD787" i="22"/>
  <c r="Y1162" i="22"/>
  <c r="AB877" i="22"/>
  <c r="AC731" i="22"/>
  <c r="Y1073" i="22"/>
  <c r="AB1150" i="22"/>
  <c r="AC990" i="22"/>
  <c r="AD902" i="22"/>
  <c r="Y957" i="22"/>
  <c r="X689" i="22"/>
  <c r="AA788" i="22"/>
  <c r="Z1032" i="22"/>
  <c r="X433" i="22"/>
  <c r="AE287" i="22"/>
  <c r="AB335" i="22"/>
  <c r="Y971" i="22"/>
  <c r="AB346" i="22"/>
  <c r="AD1218" i="22"/>
  <c r="AD252" i="22"/>
  <c r="AE1087" i="22"/>
  <c r="AB1162" i="22"/>
  <c r="AE902" i="22"/>
  <c r="AD604" i="22"/>
  <c r="AB1119" i="22"/>
  <c r="AC402" i="22"/>
  <c r="Y553" i="22"/>
  <c r="Y601" i="22"/>
  <c r="Y832" i="22"/>
  <c r="AA284" i="22"/>
  <c r="AA1042" i="22"/>
  <c r="AC308" i="22"/>
  <c r="AA494" i="22"/>
  <c r="X1019" i="22"/>
  <c r="AA1073" i="22"/>
  <c r="AB1008" i="22"/>
  <c r="AC627" i="22"/>
  <c r="Y916" i="22"/>
  <c r="Z1219" i="22"/>
  <c r="AE1163" i="22"/>
  <c r="Y1033" i="22"/>
  <c r="Y1191" i="22"/>
  <c r="AB1082" i="22"/>
  <c r="AE1074" i="22"/>
  <c r="Z688" i="22"/>
  <c r="AC689" i="22"/>
  <c r="AD660" i="22"/>
  <c r="Y978" i="22"/>
  <c r="AE737" i="22"/>
  <c r="AD852" i="22"/>
  <c r="AD982" i="22"/>
  <c r="AB588" i="22"/>
  <c r="Z1212" i="22"/>
  <c r="AC634" i="22"/>
  <c r="AC1229" i="22"/>
  <c r="AC283" i="22"/>
  <c r="Y1037" i="22"/>
  <c r="X423" i="22"/>
  <c r="X982" i="22"/>
  <c r="X308" i="22"/>
  <c r="AD713" i="22"/>
  <c r="X1092" i="22"/>
  <c r="Z494" i="22"/>
  <c r="AA1125" i="22"/>
  <c r="X1069" i="22"/>
  <c r="AD908" i="22"/>
  <c r="AE518" i="22"/>
  <c r="AA970" i="22"/>
  <c r="AE785" i="22"/>
  <c r="AD1028" i="22"/>
  <c r="X1148" i="22"/>
  <c r="AD729" i="22"/>
  <c r="AC560" i="22"/>
  <c r="AD1202" i="22"/>
  <c r="AA926" i="22"/>
  <c r="X1183" i="22"/>
  <c r="X1010" i="22"/>
  <c r="AC1048" i="22"/>
  <c r="AE904" i="22"/>
  <c r="AD765" i="22"/>
  <c r="AC644" i="22"/>
  <c r="Z1099" i="22"/>
  <c r="AE931" i="22"/>
  <c r="AC835" i="22"/>
  <c r="AA616" i="22"/>
  <c r="AE616" i="22"/>
  <c r="Z837" i="22"/>
  <c r="AA714" i="22"/>
  <c r="AE966" i="22"/>
  <c r="Z801" i="22"/>
  <c r="X270" i="22"/>
  <c r="AB805" i="22"/>
  <c r="Z1125" i="22"/>
  <c r="Z518" i="22"/>
  <c r="AA1222" i="22"/>
  <c r="AC635" i="22"/>
  <c r="AC671" i="22"/>
  <c r="X956" i="22"/>
  <c r="AE500" i="22"/>
  <c r="X880" i="22"/>
  <c r="AC360" i="22"/>
  <c r="Z1016" i="22"/>
  <c r="AC527" i="22"/>
  <c r="AE1059" i="22"/>
  <c r="Z1012" i="22"/>
  <c r="AC522" i="22"/>
  <c r="Y347" i="22"/>
  <c r="AD480" i="22"/>
  <c r="AD1045" i="22"/>
  <c r="AD1205" i="22"/>
  <c r="X1075" i="22"/>
  <c r="AC594" i="22"/>
  <c r="AB815" i="22"/>
  <c r="Z585" i="22"/>
  <c r="Z616" i="22"/>
  <c r="AD616" i="22"/>
  <c r="AB1083" i="22"/>
  <c r="AD1010" i="22"/>
  <c r="Z674" i="22"/>
  <c r="AC434" i="22"/>
  <c r="Z1110" i="22"/>
  <c r="X363" i="22"/>
  <c r="Z356" i="22"/>
  <c r="Y829" i="22"/>
  <c r="AD1181" i="22"/>
  <c r="AD1098" i="22"/>
  <c r="AE1045" i="22"/>
  <c r="AA517" i="22"/>
  <c r="Z1174" i="22"/>
  <c r="X1145" i="22"/>
  <c r="AB908" i="22"/>
  <c r="X378" i="22"/>
  <c r="AB344" i="22"/>
  <c r="AA442" i="22"/>
  <c r="AD1235" i="22"/>
  <c r="Y1240" i="22"/>
  <c r="AB1068" i="22"/>
  <c r="AC1115" i="22"/>
  <c r="Y812" i="22"/>
  <c r="AD791" i="22"/>
  <c r="X928" i="22"/>
  <c r="Y1170" i="22"/>
  <c r="Y796" i="22"/>
  <c r="AD887" i="22"/>
  <c r="Y1174" i="22"/>
  <c r="Z707" i="22"/>
  <c r="AB764" i="22"/>
  <c r="AB1204" i="22"/>
  <c r="AD862" i="22"/>
  <c r="AD442" i="22"/>
  <c r="X373" i="22"/>
  <c r="AA1204" i="22"/>
  <c r="Y256" i="22"/>
  <c r="AD1090" i="22"/>
  <c r="AD868" i="22"/>
  <c r="AD986" i="22"/>
  <c r="AD1168" i="22"/>
  <c r="Y1160" i="22"/>
  <c r="X843" i="22"/>
  <c r="Z569" i="22"/>
  <c r="AD805" i="22"/>
  <c r="AB515" i="22"/>
  <c r="AE610" i="22"/>
  <c r="AB1156" i="22"/>
  <c r="AB1116" i="22"/>
  <c r="Y507" i="22"/>
  <c r="AE372" i="22"/>
  <c r="AE454" i="22"/>
  <c r="AA951" i="22"/>
  <c r="AE919" i="22"/>
  <c r="AB885" i="22"/>
  <c r="AD360" i="22"/>
  <c r="Z1195" i="22"/>
  <c r="Z1169" i="22"/>
  <c r="AD1094" i="22"/>
  <c r="AC1158" i="22"/>
  <c r="X951" i="22"/>
  <c r="X861" i="22"/>
  <c r="AA348" i="22"/>
  <c r="Z1154" i="22"/>
  <c r="Y1055" i="22"/>
  <c r="AE1109" i="22"/>
  <c r="X823" i="22"/>
  <c r="Z854" i="22"/>
  <c r="Z1072" i="22"/>
  <c r="AA588" i="22"/>
  <c r="AE1236" i="22"/>
  <c r="Y253" i="22"/>
  <c r="AA451" i="22"/>
  <c r="AB827" i="22"/>
  <c r="AC661" i="22"/>
  <c r="Y604" i="22"/>
  <c r="AD1067" i="22"/>
  <c r="AA724" i="22"/>
  <c r="AE1138" i="22"/>
  <c r="X769" i="22"/>
  <c r="Z1130" i="22"/>
  <c r="AC929" i="22"/>
  <c r="AD631" i="22"/>
  <c r="AE670" i="22"/>
  <c r="Y685" i="22"/>
  <c r="AC679" i="22"/>
  <c r="AE1187" i="22"/>
  <c r="AD348" i="22"/>
  <c r="X973" i="22"/>
  <c r="AE318" i="22"/>
  <c r="AA241" i="22"/>
  <c r="AE241" i="22"/>
  <c r="Z489" i="22"/>
  <c r="AB1114" i="22"/>
  <c r="AD1179" i="22"/>
  <c r="X539" i="22"/>
  <c r="AD762" i="22"/>
  <c r="AA482" i="22"/>
  <c r="AD1057" i="22"/>
  <c r="AD276" i="22"/>
  <c r="AB1122" i="22"/>
  <c r="AA501" i="22"/>
  <c r="AD716" i="22"/>
  <c r="AC300" i="22"/>
  <c r="AA803" i="22"/>
  <c r="Z1018" i="22"/>
  <c r="AA1224" i="22"/>
  <c r="AD942" i="22"/>
  <c r="AC954" i="22"/>
  <c r="Z603" i="22"/>
  <c r="AA1039" i="22"/>
  <c r="AE828" i="22"/>
  <c r="AD629" i="22"/>
  <c r="AC532" i="22"/>
  <c r="AB1022" i="22"/>
  <c r="Z1220" i="22"/>
  <c r="AA465" i="22"/>
  <c r="AC861" i="22"/>
  <c r="Z1109" i="22"/>
  <c r="Y1217" i="22"/>
  <c r="AA1114" i="22"/>
  <c r="AB244" i="22"/>
  <c r="AE648" i="22"/>
  <c r="AC318" i="22"/>
  <c r="X974" i="22"/>
  <c r="AC794" i="22"/>
  <c r="AC576" i="22"/>
  <c r="AC881" i="22"/>
  <c r="X359" i="22"/>
  <c r="AD370" i="22"/>
  <c r="Y383" i="22"/>
  <c r="AC383" i="22"/>
  <c r="AB462" i="22"/>
  <c r="AE773" i="22"/>
  <c r="AE948" i="22"/>
  <c r="Y260" i="22"/>
  <c r="AE455" i="22"/>
  <c r="AA671" i="22"/>
  <c r="Y1210" i="22"/>
  <c r="X565" i="22"/>
  <c r="X1157" i="22"/>
  <c r="AA1145" i="22"/>
  <c r="AD817" i="22"/>
  <c r="AD1224" i="22"/>
  <c r="AE1208" i="22"/>
  <c r="AA1210" i="22"/>
  <c r="Z963" i="22"/>
  <c r="AA244" i="22"/>
  <c r="Y1125" i="22"/>
  <c r="AD938" i="22"/>
  <c r="Z924" i="22"/>
  <c r="AB594" i="22"/>
  <c r="AB576" i="22"/>
  <c r="Y721" i="22"/>
  <c r="Z892" i="22"/>
  <c r="X1182" i="22"/>
  <c r="Y797" i="22"/>
  <c r="AE1192" i="22"/>
  <c r="AE1225" i="22"/>
  <c r="AB446" i="22"/>
  <c r="AC813" i="22"/>
  <c r="Z1120" i="22"/>
  <c r="AB1096" i="22"/>
  <c r="Y709" i="22"/>
  <c r="AA1194" i="22"/>
  <c r="AE861" i="22"/>
  <c r="Z300" i="22"/>
  <c r="Z1058" i="22"/>
  <c r="AD907" i="22"/>
  <c r="Z859" i="22"/>
  <c r="AD1137" i="22"/>
  <c r="AD704" i="22"/>
  <c r="AE428" i="22"/>
  <c r="AD641" i="22"/>
  <c r="X690" i="22"/>
  <c r="Z640" i="22"/>
  <c r="AA1006" i="22"/>
  <c r="Z572" i="22"/>
  <c r="AD1047" i="22"/>
  <c r="AD701" i="22"/>
  <c r="Z540" i="22"/>
  <c r="Y1182" i="22"/>
  <c r="AB841" i="22"/>
  <c r="AD864" i="22"/>
  <c r="Y425" i="22"/>
  <c r="AA984" i="22"/>
  <c r="AD799" i="22"/>
  <c r="AE710" i="22"/>
  <c r="Z1189" i="22"/>
  <c r="Y1002" i="22"/>
  <c r="AA1211" i="22"/>
  <c r="AD910" i="22"/>
  <c r="X883" i="22"/>
  <c r="Y798" i="22"/>
  <c r="Z941" i="22"/>
  <c r="AA977" i="22"/>
  <c r="AB938" i="22"/>
  <c r="X259" i="22"/>
  <c r="Y1054" i="22"/>
  <c r="AD1225" i="22"/>
  <c r="AB1044" i="22"/>
  <c r="Z836" i="22"/>
  <c r="AB379" i="22"/>
  <c r="AC720" i="22"/>
  <c r="AA1108" i="22"/>
  <c r="AB614" i="22"/>
  <c r="AC1108" i="22"/>
  <c r="AB1214" i="22"/>
  <c r="Y1181" i="22"/>
  <c r="AD692" i="22"/>
  <c r="Z916" i="22"/>
  <c r="AD1024" i="22"/>
  <c r="AD653" i="22"/>
  <c r="AE1102" i="22"/>
  <c r="AB919" i="22"/>
  <c r="Z899" i="22"/>
  <c r="AD861" i="22"/>
  <c r="X712" i="22"/>
  <c r="X718" i="22"/>
  <c r="Z455" i="22"/>
  <c r="Y487" i="22"/>
  <c r="AD884" i="22"/>
  <c r="AB1059" i="22"/>
  <c r="AE893" i="22"/>
  <c r="Z565" i="22"/>
  <c r="Z287" i="22"/>
  <c r="X630" i="22"/>
  <c r="AD294" i="22"/>
  <c r="Z294" i="22"/>
  <c r="AC921" i="22"/>
  <c r="X1227" i="22"/>
  <c r="AA983" i="22"/>
  <c r="X277" i="22"/>
  <c r="AB356" i="22"/>
  <c r="AE653" i="22"/>
  <c r="Z1102" i="22"/>
  <c r="AE300" i="22"/>
  <c r="Y274" i="22"/>
  <c r="X416" i="22"/>
  <c r="AE657" i="22"/>
  <c r="AD903" i="22"/>
  <c r="Y474" i="22"/>
  <c r="AE633" i="22"/>
  <c r="X971" i="22"/>
  <c r="AE1151" i="22"/>
  <c r="AE896" i="22"/>
  <c r="X757" i="22"/>
  <c r="AA1214" i="22"/>
  <c r="Y1066" i="22"/>
  <c r="Y888" i="22"/>
  <c r="AE741" i="22"/>
  <c r="AA741" i="22"/>
  <c r="Z1101" i="22"/>
  <c r="AD1101" i="22"/>
  <c r="AB888" i="22"/>
  <c r="X888" i="22"/>
  <c r="Y1006" i="22"/>
  <c r="AC1006" i="22"/>
  <c r="AE1069" i="22"/>
  <c r="AA1069" i="22"/>
  <c r="AC1143" i="22"/>
  <c r="AE1053" i="22"/>
  <c r="AB981" i="22"/>
  <c r="AB895" i="22"/>
  <c r="AE1190" i="22"/>
  <c r="AA452" i="22"/>
  <c r="AE452" i="22"/>
  <c r="X964" i="22"/>
  <c r="X1047" i="22"/>
  <c r="AB1029" i="22"/>
  <c r="X1029" i="22"/>
  <c r="AC246" i="22"/>
  <c r="Y981" i="22"/>
  <c r="AD921" i="22"/>
  <c r="Z1002" i="22"/>
  <c r="AD1002" i="22"/>
  <c r="AE897" i="22"/>
  <c r="AA897" i="22"/>
  <c r="AD830" i="22"/>
  <c r="Z830" i="22"/>
  <c r="AD1126" i="22"/>
  <c r="Z1097" i="22"/>
  <c r="AD1097" i="22"/>
  <c r="AC326" i="22"/>
  <c r="AD1209" i="22"/>
  <c r="Z1209" i="22"/>
  <c r="AC1047" i="22"/>
  <c r="Y1047" i="22"/>
  <c r="Y879" i="22"/>
  <c r="AC879" i="22"/>
  <c r="AC816" i="22"/>
  <c r="Y816" i="22"/>
  <c r="AD796" i="22"/>
  <c r="X370" i="22"/>
  <c r="AB370" i="22"/>
  <c r="AD1107" i="22"/>
  <c r="Y1126" i="22"/>
  <c r="AC1126" i="22"/>
  <c r="Y840" i="22"/>
  <c r="AC840" i="22"/>
  <c r="AB377" i="22"/>
  <c r="Z1096" i="22"/>
  <c r="AD1096" i="22"/>
  <c r="Z1136" i="22"/>
  <c r="AD1136" i="22"/>
  <c r="Y904" i="22"/>
  <c r="AE1133" i="22"/>
  <c r="AA1133" i="22"/>
  <c r="AE1146" i="22"/>
  <c r="AA1146" i="22"/>
  <c r="AE615" i="22"/>
  <c r="AA615" i="22"/>
  <c r="X904" i="22"/>
  <c r="AB904" i="22"/>
  <c r="AA722" i="22"/>
  <c r="AE722" i="22"/>
  <c r="X1100" i="22"/>
  <c r="Z769" i="22"/>
  <c r="AD769" i="22"/>
  <c r="AA1054" i="22"/>
  <c r="AE1054" i="22"/>
  <c r="AA668" i="22"/>
  <c r="AE895" i="22"/>
  <c r="Y695" i="22"/>
  <c r="Y546" i="22"/>
  <c r="AB1106" i="22"/>
  <c r="AD880" i="22"/>
  <c r="Z880" i="22"/>
  <c r="X496" i="22"/>
  <c r="AB496" i="22"/>
  <c r="AA1080" i="22"/>
  <c r="AE1080" i="22"/>
  <c r="X862" i="22"/>
  <c r="AB862" i="22"/>
  <c r="X454" i="22"/>
  <c r="X1159" i="22"/>
  <c r="AD668" i="22"/>
  <c r="AD757" i="22"/>
  <c r="AE596" i="22"/>
  <c r="AC952" i="22"/>
  <c r="X717" i="22"/>
  <c r="AB1228" i="22"/>
  <c r="AB1165" i="22"/>
  <c r="Y1106" i="22"/>
  <c r="X842" i="22"/>
  <c r="AA769" i="22"/>
  <c r="AA470" i="22"/>
  <c r="AE470" i="22"/>
  <c r="AA869" i="22"/>
  <c r="AB620" i="22"/>
  <c r="X631" i="22"/>
  <c r="AB631" i="22"/>
  <c r="AE436" i="22"/>
  <c r="AA436" i="22"/>
  <c r="AA757" i="22"/>
  <c r="AD1237" i="22"/>
  <c r="Z1237" i="22"/>
  <c r="AE619" i="22"/>
  <c r="AC717" i="22"/>
  <c r="Y717" i="22"/>
  <c r="Y842" i="22"/>
  <c r="AC842" i="22"/>
  <c r="X1139" i="22"/>
  <c r="AA932" i="22"/>
  <c r="AB339" i="22"/>
  <c r="X339" i="22"/>
  <c r="AB1066" i="22"/>
  <c r="X1066" i="22"/>
  <c r="Z580" i="22"/>
  <c r="AD580" i="22"/>
  <c r="X655" i="22"/>
  <c r="AB655" i="22"/>
  <c r="AD468" i="22"/>
  <c r="Z468" i="22"/>
  <c r="AC508" i="22"/>
  <c r="AA315" i="22"/>
  <c r="AE315" i="22"/>
  <c r="Z1214" i="22"/>
  <c r="AD1214" i="22"/>
  <c r="AB451" i="22"/>
  <c r="X451" i="22"/>
  <c r="Y845" i="22"/>
  <c r="AC845" i="22"/>
  <c r="X1098" i="22"/>
  <c r="AA597" i="22"/>
  <c r="AD619" i="22"/>
  <c r="AE1124" i="22"/>
  <c r="X681" i="22"/>
  <c r="AE1096" i="22"/>
  <c r="AC873" i="22"/>
  <c r="Y784" i="22"/>
  <c r="AB1121" i="22"/>
  <c r="Z1014" i="22"/>
  <c r="Y1208" i="22"/>
  <c r="AE1009" i="22"/>
  <c r="AD685" i="22"/>
  <c r="Y933" i="22"/>
  <c r="AC1000" i="22"/>
  <c r="AA548" i="22"/>
  <c r="Y976" i="22"/>
  <c r="X430" i="22"/>
  <c r="AA395" i="22"/>
  <c r="AD1030" i="22"/>
  <c r="AA1004" i="22"/>
  <c r="AD992" i="22"/>
  <c r="X716" i="22"/>
  <c r="X802" i="22"/>
  <c r="AC452" i="22"/>
  <c r="AB242" i="22"/>
  <c r="AC795" i="22"/>
  <c r="AE910" i="22"/>
  <c r="AB1219" i="22"/>
  <c r="AD845" i="22"/>
  <c r="AC883" i="22"/>
  <c r="AA496" i="22"/>
  <c r="AA1232" i="22"/>
  <c r="AB300" i="22"/>
  <c r="AC501" i="22"/>
  <c r="AA1000" i="22"/>
  <c r="AA797" i="22"/>
  <c r="AB1211" i="22"/>
  <c r="X733" i="22"/>
  <c r="Z244" i="22"/>
  <c r="AD244" i="22"/>
  <c r="AD1116" i="22"/>
  <c r="Z1116" i="22"/>
  <c r="AC541" i="22"/>
  <c r="Y541" i="22"/>
  <c r="AD353" i="22"/>
  <c r="Z353" i="22"/>
  <c r="AB1201" i="22"/>
  <c r="Y740" i="22"/>
  <c r="AA308" i="22"/>
  <c r="AE655" i="22"/>
  <c r="X828" i="22"/>
  <c r="AA823" i="22"/>
  <c r="AB405" i="22"/>
  <c r="Z1106" i="22"/>
  <c r="AE762" i="22"/>
  <c r="AB598" i="22"/>
  <c r="AE821" i="22"/>
  <c r="Z816" i="22"/>
  <c r="AE276" i="22"/>
  <c r="AA268" i="22"/>
  <c r="Z267" i="22"/>
  <c r="X1136" i="22"/>
  <c r="AC820" i="22"/>
  <c r="AD980" i="22"/>
  <c r="AA900" i="22"/>
  <c r="Z793" i="22"/>
  <c r="AA929" i="22"/>
  <c r="AE929" i="22"/>
  <c r="X284" i="22"/>
  <c r="AB284" i="22"/>
  <c r="AE1116" i="22"/>
  <c r="AA1116" i="22"/>
  <c r="AB1001" i="22"/>
  <c r="AE353" i="22"/>
  <c r="AA353" i="22"/>
  <c r="AB833" i="22"/>
  <c r="X833" i="22"/>
  <c r="AA808" i="22"/>
  <c r="AE808" i="22"/>
  <c r="AD919" i="22"/>
  <c r="Z919" i="22"/>
  <c r="AD842" i="22"/>
  <c r="AC711" i="22"/>
  <c r="AA1092" i="22"/>
  <c r="AC1211" i="22"/>
  <c r="Y1211" i="22"/>
  <c r="AD1108" i="22"/>
  <c r="X924" i="22"/>
  <c r="AB676" i="22"/>
  <c r="Y733" i="22"/>
  <c r="AC733" i="22"/>
  <c r="Z454" i="22"/>
  <c r="X1024" i="22"/>
  <c r="AB1024" i="22"/>
  <c r="Y668" i="22"/>
  <c r="AC668" i="22"/>
  <c r="AB726" i="22"/>
  <c r="X726" i="22"/>
  <c r="Y435" i="22"/>
  <c r="AB945" i="22"/>
  <c r="Y449" i="22"/>
  <c r="Y353" i="22"/>
  <c r="AE1056" i="22"/>
  <c r="Z1048" i="22"/>
  <c r="Y769" i="22"/>
  <c r="X875" i="22"/>
  <c r="AE558" i="22"/>
  <c r="Y1188" i="22"/>
  <c r="AE842" i="22"/>
  <c r="AA631" i="22"/>
  <c r="AE560" i="22"/>
  <c r="AD984" i="22"/>
  <c r="AB927" i="22"/>
  <c r="AC316" i="22"/>
  <c r="Y493" i="22"/>
  <c r="X711" i="22"/>
  <c r="X662" i="22"/>
  <c r="AD776" i="22"/>
  <c r="Y729" i="22"/>
  <c r="AE652" i="22"/>
  <c r="AE1226" i="22"/>
  <c r="X692" i="22"/>
  <c r="AC1168" i="22"/>
  <c r="AB1186" i="22"/>
  <c r="AD933" i="22"/>
  <c r="AD669" i="22"/>
  <c r="Z1034" i="22"/>
  <c r="AA793" i="22"/>
  <c r="Z346" i="22"/>
  <c r="Y924" i="22"/>
  <c r="X627" i="22"/>
  <c r="AB627" i="22"/>
  <c r="Z929" i="22"/>
  <c r="AC789" i="22"/>
  <c r="Y789" i="22"/>
  <c r="AC1001" i="22"/>
  <c r="Y1001" i="22"/>
  <c r="X1005" i="22"/>
  <c r="AB1005" i="22"/>
  <c r="AE1037" i="22"/>
  <c r="X1230" i="22"/>
  <c r="AA764" i="22"/>
  <c r="AD997" i="22"/>
  <c r="X821" i="22"/>
  <c r="X353" i="22"/>
  <c r="AD1148" i="22"/>
  <c r="AB989" i="22"/>
  <c r="X1226" i="22"/>
  <c r="AE1143" i="22"/>
  <c r="X1215" i="22"/>
  <c r="Y997" i="22"/>
  <c r="AD420" i="22"/>
  <c r="AE761" i="22"/>
  <c r="AD1049" i="22"/>
  <c r="AC725" i="22"/>
  <c r="X1137" i="22"/>
  <c r="AC1140" i="22"/>
  <c r="Y1225" i="22"/>
  <c r="AD664" i="22"/>
  <c r="X931" i="22"/>
  <c r="Z555" i="22"/>
  <c r="X1129" i="22"/>
  <c r="AC1080" i="22"/>
  <c r="AD966" i="22"/>
  <c r="AE693" i="22"/>
  <c r="X316" i="22"/>
  <c r="X1012" i="22"/>
  <c r="X493" i="22"/>
  <c r="AB523" i="22"/>
  <c r="AA855" i="22"/>
  <c r="AD987" i="22"/>
  <c r="AA993" i="22"/>
  <c r="AC1136" i="22"/>
  <c r="AB793" i="22"/>
  <c r="AC1061" i="22"/>
  <c r="AA669" i="22"/>
  <c r="AE346" i="22"/>
  <c r="AE1111" i="22"/>
  <c r="AA1111" i="22"/>
  <c r="AB1206" i="22"/>
  <c r="AA1123" i="22"/>
  <c r="AE1123" i="22"/>
  <c r="AD778" i="22"/>
  <c r="Z778" i="22"/>
  <c r="AE381" i="22"/>
  <c r="AA381" i="22"/>
  <c r="X1088" i="22"/>
  <c r="AB1088" i="22"/>
  <c r="X1062" i="22"/>
  <c r="AC949" i="22"/>
  <c r="AE681" i="22"/>
  <c r="X685" i="22"/>
  <c r="AA889" i="22"/>
  <c r="AB1194" i="22"/>
  <c r="Z388" i="22"/>
  <c r="AC556" i="22"/>
  <c r="Z610" i="22"/>
  <c r="AB1127" i="22"/>
  <c r="AC1068" i="22"/>
  <c r="AD914" i="22"/>
  <c r="X671" i="22"/>
  <c r="Z922" i="22"/>
  <c r="AC1062" i="22"/>
  <c r="Y1062" i="22"/>
  <c r="AB958" i="22"/>
  <c r="AE577" i="22"/>
  <c r="Z564" i="22"/>
  <c r="AA506" i="22"/>
  <c r="AA429" i="22"/>
  <c r="Y1202" i="22"/>
  <c r="AB1015" i="22"/>
  <c r="AE852" i="22"/>
  <c r="AC852" i="22"/>
  <c r="AB1225" i="22"/>
  <c r="AD829" i="22"/>
  <c r="AA998" i="22"/>
  <c r="AA1158" i="22"/>
  <c r="AE532" i="22"/>
  <c r="AD670" i="22"/>
  <c r="Z617" i="22"/>
  <c r="AA783" i="22"/>
  <c r="AA963" i="22"/>
  <c r="AE1120" i="22"/>
  <c r="AA1120" i="22"/>
  <c r="AC404" i="22"/>
  <c r="Y404" i="22"/>
  <c r="AA1227" i="22"/>
  <c r="X1027" i="22"/>
  <c r="X1089" i="22"/>
  <c r="AE1041" i="22"/>
  <c r="AA806" i="22"/>
  <c r="AD856" i="22"/>
  <c r="X1199" i="22"/>
  <c r="AB283" i="22"/>
  <c r="X824" i="22"/>
  <c r="AA1122" i="22"/>
  <c r="AD999" i="22"/>
  <c r="Y836" i="22"/>
  <c r="Z693" i="22"/>
  <c r="AC1122" i="22"/>
  <c r="AC270" i="22"/>
  <c r="AD1152" i="22"/>
  <c r="X890" i="22"/>
  <c r="AD1211" i="22"/>
  <c r="AD524" i="22"/>
  <c r="X1085" i="22"/>
  <c r="Y1237" i="22"/>
  <c r="Y486" i="22"/>
  <c r="X437" i="22"/>
  <c r="Z1071" i="22"/>
  <c r="AD844" i="22"/>
  <c r="Y259" i="22"/>
  <c r="AE339" i="22"/>
  <c r="AD1222" i="22"/>
  <c r="X1133" i="22"/>
  <c r="AE914" i="22"/>
  <c r="AA914" i="22"/>
  <c r="AC548" i="22"/>
  <c r="AC752" i="22"/>
  <c r="AB1222" i="22"/>
  <c r="AA811" i="22"/>
  <c r="Z840" i="22"/>
  <c r="X380" i="22"/>
  <c r="AC620" i="22"/>
  <c r="AA1044" i="22"/>
  <c r="Z1080" i="22"/>
  <c r="AC1113" i="22"/>
  <c r="Z949" i="22"/>
  <c r="AE322" i="22"/>
  <c r="AE1089" i="22"/>
  <c r="Y984" i="22"/>
  <c r="AA709" i="22"/>
  <c r="Y588" i="22"/>
  <c r="AB849" i="22"/>
  <c r="X634" i="22"/>
  <c r="AE731" i="22"/>
  <c r="Y824" i="22"/>
  <c r="AD957" i="22"/>
  <c r="AB836" i="22"/>
  <c r="AE801" i="22"/>
  <c r="AE1152" i="22"/>
  <c r="AC267" i="22"/>
  <c r="X790" i="22"/>
  <c r="Y805" i="22"/>
  <c r="AC826" i="22"/>
  <c r="AE1050" i="22"/>
  <c r="AE1071" i="22"/>
  <c r="AB944" i="22"/>
  <c r="AB556" i="22"/>
  <c r="Y1156" i="22"/>
  <c r="AE1166" i="22"/>
  <c r="Y684" i="22"/>
  <c r="AA795" i="22"/>
  <c r="AC251" i="22"/>
  <c r="AB548" i="22"/>
  <c r="Z835" i="22"/>
  <c r="Y1187" i="22"/>
  <c r="AC1222" i="22"/>
  <c r="Y1222" i="22"/>
  <c r="AA661" i="22"/>
  <c r="AC499" i="22"/>
  <c r="AE628" i="22"/>
  <c r="AA775" i="22"/>
  <c r="Y893" i="22"/>
  <c r="AC893" i="22"/>
  <c r="AC880" i="22"/>
  <c r="Y880" i="22"/>
  <c r="AC1138" i="22"/>
  <c r="Y1138" i="22"/>
  <c r="Z781" i="22"/>
  <c r="AD781" i="22"/>
  <c r="AD1206" i="22"/>
  <c r="X868" i="22"/>
  <c r="Z751" i="22"/>
  <c r="AC1172" i="22"/>
  <c r="X1074" i="22"/>
  <c r="AA975" i="22"/>
  <c r="AD579" i="22"/>
  <c r="Z936" i="22"/>
  <c r="Z695" i="22"/>
  <c r="AE965" i="22"/>
  <c r="X977" i="22"/>
  <c r="AB572" i="22"/>
  <c r="AE1013" i="22"/>
  <c r="Z756" i="22"/>
  <c r="X1235" i="22"/>
  <c r="AB959" i="22"/>
  <c r="AC428" i="22"/>
  <c r="AD443" i="22"/>
  <c r="AA350" i="22"/>
  <c r="AE1218" i="22"/>
  <c r="AD1139" i="22"/>
  <c r="Z380" i="22"/>
  <c r="AD500" i="22"/>
  <c r="Z500" i="22"/>
  <c r="Z738" i="22"/>
  <c r="Y868" i="22"/>
  <c r="AC862" i="22"/>
  <c r="AA751" i="22"/>
  <c r="AE579" i="22"/>
  <c r="AE1117" i="22"/>
  <c r="AD1008" i="22"/>
  <c r="AC1195" i="22"/>
  <c r="X1239" i="22"/>
  <c r="AC1016" i="22"/>
  <c r="X844" i="22"/>
  <c r="AC423" i="22"/>
  <c r="Y942" i="22"/>
  <c r="Z1040" i="22"/>
  <c r="AC643" i="22"/>
  <c r="AE908" i="22"/>
  <c r="AE1139" i="22"/>
  <c r="AE937" i="22"/>
  <c r="Y420" i="22"/>
  <c r="AC420" i="22"/>
  <c r="AE791" i="22"/>
  <c r="AB874" i="22"/>
  <c r="X874" i="22"/>
  <c r="AD1039" i="22"/>
  <c r="Z1039" i="22"/>
  <c r="AA1203" i="22"/>
  <c r="AE1203" i="22"/>
  <c r="Y1110" i="22"/>
  <c r="AC371" i="22"/>
  <c r="Y371" i="22"/>
  <c r="Y891" i="22"/>
  <c r="AC891" i="22"/>
  <c r="Z364" i="22"/>
  <c r="AD364" i="22"/>
  <c r="AD831" i="22"/>
  <c r="Y1067" i="22"/>
  <c r="AA1061" i="22"/>
  <c r="X1123" i="22"/>
  <c r="AB419" i="22"/>
  <c r="AE489" i="22"/>
  <c r="AC1114" i="22"/>
  <c r="AB1218" i="22"/>
  <c r="Y1053" i="22"/>
  <c r="AA978" i="22"/>
  <c r="X425" i="22"/>
  <c r="Z1213" i="22"/>
  <c r="Y982" i="22"/>
  <c r="AE976" i="22"/>
  <c r="Z404" i="22"/>
  <c r="AC855" i="22"/>
  <c r="AC242" i="22"/>
  <c r="AA1040" i="22"/>
  <c r="AB860" i="22"/>
  <c r="AE1235" i="22"/>
  <c r="AB1240" i="22"/>
  <c r="X1120" i="22"/>
  <c r="AB907" i="22"/>
  <c r="AA1223" i="22"/>
  <c r="AA1188" i="22"/>
  <c r="Z708" i="22"/>
  <c r="AB954" i="22"/>
  <c r="X621" i="22"/>
  <c r="AB621" i="22"/>
  <c r="AA1121" i="22"/>
  <c r="X996" i="22"/>
  <c r="X371" i="22"/>
  <c r="AB371" i="22"/>
  <c r="AC928" i="22"/>
  <c r="AE1026" i="22"/>
  <c r="AB1144" i="22"/>
  <c r="AB784" i="22"/>
  <c r="Y1123" i="22"/>
  <c r="Y460" i="22"/>
  <c r="Y977" i="22"/>
  <c r="AA768" i="22"/>
  <c r="Y243" i="22"/>
  <c r="AC243" i="22"/>
  <c r="AB648" i="22"/>
  <c r="AE1084" i="22"/>
  <c r="AD548" i="22"/>
  <c r="AD1004" i="22"/>
  <c r="Z412" i="22"/>
  <c r="AE1240" i="22"/>
  <c r="AE799" i="22"/>
  <c r="AB444" i="22"/>
  <c r="AE343" i="22"/>
  <c r="X440" i="22"/>
  <c r="AE1199" i="22"/>
  <c r="AA267" i="22"/>
  <c r="X1203" i="22"/>
  <c r="AB963" i="22"/>
  <c r="AD792" i="22"/>
  <c r="Y1078" i="22"/>
  <c r="AE817" i="22"/>
  <c r="AD1000" i="22"/>
  <c r="Y955" i="22"/>
  <c r="Y472" i="22"/>
  <c r="AB315" i="22"/>
  <c r="AC1238" i="22"/>
  <c r="Y1238" i="22"/>
  <c r="X879" i="22"/>
  <c r="X492" i="22"/>
  <c r="X1212" i="22"/>
  <c r="AB873" i="22"/>
  <c r="AE583" i="22"/>
  <c r="Z1184" i="22"/>
  <c r="Z967" i="22"/>
  <c r="AD1009" i="22"/>
  <c r="AE968" i="22"/>
  <c r="AC1175" i="22"/>
  <c r="X933" i="22"/>
  <c r="AC291" i="22"/>
  <c r="X256" i="22"/>
  <c r="Z395" i="22"/>
  <c r="Y1218" i="22"/>
  <c r="X1053" i="22"/>
  <c r="AE1175" i="22"/>
  <c r="Y444" i="22"/>
  <c r="AE809" i="22"/>
  <c r="AB795" i="22"/>
  <c r="AE845" i="22"/>
  <c r="AD644" i="22"/>
  <c r="X501" i="22"/>
  <c r="AC315" i="22"/>
  <c r="AE934" i="22"/>
  <c r="AA934" i="22"/>
  <c r="AC804" i="22"/>
  <c r="Y804" i="22"/>
  <c r="AC284" i="22"/>
  <c r="AB916" i="22"/>
  <c r="X916" i="22"/>
  <c r="Y748" i="22"/>
  <c r="AC748" i="22"/>
  <c r="AE787" i="22"/>
  <c r="AA612" i="22"/>
  <c r="AC1207" i="22"/>
  <c r="Y1094" i="22"/>
  <c r="AD1196" i="22"/>
  <c r="AE946" i="22"/>
  <c r="Y374" i="22"/>
  <c r="AC1090" i="22"/>
  <c r="AC1166" i="22"/>
  <c r="AD1113" i="22"/>
  <c r="AA898" i="22"/>
  <c r="AA767" i="22"/>
  <c r="AE1023" i="22"/>
  <c r="Y1119" i="22"/>
  <c r="Z1051" i="22"/>
  <c r="X837" i="22"/>
  <c r="X372" i="22"/>
  <c r="X555" i="22"/>
  <c r="AB253" i="22"/>
  <c r="X1034" i="22"/>
  <c r="X248" i="22"/>
  <c r="AB248" i="22"/>
  <c r="X286" i="22"/>
  <c r="AB286" i="22"/>
  <c r="Y498" i="22"/>
  <c r="Z690" i="22"/>
  <c r="AD699" i="22"/>
  <c r="X640" i="22"/>
  <c r="AD630" i="22"/>
  <c r="Z406" i="22"/>
  <c r="AE543" i="22"/>
  <c r="AA423" i="22"/>
  <c r="AB782" i="22"/>
  <c r="Z359" i="22"/>
  <c r="X575" i="22"/>
  <c r="AE566" i="22"/>
  <c r="AB721" i="22"/>
  <c r="AD270" i="22"/>
  <c r="AB1104" i="22"/>
  <c r="X1217" i="22"/>
  <c r="AC555" i="22"/>
  <c r="Y1034" i="22"/>
  <c r="AD648" i="22"/>
  <c r="AC286" i="22"/>
  <c r="Y286" i="22"/>
  <c r="AE630" i="22"/>
  <c r="AC782" i="22"/>
  <c r="AB832" i="22"/>
  <c r="X832" i="22"/>
  <c r="Z566" i="22"/>
  <c r="Y736" i="22"/>
  <c r="AE952" i="22"/>
  <c r="AA952" i="22"/>
  <c r="AC483" i="22"/>
  <c r="Z407" i="22"/>
  <c r="AD407" i="22"/>
  <c r="AD752" i="22"/>
  <c r="Z752" i="22"/>
  <c r="AA307" i="22"/>
  <c r="AE307" i="22"/>
  <c r="AC416" i="22"/>
  <c r="Y416" i="22"/>
  <c r="Z592" i="22"/>
  <c r="AD592" i="22"/>
  <c r="AD649" i="22"/>
  <c r="AD700" i="22"/>
  <c r="AE789" i="22"/>
  <c r="Z951" i="22"/>
  <c r="AE678" i="22"/>
  <c r="AA994" i="22"/>
  <c r="Z927" i="22"/>
  <c r="Z484" i="22"/>
  <c r="AE1024" i="22"/>
  <c r="AA1156" i="22"/>
  <c r="AC1169" i="22"/>
  <c r="X483" i="22"/>
  <c r="AD367" i="22"/>
  <c r="AA1193" i="22"/>
  <c r="AC596" i="22"/>
  <c r="AB298" i="22"/>
  <c r="AB367" i="22"/>
  <c r="AE1181" i="22"/>
  <c r="Z1140" i="22"/>
  <c r="X991" i="22"/>
  <c r="AB912" i="22"/>
  <c r="X990" i="22"/>
  <c r="Y1032" i="22"/>
  <c r="Y925" i="22"/>
  <c r="AC587" i="22"/>
  <c r="Y244" i="22"/>
  <c r="AC913" i="22"/>
  <c r="AE734" i="22"/>
  <c r="AD814" i="22"/>
  <c r="AA407" i="22"/>
  <c r="AE407" i="22"/>
  <c r="AB274" i="22"/>
  <c r="AE752" i="22"/>
  <c r="AA752" i="22"/>
  <c r="Y650" i="22"/>
  <c r="AD589" i="22"/>
  <c r="Z307" i="22"/>
  <c r="AA592" i="22"/>
  <c r="AE592" i="22"/>
  <c r="AC471" i="22"/>
  <c r="AD352" i="22"/>
  <c r="Z352" i="22"/>
  <c r="AD385" i="22"/>
  <c r="AE781" i="22"/>
  <c r="Y726" i="22"/>
  <c r="X806" i="22"/>
  <c r="X607" i="22"/>
  <c r="X524" i="22"/>
  <c r="X779" i="22"/>
  <c r="X1174" i="22"/>
  <c r="AC427" i="22"/>
  <c r="AB856" i="22"/>
  <c r="AB1224" i="22"/>
  <c r="AC912" i="22"/>
  <c r="X1209" i="22"/>
  <c r="X1101" i="22"/>
  <c r="X925" i="22"/>
  <c r="AB932" i="22"/>
  <c r="AA884" i="22"/>
  <c r="AB688" i="22"/>
  <c r="AE782" i="22"/>
  <c r="AE814" i="22"/>
  <c r="Z595" i="22"/>
  <c r="X287" i="22"/>
  <c r="AB287" i="22"/>
  <c r="AB592" i="22"/>
  <c r="X592" i="22"/>
  <c r="AB1018" i="22"/>
  <c r="X1018" i="22"/>
  <c r="AE352" i="22"/>
  <c r="AA352" i="22"/>
  <c r="Z422" i="22"/>
  <c r="AC375" i="22"/>
  <c r="AB962" i="22"/>
  <c r="Y806" i="22"/>
  <c r="AB276" i="22"/>
  <c r="X914" i="22"/>
  <c r="Z462" i="22"/>
  <c r="AE876" i="22"/>
  <c r="X355" i="22"/>
  <c r="Y809" i="22"/>
  <c r="Y856" i="22"/>
  <c r="Y298" i="22"/>
  <c r="AA1149" i="22"/>
  <c r="AE1140" i="22"/>
  <c r="AD476" i="22"/>
  <c r="AE1062" i="22"/>
  <c r="AC1101" i="22"/>
  <c r="AA859" i="22"/>
  <c r="AC932" i="22"/>
  <c r="AD782" i="22"/>
  <c r="AC299" i="22"/>
  <c r="Z734" i="22"/>
  <c r="AD499" i="22"/>
  <c r="Y255" i="22"/>
  <c r="AC255" i="22"/>
  <c r="AA595" i="22"/>
  <c r="AC287" i="22"/>
  <c r="Y287" i="22"/>
  <c r="Z387" i="22"/>
  <c r="AD387" i="22"/>
  <c r="Z298" i="22"/>
  <c r="AC592" i="22"/>
  <c r="Y592" i="22"/>
  <c r="AD248" i="22"/>
  <c r="Z248" i="22"/>
  <c r="AB382" i="22"/>
  <c r="Z546" i="22"/>
  <c r="AD546" i="22"/>
  <c r="AB471" i="22"/>
  <c r="X656" i="22"/>
  <c r="AE675" i="22"/>
  <c r="AC897" i="22"/>
  <c r="X677" i="22"/>
  <c r="AD643" i="22"/>
  <c r="Z643" i="22"/>
  <c r="AE422" i="22"/>
  <c r="AC618" i="22"/>
  <c r="Z349" i="22"/>
  <c r="AA943" i="22"/>
  <c r="AD771" i="22"/>
  <c r="Y465" i="22"/>
  <c r="AC312" i="22"/>
  <c r="AA812" i="22"/>
  <c r="X605" i="22"/>
  <c r="X900" i="22"/>
  <c r="AE706" i="22"/>
  <c r="Z1062" i="22"/>
  <c r="AD931" i="22"/>
  <c r="Y773" i="22"/>
  <c r="AD1093" i="22"/>
  <c r="X1097" i="22"/>
  <c r="AB255" i="22"/>
  <c r="X255" i="22"/>
  <c r="AC321" i="22"/>
  <c r="AD291" i="22"/>
  <c r="AA387" i="22"/>
  <c r="AE387" i="22"/>
  <c r="X915" i="22"/>
  <c r="AB915" i="22"/>
  <c r="Z331" i="22"/>
  <c r="AA248" i="22"/>
  <c r="AE248" i="22"/>
  <c r="AA546" i="22"/>
  <c r="AE546" i="22"/>
  <c r="AD881" i="22"/>
  <c r="AB407" i="22"/>
  <c r="AA440" i="22"/>
  <c r="AA349" i="22"/>
  <c r="AE605" i="22"/>
  <c r="AD943" i="22"/>
  <c r="X465" i="22"/>
  <c r="Y914" i="22"/>
  <c r="AC660" i="22"/>
  <c r="X644" i="22"/>
  <c r="AB1050" i="22"/>
  <c r="Z945" i="22"/>
  <c r="AD945" i="22"/>
  <c r="AD784" i="22"/>
  <c r="Z784" i="22"/>
  <c r="AB290" i="22"/>
  <c r="X290" i="22"/>
  <c r="Y915" i="22"/>
  <c r="AC915" i="22"/>
  <c r="AD683" i="22"/>
  <c r="Z683" i="22"/>
  <c r="AB366" i="22"/>
  <c r="AB609" i="22"/>
  <c r="AA643" i="22"/>
  <c r="AE265" i="22"/>
  <c r="Z605" i="22"/>
  <c r="AD536" i="22"/>
  <c r="Y666" i="22"/>
  <c r="AA415" i="22"/>
  <c r="Z554" i="22"/>
  <c r="AE585" i="22"/>
  <c r="Z386" i="22"/>
  <c r="AD1063" i="22"/>
  <c r="AC605" i="22"/>
  <c r="AD556" i="22"/>
  <c r="Y340" i="22"/>
  <c r="Z465" i="22"/>
  <c r="X1200" i="22"/>
  <c r="Z911" i="22"/>
  <c r="Z871" i="22"/>
  <c r="AC1050" i="22"/>
  <c r="AA1032" i="22"/>
  <c r="Y331" i="22"/>
  <c r="AC628" i="22"/>
  <c r="AB732" i="22"/>
  <c r="Z671" i="22"/>
  <c r="Z576" i="22"/>
  <c r="AE1036" i="22"/>
  <c r="AE945" i="22"/>
  <c r="AA945" i="22"/>
  <c r="Y625" i="22"/>
  <c r="AC625" i="22"/>
  <c r="AA784" i="22"/>
  <c r="AE784" i="22"/>
  <c r="X351" i="22"/>
  <c r="AB351" i="22"/>
  <c r="AC290" i="22"/>
  <c r="Y290" i="22"/>
  <c r="Y690" i="22"/>
  <c r="AC690" i="22"/>
  <c r="Z519" i="22"/>
  <c r="AD519" i="22"/>
  <c r="AB390" i="22"/>
  <c r="X390" i="22"/>
  <c r="AE683" i="22"/>
  <c r="AA683" i="22"/>
  <c r="Y378" i="22"/>
  <c r="AC442" i="22"/>
  <c r="AB1192" i="22"/>
  <c r="AA881" i="22"/>
  <c r="Z399" i="22"/>
  <c r="X597" i="22"/>
  <c r="AC609" i="22"/>
  <c r="AC630" i="22"/>
  <c r="AE915" i="22"/>
  <c r="AD265" i="22"/>
  <c r="AC573" i="22"/>
  <c r="X922" i="22"/>
  <c r="Y366" i="22"/>
  <c r="AB742" i="22"/>
  <c r="AD969" i="22"/>
  <c r="AE1238" i="22"/>
  <c r="AB312" i="22"/>
  <c r="Z909" i="22"/>
  <c r="AB719" i="22"/>
  <c r="AE717" i="22"/>
  <c r="AC603" i="22"/>
  <c r="AE1205" i="22"/>
  <c r="AE1093" i="22"/>
  <c r="AA576" i="22"/>
  <c r="X654" i="22"/>
  <c r="AB654" i="22"/>
  <c r="X625" i="22"/>
  <c r="AB625" i="22"/>
  <c r="Y351" i="22"/>
  <c r="AC351" i="22"/>
  <c r="AD314" i="22"/>
  <c r="Z314" i="22"/>
  <c r="AA519" i="22"/>
  <c r="AE519" i="22"/>
  <c r="Y390" i="22"/>
  <c r="AC390" i="22"/>
  <c r="Z451" i="22"/>
  <c r="AB1091" i="22"/>
  <c r="X1091" i="22"/>
  <c r="Z345" i="22"/>
  <c r="AD345" i="22"/>
  <c r="AD588" i="22"/>
  <c r="Y654" i="22"/>
  <c r="AC654" i="22"/>
  <c r="Z479" i="22"/>
  <c r="AD479" i="22"/>
  <c r="AE314" i="22"/>
  <c r="AA314" i="22"/>
  <c r="AE312" i="22"/>
  <c r="AA312" i="22"/>
  <c r="AE345" i="22"/>
  <c r="AA345" i="22"/>
  <c r="X601" i="22"/>
  <c r="Z507" i="22"/>
  <c r="Y352" i="22"/>
  <c r="Y414" i="22"/>
  <c r="Y657" i="22"/>
  <c r="AA1020" i="22"/>
  <c r="AA1016" i="22"/>
  <c r="AA467" i="22"/>
  <c r="AD295" i="22"/>
  <c r="AB829" i="22"/>
  <c r="AD684" i="22"/>
  <c r="X966" i="22"/>
  <c r="AA1169" i="22"/>
  <c r="AB992" i="22"/>
  <c r="AA253" i="22"/>
  <c r="AC687" i="22"/>
  <c r="AB934" i="22"/>
  <c r="Y1071" i="22"/>
  <c r="X1055" i="22"/>
  <c r="Z772" i="22"/>
  <c r="Y305" i="22"/>
  <c r="AB896" i="22"/>
  <c r="AD788" i="22"/>
  <c r="AB847" i="22"/>
  <c r="AA460" i="22"/>
  <c r="Y500" i="22"/>
  <c r="AC1204" i="22"/>
  <c r="AD961" i="22"/>
  <c r="Z885" i="22"/>
  <c r="AB807" i="22"/>
  <c r="AD487" i="22"/>
  <c r="AD249" i="22"/>
  <c r="Z249" i="22"/>
  <c r="AD312" i="22"/>
  <c r="Z312" i="22"/>
  <c r="X438" i="22"/>
  <c r="AC1091" i="22"/>
  <c r="AE351" i="22"/>
  <c r="X577" i="22"/>
  <c r="Z886" i="22"/>
  <c r="AC889" i="22"/>
  <c r="AC701" i="22"/>
  <c r="AC359" i="22"/>
  <c r="AB352" i="22"/>
  <c r="AB336" i="22"/>
  <c r="AA646" i="22"/>
  <c r="AE515" i="22"/>
  <c r="AD1020" i="22"/>
  <c r="AC799" i="22"/>
  <c r="AE295" i="22"/>
  <c r="AB1231" i="22"/>
  <c r="AB1189" i="22"/>
  <c r="AA1135" i="22"/>
  <c r="AE899" i="22"/>
  <c r="AA1180" i="22"/>
  <c r="AA556" i="22"/>
  <c r="AA882" i="22"/>
  <c r="Z834" i="22"/>
  <c r="AB702" i="22"/>
  <c r="Z1095" i="22"/>
  <c r="X957" i="22"/>
  <c r="AD527" i="22"/>
  <c r="AE1174" i="22"/>
  <c r="AC896" i="22"/>
  <c r="AB1063" i="22"/>
  <c r="AE885" i="22"/>
  <c r="X334" i="22"/>
  <c r="AB334" i="22"/>
  <c r="AD746" i="22"/>
  <c r="Z746" i="22"/>
  <c r="Y739" i="22"/>
  <c r="AC739" i="22"/>
  <c r="Z311" i="22"/>
  <c r="AD311" i="22"/>
  <c r="Z584" i="22"/>
  <c r="AD584" i="22"/>
  <c r="AD545" i="22"/>
  <c r="Z545" i="22"/>
  <c r="Y770" i="22"/>
  <c r="AC770" i="22"/>
  <c r="AE405" i="22"/>
  <c r="AA386" i="22"/>
  <c r="AA886" i="22"/>
  <c r="AE886" i="22"/>
  <c r="X389" i="22"/>
  <c r="AD675" i="22"/>
  <c r="AA640" i="22"/>
  <c r="Y373" i="22"/>
  <c r="Z316" i="22"/>
  <c r="X1166" i="22"/>
  <c r="AB475" i="22"/>
  <c r="Y388" i="22"/>
  <c r="Z1023" i="22"/>
  <c r="Y837" i="22"/>
  <c r="AE704" i="22"/>
  <c r="AA746" i="22"/>
  <c r="AE746" i="22"/>
  <c r="X739" i="22"/>
  <c r="AB739" i="22"/>
  <c r="AA311" i="22"/>
  <c r="AE311" i="22"/>
  <c r="AE584" i="22"/>
  <c r="AA584" i="22"/>
  <c r="AE545" i="22"/>
  <c r="AA545" i="22"/>
  <c r="AB553" i="22"/>
  <c r="AB835" i="22"/>
  <c r="Y389" i="22"/>
  <c r="AC851" i="22"/>
  <c r="AA894" i="22"/>
  <c r="AA938" i="22"/>
  <c r="Z1026" i="22"/>
  <c r="AD1084" i="22"/>
  <c r="AB527" i="22"/>
  <c r="AB1142" i="22"/>
  <c r="Z946" i="22"/>
  <c r="AB611" i="22"/>
  <c r="AE1220" i="22"/>
  <c r="Y1149" i="22"/>
  <c r="AB1132" i="22"/>
  <c r="AE939" i="22"/>
  <c r="X780" i="22"/>
  <c r="Z1172" i="22"/>
  <c r="Y702" i="22"/>
  <c r="AA1113" i="22"/>
  <c r="AB388" i="22"/>
  <c r="AD767" i="22"/>
  <c r="Y1063" i="22"/>
  <c r="AC641" i="22"/>
  <c r="AD391" i="22"/>
  <c r="AD344" i="22"/>
  <c r="Z344" i="22"/>
  <c r="AA406" i="22"/>
  <c r="AD423" i="22"/>
  <c r="X1017" i="22"/>
  <c r="Y848" i="22"/>
  <c r="Z594" i="22"/>
  <c r="Z851" i="22"/>
  <c r="Y600" i="22"/>
  <c r="AB1158" i="22"/>
  <c r="Y780" i="22"/>
  <c r="Z898" i="22"/>
  <c r="AA1183" i="22"/>
  <c r="AE854" i="22"/>
  <c r="AE527" i="22"/>
  <c r="AB1130" i="22"/>
  <c r="X474" i="22"/>
  <c r="AB474" i="22"/>
  <c r="Y248" i="22"/>
  <c r="AC248" i="22"/>
  <c r="AA283" i="22"/>
  <c r="AE283" i="22"/>
  <c r="X318" i="22"/>
  <c r="AB318" i="22"/>
  <c r="AA690" i="22"/>
  <c r="AE690" i="22"/>
  <c r="AA344" i="22"/>
  <c r="AE344" i="22"/>
  <c r="Y974" i="22"/>
  <c r="AB834" i="22"/>
  <c r="AE270" i="22"/>
  <c r="Y772" i="22"/>
  <c r="AC380" i="22"/>
  <c r="X530" i="22"/>
  <c r="AD597" i="22"/>
  <c r="Y975" i="22"/>
  <c r="AD1190" i="22"/>
  <c r="AB1126" i="22"/>
  <c r="AA1176" i="22"/>
  <c r="AC1155" i="22"/>
  <c r="Y1155" i="22"/>
  <c r="AE562" i="22"/>
  <c r="AA562" i="22"/>
  <c r="AD1178" i="22"/>
  <c r="AB1176" i="22"/>
  <c r="AC785" i="22"/>
  <c r="AD853" i="22"/>
  <c r="Z539" i="22"/>
  <c r="X1003" i="22"/>
  <c r="Z1144" i="22"/>
  <c r="AD1155" i="22"/>
  <c r="AE1082" i="22"/>
  <c r="AB705" i="22"/>
  <c r="AC339" i="22"/>
  <c r="AB695" i="22"/>
  <c r="Z340" i="22"/>
  <c r="AB520" i="22"/>
  <c r="X975" i="22"/>
  <c r="Z722" i="22"/>
  <c r="AA880" i="22"/>
  <c r="X756" i="22"/>
  <c r="AB323" i="22"/>
  <c r="AC681" i="22"/>
  <c r="AC610" i="22"/>
  <c r="Y610" i="22"/>
  <c r="AC1038" i="22"/>
  <c r="Y1038" i="22"/>
  <c r="X246" i="22"/>
  <c r="Z1197" i="22"/>
  <c r="Z1164" i="22"/>
  <c r="Y636" i="22"/>
  <c r="Z315" i="22"/>
  <c r="Y1228" i="22"/>
  <c r="Y1045" i="22"/>
  <c r="Z780" i="22"/>
  <c r="Y756" i="22"/>
  <c r="AB698" i="22"/>
  <c r="AC1100" i="22"/>
  <c r="AC655" i="22"/>
  <c r="AB759" i="22"/>
  <c r="Z1146" i="22"/>
  <c r="AC1146" i="22"/>
  <c r="AC1139" i="22"/>
  <c r="AC1003" i="22"/>
  <c r="AE1144" i="22"/>
  <c r="AC595" i="22"/>
  <c r="X943" i="22"/>
  <c r="AB943" i="22"/>
  <c r="AB458" i="22"/>
  <c r="X326" i="22"/>
  <c r="X1232" i="22"/>
  <c r="Y1165" i="22"/>
  <c r="AB965" i="22"/>
  <c r="X965" i="22"/>
  <c r="AA780" i="22"/>
  <c r="Y698" i="22"/>
  <c r="AB683" i="22"/>
  <c r="AC759" i="22"/>
  <c r="AC1041" i="22"/>
  <c r="AD725" i="22"/>
  <c r="Z725" i="22"/>
  <c r="X563" i="22"/>
  <c r="AB563" i="22"/>
  <c r="AC470" i="22"/>
  <c r="Y939" i="22"/>
  <c r="AE1184" i="22"/>
  <c r="AA1184" i="22"/>
  <c r="AB667" i="22"/>
  <c r="X667" i="22"/>
  <c r="Z944" i="22"/>
  <c r="Z1147" i="22"/>
  <c r="AE873" i="22"/>
  <c r="AE727" i="22"/>
  <c r="X546" i="22"/>
  <c r="X1026" i="22"/>
  <c r="Y1109" i="22"/>
  <c r="AB364" i="22"/>
  <c r="AE329" i="22"/>
  <c r="AB939" i="22"/>
  <c r="X939" i="22"/>
  <c r="X863" i="22"/>
  <c r="AB863" i="22"/>
  <c r="X1077" i="22"/>
  <c r="AA1136" i="22"/>
  <c r="Y979" i="22"/>
  <c r="AA944" i="22"/>
  <c r="X693" i="22"/>
  <c r="AA1107" i="22"/>
  <c r="AA1165" i="22"/>
  <c r="X435" i="22"/>
  <c r="AB435" i="22"/>
  <c r="X674" i="22"/>
  <c r="AB674" i="22"/>
  <c r="AA875" i="22"/>
  <c r="AE875" i="22"/>
  <c r="AA959" i="22"/>
  <c r="AE959" i="22"/>
  <c r="AD1173" i="22"/>
  <c r="Z1173" i="22"/>
  <c r="AA1147" i="22"/>
  <c r="AD596" i="22"/>
  <c r="X508" i="22"/>
  <c r="Y693" i="22"/>
  <c r="AC988" i="22"/>
  <c r="AA1005" i="22"/>
  <c r="Y1030" i="22"/>
  <c r="AA1064" i="22"/>
  <c r="AB579" i="22"/>
  <c r="Y778" i="22"/>
  <c r="AD520" i="22"/>
  <c r="AC631" i="22"/>
  <c r="Z402" i="22"/>
  <c r="AB1111" i="22"/>
  <c r="Y674" i="22"/>
  <c r="Z583" i="22"/>
  <c r="AD583" i="22"/>
  <c r="AD1234" i="22"/>
  <c r="Z1234" i="22"/>
  <c r="AB854" i="22"/>
  <c r="AC757" i="22"/>
  <c r="AB988" i="22"/>
  <c r="AA913" i="22"/>
  <c r="AD1227" i="22"/>
  <c r="Z1227" i="22"/>
  <c r="Z288" i="22"/>
  <c r="AD288" i="22"/>
  <c r="Z1038" i="22"/>
  <c r="AD1038" i="22"/>
  <c r="AB332" i="22"/>
  <c r="X332" i="22"/>
  <c r="AE1217" i="22"/>
  <c r="AA1217" i="22"/>
  <c r="AE1126" i="22"/>
  <c r="Y854" i="22"/>
  <c r="AC467" i="22"/>
  <c r="AA1070" i="22"/>
  <c r="AC1128" i="22"/>
  <c r="AD452" i="22"/>
  <c r="AB845" i="22"/>
  <c r="AC1111" i="22"/>
  <c r="Y1095" i="22"/>
  <c r="AC1095" i="22"/>
  <c r="Z764" i="22"/>
  <c r="AD764" i="22"/>
  <c r="Y1079" i="22"/>
  <c r="AC1079" i="22"/>
  <c r="AC964" i="22"/>
  <c r="AD1053" i="22"/>
  <c r="Z1035" i="22"/>
  <c r="X467" i="22"/>
  <c r="AE1200" i="22"/>
  <c r="AA1200" i="22"/>
  <c r="Y940" i="22"/>
  <c r="AC940" i="22"/>
  <c r="AC1226" i="22"/>
  <c r="Y1226" i="22"/>
  <c r="Y405" i="22"/>
  <c r="AC405" i="22"/>
  <c r="AB1112" i="22"/>
  <c r="AB840" i="22"/>
  <c r="X903" i="22"/>
  <c r="AB903" i="22"/>
  <c r="Z448" i="22"/>
  <c r="AB762" i="22"/>
  <c r="AD1054" i="22"/>
  <c r="AA1002" i="22"/>
  <c r="AE274" i="22"/>
  <c r="AA274" i="22"/>
  <c r="AE438" i="22"/>
  <c r="AA438" i="22"/>
  <c r="AE986" i="22"/>
  <c r="AA986" i="22"/>
  <c r="X1064" i="22"/>
  <c r="Y333" i="22"/>
  <c r="X1128" i="22"/>
  <c r="AC1112" i="22"/>
  <c r="AE1161" i="22"/>
  <c r="AA1161" i="22"/>
  <c r="AE1019" i="22"/>
  <c r="Y1117" i="22"/>
  <c r="AC1117" i="22"/>
  <c r="AB307" i="22"/>
  <c r="Z1068" i="22"/>
  <c r="AD1068" i="22"/>
  <c r="Y866" i="22"/>
  <c r="AC530" i="22"/>
  <c r="Y520" i="22"/>
  <c r="Z470" i="22"/>
  <c r="AB333" i="22"/>
  <c r="AD1133" i="22"/>
  <c r="AC898" i="22"/>
  <c r="Y762" i="22"/>
  <c r="Y911" i="22"/>
  <c r="AA856" i="22"/>
  <c r="AE856" i="22"/>
  <c r="X772" i="22"/>
  <c r="AA324" i="22"/>
  <c r="AB624" i="22"/>
  <c r="X624" i="22"/>
  <c r="AA995" i="22"/>
  <c r="AE995" i="22"/>
  <c r="AA973" i="22"/>
  <c r="AE973" i="22"/>
  <c r="Y1161" i="22"/>
  <c r="AC1161" i="22"/>
  <c r="Z1044" i="22"/>
  <c r="X691" i="22"/>
  <c r="AC307" i="22"/>
  <c r="X771" i="22"/>
  <c r="Y348" i="22"/>
  <c r="AA891" i="22"/>
  <c r="Z506" i="22"/>
  <c r="AB850" i="22"/>
  <c r="AB1067" i="22"/>
  <c r="Y1015" i="22"/>
  <c r="Z958" i="22"/>
  <c r="AB980" i="22"/>
  <c r="Y700" i="22"/>
  <c r="Z322" i="22"/>
  <c r="AC713" i="22"/>
  <c r="AD1143" i="22"/>
  <c r="AA1230" i="22"/>
  <c r="AD1006" i="22"/>
  <c r="AA1048" i="22"/>
  <c r="Y724" i="22"/>
  <c r="Z681" i="22"/>
  <c r="AA892" i="22"/>
  <c r="AC875" i="22"/>
  <c r="AB612" i="22"/>
  <c r="AC1083" i="22"/>
  <c r="AD965" i="22"/>
  <c r="AE992" i="22"/>
  <c r="Y716" i="22"/>
  <c r="X1180" i="22"/>
  <c r="AA805" i="22"/>
  <c r="AE805" i="22"/>
  <c r="AE792" i="22"/>
  <c r="AA792" i="22"/>
  <c r="AA838" i="22"/>
  <c r="X1000" i="22"/>
  <c r="AD634" i="22"/>
  <c r="AD627" i="22"/>
  <c r="Y803" i="22"/>
  <c r="AC1179" i="22"/>
  <c r="AB1014" i="22"/>
  <c r="AB275" i="22"/>
  <c r="Z657" i="22"/>
  <c r="AB811" i="22"/>
  <c r="Y750" i="22"/>
  <c r="Z624" i="22"/>
  <c r="Z710" i="22"/>
  <c r="Z343" i="22"/>
  <c r="AA981" i="22"/>
  <c r="AE981" i="22"/>
  <c r="AA756" i="22"/>
  <c r="AE756" i="22"/>
  <c r="AC1194" i="22"/>
  <c r="AD1232" i="22"/>
  <c r="AE677" i="22"/>
  <c r="AA677" i="22"/>
  <c r="AE1215" i="22"/>
  <c r="AA1067" i="22"/>
  <c r="X384" i="22"/>
  <c r="AD429" i="22"/>
  <c r="AD281" i="22"/>
  <c r="AA1128" i="22"/>
  <c r="AE958" i="22"/>
  <c r="AC980" i="22"/>
  <c r="Z724" i="22"/>
  <c r="AD968" i="22"/>
  <c r="X1196" i="22"/>
  <c r="X1175" i="22"/>
  <c r="AB1060" i="22"/>
  <c r="AC1239" i="22"/>
  <c r="AE420" i="22"/>
  <c r="AE634" i="22"/>
  <c r="AD731" i="22"/>
  <c r="X1188" i="22"/>
  <c r="AE1130" i="22"/>
  <c r="AB1229" i="22"/>
  <c r="Y819" i="22"/>
  <c r="Y411" i="22"/>
  <c r="AA627" i="22"/>
  <c r="X803" i="22"/>
  <c r="Y598" i="22"/>
  <c r="Z1119" i="22"/>
  <c r="AD998" i="22"/>
  <c r="AC1129" i="22"/>
  <c r="AE1168" i="22"/>
  <c r="AE1057" i="22"/>
  <c r="Z860" i="22"/>
  <c r="AC1014" i="22"/>
  <c r="AE667" i="22"/>
  <c r="Y275" i="22"/>
  <c r="Z747" i="22"/>
  <c r="AC811" i="22"/>
  <c r="AB750" i="22"/>
  <c r="AA624" i="22"/>
  <c r="AB434" i="22"/>
  <c r="AC890" i="22"/>
  <c r="X961" i="22"/>
  <c r="Y440" i="22"/>
  <c r="AC440" i="22"/>
  <c r="X987" i="22"/>
  <c r="Z993" i="22"/>
  <c r="AD993" i="22"/>
  <c r="AD1145" i="22"/>
  <c r="Z1145" i="22"/>
  <c r="Y963" i="22"/>
  <c r="AC384" i="22"/>
  <c r="AB1208" i="22"/>
  <c r="AD1077" i="22"/>
  <c r="X1155" i="22"/>
  <c r="Z1041" i="22"/>
  <c r="Y1215" i="22"/>
  <c r="AE1088" i="22"/>
  <c r="AA701" i="22"/>
  <c r="AC263" i="22"/>
  <c r="AD1022" i="22"/>
  <c r="Z1003" i="22"/>
  <c r="Y531" i="22"/>
  <c r="Z475" i="22"/>
  <c r="Z890" i="22"/>
  <c r="X489" i="22"/>
  <c r="Y436" i="22"/>
  <c r="X610" i="22"/>
  <c r="AD438" i="22"/>
  <c r="AA685" i="22"/>
  <c r="AB1038" i="22"/>
  <c r="AE1022" i="22"/>
  <c r="AA475" i="22"/>
  <c r="AA890" i="22"/>
  <c r="Z510" i="22"/>
  <c r="AE409" i="22"/>
  <c r="Y523" i="22"/>
  <c r="AC961" i="22"/>
  <c r="Z923" i="22"/>
  <c r="AB436" i="22"/>
  <c r="AC790" i="22"/>
  <c r="Y790" i="22"/>
  <c r="AA1100" i="22"/>
  <c r="AE1100" i="22"/>
  <c r="Y987" i="22"/>
  <c r="AC987" i="22"/>
  <c r="AA1018" i="22"/>
  <c r="AA402" i="22"/>
  <c r="AD1019" i="22"/>
  <c r="AB604" i="22"/>
  <c r="Y624" i="22"/>
  <c r="Z1216" i="22"/>
  <c r="AE1038" i="22"/>
  <c r="Y1027" i="22"/>
  <c r="AE1008" i="22"/>
  <c r="X1195" i="22"/>
  <c r="Y332" i="22"/>
  <c r="AE936" i="22"/>
  <c r="AE1106" i="22"/>
  <c r="Y1086" i="22"/>
  <c r="AA754" i="22"/>
  <c r="AB1072" i="22"/>
  <c r="X970" i="22"/>
  <c r="X531" i="22"/>
  <c r="Z809" i="22"/>
  <c r="X395" i="22"/>
  <c r="AB679" i="22"/>
  <c r="AE713" i="22"/>
  <c r="AD1199" i="22"/>
  <c r="Z1199" i="22"/>
  <c r="AC1116" i="22"/>
  <c r="Y1116" i="22"/>
  <c r="AC945" i="22"/>
  <c r="AD995" i="22"/>
  <c r="Y1035" i="22"/>
  <c r="X852" i="22"/>
  <c r="AA292" i="22"/>
  <c r="X1161" i="22"/>
  <c r="AD336" i="22"/>
  <c r="Y1072" i="22"/>
  <c r="Y970" i="22"/>
  <c r="AD821" i="22"/>
  <c r="AC839" i="22"/>
  <c r="AE510" i="22"/>
  <c r="AB1002" i="22"/>
  <c r="Z409" i="22"/>
  <c r="Y395" i="22"/>
  <c r="AE923" i="22"/>
  <c r="AA941" i="22"/>
  <c r="AB1113" i="22"/>
  <c r="AD1089" i="22"/>
  <c r="X997" i="22"/>
  <c r="AE336" i="22"/>
  <c r="AC1040" i="22"/>
  <c r="AC567" i="22"/>
  <c r="AB558" i="22"/>
  <c r="AC860" i="22"/>
  <c r="Y860" i="22"/>
  <c r="AC774" i="22"/>
  <c r="Y774" i="22"/>
  <c r="AB1164" i="22"/>
  <c r="X1164" i="22"/>
  <c r="Z1027" i="22"/>
  <c r="AD1027" i="22"/>
  <c r="AE802" i="22"/>
  <c r="AA802" i="22"/>
  <c r="AB387" i="22"/>
  <c r="X387" i="22"/>
  <c r="AC1058" i="22"/>
  <c r="Y558" i="22"/>
  <c r="AC558" i="22"/>
  <c r="Y1164" i="22"/>
  <c r="AC1164" i="22"/>
  <c r="Z1050" i="22"/>
  <c r="AD1050" i="22"/>
  <c r="AE516" i="22"/>
  <c r="AA516" i="22"/>
  <c r="Z274" i="22"/>
  <c r="Z732" i="22"/>
  <c r="AE816" i="22"/>
  <c r="AE396" i="22"/>
  <c r="AD855" i="22"/>
  <c r="Z1092" i="22"/>
  <c r="AD1092" i="22"/>
  <c r="AC346" i="22"/>
  <c r="AD1192" i="22"/>
  <c r="Z1192" i="22"/>
  <c r="Z977" i="22"/>
  <c r="AD977" i="22"/>
  <c r="Z516" i="22"/>
  <c r="AC793" i="22"/>
  <c r="Y793" i="22"/>
  <c r="X778" i="22"/>
  <c r="AA590" i="22"/>
  <c r="AC863" i="22"/>
  <c r="AA1014" i="22"/>
  <c r="X993" i="22"/>
  <c r="Y828" i="22"/>
  <c r="AB940" i="22"/>
  <c r="AD1138" i="22"/>
  <c r="AD1056" i="22"/>
  <c r="AD748" i="22"/>
  <c r="Z823" i="22"/>
  <c r="Z826" i="22"/>
  <c r="Z698" i="22"/>
  <c r="AE1030" i="22"/>
  <c r="AA1068" i="22"/>
  <c r="AA955" i="22"/>
  <c r="AC539" i="22"/>
  <c r="AE664" i="22"/>
  <c r="AB1040" i="22"/>
  <c r="AA732" i="22"/>
  <c r="AC708" i="22"/>
  <c r="AD847" i="22"/>
  <c r="AB567" i="22"/>
  <c r="AC651" i="22"/>
  <c r="Z396" i="22"/>
  <c r="Y1092" i="22"/>
  <c r="AE569" i="22"/>
  <c r="AA569" i="22"/>
  <c r="AE1043" i="22"/>
  <c r="Y403" i="22"/>
  <c r="Y1012" i="22"/>
  <c r="Y1157" i="22"/>
  <c r="AC1157" i="22"/>
  <c r="X486" i="22"/>
  <c r="Y1235" i="22"/>
  <c r="AC1235" i="22"/>
  <c r="AB1151" i="22"/>
  <c r="X479" i="22"/>
  <c r="AB479" i="22"/>
  <c r="AC364" i="22"/>
  <c r="AD1075" i="22"/>
  <c r="AB476" i="22"/>
  <c r="AA949" i="22"/>
  <c r="Y1167" i="22"/>
  <c r="AE967" i="22"/>
  <c r="AD813" i="22"/>
  <c r="X713" i="22"/>
  <c r="AD1230" i="22"/>
  <c r="AE748" i="22"/>
  <c r="AC419" i="22"/>
  <c r="Z558" i="22"/>
  <c r="Z978" i="22"/>
  <c r="X580" i="22"/>
  <c r="AA555" i="22"/>
  <c r="Y1180" i="22"/>
  <c r="AD1043" i="22"/>
  <c r="X708" i="22"/>
  <c r="AB403" i="22"/>
  <c r="X584" i="22"/>
  <c r="X651" i="22"/>
  <c r="AC277" i="22"/>
  <c r="AE1201" i="22"/>
  <c r="AD950" i="22"/>
  <c r="AB1095" i="22"/>
  <c r="Z645" i="22"/>
  <c r="AC791" i="22"/>
  <c r="X1167" i="22"/>
  <c r="AD1117" i="22"/>
  <c r="Z806" i="22"/>
  <c r="AE1212" i="22"/>
  <c r="AE695" i="22"/>
  <c r="Z974" i="22"/>
  <c r="AA1179" i="22"/>
  <c r="AC580" i="22"/>
  <c r="X994" i="22"/>
  <c r="X1160" i="22"/>
  <c r="Z667" i="22"/>
  <c r="AB855" i="22"/>
  <c r="AE1189" i="22"/>
  <c r="Z1042" i="22"/>
  <c r="AC584" i="22"/>
  <c r="Z652" i="22"/>
  <c r="Y843" i="22"/>
  <c r="AD1201" i="22"/>
  <c r="Z1201" i="22"/>
  <c r="AD800" i="22"/>
  <c r="Z800" i="22"/>
  <c r="AA260" i="22"/>
  <c r="AE260" i="22"/>
  <c r="AD803" i="22"/>
  <c r="AD339" i="22"/>
  <c r="Z339" i="22"/>
  <c r="AC1230" i="22"/>
  <c r="AA813" i="22"/>
  <c r="AC1196" i="22"/>
  <c r="Z1240" i="22"/>
  <c r="X1080" i="22"/>
  <c r="X564" i="22"/>
  <c r="X797" i="22"/>
  <c r="AA800" i="22"/>
  <c r="AE800" i="22"/>
  <c r="AB1233" i="22"/>
  <c r="X1233" i="22"/>
  <c r="AA716" i="22"/>
  <c r="Z260" i="22"/>
  <c r="AD260" i="22"/>
  <c r="AB1237" i="22"/>
  <c r="X1237" i="22"/>
  <c r="Z981" i="22"/>
  <c r="AB1054" i="22"/>
  <c r="X1054" i="22"/>
  <c r="AC1219" i="22"/>
  <c r="AA1027" i="22"/>
  <c r="AC986" i="22"/>
  <c r="AE388" i="22"/>
  <c r="AE672" i="22"/>
  <c r="AA928" i="22"/>
  <c r="Z786" i="22"/>
  <c r="AD1223" i="22"/>
  <c r="AB1115" i="22"/>
  <c r="Z937" i="22"/>
  <c r="X893" i="22"/>
  <c r="Z1157" i="22"/>
  <c r="Y1178" i="22"/>
  <c r="AE1191" i="22"/>
  <c r="AD1203" i="22"/>
  <c r="Z925" i="22"/>
  <c r="AC956" i="22"/>
  <c r="AC540" i="22"/>
  <c r="X789" i="22"/>
  <c r="AE729" i="22"/>
  <c r="AB443" i="22"/>
  <c r="AE650" i="22"/>
  <c r="AA650" i="22"/>
  <c r="AA804" i="22"/>
  <c r="AE804" i="22"/>
  <c r="AD302" i="22"/>
  <c r="Z302" i="22"/>
  <c r="Z666" i="22"/>
  <c r="AD666" i="22"/>
  <c r="Z1007" i="22"/>
  <c r="AD309" i="22"/>
  <c r="X812" i="22"/>
  <c r="AC1004" i="22"/>
  <c r="AE1028" i="22"/>
  <c r="AB813" i="22"/>
  <c r="AD678" i="22"/>
  <c r="AB1170" i="22"/>
  <c r="AD457" i="22"/>
  <c r="AB1169" i="22"/>
  <c r="AD1177" i="22"/>
  <c r="Z1177" i="22"/>
  <c r="Z948" i="22"/>
  <c r="AD948" i="22"/>
  <c r="AC1075" i="22"/>
  <c r="Y1075" i="22"/>
  <c r="X1168" i="22"/>
  <c r="AB1078" i="22"/>
  <c r="AA933" i="22"/>
  <c r="AD960" i="22"/>
  <c r="X472" i="22"/>
  <c r="AB1171" i="22"/>
  <c r="X560" i="22"/>
  <c r="AD513" i="22"/>
  <c r="AD515" i="22"/>
  <c r="Z1198" i="22"/>
  <c r="AE917" i="22"/>
  <c r="AE692" i="22"/>
  <c r="Y276" i="22"/>
  <c r="X960" i="22"/>
  <c r="AE969" i="22"/>
  <c r="AA356" i="22"/>
  <c r="AC652" i="22"/>
  <c r="AB1094" i="22"/>
  <c r="AA1115" i="22"/>
  <c r="AB660" i="22"/>
  <c r="AA1177" i="22"/>
  <c r="Y1065" i="22"/>
  <c r="AC1065" i="22"/>
  <c r="AA879" i="22"/>
  <c r="AD989" i="22"/>
  <c r="AA676" i="22"/>
  <c r="AE676" i="22"/>
  <c r="Y712" i="22"/>
  <c r="AC712" i="22"/>
  <c r="Y1151" i="22"/>
  <c r="Z672" i="22"/>
  <c r="Z1208" i="22"/>
  <c r="AD797" i="22"/>
  <c r="AA252" i="22"/>
  <c r="AD1141" i="22"/>
  <c r="AD934" i="22"/>
  <c r="AD661" i="22"/>
  <c r="AC412" i="22"/>
  <c r="X1023" i="22"/>
  <c r="X1108" i="22"/>
  <c r="AA1198" i="22"/>
  <c r="AB1181" i="22"/>
  <c r="Z917" i="22"/>
  <c r="AA771" i="22"/>
  <c r="AA887" i="22"/>
  <c r="Y960" i="22"/>
  <c r="Z1115" i="22"/>
  <c r="X1065" i="22"/>
  <c r="AB1065" i="22"/>
  <c r="AD879" i="22"/>
  <c r="X1048" i="22"/>
  <c r="AB1048" i="22"/>
  <c r="Z1167" i="22"/>
  <c r="AA844" i="22"/>
  <c r="X820" i="22"/>
  <c r="Y938" i="22"/>
  <c r="AA443" i="22"/>
  <c r="Z350" i="22"/>
  <c r="AC1044" i="22"/>
  <c r="AA960" i="22"/>
  <c r="Z795" i="22"/>
  <c r="X955" i="22"/>
  <c r="AA508" i="22"/>
  <c r="AE1141" i="22"/>
  <c r="Z1191" i="22"/>
  <c r="Y1008" i="22"/>
  <c r="AA700" i="22"/>
  <c r="Y676" i="22"/>
  <c r="AA738" i="22"/>
  <c r="Z956" i="22"/>
  <c r="AB727" i="22"/>
  <c r="Z1059" i="22"/>
  <c r="AD1060" i="22"/>
  <c r="AD1150" i="22"/>
  <c r="AB1073" i="22"/>
  <c r="AD882" i="22"/>
  <c r="Z882" i="22"/>
  <c r="X1149" i="22"/>
  <c r="Y1056" i="22"/>
  <c r="AC1056" i="22"/>
  <c r="AE942" i="22"/>
  <c r="X360" i="22"/>
  <c r="AD1238" i="22"/>
  <c r="Y714" i="22"/>
  <c r="AA534" i="22"/>
  <c r="AC779" i="22"/>
  <c r="Z1135" i="22"/>
  <c r="AD1011" i="22"/>
  <c r="Z1011" i="22"/>
  <c r="X603" i="22"/>
  <c r="AB603" i="22"/>
  <c r="AE907" i="22"/>
  <c r="AA907" i="22"/>
  <c r="AB1220" i="22"/>
  <c r="X1220" i="22"/>
  <c r="AC479" i="22"/>
  <c r="Y1223" i="22"/>
  <c r="Z1188" i="22"/>
  <c r="X684" i="22"/>
  <c r="Z815" i="22"/>
  <c r="X720" i="22"/>
  <c r="AA1118" i="22"/>
  <c r="X1036" i="22"/>
  <c r="AC996" i="22"/>
  <c r="AD372" i="22"/>
  <c r="AB541" i="22"/>
  <c r="AC1163" i="22"/>
  <c r="Y833" i="22"/>
  <c r="AC1005" i="22"/>
  <c r="Y1183" i="22"/>
  <c r="X532" i="22"/>
  <c r="Z883" i="22"/>
  <c r="Z918" i="22"/>
  <c r="Y1231" i="22"/>
  <c r="AA1196" i="22"/>
  <c r="Z996" i="22"/>
  <c r="Z1186" i="22"/>
  <c r="AD1186" i="22"/>
  <c r="AC475" i="22"/>
  <c r="Y475" i="22"/>
  <c r="AE1034" i="22"/>
  <c r="AA815" i="22"/>
  <c r="Z1065" i="22"/>
  <c r="AE745" i="22"/>
  <c r="X1011" i="22"/>
  <c r="Y1088" i="22"/>
  <c r="Y363" i="22"/>
  <c r="AB923" i="22"/>
  <c r="AE360" i="22"/>
  <c r="AA1171" i="22"/>
  <c r="AC1197" i="22"/>
  <c r="AB427" i="22"/>
  <c r="X427" i="22"/>
  <c r="AC951" i="22"/>
  <c r="Y951" i="22"/>
  <c r="AA765" i="22"/>
  <c r="AE765" i="22"/>
  <c r="AB516" i="22"/>
  <c r="X516" i="22"/>
  <c r="AC379" i="22"/>
  <c r="Z785" i="22"/>
  <c r="Y544" i="22"/>
  <c r="X664" i="22"/>
  <c r="AC614" i="22"/>
  <c r="Y1011" i="22"/>
  <c r="AD775" i="22"/>
  <c r="AC1105" i="22"/>
  <c r="Y1144" i="22"/>
  <c r="AB668" i="22"/>
  <c r="AB619" i="22"/>
  <c r="AE620" i="22"/>
  <c r="AE883" i="22"/>
  <c r="AD612" i="22"/>
  <c r="AD876" i="22"/>
  <c r="Z1103" i="22"/>
  <c r="AB1197" i="22"/>
  <c r="Y919" i="22"/>
  <c r="AB374" i="22"/>
  <c r="AA316" i="22"/>
  <c r="AC847" i="22"/>
  <c r="Y847" i="22"/>
  <c r="AC692" i="22"/>
  <c r="Y967" i="22"/>
  <c r="AA586" i="22"/>
  <c r="AD1166" i="22"/>
  <c r="Y1019" i="22"/>
  <c r="AB1061" i="22"/>
  <c r="AD900" i="22"/>
  <c r="X420" i="22"/>
  <c r="Z1210" i="22"/>
  <c r="AC1221" i="22"/>
  <c r="X1110" i="22"/>
  <c r="AD828" i="22"/>
  <c r="Y902" i="22"/>
  <c r="AC664" i="22"/>
  <c r="AD990" i="22"/>
  <c r="AE840" i="22"/>
  <c r="AE629" i="22"/>
  <c r="AE484" i="22"/>
  <c r="AA918" i="22"/>
  <c r="AC1010" i="22"/>
  <c r="Y1010" i="22"/>
  <c r="Y1154" i="22"/>
  <c r="AC1154" i="22"/>
  <c r="AC991" i="22"/>
  <c r="Y991" i="22"/>
  <c r="Y1043" i="22"/>
  <c r="AC1043" i="22"/>
  <c r="AC1203" i="22"/>
  <c r="Y356" i="22"/>
  <c r="AA980" i="22"/>
  <c r="X752" i="22"/>
  <c r="AE922" i="22"/>
  <c r="Z628" i="22"/>
  <c r="AC1024" i="22"/>
  <c r="Y396" i="22"/>
  <c r="AA1195" i="22"/>
  <c r="AB1007" i="22"/>
  <c r="X1007" i="22"/>
  <c r="Y367" i="22"/>
  <c r="AC367" i="22"/>
  <c r="AB1099" i="22"/>
  <c r="X1099" i="22"/>
  <c r="AA604" i="22"/>
  <c r="X593" i="22"/>
  <c r="AB593" i="22"/>
  <c r="AA1110" i="22"/>
  <c r="X1198" i="22"/>
  <c r="AA927" i="22"/>
  <c r="AB404" i="22"/>
  <c r="Y923" i="22"/>
  <c r="X537" i="22"/>
  <c r="Y534" i="22"/>
  <c r="AD877" i="22"/>
  <c r="AA462" i="22"/>
  <c r="Y1022" i="22"/>
  <c r="Z1171" i="22"/>
  <c r="AB788" i="22"/>
  <c r="Z773" i="22"/>
  <c r="AC719" i="22"/>
  <c r="Y355" i="22"/>
  <c r="AC355" i="22"/>
  <c r="AE367" i="22"/>
  <c r="AD1159" i="22"/>
  <c r="X596" i="22"/>
  <c r="AB596" i="22"/>
  <c r="Y1224" i="22"/>
  <c r="AC1224" i="22"/>
  <c r="Y1042" i="22"/>
  <c r="AD677" i="22"/>
  <c r="Y387" i="22"/>
  <c r="AB428" i="22"/>
  <c r="AB551" i="22"/>
  <c r="AD1112" i="22"/>
  <c r="AB635" i="22"/>
  <c r="AA380" i="22"/>
  <c r="AE1157" i="22"/>
  <c r="Y621" i="22"/>
  <c r="Y874" i="22"/>
  <c r="AD1123" i="22"/>
  <c r="AB499" i="22"/>
  <c r="AD357" i="22"/>
  <c r="AA1202" i="22"/>
  <c r="AC1198" i="22"/>
  <c r="AA1076" i="22"/>
  <c r="Z820" i="22"/>
  <c r="AA492" i="22"/>
  <c r="AE726" i="22"/>
  <c r="Y537" i="22"/>
  <c r="AB534" i="22"/>
  <c r="AC462" i="22"/>
  <c r="AE877" i="22"/>
  <c r="AA947" i="22"/>
  <c r="Z1194" i="22"/>
  <c r="AE912" i="22"/>
  <c r="AD812" i="22"/>
  <c r="AC268" i="22"/>
  <c r="Y268" i="22"/>
  <c r="AD717" i="22"/>
  <c r="Z717" i="22"/>
  <c r="Z374" i="22"/>
  <c r="AD374" i="22"/>
  <c r="AE1112" i="22"/>
  <c r="AA925" i="22"/>
  <c r="Z789" i="22"/>
  <c r="AE990" i="22"/>
  <c r="AE357" i="22"/>
  <c r="Z1076" i="22"/>
  <c r="AA820" i="22"/>
  <c r="Z726" i="22"/>
  <c r="AD947" i="22"/>
  <c r="X1207" i="22"/>
  <c r="Y1142" i="22"/>
  <c r="AC995" i="22"/>
  <c r="Y1082" i="22"/>
  <c r="AB268" i="22"/>
  <c r="AE1058" i="22"/>
  <c r="AC1209" i="22"/>
  <c r="Y1209" i="22"/>
  <c r="AA1051" i="22"/>
  <c r="AE1051" i="22"/>
  <c r="X986" i="22"/>
  <c r="Z783" i="22"/>
  <c r="AD928" i="22"/>
  <c r="Z1228" i="22"/>
  <c r="Y1127" i="22"/>
  <c r="AE636" i="22"/>
  <c r="Y446" i="22"/>
  <c r="AA835" i="22"/>
  <c r="X804" i="22"/>
  <c r="AB891" i="22"/>
  <c r="AA513" i="22"/>
  <c r="AE457" i="22"/>
  <c r="Z1083" i="22"/>
  <c r="AC1020" i="22"/>
  <c r="Y1020" i="22"/>
  <c r="AC992" i="22"/>
  <c r="Y992" i="22"/>
  <c r="Z1149" i="22"/>
  <c r="AD1149" i="22"/>
  <c r="AD804" i="22"/>
  <c r="Z804" i="22"/>
  <c r="Y459" i="22"/>
  <c r="AD1033" i="22"/>
  <c r="X809" i="22"/>
  <c r="AC1150" i="22"/>
  <c r="AA1066" i="22"/>
  <c r="AC1213" i="22"/>
  <c r="AA1099" i="22"/>
  <c r="AB1020" i="22"/>
  <c r="AB381" i="22"/>
  <c r="Y1236" i="22"/>
  <c r="AB1193" i="22"/>
  <c r="AE1233" i="22"/>
  <c r="AE1142" i="22"/>
  <c r="AC1145" i="22"/>
  <c r="AA749" i="22"/>
  <c r="Y1234" i="22"/>
  <c r="Y941" i="22"/>
  <c r="AA961" i="22"/>
  <c r="X468" i="22"/>
  <c r="Y1097" i="22"/>
  <c r="AC858" i="22"/>
  <c r="AC529" i="22"/>
  <c r="AD1074" i="22"/>
  <c r="AC1104" i="22"/>
  <c r="X1154" i="22"/>
  <c r="AE1011" i="22"/>
  <c r="AB687" i="22"/>
  <c r="AE686" i="22"/>
  <c r="AC593" i="22"/>
  <c r="AC1220" i="22"/>
  <c r="Z444" i="22"/>
  <c r="AC381" i="22"/>
  <c r="AE666" i="22"/>
  <c r="AB1236" i="22"/>
  <c r="AB1131" i="22"/>
  <c r="X1147" i="22"/>
  <c r="Y764" i="22"/>
  <c r="AE702" i="22"/>
  <c r="Y1059" i="22"/>
  <c r="AA774" i="22"/>
  <c r="AB1234" i="22"/>
  <c r="AA641" i="22"/>
  <c r="AC908" i="22"/>
  <c r="X249" i="22"/>
  <c r="Z650" i="22"/>
  <c r="Y1099" i="22"/>
  <c r="AC516" i="22"/>
  <c r="AE302" i="22"/>
  <c r="AA374" i="22"/>
  <c r="AA1207" i="22"/>
  <c r="X1125" i="22"/>
  <c r="AE772" i="22"/>
  <c r="AA444" i="22"/>
  <c r="AE871" i="22"/>
  <c r="AC1131" i="22"/>
  <c r="Z1233" i="22"/>
  <c r="Y1147" i="22"/>
  <c r="Z749" i="22"/>
  <c r="Z702" i="22"/>
  <c r="Z460" i="22"/>
  <c r="AD774" i="22"/>
  <c r="Z893" i="22"/>
  <c r="X941" i="22"/>
  <c r="AC468" i="22"/>
  <c r="Y249" i="22"/>
  <c r="AD1046" i="22"/>
  <c r="AC900" i="22"/>
  <c r="AE660" i="22"/>
  <c r="AB331" i="22"/>
  <c r="Z428" i="22"/>
  <c r="AC807" i="22"/>
  <c r="X738" i="22"/>
  <c r="X801" i="22"/>
  <c r="AA858" i="22"/>
  <c r="AB998" i="22"/>
  <c r="X571" i="22"/>
  <c r="X305" i="22"/>
  <c r="Y1130" i="22"/>
  <c r="AC398" i="22"/>
  <c r="Y801" i="22"/>
  <c r="AA834" i="22"/>
  <c r="AA1083" i="22"/>
  <c r="X1071" i="22"/>
  <c r="X918" i="22"/>
  <c r="AA1185" i="22"/>
  <c r="Y571" i="22"/>
  <c r="Y484" i="22"/>
  <c r="Z553" i="22"/>
  <c r="Y1118" i="22"/>
  <c r="Z972" i="22"/>
  <c r="AC688" i="22"/>
  <c r="AC372" i="22"/>
  <c r="AA638" i="22"/>
  <c r="AB398" i="22"/>
  <c r="AC918" i="22"/>
  <c r="AA499" i="22"/>
  <c r="Y738" i="22"/>
  <c r="AB391" i="22"/>
  <c r="AC1132" i="22"/>
  <c r="AA1172" i="22"/>
  <c r="AB347" i="22"/>
  <c r="AC792" i="22"/>
  <c r="AE480" i="22"/>
  <c r="AB626" i="22"/>
  <c r="AC998" i="22"/>
  <c r="X484" i="22"/>
  <c r="AB1118" i="22"/>
  <c r="Z888" i="22"/>
  <c r="AA972" i="22"/>
  <c r="Y732" i="22"/>
  <c r="AD503" i="22"/>
  <c r="AC391" i="22"/>
  <c r="AA1154" i="22"/>
  <c r="AD1183" i="22"/>
  <c r="Z1185" i="22"/>
  <c r="AA553" i="22"/>
  <c r="AA1170" i="22"/>
  <c r="AD1078" i="22"/>
  <c r="AC973" i="22"/>
  <c r="X587" i="22"/>
  <c r="AA1131" i="22"/>
  <c r="AD332" i="22"/>
  <c r="AB628" i="22"/>
  <c r="X299" i="22"/>
  <c r="Z638" i="22"/>
  <c r="AE862" i="22"/>
  <c r="AA503" i="22"/>
  <c r="AD1036" i="22"/>
  <c r="AA1094" i="22"/>
  <c r="Y626" i="22"/>
  <c r="AE1078" i="22"/>
  <c r="AA1137" i="22"/>
  <c r="Z1131" i="22"/>
  <c r="AE332" i="22"/>
  <c r="AB1043" i="22"/>
  <c r="AD1236" i="22"/>
  <c r="AB858" i="22"/>
  <c r="X522" i="22"/>
  <c r="AC718" i="22"/>
  <c r="X773" i="22"/>
  <c r="B10" i="22" l="1"/>
  <c r="B18" i="22" s="1"/>
  <c r="D10" i="22"/>
  <c r="D18" i="22" s="1"/>
  <c r="D11" i="22" l="1"/>
  <c r="D12" i="22"/>
  <c r="D13" i="22"/>
  <c r="B11" i="22"/>
  <c r="B12" i="22"/>
  <c r="B13" i="22"/>
</calcChain>
</file>

<file path=xl/sharedStrings.xml><?xml version="1.0" encoding="utf-8"?>
<sst xmlns="http://schemas.openxmlformats.org/spreadsheetml/2006/main" count="98681" uniqueCount="22741">
  <si>
    <t>AUDIT INTERNE — MOTEUR RECONSTRUIT</t>
  </si>
  <si>
    <t>Numéro question commune  ►</t>
  </si>
  <si>
    <t>Statut</t>
  </si>
  <si>
    <t>Moteur 1 test complet — base pédagogique contrôlée, à tester en situation</t>
  </si>
  <si>
    <t>AUDIT CORRECTION</t>
  </si>
  <si>
    <t>Constat</t>
  </si>
  <si>
    <t>Action</t>
  </si>
  <si>
    <t>Point contrôlé</t>
  </si>
  <si>
    <t>Résultat</t>
  </si>
  <si>
    <t>Avis / limite</t>
  </si>
  <si>
    <t>Clé active</t>
  </si>
  <si>
    <t>Source principale</t>
  </si>
  <si>
    <t>OCR Clausier CNRC 2026 — passation marché, sourçage, allotissement, synthèses gestion directe/concédée</t>
  </si>
  <si>
    <t>Source reconstruite</t>
  </si>
  <si>
    <t>Classeur neuf, formules réécrites</t>
  </si>
  <si>
    <t>Aucune formule reprise par copie directe du XML source</t>
  </si>
  <si>
    <t>Feuilles moteur</t>
  </si>
  <si>
    <t>1 feuille : MOTEUR_PROPRE</t>
  </si>
  <si>
    <t>Conforme à la logique 1 feuille = 1 moteur</t>
  </si>
  <si>
    <t>Périmètre</t>
  </si>
  <si>
    <t>1 feuille = 1 moteur</t>
  </si>
  <si>
    <t>Questions + critères + calculs sur la même feuille</t>
  </si>
  <si>
    <t>Questions chargées</t>
  </si>
  <si>
    <t>Source reprise en valeurs, sans formules héritées</t>
  </si>
  <si>
    <t>LIBELLÉS PRO</t>
  </si>
  <si>
    <t>PARCOURS PRO</t>
  </si>
  <si>
    <t>LIBELLÉS CFA</t>
  </si>
  <si>
    <t>PARCOURS CFA TERRAIN</t>
  </si>
  <si>
    <t>Test attendu</t>
  </si>
  <si>
    <t>Copier B21 en B9 et D21 en D9</t>
  </si>
  <si>
    <t>Doit donner 20/20 en B10 et D10</t>
  </si>
  <si>
    <t>Critères chargés</t>
  </si>
  <si>
    <t>300 critères renseignés ; capacité moteur 1000 lignes</t>
  </si>
  <si>
    <t>Question active PRO  ►</t>
  </si>
  <si>
    <t>Question active CFA  ►</t>
  </si>
  <si>
    <t>Avertissement</t>
  </si>
  <si>
    <t>Base pédagogique CNRC</t>
  </si>
  <si>
    <t>Partie juridique à relire avant validation contractuelle</t>
  </si>
  <si>
    <t>Formules reconstruites</t>
  </si>
  <si>
    <t>27 formules interface + 14 colonnes calcul x 1000 lignes</t>
  </si>
  <si>
    <t>Consigne PRO</t>
  </si>
  <si>
    <t>Consigne CFA</t>
  </si>
  <si>
    <t>5</t>
  </si>
  <si>
    <t>Saisir uniquement le complément en B14 et/ou D14 : le moteur cumule A+B.</t>
  </si>
  <si>
    <t>Plages bornées</t>
  </si>
  <si>
    <t>A31:N230 ; A241:AE1240</t>
  </si>
  <si>
    <t>Pas de colonnes entières ni fonctions dynamiques</t>
  </si>
  <si>
    <t>Réponse A initiale PRO (saisie)  ►</t>
  </si>
  <si>
    <t>Réponse A initiale CFA (saisie)  ►</t>
  </si>
  <si>
    <t>6</t>
  </si>
  <si>
    <t>Lire notation B, diagnostic B, relance restante, progression et réponse attendue.</t>
  </si>
  <si>
    <t>Fonctions dynamiques</t>
  </si>
  <si>
    <t>Absentes</t>
  </si>
  <si>
    <t>Fonctions interdites absentes dans les formules — contrôle externe réalisé.</t>
  </si>
  <si>
    <t>Notation A PRO /20</t>
  </si>
  <si>
    <t>Notation A CFA /20</t>
  </si>
  <si>
    <t>Règle</t>
  </si>
  <si>
    <t>B11/D11 = diagnostic global ; B12/D12 = manque brut ; B13/D13 = relance actionnable.</t>
  </si>
  <si>
    <t>Références inter-feuilles</t>
  </si>
  <si>
    <t>Toutes les références pointent vers la même feuille</t>
  </si>
  <si>
    <t>Diagnostic A PRO</t>
  </si>
  <si>
    <t>Diagnostic A CFA</t>
  </si>
  <si>
    <t>Fusions / MFC / VBA</t>
  </si>
  <si>
    <t>Non utilisés</t>
  </si>
  <si>
    <t>Présentation simple, audit plus facile</t>
  </si>
  <si>
    <t>Premier manque A PRO</t>
  </si>
  <si>
    <t>Premier manque A CFA</t>
  </si>
  <si>
    <t>Important</t>
  </si>
  <si>
    <t>Les cellules jaunes B9/B14/D9/D14 contiennent un exemple de test. Elles sont à remplacer par les réponses de l’apprenant.</t>
  </si>
  <si>
    <t>Contrôle attendu après ouverture Excel</t>
  </si>
  <si>
    <t>B9=B21 et D9=D21 =&gt; B10=20 ; D10=20</t>
  </si>
  <si>
    <t>Excel recalculera les formules à l’ouverture</t>
  </si>
  <si>
    <t>Relance formateur PRO</t>
  </si>
  <si>
    <t>Relance formateur CFA</t>
  </si>
  <si>
    <t>Limite pédagogique</t>
  </si>
  <si>
    <t>Détection par mots-clés/segments</t>
  </si>
  <si>
    <t>Le moteur note les notions présentes ; il ne remplace pas une validation juridique</t>
  </si>
  <si>
    <t>Réponse B complément/correction PRO (saisie)  ►</t>
  </si>
  <si>
    <t>Réponse B complément/correction CFA (saisie)  ►</t>
  </si>
  <si>
    <t>Notation B PRO cumulée /20</t>
  </si>
  <si>
    <t>Notation B CFA cumulée /20</t>
  </si>
  <si>
    <t>Diagnostic B PRO</t>
  </si>
  <si>
    <t>Diagnostic B CFA</t>
  </si>
  <si>
    <t>Relance prioritaire PRO</t>
  </si>
  <si>
    <t>Relance prioritaire CFA</t>
  </si>
  <si>
    <t>Progression PRO</t>
  </si>
  <si>
    <t>Progression CFA</t>
  </si>
  <si>
    <t>Rappel question PRO</t>
  </si>
  <si>
    <t>Rappel question CFA</t>
  </si>
  <si>
    <t>Réponse attendue PRO</t>
  </si>
  <si>
    <t>Réponse attendue CFA</t>
  </si>
  <si>
    <t>Mots clés mnémotechniques PRO</t>
  </si>
  <si>
    <t>Mots clés mnémotechniques CFA</t>
  </si>
  <si>
    <t>Cle_question</t>
  </si>
  <si>
    <t>Numero</t>
  </si>
  <si>
    <t>Domaine</t>
  </si>
  <si>
    <t>Question_PRO</t>
  </si>
  <si>
    <t>Question_CFA</t>
  </si>
  <si>
    <t>Consigne_PRO</t>
  </si>
  <si>
    <t>Consigne_CFA</t>
  </si>
  <si>
    <t>Reponse_attendue_PRO</t>
  </si>
  <si>
    <t>Reponse_attendue_CFA</t>
  </si>
  <si>
    <t>Mnemotechnique_PRO</t>
  </si>
  <si>
    <t>Mnemotechnique_CFA</t>
  </si>
  <si>
    <t>Source</t>
  </si>
  <si>
    <t>Commentaire_formateur</t>
  </si>
  <si>
    <t>Q001</t>
  </si>
  <si>
    <t>Sourçage</t>
  </si>
  <si>
    <t>Répondre de façon construite : définir le périmètre, employer les bons mots, éviter la confusion; citer les éléments vérifiables et éviter une simple liste de mots.</t>
  </si>
  <si>
    <t>Q002</t>
  </si>
  <si>
    <t>Répondre de façon construite : indiquer où trouver la preuve, quel document consulter, comment vérifier; citer les éléments vérifiables et éviter une simple liste de mots.</t>
  </si>
  <si>
    <t>Q003</t>
  </si>
  <si>
    <t>Répondre de façon construite : repérer les confusions, les oublis et les conséquences; citer les éléments vérifiables et éviter une simple liste de mots.</t>
  </si>
  <si>
    <t>Q004</t>
  </si>
  <si>
    <t>Répondre de façon construite : montrer comment contrôler ou appliquer concrètement; citer les éléments vérifiables et éviter une simple liste de mots.</t>
  </si>
  <si>
    <t>Q005</t>
  </si>
  <si>
    <t>Répondre de façon construite : relier le sujet à une exigence, un critère ou une clause; citer les éléments vérifiables et éviter une simple liste de mots.</t>
  </si>
  <si>
    <t>Q006</t>
  </si>
  <si>
    <t>Filières</t>
  </si>
  <si>
    <t>Q007</t>
  </si>
  <si>
    <t>Q008</t>
  </si>
  <si>
    <t>Q009</t>
  </si>
  <si>
    <t>Q010</t>
  </si>
  <si>
    <t>Q011</t>
  </si>
  <si>
    <t>PAT</t>
  </si>
  <si>
    <t>Q012</t>
  </si>
  <si>
    <t>Q013</t>
  </si>
  <si>
    <t>Q014</t>
  </si>
  <si>
    <t>Q015</t>
  </si>
  <si>
    <t>Q016</t>
  </si>
  <si>
    <t>Outils filières</t>
  </si>
  <si>
    <t>Q017</t>
  </si>
  <si>
    <t>Q018</t>
  </si>
  <si>
    <t>Q019</t>
  </si>
  <si>
    <t>Q020</t>
  </si>
  <si>
    <t>Q021</t>
  </si>
  <si>
    <t>BPU</t>
  </si>
  <si>
    <t>Q022</t>
  </si>
  <si>
    <t>Q023</t>
  </si>
  <si>
    <t>Q024</t>
  </si>
  <si>
    <t>Q025</t>
  </si>
  <si>
    <t>Q026</t>
  </si>
  <si>
    <t>Allotissement</t>
  </si>
  <si>
    <t>Q027</t>
  </si>
  <si>
    <t>Q028</t>
  </si>
  <si>
    <t>Q029</t>
  </si>
  <si>
    <t>Q030</t>
  </si>
  <si>
    <t>Q031</t>
  </si>
  <si>
    <t>Volailles</t>
  </si>
  <si>
    <t>Q032</t>
  </si>
  <si>
    <t>Q033</t>
  </si>
  <si>
    <t>Q034</t>
  </si>
  <si>
    <t>Q035</t>
  </si>
  <si>
    <t>Q036</t>
  </si>
  <si>
    <t>Qualité</t>
  </si>
  <si>
    <t>Q037</t>
  </si>
  <si>
    <t>Q038</t>
  </si>
  <si>
    <t>Q039</t>
  </si>
  <si>
    <t>Q040</t>
  </si>
  <si>
    <t>Q041</t>
  </si>
  <si>
    <t>Conservation</t>
  </si>
  <si>
    <t>Q042</t>
  </si>
  <si>
    <t>Q043</t>
  </si>
  <si>
    <t>Q044</t>
  </si>
  <si>
    <t>Q045</t>
  </si>
  <si>
    <t>Q046</t>
  </si>
  <si>
    <t>Quantités</t>
  </si>
  <si>
    <t>Q047</t>
  </si>
  <si>
    <t>Q048</t>
  </si>
  <si>
    <t>Q049</t>
  </si>
  <si>
    <t>Q050</t>
  </si>
  <si>
    <t>Q051</t>
  </si>
  <si>
    <t>Gestion directe</t>
  </si>
  <si>
    <t>Q052</t>
  </si>
  <si>
    <t>Q053</t>
  </si>
  <si>
    <t>Q054</t>
  </si>
  <si>
    <t>Q055</t>
  </si>
  <si>
    <t>Q056</t>
  </si>
  <si>
    <t>Gestion concédée</t>
  </si>
  <si>
    <t>Q057</t>
  </si>
  <si>
    <t>Q058</t>
  </si>
  <si>
    <t>Q059</t>
  </si>
  <si>
    <t>Q060</t>
  </si>
  <si>
    <t>Q061</t>
  </si>
  <si>
    <t>CCTP</t>
  </si>
  <si>
    <t>OCR synthèse p.88-93</t>
  </si>
  <si>
    <t>Q062</t>
  </si>
  <si>
    <t>Q063</t>
  </si>
  <si>
    <t>Q064</t>
  </si>
  <si>
    <t>Q065</t>
  </si>
  <si>
    <t>Q066</t>
  </si>
  <si>
    <t>CCAP</t>
  </si>
  <si>
    <t>Q067</t>
  </si>
  <si>
    <t>Q068</t>
  </si>
  <si>
    <t>Q069</t>
  </si>
  <si>
    <t>Q070</t>
  </si>
  <si>
    <t>Q071</t>
  </si>
  <si>
    <t>RC</t>
  </si>
  <si>
    <t>Q072</t>
  </si>
  <si>
    <t>Q073</t>
  </si>
  <si>
    <t>Q074</t>
  </si>
  <si>
    <t>Q075</t>
  </si>
  <si>
    <t>Q076</t>
  </si>
  <si>
    <t>Critères</t>
  </si>
  <si>
    <t>OCR p.23-24</t>
  </si>
  <si>
    <t>Q077</t>
  </si>
  <si>
    <t>Q078</t>
  </si>
  <si>
    <t>Q079</t>
  </si>
  <si>
    <t>Q080</t>
  </si>
  <si>
    <t>Q081</t>
  </si>
  <si>
    <t>Conditions</t>
  </si>
  <si>
    <t>Q082</t>
  </si>
  <si>
    <t>Q083</t>
  </si>
  <si>
    <t>Q084</t>
  </si>
  <si>
    <t>Q085</t>
  </si>
  <si>
    <t>Q086</t>
  </si>
  <si>
    <t>Parangonnage</t>
  </si>
  <si>
    <t>Q087</t>
  </si>
  <si>
    <t>Q088</t>
  </si>
  <si>
    <t>Q089</t>
  </si>
  <si>
    <t>Q090</t>
  </si>
  <si>
    <t>Q091</t>
  </si>
  <si>
    <t>Besoin</t>
  </si>
  <si>
    <t>Q092</t>
  </si>
  <si>
    <t>Q093</t>
  </si>
  <si>
    <t>Q094</t>
  </si>
  <si>
    <t>Q095</t>
  </si>
  <si>
    <t>Q096</t>
  </si>
  <si>
    <t>DCE</t>
  </si>
  <si>
    <t>Q097</t>
  </si>
  <si>
    <t>Q098</t>
  </si>
  <si>
    <t>Q099</t>
  </si>
  <si>
    <t>Q100</t>
  </si>
  <si>
    <t>ID_critere</t>
  </si>
  <si>
    <t>Famille</t>
  </si>
  <si>
    <t>Niveau</t>
  </si>
  <si>
    <t>Type</t>
  </si>
  <si>
    <t>Priorite</t>
  </si>
  <si>
    <t>Poids_PRO</t>
  </si>
  <si>
    <t>Poids_CFA</t>
  </si>
  <si>
    <t>Manque_PRO</t>
  </si>
  <si>
    <t>Manque_CFA</t>
  </si>
  <si>
    <t>Relance_PRO</t>
  </si>
  <si>
    <t>Relance_CFA</t>
  </si>
  <si>
    <t>Mot_1</t>
  </si>
  <si>
    <t>Mot_2</t>
  </si>
  <si>
    <t>Mot_3</t>
  </si>
  <si>
    <t>Mot_4</t>
  </si>
  <si>
    <t>Mot_5</t>
  </si>
  <si>
    <t>Actif_PRO</t>
  </si>
  <si>
    <t>Actif_CFA</t>
  </si>
  <si>
    <t>Trouve_A_PRO</t>
  </si>
  <si>
    <t>Trouve_B_PRO_cumul</t>
  </si>
  <si>
    <t>Trouve_A_CFA</t>
  </si>
  <si>
    <t>Trouve_B_CFA_cumul</t>
  </si>
  <si>
    <t>Points_A_PRO</t>
  </si>
  <si>
    <t>Points_B_PRO</t>
  </si>
  <si>
    <t>Points_A_CFA</t>
  </si>
  <si>
    <t>Points_B_CFA</t>
  </si>
  <si>
    <t>Rang_manque_A_PRO</t>
  </si>
  <si>
    <t>Rang_manque_B_PRO</t>
  </si>
  <si>
    <t>Rang_manque_A_CFA</t>
  </si>
  <si>
    <t>Rang_manque_B_CFA</t>
  </si>
  <si>
    <t>Q001-P01</t>
  </si>
  <si>
    <t>consultation du secteur</t>
  </si>
  <si>
    <t>PRO</t>
  </si>
  <si>
    <t>POS</t>
  </si>
  <si>
    <t>Ajoute le point professionnel suivant : consultation du secteur.</t>
  </si>
  <si>
    <t>consultation</t>
  </si>
  <si>
    <t>secteur</t>
  </si>
  <si>
    <t>consul</t>
  </si>
  <si>
    <t>secteu</t>
  </si>
  <si>
    <t>Q001-P02</t>
  </si>
  <si>
    <t>étude de marché</t>
  </si>
  <si>
    <t>Ajoute le point professionnel suivant : étude de marché.</t>
  </si>
  <si>
    <t>étude</t>
  </si>
  <si>
    <t>etude</t>
  </si>
  <si>
    <t>marché</t>
  </si>
  <si>
    <t>marche</t>
  </si>
  <si>
    <t>Q001-P03</t>
  </si>
  <si>
    <t>capacités fournisseurs</t>
  </si>
  <si>
    <t>Ajoute le point professionnel suivant : capacités fournisseurs.</t>
  </si>
  <si>
    <t>capacités</t>
  </si>
  <si>
    <t>capacites</t>
  </si>
  <si>
    <t>fournisseurs</t>
  </si>
  <si>
    <t>capaci</t>
  </si>
  <si>
    <t>Q001-P04</t>
  </si>
  <si>
    <t>information des opérateurs</t>
  </si>
  <si>
    <t>Ajoute le point professionnel suivant : information des opérateurs.</t>
  </si>
  <si>
    <t>information</t>
  </si>
  <si>
    <t>opérateurs</t>
  </si>
  <si>
    <t>operateurs</t>
  </si>
  <si>
    <t>inform</t>
  </si>
  <si>
    <t>Q001-P05</t>
  </si>
  <si>
    <t>objectivation du besoin</t>
  </si>
  <si>
    <t>Ajoute le point professionnel suivant : objectivation du besoin.</t>
  </si>
  <si>
    <t>objectivation</t>
  </si>
  <si>
    <t>besoin</t>
  </si>
  <si>
    <t>object</t>
  </si>
  <si>
    <t>Q001-C01</t>
  </si>
  <si>
    <t>demander aux fournisseurs</t>
  </si>
  <si>
    <t>CFA</t>
  </si>
  <si>
    <t>Ajoute ce point avec tes mots : demander aux fournisseurs.</t>
  </si>
  <si>
    <t>demander</t>
  </si>
  <si>
    <t>demand</t>
  </si>
  <si>
    <t>fourni</t>
  </si>
  <si>
    <t>Q001-C02</t>
  </si>
  <si>
    <t>voir ce qui existe</t>
  </si>
  <si>
    <t>Ajoute ce point avec tes mots : voir ce qui existe.</t>
  </si>
  <si>
    <t>voir</t>
  </si>
  <si>
    <t>existe</t>
  </si>
  <si>
    <t>Q001-C03</t>
  </si>
  <si>
    <t>capacités à livrer</t>
  </si>
  <si>
    <t>Ajoute ce point avec tes mots : capacités à livrer.</t>
  </si>
  <si>
    <t>livrer</t>
  </si>
  <si>
    <t>Q001-C04</t>
  </si>
  <si>
    <t>informer sans favoriser</t>
  </si>
  <si>
    <t>Ajoute ce point avec tes mots : informer sans favoriser.</t>
  </si>
  <si>
    <t>informer</t>
  </si>
  <si>
    <t>sans</t>
  </si>
  <si>
    <t>favoriser</t>
  </si>
  <si>
    <t>Q001-C05</t>
  </si>
  <si>
    <t>besoin clair</t>
  </si>
  <si>
    <t>Ajoute ce point avec tes mots : besoin clair.</t>
  </si>
  <si>
    <t>clair</t>
  </si>
  <si>
    <t>Q002-P01</t>
  </si>
  <si>
    <t>Q002-P02</t>
  </si>
  <si>
    <t>Q002-P03</t>
  </si>
  <si>
    <t>Q002-P04</t>
  </si>
  <si>
    <t>Q002-P05</t>
  </si>
  <si>
    <t>Q002-C01</t>
  </si>
  <si>
    <t>Q002-C02</t>
  </si>
  <si>
    <t>Q002-C03</t>
  </si>
  <si>
    <t>Q002-C04</t>
  </si>
  <si>
    <t>Q002-C05</t>
  </si>
  <si>
    <t>Q003-P01</t>
  </si>
  <si>
    <t>Q003-P02</t>
  </si>
  <si>
    <t>Q003-P03</t>
  </si>
  <si>
    <t>Q003-P04</t>
  </si>
  <si>
    <t>Q003-P05</t>
  </si>
  <si>
    <t>Q003-C01</t>
  </si>
  <si>
    <t>Q003-C02</t>
  </si>
  <si>
    <t>Q003-C03</t>
  </si>
  <si>
    <t>Q003-C04</t>
  </si>
  <si>
    <t>Q003-C05</t>
  </si>
  <si>
    <t>Q004-P01</t>
  </si>
  <si>
    <t>Q004-P02</t>
  </si>
  <si>
    <t>Q004-P03</t>
  </si>
  <si>
    <t>Q004-P04</t>
  </si>
  <si>
    <t>Q004-P05</t>
  </si>
  <si>
    <t>Q004-C01</t>
  </si>
  <si>
    <t>Q004-C02</t>
  </si>
  <si>
    <t>Q004-C03</t>
  </si>
  <si>
    <t>Q004-C04</t>
  </si>
  <si>
    <t>Q004-C05</t>
  </si>
  <si>
    <t>Q005-P01</t>
  </si>
  <si>
    <t>Q005-P02</t>
  </si>
  <si>
    <t>Q005-P03</t>
  </si>
  <si>
    <t>Q005-P04</t>
  </si>
  <si>
    <t>Q005-P05</t>
  </si>
  <si>
    <t>Q005-C01</t>
  </si>
  <si>
    <t>Q005-C02</t>
  </si>
  <si>
    <t>Q005-C03</t>
  </si>
  <si>
    <t>Q005-C04</t>
  </si>
  <si>
    <t>Q005-C05</t>
  </si>
  <si>
    <t>Q006-P01</t>
  </si>
  <si>
    <t>capacité de production</t>
  </si>
  <si>
    <t>Ajoute le point professionnel suivant : capacité de production.</t>
  </si>
  <si>
    <t>capacité</t>
  </si>
  <si>
    <t>capacite</t>
  </si>
  <si>
    <t>production</t>
  </si>
  <si>
    <t>Q006-P02</t>
  </si>
  <si>
    <t>résilience face aux aléas</t>
  </si>
  <si>
    <t>Ajoute le point professionnel suivant : résilience face aux aléas.</t>
  </si>
  <si>
    <t>résilience</t>
  </si>
  <si>
    <t>resilience</t>
  </si>
  <si>
    <t>face</t>
  </si>
  <si>
    <t>aléas</t>
  </si>
  <si>
    <t>Q006-P03</t>
  </si>
  <si>
    <t>lieux de production</t>
  </si>
  <si>
    <t>Ajoute le point professionnel suivant : lieux de production.</t>
  </si>
  <si>
    <t>lieux</t>
  </si>
  <si>
    <t>produc</t>
  </si>
  <si>
    <t>Q006-P04</t>
  </si>
  <si>
    <t>délais de livraison</t>
  </si>
  <si>
    <t>Ajoute le point professionnel suivant : délais de livraison.</t>
  </si>
  <si>
    <t>délais</t>
  </si>
  <si>
    <t>delais</t>
  </si>
  <si>
    <t>livraison</t>
  </si>
  <si>
    <t>livrai</t>
  </si>
  <si>
    <t>Q006-P05</t>
  </si>
  <si>
    <t>adaptation à l’inflation</t>
  </si>
  <si>
    <t>Ajoute le point professionnel suivant : adaptation à l’inflation.</t>
  </si>
  <si>
    <t>adaptation</t>
  </si>
  <si>
    <t>inflation</t>
  </si>
  <si>
    <t>adapta</t>
  </si>
  <si>
    <t>inflat</t>
  </si>
  <si>
    <t>Q006-C01</t>
  </si>
  <si>
    <t>capacité à produire</t>
  </si>
  <si>
    <t>Ajoute ce point avec tes mots : capacité à produire.</t>
  </si>
  <si>
    <t>produire</t>
  </si>
  <si>
    <t>Q006-C02</t>
  </si>
  <si>
    <t>risques météo ou crise</t>
  </si>
  <si>
    <t>Ajoute ce point avec tes mots : risques météo ou crise.</t>
  </si>
  <si>
    <t>risques</t>
  </si>
  <si>
    <t>météo</t>
  </si>
  <si>
    <t>meteo</t>
  </si>
  <si>
    <t>crise</t>
  </si>
  <si>
    <t>Q006-C03</t>
  </si>
  <si>
    <t>Ajoute ce point avec tes mots : lieux de production.</t>
  </si>
  <si>
    <t>Q006-C04</t>
  </si>
  <si>
    <t>Ajoute ce point avec tes mots : délais de livraison.</t>
  </si>
  <si>
    <t>Q006-C05</t>
  </si>
  <si>
    <t>prix qui bougent</t>
  </si>
  <si>
    <t>Ajoute ce point avec tes mots : prix qui bougent.</t>
  </si>
  <si>
    <t>prix</t>
  </si>
  <si>
    <t>bougent</t>
  </si>
  <si>
    <t>bougen</t>
  </si>
  <si>
    <t>Q007-P01</t>
  </si>
  <si>
    <t>Q007-P02</t>
  </si>
  <si>
    <t>Q007-P03</t>
  </si>
  <si>
    <t>Q007-P04</t>
  </si>
  <si>
    <t>Q007-P05</t>
  </si>
  <si>
    <t>Q007-C01</t>
  </si>
  <si>
    <t>Q007-C02</t>
  </si>
  <si>
    <t>Q007-C03</t>
  </si>
  <si>
    <t>Q007-C04</t>
  </si>
  <si>
    <t>Q007-C05</t>
  </si>
  <si>
    <t>Q008-P01</t>
  </si>
  <si>
    <t>Q008-P02</t>
  </si>
  <si>
    <t>Q008-P03</t>
  </si>
  <si>
    <t>Q008-P04</t>
  </si>
  <si>
    <t>Q008-P05</t>
  </si>
  <si>
    <t>Q008-C01</t>
  </si>
  <si>
    <t>Q008-C02</t>
  </si>
  <si>
    <t>Q008-C03</t>
  </si>
  <si>
    <t>Q008-C04</t>
  </si>
  <si>
    <t>Q008-C05</t>
  </si>
  <si>
    <t>Q009-P01</t>
  </si>
  <si>
    <t>Q009-P02</t>
  </si>
  <si>
    <t>Q009-P03</t>
  </si>
  <si>
    <t>Q009-P04</t>
  </si>
  <si>
    <t>Q009-P05</t>
  </si>
  <si>
    <t>Q009-C01</t>
  </si>
  <si>
    <t>Q009-C02</t>
  </si>
  <si>
    <t>Q009-C03</t>
  </si>
  <si>
    <t>Q009-C04</t>
  </si>
  <si>
    <t>Q009-C05</t>
  </si>
  <si>
    <t>Q010-P01</t>
  </si>
  <si>
    <t>Q010-P02</t>
  </si>
  <si>
    <t>Q010-P03</t>
  </si>
  <si>
    <t>Q010-P04</t>
  </si>
  <si>
    <t>Q010-P05</t>
  </si>
  <si>
    <t>Q010-C01</t>
  </si>
  <si>
    <t>Q010-C02</t>
  </si>
  <si>
    <t>Q010-C03</t>
  </si>
  <si>
    <t>Q010-C04</t>
  </si>
  <si>
    <t>Q010-C05</t>
  </si>
  <si>
    <t>Q011-P01</t>
  </si>
  <si>
    <t>Ajoute le point professionnel suivant : PAT.</t>
  </si>
  <si>
    <t>pat</t>
  </si>
  <si>
    <t>Q011-P02</t>
  </si>
  <si>
    <t>producteurs locaux</t>
  </si>
  <si>
    <t>Ajoute le point professionnel suivant : producteurs locaux.</t>
  </si>
  <si>
    <t>producteurs</t>
  </si>
  <si>
    <t>locaux</t>
  </si>
  <si>
    <t>Q011-P03</t>
  </si>
  <si>
    <t>transformateurs</t>
  </si>
  <si>
    <t>Ajoute le point professionnel suivant : transformateurs.</t>
  </si>
  <si>
    <t>transf</t>
  </si>
  <si>
    <t>Q011-P04</t>
  </si>
  <si>
    <t>distributeurs</t>
  </si>
  <si>
    <t>Ajoute le point professionnel suivant : distributeurs.</t>
  </si>
  <si>
    <t>distri</t>
  </si>
  <si>
    <t>Q011-P05</t>
  </si>
  <si>
    <t>alimentation durable du territoire</t>
  </si>
  <si>
    <t>Ajoute le point professionnel suivant : alimentation durable du territoire.</t>
  </si>
  <si>
    <t>alimentation</t>
  </si>
  <si>
    <t>durable</t>
  </si>
  <si>
    <t>territoire</t>
  </si>
  <si>
    <t>alimen</t>
  </si>
  <si>
    <t>durabl</t>
  </si>
  <si>
    <t>Q011-C01</t>
  </si>
  <si>
    <t>PAT du territoire</t>
  </si>
  <si>
    <t>Ajoute ce point avec tes mots : PAT du territoire.</t>
  </si>
  <si>
    <t>pat du territoire</t>
  </si>
  <si>
    <t>territ</t>
  </si>
  <si>
    <t>Q011-C02</t>
  </si>
  <si>
    <t>Ajoute ce point avec tes mots : producteurs locaux.</t>
  </si>
  <si>
    <t>Q011-C03</t>
  </si>
  <si>
    <t>Ajoute ce point avec tes mots : transformateurs.</t>
  </si>
  <si>
    <t>Q011-C04</t>
  </si>
  <si>
    <t>Ajoute ce point avec tes mots : distributeurs.</t>
  </si>
  <si>
    <t>Q011-C05</t>
  </si>
  <si>
    <t>offre locale durable</t>
  </si>
  <si>
    <t>Ajoute ce point avec tes mots : offre locale durable.</t>
  </si>
  <si>
    <t>offre</t>
  </si>
  <si>
    <t>locale</t>
  </si>
  <si>
    <t>Q012-P01</t>
  </si>
  <si>
    <t>Q012-P02</t>
  </si>
  <si>
    <t>Q012-P03</t>
  </si>
  <si>
    <t>Q012-P04</t>
  </si>
  <si>
    <t>Q012-P05</t>
  </si>
  <si>
    <t>Q012-C01</t>
  </si>
  <si>
    <t>Q012-C02</t>
  </si>
  <si>
    <t>Q012-C03</t>
  </si>
  <si>
    <t>Q012-C04</t>
  </si>
  <si>
    <t>Q012-C05</t>
  </si>
  <si>
    <t>Q013-P01</t>
  </si>
  <si>
    <t>Q013-P02</t>
  </si>
  <si>
    <t>Q013-P03</t>
  </si>
  <si>
    <t>Q013-P04</t>
  </si>
  <si>
    <t>Q013-P05</t>
  </si>
  <si>
    <t>Q013-C01</t>
  </si>
  <si>
    <t>Q013-C02</t>
  </si>
  <si>
    <t>Q013-C03</t>
  </si>
  <si>
    <t>Q013-C04</t>
  </si>
  <si>
    <t>Q013-C05</t>
  </si>
  <si>
    <t>Q014-P01</t>
  </si>
  <si>
    <t>Q014-P02</t>
  </si>
  <si>
    <t>Q014-P03</t>
  </si>
  <si>
    <t>Q014-P04</t>
  </si>
  <si>
    <t>Q014-P05</t>
  </si>
  <si>
    <t>Q014-C01</t>
  </si>
  <si>
    <t>Q014-C02</t>
  </si>
  <si>
    <t>Q014-C03</t>
  </si>
  <si>
    <t>Q014-C04</t>
  </si>
  <si>
    <t>Q014-C05</t>
  </si>
  <si>
    <t>Q015-P01</t>
  </si>
  <si>
    <t>Q015-P02</t>
  </si>
  <si>
    <t>Q015-P03</t>
  </si>
  <si>
    <t>Q015-P04</t>
  </si>
  <si>
    <t>Q015-P05</t>
  </si>
  <si>
    <t>Q015-C01</t>
  </si>
  <si>
    <t>Q015-C02</t>
  </si>
  <si>
    <t>Q015-C03</t>
  </si>
  <si>
    <t>Q015-C04</t>
  </si>
  <si>
    <t>Q015-C05</t>
  </si>
  <si>
    <t>Q016-P01</t>
  </si>
  <si>
    <t>plateformes d’achat local</t>
  </si>
  <si>
    <t>Ajoute le point professionnel suivant : plateformes d’achat local.</t>
  </si>
  <si>
    <t>plateformes</t>
  </si>
  <si>
    <t>achat</t>
  </si>
  <si>
    <t>local</t>
  </si>
  <si>
    <t>platef</t>
  </si>
  <si>
    <t>Q016-P02</t>
  </si>
  <si>
    <t>outils interprofessionnels</t>
  </si>
  <si>
    <t>Ajoute le point professionnel suivant : outils interprofessionnels.</t>
  </si>
  <si>
    <t>outils</t>
  </si>
  <si>
    <t>interprofessionnels</t>
  </si>
  <si>
    <t>interp</t>
  </si>
  <si>
    <t>Q016-P03</t>
  </si>
  <si>
    <t>données filières</t>
  </si>
  <si>
    <t>Ajoute le point professionnel suivant : données filières.</t>
  </si>
  <si>
    <t>données</t>
  </si>
  <si>
    <t>donnees</t>
  </si>
  <si>
    <t>filières</t>
  </si>
  <si>
    <t>filieres</t>
  </si>
  <si>
    <t>Q016-P04</t>
  </si>
  <si>
    <t>sites spécialisés</t>
  </si>
  <si>
    <t>Ajoute le point professionnel suivant : sites spécialisés.</t>
  </si>
  <si>
    <t>sites</t>
  </si>
  <si>
    <t>spécialisés</t>
  </si>
  <si>
    <t>specialises</t>
  </si>
  <si>
    <t>spécia</t>
  </si>
  <si>
    <t>Q016-P05</t>
  </si>
  <si>
    <t>documentation du besoin</t>
  </si>
  <si>
    <t>Ajoute le point professionnel suivant : documentation du besoin.</t>
  </si>
  <si>
    <t>documentation</t>
  </si>
  <si>
    <t>docume</t>
  </si>
  <si>
    <t>Q016-C01</t>
  </si>
  <si>
    <t>plateformes locales</t>
  </si>
  <si>
    <t>Ajoute ce point avec tes mots : plateformes locales.</t>
  </si>
  <si>
    <t>locales</t>
  </si>
  <si>
    <t>Q016-C02</t>
  </si>
  <si>
    <t>outils filières</t>
  </si>
  <si>
    <t>Ajoute ce point avec tes mots : outils filières.</t>
  </si>
  <si>
    <t>filièr</t>
  </si>
  <si>
    <t>Q016-C03</t>
  </si>
  <si>
    <t>données fournisseurs</t>
  </si>
  <si>
    <t>Ajoute ce point avec tes mots : données fournisseurs.</t>
  </si>
  <si>
    <t>donnée</t>
  </si>
  <si>
    <t>Q016-C04</t>
  </si>
  <si>
    <t>où chercher l’information</t>
  </si>
  <si>
    <t>Ajoute ce point avec tes mots : où chercher l’information.</t>
  </si>
  <si>
    <t>chercher</t>
  </si>
  <si>
    <t>cherch</t>
  </si>
  <si>
    <t>Q016-C05</t>
  </si>
  <si>
    <t>noter les infos utiles</t>
  </si>
  <si>
    <t>Ajoute ce point avec tes mots : noter les infos utiles.</t>
  </si>
  <si>
    <t>noter</t>
  </si>
  <si>
    <t>infos</t>
  </si>
  <si>
    <t>utiles</t>
  </si>
  <si>
    <t>Q017-P01</t>
  </si>
  <si>
    <t>Q017-P02</t>
  </si>
  <si>
    <t>Q017-P03</t>
  </si>
  <si>
    <t>Q017-P04</t>
  </si>
  <si>
    <t>Q017-P05</t>
  </si>
  <si>
    <t>Q017-C01</t>
  </si>
  <si>
    <t>Q017-C02</t>
  </si>
  <si>
    <t>Q017-C03</t>
  </si>
  <si>
    <t>Q017-C04</t>
  </si>
  <si>
    <t>Q017-C05</t>
  </si>
  <si>
    <t>Q018-P01</t>
  </si>
  <si>
    <t>Q018-P02</t>
  </si>
  <si>
    <t>Q018-P03</t>
  </si>
  <si>
    <t>Q018-P04</t>
  </si>
  <si>
    <t>Q018-P05</t>
  </si>
  <si>
    <t>Q018-C01</t>
  </si>
  <si>
    <t>Q018-C02</t>
  </si>
  <si>
    <t>Q018-C03</t>
  </si>
  <si>
    <t>Q018-C04</t>
  </si>
  <si>
    <t>Q018-C05</t>
  </si>
  <si>
    <t>Q019-P01</t>
  </si>
  <si>
    <t>Q019-P02</t>
  </si>
  <si>
    <t>Q019-P03</t>
  </si>
  <si>
    <t>Q019-P04</t>
  </si>
  <si>
    <t>Q019-P05</t>
  </si>
  <si>
    <t>Q019-C01</t>
  </si>
  <si>
    <t>Q019-C02</t>
  </si>
  <si>
    <t>Q019-C03</t>
  </si>
  <si>
    <t>Q019-C04</t>
  </si>
  <si>
    <t>Q019-C05</t>
  </si>
  <si>
    <t>Q020-P01</t>
  </si>
  <si>
    <t>Q020-P02</t>
  </si>
  <si>
    <t>Q020-P03</t>
  </si>
  <si>
    <t>Q020-P04</t>
  </si>
  <si>
    <t>Q020-P05</t>
  </si>
  <si>
    <t>Q020-C01</t>
  </si>
  <si>
    <t>Q020-C02</t>
  </si>
  <si>
    <t>Q020-C03</t>
  </si>
  <si>
    <t>Q020-C04</t>
  </si>
  <si>
    <t>Q020-C05</t>
  </si>
  <si>
    <t>Q021-P01</t>
  </si>
  <si>
    <t>Ajoute le point professionnel suivant : BPU.</t>
  </si>
  <si>
    <t>bpu</t>
  </si>
  <si>
    <t>Q021-P02</t>
  </si>
  <si>
    <t>familles de produits</t>
  </si>
  <si>
    <t>Ajoute le point professionnel suivant : familles de produits.</t>
  </si>
  <si>
    <t>familles</t>
  </si>
  <si>
    <t>produits</t>
  </si>
  <si>
    <t>famill</t>
  </si>
  <si>
    <t>produi</t>
  </si>
  <si>
    <t>Q021-P03</t>
  </si>
  <si>
    <t>unités comparables</t>
  </si>
  <si>
    <t>Ajoute le point professionnel suivant : unités comparables.</t>
  </si>
  <si>
    <t>unités</t>
  </si>
  <si>
    <t>unites</t>
  </si>
  <si>
    <t>comparables</t>
  </si>
  <si>
    <t>compar</t>
  </si>
  <si>
    <t>Q021-P04</t>
  </si>
  <si>
    <t>volumes estimés</t>
  </si>
  <si>
    <t>Ajoute le point professionnel suivant : volumes estimés.</t>
  </si>
  <si>
    <t>volumes</t>
  </si>
  <si>
    <t>estimés</t>
  </si>
  <si>
    <t>estimes</t>
  </si>
  <si>
    <t>volume</t>
  </si>
  <si>
    <t>Q021-P05</t>
  </si>
  <si>
    <t>conditionnements</t>
  </si>
  <si>
    <t>Ajoute le point professionnel suivant : conditionnements.</t>
  </si>
  <si>
    <t>condit</t>
  </si>
  <si>
    <t>Q021-C01</t>
  </si>
  <si>
    <t>liste de prix</t>
  </si>
  <si>
    <t>Ajoute ce point avec tes mots : liste de prix.</t>
  </si>
  <si>
    <t>liste</t>
  </si>
  <si>
    <t>Q021-C02</t>
  </si>
  <si>
    <t>Ajoute ce point avec tes mots : familles de produits.</t>
  </si>
  <si>
    <t>Q021-C03</t>
  </si>
  <si>
    <t>unités claires</t>
  </si>
  <si>
    <t>Ajoute ce point avec tes mots : unités claires.</t>
  </si>
  <si>
    <t>claires</t>
  </si>
  <si>
    <t>claire</t>
  </si>
  <si>
    <t>Q021-C04</t>
  </si>
  <si>
    <t>quantités prévues</t>
  </si>
  <si>
    <t>Ajoute ce point avec tes mots : quantités prévues.</t>
  </si>
  <si>
    <t>quantités</t>
  </si>
  <si>
    <t>quantites</t>
  </si>
  <si>
    <t>prévues</t>
  </si>
  <si>
    <t>prevues</t>
  </si>
  <si>
    <t>Q021-C05</t>
  </si>
  <si>
    <t>conditionnement</t>
  </si>
  <si>
    <t>Ajoute ce point avec tes mots : conditionnement.</t>
  </si>
  <si>
    <t>Q022-P01</t>
  </si>
  <si>
    <t>Q022-P02</t>
  </si>
  <si>
    <t>Q022-P03</t>
  </si>
  <si>
    <t>Q022-P04</t>
  </si>
  <si>
    <t>Q022-P05</t>
  </si>
  <si>
    <t>Q022-C01</t>
  </si>
  <si>
    <t>Q022-C02</t>
  </si>
  <si>
    <t>Q022-C03</t>
  </si>
  <si>
    <t>Q022-C04</t>
  </si>
  <si>
    <t>Q022-C05</t>
  </si>
  <si>
    <t>Q023-P01</t>
  </si>
  <si>
    <t>Q023-P02</t>
  </si>
  <si>
    <t>Q023-P03</t>
  </si>
  <si>
    <t>Q023-P04</t>
  </si>
  <si>
    <t>Q023-P05</t>
  </si>
  <si>
    <t>Q023-C01</t>
  </si>
  <si>
    <t>Q023-C02</t>
  </si>
  <si>
    <t>Q023-C03</t>
  </si>
  <si>
    <t>Q023-C04</t>
  </si>
  <si>
    <t>Q023-C05</t>
  </si>
  <si>
    <t>Q024-P01</t>
  </si>
  <si>
    <t>Q024-P02</t>
  </si>
  <si>
    <t>Q024-P03</t>
  </si>
  <si>
    <t>Q024-P04</t>
  </si>
  <si>
    <t>Q024-P05</t>
  </si>
  <si>
    <t>Q024-C01</t>
  </si>
  <si>
    <t>Q024-C02</t>
  </si>
  <si>
    <t>Q024-C03</t>
  </si>
  <si>
    <t>Q024-C04</t>
  </si>
  <si>
    <t>Q024-C05</t>
  </si>
  <si>
    <t>Q025-P01</t>
  </si>
  <si>
    <t>Q025-P02</t>
  </si>
  <si>
    <t>Q025-P03</t>
  </si>
  <si>
    <t>Q025-P04</t>
  </si>
  <si>
    <t>Q025-P05</t>
  </si>
  <si>
    <t>Q025-C01</t>
  </si>
  <si>
    <t>Q025-C02</t>
  </si>
  <si>
    <t>Q025-C03</t>
  </si>
  <si>
    <t>Q025-C04</t>
  </si>
  <si>
    <t>Q025-C05</t>
  </si>
  <si>
    <t>Q026-P01</t>
  </si>
  <si>
    <t>lot fruits et légumes</t>
  </si>
  <si>
    <t>Ajoute le point professionnel suivant : lot fruits et légumes.</t>
  </si>
  <si>
    <t>fruits</t>
  </si>
  <si>
    <t>légumes</t>
  </si>
  <si>
    <t>legumes</t>
  </si>
  <si>
    <t>légume</t>
  </si>
  <si>
    <t>Q026-P02</t>
  </si>
  <si>
    <t>lot viandes fraîches</t>
  </si>
  <si>
    <t>Ajoute le point professionnel suivant : lot viandes fraîches.</t>
  </si>
  <si>
    <t>viandes</t>
  </si>
  <si>
    <t>fraîches</t>
  </si>
  <si>
    <t>fraiches</t>
  </si>
  <si>
    <t>viande</t>
  </si>
  <si>
    <t>Q026-P03</t>
  </si>
  <si>
    <t>besoin acheteur</t>
  </si>
  <si>
    <t>Ajoute le point professionnel suivant : besoin acheteur.</t>
  </si>
  <si>
    <t>acheteur</t>
  </si>
  <si>
    <t>achete</t>
  </si>
  <si>
    <t>Q026-P04</t>
  </si>
  <si>
    <t>concurrence</t>
  </si>
  <si>
    <t>Ajoute le point professionnel suivant : concurrence.</t>
  </si>
  <si>
    <t>concur</t>
  </si>
  <si>
    <t>Q026-P05</t>
  </si>
  <si>
    <t>charge administrative</t>
  </si>
  <si>
    <t>Ajoute le point professionnel suivant : charge administrative.</t>
  </si>
  <si>
    <t>charge</t>
  </si>
  <si>
    <t>administrative</t>
  </si>
  <si>
    <t>admini</t>
  </si>
  <si>
    <t>Q026-C01</t>
  </si>
  <si>
    <t>Q026-C02</t>
  </si>
  <si>
    <t>lots clairs</t>
  </si>
  <si>
    <t>Ajoute ce point avec tes mots : lots clairs.</t>
  </si>
  <si>
    <t>lots</t>
  </si>
  <si>
    <t>clairs</t>
  </si>
  <si>
    <t>Q026-C03</t>
  </si>
  <si>
    <t>besoin réel</t>
  </si>
  <si>
    <t>Ajoute ce point avec tes mots : besoin réel.</t>
  </si>
  <si>
    <t>réel</t>
  </si>
  <si>
    <t>reel</t>
  </si>
  <si>
    <t>Q026-C04</t>
  </si>
  <si>
    <t>plusieurs fournisseurs</t>
  </si>
  <si>
    <t>Ajoute ce point avec tes mots : plusieurs fournisseurs.</t>
  </si>
  <si>
    <t>plusieurs</t>
  </si>
  <si>
    <t>plusie</t>
  </si>
  <si>
    <t>Q026-C05</t>
  </si>
  <si>
    <t>gestion pas trop lourde</t>
  </si>
  <si>
    <t>Ajoute ce point avec tes mots : gestion pas trop lourde.</t>
  </si>
  <si>
    <t>gestion</t>
  </si>
  <si>
    <t>trop</t>
  </si>
  <si>
    <t>lourde</t>
  </si>
  <si>
    <t>gestio</t>
  </si>
  <si>
    <t>Q027-P01</t>
  </si>
  <si>
    <t>Q027-P02</t>
  </si>
  <si>
    <t>Q027-P03</t>
  </si>
  <si>
    <t>Q027-P04</t>
  </si>
  <si>
    <t>Q027-P05</t>
  </si>
  <si>
    <t>Q027-C01</t>
  </si>
  <si>
    <t>Q027-C02</t>
  </si>
  <si>
    <t>Q027-C03</t>
  </si>
  <si>
    <t>Q027-C04</t>
  </si>
  <si>
    <t>Q027-C05</t>
  </si>
  <si>
    <t>Q028-P01</t>
  </si>
  <si>
    <t>Q028-P02</t>
  </si>
  <si>
    <t>Q028-P03</t>
  </si>
  <si>
    <t>Q028-P04</t>
  </si>
  <si>
    <t>Q028-P05</t>
  </si>
  <si>
    <t>Q028-C01</t>
  </si>
  <si>
    <t>Q028-C02</t>
  </si>
  <si>
    <t>Q028-C03</t>
  </si>
  <si>
    <t>Q028-C04</t>
  </si>
  <si>
    <t>Q028-C05</t>
  </si>
  <si>
    <t>Q029-P01</t>
  </si>
  <si>
    <t>Q029-P02</t>
  </si>
  <si>
    <t>Q029-P03</t>
  </si>
  <si>
    <t>Q029-P04</t>
  </si>
  <si>
    <t>Q029-P05</t>
  </si>
  <si>
    <t>Q029-C01</t>
  </si>
  <si>
    <t>Q029-C02</t>
  </si>
  <si>
    <t>Q029-C03</t>
  </si>
  <si>
    <t>Q029-C04</t>
  </si>
  <si>
    <t>Q029-C05</t>
  </si>
  <si>
    <t>Q030-P01</t>
  </si>
  <si>
    <t>Q030-P02</t>
  </si>
  <si>
    <t>Q030-P03</t>
  </si>
  <si>
    <t>Q030-P04</t>
  </si>
  <si>
    <t>Q030-P05</t>
  </si>
  <si>
    <t>Q030-C01</t>
  </si>
  <si>
    <t>Q030-C02</t>
  </si>
  <si>
    <t>Q030-C03</t>
  </si>
  <si>
    <t>Q030-C04</t>
  </si>
  <si>
    <t>Q030-C05</t>
  </si>
  <si>
    <t>Q031-P01</t>
  </si>
  <si>
    <t>poulets</t>
  </si>
  <si>
    <t>Ajoute le point professionnel suivant : poulets.</t>
  </si>
  <si>
    <t>poulet</t>
  </si>
  <si>
    <t>Q031-P02</t>
  </si>
  <si>
    <t>canards</t>
  </si>
  <si>
    <t>Ajoute le point professionnel suivant : canards.</t>
  </si>
  <si>
    <t>canard</t>
  </si>
  <si>
    <t>Q031-P03</t>
  </si>
  <si>
    <t>dindes</t>
  </si>
  <si>
    <t>Ajoute le point professionnel suivant : dindes.</t>
  </si>
  <si>
    <t>Q031-P04</t>
  </si>
  <si>
    <t>pintades</t>
  </si>
  <si>
    <t>Ajoute le point professionnel suivant : pintades.</t>
  </si>
  <si>
    <t>pintad</t>
  </si>
  <si>
    <t>Q031-P05</t>
  </si>
  <si>
    <t>volailles peu consommées</t>
  </si>
  <si>
    <t>Ajoute le point professionnel suivant : volailles peu consommées.</t>
  </si>
  <si>
    <t>volailles</t>
  </si>
  <si>
    <t>consommées</t>
  </si>
  <si>
    <t>consommees</t>
  </si>
  <si>
    <t>volail</t>
  </si>
  <si>
    <t>Q031-C01</t>
  </si>
  <si>
    <t>Ajoute ce point avec tes mots : poulet.</t>
  </si>
  <si>
    <t>Q031-C02</t>
  </si>
  <si>
    <t>Ajoute ce point avec tes mots : canard.</t>
  </si>
  <si>
    <t>Q031-C03</t>
  </si>
  <si>
    <t>dinde</t>
  </si>
  <si>
    <t>Ajoute ce point avec tes mots : dinde.</t>
  </si>
  <si>
    <t>Q031-C04</t>
  </si>
  <si>
    <t>pintade</t>
  </si>
  <si>
    <t>Ajoute ce point avec tes mots : pintade.</t>
  </si>
  <si>
    <t>Q031-C05</t>
  </si>
  <si>
    <t>varier les volailles</t>
  </si>
  <si>
    <t>Ajoute ce point avec tes mots : varier les volailles.</t>
  </si>
  <si>
    <t>varier</t>
  </si>
  <si>
    <t>Q032-P01</t>
  </si>
  <si>
    <t>Q032-P02</t>
  </si>
  <si>
    <t>Q032-P03</t>
  </si>
  <si>
    <t>Q032-P04</t>
  </si>
  <si>
    <t>Q032-P05</t>
  </si>
  <si>
    <t>Q032-C01</t>
  </si>
  <si>
    <t>Q032-C02</t>
  </si>
  <si>
    <t>Q032-C03</t>
  </si>
  <si>
    <t>Q032-C04</t>
  </si>
  <si>
    <t>Q032-C05</t>
  </si>
  <si>
    <t>Q033-P01</t>
  </si>
  <si>
    <t>Q033-P02</t>
  </si>
  <si>
    <t>Q033-P03</t>
  </si>
  <si>
    <t>Q033-P04</t>
  </si>
  <si>
    <t>Q033-P05</t>
  </si>
  <si>
    <t>Q033-C01</t>
  </si>
  <si>
    <t>Q033-C02</t>
  </si>
  <si>
    <t>Q033-C03</t>
  </si>
  <si>
    <t>Q033-C04</t>
  </si>
  <si>
    <t>Q033-C05</t>
  </si>
  <si>
    <t>Q034-P01</t>
  </si>
  <si>
    <t>Q034-P02</t>
  </si>
  <si>
    <t>Q034-P03</t>
  </si>
  <si>
    <t>Q034-P04</t>
  </si>
  <si>
    <t>Q034-P05</t>
  </si>
  <si>
    <t>Q034-C01</t>
  </si>
  <si>
    <t>Q034-C02</t>
  </si>
  <si>
    <t>Q034-C03</t>
  </si>
  <si>
    <t>Q034-C04</t>
  </si>
  <si>
    <t>Q034-C05</t>
  </si>
  <si>
    <t>Q035-P01</t>
  </si>
  <si>
    <t>Q035-P02</t>
  </si>
  <si>
    <t>Q035-P03</t>
  </si>
  <si>
    <t>Q035-P04</t>
  </si>
  <si>
    <t>Q035-P05</t>
  </si>
  <si>
    <t>Q035-C01</t>
  </si>
  <si>
    <t>Q035-C02</t>
  </si>
  <si>
    <t>Q035-C03</t>
  </si>
  <si>
    <t>Q035-C04</t>
  </si>
  <si>
    <t>Q035-C05</t>
  </si>
  <si>
    <t>Q036-P01</t>
  </si>
  <si>
    <t>lot conventionnel</t>
  </si>
  <si>
    <t>Ajoute le point professionnel suivant : lot conventionnel.</t>
  </si>
  <si>
    <t>conventionnel</t>
  </si>
  <si>
    <t>conven</t>
  </si>
  <si>
    <t>Q036-P02</t>
  </si>
  <si>
    <t>lot biologique</t>
  </si>
  <si>
    <t>Ajoute le point professionnel suivant : lot biologique.</t>
  </si>
  <si>
    <t>biologique</t>
  </si>
  <si>
    <t>biolog</t>
  </si>
  <si>
    <t>Q036-P03</t>
  </si>
  <si>
    <t>qualité attendue</t>
  </si>
  <si>
    <t>Ajoute le point professionnel suivant : qualité attendue.</t>
  </si>
  <si>
    <t>qualité</t>
  </si>
  <si>
    <t>qualite</t>
  </si>
  <si>
    <t>attendue</t>
  </si>
  <si>
    <t>qualit</t>
  </si>
  <si>
    <t>Q036-P04</t>
  </si>
  <si>
    <t>filières spécialisées</t>
  </si>
  <si>
    <t>Ajoute le point professionnel suivant : filières spécialisées.</t>
  </si>
  <si>
    <t>spécialisées</t>
  </si>
  <si>
    <t>specialisees</t>
  </si>
  <si>
    <t>Q036-P05</t>
  </si>
  <si>
    <t>réponse adaptée</t>
  </si>
  <si>
    <t>Ajoute le point professionnel suivant : réponse adaptée.</t>
  </si>
  <si>
    <t>réponse</t>
  </si>
  <si>
    <t>reponse</t>
  </si>
  <si>
    <t>adaptée</t>
  </si>
  <si>
    <t>adaptee</t>
  </si>
  <si>
    <t>Q036-C01</t>
  </si>
  <si>
    <t>Ajoute ce point avec tes mots : conventionnel.</t>
  </si>
  <si>
    <t>Q036-C02</t>
  </si>
  <si>
    <t>bio</t>
  </si>
  <si>
    <t>Ajoute ce point avec tes mots : bio.</t>
  </si>
  <si>
    <t>Q036-C03</t>
  </si>
  <si>
    <t>qualité demandée</t>
  </si>
  <si>
    <t>Ajoute ce point avec tes mots : qualité demandée.</t>
  </si>
  <si>
    <t>demandée</t>
  </si>
  <si>
    <t>demandee</t>
  </si>
  <si>
    <t>Q036-C04</t>
  </si>
  <si>
    <t>fournisseur spécialisé</t>
  </si>
  <si>
    <t>Ajoute ce point avec tes mots : fournisseur spécialisé.</t>
  </si>
  <si>
    <t>fournisseur</t>
  </si>
  <si>
    <t>spécialisé</t>
  </si>
  <si>
    <t>specialise</t>
  </si>
  <si>
    <t>Q036-C05</t>
  </si>
  <si>
    <t>réponse possible</t>
  </si>
  <si>
    <t>Ajoute ce point avec tes mots : réponse possible.</t>
  </si>
  <si>
    <t>possible</t>
  </si>
  <si>
    <t>répons</t>
  </si>
  <si>
    <t>Q037-P01</t>
  </si>
  <si>
    <t>Q037-P02</t>
  </si>
  <si>
    <t>Q037-P03</t>
  </si>
  <si>
    <t>Q037-P04</t>
  </si>
  <si>
    <t>Q037-P05</t>
  </si>
  <si>
    <t>Q037-C01</t>
  </si>
  <si>
    <t>Q037-C02</t>
  </si>
  <si>
    <t>Q037-C03</t>
  </si>
  <si>
    <t>Q037-C04</t>
  </si>
  <si>
    <t>Q037-C05</t>
  </si>
  <si>
    <t>Q038-P01</t>
  </si>
  <si>
    <t>Q038-P02</t>
  </si>
  <si>
    <t>Q038-P03</t>
  </si>
  <si>
    <t>Q038-P04</t>
  </si>
  <si>
    <t>Q038-P05</t>
  </si>
  <si>
    <t>Q038-C01</t>
  </si>
  <si>
    <t>Q038-C02</t>
  </si>
  <si>
    <t>Q038-C03</t>
  </si>
  <si>
    <t>Q038-C04</t>
  </si>
  <si>
    <t>Q038-C05</t>
  </si>
  <si>
    <t>Q039-P01</t>
  </si>
  <si>
    <t>Q039-P02</t>
  </si>
  <si>
    <t>Q039-P03</t>
  </si>
  <si>
    <t>Q039-P04</t>
  </si>
  <si>
    <t>Q039-P05</t>
  </si>
  <si>
    <t>Q039-C01</t>
  </si>
  <si>
    <t>Q039-C02</t>
  </si>
  <si>
    <t>Q039-C03</t>
  </si>
  <si>
    <t>Q039-C04</t>
  </si>
  <si>
    <t>Q039-C05</t>
  </si>
  <si>
    <t>Q040-P01</t>
  </si>
  <si>
    <t>Q040-P02</t>
  </si>
  <si>
    <t>Q040-P03</t>
  </si>
  <si>
    <t>Q040-P04</t>
  </si>
  <si>
    <t>Q040-P05</t>
  </si>
  <si>
    <t>Q040-C01</t>
  </si>
  <si>
    <t>Q040-C02</t>
  </si>
  <si>
    <t>Q040-C03</t>
  </si>
  <si>
    <t>Q040-C04</t>
  </si>
  <si>
    <t>Q040-C05</t>
  </si>
  <si>
    <t>Q041-P01</t>
  </si>
  <si>
    <t>frais</t>
  </si>
  <si>
    <t>Ajoute le point professionnel suivant : frais.</t>
  </si>
  <si>
    <t>Q041-P02</t>
  </si>
  <si>
    <t>surgelé</t>
  </si>
  <si>
    <t>Ajoute le point professionnel suivant : surgelé.</t>
  </si>
  <si>
    <t>surgele</t>
  </si>
  <si>
    <t>surgel</t>
  </si>
  <si>
    <t>Q041-P03</t>
  </si>
  <si>
    <t>ambiant</t>
  </si>
  <si>
    <t>Ajoute le point professionnel suivant : ambiant.</t>
  </si>
  <si>
    <t>ambian</t>
  </si>
  <si>
    <t>Q041-P04</t>
  </si>
  <si>
    <t>mode de conservation</t>
  </si>
  <si>
    <t>Ajoute le point professionnel suivant : mode de conservation.</t>
  </si>
  <si>
    <t>mode</t>
  </si>
  <si>
    <t>conservation</t>
  </si>
  <si>
    <t>conser</t>
  </si>
  <si>
    <t>Q041-P05</t>
  </si>
  <si>
    <t>logistique fournisseur</t>
  </si>
  <si>
    <t>Ajoute le point professionnel suivant : logistique fournisseur.</t>
  </si>
  <si>
    <t>logistique</t>
  </si>
  <si>
    <t>logist</t>
  </si>
  <si>
    <t>Q041-C01</t>
  </si>
  <si>
    <t>produits frais</t>
  </si>
  <si>
    <t>Ajoute ce point avec tes mots : produits frais.</t>
  </si>
  <si>
    <t>Q041-C02</t>
  </si>
  <si>
    <t>surgelés</t>
  </si>
  <si>
    <t>Ajoute ce point avec tes mots : surgelés.</t>
  </si>
  <si>
    <t>surgeles</t>
  </si>
  <si>
    <t>Q041-C03</t>
  </si>
  <si>
    <t>Ajoute ce point avec tes mots : ambiant.</t>
  </si>
  <si>
    <t>Q041-C04</t>
  </si>
  <si>
    <t>Ajoute ce point avec tes mots : conservation.</t>
  </si>
  <si>
    <t>Q041-C05</t>
  </si>
  <si>
    <t>livraison adaptée</t>
  </si>
  <si>
    <t>Ajoute ce point avec tes mots : livraison adaptée.</t>
  </si>
  <si>
    <t>Q042-P01</t>
  </si>
  <si>
    <t>Q042-P02</t>
  </si>
  <si>
    <t>Q042-P03</t>
  </si>
  <si>
    <t>Q042-P04</t>
  </si>
  <si>
    <t>Q042-P05</t>
  </si>
  <si>
    <t>Q042-C01</t>
  </si>
  <si>
    <t>Q042-C02</t>
  </si>
  <si>
    <t>Q042-C03</t>
  </si>
  <si>
    <t>Q042-C04</t>
  </si>
  <si>
    <t>Q042-C05</t>
  </si>
  <si>
    <t>Q043-P01</t>
  </si>
  <si>
    <t>Q043-P02</t>
  </si>
  <si>
    <t>Q043-P03</t>
  </si>
  <si>
    <t>Q043-P04</t>
  </si>
  <si>
    <t>Q043-P05</t>
  </si>
  <si>
    <t>Q043-C01</t>
  </si>
  <si>
    <t>Q043-C02</t>
  </si>
  <si>
    <t>Q043-C03</t>
  </si>
  <si>
    <t>Q043-C04</t>
  </si>
  <si>
    <t>Q043-C05</t>
  </si>
  <si>
    <t>Q044-P01</t>
  </si>
  <si>
    <t>Q044-P02</t>
  </si>
  <si>
    <t>Q044-P03</t>
  </si>
  <si>
    <t>Q044-P04</t>
  </si>
  <si>
    <t>Q044-P05</t>
  </si>
  <si>
    <t>Q044-C01</t>
  </si>
  <si>
    <t>Q044-C02</t>
  </si>
  <si>
    <t>Q044-C03</t>
  </si>
  <si>
    <t>Q044-C04</t>
  </si>
  <si>
    <t>Q044-C05</t>
  </si>
  <si>
    <t>Q045-P01</t>
  </si>
  <si>
    <t>Q045-P02</t>
  </si>
  <si>
    <t>Q045-P03</t>
  </si>
  <si>
    <t>Q045-P04</t>
  </si>
  <si>
    <t>Q045-P05</t>
  </si>
  <si>
    <t>Q045-C01</t>
  </si>
  <si>
    <t>Q045-C02</t>
  </si>
  <si>
    <t>Q045-C03</t>
  </si>
  <si>
    <t>Q045-C04</t>
  </si>
  <si>
    <t>Q045-C05</t>
  </si>
  <si>
    <t>Q046-P01</t>
  </si>
  <si>
    <t>quantités estimées</t>
  </si>
  <si>
    <t>Ajoute le point professionnel suivant : quantités estimées.</t>
  </si>
  <si>
    <t>estimées</t>
  </si>
  <si>
    <t>estimees</t>
  </si>
  <si>
    <t>Q046-P02</t>
  </si>
  <si>
    <t>poids minimum</t>
  </si>
  <si>
    <t>Ajoute le point professionnel suivant : poids minimum.</t>
  </si>
  <si>
    <t>poids</t>
  </si>
  <si>
    <t>minimum</t>
  </si>
  <si>
    <t>minimu</t>
  </si>
  <si>
    <t>Q046-P03</t>
  </si>
  <si>
    <t>Ajoute le point professionnel suivant : livraison.</t>
  </si>
  <si>
    <t>Q046-P04</t>
  </si>
  <si>
    <t>activité fournisseur</t>
  </si>
  <si>
    <t>Ajoute le point professionnel suivant : activité fournisseur.</t>
  </si>
  <si>
    <t>activité</t>
  </si>
  <si>
    <t>activite</t>
  </si>
  <si>
    <t>activi</t>
  </si>
  <si>
    <t>Q046-P05</t>
  </si>
  <si>
    <t>calibrage du besoin</t>
  </si>
  <si>
    <t>Ajoute le point professionnel suivant : calibrage du besoin.</t>
  </si>
  <si>
    <t>calibrage</t>
  </si>
  <si>
    <t>calibr</t>
  </si>
  <si>
    <t>Q046-C01</t>
  </si>
  <si>
    <t>Q046-C02</t>
  </si>
  <si>
    <t>Ajoute ce point avec tes mots : poids minimum.</t>
  </si>
  <si>
    <t>Q046-C03</t>
  </si>
  <si>
    <t>Ajoute ce point avec tes mots : livraison.</t>
  </si>
  <si>
    <t>Q046-C04</t>
  </si>
  <si>
    <t>fournisseur capable</t>
  </si>
  <si>
    <t>Ajoute ce point avec tes mots : fournisseur capable.</t>
  </si>
  <si>
    <t>capable</t>
  </si>
  <si>
    <t>capabl</t>
  </si>
  <si>
    <t>Q046-C05</t>
  </si>
  <si>
    <t>besoin réaliste</t>
  </si>
  <si>
    <t>Ajoute ce point avec tes mots : besoin réaliste.</t>
  </si>
  <si>
    <t>réaliste</t>
  </si>
  <si>
    <t>realiste</t>
  </si>
  <si>
    <t>réalis</t>
  </si>
  <si>
    <t>Q047-P01</t>
  </si>
  <si>
    <t>Q047-P02</t>
  </si>
  <si>
    <t>Q047-P03</t>
  </si>
  <si>
    <t>Q047-P04</t>
  </si>
  <si>
    <t>Q047-P05</t>
  </si>
  <si>
    <t>Q047-C01</t>
  </si>
  <si>
    <t>Q047-C02</t>
  </si>
  <si>
    <t>Q047-C03</t>
  </si>
  <si>
    <t>Q047-C04</t>
  </si>
  <si>
    <t>Q047-C05</t>
  </si>
  <si>
    <t>Q048-P01</t>
  </si>
  <si>
    <t>Q048-P02</t>
  </si>
  <si>
    <t>Q048-P03</t>
  </si>
  <si>
    <t>Q048-P04</t>
  </si>
  <si>
    <t>Q048-P05</t>
  </si>
  <si>
    <t>Q048-C01</t>
  </si>
  <si>
    <t>Q048-C02</t>
  </si>
  <si>
    <t>Q048-C03</t>
  </si>
  <si>
    <t>Q048-C04</t>
  </si>
  <si>
    <t>Q048-C05</t>
  </si>
  <si>
    <t>Q049-P01</t>
  </si>
  <si>
    <t>Q049-P02</t>
  </si>
  <si>
    <t>Q049-P03</t>
  </si>
  <si>
    <t>Q049-P04</t>
  </si>
  <si>
    <t>Q049-P05</t>
  </si>
  <si>
    <t>Q049-C01</t>
  </si>
  <si>
    <t>Q049-C02</t>
  </si>
  <si>
    <t>Q049-C03</t>
  </si>
  <si>
    <t>Q049-C04</t>
  </si>
  <si>
    <t>Q049-C05</t>
  </si>
  <si>
    <t>Q050-P01</t>
  </si>
  <si>
    <t>Q050-P02</t>
  </si>
  <si>
    <t>Q050-P03</t>
  </si>
  <si>
    <t>Q050-P04</t>
  </si>
  <si>
    <t>Q050-P05</t>
  </si>
  <si>
    <t>Q050-C01</t>
  </si>
  <si>
    <t>Q050-C02</t>
  </si>
  <si>
    <t>Q050-C03</t>
  </si>
  <si>
    <t>Q050-C04</t>
  </si>
  <si>
    <t>Q050-C05</t>
  </si>
  <si>
    <t>Q051-P01</t>
  </si>
  <si>
    <t>acheteur responsable</t>
  </si>
  <si>
    <t>Ajoute le point professionnel suivant : acheteur responsable.</t>
  </si>
  <si>
    <t>responsable</t>
  </si>
  <si>
    <t>respon</t>
  </si>
  <si>
    <t>Q051-P02</t>
  </si>
  <si>
    <t>achat de denrées</t>
  </si>
  <si>
    <t>Ajoute le point professionnel suivant : achat de denrées.</t>
  </si>
  <si>
    <t>denrées</t>
  </si>
  <si>
    <t>denrees</t>
  </si>
  <si>
    <t>denrée</t>
  </si>
  <si>
    <t>Q051-P03</t>
  </si>
  <si>
    <t>commandes</t>
  </si>
  <si>
    <t>Ajoute le point professionnel suivant : commandes.</t>
  </si>
  <si>
    <t>comman</t>
  </si>
  <si>
    <t>Q051-P04</t>
  </si>
  <si>
    <t>objectifs chiffrés</t>
  </si>
  <si>
    <t>Ajoute le point professionnel suivant : objectifs chiffrés.</t>
  </si>
  <si>
    <t>objectifs</t>
  </si>
  <si>
    <t>chiffrés</t>
  </si>
  <si>
    <t>chiffres</t>
  </si>
  <si>
    <t>Q051-P05</t>
  </si>
  <si>
    <t>structuration en lots</t>
  </si>
  <si>
    <t>Ajoute le point professionnel suivant : structuration en lots.</t>
  </si>
  <si>
    <t>structuration</t>
  </si>
  <si>
    <t>struct</t>
  </si>
  <si>
    <t>Q051-C01</t>
  </si>
  <si>
    <t>achat direct</t>
  </si>
  <si>
    <t>Ajoute ce point avec tes mots : achat direct.</t>
  </si>
  <si>
    <t>direct</t>
  </si>
  <si>
    <t>Q051-C02</t>
  </si>
  <si>
    <t>Ajoute ce point avec tes mots : denrées.</t>
  </si>
  <si>
    <t>Q051-C03</t>
  </si>
  <si>
    <t>commander</t>
  </si>
  <si>
    <t>Ajoute ce point avec tes mots : commander.</t>
  </si>
  <si>
    <t>Q051-C04</t>
  </si>
  <si>
    <t>Ajoute ce point avec tes mots : objectifs.</t>
  </si>
  <si>
    <t>Q051-C05</t>
  </si>
  <si>
    <t>Ajoute ce point avec tes mots : lots.</t>
  </si>
  <si>
    <t>Q052-P01</t>
  </si>
  <si>
    <t>Q052-P02</t>
  </si>
  <si>
    <t>Q052-P03</t>
  </si>
  <si>
    <t>Q052-P04</t>
  </si>
  <si>
    <t>Q052-P05</t>
  </si>
  <si>
    <t>Q052-C01</t>
  </si>
  <si>
    <t>Q052-C02</t>
  </si>
  <si>
    <t>Q052-C03</t>
  </si>
  <si>
    <t>Q052-C04</t>
  </si>
  <si>
    <t>Q052-C05</t>
  </si>
  <si>
    <t>Q053-P01</t>
  </si>
  <si>
    <t>Q053-P02</t>
  </si>
  <si>
    <t>Q053-P03</t>
  </si>
  <si>
    <t>Q053-P04</t>
  </si>
  <si>
    <t>Q053-P05</t>
  </si>
  <si>
    <t>Q053-C01</t>
  </si>
  <si>
    <t>Q053-C02</t>
  </si>
  <si>
    <t>Q053-C03</t>
  </si>
  <si>
    <t>Q053-C04</t>
  </si>
  <si>
    <t>Q053-C05</t>
  </si>
  <si>
    <t>Q054-P01</t>
  </si>
  <si>
    <t>Q054-P02</t>
  </si>
  <si>
    <t>Q054-P03</t>
  </si>
  <si>
    <t>Q054-P04</t>
  </si>
  <si>
    <t>Q054-P05</t>
  </si>
  <si>
    <t>Q054-C01</t>
  </si>
  <si>
    <t>Q054-C02</t>
  </si>
  <si>
    <t>Q054-C03</t>
  </si>
  <si>
    <t>Q054-C04</t>
  </si>
  <si>
    <t>Q054-C05</t>
  </si>
  <si>
    <t>Q055-P01</t>
  </si>
  <si>
    <t>Q055-P02</t>
  </si>
  <si>
    <t>Q055-P03</t>
  </si>
  <si>
    <t>Q055-P04</t>
  </si>
  <si>
    <t>Q055-P05</t>
  </si>
  <si>
    <t>Q055-C01</t>
  </si>
  <si>
    <t>Q055-C02</t>
  </si>
  <si>
    <t>Q055-C03</t>
  </si>
  <si>
    <t>Q055-C04</t>
  </si>
  <si>
    <t>Q055-C05</t>
  </si>
  <si>
    <t>Q056-P01</t>
  </si>
  <si>
    <t>prestataire</t>
  </si>
  <si>
    <t>Ajoute le point professionnel suivant : prestataire.</t>
  </si>
  <si>
    <t>presta</t>
  </si>
  <si>
    <t>Q056-P02</t>
  </si>
  <si>
    <t>production des repas</t>
  </si>
  <si>
    <t>Ajoute le point professionnel suivant : production des repas.</t>
  </si>
  <si>
    <t>repas</t>
  </si>
  <si>
    <t>Q056-P03</t>
  </si>
  <si>
    <t>plan de progrès</t>
  </si>
  <si>
    <t>Ajoute le point professionnel suivant : plan de progrès.</t>
  </si>
  <si>
    <t>plan</t>
  </si>
  <si>
    <t>progrès</t>
  </si>
  <si>
    <t>progres</t>
  </si>
  <si>
    <t>progrè</t>
  </si>
  <si>
    <t>Q056-P04</t>
  </si>
  <si>
    <t>obligations d’exécution</t>
  </si>
  <si>
    <t>Ajoute le point professionnel suivant : obligations d’exécution.</t>
  </si>
  <si>
    <t>obligations</t>
  </si>
  <si>
    <t>exécution</t>
  </si>
  <si>
    <t>execution</t>
  </si>
  <si>
    <t>obliga</t>
  </si>
  <si>
    <t>Q056-P05</t>
  </si>
  <si>
    <t>suivi contractuel</t>
  </si>
  <si>
    <t>Ajoute le point professionnel suivant : suivi contractuel.</t>
  </si>
  <si>
    <t>suivi</t>
  </si>
  <si>
    <t>contractuel</t>
  </si>
  <si>
    <t>contra</t>
  </si>
  <si>
    <t>Q056-C01</t>
  </si>
  <si>
    <t>Ajoute ce point avec tes mots : prestataire.</t>
  </si>
  <si>
    <t>Q056-C02</t>
  </si>
  <si>
    <t>repas produits</t>
  </si>
  <si>
    <t>Ajoute ce point avec tes mots : repas produits.</t>
  </si>
  <si>
    <t>Q056-C03</t>
  </si>
  <si>
    <t>progrès demandé</t>
  </si>
  <si>
    <t>Ajoute ce point avec tes mots : progrès demandé.</t>
  </si>
  <si>
    <t>demandé</t>
  </si>
  <si>
    <t>demande</t>
  </si>
  <si>
    <t>Q056-C04</t>
  </si>
  <si>
    <t>Ajoute ce point avec tes mots : obligations.</t>
  </si>
  <si>
    <t>Q056-C05</t>
  </si>
  <si>
    <t>Ajoute ce point avec tes mots : suivi.</t>
  </si>
  <si>
    <t>Q057-P01</t>
  </si>
  <si>
    <t>Q057-P02</t>
  </si>
  <si>
    <t>Q057-P03</t>
  </si>
  <si>
    <t>Q057-P04</t>
  </si>
  <si>
    <t>Q057-P05</t>
  </si>
  <si>
    <t>Q057-C01</t>
  </si>
  <si>
    <t>Q057-C02</t>
  </si>
  <si>
    <t>Q057-C03</t>
  </si>
  <si>
    <t>Q057-C04</t>
  </si>
  <si>
    <t>Q057-C05</t>
  </si>
  <si>
    <t>Q058-P01</t>
  </si>
  <si>
    <t>Q058-P02</t>
  </si>
  <si>
    <t>Q058-P03</t>
  </si>
  <si>
    <t>Q058-P04</t>
  </si>
  <si>
    <t>Q058-P05</t>
  </si>
  <si>
    <t>Q058-C01</t>
  </si>
  <si>
    <t>Q058-C02</t>
  </si>
  <si>
    <t>Q058-C03</t>
  </si>
  <si>
    <t>Q058-C04</t>
  </si>
  <si>
    <t>Q058-C05</t>
  </si>
  <si>
    <t>Q059-P01</t>
  </si>
  <si>
    <t>Q059-P02</t>
  </si>
  <si>
    <t>Q059-P03</t>
  </si>
  <si>
    <t>Q059-P04</t>
  </si>
  <si>
    <t>Q059-P05</t>
  </si>
  <si>
    <t>Q059-C01</t>
  </si>
  <si>
    <t>Q059-C02</t>
  </si>
  <si>
    <t>Q059-C03</t>
  </si>
  <si>
    <t>Q059-C04</t>
  </si>
  <si>
    <t>Q059-C05</t>
  </si>
  <si>
    <t>Q060-P01</t>
  </si>
  <si>
    <t>Q060-P02</t>
  </si>
  <si>
    <t>Q060-P03</t>
  </si>
  <si>
    <t>Q060-P04</t>
  </si>
  <si>
    <t>Q060-P05</t>
  </si>
  <si>
    <t>Q060-C01</t>
  </si>
  <si>
    <t>Q060-C02</t>
  </si>
  <si>
    <t>Q060-C03</t>
  </si>
  <si>
    <t>Q060-C04</t>
  </si>
  <si>
    <t>Q060-C05</t>
  </si>
  <si>
    <t>Q061-P01</t>
  </si>
  <si>
    <t>exigence technique</t>
  </si>
  <si>
    <t>Ajoute le point professionnel suivant : exigence technique.</t>
  </si>
  <si>
    <t>exigence</t>
  </si>
  <si>
    <t>technique</t>
  </si>
  <si>
    <t>exigen</t>
  </si>
  <si>
    <t>techni</t>
  </si>
  <si>
    <t>Q061-P02</t>
  </si>
  <si>
    <t>condition d’exécution</t>
  </si>
  <si>
    <t>Ajoute le point professionnel suivant : condition d’exécution.</t>
  </si>
  <si>
    <t>condition</t>
  </si>
  <si>
    <t>Q061-P03</t>
  </si>
  <si>
    <t>description du besoin</t>
  </si>
  <si>
    <t>Ajoute le point professionnel suivant : description du besoin.</t>
  </si>
  <si>
    <t>description</t>
  </si>
  <si>
    <t>descri</t>
  </si>
  <si>
    <t>Q061-P04</t>
  </si>
  <si>
    <t>qualité produit</t>
  </si>
  <si>
    <t>Ajoute le point professionnel suivant : qualité produit.</t>
  </si>
  <si>
    <t>produit</t>
  </si>
  <si>
    <t>Q061-P05</t>
  </si>
  <si>
    <t>modalités de livraison</t>
  </si>
  <si>
    <t>Ajoute le point professionnel suivant : modalités de livraison.</t>
  </si>
  <si>
    <t>modalités</t>
  </si>
  <si>
    <t>modalites</t>
  </si>
  <si>
    <t>modali</t>
  </si>
  <si>
    <t>Q061-C01</t>
  </si>
  <si>
    <t>ce qu’on demande techniquement</t>
  </si>
  <si>
    <t>Ajoute ce point avec tes mots : ce qu’on demande techniquement.</t>
  </si>
  <si>
    <t>techniquement</t>
  </si>
  <si>
    <t>Q061-C02</t>
  </si>
  <si>
    <t>besoin décrit</t>
  </si>
  <si>
    <t>Ajoute ce point avec tes mots : besoin décrit.</t>
  </si>
  <si>
    <t>décrit</t>
  </si>
  <si>
    <t>decrit</t>
  </si>
  <si>
    <t>Q061-C03</t>
  </si>
  <si>
    <t>Ajoute ce point avec tes mots : qualité.</t>
  </si>
  <si>
    <t>Q061-C04</t>
  </si>
  <si>
    <t>Q061-C05</t>
  </si>
  <si>
    <t>règles de fourniture</t>
  </si>
  <si>
    <t>Ajoute ce point avec tes mots : règles de fourniture.</t>
  </si>
  <si>
    <t>règles</t>
  </si>
  <si>
    <t>regles</t>
  </si>
  <si>
    <t>fourniture</t>
  </si>
  <si>
    <t>Q062-P01</t>
  </si>
  <si>
    <t>Q062-P02</t>
  </si>
  <si>
    <t>Q062-P03</t>
  </si>
  <si>
    <t>Q062-P04</t>
  </si>
  <si>
    <t>Q062-P05</t>
  </si>
  <si>
    <t>Q062-C01</t>
  </si>
  <si>
    <t>Q062-C02</t>
  </si>
  <si>
    <t>Q062-C03</t>
  </si>
  <si>
    <t>Q062-C04</t>
  </si>
  <si>
    <t>Q062-C05</t>
  </si>
  <si>
    <t>Q063-P01</t>
  </si>
  <si>
    <t>Q063-P02</t>
  </si>
  <si>
    <t>Q063-P03</t>
  </si>
  <si>
    <t>Q063-P04</t>
  </si>
  <si>
    <t>Q063-P05</t>
  </si>
  <si>
    <t>Q063-C01</t>
  </si>
  <si>
    <t>Q063-C02</t>
  </si>
  <si>
    <t>Q063-C03</t>
  </si>
  <si>
    <t>Q063-C04</t>
  </si>
  <si>
    <t>Q063-C05</t>
  </si>
  <si>
    <t>Q064-P01</t>
  </si>
  <si>
    <t>Q064-P02</t>
  </si>
  <si>
    <t>Q064-P03</t>
  </si>
  <si>
    <t>Q064-P04</t>
  </si>
  <si>
    <t>Q064-P05</t>
  </si>
  <si>
    <t>Q064-C01</t>
  </si>
  <si>
    <t>Q064-C02</t>
  </si>
  <si>
    <t>Q064-C03</t>
  </si>
  <si>
    <t>Q064-C04</t>
  </si>
  <si>
    <t>Q064-C05</t>
  </si>
  <si>
    <t>Q065-P01</t>
  </si>
  <si>
    <t>Q065-P02</t>
  </si>
  <si>
    <t>Q065-P03</t>
  </si>
  <si>
    <t>Q065-P04</t>
  </si>
  <si>
    <t>Q065-P05</t>
  </si>
  <si>
    <t>Q065-C01</t>
  </si>
  <si>
    <t>Q065-C02</t>
  </si>
  <si>
    <t>Q065-C03</t>
  </si>
  <si>
    <t>Q065-C04</t>
  </si>
  <si>
    <t>Q065-C05</t>
  </si>
  <si>
    <t>Q066-P01</t>
  </si>
  <si>
    <t>pénalités</t>
  </si>
  <si>
    <t>Ajoute le point professionnel suivant : pénalités.</t>
  </si>
  <si>
    <t>penalites</t>
  </si>
  <si>
    <t>pénali</t>
  </si>
  <si>
    <t>Q066-P02</t>
  </si>
  <si>
    <t>Ajoute le point professionnel suivant : suivi.</t>
  </si>
  <si>
    <t>Q066-P03</t>
  </si>
  <si>
    <t>transmission des preuves</t>
  </si>
  <si>
    <t>Ajoute le point professionnel suivant : transmission des preuves.</t>
  </si>
  <si>
    <t>transmission</t>
  </si>
  <si>
    <t>preuves</t>
  </si>
  <si>
    <t>transm</t>
  </si>
  <si>
    <t>preuve</t>
  </si>
  <si>
    <t>Q066-P04</t>
  </si>
  <si>
    <t>conditions administratives</t>
  </si>
  <si>
    <t>Ajoute le point professionnel suivant : conditions administratives.</t>
  </si>
  <si>
    <t>conditions</t>
  </si>
  <si>
    <t>administratives</t>
  </si>
  <si>
    <t>Q066-P05</t>
  </si>
  <si>
    <t>exécution du marché</t>
  </si>
  <si>
    <t>Ajoute le point professionnel suivant : exécution du marché.</t>
  </si>
  <si>
    <t>Q066-C01</t>
  </si>
  <si>
    <t>Ajoute ce point avec tes mots : pénalités.</t>
  </si>
  <si>
    <t>Q066-C02</t>
  </si>
  <si>
    <t>Q066-C03</t>
  </si>
  <si>
    <t>preuves à envoyer</t>
  </si>
  <si>
    <t>Ajoute ce point avec tes mots : preuves à envoyer.</t>
  </si>
  <si>
    <t>envoyer</t>
  </si>
  <si>
    <t>envoye</t>
  </si>
  <si>
    <t>Q066-C04</t>
  </si>
  <si>
    <t>règles administratives</t>
  </si>
  <si>
    <t>Ajoute ce point avec tes mots : règles administratives.</t>
  </si>
  <si>
    <t>Q066-C05</t>
  </si>
  <si>
    <t>Ajoute ce point avec tes mots : exécution.</t>
  </si>
  <si>
    <t>exécut</t>
  </si>
  <si>
    <t>Q067-P01</t>
  </si>
  <si>
    <t>Q067-P02</t>
  </si>
  <si>
    <t>Q067-P03</t>
  </si>
  <si>
    <t>Q067-P04</t>
  </si>
  <si>
    <t>Q067-P05</t>
  </si>
  <si>
    <t>Q067-C01</t>
  </si>
  <si>
    <t>Q067-C02</t>
  </si>
  <si>
    <t>Q067-C03</t>
  </si>
  <si>
    <t>Q067-C04</t>
  </si>
  <si>
    <t>Q067-C05</t>
  </si>
  <si>
    <t>Q068-P01</t>
  </si>
  <si>
    <t>Q068-P02</t>
  </si>
  <si>
    <t>Q068-P03</t>
  </si>
  <si>
    <t>Q068-P04</t>
  </si>
  <si>
    <t>Q068-P05</t>
  </si>
  <si>
    <t>Q068-C01</t>
  </si>
  <si>
    <t>Q068-C02</t>
  </si>
  <si>
    <t>Q068-C03</t>
  </si>
  <si>
    <t>Q068-C04</t>
  </si>
  <si>
    <t>Q068-C05</t>
  </si>
  <si>
    <t>Q069-P01</t>
  </si>
  <si>
    <t>Q069-P02</t>
  </si>
  <si>
    <t>Q069-P03</t>
  </si>
  <si>
    <t>Q069-P04</t>
  </si>
  <si>
    <t>Q069-P05</t>
  </si>
  <si>
    <t>Q069-C01</t>
  </si>
  <si>
    <t>Q069-C02</t>
  </si>
  <si>
    <t>Q069-C03</t>
  </si>
  <si>
    <t>Q069-C04</t>
  </si>
  <si>
    <t>Q069-C05</t>
  </si>
  <si>
    <t>Q070-P01</t>
  </si>
  <si>
    <t>Q070-P02</t>
  </si>
  <si>
    <t>Q070-P03</t>
  </si>
  <si>
    <t>Q070-P04</t>
  </si>
  <si>
    <t>Q070-P05</t>
  </si>
  <si>
    <t>Q070-C01</t>
  </si>
  <si>
    <t>Q070-C02</t>
  </si>
  <si>
    <t>Q070-C03</t>
  </si>
  <si>
    <t>Q070-C04</t>
  </si>
  <si>
    <t>Q070-C05</t>
  </si>
  <si>
    <t>Q071-P01</t>
  </si>
  <si>
    <t>critères d’attribution</t>
  </si>
  <si>
    <t>Ajoute le point professionnel suivant : critères d’attribution.</t>
  </si>
  <si>
    <t>critères</t>
  </si>
  <si>
    <t>criteres</t>
  </si>
  <si>
    <t>attribution</t>
  </si>
  <si>
    <t>critèr</t>
  </si>
  <si>
    <t>Q071-P02</t>
  </si>
  <si>
    <t>documents à produire</t>
  </si>
  <si>
    <t>Ajoute le point professionnel suivant : documents à produire.</t>
  </si>
  <si>
    <t>documents</t>
  </si>
  <si>
    <t>Q071-P03</t>
  </si>
  <si>
    <t>pondération</t>
  </si>
  <si>
    <t>Ajoute le point professionnel suivant : pondération.</t>
  </si>
  <si>
    <t>ponderation</t>
  </si>
  <si>
    <t>pondér</t>
  </si>
  <si>
    <t>Q071-P04</t>
  </si>
  <si>
    <t>analyse des offres</t>
  </si>
  <si>
    <t>Ajoute le point professionnel suivant : analyse des offres.</t>
  </si>
  <si>
    <t>analyse</t>
  </si>
  <si>
    <t>offres</t>
  </si>
  <si>
    <t>analys</t>
  </si>
  <si>
    <t>Q071-P05</t>
  </si>
  <si>
    <t>mise en concurrence</t>
  </si>
  <si>
    <t>Ajoute le point professionnel suivant : mise en concurrence.</t>
  </si>
  <si>
    <t>mise</t>
  </si>
  <si>
    <t>Q071-C01</t>
  </si>
  <si>
    <t>critères de choix</t>
  </si>
  <si>
    <t>Ajoute ce point avec tes mots : critères de choix.</t>
  </si>
  <si>
    <t>choix</t>
  </si>
  <si>
    <t>Q071-C02</t>
  </si>
  <si>
    <t>documents demandés</t>
  </si>
  <si>
    <t>Ajoute ce point avec tes mots : documents demandés.</t>
  </si>
  <si>
    <t>demandés</t>
  </si>
  <si>
    <t>demandes</t>
  </si>
  <si>
    <t>Q071-C03</t>
  </si>
  <si>
    <t>points</t>
  </si>
  <si>
    <t>Ajoute ce point avec tes mots : points.</t>
  </si>
  <si>
    <t>Q071-C04</t>
  </si>
  <si>
    <t>comparer les offres</t>
  </si>
  <si>
    <t>Ajoute ce point avec tes mots : comparer les offres.</t>
  </si>
  <si>
    <t>comparer</t>
  </si>
  <si>
    <t>Q071-C05</t>
  </si>
  <si>
    <t>Ajoute ce point avec tes mots : mise en concurrence.</t>
  </si>
  <si>
    <t>Q072-P01</t>
  </si>
  <si>
    <t>Q072-P02</t>
  </si>
  <si>
    <t>Q072-P03</t>
  </si>
  <si>
    <t>Q072-P04</t>
  </si>
  <si>
    <t>Q072-P05</t>
  </si>
  <si>
    <t>Q072-C01</t>
  </si>
  <si>
    <t>Q072-C02</t>
  </si>
  <si>
    <t>Q072-C03</t>
  </si>
  <si>
    <t>Q072-C04</t>
  </si>
  <si>
    <t>Q072-C05</t>
  </si>
  <si>
    <t>Q073-P01</t>
  </si>
  <si>
    <t>Q073-P02</t>
  </si>
  <si>
    <t>Q073-P03</t>
  </si>
  <si>
    <t>Q073-P04</t>
  </si>
  <si>
    <t>Q073-P05</t>
  </si>
  <si>
    <t>Q073-C01</t>
  </si>
  <si>
    <t>Q073-C02</t>
  </si>
  <si>
    <t>Q073-C03</t>
  </si>
  <si>
    <t>Q073-C04</t>
  </si>
  <si>
    <t>Q073-C05</t>
  </si>
  <si>
    <t>Q074-P01</t>
  </si>
  <si>
    <t>Q074-P02</t>
  </si>
  <si>
    <t>Q074-P03</t>
  </si>
  <si>
    <t>Q074-P04</t>
  </si>
  <si>
    <t>Q074-P05</t>
  </si>
  <si>
    <t>Q074-C01</t>
  </si>
  <si>
    <t>Q074-C02</t>
  </si>
  <si>
    <t>Q074-C03</t>
  </si>
  <si>
    <t>Q074-C04</t>
  </si>
  <si>
    <t>Q074-C05</t>
  </si>
  <si>
    <t>Q075-P01</t>
  </si>
  <si>
    <t>Q075-P02</t>
  </si>
  <si>
    <t>Q075-P03</t>
  </si>
  <si>
    <t>Q075-P04</t>
  </si>
  <si>
    <t>Q075-P05</t>
  </si>
  <si>
    <t>Q075-C01</t>
  </si>
  <si>
    <t>Q075-C02</t>
  </si>
  <si>
    <t>Q075-C03</t>
  </si>
  <si>
    <t>Q075-C04</t>
  </si>
  <si>
    <t>Q075-C05</t>
  </si>
  <si>
    <t>Q076-P01</t>
  </si>
  <si>
    <t>critère objectif</t>
  </si>
  <si>
    <t>Ajoute le point professionnel suivant : critère objectif.</t>
  </si>
  <si>
    <t>critère</t>
  </si>
  <si>
    <t>critere</t>
  </si>
  <si>
    <t>objectif</t>
  </si>
  <si>
    <t>Q076-P02</t>
  </si>
  <si>
    <t>pondération discriminante</t>
  </si>
  <si>
    <t>Ajoute le point professionnel suivant : pondération discriminante.</t>
  </si>
  <si>
    <t>discriminante</t>
  </si>
  <si>
    <t>Q076-P03</t>
  </si>
  <si>
    <t>vérifiable</t>
  </si>
  <si>
    <t>Ajoute le point professionnel suivant : vérifiable.</t>
  </si>
  <si>
    <t>verifiable</t>
  </si>
  <si>
    <t>vérifi</t>
  </si>
  <si>
    <t>Q076-P04</t>
  </si>
  <si>
    <t>lié à l’objet du marché</t>
  </si>
  <si>
    <t>Ajoute le point professionnel suivant : lié à l’objet du marché.</t>
  </si>
  <si>
    <t>objet</t>
  </si>
  <si>
    <t>Q076-P05</t>
  </si>
  <si>
    <t>non discriminatoire</t>
  </si>
  <si>
    <t>Ajoute le point professionnel suivant : non discriminatoire.</t>
  </si>
  <si>
    <t>discriminatoire</t>
  </si>
  <si>
    <t>discri</t>
  </si>
  <si>
    <t>Q076-C01</t>
  </si>
  <si>
    <t>critère clair</t>
  </si>
  <si>
    <t>Ajoute ce point avec tes mots : critère clair.</t>
  </si>
  <si>
    <t>Q076-C02</t>
  </si>
  <si>
    <t>points suffisants</t>
  </si>
  <si>
    <t>Ajoute ce point avec tes mots : points suffisants.</t>
  </si>
  <si>
    <t>suffisants</t>
  </si>
  <si>
    <t>suffis</t>
  </si>
  <si>
    <t>Q076-C03</t>
  </si>
  <si>
    <t>Ajoute ce point avec tes mots : vérifiable.</t>
  </si>
  <si>
    <t>Q076-C04</t>
  </si>
  <si>
    <t>lié au marché</t>
  </si>
  <si>
    <t>Ajoute ce point avec tes mots : lié au marché.</t>
  </si>
  <si>
    <t>Q076-C05</t>
  </si>
  <si>
    <t>pas injuste</t>
  </si>
  <si>
    <t>Ajoute ce point avec tes mots : pas injuste.</t>
  </si>
  <si>
    <t>injuste</t>
  </si>
  <si>
    <t>injust</t>
  </si>
  <si>
    <t>Q077-P01</t>
  </si>
  <si>
    <t>Q077-P02</t>
  </si>
  <si>
    <t>Q077-P03</t>
  </si>
  <si>
    <t>Q077-P04</t>
  </si>
  <si>
    <t>Q077-P05</t>
  </si>
  <si>
    <t>Q077-C01</t>
  </si>
  <si>
    <t>Q077-C02</t>
  </si>
  <si>
    <t>Q077-C03</t>
  </si>
  <si>
    <t>Q077-C04</t>
  </si>
  <si>
    <t>Q077-C05</t>
  </si>
  <si>
    <t>Q078-P01</t>
  </si>
  <si>
    <t>Q078-P02</t>
  </si>
  <si>
    <t>Q078-P03</t>
  </si>
  <si>
    <t>Q078-P04</t>
  </si>
  <si>
    <t>Q078-P05</t>
  </si>
  <si>
    <t>Q078-C01</t>
  </si>
  <si>
    <t>Q078-C02</t>
  </si>
  <si>
    <t>Q078-C03</t>
  </si>
  <si>
    <t>Q078-C04</t>
  </si>
  <si>
    <t>Q078-C05</t>
  </si>
  <si>
    <t>Q079-P01</t>
  </si>
  <si>
    <t>Q079-P02</t>
  </si>
  <si>
    <t>Q079-P03</t>
  </si>
  <si>
    <t>Q079-P04</t>
  </si>
  <si>
    <t>Q079-P05</t>
  </si>
  <si>
    <t>Q079-C01</t>
  </si>
  <si>
    <t>Q079-C02</t>
  </si>
  <si>
    <t>Q079-C03</t>
  </si>
  <si>
    <t>Q079-C04</t>
  </si>
  <si>
    <t>Q079-C05</t>
  </si>
  <si>
    <t>Q080-P01</t>
  </si>
  <si>
    <t>Q080-P02</t>
  </si>
  <si>
    <t>Q080-P03</t>
  </si>
  <si>
    <t>Q080-P04</t>
  </si>
  <si>
    <t>Q080-P05</t>
  </si>
  <si>
    <t>Q080-C01</t>
  </si>
  <si>
    <t>Q080-C02</t>
  </si>
  <si>
    <t>Q080-C03</t>
  </si>
  <si>
    <t>Q080-C04</t>
  </si>
  <si>
    <t>Q080-C05</t>
  </si>
  <si>
    <t>Q081-P01</t>
  </si>
  <si>
    <t>obligation du titulaire</t>
  </si>
  <si>
    <t>Ajoute le point professionnel suivant : obligation du titulaire.</t>
  </si>
  <si>
    <t>obligation</t>
  </si>
  <si>
    <t>titulaire</t>
  </si>
  <si>
    <t>titula</t>
  </si>
  <si>
    <t>Q081-P02</t>
  </si>
  <si>
    <t>Q081-P03</t>
  </si>
  <si>
    <t>contrôle par l’acheteur</t>
  </si>
  <si>
    <t>Ajoute le point professionnel suivant : contrôle par l’acheteur.</t>
  </si>
  <si>
    <t>contrôle</t>
  </si>
  <si>
    <t>controle</t>
  </si>
  <si>
    <t>contrô</t>
  </si>
  <si>
    <t>Q081-P04</t>
  </si>
  <si>
    <t>pénalité possible</t>
  </si>
  <si>
    <t>Ajoute le point professionnel suivant : pénalité possible.</t>
  </si>
  <si>
    <t>pénalité</t>
  </si>
  <si>
    <t>penalite</t>
  </si>
  <si>
    <t>Q081-P05</t>
  </si>
  <si>
    <t>preuve attendue</t>
  </si>
  <si>
    <t>Ajoute le point professionnel suivant : preuve attendue.</t>
  </si>
  <si>
    <t>attend</t>
  </si>
  <si>
    <t>Q081-C01</t>
  </si>
  <si>
    <t>ce que le titulaire doit faire</t>
  </si>
  <si>
    <t>Ajoute ce point avec tes mots : ce que le titulaire doit faire.</t>
  </si>
  <si>
    <t>doit</t>
  </si>
  <si>
    <t>faire</t>
  </si>
  <si>
    <t>Q081-C02</t>
  </si>
  <si>
    <t>pendant le marché</t>
  </si>
  <si>
    <t>Ajoute ce point avec tes mots : pendant le marché.</t>
  </si>
  <si>
    <t>pendant</t>
  </si>
  <si>
    <t>pendan</t>
  </si>
  <si>
    <t>Q081-C03</t>
  </si>
  <si>
    <t>Ajoute ce point avec tes mots : contrôle.</t>
  </si>
  <si>
    <t>Q081-C04</t>
  </si>
  <si>
    <t>Ajoute ce point avec tes mots : pénalité.</t>
  </si>
  <si>
    <t>Q081-C05</t>
  </si>
  <si>
    <t>Ajoute ce point avec tes mots : preuve.</t>
  </si>
  <si>
    <t>Q082-P01</t>
  </si>
  <si>
    <t>Q082-P02</t>
  </si>
  <si>
    <t>Q082-P03</t>
  </si>
  <si>
    <t>Q082-P04</t>
  </si>
  <si>
    <t>Q082-P05</t>
  </si>
  <si>
    <t>Q082-C01</t>
  </si>
  <si>
    <t>Q082-C02</t>
  </si>
  <si>
    <t>Q082-C03</t>
  </si>
  <si>
    <t>Q082-C04</t>
  </si>
  <si>
    <t>Q082-C05</t>
  </si>
  <si>
    <t>Q083-P01</t>
  </si>
  <si>
    <t>Q083-P02</t>
  </si>
  <si>
    <t>Q083-P03</t>
  </si>
  <si>
    <t>Q083-P04</t>
  </si>
  <si>
    <t>Q083-P05</t>
  </si>
  <si>
    <t>Q083-C01</t>
  </si>
  <si>
    <t>Q083-C02</t>
  </si>
  <si>
    <t>Q083-C03</t>
  </si>
  <si>
    <t>Q083-C04</t>
  </si>
  <si>
    <t>Q083-C05</t>
  </si>
  <si>
    <t>Q084-P01</t>
  </si>
  <si>
    <t>Q084-P02</t>
  </si>
  <si>
    <t>Q084-P03</t>
  </si>
  <si>
    <t>Q084-P04</t>
  </si>
  <si>
    <t>Q084-P05</t>
  </si>
  <si>
    <t>Q084-C01</t>
  </si>
  <si>
    <t>Q084-C02</t>
  </si>
  <si>
    <t>Q084-C03</t>
  </si>
  <si>
    <t>Q084-C04</t>
  </si>
  <si>
    <t>Q084-C05</t>
  </si>
  <si>
    <t>Q085-P01</t>
  </si>
  <si>
    <t>Q085-P02</t>
  </si>
  <si>
    <t>Q085-P03</t>
  </si>
  <si>
    <t>Q085-P04</t>
  </si>
  <si>
    <t>Q085-P05</t>
  </si>
  <si>
    <t>Q085-C01</t>
  </si>
  <si>
    <t>Q085-C02</t>
  </si>
  <si>
    <t>Q085-C03</t>
  </si>
  <si>
    <t>Q085-C04</t>
  </si>
  <si>
    <t>Q085-C05</t>
  </si>
  <si>
    <t>Q086-P01</t>
  </si>
  <si>
    <t>analyse comparative</t>
  </si>
  <si>
    <t>Ajoute le point professionnel suivant : analyse comparative.</t>
  </si>
  <si>
    <t>comparative</t>
  </si>
  <si>
    <t>Q086-P02</t>
  </si>
  <si>
    <t>pratiques d’autres acheteurs</t>
  </si>
  <si>
    <t>Ajoute le point professionnel suivant : pratiques d’autres acheteurs.</t>
  </si>
  <si>
    <t>pratiques</t>
  </si>
  <si>
    <t>autres</t>
  </si>
  <si>
    <t>acheteurs</t>
  </si>
  <si>
    <t>pratiq</t>
  </si>
  <si>
    <t>Q086-P03</t>
  </si>
  <si>
    <t>capitalisation</t>
  </si>
  <si>
    <t>Ajoute le point professionnel suivant : capitalisation.</t>
  </si>
  <si>
    <t>capita</t>
  </si>
  <si>
    <t>Q086-P04</t>
  </si>
  <si>
    <t>bonnes pratiques</t>
  </si>
  <si>
    <t>Ajoute le point professionnel suivant : bonnes pratiques.</t>
  </si>
  <si>
    <t>bonnes</t>
  </si>
  <si>
    <t>Q086-P05</t>
  </si>
  <si>
    <t>construction du marché</t>
  </si>
  <si>
    <t>Ajoute le point professionnel suivant : construction du marché.</t>
  </si>
  <si>
    <t>construction</t>
  </si>
  <si>
    <t>constr</t>
  </si>
  <si>
    <t>Q086-C01</t>
  </si>
  <si>
    <t>comparer avec d’autres</t>
  </si>
  <si>
    <t>Ajoute ce point avec tes mots : comparer avec d’autres.</t>
  </si>
  <si>
    <t>avec</t>
  </si>
  <si>
    <t>Q086-C02</t>
  </si>
  <si>
    <t>voir les pratiques</t>
  </si>
  <si>
    <t>Ajoute ce point avec tes mots : voir les pratiques.</t>
  </si>
  <si>
    <t>Q086-C03</t>
  </si>
  <si>
    <t>reprendre ce qui marche</t>
  </si>
  <si>
    <t>Ajoute ce point avec tes mots : reprendre ce qui marche.</t>
  </si>
  <si>
    <t>reprendre</t>
  </si>
  <si>
    <t>repren</t>
  </si>
  <si>
    <t>Q086-C04</t>
  </si>
  <si>
    <t>bonnes idées</t>
  </si>
  <si>
    <t>Ajoute ce point avec tes mots : bonnes idées.</t>
  </si>
  <si>
    <t>idées</t>
  </si>
  <si>
    <t>idees</t>
  </si>
  <si>
    <t>Q086-C05</t>
  </si>
  <si>
    <t>préparer le marché</t>
  </si>
  <si>
    <t>Ajoute ce point avec tes mots : préparer le marché.</t>
  </si>
  <si>
    <t>préparer</t>
  </si>
  <si>
    <t>preparer</t>
  </si>
  <si>
    <t>Q087-P01</t>
  </si>
  <si>
    <t>Q087-P02</t>
  </si>
  <si>
    <t>Q087-P03</t>
  </si>
  <si>
    <t>Q087-P04</t>
  </si>
  <si>
    <t>Q087-P05</t>
  </si>
  <si>
    <t>Q087-C01</t>
  </si>
  <si>
    <t>Q087-C02</t>
  </si>
  <si>
    <t>Q087-C03</t>
  </si>
  <si>
    <t>Q087-C04</t>
  </si>
  <si>
    <t>Q087-C05</t>
  </si>
  <si>
    <t>Q088-P01</t>
  </si>
  <si>
    <t>Q088-P02</t>
  </si>
  <si>
    <t>Q088-P03</t>
  </si>
  <si>
    <t>Q088-P04</t>
  </si>
  <si>
    <t>Q088-P05</t>
  </si>
  <si>
    <t>Q088-C01</t>
  </si>
  <si>
    <t>Q088-C02</t>
  </si>
  <si>
    <t>Q088-C03</t>
  </si>
  <si>
    <t>Q088-C04</t>
  </si>
  <si>
    <t>Q088-C05</t>
  </si>
  <si>
    <t>Q089-P01</t>
  </si>
  <si>
    <t>Q089-P02</t>
  </si>
  <si>
    <t>Q089-P03</t>
  </si>
  <si>
    <t>Q089-P04</t>
  </si>
  <si>
    <t>Q089-P05</t>
  </si>
  <si>
    <t>Q089-C01</t>
  </si>
  <si>
    <t>Q089-C02</t>
  </si>
  <si>
    <t>Q089-C03</t>
  </si>
  <si>
    <t>Q089-C04</t>
  </si>
  <si>
    <t>Q089-C05</t>
  </si>
  <si>
    <t>Q090-P01</t>
  </si>
  <si>
    <t>Q090-P02</t>
  </si>
  <si>
    <t>Q090-P03</t>
  </si>
  <si>
    <t>Q090-P04</t>
  </si>
  <si>
    <t>Q090-P05</t>
  </si>
  <si>
    <t>Q090-C01</t>
  </si>
  <si>
    <t>Q090-C02</t>
  </si>
  <si>
    <t>Q090-C03</t>
  </si>
  <si>
    <t>Q090-C04</t>
  </si>
  <si>
    <t>Q090-C05</t>
  </si>
  <si>
    <t>Q091-P01</t>
  </si>
  <si>
    <t>besoin calibré</t>
  </si>
  <si>
    <t>Ajoute le point professionnel suivant : besoin calibré.</t>
  </si>
  <si>
    <t>calibré</t>
  </si>
  <si>
    <t>calibre</t>
  </si>
  <si>
    <t>Q091-P02</t>
  </si>
  <si>
    <t>exigences proportionnées</t>
  </si>
  <si>
    <t>Ajoute le point professionnel suivant : exigences proportionnées.</t>
  </si>
  <si>
    <t>exigences</t>
  </si>
  <si>
    <t>proportionnées</t>
  </si>
  <si>
    <t>proportionnees</t>
  </si>
  <si>
    <t>Q091-P03</t>
  </si>
  <si>
    <t>sourçage</t>
  </si>
  <si>
    <t>Ajoute le point professionnel suivant : sourçage.</t>
  </si>
  <si>
    <t>sourcage</t>
  </si>
  <si>
    <t>sourça</t>
  </si>
  <si>
    <t>Q091-P04</t>
  </si>
  <si>
    <t>BPU adapté</t>
  </si>
  <si>
    <t>Ajoute le point professionnel suivant : BPU adapté.</t>
  </si>
  <si>
    <t>bpu adapté</t>
  </si>
  <si>
    <t>adapté</t>
  </si>
  <si>
    <t>adapte</t>
  </si>
  <si>
    <t>Q091-P05</t>
  </si>
  <si>
    <t>marché fournisseur</t>
  </si>
  <si>
    <t>Ajoute le point professionnel suivant : marché fournisseur.</t>
  </si>
  <si>
    <t>Q091-C01</t>
  </si>
  <si>
    <t>Q091-C02</t>
  </si>
  <si>
    <t>demande réaliste</t>
  </si>
  <si>
    <t>Ajoute ce point avec tes mots : demande réaliste.</t>
  </si>
  <si>
    <t>Q091-C03</t>
  </si>
  <si>
    <t>Ajoute ce point avec tes mots : sourçage.</t>
  </si>
  <si>
    <t>Q091-C04</t>
  </si>
  <si>
    <t>liste de prix adaptée</t>
  </si>
  <si>
    <t>Ajoute ce point avec tes mots : liste de prix adaptée.</t>
  </si>
  <si>
    <t>Q091-C05</t>
  </si>
  <si>
    <t>fournisseurs possibles</t>
  </si>
  <si>
    <t>Ajoute ce point avec tes mots : fournisseurs possibles.</t>
  </si>
  <si>
    <t>possibles</t>
  </si>
  <si>
    <t>possib</t>
  </si>
  <si>
    <t>Q092-P01</t>
  </si>
  <si>
    <t>Q092-P02</t>
  </si>
  <si>
    <t>Q092-P03</t>
  </si>
  <si>
    <t>Q092-P04</t>
  </si>
  <si>
    <t>Q092-P05</t>
  </si>
  <si>
    <t>Q092-C01</t>
  </si>
  <si>
    <t>Q092-C02</t>
  </si>
  <si>
    <t>Q092-C03</t>
  </si>
  <si>
    <t>Q092-C04</t>
  </si>
  <si>
    <t>Q092-C05</t>
  </si>
  <si>
    <t>Q093-P01</t>
  </si>
  <si>
    <t>Q093-P02</t>
  </si>
  <si>
    <t>Q093-P03</t>
  </si>
  <si>
    <t>Q093-P04</t>
  </si>
  <si>
    <t>Q093-P05</t>
  </si>
  <si>
    <t>Q093-C01</t>
  </si>
  <si>
    <t>Q093-C02</t>
  </si>
  <si>
    <t>Q093-C03</t>
  </si>
  <si>
    <t>Q093-C04</t>
  </si>
  <si>
    <t>Q093-C05</t>
  </si>
  <si>
    <t>Q094-P01</t>
  </si>
  <si>
    <t>Q094-P02</t>
  </si>
  <si>
    <t>Q094-P03</t>
  </si>
  <si>
    <t>Q094-P04</t>
  </si>
  <si>
    <t>Q094-P05</t>
  </si>
  <si>
    <t>Q094-C01</t>
  </si>
  <si>
    <t>Q094-C02</t>
  </si>
  <si>
    <t>Q094-C03</t>
  </si>
  <si>
    <t>Q094-C04</t>
  </si>
  <si>
    <t>Q094-C05</t>
  </si>
  <si>
    <t>Q095-P01</t>
  </si>
  <si>
    <t>Q095-P02</t>
  </si>
  <si>
    <t>Q095-P03</t>
  </si>
  <si>
    <t>Q095-P04</t>
  </si>
  <si>
    <t>Q095-P05</t>
  </si>
  <si>
    <t>Q095-C01</t>
  </si>
  <si>
    <t>Q095-C02</t>
  </si>
  <si>
    <t>Q095-C03</t>
  </si>
  <si>
    <t>Q095-C04</t>
  </si>
  <si>
    <t>Q095-C05</t>
  </si>
  <si>
    <t>Q096-P01</t>
  </si>
  <si>
    <t>Ajoute le point professionnel suivant : CCAP.</t>
  </si>
  <si>
    <t>ccap</t>
  </si>
  <si>
    <t>Q096-P02</t>
  </si>
  <si>
    <t>Ajoute le point professionnel suivant : CCTP.</t>
  </si>
  <si>
    <t>cctp</t>
  </si>
  <si>
    <t>Q096-P03</t>
  </si>
  <si>
    <t>Ajoute le point professionnel suivant : RC.</t>
  </si>
  <si>
    <t>rc</t>
  </si>
  <si>
    <t>Q096-P04</t>
  </si>
  <si>
    <t>Q096-P05</t>
  </si>
  <si>
    <t>cohérence documentaire</t>
  </si>
  <si>
    <t>Ajoute le point professionnel suivant : cohérence documentaire.</t>
  </si>
  <si>
    <t>cohérence</t>
  </si>
  <si>
    <t>coherence</t>
  </si>
  <si>
    <t>documentaire</t>
  </si>
  <si>
    <t>cohére</t>
  </si>
  <si>
    <t>Q096-C01</t>
  </si>
  <si>
    <t>Ajoute ce point avec tes mots : CCAP.</t>
  </si>
  <si>
    <t>Q096-C02</t>
  </si>
  <si>
    <t>Ajoute ce point avec tes mots : CCTP.</t>
  </si>
  <si>
    <t>Q096-C03</t>
  </si>
  <si>
    <t>Ajoute ce point avec tes mots : RC.</t>
  </si>
  <si>
    <t>Q096-C04</t>
  </si>
  <si>
    <t>Ajoute ce point avec tes mots : BPU.</t>
  </si>
  <si>
    <t>Q096-C05</t>
  </si>
  <si>
    <t>documents cohérents</t>
  </si>
  <si>
    <t>Ajoute ce point avec tes mots : documents cohérents.</t>
  </si>
  <si>
    <t>cohérents</t>
  </si>
  <si>
    <t>coherents</t>
  </si>
  <si>
    <t>Q097-P01</t>
  </si>
  <si>
    <t>Q097-P02</t>
  </si>
  <si>
    <t>Q097-P03</t>
  </si>
  <si>
    <t>Q097-P04</t>
  </si>
  <si>
    <t>Q097-P05</t>
  </si>
  <si>
    <t>Q097-C01</t>
  </si>
  <si>
    <t>Q097-C02</t>
  </si>
  <si>
    <t>Q097-C03</t>
  </si>
  <si>
    <t>Q097-C04</t>
  </si>
  <si>
    <t>Q097-C05</t>
  </si>
  <si>
    <t>Q098-P01</t>
  </si>
  <si>
    <t>Q098-P02</t>
  </si>
  <si>
    <t>Q098-P03</t>
  </si>
  <si>
    <t>Q098-P04</t>
  </si>
  <si>
    <t>Q098-P05</t>
  </si>
  <si>
    <t>Q098-C01</t>
  </si>
  <si>
    <t>Q098-C02</t>
  </si>
  <si>
    <t>Q098-C03</t>
  </si>
  <si>
    <t>Q098-C04</t>
  </si>
  <si>
    <t>Q098-C05</t>
  </si>
  <si>
    <t>Q099-P01</t>
  </si>
  <si>
    <t>Q099-P02</t>
  </si>
  <si>
    <t>Q099-P03</t>
  </si>
  <si>
    <t>Q099-P04</t>
  </si>
  <si>
    <t>Q099-P05</t>
  </si>
  <si>
    <t>Q099-C01</t>
  </si>
  <si>
    <t>Q099-C02</t>
  </si>
  <si>
    <t>Q099-C03</t>
  </si>
  <si>
    <t>Q099-C04</t>
  </si>
  <si>
    <t>Q099-C05</t>
  </si>
  <si>
    <t>Q100-P01</t>
  </si>
  <si>
    <t>Q100-P02</t>
  </si>
  <si>
    <t>Q100-P03</t>
  </si>
  <si>
    <t>Q100-P04</t>
  </si>
  <si>
    <t>Q100-P05</t>
  </si>
  <si>
    <t>Q100-C01</t>
  </si>
  <si>
    <t>Q100-C02</t>
  </si>
  <si>
    <t>Q100-C03</t>
  </si>
  <si>
    <t>Q100-C04</t>
  </si>
  <si>
    <t>Q100-C05</t>
  </si>
  <si>
    <t>Contrôle</t>
  </si>
  <si>
    <t>Détail</t>
  </si>
  <si>
    <t>Architecture</t>
  </si>
  <si>
    <t>OK</t>
  </si>
  <si>
    <t>6 feuilles moteur créées par duplication de la mécanique existante ; aucune fusion ajoutée.</t>
  </si>
  <si>
    <t>Capacité par moteur</t>
  </si>
  <si>
    <t>100 questions par moteur ; 1000 critères par moteur ; plages conservées A31:N230 et A241:Q1240.</t>
  </si>
  <si>
    <t>Zone mécanique</t>
  </si>
  <si>
    <t>Préservée</t>
  </si>
  <si>
    <t>Colonnes de calcul R:AE conservées ; seules les matrices textes A:N et A:Q ont été réécrites.</t>
  </si>
  <si>
    <t>M06</t>
  </si>
  <si>
    <t>Isolé</t>
  </si>
  <si>
    <t>M06_JURIDIQUE_A_VERIFIER porte un statut pédagogique à vérifier sur PDF source / acheteur public / juriste.</t>
  </si>
  <si>
    <t>Compatibilité ciblée</t>
  </si>
  <si>
    <t>Excel 2021</t>
  </si>
  <si>
    <t>Pas de VBA volontaire, pas de MFC ajoutée, pas de liens externes ajoutés, pas de fonctions dynamiques ajoutées.</t>
  </si>
  <si>
    <t>Audit prévu</t>
  </si>
  <si>
    <t>À lire avec le fichier</t>
  </si>
  <si>
    <t>Contrôle ZIP/XML réalisé après sauvegarde : formules partagées, chaîne de calcul, liens externes, macros, préfixes externes, références cassées, fonctions proscrites.</t>
  </si>
  <si>
    <t>Contenu M01_MARCHE_SOURCAGE</t>
  </si>
  <si>
    <t>Questions : 100 ; critères : 1000 ; formules mécaniques conservées.</t>
  </si>
  <si>
    <t>Contenu M02_EGALIM_DURABLE</t>
  </si>
  <si>
    <t>Contenu M03_TRACABILITE_REG</t>
  </si>
  <si>
    <t>Contenu M04_QUALITE_SECURITE_BEA</t>
  </si>
  <si>
    <t>Contenu M05_ENVIRON_APPRO</t>
  </si>
  <si>
    <t>Contenu M06_JURIDIQUE_A_VERIFIER</t>
  </si>
  <si>
    <t>OCR Clausier CNRC 2026 — EGalim, produits durables, bio, preuves, suivi</t>
  </si>
  <si>
    <t>EGalim</t>
  </si>
  <si>
    <t>Bio</t>
  </si>
  <si>
    <t>Viandes/poissons</t>
  </si>
  <si>
    <t>Calcul</t>
  </si>
  <si>
    <t>Déclaration</t>
  </si>
  <si>
    <t>SIQO</t>
  </si>
  <si>
    <t>AOP/AOC/IGP</t>
  </si>
  <si>
    <t>STG</t>
  </si>
  <si>
    <t>Label Rouge</t>
  </si>
  <si>
    <t>Bio règles</t>
  </si>
  <si>
    <t>Conversion</t>
  </si>
  <si>
    <t>HVE</t>
  </si>
  <si>
    <t>CE2</t>
  </si>
  <si>
    <t>Fermier</t>
  </si>
  <si>
    <t>Pêche durable</t>
  </si>
  <si>
    <t>RUP</t>
  </si>
  <si>
    <t>Commerce équitable</t>
  </si>
  <si>
    <t>Preuves</t>
  </si>
  <si>
    <t>Plan progrès</t>
  </si>
  <si>
    <t>Suivi</t>
  </si>
  <si>
    <t>50 %</t>
  </si>
  <si>
    <t>achats ht</t>
  </si>
  <si>
    <t>achats</t>
  </si>
  <si>
    <t>année civile</t>
  </si>
  <si>
    <t>compos</t>
  </si>
  <si>
    <t>produits durables</t>
  </si>
  <si>
    <t>20 %</t>
  </si>
  <si>
    <t>produits biologiques</t>
  </si>
  <si>
    <t>60 %</t>
  </si>
  <si>
    <t>produits de la mer</t>
  </si>
  <si>
    <t>Ajoute le point professionnel suivant : produits de la mer.</t>
  </si>
  <si>
    <t>aquaculture</t>
  </si>
  <si>
    <t>Ajoute le point professionnel suivant : aquaculture.</t>
  </si>
  <si>
    <t>aquacu</t>
  </si>
  <si>
    <t>Ajoute le point professionnel suivant : qualité.</t>
  </si>
  <si>
    <t>poisson</t>
  </si>
  <si>
    <t>poisso</t>
  </si>
  <si>
    <t>total achats alimentaires</t>
  </si>
  <si>
    <t>alimentaires</t>
  </si>
  <si>
    <t>catégories egalim</t>
  </si>
  <si>
    <t>alimentaire</t>
  </si>
  <si>
    <t>déclaration annuelle</t>
  </si>
  <si>
    <t>ma cantine</t>
  </si>
  <si>
    <t>premier trimestre</t>
  </si>
  <si>
    <t>premier</t>
  </si>
  <si>
    <t>premie</t>
  </si>
  <si>
    <t>signe officiel</t>
  </si>
  <si>
    <t>origine</t>
  </si>
  <si>
    <t>traçabilité</t>
  </si>
  <si>
    <t>Ajoute le point professionnel suivant : traçabilité.</t>
  </si>
  <si>
    <t>tracabilite</t>
  </si>
  <si>
    <t>traçab</t>
  </si>
  <si>
    <t>label</t>
  </si>
  <si>
    <t>Ajoute ce point avec tes mots : origine.</t>
  </si>
  <si>
    <t>origin</t>
  </si>
  <si>
    <t>Ajoute ce point avec tes mots : label.</t>
  </si>
  <si>
    <t>Ajoute ce point avec tes mots : traçabilité.</t>
  </si>
  <si>
    <t>label rouge</t>
  </si>
  <si>
    <t>équili</t>
  </si>
  <si>
    <t>chimiques</t>
  </si>
  <si>
    <t>chimie</t>
  </si>
  <si>
    <t>transition</t>
  </si>
  <si>
    <t>mention en conversion</t>
  </si>
  <si>
    <t>biodiversité</t>
  </si>
  <si>
    <t>Ajoute le point professionnel suivant : biodiversité.</t>
  </si>
  <si>
    <t>biodiversite</t>
  </si>
  <si>
    <t>biodiv</t>
  </si>
  <si>
    <t>phytosanitaires</t>
  </si>
  <si>
    <t>phytos</t>
  </si>
  <si>
    <t>ressource en eau</t>
  </si>
  <si>
    <t>Ajoute le point professionnel suivant : ressource en eau.</t>
  </si>
  <si>
    <t>ressource</t>
  </si>
  <si>
    <t>ressou</t>
  </si>
  <si>
    <t>Ajoute ce point avec tes mots : biodiversité.</t>
  </si>
  <si>
    <t>moins</t>
  </si>
  <si>
    <t>eau</t>
  </si>
  <si>
    <t>Ajoute ce point avec tes mots : eau.</t>
  </si>
  <si>
    <t>certification environnementale</t>
  </si>
  <si>
    <t>certification</t>
  </si>
  <si>
    <t>environnementale</t>
  </si>
  <si>
    <t>certif</t>
  </si>
  <si>
    <t>enviro</t>
  </si>
  <si>
    <t>environnement</t>
  </si>
  <si>
    <t>Ajoute ce point avec tes mots : environnement.</t>
  </si>
  <si>
    <t>valori</t>
  </si>
  <si>
    <t>écolabel pêche durable</t>
  </si>
  <si>
    <t>pêche</t>
  </si>
  <si>
    <t>peche</t>
  </si>
  <si>
    <t>Ajoute le point professionnel suivant : label.</t>
  </si>
  <si>
    <t>qualité durable</t>
  </si>
  <si>
    <t>Ajoute le point professionnel suivant : qualité durable.</t>
  </si>
  <si>
    <t>Ajoute le point professionnel suivant : preuve.</t>
  </si>
  <si>
    <t>pêche durable</t>
  </si>
  <si>
    <t>Ajoute ce point avec tes mots : poisson.</t>
  </si>
  <si>
    <t>Ajoute ce point avec tes mots : durable.</t>
  </si>
  <si>
    <t>logo rup</t>
  </si>
  <si>
    <t>régions ultrapériphériques</t>
  </si>
  <si>
    <t>commerce équitable</t>
  </si>
  <si>
    <t>Ajoute le point professionnel suivant : commerce équitable.</t>
  </si>
  <si>
    <t>commerce</t>
  </si>
  <si>
    <t>équitable</t>
  </si>
  <si>
    <t>equitable</t>
  </si>
  <si>
    <t>commer</t>
  </si>
  <si>
    <t>climat</t>
  </si>
  <si>
    <t>résili</t>
  </si>
  <si>
    <t>preuve documentaire</t>
  </si>
  <si>
    <t>Ajoute ce point avec tes mots : commerce équitable.</t>
  </si>
  <si>
    <t>référencés</t>
  </si>
  <si>
    <t>references</t>
  </si>
  <si>
    <t>OCR Clausier CNRC 2026 — traçabilité, origine, réglementations alimentaires</t>
  </si>
  <si>
    <t>Origine</t>
  </si>
  <si>
    <t>Données origine</t>
  </si>
  <si>
    <t>Volailles vrac</t>
  </si>
  <si>
    <t>Viandes</t>
  </si>
  <si>
    <t>BOF</t>
  </si>
  <si>
    <t>Produits mer</t>
  </si>
  <si>
    <t>Fruits légumes</t>
  </si>
  <si>
    <t>Canards vaccinés</t>
  </si>
  <si>
    <t>VSM</t>
  </si>
  <si>
    <t>PAT réglementaire</t>
  </si>
  <si>
    <t>Documents</t>
  </si>
  <si>
    <t>Réception</t>
  </si>
  <si>
    <t>Substitution</t>
  </si>
  <si>
    <t>Grossiste</t>
  </si>
  <si>
    <t>Non-conformité</t>
  </si>
  <si>
    <t>Lots sensibles</t>
  </si>
  <si>
    <t>Information</t>
  </si>
  <si>
    <t>Contrôle fournisseur</t>
  </si>
  <si>
    <t>Réglementation</t>
  </si>
  <si>
    <t>Ajoute le point professionnel suivant : origine.</t>
  </si>
  <si>
    <t>étiquetage</t>
  </si>
  <si>
    <t>Ajoute le point professionnel suivant : étiquetage.</t>
  </si>
  <si>
    <t>etiquetage</t>
  </si>
  <si>
    <t>étique</t>
  </si>
  <si>
    <t>denrées alimentaires</t>
  </si>
  <si>
    <t>Ajoute le point professionnel suivant : denrées alimentaires.</t>
  </si>
  <si>
    <t>information consommateur</t>
  </si>
  <si>
    <t>Ajoute le point professionnel suivant : information consommateur.</t>
  </si>
  <si>
    <t>consommateur</t>
  </si>
  <si>
    <t>consom</t>
  </si>
  <si>
    <t>preuve fournisseur</t>
  </si>
  <si>
    <t>Ajoute le point professionnel suivant : preuve fournisseur.</t>
  </si>
  <si>
    <t>étiquette</t>
  </si>
  <si>
    <t>Ajoute ce point avec tes mots : étiquette.</t>
  </si>
  <si>
    <t>etiquette</t>
  </si>
  <si>
    <t>info client</t>
  </si>
  <si>
    <t>Ajoute ce point avec tes mots : info client.</t>
  </si>
  <si>
    <t>info</t>
  </si>
  <si>
    <t>client</t>
  </si>
  <si>
    <t>Ajoute ce point avec tes mots : preuve fournisseur.</t>
  </si>
  <si>
    <t>données relatives à l’origine</t>
  </si>
  <si>
    <t>Ajoute le point professionnel suivant : données relatives à l’origine.</t>
  </si>
  <si>
    <t>relatives</t>
  </si>
  <si>
    <t>transmission obligatoire</t>
  </si>
  <si>
    <t>Ajoute le point professionnel suivant : transmission obligatoire.</t>
  </si>
  <si>
    <t>obligatoire</t>
  </si>
  <si>
    <t>produits référencés</t>
  </si>
  <si>
    <t>Ajoute le point professionnel suivant : produits référencés.</t>
  </si>
  <si>
    <t>contrôle acheteur</t>
  </si>
  <si>
    <t>Ajoute le point professionnel suivant : contrôle acheteur.</t>
  </si>
  <si>
    <t>données d’origine</t>
  </si>
  <si>
    <t>Ajoute ce point avec tes mots : données d’origine.</t>
  </si>
  <si>
    <t>transmettre</t>
  </si>
  <si>
    <t>Ajoute ce point avec tes mots : transmettre.</t>
  </si>
  <si>
    <t>produits listés</t>
  </si>
  <si>
    <t>Ajoute ce point avec tes mots : produits listés.</t>
  </si>
  <si>
    <t>listés</t>
  </si>
  <si>
    <t>listes</t>
  </si>
  <si>
    <t>volailles fraîches en vrac</t>
  </si>
  <si>
    <t>Ajoute le point professionnel suivant : volailles fraîches en vrac.</t>
  </si>
  <si>
    <t>vrac</t>
  </si>
  <si>
    <t>lot</t>
  </si>
  <si>
    <t>Ajoute le point professionnel suivant : lot.</t>
  </si>
  <si>
    <t>volailles en vrac</t>
  </si>
  <si>
    <t>Ajoute ce point avec tes mots : volailles en vrac.</t>
  </si>
  <si>
    <t>Ajoute ce point avec tes mots : lot.</t>
  </si>
  <si>
    <t>Ajoute ce point avec tes mots : obligation.</t>
  </si>
  <si>
    <t>Ajoute le point professionnel suivant : viande.</t>
  </si>
  <si>
    <t>né élevé abattu transformé</t>
  </si>
  <si>
    <t>Ajoute le point professionnel suivant : né élevé abattu transformé.</t>
  </si>
  <si>
    <t>élevé</t>
  </si>
  <si>
    <t>eleve</t>
  </si>
  <si>
    <t>abattu</t>
  </si>
  <si>
    <t>transformé</t>
  </si>
  <si>
    <t>pays</t>
  </si>
  <si>
    <t>Ajoute le point professionnel suivant : pays.</t>
  </si>
  <si>
    <t>document fournisseur</t>
  </si>
  <si>
    <t>Ajoute le point professionnel suivant : document fournisseur.</t>
  </si>
  <si>
    <t>document</t>
  </si>
  <si>
    <t>Ajoute ce point avec tes mots : viande.</t>
  </si>
  <si>
    <t>né élevé abattu</t>
  </si>
  <si>
    <t>Ajoute ce point avec tes mots : né élevé abattu.</t>
  </si>
  <si>
    <t>Ajoute ce point avec tes mots : pays.</t>
  </si>
  <si>
    <t>Ajoute ce point avec tes mots : document.</t>
  </si>
  <si>
    <t>beurre œuf fromage</t>
  </si>
  <si>
    <t>Ajoute le point professionnel suivant : beurre œuf fromage.</t>
  </si>
  <si>
    <t>beurre</t>
  </si>
  <si>
    <t>fromage</t>
  </si>
  <si>
    <t>fromag</t>
  </si>
  <si>
    <t>fabriqué</t>
  </si>
  <si>
    <t>Ajoute le point professionnel suivant : fabriqué.</t>
  </si>
  <si>
    <t>fabrique</t>
  </si>
  <si>
    <t>fabriq</t>
  </si>
  <si>
    <t>conditionné</t>
  </si>
  <si>
    <t>Ajoute le point professionnel suivant : conditionné.</t>
  </si>
  <si>
    <t>conditionne</t>
  </si>
  <si>
    <t>même pays</t>
  </si>
  <si>
    <t>Ajoute le point professionnel suivant : même pays.</t>
  </si>
  <si>
    <t>même</t>
  </si>
  <si>
    <t>meme</t>
  </si>
  <si>
    <t>Ajoute ce point avec tes mots : BOF.</t>
  </si>
  <si>
    <t>bof</t>
  </si>
  <si>
    <t>Ajoute ce point avec tes mots : fabriqué.</t>
  </si>
  <si>
    <t>Ajoute ce point avec tes mots : conditionné.</t>
  </si>
  <si>
    <t>Ajoute ce point avec tes mots : même pays.</t>
  </si>
  <si>
    <t>Ajoute ce point avec tes mots : exigence.</t>
  </si>
  <si>
    <t>débarque</t>
  </si>
  <si>
    <t>Ajoute le point professionnel suivant : débarque.</t>
  </si>
  <si>
    <t>debarque</t>
  </si>
  <si>
    <t>débarq</t>
  </si>
  <si>
    <t>abattage élevage</t>
  </si>
  <si>
    <t>Ajoute le point professionnel suivant : abattage élevage.</t>
  </si>
  <si>
    <t>abattage</t>
  </si>
  <si>
    <t>élevage</t>
  </si>
  <si>
    <t>elevage</t>
  </si>
  <si>
    <t>abatta</t>
  </si>
  <si>
    <t>délai de livraison</t>
  </si>
  <si>
    <t>Ajoute le point professionnel suivant : délai de livraison.</t>
  </si>
  <si>
    <t>délai</t>
  </si>
  <si>
    <t>delai</t>
  </si>
  <si>
    <t>Ajoute ce point avec tes mots : aquaculture.</t>
  </si>
  <si>
    <t>Ajoute ce point avec tes mots : débarque.</t>
  </si>
  <si>
    <t>Ajoute ce point avec tes mots : élevage.</t>
  </si>
  <si>
    <t>élevag</t>
  </si>
  <si>
    <t>Ajoute ce point avec tes mots : délai.</t>
  </si>
  <si>
    <t>fruits et légumes</t>
  </si>
  <si>
    <t>Ajoute le point professionnel suivant : fruits et légumes.</t>
  </si>
  <si>
    <t>saisonnalité</t>
  </si>
  <si>
    <t>Ajoute le point professionnel suivant : saisonnalité.</t>
  </si>
  <si>
    <t>saisonnalite</t>
  </si>
  <si>
    <t>saison</t>
  </si>
  <si>
    <t>fruits légumes</t>
  </si>
  <si>
    <t>Ajoute ce point avec tes mots : fruits légumes.</t>
  </si>
  <si>
    <t>Ajoute ce point avec tes mots : saison.</t>
  </si>
  <si>
    <t>protéines</t>
  </si>
  <si>
    <t>proteines</t>
  </si>
  <si>
    <t>egale</t>
  </si>
  <si>
    <t>approvisionnement</t>
  </si>
  <si>
    <t>approv</t>
  </si>
  <si>
    <t>rempla</t>
  </si>
  <si>
    <t>intermédiaire</t>
  </si>
  <si>
    <t>intermediaire</t>
  </si>
  <si>
    <t>interm</t>
  </si>
  <si>
    <t>premier acheteur</t>
  </si>
  <si>
    <t>Ajoute le point professionnel suivant : premier acheteur.</t>
  </si>
  <si>
    <t>chaîne d’approvisionnement</t>
  </si>
  <si>
    <t>Ajoute le point professionnel suivant : chaîne d’approvisionnement.</t>
  </si>
  <si>
    <t>chaîne</t>
  </si>
  <si>
    <t>chaine</t>
  </si>
  <si>
    <t>Ajoute ce point avec tes mots : premier acheteur.</t>
  </si>
  <si>
    <t>Ajoute ce point avec tes mots : chaîne.</t>
  </si>
  <si>
    <t>transparence</t>
  </si>
  <si>
    <t>Ajoute le point professionnel suivant : transparence.</t>
  </si>
  <si>
    <t>transp</t>
  </si>
  <si>
    <t>Ajoute ce point avec tes mots : transparence.</t>
  </si>
  <si>
    <t>suivi annuel</t>
  </si>
  <si>
    <t>clause</t>
  </si>
  <si>
    <t>OCR Clausier CNRC 2026 — qualité produit, sécurité, bien-être animal</t>
  </si>
  <si>
    <t>Plat protidique</t>
  </si>
  <si>
    <t>Découpe volaille</t>
  </si>
  <si>
    <t>Muscle entier</t>
  </si>
  <si>
    <t>Nitrites</t>
  </si>
  <si>
    <t>Équilibre carcasse</t>
  </si>
  <si>
    <t>Ensemble muscles</t>
  </si>
  <si>
    <t>Ovosexage</t>
  </si>
  <si>
    <t>Plein air œufs</t>
  </si>
  <si>
    <t>Plein air volaille</t>
  </si>
  <si>
    <t>Antimicrobiens</t>
  </si>
  <si>
    <t>Poisson frais</t>
  </si>
  <si>
    <t>Visite site</t>
  </si>
  <si>
    <t>Élevage poissons</t>
  </si>
  <si>
    <t>Sans OGM poisson</t>
  </si>
  <si>
    <t>Porc castration</t>
  </si>
  <si>
    <t>Référent BEA</t>
  </si>
  <si>
    <t>Aiguille cassée</t>
  </si>
  <si>
    <t>Chaîne froid</t>
  </si>
  <si>
    <t>Rupture qualité</t>
  </si>
  <si>
    <t>Preuve qualité</t>
  </si>
  <si>
    <t>plat</t>
  </si>
  <si>
    <t>protid</t>
  </si>
  <si>
    <t>gramma</t>
  </si>
  <si>
    <t>diversification</t>
  </si>
  <si>
    <t>Ajoute le point professionnel suivant : diversification.</t>
  </si>
  <si>
    <t>divers</t>
  </si>
  <si>
    <t>nutrit</t>
  </si>
  <si>
    <t>Ajoute ce point avec tes mots : varier.</t>
  </si>
  <si>
    <t>morcea</t>
  </si>
  <si>
    <t>anatom</t>
  </si>
  <si>
    <t>filet</t>
  </si>
  <si>
    <t>nitrat</t>
  </si>
  <si>
    <t>nitrit</t>
  </si>
  <si>
    <t>charcu</t>
  </si>
  <si>
    <t>usage</t>
  </si>
  <si>
    <t>équilibre</t>
  </si>
  <si>
    <t>equilibre</t>
  </si>
  <si>
    <t>ensemb</t>
  </si>
  <si>
    <t>valorisation</t>
  </si>
  <si>
    <t>carcas</t>
  </si>
  <si>
    <t>Ajoute ce point avec tes mots : équilibre.</t>
  </si>
  <si>
    <t>valoriser</t>
  </si>
  <si>
    <t>Ajoute ce point avec tes mots : valoriser.</t>
  </si>
  <si>
    <t>filière</t>
  </si>
  <si>
    <t>filiere</t>
  </si>
  <si>
    <t>plein</t>
  </si>
  <si>
    <t>chair</t>
  </si>
  <si>
    <t>raison</t>
  </si>
  <si>
    <t>sante</t>
  </si>
  <si>
    <t>résist</t>
  </si>
  <si>
    <t>jours</t>
  </si>
  <si>
    <t>site</t>
  </si>
  <si>
    <t>castra</t>
  </si>
  <si>
    <t>porc</t>
  </si>
  <si>
    <t>formation</t>
  </si>
  <si>
    <t>Ajoute le point professionnel suivant : formation.</t>
  </si>
  <si>
    <t>format</t>
  </si>
  <si>
    <t>aiguil</t>
  </si>
  <si>
    <t>froid</t>
  </si>
  <si>
    <t>sanita</t>
  </si>
  <si>
    <t>Ajoute le point professionnel suivant : certification.</t>
  </si>
  <si>
    <t>fiche</t>
  </si>
  <si>
    <t>OCR Clausier CNRC 2026 — environnement, souveraineté alimentaire, approvisionnement direct</t>
  </si>
  <si>
    <t>Appro direct</t>
  </si>
  <si>
    <t>Intermédiaires</t>
  </si>
  <si>
    <t>Souveraineté</t>
  </si>
  <si>
    <t>Filières locales</t>
  </si>
  <si>
    <t>Chaînes production</t>
  </si>
  <si>
    <t>Gaspillage</t>
  </si>
  <si>
    <t>Clause gaspillage</t>
  </si>
  <si>
    <t>Saisonnalité FL</t>
  </si>
  <si>
    <t>Saisonnalité pêche</t>
  </si>
  <si>
    <t>Déclassés</t>
  </si>
  <si>
    <t>Lait UHT</t>
  </si>
  <si>
    <t>Protéines végétales</t>
  </si>
  <si>
    <t>BEGES</t>
  </si>
  <si>
    <t>Biodiversité</t>
  </si>
  <si>
    <t>Eau</t>
  </si>
  <si>
    <t>Intrants</t>
  </si>
  <si>
    <t>Résilience climat</t>
  </si>
  <si>
    <t>Circuits courts</t>
  </si>
  <si>
    <t>Commerce responsable</t>
  </si>
  <si>
    <t>Appro durable</t>
  </si>
  <si>
    <t>OCR p.88</t>
  </si>
  <si>
    <t>approvisionnement direct</t>
  </si>
  <si>
    <t>Ajoute le point professionnel suivant : approvisionnement direct.</t>
  </si>
  <si>
    <t>premier metteur en marché</t>
  </si>
  <si>
    <t>Ajoute le point professionnel suivant : premier metteur en marché.</t>
  </si>
  <si>
    <t>metteur</t>
  </si>
  <si>
    <t>intermédiaire maximum</t>
  </si>
  <si>
    <t>Ajoute le point professionnel suivant : intermédiaire maximum.</t>
  </si>
  <si>
    <t>maximum</t>
  </si>
  <si>
    <t>restaurant collectif</t>
  </si>
  <si>
    <t>Ajoute le point professionnel suivant : restaurant collectif.</t>
  </si>
  <si>
    <t>restaurant</t>
  </si>
  <si>
    <t>collectif</t>
  </si>
  <si>
    <t>restau</t>
  </si>
  <si>
    <t>collec</t>
  </si>
  <si>
    <t>appro direct</t>
  </si>
  <si>
    <t>Ajoute ce point avec tes mots : appro direct.</t>
  </si>
  <si>
    <t>appro</t>
  </si>
  <si>
    <t>premier vendeur</t>
  </si>
  <si>
    <t>Ajoute ce point avec tes mots : premier vendeur.</t>
  </si>
  <si>
    <t>vendeur</t>
  </si>
  <si>
    <t>vendeu</t>
  </si>
  <si>
    <t>maximum un intermédiaire</t>
  </si>
  <si>
    <t>Ajoute ce point avec tes mots : maximum un intermédiaire.</t>
  </si>
  <si>
    <t>maximu</t>
  </si>
  <si>
    <t>Ajoute ce point avec tes mots : restaurant.</t>
  </si>
  <si>
    <t>point de départ</t>
  </si>
  <si>
    <t>Ajoute le point professionnel suivant : point de départ.</t>
  </si>
  <si>
    <t>point</t>
  </si>
  <si>
    <t>départ</t>
  </si>
  <si>
    <t>depart</t>
  </si>
  <si>
    <t>point d’arrivée</t>
  </si>
  <si>
    <t>Ajoute le point professionnel suivant : point d’arrivée.</t>
  </si>
  <si>
    <t>arrivée</t>
  </si>
  <si>
    <t>arrivee</t>
  </si>
  <si>
    <t>arrivé</t>
  </si>
  <si>
    <t>nombre d’intermédiaires</t>
  </si>
  <si>
    <t>Ajoute le point professionnel suivant : nombre d’intermédiaires.</t>
  </si>
  <si>
    <t>nombre</t>
  </si>
  <si>
    <t>intermédiaires</t>
  </si>
  <si>
    <t>intermediaires</t>
  </si>
  <si>
    <t>évaluation circuit</t>
  </si>
  <si>
    <t>Ajoute le point professionnel suivant : évaluation circuit.</t>
  </si>
  <si>
    <t>évaluation</t>
  </si>
  <si>
    <t>evaluation</t>
  </si>
  <si>
    <t>circuit</t>
  </si>
  <si>
    <t>évalua</t>
  </si>
  <si>
    <t>Ajoute ce point avec tes mots : départ.</t>
  </si>
  <si>
    <t>Ajoute ce point avec tes mots : arrivée.</t>
  </si>
  <si>
    <t>combien d’intermédiaires</t>
  </si>
  <si>
    <t>Ajoute ce point avec tes mots : combien d’intermédiaires.</t>
  </si>
  <si>
    <t>combien</t>
  </si>
  <si>
    <t>combie</t>
  </si>
  <si>
    <t>vérifier le circuit</t>
  </si>
  <si>
    <t>Ajoute ce point avec tes mots : vérifier le circuit.</t>
  </si>
  <si>
    <t>vérifier</t>
  </si>
  <si>
    <t>verifier</t>
  </si>
  <si>
    <t>souveraineté alimentaire</t>
  </si>
  <si>
    <t>Ajoute le point professionnel suivant : souveraineté alimentaire.</t>
  </si>
  <si>
    <t>souveraineté</t>
  </si>
  <si>
    <t>souverainete</t>
  </si>
  <si>
    <t>souver</t>
  </si>
  <si>
    <t>filières françaises</t>
  </si>
  <si>
    <t>Ajoute le point professionnel suivant : filières françaises.</t>
  </si>
  <si>
    <t>françaises</t>
  </si>
  <si>
    <t>francaises</t>
  </si>
  <si>
    <t>production locale</t>
  </si>
  <si>
    <t>Ajoute le point professionnel suivant : production locale.</t>
  </si>
  <si>
    <t>dépendance importations</t>
  </si>
  <si>
    <t>Ajoute le point professionnel suivant : dépendance importations.</t>
  </si>
  <si>
    <t>dépendance</t>
  </si>
  <si>
    <t>dependance</t>
  </si>
  <si>
    <t>importations</t>
  </si>
  <si>
    <t>dépend</t>
  </si>
  <si>
    <t>Ajoute le point professionnel suivant : résilience.</t>
  </si>
  <si>
    <t>Ajoute ce point avec tes mots : souveraineté.</t>
  </si>
  <si>
    <t>Ajoute ce point avec tes mots : filières françaises.</t>
  </si>
  <si>
    <t>Ajoute ce point avec tes mots : local.</t>
  </si>
  <si>
    <t>moins dépendre</t>
  </si>
  <si>
    <t>Ajoute ce point avec tes mots : moins dépendre.</t>
  </si>
  <si>
    <t>dépendre</t>
  </si>
  <si>
    <t>dependre</t>
  </si>
  <si>
    <t>résister</t>
  </si>
  <si>
    <t>Ajoute ce point avec tes mots : résister.</t>
  </si>
  <si>
    <t>resister</t>
  </si>
  <si>
    <t>productions locales</t>
  </si>
  <si>
    <t>Ajoute le point professionnel suivant : productions locales.</t>
  </si>
  <si>
    <t>productions</t>
  </si>
  <si>
    <t>durabilité</t>
  </si>
  <si>
    <t>Ajoute le point professionnel suivant : durabilité.</t>
  </si>
  <si>
    <t>durabilite</t>
  </si>
  <si>
    <t>durabi</t>
  </si>
  <si>
    <t>attentes consommateurs</t>
  </si>
  <si>
    <t>Ajoute le point professionnel suivant : attentes consommateurs.</t>
  </si>
  <si>
    <t>attentes</t>
  </si>
  <si>
    <t>consommateurs</t>
  </si>
  <si>
    <t>attent</t>
  </si>
  <si>
    <t>Ajoute ce point avec tes mots : attentes.</t>
  </si>
  <si>
    <t>chaîne de production</t>
  </si>
  <si>
    <t>Ajoute le point professionnel suivant : chaîne de production.</t>
  </si>
  <si>
    <t>concentration</t>
  </si>
  <si>
    <t>Ajoute le point professionnel suivant : concentration.</t>
  </si>
  <si>
    <t>concen</t>
  </si>
  <si>
    <t>réduction des distances</t>
  </si>
  <si>
    <t>Ajoute le point professionnel suivant : réduction des distances.</t>
  </si>
  <si>
    <t>réduction</t>
  </si>
  <si>
    <t>reduction</t>
  </si>
  <si>
    <t>distances</t>
  </si>
  <si>
    <t>réduct</t>
  </si>
  <si>
    <t>organisation filière</t>
  </si>
  <si>
    <t>Ajoute le point professionnel suivant : organisation filière.</t>
  </si>
  <si>
    <t>organisation</t>
  </si>
  <si>
    <t>organi</t>
  </si>
  <si>
    <t>Ajoute le point professionnel suivant : souveraineté.</t>
  </si>
  <si>
    <t>Ajoute ce point avec tes mots : chaîne de production.</t>
  </si>
  <si>
    <t>Ajoute ce point avec tes mots : concentration.</t>
  </si>
  <si>
    <t>moins de distance</t>
  </si>
  <si>
    <t>Ajoute ce point avec tes mots : moins de distance.</t>
  </si>
  <si>
    <t>distance</t>
  </si>
  <si>
    <t>distan</t>
  </si>
  <si>
    <t>filière organisée</t>
  </si>
  <si>
    <t>Ajoute ce point avec tes mots : filière organisée.</t>
  </si>
  <si>
    <t>organisée</t>
  </si>
  <si>
    <t>organisee</t>
  </si>
  <si>
    <t>gaspillage alimentaire</t>
  </si>
  <si>
    <t>Ajoute le point professionnel suivant : gaspillage alimentaire.</t>
  </si>
  <si>
    <t>gaspillage</t>
  </si>
  <si>
    <t>gaspil</t>
  </si>
  <si>
    <t>diagnostic</t>
  </si>
  <si>
    <t>Ajoute le point professionnel suivant : diagnostic.</t>
  </si>
  <si>
    <t>diagno</t>
  </si>
  <si>
    <t>Ajoute le point professionnel suivant : réduction.</t>
  </si>
  <si>
    <t>valorisation biodéchets</t>
  </si>
  <si>
    <t>Ajoute le point professionnel suivant : valorisation biodéchets.</t>
  </si>
  <si>
    <t>biodéchets</t>
  </si>
  <si>
    <t>biodechets</t>
  </si>
  <si>
    <t>levier économique</t>
  </si>
  <si>
    <t>Ajoute le point professionnel suivant : levier économique.</t>
  </si>
  <si>
    <t>levier</t>
  </si>
  <si>
    <t>économique</t>
  </si>
  <si>
    <t>economique</t>
  </si>
  <si>
    <t>économ</t>
  </si>
  <si>
    <t>Ajoute ce point avec tes mots : gaspillage.</t>
  </si>
  <si>
    <t>Ajoute ce point avec tes mots : diagnostic.</t>
  </si>
  <si>
    <t>réduire</t>
  </si>
  <si>
    <t>Ajoute ce point avec tes mots : réduire.</t>
  </si>
  <si>
    <t>reduire</t>
  </si>
  <si>
    <t>réduir</t>
  </si>
  <si>
    <t>Ajoute ce point avec tes mots : biodéchets.</t>
  </si>
  <si>
    <t>biodéc</t>
  </si>
  <si>
    <t>économies</t>
  </si>
  <si>
    <t>Ajoute ce point avec tes mots : économies.</t>
  </si>
  <si>
    <t>economies</t>
  </si>
  <si>
    <t>clause dédiée</t>
  </si>
  <si>
    <t>Ajoute le point professionnel suivant : clause dédiée.</t>
  </si>
  <si>
    <t>dédiée</t>
  </si>
  <si>
    <t>dediee</t>
  </si>
  <si>
    <t>actions anti-gaspillage</t>
  </si>
  <si>
    <t>Ajoute le point professionnel suivant : actions anti-gaspillage.</t>
  </si>
  <si>
    <t>actions</t>
  </si>
  <si>
    <t>anti</t>
  </si>
  <si>
    <t>action</t>
  </si>
  <si>
    <t>suivi quantitatif</t>
  </si>
  <si>
    <t>Ajoute le point professionnel suivant : suivi quantitatif.</t>
  </si>
  <si>
    <t>quantitatif</t>
  </si>
  <si>
    <t>quanti</t>
  </si>
  <si>
    <t>sensibilisation</t>
  </si>
  <si>
    <t>Ajoute le point professionnel suivant : sensibilisation.</t>
  </si>
  <si>
    <t>sensib</t>
  </si>
  <si>
    <t>Ajoute ce point avec tes mots : clause.</t>
  </si>
  <si>
    <t>actions anti-gaspi</t>
  </si>
  <si>
    <t>Ajoute ce point avec tes mots : actions anti-gaspi.</t>
  </si>
  <si>
    <t>gaspi</t>
  </si>
  <si>
    <t>suivi des quantités</t>
  </si>
  <si>
    <t>Ajoute ce point avec tes mots : suivi des quantités.</t>
  </si>
  <si>
    <t>sensibiliser</t>
  </si>
  <si>
    <t>Ajoute ce point avec tes mots : sensibiliser.</t>
  </si>
  <si>
    <t>former</t>
  </si>
  <si>
    <t>Ajoute ce point avec tes mots : former.</t>
  </si>
  <si>
    <t>calendrier</t>
  </si>
  <si>
    <t>Ajoute le point professionnel suivant : calendrier.</t>
  </si>
  <si>
    <t>calend</t>
  </si>
  <si>
    <t>offre locale</t>
  </si>
  <si>
    <t>Ajoute le point professionnel suivant : offre locale.</t>
  </si>
  <si>
    <t>qualité environnementale</t>
  </si>
  <si>
    <t>Ajoute le point professionnel suivant : qualité environnementale.</t>
  </si>
  <si>
    <t>Ajoute ce point avec tes mots : calendrier.</t>
  </si>
  <si>
    <t>saisonnalité pêche</t>
  </si>
  <si>
    <t>Ajoute le point professionnel suivant : saisonnalité pêche.</t>
  </si>
  <si>
    <t>espèces</t>
  </si>
  <si>
    <t>Ajoute le point professionnel suivant : espèces.</t>
  </si>
  <si>
    <t>especes</t>
  </si>
  <si>
    <t>espèce</t>
  </si>
  <si>
    <t>ressource halieutique</t>
  </si>
  <si>
    <t>Ajoute le point professionnel suivant : ressource halieutique.</t>
  </si>
  <si>
    <t>halieutique</t>
  </si>
  <si>
    <t>halieu</t>
  </si>
  <si>
    <t>achat responsable</t>
  </si>
  <si>
    <t>Ajoute le point professionnel suivant : achat responsable.</t>
  </si>
  <si>
    <t>saison pêche</t>
  </si>
  <si>
    <t>Ajoute ce point avec tes mots : saison pêche.</t>
  </si>
  <si>
    <t>Ajoute ce point avec tes mots : espèces.</t>
  </si>
  <si>
    <t>Ajoute ce point avec tes mots : ressource.</t>
  </si>
  <si>
    <t>Ajoute ce point avec tes mots : achat responsable.</t>
  </si>
  <si>
    <t>produits déclassés</t>
  </si>
  <si>
    <t>Ajoute le point professionnel suivant : produits déclassés.</t>
  </si>
  <si>
    <t>déclassés</t>
  </si>
  <si>
    <t>declasses</t>
  </si>
  <si>
    <t>hors-normes</t>
  </si>
  <si>
    <t>Ajoute le point professionnel suivant : hors-normes.</t>
  </si>
  <si>
    <t>hors</t>
  </si>
  <si>
    <t>normes</t>
  </si>
  <si>
    <t>fruits et légumes frais</t>
  </si>
  <si>
    <t>Ajoute le point professionnel suivant : fruits et légumes frais.</t>
  </si>
  <si>
    <t>lutte gaspillage</t>
  </si>
  <si>
    <t>Ajoute le point professionnel suivant : lutte gaspillage.</t>
  </si>
  <si>
    <t>lutte</t>
  </si>
  <si>
    <t>Ajoute le point professionnel suivant : valorisation.</t>
  </si>
  <si>
    <t>Ajoute ce point avec tes mots : déclassés.</t>
  </si>
  <si>
    <t>déclas</t>
  </si>
  <si>
    <t>hors normes</t>
  </si>
  <si>
    <t>Ajoute ce point avec tes mots : hors normes.</t>
  </si>
  <si>
    <t>fruits légumes frais</t>
  </si>
  <si>
    <t>Ajoute ce point avec tes mots : fruits légumes frais.</t>
  </si>
  <si>
    <t>anti-gaspi</t>
  </si>
  <si>
    <t>Ajoute ce point avec tes mots : anti-gaspi.</t>
  </si>
  <si>
    <t>lait UHT</t>
  </si>
  <si>
    <t>Ajoute le point professionnel suivant : lait UHT.</t>
  </si>
  <si>
    <t>lait uht</t>
  </si>
  <si>
    <t>lait</t>
  </si>
  <si>
    <t>lait pasteurisé</t>
  </si>
  <si>
    <t>Ajoute le point professionnel suivant : lait pasteurisé.</t>
  </si>
  <si>
    <t>pasteurisé</t>
  </si>
  <si>
    <t>pasteurise</t>
  </si>
  <si>
    <t>pasteu</t>
  </si>
  <si>
    <t>Ajoute le point professionnel suivant : conservation.</t>
  </si>
  <si>
    <t>Ajoute le point professionnel suivant : logistique.</t>
  </si>
  <si>
    <t>pertes réduites</t>
  </si>
  <si>
    <t>Ajoute le point professionnel suivant : pertes réduites.</t>
  </si>
  <si>
    <t>pertes</t>
  </si>
  <si>
    <t>réduites</t>
  </si>
  <si>
    <t>reduites</t>
  </si>
  <si>
    <t>réduit</t>
  </si>
  <si>
    <t>Ajoute ce point avec tes mots : lait UHT.</t>
  </si>
  <si>
    <t>Ajoute ce point avec tes mots : pasteurisé.</t>
  </si>
  <si>
    <t>moins de pertes</t>
  </si>
  <si>
    <t>Ajoute ce point avec tes mots : moins de pertes.</t>
  </si>
  <si>
    <t>protéines végétales</t>
  </si>
  <si>
    <t>Ajoute le point professionnel suivant : protéines végétales.</t>
  </si>
  <si>
    <t>végétales</t>
  </si>
  <si>
    <t>vegetales</t>
  </si>
  <si>
    <t>légumineuses</t>
  </si>
  <si>
    <t>Ajoute le point professionnel suivant : légumineuses.</t>
  </si>
  <si>
    <t>legumineuses</t>
  </si>
  <si>
    <t>légumi</t>
  </si>
  <si>
    <t>céréales</t>
  </si>
  <si>
    <t>Ajoute le point professionnel suivant : céréales.</t>
  </si>
  <si>
    <t>cereales</t>
  </si>
  <si>
    <t>céréal</t>
  </si>
  <si>
    <t>équilibre alimentaire</t>
  </si>
  <si>
    <t>Ajoute le point professionnel suivant : équilibre alimentaire.</t>
  </si>
  <si>
    <t>Ajoute ce point avec tes mots : protéines végétales.</t>
  </si>
  <si>
    <t>lentilles pois haricots</t>
  </si>
  <si>
    <t>Ajoute ce point avec tes mots : lentilles pois haricots.</t>
  </si>
  <si>
    <t>lentilles</t>
  </si>
  <si>
    <t>pois</t>
  </si>
  <si>
    <t>haricots</t>
  </si>
  <si>
    <t>lentil</t>
  </si>
  <si>
    <t>Ajoute ce point avec tes mots : céréales.</t>
  </si>
  <si>
    <t>Ajoute le point professionnel suivant : BEGES.</t>
  </si>
  <si>
    <t>beges</t>
  </si>
  <si>
    <t>émissions de gaz à effet de serre</t>
  </si>
  <si>
    <t>Ajoute le point professionnel suivant : émissions de gaz à effet de serre.</t>
  </si>
  <si>
    <t>émissions</t>
  </si>
  <si>
    <t>emissions</t>
  </si>
  <si>
    <t>effet</t>
  </si>
  <si>
    <t>serre</t>
  </si>
  <si>
    <t>émissi</t>
  </si>
  <si>
    <t>bilan</t>
  </si>
  <si>
    <t>Ajoute le point professionnel suivant : bilan.</t>
  </si>
  <si>
    <t>Ajoute le point professionnel suivant : transmission.</t>
  </si>
  <si>
    <t>impact climatique</t>
  </si>
  <si>
    <t>Ajoute le point professionnel suivant : impact climatique.</t>
  </si>
  <si>
    <t>impact</t>
  </si>
  <si>
    <t>climatique</t>
  </si>
  <si>
    <t>Ajoute ce point avec tes mots : BEGES.</t>
  </si>
  <si>
    <t>gaz à effet de serre</t>
  </si>
  <si>
    <t>Ajoute ce point avec tes mots : gaz à effet de serre.</t>
  </si>
  <si>
    <t>Ajoute ce point avec tes mots : bilan.</t>
  </si>
  <si>
    <t>Ajoute ce point avec tes mots : climat.</t>
  </si>
  <si>
    <t>sols</t>
  </si>
  <si>
    <t>Ajoute le point professionnel suivant : sols.</t>
  </si>
  <si>
    <t>Ajoute le point professionnel suivant : eau.</t>
  </si>
  <si>
    <t>intrants chimiques</t>
  </si>
  <si>
    <t>Ajoute le point professionnel suivant : intrants chimiques.</t>
  </si>
  <si>
    <t>intrants</t>
  </si>
  <si>
    <t>intran</t>
  </si>
  <si>
    <t>chimiq</t>
  </si>
  <si>
    <t>transition agroécologique</t>
  </si>
  <si>
    <t>Ajoute le point professionnel suivant : transition agroécologique.</t>
  </si>
  <si>
    <t>agroécologique</t>
  </si>
  <si>
    <t>agroecologique</t>
  </si>
  <si>
    <t>transi</t>
  </si>
  <si>
    <t>Ajoute ce point avec tes mots : sols.</t>
  </si>
  <si>
    <t>moins de chimie</t>
  </si>
  <si>
    <t>Ajoute ce point avec tes mots : moins de chimie.</t>
  </si>
  <si>
    <t>Ajoute ce point avec tes mots : transition.</t>
  </si>
  <si>
    <t>aires de captage</t>
  </si>
  <si>
    <t>Ajoute le point professionnel suivant : aires de captage.</t>
  </si>
  <si>
    <t>aires</t>
  </si>
  <si>
    <t>captage</t>
  </si>
  <si>
    <t>captag</t>
  </si>
  <si>
    <t>eutrophisation</t>
  </si>
  <si>
    <t>Ajoute le point professionnel suivant : eutrophisation.</t>
  </si>
  <si>
    <t>eutrop</t>
  </si>
  <si>
    <t>pratiques agricoles</t>
  </si>
  <si>
    <t>Ajoute le point professionnel suivant : pratiques agricoles.</t>
  </si>
  <si>
    <t>agricoles</t>
  </si>
  <si>
    <t>agrico</t>
  </si>
  <si>
    <t>critère environnemental</t>
  </si>
  <si>
    <t>Ajoute le point professionnel suivant : critère environnemental.</t>
  </si>
  <si>
    <t>environnemental</t>
  </si>
  <si>
    <t>Ajoute ce point avec tes mots : captage.</t>
  </si>
  <si>
    <t>Ajoute ce point avec tes mots : eutrophisation.</t>
  </si>
  <si>
    <t>Ajoute ce point avec tes mots : pratiques agricoles.</t>
  </si>
  <si>
    <t>produits phytosanitaires</t>
  </si>
  <si>
    <t>Ajoute le point professionnel suivant : produits phytosanitaires.</t>
  </si>
  <si>
    <t>fertilisation</t>
  </si>
  <si>
    <t>Ajoute le point professionnel suivant : fertilisation.</t>
  </si>
  <si>
    <t>fertil</t>
  </si>
  <si>
    <t>Ajoute ce point avec tes mots : chimie.</t>
  </si>
  <si>
    <t>Ajoute ce point avec tes mots : phytos.</t>
  </si>
  <si>
    <t>Ajoute ce point avec tes mots : fertilisation.</t>
  </si>
  <si>
    <t>Ajoute ce point avec tes mots : certification.</t>
  </si>
  <si>
    <t>aléas climatiques</t>
  </si>
  <si>
    <t>Ajoute le point professionnel suivant : aléas climatiques.</t>
  </si>
  <si>
    <t>aleas</t>
  </si>
  <si>
    <t>climatiques</t>
  </si>
  <si>
    <t>continuité approvisionnement</t>
  </si>
  <si>
    <t>Ajoute le point professionnel suivant : continuité approvisionnement.</t>
  </si>
  <si>
    <t>continuité</t>
  </si>
  <si>
    <t>continuite</t>
  </si>
  <si>
    <t>contin</t>
  </si>
  <si>
    <t>météo difficile</t>
  </si>
  <si>
    <t>Ajoute ce point avec tes mots : météo difficile.</t>
  </si>
  <si>
    <t>difficile</t>
  </si>
  <si>
    <t>diffic</t>
  </si>
  <si>
    <t>Ajoute ce point avec tes mots : résilience.</t>
  </si>
  <si>
    <t>produire quand même</t>
  </si>
  <si>
    <t>Ajoute ce point avec tes mots : produire quand même.</t>
  </si>
  <si>
    <t>quand</t>
  </si>
  <si>
    <t>continuer à livrer</t>
  </si>
  <si>
    <t>Ajoute ce point avec tes mots : continuer à livrer.</t>
  </si>
  <si>
    <t>continuer</t>
  </si>
  <si>
    <t>circuits courts</t>
  </si>
  <si>
    <t>Ajoute le point professionnel suivant : circuits courts.</t>
  </si>
  <si>
    <t>circuits</t>
  </si>
  <si>
    <t>courts</t>
  </si>
  <si>
    <t>circui</t>
  </si>
  <si>
    <t>Ajoute le point professionnel suivant : territoire.</t>
  </si>
  <si>
    <t>Ajoute le point professionnel suivant : producteurs.</t>
  </si>
  <si>
    <t>Ajoute ce point avec tes mots : circuits courts.</t>
  </si>
  <si>
    <t>Ajoute ce point avec tes mots : PAT.</t>
  </si>
  <si>
    <t>Ajoute ce point avec tes mots : territoire.</t>
  </si>
  <si>
    <t>Ajoute ce point avec tes mots : producteurs.</t>
  </si>
  <si>
    <t>rémunération juste</t>
  </si>
  <si>
    <t>Ajoute le point professionnel suivant : rémunération juste.</t>
  </si>
  <si>
    <t>rémunération</t>
  </si>
  <si>
    <t>remuneration</t>
  </si>
  <si>
    <t>juste</t>
  </si>
  <si>
    <t>rémuné</t>
  </si>
  <si>
    <t>Ajoute le point professionnel suivant : filières.</t>
  </si>
  <si>
    <t>juste rémunération</t>
  </si>
  <si>
    <t>Ajoute ce point avec tes mots : juste rémunération.</t>
  </si>
  <si>
    <t>Ajoute ce point avec tes mots : filières.</t>
  </si>
  <si>
    <t>familles prioritaires</t>
  </si>
  <si>
    <t>Ajoute le point professionnel suivant : familles prioritaires.</t>
  </si>
  <si>
    <t>prioritaires</t>
  </si>
  <si>
    <t>priori</t>
  </si>
  <si>
    <t>produits ciblés</t>
  </si>
  <si>
    <t>Ajoute le point professionnel suivant : produits ciblés.</t>
  </si>
  <si>
    <t>ciblés</t>
  </si>
  <si>
    <t>cibles</t>
  </si>
  <si>
    <t>progrès continu</t>
  </si>
  <si>
    <t>Ajoute le point professionnel suivant : progrès continu.</t>
  </si>
  <si>
    <t>continu</t>
  </si>
  <si>
    <t>suivi consommations</t>
  </si>
  <si>
    <t>Ajoute le point professionnel suivant : suivi consommations.</t>
  </si>
  <si>
    <t>consommations</t>
  </si>
  <si>
    <t>blocages</t>
  </si>
  <si>
    <t>Ajoute le point professionnel suivant : blocages.</t>
  </si>
  <si>
    <t>blocag</t>
  </si>
  <si>
    <t>familles à travailler</t>
  </si>
  <si>
    <t>Ajoute ce point avec tes mots : familles à travailler.</t>
  </si>
  <si>
    <t>travailler</t>
  </si>
  <si>
    <t>travai</t>
  </si>
  <si>
    <t>Ajoute ce point avec tes mots : produits ciblés.</t>
  </si>
  <si>
    <t>Ajoute ce point avec tes mots : progrès.</t>
  </si>
  <si>
    <t>suivi des achats</t>
  </si>
  <si>
    <t>Ajoute ce point avec tes mots : suivi des achats.</t>
  </si>
  <si>
    <t>Ajoute ce point avec tes mots : blocages.</t>
  </si>
  <si>
    <t>OCR Clausier CNRC 2026 — juridique/prix/suivi ; contrôle PDF obligatoire</t>
  </si>
  <si>
    <t>M06 — Juridique, prix, pénalités, suivi — à vérifier — Sous l’angle « définition et périmètre », comment sécurises-tu pièces du marché CCAP CCTP RC dans un marché public alimentaire de restauration collective ?</t>
  </si>
  <si>
    <t>CCAP — CCTP — RC — BPU — PIÈCES DU DCE</t>
  </si>
  <si>
    <t>CCAP — CCTP — RC — BPU — DOCUMENTS MARCHÉ</t>
  </si>
  <si>
    <t>MATRICE PÉDAGOGIQUE — À VÉRIFIER SUR PDF SOURCE / ACHETEUR PUBLIC / JURISTE</t>
  </si>
  <si>
    <t>M06 — Juridique, prix, pénalités, suivi — à vérifier — Sous l’angle « preuve et document », comment sécurises-tu pièces du marché CCAP CCTP RC dans un marché public alimentaire de restauration collective ?</t>
  </si>
  <si>
    <t>M06 — Juridique, prix, pénalités, suivi — à vérifier — Sous l’angle « risque et erreur à éviter », comment sécurises-tu pièces du marché CCAP CCTP RC dans un marché public alimentaire de restauration collective ?</t>
  </si>
  <si>
    <t>M06 — Juridique, prix, pénalités, suivi — à vérifier — Sous l’angle « application terrain », comment sécurises-tu pièces du marché CCAP CCTP RC dans un marché public alimentaire de restauration collective ?</t>
  </si>
  <si>
    <t>M06 — Juridique, prix, pénalités, suivi — à vérifier — Sous l’angle « critère ou clause de marché », comment sécurises-tu pièces du marché CCAP CCTP RC dans un marché public alimentaire de restauration collective ?</t>
  </si>
  <si>
    <t>M06 — Juridique, prix, pénalités, suivi — à vérifier — Sous l’angle « définition et périmètre », comment sécurises-tu clauses administratives CCAP dans un marché public alimentaire de restauration collective ?</t>
  </si>
  <si>
    <t>CCAP — PÉNALITÉS — SUIVI D’EXÉCUTION — TRANSMISSION DES PREUVES — RÉSILIATION</t>
  </si>
  <si>
    <t>CCAP — PÉNALITÉS — SUIVI — PREUVES — RÉSILIATION</t>
  </si>
  <si>
    <t>OCR p.23,27,88</t>
  </si>
  <si>
    <t>M06 — Juridique, prix, pénalités, suivi — à vérifier — Sous l’angle « preuve et document », comment sécurises-tu clauses administratives CCAP dans un marché public alimentaire de restauration collective ?</t>
  </si>
  <si>
    <t>M06 — Juridique, prix, pénalités, suivi — à vérifier — Sous l’angle « risque et erreur à éviter », comment sécurises-tu clauses administratives CCAP dans un marché public alimentaire de restauration collective ?</t>
  </si>
  <si>
    <t>M06 — Juridique, prix, pénalités, suivi — à vérifier — Sous l’angle « application terrain », comment sécurises-tu clauses administratives CCAP dans un marché public alimentaire de restauration collective ?</t>
  </si>
  <si>
    <t>M06 — Juridique, prix, pénalités, suivi — à vérifier — Sous l’angle « critère ou clause de marché », comment sécurises-tu clauses administratives CCAP dans un marché public alimentaire de restauration collective ?</t>
  </si>
  <si>
    <t>M06 — Juridique, prix, pénalités, suivi — à vérifier — Sous l’angle « définition et périmètre », comment sécurises-tu clauses techniques CCTP dans un marché public alimentaire de restauration collective ?</t>
  </si>
  <si>
    <t>CCTP — EXIGENCES TECHNIQUES — CONDITIONS D’EXÉCUTION — QUALITÉ PRODUIT — TRAÇABILITÉ</t>
  </si>
  <si>
    <t>CCTP — TECHNIQUE — OBLIGATIONS — QUALITÉ — TRAÇABILITÉ</t>
  </si>
  <si>
    <t>M06 — Juridique, prix, pénalités, suivi — à vérifier — Sous l’angle « preuve et document », comment sécurises-tu clauses techniques CCTP dans un marché public alimentaire de restauration collective ?</t>
  </si>
  <si>
    <t>M06 — Juridique, prix, pénalités, suivi — à vérifier — Sous l’angle « risque et erreur à éviter », comment sécurises-tu clauses techniques CCTP dans un marché public alimentaire de restauration collective ?</t>
  </si>
  <si>
    <t>M06 — Juridique, prix, pénalités, suivi — à vérifier — Sous l’angle « application terrain », comment sécurises-tu clauses techniques CCTP dans un marché public alimentaire de restauration collective ?</t>
  </si>
  <si>
    <t>M06 — Juridique, prix, pénalités, suivi — à vérifier — Sous l’angle « critère ou clause de marché », comment sécurises-tu clauses techniques CCTP dans un marché public alimentaire de restauration collective ?</t>
  </si>
  <si>
    <t>M06 — Juridique, prix, pénalités, suivi — à vérifier — Sous l’angle « définition et périmètre », comment sécurises-tu règlement de consultation dans un marché public alimentaire de restauration collective ?</t>
  </si>
  <si>
    <t>RC — CRITÈRES D’ATTRIBUTION — DOCUMENTS À PRODUIRE — PONDÉRATION — ANALYSE DES OFFRES</t>
  </si>
  <si>
    <t>RC — CRITÈRES DE CHOIX — DOCUMENTS DEMANDÉS — POINTS — COMPARER LES OFFRES</t>
  </si>
  <si>
    <t>M06 — Juridique, prix, pénalités, suivi — à vérifier — Sous l’angle « preuve et document », comment sécurises-tu règlement de consultation dans un marché public alimentaire de restauration collective ?</t>
  </si>
  <si>
    <t>M06 — Juridique, prix, pénalités, suivi — à vérifier — Sous l’angle « risque et erreur à éviter », comment sécurises-tu règlement de consultation dans un marché public alimentaire de restauration collective ?</t>
  </si>
  <si>
    <t>M06 — Juridique, prix, pénalités, suivi — à vérifier — Sous l’angle « application terrain », comment sécurises-tu règlement de consultation dans un marché public alimentaire de restauration collective ?</t>
  </si>
  <si>
    <t>M06 — Juridique, prix, pénalités, suivi — à vérifier — Sous l’angle « critère ou clause de marché », comment sécurises-tu règlement de consultation dans un marché public alimentaire de restauration collective ?</t>
  </si>
  <si>
    <t>M06 — Juridique, prix, pénalités, suivi — à vérifier — Sous l’angle « définition et périmètre », comment sécurises-tu BPU et prix dans un marché public alimentaire de restauration collective ?</t>
  </si>
  <si>
    <t>BPU — PRIX UNITAIRES — PRODUITS RÉFÉRENCÉS — UNITÉS — COHÉRENCE PREUVE</t>
  </si>
  <si>
    <t>BPU — PRIX UNITAIRES — PRODUITS LISTÉS — UNITÉS — PREUVE COHÉRENTE</t>
  </si>
  <si>
    <t>OCR p.18,27</t>
  </si>
  <si>
    <t>M06 — Juridique, prix, pénalités, suivi — à vérifier — Sous l’angle « preuve et document », comment sécurises-tu BPU et prix dans un marché public alimentaire de restauration collective ?</t>
  </si>
  <si>
    <t>M06 — Juridique, prix, pénalités, suivi — à vérifier — Sous l’angle « risque et erreur à éviter », comment sécurises-tu BPU et prix dans un marché public alimentaire de restauration collective ?</t>
  </si>
  <si>
    <t>M06 — Juridique, prix, pénalités, suivi — à vérifier — Sous l’angle « application terrain », comment sécurises-tu BPU et prix dans un marché public alimentaire de restauration collective ?</t>
  </si>
  <si>
    <t>M06 — Juridique, prix, pénalités, suivi — à vérifier — Sous l’angle « critère ou clause de marché », comment sécurises-tu BPU et prix dans un marché public alimentaire de restauration collective ?</t>
  </si>
  <si>
    <t>Prix révisable</t>
  </si>
  <si>
    <t>M06 — Juridique, prix, pénalités, suivi — à vérifier — Sous l’angle « définition et périmètre », comment sécurises-tu prix révisables dans un marché public alimentaire de restauration collective ?</t>
  </si>
  <si>
    <t>PRIX RÉVISABLES — MATIÈRES PREMIÈRES AGRICOLES — FLUCTUATIONS — CLAUSE DE RÉVISION — PRODUITS CONCERNÉS</t>
  </si>
  <si>
    <t>PRIX RÉVISABLES — MATIÈRES PREMIÈRES — PRIX QUI BOUGENT — CLAUSE — PRODUITS</t>
  </si>
  <si>
    <t>OCR p.82</t>
  </si>
  <si>
    <t>M06 — Juridique, prix, pénalités, suivi — à vérifier — Sous l’angle « preuve et document », comment sécurises-tu prix révisables dans un marché public alimentaire de restauration collective ?</t>
  </si>
  <si>
    <t>M06 — Juridique, prix, pénalités, suivi — à vérifier — Sous l’angle « risque et erreur à éviter », comment sécurises-tu prix révisables dans un marché public alimentaire de restauration collective ?</t>
  </si>
  <si>
    <t>M06 — Juridique, prix, pénalités, suivi — à vérifier — Sous l’angle « application terrain », comment sécurises-tu prix révisables dans un marché public alimentaire de restauration collective ?</t>
  </si>
  <si>
    <t>M06 — Juridique, prix, pénalités, suivi — à vérifier — Sous l’angle « critère ou clause de marché », comment sécurises-tu prix révisables dans un marché public alimentaire de restauration collective ?</t>
  </si>
  <si>
    <t>Formule révision</t>
  </si>
  <si>
    <t>M06 — Juridique, prix, pénalités, suivi — à vérifier — Sous l’angle « définition et périmètre », comment sécurises-tu formule de révision dans un marché public alimentaire de restauration collective ?</t>
  </si>
  <si>
    <t>FORMULE DE RÉVISION — INDICE ADAPTÉ — PONDÉRATION — PÉRIODICITÉ — ÉQUILIBRE ÉCONOMIQUE</t>
  </si>
  <si>
    <t>FORMULE DE PRIX — INDICE — PONDÉRATION — DATE DE RÉVISION — ÉQUILIBRE</t>
  </si>
  <si>
    <t>OCR p.82-87</t>
  </si>
  <si>
    <t>M06 — Juridique, prix, pénalités, suivi — à vérifier — Sous l’angle « preuve et document », comment sécurises-tu formule de révision dans un marché public alimentaire de restauration collective ?</t>
  </si>
  <si>
    <t>M06 — Juridique, prix, pénalités, suivi — à vérifier — Sous l’angle « risque et erreur à éviter », comment sécurises-tu formule de révision dans un marché public alimentaire de restauration collective ?</t>
  </si>
  <si>
    <t>M06 — Juridique, prix, pénalités, suivi — à vérifier — Sous l’angle « application terrain », comment sécurises-tu formule de révision dans un marché public alimentaire de restauration collective ?</t>
  </si>
  <si>
    <t>M06 — Juridique, prix, pénalités, suivi — à vérifier — Sous l’angle « critère ou clause de marché », comment sécurises-tu formule de révision dans un marché public alimentaire de restauration collective ?</t>
  </si>
  <si>
    <t>Clause butoir</t>
  </si>
  <si>
    <t>M06 — Juridique, prix, pénalités, suivi — à vérifier — Sous l’angle « définition et périmètre », comment sécurises-tu clause butoir et clause variation dans un marché public alimentaire de restauration collective ?</t>
  </si>
  <si>
    <t>CLAUSE BUTOIR — CLAUSE VARIATION DE PRIX — COEXISTENCE INTERDITE — VARIABILITÉ INTRINSÈQUE — SÉCURISATION JURIDIQUE</t>
  </si>
  <si>
    <t>CLAUSE BUTOIR — VARIATION DE PRIX — NE PAS MÉLANGER — PRIX VARIABLE — SÉCURITÉ</t>
  </si>
  <si>
    <t>M06 — Juridique, prix, pénalités, suivi — à vérifier — Sous l’angle « preuve et document », comment sécurises-tu clause butoir et clause variation dans un marché public alimentaire de restauration collective ?</t>
  </si>
  <si>
    <t>M06 — Juridique, prix, pénalités, suivi — à vérifier — Sous l’angle « risque et erreur à éviter », comment sécurises-tu clause butoir et clause variation dans un marché public alimentaire de restauration collective ?</t>
  </si>
  <si>
    <t>M06 — Juridique, prix, pénalités, suivi — à vérifier — Sous l’angle « application terrain », comment sécurises-tu clause butoir et clause variation dans un marché public alimentaire de restauration collective ?</t>
  </si>
  <si>
    <t>M06 — Juridique, prix, pénalités, suivi — à vérifier — Sous l’angle « critère ou clause de marché », comment sécurises-tu clause butoir et clause variation dans un marché public alimentaire de restauration collective ?</t>
  </si>
  <si>
    <t>Clause sauvegarde</t>
  </si>
  <si>
    <t>M06 — Juridique, prix, pénalités, suivi — à vérifier — Sous l’angle « définition et périmètre », comment sécurises-tu clause de sauvegarde dans un marché public alimentaire de restauration collective ?</t>
  </si>
  <si>
    <t>CLAUSE DE SAUVEGARDE — MODULABLE — PAS RÉSILIATION AUTOMATIQUE — CIRCONSTANCES IMPRÉVUES — ÉQUILIBRE CONTRACTUEL</t>
  </si>
  <si>
    <t>SAUVEGARDE — MODULABLE — PAS AUTOMATIQUE — IMPRÉVU — ÉQUILIBRE</t>
  </si>
  <si>
    <t>M06 — Juridique, prix, pénalités, suivi — à vérifier — Sous l’angle « preuve et document », comment sécurises-tu clause de sauvegarde dans un marché public alimentaire de restauration collective ?</t>
  </si>
  <si>
    <t>M06 — Juridique, prix, pénalités, suivi — à vérifier — Sous l’angle « risque et erreur à éviter », comment sécurises-tu clause de sauvegarde dans un marché public alimentaire de restauration collective ?</t>
  </si>
  <si>
    <t>M06 — Juridique, prix, pénalités, suivi — à vérifier — Sous l’angle « application terrain », comment sécurises-tu clause de sauvegarde dans un marché public alimentaire de restauration collective ?</t>
  </si>
  <si>
    <t>M06 — Juridique, prix, pénalités, suivi — à vérifier — Sous l’angle « critère ou clause de marché », comment sécurises-tu clause de sauvegarde dans un marché public alimentaire de restauration collective ?</t>
  </si>
  <si>
    <t>Rendez-vous</t>
  </si>
  <si>
    <t>M06 — Juridique, prix, pénalités, suivi — à vérifier — Sous l’angle « définition et périmètre », comment sécurises-tu clause de rendez-vous dans un marché public alimentaire de restauration collective ?</t>
  </si>
  <si>
    <t>CLAUSE DE RENDEZ-VOUS — RENCONTRES PÉRIODIQUES — EXÉCUTION DU MARCHÉ — ANTICIPER DIFFICULTÉS — AJUSTEMENTS</t>
  </si>
  <si>
    <t>RENDEZ-VOUS — RENCONTRES — SUIVRE LE MARCHÉ — ANTICIPER PROBLÈMES — AJUSTER</t>
  </si>
  <si>
    <t>M06 — Juridique, prix, pénalités, suivi — à vérifier — Sous l’angle « preuve et document », comment sécurises-tu clause de rendez-vous dans un marché public alimentaire de restauration collective ?</t>
  </si>
  <si>
    <t>M06 — Juridique, prix, pénalités, suivi — à vérifier — Sous l’angle « risque et erreur à éviter », comment sécurises-tu clause de rendez-vous dans un marché public alimentaire de restauration collective ?</t>
  </si>
  <si>
    <t>M06 — Juridique, prix, pénalités, suivi — à vérifier — Sous l’angle « application terrain », comment sécurises-tu clause de rendez-vous dans un marché public alimentaire de restauration collective ?</t>
  </si>
  <si>
    <t>M06 — Juridique, prix, pénalités, suivi — à vérifier — Sous l’angle « critère ou clause de marché », comment sécurises-tu clause de rendez-vous dans un marché public alimentaire de restauration collective ?</t>
  </si>
  <si>
    <t>Réexamen</t>
  </si>
  <si>
    <t>M06 — Juridique, prix, pénalités, suivi — à vérifier — Sous l’angle « définition et périmètre », comment sécurises-tu clause de réexamen dans un marché public alimentaire de restauration collective ?</t>
  </si>
  <si>
    <t>CLAUSE DE RÉEXAMEN — MODIFICATION DU MARCHÉ — AVENANT — R.2194-1 À R.2194-10 — CONDITIONS PRÉVUES</t>
  </si>
  <si>
    <t>RÉEXAMEN — MODIFIER LE MARCHÉ — AVENANT — ARTICLES R2194 — CONDITIONS</t>
  </si>
  <si>
    <t>M06 — Juridique, prix, pénalités, suivi — à vérifier — Sous l’angle « preuve et document », comment sécurises-tu clause de réexamen dans un marché public alimentaire de restauration collective ?</t>
  </si>
  <si>
    <t>M06 — Juridique, prix, pénalités, suivi — à vérifier — Sous l’angle « risque et erreur à éviter », comment sécurises-tu clause de réexamen dans un marché public alimentaire de restauration collective ?</t>
  </si>
  <si>
    <t>M06 — Juridique, prix, pénalités, suivi — à vérifier — Sous l’angle « application terrain », comment sécurises-tu clause de réexamen dans un marché public alimentaire de restauration collective ?</t>
  </si>
  <si>
    <t>M06 — Juridique, prix, pénalités, suivi — à vérifier — Sous l’angle « critère ou clause de marché », comment sécurises-tu clause de réexamen dans un marché public alimentaire de restauration collective ?</t>
  </si>
  <si>
    <t>Critère prix</t>
  </si>
  <si>
    <t>M06 — Juridique, prix, pénalités, suivi — à vérifier — Sous l’angle « définition et périmètre », comment sécurises-tu critère prix dans un marché public alimentaire de restauration collective ?</t>
  </si>
  <si>
    <t>CRITÈRE PRIX — FOURCHETTE 30 À 40 % — ANALYSE FINANCIÈRE — OFFRE ÉCONOMIQUEMENT AVANTAGEUSE — PONDÉRATION</t>
  </si>
  <si>
    <t>CRITÈRE PRIX — 30 À 40 % — ANALYSE DU PRIX — MEILLEURE OFFRE — POINTS</t>
  </si>
  <si>
    <t>OCR p.87-88</t>
  </si>
  <si>
    <t>M06 — Juridique, prix, pénalités, suivi — à vérifier — Sous l’angle « preuve et document », comment sécurises-tu critère prix dans un marché public alimentaire de restauration collective ?</t>
  </si>
  <si>
    <t>M06 — Juridique, prix, pénalités, suivi — à vérifier — Sous l’angle « risque et erreur à éviter », comment sécurises-tu critère prix dans un marché public alimentaire de restauration collective ?</t>
  </si>
  <si>
    <t>M06 — Juridique, prix, pénalités, suivi — à vérifier — Sous l’angle « application terrain », comment sécurises-tu critère prix dans un marché public alimentaire de restauration collective ?</t>
  </si>
  <si>
    <t>M06 — Juridique, prix, pénalités, suivi — à vérifier — Sous l’angle « critère ou clause de marché », comment sécurises-tu critère prix dans un marché public alimentaire de restauration collective ?</t>
  </si>
  <si>
    <t>Pénalités</t>
  </si>
  <si>
    <t>M06 — Juridique, prix, pénalités, suivi — à vérifier — Sous l’angle « définition et périmètre », comment sécurises-tu pénalités contractuelles dans un marché public alimentaire de restauration collective ?</t>
  </si>
  <si>
    <t>PÉNALITÉ — MANQUEMENT — CCAP — MONTANT À DÉTERMINER — IMPACT EXÉCUTION</t>
  </si>
  <si>
    <t>PÉNALITÉ — MANQUEMENT — CCAP — MONTANT À FIXER — IMPACT</t>
  </si>
  <si>
    <t>OCR p.17,23,27</t>
  </si>
  <si>
    <t>M06 — Juridique, prix, pénalités, suivi — à vérifier — Sous l’angle « preuve et document », comment sécurises-tu pénalités contractuelles dans un marché public alimentaire de restauration collective ?</t>
  </si>
  <si>
    <t>M06 — Juridique, prix, pénalités, suivi — à vérifier — Sous l’angle « risque et erreur à éviter », comment sécurises-tu pénalités contractuelles dans un marché public alimentaire de restauration collective ?</t>
  </si>
  <si>
    <t>M06 — Juridique, prix, pénalités, suivi — à vérifier — Sous l’angle « application terrain », comment sécurises-tu pénalités contractuelles dans un marché public alimentaire de restauration collective ?</t>
  </si>
  <si>
    <t>M06 — Juridique, prix, pénalités, suivi — à vérifier — Sous l’angle « critère ou clause de marché », comment sécurises-tu pénalités contractuelles dans un marché public alimentaire de restauration collective ?</t>
  </si>
  <si>
    <t>Résiliation</t>
  </si>
  <si>
    <t>M06 — Juridique, prix, pénalités, suivi — à vérifier — Sous l’angle « définition et périmètre », comment sécurises-tu résiliation aux torts du titulaire dans un marché public alimentaire de restauration collective ?</t>
  </si>
  <si>
    <t>RÉSILIATION — MANQUEMENT RÉPÉTÉ — TORTS EXCLUSIFS — ABSENCE INDEMNITÉ — PREUVE NON TRANSMISE</t>
  </si>
  <si>
    <t>RÉSILIATION — MANQUEMENTS RÉPÉTÉS — FAUTE TITULAIRE — PAS D’INDEMNITÉ — PREUVE MANQUANTE</t>
  </si>
  <si>
    <t>OCR p.23</t>
  </si>
  <si>
    <t>M06 — Juridique, prix, pénalités, suivi — à vérifier — Sous l’angle « preuve et document », comment sécurises-tu résiliation aux torts du titulaire dans un marché public alimentaire de restauration collective ?</t>
  </si>
  <si>
    <t>M06 — Juridique, prix, pénalités, suivi — à vérifier — Sous l’angle « risque et erreur à éviter », comment sécurises-tu résiliation aux torts du titulaire dans un marché public alimentaire de restauration collective ?</t>
  </si>
  <si>
    <t>M06 — Juridique, prix, pénalités, suivi — à vérifier — Sous l’angle « application terrain », comment sécurises-tu résiliation aux torts du titulaire dans un marché public alimentaire de restauration collective ?</t>
  </si>
  <si>
    <t>M06 — Juridique, prix, pénalités, suivi — à vérifier — Sous l’angle « critère ou clause de marché », comment sécurises-tu résiliation aux torts du titulaire dans un marché public alimentaire de restauration collective ?</t>
  </si>
  <si>
    <t>Sécurité appro</t>
  </si>
  <si>
    <t>M06 — Juridique, prix, pénalités, suivi — à vérifier — Sous l’angle « définition et périmètre », comment sécurises-tu sécurité des approvisionnements dans un marché public alimentaire de restauration collective ?</t>
  </si>
  <si>
    <t>SÉCURITÉ DES APPROVISIONNEMENTS — BIEN DE PREMIÈRE NÉCESSITÉ — CRITÈRE D’APPRÉCIATION — CONTINUITÉ — RISQUE DE RUPTURE</t>
  </si>
  <si>
    <t>SÉCURITÉ APPRO — BESOIN ESSENTIEL — CRITÈRE — CONTINUER À LIVRER — RUPTURE</t>
  </si>
  <si>
    <t>OCR p.81</t>
  </si>
  <si>
    <t>M06 — Juridique, prix, pénalités, suivi — à vérifier — Sous l’angle « preuve et document », comment sécurises-tu sécurité des approvisionnements dans un marché public alimentaire de restauration collective ?</t>
  </si>
  <si>
    <t>M06 — Juridique, prix, pénalités, suivi — à vérifier — Sous l’angle « risque et erreur à éviter », comment sécurises-tu sécurité des approvisionnements dans un marché public alimentaire de restauration collective ?</t>
  </si>
  <si>
    <t>M06 — Juridique, prix, pénalités, suivi — à vérifier — Sous l’angle « application terrain », comment sécurises-tu sécurité des approvisionnements dans un marché public alimentaire de restauration collective ?</t>
  </si>
  <si>
    <t>M06 — Juridique, prix, pénalités, suivi — à vérifier — Sous l’angle « critère ou clause de marché », comment sécurises-tu sécurité des approvisionnements dans un marché public alimentaire de restauration collective ?</t>
  </si>
  <si>
    <t>Insertion</t>
  </si>
  <si>
    <t>M06 — Juridique, prix, pénalités, suivi — à vérifier — Sous l’angle « définition et périmètre », comment sécurises-tu clause sociale d’insertion dans un marché public alimentaire de restauration collective ?</t>
  </si>
  <si>
    <t>CLAUSE SOCIALE — INSERTION PAR L’ACTIVITÉ ÉCONOMIQUE — HEURES D’INSERTION — SUIVI — PREUVE</t>
  </si>
  <si>
    <t>CLAUSE SOCIALE — INSERTION — HEURES — SUIVI — PREUVE</t>
  </si>
  <si>
    <t>OCR p.77-80</t>
  </si>
  <si>
    <t>M06 — Juridique, prix, pénalités, suivi — à vérifier — Sous l’angle « preuve et document », comment sécurises-tu clause sociale d’insertion dans un marché public alimentaire de restauration collective ?</t>
  </si>
  <si>
    <t>M06 — Juridique, prix, pénalités, suivi — à vérifier — Sous l’angle « risque et erreur à éviter », comment sécurises-tu clause sociale d’insertion dans un marché public alimentaire de restauration collective ?</t>
  </si>
  <si>
    <t>M06 — Juridique, prix, pénalités, suivi — à vérifier — Sous l’angle « application terrain », comment sécurises-tu clause sociale d’insertion dans un marché public alimentaire de restauration collective ?</t>
  </si>
  <si>
    <t>M06 — Juridique, prix, pénalités, suivi — à vérifier — Sous l’angle « critère ou clause de marché », comment sécurises-tu clause sociale d’insertion dans un marché public alimentaire de restauration collective ?</t>
  </si>
  <si>
    <t>Marché réservé</t>
  </si>
  <si>
    <t>M06 — Juridique, prix, pénalités, suivi — à vérifier — Sous l’angle « définition et périmètre », comment sécurises-tu marché réservé dans un marché public alimentaire de restauration collective ?</t>
  </si>
  <si>
    <t>MARCHÉ RÉSERVÉ — STRUCTURE ADAPTÉE — STRUCTURE D’INSERTION — AGRÉMENT — ÉLIGIBILITÉ</t>
  </si>
  <si>
    <t>MARCHÉ RÉSERVÉ — STRUCTURE ADAPTÉE — INSERTION — AGRÉMENT — ÉLIGIBLE</t>
  </si>
  <si>
    <t>M06 — Juridique, prix, pénalités, suivi — à vérifier — Sous l’angle « preuve et document », comment sécurises-tu marché réservé dans un marché public alimentaire de restauration collective ?</t>
  </si>
  <si>
    <t>M06 — Juridique, prix, pénalités, suivi — à vérifier — Sous l’angle « risque et erreur à éviter », comment sécurises-tu marché réservé dans un marché public alimentaire de restauration collective ?</t>
  </si>
  <si>
    <t>M06 — Juridique, prix, pénalités, suivi — à vérifier — Sous l’angle « application terrain », comment sécurises-tu marché réservé dans un marché public alimentaire de restauration collective ?</t>
  </si>
  <si>
    <t>M06 — Juridique, prix, pénalités, suivi — à vérifier — Sous l’angle « critère ou clause de marché », comment sécurises-tu marché réservé dans un marché public alimentaire de restauration collective ?</t>
  </si>
  <si>
    <t>Agrément</t>
  </si>
  <si>
    <t>M06 — Juridique, prix, pénalités, suivi — à vérifier — Sous l’angle « définition et périmètre », comment sécurises-tu validité des agréments dans un marché public alimentaire de restauration collective ?</t>
  </si>
  <si>
    <t>AGRÉMENT — DATE DE VALIDITÉ — RENOUVELLEMENT — PERTE D’AGRÉMENT — RÉSILIATION</t>
  </si>
  <si>
    <t>AGRÉMENT — DATE VALABLE — RENOUVELLEMENT — PERDRE L’AGRÉMENT — RÉSILIATION</t>
  </si>
  <si>
    <t>OCR p.80</t>
  </si>
  <si>
    <t>M06 — Juridique, prix, pénalités, suivi — à vérifier — Sous l’angle « preuve et document », comment sécurises-tu validité des agréments dans un marché public alimentaire de restauration collective ?</t>
  </si>
  <si>
    <t>M06 — Juridique, prix, pénalités, suivi — à vérifier — Sous l’angle « risque et erreur à éviter », comment sécurises-tu validité des agréments dans un marché public alimentaire de restauration collective ?</t>
  </si>
  <si>
    <t>M06 — Juridique, prix, pénalités, suivi — à vérifier — Sous l’angle « application terrain », comment sécurises-tu validité des agréments dans un marché public alimentaire de restauration collective ?</t>
  </si>
  <si>
    <t>M06 — Juridique, prix, pénalités, suivi — à vérifier — Sous l’angle « critère ou clause de marché », comment sécurises-tu validité des agréments dans un marché public alimentaire de restauration collective ?</t>
  </si>
  <si>
    <t>Suivi exécution</t>
  </si>
  <si>
    <t>M06 — Juridique, prix, pénalités, suivi — à vérifier — Sous l’angle « définition et périmètre », comment sécurises-tu suivi de l’exécution dans un marché public alimentaire de restauration collective ?</t>
  </si>
  <si>
    <t>BONNE EXÉCUTION — ÉVALUATION CONTINUE — ACTIONS CORRECTIVES — SUIVI CONSOMMATIONS — CAPITALISATION</t>
  </si>
  <si>
    <t>BIEN EXÉCUTER — ÉVALUER — CORRIGER — SUIVRE CONSOMMATIONS — CAPITALISER</t>
  </si>
  <si>
    <t>M06 — Juridique, prix, pénalités, suivi — à vérifier — Sous l’angle « preuve et document », comment sécurises-tu suivi de l’exécution dans un marché public alimentaire de restauration collective ?</t>
  </si>
  <si>
    <t>M06 — Juridique, prix, pénalités, suivi — à vérifier — Sous l’angle « risque et erreur à éviter », comment sécurises-tu suivi de l’exécution dans un marché public alimentaire de restauration collective ?</t>
  </si>
  <si>
    <t>M06 — Juridique, prix, pénalités, suivi — à vérifier — Sous l’angle « application terrain », comment sécurises-tu suivi de l’exécution dans un marché public alimentaire de restauration collective ?</t>
  </si>
  <si>
    <t>M06 — Juridique, prix, pénalités, suivi — à vérifier — Sous l’angle « critère ou clause de marché », comment sécurises-tu suivi de l’exécution dans un marché public alimentaire de restauration collective ?</t>
  </si>
  <si>
    <t>Validation OCR</t>
  </si>
  <si>
    <t>M06 — Juridique, prix, pénalités, suivi — à vérifier — Sous l’angle « définition et périmètre », comment sécurises-tu validation juridique du document OCR dans un marché public alimentaire de restauration collective ?</t>
  </si>
  <si>
    <t>OCR DE TRAVAIL — NON VALIDÉ JURIDIQUEMENT — CONTRÔLE PDF SOURCE — CLAUSES SEUILS ARTICLES PÉNALITÉS — MOTEUR DÉFINITIF</t>
  </si>
  <si>
    <t>OCR DE TRAVAIL — PAS VALIDATION JURIDIQUE — VÉRIFIER PDF — CLAUSES ET PÉNALITÉS — MOTEUR FINAL</t>
  </si>
  <si>
    <t>OCR page 1</t>
  </si>
  <si>
    <t>M06 — Juridique, prix, pénalités, suivi — à vérifier — Sous l’angle « preuve et document », comment sécurises-tu validation juridique du document OCR dans un marché public alimentaire de restauration collective ?</t>
  </si>
  <si>
    <t>M06 — Juridique, prix, pénalités, suivi — à vérifier — Sous l’angle « risque et erreur à éviter », comment sécurises-tu validation juridique du document OCR dans un marché public alimentaire de restauration collective ?</t>
  </si>
  <si>
    <t>M06 — Juridique, prix, pénalités, suivi — à vérifier — Sous l’angle « application terrain », comment sécurises-tu validation juridique du document OCR dans un marché public alimentaire de restauration collective ?</t>
  </si>
  <si>
    <t>M06 — Juridique, prix, pénalités, suivi — à vérifier — Sous l’angle « critère ou clause de marché », comment sécurises-tu validation juridique du document OCR dans un marché public alimentaire de restauration collective ?</t>
  </si>
  <si>
    <t>clause de révision</t>
  </si>
  <si>
    <t>produits concernés</t>
  </si>
  <si>
    <t>formule de révision</t>
  </si>
  <si>
    <t>périodicité</t>
  </si>
  <si>
    <t>date</t>
  </si>
  <si>
    <t>clause butoir</t>
  </si>
  <si>
    <t>clause de sauvegarde</t>
  </si>
  <si>
    <t>suivre le marché</t>
  </si>
  <si>
    <t>suivre</t>
  </si>
  <si>
    <t>clause de réexamen</t>
  </si>
  <si>
    <t>manque</t>
  </si>
  <si>
    <t>montant</t>
  </si>
  <si>
    <t>exclus</t>
  </si>
  <si>
    <t>clause sociale</t>
  </si>
  <si>
    <t>marché réservé</t>
  </si>
  <si>
    <t>agrément</t>
  </si>
  <si>
    <t>date de validité</t>
  </si>
  <si>
    <t>validi</t>
  </si>
  <si>
    <t>bonne</t>
  </si>
  <si>
    <t>correc</t>
  </si>
  <si>
    <t>corrig</t>
  </si>
  <si>
    <t>seuils</t>
  </si>
  <si>
    <t>FIN du document ligne 1241</t>
  </si>
  <si>
    <t xml:space="preserve">M01   |   Marché  |  sourçage  |  allotissement </t>
  </si>
  <si>
    <t>M02   |   Egalim  | Durable  |  Qualité  |  Bio</t>
  </si>
  <si>
    <t>M03   |   Traçabilité  | Origine  |  Règlementations alimentaires</t>
  </si>
  <si>
    <t xml:space="preserve">M04   |   Qualité produit  | sécurité des aliments  |  bien-être animal </t>
  </si>
  <si>
    <t>M06 — Juridique, prix, pénalités, suivi —  base pédagogique à vérifier et à tester en situation</t>
  </si>
  <si>
    <t>M06   |   Juridique  | prix  |  pénalités  |   suivi  |  base pédagogique à vérifier et à tester en situation</t>
  </si>
  <si>
    <t>Explique avec tes mots le rôle de « pièces du marché / DCE » dans un marché alimentaire, puis indique ce qu’il ne faut pas confondre avec un autre document ou une autre règle.</t>
  </si>
  <si>
    <t>Pour « pièces du marché / DCE », définis le rôle exact, la limite du sujet et le lien avec la bonne pièce du marché. Termine par une réserve de vérification juridique si la formulation devient une clause.</t>
  </si>
  <si>
    <t>Réponse attendue PRO — définition et périmètre / pièces du marché / DCE : Le DCE doit être lu comme un ensemble cohérent : le RC organise la consultation, le CCTP décrit le besoin technique et les exigences de denrées, le CCAP fixe les règles d’exécution, de suivi, de pénalités et de résiliation, et le BPU porte les prix unitaires. La réponse attendue distingue bien pièce administrative, pièce technique, règle de consultation et pièce financière. Pour l’angle définition, la réponse doit délimiter le rôle exact du sujet, le rattacher à la bonne pièce du marché et signaler les confusions possibles. Documents/preuves à citer : DCE complet, RC, CCAP, CCTP, BPU, éventuelles annexes et version datée des pièces transmises aux candidats. Point de vigilance : Confondre CCTP et CCAP, oublier le BPU, appliquer une pénalité non prévue dans la bonne pièce ou répondre avec des mots généraux sans citer le document concerné.</t>
  </si>
  <si>
    <t>Réponse attendue CFA — définition et périmètre / pièces du marché / DCE : Il faut savoir où chercher : le RC dit comment répondre, le CCTP dit ce qui est demandé, le CCAP dit les règles du contrat, le BPU donne les prix. On ne mélange pas les documents. Attendu CFA : dire à quoi ça sert, où on le trouve et ce qu’il ne faut pas mélanger. À contrôler : Avant d’utiliser une exigence, vérifier dans quelle pièce elle est écrite et si elle correspond au besoin alimentaire réel.</t>
  </si>
  <si>
    <t>Relance formateur : faire reformuler la différence entre rôle du document, obligation technique, règle administrative et preuve. Refuser une réponse qui aligne seulement des sigles. Sujet traité : pièces du marché / DCE. Point M06 à sécuriser : La clause ou le critère doit être rattaché à la bonne pièce du marché et rester vérifiable par l’acheteur. Statut : pédagogique, à comparer au PDF CNRC source avant usage juridique.</t>
  </si>
  <si>
    <t>Pour « pièces du marché / DCE », quels documents ou justificatifs demanderais-tu, et comment vérifierais-tu qu’ils correspondent bien au produit, au lot ou au marché concerné ?</t>
  </si>
  <si>
    <t>Pour « pièces du marché / DCE », cite les documents à consulter, la preuve attendue, la date, le périmètre et le lien avec la ligne de marché. Évite toute réponse vague sur les justificatifs.</t>
  </si>
  <si>
    <t>Réponse attendue PRO — preuve et document / pièces du marché / DCE : Le DCE doit être lu comme un ensemble cohérent : le RC organise la consultation, le CCTP décrit le besoin technique et les exigences de denrées, le CCAP fixe les règles d’exécution, de suivi, de pénalités et de résiliation, et le BPU porte les prix unitaires. La réponse attendue distingue bien pièce administrative, pièce technique, règle de consultation et pièce financière. Pour l’angle preuve, la réponse doit nommer les pièces à consulter, expliquer la correspondance avec le BPU/CCTP/CCAP/RC selon le cas, et contrôler validité, date et périmètre. Documents/preuves à citer : DCE complet, RC, CCAP, CCTP, BPU, éventuelles annexes et version datée des pièces transmises aux candidats. Point de vigilance : Confondre CCTP et CCAP, oublier le BPU, appliquer une pénalité non prévue dans la bonne pièce ou répondre avec des mots généraux sans citer le document concerné.</t>
  </si>
  <si>
    <t>Réponse attendue CFA — preuve et document / pièces du marché / DCE : Il faut savoir où chercher : le RC dit comment répondre, le CCTP dit ce qui est demandé, le CCAP dit les règles du contrat, le BPU donne les prix. On ne mélange pas les documents. Attendu CFA : citer les papiers à regarder, vérifier la date, le produit concerné et le lien avec la commande. À contrôler : Avant d’utiliser une exigence, vérifier dans quelle pièce elle est écrite et si elle correspond au besoin alimentaire réel.</t>
  </si>
  <si>
    <t>Relance formateur : demander « quelle pièce ? quelle preuve ? quelle ligne de produit ? quelle date ? ». Une réponse sans preuve vérifiable reste insuffisante. Sujet traité : pièces du marché / DCE. Point M06 à sécuriser : La clause ou le critère doit être rattaché à la bonne pièce du marché et rester vérifiable par l’acheteur. Statut : pédagogique, à comparer au PDF CNRC source avant usage juridique.</t>
  </si>
  <si>
    <t>Pour « pièces du marché / DCE », quelle erreur principale faut-il éviter, et quelle conséquence cette erreur peut-elle avoir sur l’analyse, l’exécution ou le suivi du marché ?</t>
  </si>
  <si>
    <t>Pour « pièces du marché / DCE », présente une erreur concrète, sa conséquence et le contrôle qui permet de l’éviter. Reste prudent si la réponse touche une clause, une pénalité ou une référence juridique.</t>
  </si>
  <si>
    <t>Réponse attendue PRO — risque et erreur à éviter / pièces du marché / DCE : Le DCE doit être lu comme un ensemble cohérent : le RC organise la consultation, le CCTP décrit le besoin technique et les exigences de denrées, le CCAP fixe les règles d’exécution, de suivi, de pénalités et de résiliation, et le BPU porte les prix unitaires. La réponse attendue distingue bien pièce administrative, pièce technique, règle de consultation et pièce financière. Pour l’angle risque, la réponse doit identifier une erreur opérationnelle ou juridique plausible, ses conséquences sur l’analyse, l’exécution ou la preuve, puis proposer un contrôle simple. Documents/preuves à citer : DCE complet, RC, CCAP, CCTP, BPU, éventuelles annexes et version datée des pièces transmises aux candidats. Point de vigilance : Confondre CCTP et CCAP, oublier le BPU, appliquer une pénalité non prévue dans la bonne pièce ou répondre avec des mots généraux sans citer le document concerné.</t>
  </si>
  <si>
    <t>Réponse attendue CFA — risque et erreur à éviter / pièces du marché / DCE : Il faut savoir où chercher : le RC dit comment répondre, le CCTP dit ce qui est demandé, le CCAP dit les règles du contrat, le BPU donne les prix. On ne mélange pas les documents. Attendu CFA : donner une erreur terrain, dire pourquoi elle gêne et comment la repérer avant qu’elle ne bloque le marché. À contrôler : Avant d’utiliser une exigence, vérifier dans quelle pièce elle est écrite et si elle correspond au besoin alimentaire réel.</t>
  </si>
  <si>
    <t>Relance formateur : transformer les mots vagues en scénario d’erreur. Faire préciser la conséquence : offre mal notée, preuve absente, pénalité contestable ou clause inutilisable. Sujet traité : pièces du marché / DCE. Point M06 à sécuriser : La clause ou le critère doit être rattaché à la bonne pièce du marché et rester vérifiable par l’acheteur. Statut : pédagogique, à comparer au PDF CNRC source avant usage juridique.</t>
  </si>
  <si>
    <t>Sur un dossier réel, comment contrôlerais-tu « pièces du marché / DCE » pendant une commande, une réception, un suivi fournisseur ou un bilan de marché ?</t>
  </si>
  <si>
    <t>Pour « pièces du marché / DCE », réponds en mode contrôle terrain : action à faire, document à ouvrir, information à comparer, écart à tracer et alerte éventuelle.</t>
  </si>
  <si>
    <t>Réponse attendue PRO — application terrain / pièces du marché / DCE : Le DCE doit être lu comme un ensemble cohérent : le RC organise la consultation, le CCTP décrit le besoin technique et les exigences de denrées, le CCAP fixe les règles d’exécution, de suivi, de pénalités et de résiliation, et le BPU porte les prix unitaires. La réponse attendue distingue bien pièce administrative, pièce technique, règle de consultation et pièce financière. Pour l’angle terrain, la réponse doit décrire une méthode de contrôle : ouvrir la bonne pièce, comparer les informations, tracer l’écart et alerter sans inventer de règle. Documents/preuves à citer : DCE complet, RC, CCAP, CCTP, BPU, éventuelles annexes et version datée des pièces transmises aux candidats. Point de vigilance : Confondre CCTP et CCAP, oublier le BPU, appliquer une pénalité non prévue dans la bonne pièce ou répondre avec des mots généraux sans citer le document concerné.</t>
  </si>
  <si>
    <t>Réponse attendue CFA — application terrain / pièces du marché / DCE : Il faut savoir où chercher : le RC dit comment répondre, le CCTP dit ce qui est demandé, le CCAP dit les règles du contrat, le BPU donne les prix. On ne mélange pas les documents. Attendu CFA : expliquer le geste de contrôle : regarder, comparer, noter l’écart, demander la preuve ou alerter. À contrôler : Avant d’utiliser une exigence, vérifier dans quelle pièce elle est écrite et si elle correspond au besoin alimentaire réel.</t>
  </si>
  <si>
    <t>Relance formateur : demander un geste observable. La réponse doit pouvoir être jouée sur un vrai dossier : document ouvert, information comparée, écart tracé. Sujet traité : pièces du marché / DCE. Point M06 à sécuriser : La clause ou le critère doit être rattaché à la bonne pièce du marché et rester vérifiable par l’acheteur. Statut : pédagogique, à comparer au PDF CNRC source avant usage juridique.</t>
  </si>
  <si>
    <t>Comment « pièces du marché / DCE » peut-il être traduit en exigence, critère, clause ou modalité de suivi dans le marché, et que faut-il vérifier avant de l’utiliser ?</t>
  </si>
  <si>
    <t>Pour « pièces du marché / DCE », relie le sujet à une formulation de marché : exigence, critère, clause, pénalité ou suivi. Précise la pièce concernée et ce qui doit être validé.</t>
  </si>
  <si>
    <t>Réponse attendue PRO — critère ou clause de marché / pièces du marché / DCE : Le DCE doit être lu comme un ensemble cohérent : le RC organise la consultation, le CCTP décrit le besoin technique et les exigences de denrées, le CCAP fixe les règles d’exécution, de suivi, de pénalités et de résiliation, et le BPU porte les prix unitaires. La réponse attendue distingue bien pièce administrative, pièce technique, règle de consultation et pièce financière. Pour l’angle clause ou critère, la réponse doit distinguer critère d’attribution, condition d’exécution, exigence technique et pénalité. Toute formulation sensible est à comparer au PDF source et à valider par compétence juridique. Documents/preuves à citer : DCE complet, RC, CCAP, CCTP, BPU, éventuelles annexes et version datée des pièces transmises aux candidats. Point de vigilance : Confondre CCTP et CCAP, oublier le BPU, appliquer une pénalité non prévue dans la bonne pièce ou répondre avec des mots généraux sans citer le document concerné.</t>
  </si>
  <si>
    <t>Réponse attendue CFA — critère ou clause de marché / pièces du marché / DCE : Il faut savoir où chercher : le RC dit comment répondre, le CCTP dit ce qui est demandé, le CCAP dit les règles du contrat, le BPU donne les prix. On ne mélange pas les documents. Attendu CFA : dire si c’est plutôt une règle pour choisir l’offre, une règle à respecter pendant le marché ou une preuve à fournir. À contrôler : Avant d’utiliser une exigence, vérifier dans quelle pièce elle est écrite et si elle correspond au besoin alimentaire réel.</t>
  </si>
  <si>
    <t>Relance formateur : faire classer la formulation : RC pour critère, CCTP pour exigence technique, CCAP pour exécution/pénalité/suivi. Exiger prudence juridique. Sujet traité : pièces du marché / DCE. Point M06 à sécuriser : La clause ou le critère doit être rattaché à la bonne pièce du marché et rester vérifiable par l’acheteur. Statut : pédagogique, à comparer au PDF CNRC source avant usage juridique.</t>
  </si>
  <si>
    <t>Explique avec tes mots le rôle de « clauses administratives CCAP » dans un marché alimentaire, puis indique ce qu’il ne faut pas confondre avec un autre document ou une autre règle.</t>
  </si>
  <si>
    <t>Pour « clauses administratives CCAP », définis le rôle exact, la limite du sujet et le lien avec la bonne pièce du marché. Termine par une réserve de vérification juridique si la formulation devient une clause.</t>
  </si>
  <si>
    <t>Réponse attendue PRO — définition et périmètre / clauses administratives CCAP : Le CCAP sécurise les conditions administratives d’exécution : obligations de transmission, délais, modalités de suivi, pénalités, résiliation, gestion des preuves et conséquences d’un manquement. La réponse attendue ne se limite pas à citer le CCAP ; elle explique son rôle dans la conduite du marché. Pour l’angle définition, la réponse doit délimiter le rôle exact du sujet, le rattacher à la bonne pièce du marché et signaler les confusions possibles. Documents/preuves à citer : CCAP, clauses d’exécution, clauses de pénalités, modalités de transmission, calendrier, adresses de contact, annexes de suivi. Point de vigilance : Mettre dans le CCAP une exigence purement technique sans lien d’exécution, oublier de prévoir la conséquence du non-respect ou annoncer une pénalité non écrite.</t>
  </si>
  <si>
    <t>Réponse attendue CFA — définition et périmètre / clauses administratives CCAP : Le CCAP sert à savoir quelles règles s’appliquent pendant le marché : ce que le fournisseur doit transmettre, quand il doit le faire, ce qui se passe en cas d’erreur ou de retard. Attendu CFA : dire à quoi ça sert, où on le trouve et ce qu’il ne faut pas mélanger. À contrôler : Contrôler que l’obligation administrative est lisible, datée, applicable et reliée à un mode de preuve.</t>
  </si>
  <si>
    <t>Relance formateur : faire reformuler la différence entre rôle du document, obligation technique, règle administrative et preuve. Refuser une réponse qui aligne seulement des sigles. Sujet traité : clauses administratives CCAP. Point M06 à sécuriser : La clause doit indiquer l’obligation, le moment de contrôle, le document attendu et la conséquence prévue, sous réserve de vérification juridique. Statut : pédagogique, à comparer au PDF CNRC source avant usage juridique.</t>
  </si>
  <si>
    <t>Pour « clauses administratives CCAP », quels documents ou justificatifs demanderais-tu, et comment vérifierais-tu qu’ils correspondent bien au produit, au lot ou au marché concerné ?</t>
  </si>
  <si>
    <t>Pour « clauses administratives CCAP », cite les documents à consulter, la preuve attendue, la date, le périmètre et le lien avec la ligne de marché. Évite toute réponse vague sur les justificatifs.</t>
  </si>
  <si>
    <t>Réponse attendue PRO — preuve et document / clauses administratives CCAP : Le CCAP sécurise les conditions administratives d’exécution : obligations de transmission, délais, modalités de suivi, pénalités, résiliation, gestion des preuves et conséquences d’un manquement. La réponse attendue ne se limite pas à citer le CCAP ; elle explique son rôle dans la conduite du marché. Pour l’angle preuve, la réponse doit nommer les pièces à consulter, expliquer la correspondance avec le BPU/CCTP/CCAP/RC selon le cas, et contrôler validité, date et périmètre. Documents/preuves à citer : CCAP, clauses d’exécution, clauses de pénalités, modalités de transmission, calendrier, adresses de contact, annexes de suivi. Point de vigilance : Mettre dans le CCAP une exigence purement technique sans lien d’exécution, oublier de prévoir la conséquence du non-respect ou annoncer une pénalité non écrite.</t>
  </si>
  <si>
    <t>Réponse attendue CFA — preuve et document / clauses administratives CCAP : Le CCAP sert à savoir quelles règles s’appliquent pendant le marché : ce que le fournisseur doit transmettre, quand il doit le faire, ce qui se passe en cas d’erreur ou de retard. Attendu CFA : citer les papiers à regarder, vérifier la date, le produit concerné et le lien avec la commande. À contrôler : Contrôler que l’obligation administrative est lisible, datée, applicable et reliée à un mode de preuve.</t>
  </si>
  <si>
    <t>Relance formateur : demander « quelle pièce ? quelle preuve ? quelle ligne de produit ? quelle date ? ». Une réponse sans preuve vérifiable reste insuffisante. Sujet traité : clauses administratives CCAP. Point M06 à sécuriser : La clause doit indiquer l’obligation, le moment de contrôle, le document attendu et la conséquence prévue, sous réserve de vérification juridique. Statut : pédagogique, à comparer au PDF CNRC source avant usage juridique.</t>
  </si>
  <si>
    <t>Pour « clauses administratives CCAP », quelle erreur principale faut-il éviter, et quelle conséquence cette erreur peut-elle avoir sur l’analyse, l’exécution ou le suivi du marché ?</t>
  </si>
  <si>
    <t>Pour « clauses administratives CCAP », présente une erreur concrète, sa conséquence et le contrôle qui permet de l’éviter. Reste prudent si la réponse touche une clause, une pénalité ou une référence juridique.</t>
  </si>
  <si>
    <t>Réponse attendue PRO — risque et erreur à éviter / clauses administratives CCAP : Le CCAP sécurise les conditions administratives d’exécution : obligations de transmission, délais, modalités de suivi, pénalités, résiliation, gestion des preuves et conséquences d’un manquement. La réponse attendue ne se limite pas à citer le CCAP ; elle explique son rôle dans la conduite du marché. Pour l’angle risque, la réponse doit identifier une erreur opérationnelle ou juridique plausible, ses conséquences sur l’analyse, l’exécution ou la preuve, puis proposer un contrôle simple. Documents/preuves à citer : CCAP, clauses d’exécution, clauses de pénalités, modalités de transmission, calendrier, adresses de contact, annexes de suivi. Point de vigilance : Mettre dans le CCAP une exigence purement technique sans lien d’exécution, oublier de prévoir la conséquence du non-respect ou annoncer une pénalité non écrite.</t>
  </si>
  <si>
    <t>Réponse attendue CFA — risque et erreur à éviter / clauses administratives CCAP : Le CCAP sert à savoir quelles règles s’appliquent pendant le marché : ce que le fournisseur doit transmettre, quand il doit le faire, ce qui se passe en cas d’erreur ou de retard. Attendu CFA : donner une erreur terrain, dire pourquoi elle gêne et comment la repérer avant qu’elle ne bloque le marché. À contrôler : Contrôler que l’obligation administrative est lisible, datée, applicable et reliée à un mode de preuve.</t>
  </si>
  <si>
    <t>Relance formateur : transformer les mots vagues en scénario d’erreur. Faire préciser la conséquence : offre mal notée, preuve absente, pénalité contestable ou clause inutilisable. Sujet traité : clauses administratives CCAP. Point M06 à sécuriser : La clause doit indiquer l’obligation, le moment de contrôle, le document attendu et la conséquence prévue, sous réserve de vérification juridique. Statut : pédagogique, à comparer au PDF CNRC source avant usage juridique.</t>
  </si>
  <si>
    <t>Sur un dossier réel, comment contrôlerais-tu « clauses administratives CCAP » pendant une commande, une réception, un suivi fournisseur ou un bilan de marché ?</t>
  </si>
  <si>
    <t>Pour « clauses administratives CCAP », réponds en mode contrôle terrain : action à faire, document à ouvrir, information à comparer, écart à tracer et alerte éventuelle.</t>
  </si>
  <si>
    <t>Réponse attendue PRO — application terrain / clauses administratives CCAP : Le CCAP sécurise les conditions administratives d’exécution : obligations de transmission, délais, modalités de suivi, pénalités, résiliation, gestion des preuves et conséquences d’un manquement. La réponse attendue ne se limite pas à citer le CCAP ; elle explique son rôle dans la conduite du marché. Pour l’angle terrain, la réponse doit décrire une méthode de contrôle : ouvrir la bonne pièce, comparer les informations, tracer l’écart et alerter sans inventer de règle. Documents/preuves à citer : CCAP, clauses d’exécution, clauses de pénalités, modalités de transmission, calendrier, adresses de contact, annexes de suivi. Point de vigilance : Mettre dans le CCAP une exigence purement technique sans lien d’exécution, oublier de prévoir la conséquence du non-respect ou annoncer une pénalité non écrite.</t>
  </si>
  <si>
    <t>Réponse attendue CFA — application terrain / clauses administratives CCAP : Le CCAP sert à savoir quelles règles s’appliquent pendant le marché : ce que le fournisseur doit transmettre, quand il doit le faire, ce qui se passe en cas d’erreur ou de retard. Attendu CFA : expliquer le geste de contrôle : regarder, comparer, noter l’écart, demander la preuve ou alerter. À contrôler : Contrôler que l’obligation administrative est lisible, datée, applicable et reliée à un mode de preuve.</t>
  </si>
  <si>
    <t>Relance formateur : demander un geste observable. La réponse doit pouvoir être jouée sur un vrai dossier : document ouvert, information comparée, écart tracé. Sujet traité : clauses administratives CCAP. Point M06 à sécuriser : La clause doit indiquer l’obligation, le moment de contrôle, le document attendu et la conséquence prévue, sous réserve de vérification juridique. Statut : pédagogique, à comparer au PDF CNRC source avant usage juridique.</t>
  </si>
  <si>
    <t>Comment « clauses administratives CCAP » peut-il être traduit en exigence, critère, clause ou modalité de suivi dans le marché, et que faut-il vérifier avant de l’utiliser ?</t>
  </si>
  <si>
    <t>Pour « clauses administratives CCAP », relie le sujet à une formulation de marché : exigence, critère, clause, pénalité ou suivi. Précise la pièce concernée et ce qui doit être validé.</t>
  </si>
  <si>
    <t>Réponse attendue PRO — critère ou clause de marché / clauses administratives CCAP : Le CCAP sécurise les conditions administratives d’exécution : obligations de transmission, délais, modalités de suivi, pénalités, résiliation, gestion des preuves et conséquences d’un manquement. La réponse attendue ne se limite pas à citer le CCAP ; elle explique son rôle dans la conduite du marché. Pour l’angle clause ou critère, la réponse doit distinguer critère d’attribution, condition d’exécution, exigence technique et pénalité. Toute formulation sensible est à comparer au PDF source et à valider par compétence juridique. Documents/preuves à citer : CCAP, clauses d’exécution, clauses de pénalités, modalités de transmission, calendrier, adresses de contact, annexes de suivi. Point de vigilance : Mettre dans le CCAP une exigence purement technique sans lien d’exécution, oublier de prévoir la conséquence du non-respect ou annoncer une pénalité non écrite.</t>
  </si>
  <si>
    <t>Réponse attendue CFA — critère ou clause de marché / clauses administratives CCAP : Le CCAP sert à savoir quelles règles s’appliquent pendant le marché : ce que le fournisseur doit transmettre, quand il doit le faire, ce qui se passe en cas d’erreur ou de retard. Attendu CFA : dire si c’est plutôt une règle pour choisir l’offre, une règle à respecter pendant le marché ou une preuve à fournir. À contrôler : Contrôler que l’obligation administrative est lisible, datée, applicable et reliée à un mode de preuve.</t>
  </si>
  <si>
    <t>Relance formateur : faire classer la formulation : RC pour critère, CCTP pour exigence technique, CCAP pour exécution/pénalité/suivi. Exiger prudence juridique. Sujet traité : clauses administratives CCAP. Point M06 à sécuriser : La clause doit indiquer l’obligation, le moment de contrôle, le document attendu et la conséquence prévue, sous réserve de vérification juridique. Statut : pédagogique, à comparer au PDF CNRC source avant usage juridique.</t>
  </si>
  <si>
    <t>Explique avec tes mots le rôle de « clauses techniques CCTP » dans un marché alimentaire, puis indique ce qu’il ne faut pas confondre avec un autre document ou une autre règle.</t>
  </si>
  <si>
    <t>Pour « clauses techniques CCTP », définis le rôle exact, la limite du sujet et le lien avec la bonne pièce du marché. Termine par une réserve de vérification juridique si la formulation devient une clause.</t>
  </si>
  <si>
    <t>Réponse attendue PRO — définition et périmètre / clauses techniques CCTP : Le CCTP décrit le besoin technique : familles de produits, exigences de qualité, traçabilité, caractéristiques de livraison, spécifications de denrées et modalités opérationnelles attendues. Il ne doit pas remplacer le CCAP pour les sanctions ni le RC pour la notation des offres. Pour l’angle définition, la réponse doit délimiter le rôle exact du sujet, le rattacher à la bonne pièce du marché et signaler les confusions possibles. Documents/preuves à citer : CCTP, fiches techniques, BPU relié aux lignes de produits, annexes qualité, exigences de livraison et de traçabilité. Point de vigilance : Rédiger un besoin flou, discriminatoire ou invérifiable ; placer des règles de pénalité dans le mauvais document ; oublier le lien avec le BPU.</t>
  </si>
  <si>
    <t>Réponse attendue CFA — définition et périmètre / clauses techniques CCTP : Le CCTP explique ce qu’on veut acheter et sous quelles caractéristiques : type de produit, qualité, origine, livraison, preuve demandée. Attendu CFA : dire à quoi ça sert, où on le trouve et ce qu’il ne faut pas mélanger. À contrôler : Comparer la ligne produit, la fiche technique et l’exigence écrite pour vérifier que la demande est contrôlable.</t>
  </si>
  <si>
    <t>Relance formateur : faire reformuler la différence entre rôle du document, obligation technique, règle administrative et preuve. Refuser une réponse qui aligne seulement des sigles. Sujet traité : clauses techniques CCTP. Point M06 à sécuriser : La clause technique doit exprimer une exigence mesurable ou objectivable, non une intention vague. Statut : pédagogique, à comparer au PDF CNRC source avant usage juridique.</t>
  </si>
  <si>
    <t>Pour « clauses techniques CCTP », quels documents ou justificatifs demanderais-tu, et comment vérifierais-tu qu’ils correspondent bien au produit, au lot ou au marché concerné ?</t>
  </si>
  <si>
    <t>Pour « clauses techniques CCTP », cite les documents à consulter, la preuve attendue, la date, le périmètre et le lien avec la ligne de marché. Évite toute réponse vague sur les justificatifs.</t>
  </si>
  <si>
    <t>Réponse attendue PRO — preuve et document / clauses techniques CCTP : Le CCTP décrit le besoin technique : familles de produits, exigences de qualité, traçabilité, caractéristiques de livraison, spécifications de denrées et modalités opérationnelles attendues. Il ne doit pas remplacer le CCAP pour les sanctions ni le RC pour la notation des offres. Pour l’angle preuve, la réponse doit nommer les pièces à consulter, expliquer la correspondance avec le BPU/CCTP/CCAP/RC selon le cas, et contrôler validité, date et périmètre. Documents/preuves à citer : CCTP, fiches techniques, BPU relié aux lignes de produits, annexes qualité, exigences de livraison et de traçabilité. Point de vigilance : Rédiger un besoin flou, discriminatoire ou invérifiable ; placer des règles de pénalité dans le mauvais document ; oublier le lien avec le BPU.</t>
  </si>
  <si>
    <t>Réponse attendue CFA — preuve et document / clauses techniques CCTP : Le CCTP explique ce qu’on veut acheter et sous quelles caractéristiques : type de produit, qualité, origine, livraison, preuve demandée. Attendu CFA : citer les papiers à regarder, vérifier la date, le produit concerné et le lien avec la commande. À contrôler : Comparer la ligne produit, la fiche technique et l’exigence écrite pour vérifier que la demande est contrôlable.</t>
  </si>
  <si>
    <t>Relance formateur : demander « quelle pièce ? quelle preuve ? quelle ligne de produit ? quelle date ? ». Une réponse sans preuve vérifiable reste insuffisante. Sujet traité : clauses techniques CCTP. Point M06 à sécuriser : La clause technique doit exprimer une exigence mesurable ou objectivable, non une intention vague. Statut : pédagogique, à comparer au PDF CNRC source avant usage juridique.</t>
  </si>
  <si>
    <t>Pour « clauses techniques CCTP », quelle erreur principale faut-il éviter, et quelle conséquence cette erreur peut-elle avoir sur l’analyse, l’exécution ou le suivi du marché ?</t>
  </si>
  <si>
    <t>Pour « clauses techniques CCTP », présente une erreur concrète, sa conséquence et le contrôle qui permet de l’éviter. Reste prudent si la réponse touche une clause, une pénalité ou une référence juridique.</t>
  </si>
  <si>
    <t>Réponse attendue PRO — risque et erreur à éviter / clauses techniques CCTP : Le CCTP décrit le besoin technique : familles de produits, exigences de qualité, traçabilité, caractéristiques de livraison, spécifications de denrées et modalités opérationnelles attendues. Il ne doit pas remplacer le CCAP pour les sanctions ni le RC pour la notation des offres. Pour l’angle risque, la réponse doit identifier une erreur opérationnelle ou juridique plausible, ses conséquences sur l’analyse, l’exécution ou la preuve, puis proposer un contrôle simple. Documents/preuves à citer : CCTP, fiches techniques, BPU relié aux lignes de produits, annexes qualité, exigences de livraison et de traçabilité. Point de vigilance : Rédiger un besoin flou, discriminatoire ou invérifiable ; placer des règles de pénalité dans le mauvais document ; oublier le lien avec le BPU.</t>
  </si>
  <si>
    <t>Réponse attendue CFA — risque et erreur à éviter / clauses techniques CCTP : Le CCTP explique ce qu’on veut acheter et sous quelles caractéristiques : type de produit, qualité, origine, livraison, preuve demandée. Attendu CFA : donner une erreur terrain, dire pourquoi elle gêne et comment la repérer avant qu’elle ne bloque le marché. À contrôler : Comparer la ligne produit, la fiche technique et l’exigence écrite pour vérifier que la demande est contrôlable.</t>
  </si>
  <si>
    <t>Relance formateur : transformer les mots vagues en scénario d’erreur. Faire préciser la conséquence : offre mal notée, preuve absente, pénalité contestable ou clause inutilisable. Sujet traité : clauses techniques CCTP. Point M06 à sécuriser : La clause technique doit exprimer une exigence mesurable ou objectivable, non une intention vague. Statut : pédagogique, à comparer au PDF CNRC source avant usage juridique.</t>
  </si>
  <si>
    <t>Sur un dossier réel, comment contrôlerais-tu « clauses techniques CCTP » pendant une commande, une réception, un suivi fournisseur ou un bilan de marché ?</t>
  </si>
  <si>
    <t>Pour « clauses techniques CCTP », réponds en mode contrôle terrain : action à faire, document à ouvrir, information à comparer, écart à tracer et alerte éventuelle.</t>
  </si>
  <si>
    <t>Réponse attendue PRO — application terrain / clauses techniques CCTP : Le CCTP décrit le besoin technique : familles de produits, exigences de qualité, traçabilité, caractéristiques de livraison, spécifications de denrées et modalités opérationnelles attendues. Il ne doit pas remplacer le CCAP pour les sanctions ni le RC pour la notation des offres. Pour l’angle terrain, la réponse doit décrire une méthode de contrôle : ouvrir la bonne pièce, comparer les informations, tracer l’écart et alerter sans inventer de règle. Documents/preuves à citer : CCTP, fiches techniques, BPU relié aux lignes de produits, annexes qualité, exigences de livraison et de traçabilité. Point de vigilance : Rédiger un besoin flou, discriminatoire ou invérifiable ; placer des règles de pénalité dans le mauvais document ; oublier le lien avec le BPU.</t>
  </si>
  <si>
    <t>Réponse attendue CFA — application terrain / clauses techniques CCTP : Le CCTP explique ce qu’on veut acheter et sous quelles caractéristiques : type de produit, qualité, origine, livraison, preuve demandée. Attendu CFA : expliquer le geste de contrôle : regarder, comparer, noter l’écart, demander la preuve ou alerter. À contrôler : Comparer la ligne produit, la fiche technique et l’exigence écrite pour vérifier que la demande est contrôlable.</t>
  </si>
  <si>
    <t>Relance formateur : demander un geste observable. La réponse doit pouvoir être jouée sur un vrai dossier : document ouvert, information comparée, écart tracé. Sujet traité : clauses techniques CCTP. Point M06 à sécuriser : La clause technique doit exprimer une exigence mesurable ou objectivable, non une intention vague. Statut : pédagogique, à comparer au PDF CNRC source avant usage juridique.</t>
  </si>
  <si>
    <t>Comment « clauses techniques CCTP » peut-il être traduit en exigence, critère, clause ou modalité de suivi dans le marché, et que faut-il vérifier avant de l’utiliser ?</t>
  </si>
  <si>
    <t>Pour « clauses techniques CCTP », relie le sujet à une formulation de marché : exigence, critère, clause, pénalité ou suivi. Précise la pièce concernée et ce qui doit être validé.</t>
  </si>
  <si>
    <t>Réponse attendue PRO — critère ou clause de marché / clauses techniques CCTP : Le CCTP décrit le besoin technique : familles de produits, exigences de qualité, traçabilité, caractéristiques de livraison, spécifications de denrées et modalités opérationnelles attendues. Il ne doit pas remplacer le CCAP pour les sanctions ni le RC pour la notation des offres. Pour l’angle clause ou critère, la réponse doit distinguer critère d’attribution, condition d’exécution, exigence technique et pénalité. Toute formulation sensible est à comparer au PDF source et à valider par compétence juridique. Documents/preuves à citer : CCTP, fiches techniques, BPU relié aux lignes de produits, annexes qualité, exigences de livraison et de traçabilité. Point de vigilance : Rédiger un besoin flou, discriminatoire ou invérifiable ; placer des règles de pénalité dans le mauvais document ; oublier le lien avec le BPU.</t>
  </si>
  <si>
    <t>Réponse attendue CFA — critère ou clause de marché / clauses techniques CCTP : Le CCTP explique ce qu’on veut acheter et sous quelles caractéristiques : type de produit, qualité, origine, livraison, preuve demandée. Attendu CFA : dire si c’est plutôt une règle pour choisir l’offre, une règle à respecter pendant le marché ou une preuve à fournir. À contrôler : Comparer la ligne produit, la fiche technique et l’exigence écrite pour vérifier que la demande est contrôlable.</t>
  </si>
  <si>
    <t>Relance formateur : faire classer la formulation : RC pour critère, CCTP pour exigence technique, CCAP pour exécution/pénalité/suivi. Exiger prudence juridique. Sujet traité : clauses techniques CCTP. Point M06 à sécuriser : La clause technique doit exprimer une exigence mesurable ou objectivable, non une intention vague. Statut : pédagogique, à comparer au PDF CNRC source avant usage juridique.</t>
  </si>
  <si>
    <t>Explique avec tes mots le rôle de « règlement de consultation » dans un marché alimentaire, puis indique ce qu’il ne faut pas confondre avec un autre document ou une autre règle.</t>
  </si>
  <si>
    <t>Pour « règlement de consultation », définis le rôle exact, la limite du sujet et le lien avec la bonne pièce du marché. Termine par une réserve de vérification juridique si la formulation devient une clause.</t>
  </si>
  <si>
    <t>Réponse attendue PRO — définition et périmètre / règlement de consultation : Le RC précise les conditions de remise de l’offre, les pièces attendues, les critères d’attribution, la méthode de notation lorsqu’elle est annoncée et les exigences de présentation. Il sécurise l’analyse des offres mais ne doit pas être confondu avec les clauses d’exécution du CCAP. Pour l’angle définition, la réponse doit délimiter le rôle exact du sujet, le rattacher à la bonne pièce du marché et signaler les confusions possibles. Documents/preuves à citer : RC, grille de critères, exigences de pièces à joindre, modalités de dépôt, pondération et méthode d’analyse si indiquées. Point de vigilance : Changer la règle après réception des offres, demander une preuve sans l’annoncer, mélanger critère d’attribution et obligation d’exécution.</t>
  </si>
  <si>
    <t>Réponse attendue CFA — définition et périmètre / règlement de consultation : Le RC dit aux candidats comment répondre et comment leur offre sera regardée : documents à fournir, délais, critères, notation. Attendu CFA : dire à quoi ça sert, où on le trouve et ce qu’il ne faut pas mélanger. À contrôler : Vérifier que tout ce qui sert à noter une offre est annoncé clairement dans le RC.</t>
  </si>
  <si>
    <t>Relance formateur : faire reformuler la différence entre rôle du document, obligation technique, règle administrative et preuve. Refuser une réponse qui aligne seulement des sigles. Sujet traité : règlement de consultation. Point M06 à sécuriser : Le critère doit être lié à l’objet du marché, annoncé, pondéré ou hiérarchisé et suffisamment vérifiable. Statut : pédagogique, à comparer au PDF CNRC source avant usage juridique.</t>
  </si>
  <si>
    <t>Pour « règlement de consultation », quels documents ou justificatifs demanderais-tu, et comment vérifierais-tu qu’ils correspondent bien au produit, au lot ou au marché concerné ?</t>
  </si>
  <si>
    <t>Pour « règlement de consultation », cite les documents à consulter, la preuve attendue, la date, le périmètre et le lien avec la ligne de marché. Évite toute réponse vague sur les justificatifs.</t>
  </si>
  <si>
    <t>Réponse attendue PRO — preuve et document / règlement de consultation : Le RC précise les conditions de remise de l’offre, les pièces attendues, les critères d’attribution, la méthode de notation lorsqu’elle est annoncée et les exigences de présentation. Il sécurise l’analyse des offres mais ne doit pas être confondu avec les clauses d’exécution du CCAP. Pour l’angle preuve, la réponse doit nommer les pièces à consulter, expliquer la correspondance avec le BPU/CCTP/CCAP/RC selon le cas, et contrôler validité, date et périmètre. Documents/preuves à citer : RC, grille de critères, exigences de pièces à joindre, modalités de dépôt, pondération et méthode d’analyse si indiquées. Point de vigilance : Changer la règle après réception des offres, demander une preuve sans l’annoncer, mélanger critère d’attribution et obligation d’exécution.</t>
  </si>
  <si>
    <t>Réponse attendue CFA — preuve et document / règlement de consultation : Le RC dit aux candidats comment répondre et comment leur offre sera regardée : documents à fournir, délais, critères, notation. Attendu CFA : citer les papiers à regarder, vérifier la date, le produit concerné et le lien avec la commande. À contrôler : Vérifier que tout ce qui sert à noter une offre est annoncé clairement dans le RC.</t>
  </si>
  <si>
    <t>Relance formateur : demander « quelle pièce ? quelle preuve ? quelle ligne de produit ? quelle date ? ». Une réponse sans preuve vérifiable reste insuffisante. Sujet traité : règlement de consultation. Point M06 à sécuriser : Le critère doit être lié à l’objet du marché, annoncé, pondéré ou hiérarchisé et suffisamment vérifiable. Statut : pédagogique, à comparer au PDF CNRC source avant usage juridique.</t>
  </si>
  <si>
    <t>Pour « règlement de consultation », quelle erreur principale faut-il éviter, et quelle conséquence cette erreur peut-elle avoir sur l’analyse, l’exécution ou le suivi du marché ?</t>
  </si>
  <si>
    <t>Pour « règlement de consultation », présente une erreur concrète, sa conséquence et le contrôle qui permet de l’éviter. Reste prudent si la réponse touche une clause, une pénalité ou une référence juridique.</t>
  </si>
  <si>
    <t>Réponse attendue PRO — risque et erreur à éviter / règlement de consultation : Le RC précise les conditions de remise de l’offre, les pièces attendues, les critères d’attribution, la méthode de notation lorsqu’elle est annoncée et les exigences de présentation. Il sécurise l’analyse des offres mais ne doit pas être confondu avec les clauses d’exécution du CCAP. Pour l’angle risque, la réponse doit identifier une erreur opérationnelle ou juridique plausible, ses conséquences sur l’analyse, l’exécution ou la preuve, puis proposer un contrôle simple. Documents/preuves à citer : RC, grille de critères, exigences de pièces à joindre, modalités de dépôt, pondération et méthode d’analyse si indiquées. Point de vigilance : Changer la règle après réception des offres, demander une preuve sans l’annoncer, mélanger critère d’attribution et obligation d’exécution.</t>
  </si>
  <si>
    <t>Réponse attendue CFA — risque et erreur à éviter / règlement de consultation : Le RC dit aux candidats comment répondre et comment leur offre sera regardée : documents à fournir, délais, critères, notation. Attendu CFA : donner une erreur terrain, dire pourquoi elle gêne et comment la repérer avant qu’elle ne bloque le marché. À contrôler : Vérifier que tout ce qui sert à noter une offre est annoncé clairement dans le RC.</t>
  </si>
  <si>
    <t>Relance formateur : transformer les mots vagues en scénario d’erreur. Faire préciser la conséquence : offre mal notée, preuve absente, pénalité contestable ou clause inutilisable. Sujet traité : règlement de consultation. Point M06 à sécuriser : Le critère doit être lié à l’objet du marché, annoncé, pondéré ou hiérarchisé et suffisamment vérifiable. Statut : pédagogique, à comparer au PDF CNRC source avant usage juridique.</t>
  </si>
  <si>
    <t>Sur un dossier réel, comment contrôlerais-tu « règlement de consultation » pendant une commande, une réception, un suivi fournisseur ou un bilan de marché ?</t>
  </si>
  <si>
    <t>Pour « règlement de consultation », réponds en mode contrôle terrain : action à faire, document à ouvrir, information à comparer, écart à tracer et alerte éventuelle.</t>
  </si>
  <si>
    <t>Réponse attendue PRO — application terrain / règlement de consultation : Le RC précise les conditions de remise de l’offre, les pièces attendues, les critères d’attribution, la méthode de notation lorsqu’elle est annoncée et les exigences de présentation. Il sécurise l’analyse des offres mais ne doit pas être confondu avec les clauses d’exécution du CCAP. Pour l’angle terrain, la réponse doit décrire une méthode de contrôle : ouvrir la bonne pièce, comparer les informations, tracer l’écart et alerter sans inventer de règle. Documents/preuves à citer : RC, grille de critères, exigences de pièces à joindre, modalités de dépôt, pondération et méthode d’analyse si indiquées. Point de vigilance : Changer la règle après réception des offres, demander une preuve sans l’annoncer, mélanger critère d’attribution et obligation d’exécution.</t>
  </si>
  <si>
    <t>Réponse attendue CFA — application terrain / règlement de consultation : Le RC dit aux candidats comment répondre et comment leur offre sera regardée : documents à fournir, délais, critères, notation. Attendu CFA : expliquer le geste de contrôle : regarder, comparer, noter l’écart, demander la preuve ou alerter. À contrôler : Vérifier que tout ce qui sert à noter une offre est annoncé clairement dans le RC.</t>
  </si>
  <si>
    <t>Relance formateur : demander un geste observable. La réponse doit pouvoir être jouée sur un vrai dossier : document ouvert, information comparée, écart tracé. Sujet traité : règlement de consultation. Point M06 à sécuriser : Le critère doit être lié à l’objet du marché, annoncé, pondéré ou hiérarchisé et suffisamment vérifiable. Statut : pédagogique, à comparer au PDF CNRC source avant usage juridique.</t>
  </si>
  <si>
    <t>Comment « règlement de consultation » peut-il être traduit en exigence, critère, clause ou modalité de suivi dans le marché, et que faut-il vérifier avant de l’utiliser ?</t>
  </si>
  <si>
    <t>Pour « règlement de consultation », relie le sujet à une formulation de marché : exigence, critère, clause, pénalité ou suivi. Précise la pièce concernée et ce qui doit être validé.</t>
  </si>
  <si>
    <t>Réponse attendue PRO — critère ou clause de marché / règlement de consultation : Le RC précise les conditions de remise de l’offre, les pièces attendues, les critères d’attribution, la méthode de notation lorsqu’elle est annoncée et les exigences de présentation. Il sécurise l’analyse des offres mais ne doit pas être confondu avec les clauses d’exécution du CCAP. Pour l’angle clause ou critère, la réponse doit distinguer critère d’attribution, condition d’exécution, exigence technique et pénalité. Toute formulation sensible est à comparer au PDF source et à valider par compétence juridique. Documents/preuves à citer : RC, grille de critères, exigences de pièces à joindre, modalités de dépôt, pondération et méthode d’analyse si indiquées. Point de vigilance : Changer la règle après réception des offres, demander une preuve sans l’annoncer, mélanger critère d’attribution et obligation d’exécution.</t>
  </si>
  <si>
    <t>Réponse attendue CFA — critère ou clause de marché / règlement de consultation : Le RC dit aux candidats comment répondre et comment leur offre sera regardée : documents à fournir, délais, critères, notation. Attendu CFA : dire si c’est plutôt une règle pour choisir l’offre, une règle à respecter pendant le marché ou une preuve à fournir. À contrôler : Vérifier que tout ce qui sert à noter une offre est annoncé clairement dans le RC.</t>
  </si>
  <si>
    <t>Relance formateur : faire classer la formulation : RC pour critère, CCTP pour exigence technique, CCAP pour exécution/pénalité/suivi. Exiger prudence juridique. Sujet traité : règlement de consultation. Point M06 à sécuriser : Le critère doit être lié à l’objet du marché, annoncé, pondéré ou hiérarchisé et suffisamment vérifiable. Statut : pédagogique, à comparer au PDF CNRC source avant usage juridique.</t>
  </si>
  <si>
    <t>Explique avec tes mots le rôle de « BPU et prix » dans un marché alimentaire, puis indique ce qu’il ne faut pas confondre avec un autre document ou une autre règle.</t>
  </si>
  <si>
    <t>Pour « BPU et prix », définis le rôle exact, la limite du sujet et le lien avec la bonne pièce du marché. Termine par une réserve de vérification juridique si la formulation devient une clause.</t>
  </si>
  <si>
    <t>Réponse attendue PRO — définition et périmètre / BPU et prix : Le BPU structure les prix unitaires par ligne de produit ou prestation. Il doit correspondre aux lots, aux familles de denrées, aux unités de commande et aux exigences du CCTP. Une réponse correcte explique le lien entre prix, quantité estimée, ligne produit et preuve éventuelle. Pour l’angle définition, la réponse doit délimiter le rôle exact du sujet, le rattacher à la bonne pièce du marché et signaler les confusions possibles. Documents/preuves à citer : BPU, DQE le cas échéant, CCTP, unités de facturation, lignes produits, prix unitaires HT, lots concernés. Point de vigilance : Prix impossible à comparer, unité mal définie, ligne BPU trop vague, prix déconnecté du produit réellement demandé.</t>
  </si>
  <si>
    <t>Réponse attendue CFA — définition et périmètre / BPU et prix : Le BPU est le tableau des prix. Chaque ligne doit correspondre à un produit ou une prestation compréhensible et reliée au besoin. Attendu CFA : dire à quoi ça sert, où on le trouve et ce qu’il ne faut pas mélanger. À contrôler : Contrôler que la ligne du BPU permet de commander, comparer et facturer sans ambiguïté.</t>
  </si>
  <si>
    <t>Relance formateur : faire reformuler la différence entre rôle du document, obligation technique, règle administrative et preuve. Refuser une réponse qui aligne seulement des sigles. Sujet traité : BPU et prix. Point M06 à sécuriser : Une exigence de prix doit rester liée à une ligne claire du BPU et ne pas masquer une exigence technique non formulée. Statut : pédagogique, à comparer au PDF CNRC source avant usage juridique.</t>
  </si>
  <si>
    <t>Pour « BPU et prix », quels documents ou justificatifs demanderais-tu, et comment vérifierais-tu qu’ils correspondent bien au produit, au lot ou au marché concerné ?</t>
  </si>
  <si>
    <t>Pour « BPU et prix », cite les documents à consulter, la preuve attendue, la date, le périmètre et le lien avec la ligne de marché. Évite toute réponse vague sur les justificatifs.</t>
  </si>
  <si>
    <t>Réponse attendue PRO — preuve et document / BPU et prix : Le BPU structure les prix unitaires par ligne de produit ou prestation. Il doit correspondre aux lots, aux familles de denrées, aux unités de commande et aux exigences du CCTP. Une réponse correcte explique le lien entre prix, quantité estimée, ligne produit et preuve éventuelle. Pour l’angle preuve, la réponse doit nommer les pièces à consulter, expliquer la correspondance avec le BPU/CCTP/CCAP/RC selon le cas, et contrôler validité, date et périmètre. Documents/preuves à citer : BPU, DQE le cas échéant, CCTP, unités de facturation, lignes produits, prix unitaires HT, lots concernés. Point de vigilance : Prix impossible à comparer, unité mal définie, ligne BPU trop vague, prix déconnecté du produit réellement demandé.</t>
  </si>
  <si>
    <t>Réponse attendue CFA — preuve et document / BPU et prix : Le BPU est le tableau des prix. Chaque ligne doit correspondre à un produit ou une prestation compréhensible et reliée au besoin. Attendu CFA : citer les papiers à regarder, vérifier la date, le produit concerné et le lien avec la commande. À contrôler : Contrôler que la ligne du BPU permet de commander, comparer et facturer sans ambiguïté.</t>
  </si>
  <si>
    <t>Relance formateur : demander « quelle pièce ? quelle preuve ? quelle ligne de produit ? quelle date ? ». Une réponse sans preuve vérifiable reste insuffisante. Sujet traité : BPU et prix. Point M06 à sécuriser : Une exigence de prix doit rester liée à une ligne claire du BPU et ne pas masquer une exigence technique non formulée. Statut : pédagogique, à comparer au PDF CNRC source avant usage juridique.</t>
  </si>
  <si>
    <t>Pour « BPU et prix », quelle erreur principale faut-il éviter, et quelle conséquence cette erreur peut-elle avoir sur l’analyse, l’exécution ou le suivi du marché ?</t>
  </si>
  <si>
    <t>Pour « BPU et prix », présente une erreur concrète, sa conséquence et le contrôle qui permet de l’éviter. Reste prudent si la réponse touche une clause, une pénalité ou une référence juridique.</t>
  </si>
  <si>
    <t>Réponse attendue PRO — risque et erreur à éviter / BPU et prix : Le BPU structure les prix unitaires par ligne de produit ou prestation. Il doit correspondre aux lots, aux familles de denrées, aux unités de commande et aux exigences du CCTP. Une réponse correcte explique le lien entre prix, quantité estimée, ligne produit et preuve éventuelle. Pour l’angle risque, la réponse doit identifier une erreur opérationnelle ou juridique plausible, ses conséquences sur l’analyse, l’exécution ou la preuve, puis proposer un contrôle simple. Documents/preuves à citer : BPU, DQE le cas échéant, CCTP, unités de facturation, lignes produits, prix unitaires HT, lots concernés. Point de vigilance : Prix impossible à comparer, unité mal définie, ligne BPU trop vague, prix déconnecté du produit réellement demandé.</t>
  </si>
  <si>
    <t>Réponse attendue CFA — risque et erreur à éviter / BPU et prix : Le BPU est le tableau des prix. Chaque ligne doit correspondre à un produit ou une prestation compréhensible et reliée au besoin. Attendu CFA : donner une erreur terrain, dire pourquoi elle gêne et comment la repérer avant qu’elle ne bloque le marché. À contrôler : Contrôler que la ligne du BPU permet de commander, comparer et facturer sans ambiguïté.</t>
  </si>
  <si>
    <t>Relance formateur : transformer les mots vagues en scénario d’erreur. Faire préciser la conséquence : offre mal notée, preuve absente, pénalité contestable ou clause inutilisable. Sujet traité : BPU et prix. Point M06 à sécuriser : Une exigence de prix doit rester liée à une ligne claire du BPU et ne pas masquer une exigence technique non formulée. Statut : pédagogique, à comparer au PDF CNRC source avant usage juridique.</t>
  </si>
  <si>
    <t>Sur un dossier réel, comment contrôlerais-tu « BPU et prix » pendant une commande, une réception, un suivi fournisseur ou un bilan de marché ?</t>
  </si>
  <si>
    <t>Pour « BPU et prix », réponds en mode contrôle terrain : action à faire, document à ouvrir, information à comparer, écart à tracer et alerte éventuelle.</t>
  </si>
  <si>
    <t>Réponse attendue PRO — application terrain / BPU et prix : Le BPU structure les prix unitaires par ligne de produit ou prestation. Il doit correspondre aux lots, aux familles de denrées, aux unités de commande et aux exigences du CCTP. Une réponse correcte explique le lien entre prix, quantité estimée, ligne produit et preuve éventuelle. Pour l’angle terrain, la réponse doit décrire une méthode de contrôle : ouvrir la bonne pièce, comparer les informations, tracer l’écart et alerter sans inventer de règle. Documents/preuves à citer : BPU, DQE le cas échéant, CCTP, unités de facturation, lignes produits, prix unitaires HT, lots concernés. Point de vigilance : Prix impossible à comparer, unité mal définie, ligne BPU trop vague, prix déconnecté du produit réellement demandé.</t>
  </si>
  <si>
    <t>Réponse attendue CFA — application terrain / BPU et prix : Le BPU est le tableau des prix. Chaque ligne doit correspondre à un produit ou une prestation compréhensible et reliée au besoin. Attendu CFA : expliquer le geste de contrôle : regarder, comparer, noter l’écart, demander la preuve ou alerter. À contrôler : Contrôler que la ligne du BPU permet de commander, comparer et facturer sans ambiguïté.</t>
  </si>
  <si>
    <t>Relance formateur : demander un geste observable. La réponse doit pouvoir être jouée sur un vrai dossier : document ouvert, information comparée, écart tracé. Sujet traité : BPU et prix. Point M06 à sécuriser : Une exigence de prix doit rester liée à une ligne claire du BPU et ne pas masquer une exigence technique non formulée. Statut : pédagogique, à comparer au PDF CNRC source avant usage juridique.</t>
  </si>
  <si>
    <t>Comment « BPU et prix » peut-il être traduit en exigence, critère, clause ou modalité de suivi dans le marché, et que faut-il vérifier avant de l’utiliser ?</t>
  </si>
  <si>
    <t>Pour « BPU et prix », relie le sujet à une formulation de marché : exigence, critère, clause, pénalité ou suivi. Précise la pièce concernée et ce qui doit être validé.</t>
  </si>
  <si>
    <t>Réponse attendue PRO — critère ou clause de marché / BPU et prix : Le BPU structure les prix unitaires par ligne de produit ou prestation. Il doit correspondre aux lots, aux familles de denrées, aux unités de commande et aux exigences du CCTP. Une réponse correcte explique le lien entre prix, quantité estimée, ligne produit et preuve éventuelle. Pour l’angle clause ou critère, la réponse doit distinguer critère d’attribution, condition d’exécution, exigence technique et pénalité. Toute formulation sensible est à comparer au PDF source et à valider par compétence juridique. Documents/preuves à citer : BPU, DQE le cas échéant, CCTP, unités de facturation, lignes produits, prix unitaires HT, lots concernés. Point de vigilance : Prix impossible à comparer, unité mal définie, ligne BPU trop vague, prix déconnecté du produit réellement demandé.</t>
  </si>
  <si>
    <t>Réponse attendue CFA — critère ou clause de marché / BPU et prix : Le BPU est le tableau des prix. Chaque ligne doit correspondre à un produit ou une prestation compréhensible et reliée au besoin. Attendu CFA : dire si c’est plutôt une règle pour choisir l’offre, une règle à respecter pendant le marché ou une preuve à fournir. À contrôler : Contrôler que la ligne du BPU permet de commander, comparer et facturer sans ambiguïté.</t>
  </si>
  <si>
    <t>Relance formateur : faire classer la formulation : RC pour critère, CCTP pour exigence technique, CCAP pour exécution/pénalité/suivi. Exiger prudence juridique. Sujet traité : BPU et prix. Point M06 à sécuriser : Une exigence de prix doit rester liée à une ligne claire du BPU et ne pas masquer une exigence technique non formulée. Statut : pédagogique, à comparer au PDF CNRC source avant usage juridique.</t>
  </si>
  <si>
    <t>Explique avec tes mots le rôle de « prix révisables » dans un marché alimentaire, puis indique ce qu’il ne faut pas confondre avec un autre document ou une autre règle.</t>
  </si>
  <si>
    <t>Pour « prix révisables », définis le rôle exact, la limite du sujet et le lien avec la bonne pièce du marché. Termine par une réserve de vérification juridique si la formulation devient une clause.</t>
  </si>
  <si>
    <t>Réponse attendue PRO — définition et périmètre / prix révisables : Les prix révisables permettent d’adapter le marché à l’évolution économique lorsque la durée ou la nature des approvisionnements le justifie. La réponse attendue distingue prix ferme, prix actualisable et prix révisable, et rappelle que la règle de révision doit être écrite, compréhensible et applicable. Pour l’angle définition, la réponse doit délimiter le rôle exact du sujet, le rattacher à la bonne pièce du marché et signaler les confusions possibles. Documents/preuves à citer : CCAP, clause de prix, périodicité, indices ou paramètres retenus, date de référence et modalités d’application. Point de vigilance : Accepter une variation sans formule prévue, utiliser un indice inadapté, oublier la date de référence ou laisser une règle incompréhensible.</t>
  </si>
  <si>
    <t>Réponse attendue CFA — définition et périmètre / prix révisables : Un prix révisable peut évoluer pendant le marché selon une règle prévue à l’avance. Ce n’est pas une hausse libre du fournisseur. Attendu CFA : dire à quoi ça sert, où on le trouve et ce qu’il ne faut pas mélanger. À contrôler : Demander où est écrite la règle de variation et vérifier qu’elle permet de recalculer le prix.</t>
  </si>
  <si>
    <t>Relance formateur : faire reformuler la différence entre rôle du document, obligation technique, règle administrative et preuve. Refuser une réponse qui aligne seulement des sigles. Sujet traité : prix révisables. Point M06 à sécuriser : La clause doit préciser quand, comment et avec quels paramètres le prix peut être révisé. Statut : pédagogique, à comparer au PDF CNRC source avant usage juridique.</t>
  </si>
  <si>
    <t>Pour « prix révisables », quels documents ou justificatifs demanderais-tu, et comment vérifierais-tu qu’ils correspondent bien au produit, au lot ou au marché concerné ?</t>
  </si>
  <si>
    <t>Pour « prix révisables », cite les documents à consulter, la preuve attendue, la date, le périmètre et le lien avec la ligne de marché. Évite toute réponse vague sur les justificatifs.</t>
  </si>
  <si>
    <t>Réponse attendue PRO — preuve et document / prix révisables : Les prix révisables permettent d’adapter le marché à l’évolution économique lorsque la durée ou la nature des approvisionnements le justifie. La réponse attendue distingue prix ferme, prix actualisable et prix révisable, et rappelle que la règle de révision doit être écrite, compréhensible et applicable. Pour l’angle preuve, la réponse doit nommer les pièces à consulter, expliquer la correspondance avec le BPU/CCTP/CCAP/RC selon le cas, et contrôler validité, date et périmètre. Documents/preuves à citer : CCAP, clause de prix, périodicité, indices ou paramètres retenus, date de référence et modalités d’application. Point de vigilance : Accepter une variation sans formule prévue, utiliser un indice inadapté, oublier la date de référence ou laisser une règle incompréhensible.</t>
  </si>
  <si>
    <t>Réponse attendue CFA — preuve et document / prix révisables : Un prix révisable peut évoluer pendant le marché selon une règle prévue à l’avance. Ce n’est pas une hausse libre du fournisseur. Attendu CFA : citer les papiers à regarder, vérifier la date, le produit concerné et le lien avec la commande. À contrôler : Demander où est écrite la règle de variation et vérifier qu’elle permet de recalculer le prix.</t>
  </si>
  <si>
    <t>Relance formateur : demander « quelle pièce ? quelle preuve ? quelle ligne de produit ? quelle date ? ». Une réponse sans preuve vérifiable reste insuffisante. Sujet traité : prix révisables. Point M06 à sécuriser : La clause doit préciser quand, comment et avec quels paramètres le prix peut être révisé. Statut : pédagogique, à comparer au PDF CNRC source avant usage juridique.</t>
  </si>
  <si>
    <t>Pour « prix révisables », quelle erreur principale faut-il éviter, et quelle conséquence cette erreur peut-elle avoir sur l’analyse, l’exécution ou le suivi du marché ?</t>
  </si>
  <si>
    <t>Pour « prix révisables », présente une erreur concrète, sa conséquence et le contrôle qui permet de l’éviter. Reste prudent si la réponse touche une clause, une pénalité ou une référence juridique.</t>
  </si>
  <si>
    <t>Réponse attendue PRO — risque et erreur à éviter / prix révisables : Les prix révisables permettent d’adapter le marché à l’évolution économique lorsque la durée ou la nature des approvisionnements le justifie. La réponse attendue distingue prix ferme, prix actualisable et prix révisable, et rappelle que la règle de révision doit être écrite, compréhensible et applicable. Pour l’angle risque, la réponse doit identifier une erreur opérationnelle ou juridique plausible, ses conséquences sur l’analyse, l’exécution ou la preuve, puis proposer un contrôle simple. Documents/preuves à citer : CCAP, clause de prix, périodicité, indices ou paramètres retenus, date de référence et modalités d’application. Point de vigilance : Accepter une variation sans formule prévue, utiliser un indice inadapté, oublier la date de référence ou laisser une règle incompréhensible.</t>
  </si>
  <si>
    <t>Réponse attendue CFA — risque et erreur à éviter / prix révisables : Un prix révisable peut évoluer pendant le marché selon une règle prévue à l’avance. Ce n’est pas une hausse libre du fournisseur. Attendu CFA : donner une erreur terrain, dire pourquoi elle gêne et comment la repérer avant qu’elle ne bloque le marché. À contrôler : Demander où est écrite la règle de variation et vérifier qu’elle permet de recalculer le prix.</t>
  </si>
  <si>
    <t>Relance formateur : transformer les mots vagues en scénario d’erreur. Faire préciser la conséquence : offre mal notée, preuve absente, pénalité contestable ou clause inutilisable. Sujet traité : prix révisables. Point M06 à sécuriser : La clause doit préciser quand, comment et avec quels paramètres le prix peut être révisé. Statut : pédagogique, à comparer au PDF CNRC source avant usage juridique.</t>
  </si>
  <si>
    <t>Sur un dossier réel, comment contrôlerais-tu « prix révisables » pendant une commande, une réception, un suivi fournisseur ou un bilan de marché ?</t>
  </si>
  <si>
    <t>Pour « prix révisables », réponds en mode contrôle terrain : action à faire, document à ouvrir, information à comparer, écart à tracer et alerte éventuelle.</t>
  </si>
  <si>
    <t>Réponse attendue PRO — application terrain / prix révisables : Les prix révisables permettent d’adapter le marché à l’évolution économique lorsque la durée ou la nature des approvisionnements le justifie. La réponse attendue distingue prix ferme, prix actualisable et prix révisable, et rappelle que la règle de révision doit être écrite, compréhensible et applicable. Pour l’angle terrain, la réponse doit décrire une méthode de contrôle : ouvrir la bonne pièce, comparer les informations, tracer l’écart et alerter sans inventer de règle. Documents/preuves à citer : CCAP, clause de prix, périodicité, indices ou paramètres retenus, date de référence et modalités d’application. Point de vigilance : Accepter une variation sans formule prévue, utiliser un indice inadapté, oublier la date de référence ou laisser une règle incompréhensible.</t>
  </si>
  <si>
    <t>Réponse attendue CFA — application terrain / prix révisables : Un prix révisable peut évoluer pendant le marché selon une règle prévue à l’avance. Ce n’est pas une hausse libre du fournisseur. Attendu CFA : expliquer le geste de contrôle : regarder, comparer, noter l’écart, demander la preuve ou alerter. À contrôler : Demander où est écrite la règle de variation et vérifier qu’elle permet de recalculer le prix.</t>
  </si>
  <si>
    <t>Relance formateur : demander un geste observable. La réponse doit pouvoir être jouée sur un vrai dossier : document ouvert, information comparée, écart tracé. Sujet traité : prix révisables. Point M06 à sécuriser : La clause doit préciser quand, comment et avec quels paramètres le prix peut être révisé. Statut : pédagogique, à comparer au PDF CNRC source avant usage juridique.</t>
  </si>
  <si>
    <t>Comment « prix révisables » peut-il être traduit en exigence, critère, clause ou modalité de suivi dans le marché, et que faut-il vérifier avant de l’utiliser ?</t>
  </si>
  <si>
    <t>Pour « prix révisables », relie le sujet à une formulation de marché : exigence, critère, clause, pénalité ou suivi. Précise la pièce concernée et ce qui doit être validé.</t>
  </si>
  <si>
    <t>Réponse attendue PRO — critère ou clause de marché / prix révisables : Les prix révisables permettent d’adapter le marché à l’évolution économique lorsque la durée ou la nature des approvisionnements le justifie. La réponse attendue distingue prix ferme, prix actualisable et prix révisable, et rappelle que la règle de révision doit être écrite, compréhensible et applicable. Pour l’angle clause ou critère, la réponse doit distinguer critère d’attribution, condition d’exécution, exigence technique et pénalité. Toute formulation sensible est à comparer au PDF source et à valider par compétence juridique. Documents/preuves à citer : CCAP, clause de prix, périodicité, indices ou paramètres retenus, date de référence et modalités d’application. Point de vigilance : Accepter une variation sans formule prévue, utiliser un indice inadapté, oublier la date de référence ou laisser une règle incompréhensible.</t>
  </si>
  <si>
    <t>Réponse attendue CFA — critère ou clause de marché / prix révisables : Un prix révisable peut évoluer pendant le marché selon une règle prévue à l’avance. Ce n’est pas une hausse libre du fournisseur. Attendu CFA : dire si c’est plutôt une règle pour choisir l’offre, une règle à respecter pendant le marché ou une preuve à fournir. À contrôler : Demander où est écrite la règle de variation et vérifier qu’elle permet de recalculer le prix.</t>
  </si>
  <si>
    <t>Relance formateur : faire classer la formulation : RC pour critère, CCTP pour exigence technique, CCAP pour exécution/pénalité/suivi. Exiger prudence juridique. Sujet traité : prix révisables. Point M06 à sécuriser : La clause doit préciser quand, comment et avec quels paramètres le prix peut être révisé. Statut : pédagogique, à comparer au PDF CNRC source avant usage juridique.</t>
  </si>
  <si>
    <t>Explique avec tes mots le rôle de « formule de révision » dans un marché alimentaire, puis indique ce qu’il ne faut pas confondre avec un autre document ou une autre règle.</t>
  </si>
  <si>
    <t>Pour « formule de révision », définis le rôle exact, la limite du sujet et le lien avec la bonne pièce du marché. Termine par une réserve de vérification juridique si la formulation devient une clause.</t>
  </si>
  <si>
    <t>Réponse attendue PRO — définition et périmètre / formule de révision : La formule de révision doit être contrôlable : paramètres identifiés, indices pertinents, période d’application, part fixe éventuelle, date de référence et cohérence avec les denrées concernées. Une bonne réponse explique que la formule doit pouvoir être recalculée et auditée. Pour l’angle définition, la réponse doit délimiter le rôle exact du sujet, le rattacher à la bonne pièce du marché et signaler les confusions possibles. Documents/preuves à citer : Clause de révision, formule complète, source des indices, période, base initiale, exemples de calcul si prévus. Point de vigilance : Formule opaque, indice sans rapport avec le produit, oubli de la part fixe, calcul impossible à vérifier ou source d’indice non indiquée.</t>
  </si>
  <si>
    <t>Réponse attendue CFA — définition et périmètre / formule de révision : La formule sert à recalculer le prix. Il faut comprendre les indices utilisés, la période et la date de départ. Attendu CFA : dire à quoi ça sert, où on le trouve et ce qu’il ne faut pas mélanger. À contrôler : Refaire un calcul simple à partir de la formule pour vérifier qu’elle est utilisable.</t>
  </si>
  <si>
    <t>Relance formateur : faire reformuler la différence entre rôle du document, obligation technique, règle administrative et preuve. Refuser une réponse qui aligne seulement des sigles. Sujet traité : formule de révision. Point M06 à sécuriser : La formule doit être écrite de manière précise et ne pas laisser le prix à une appréciation discrétionnaire. Statut : pédagogique, à comparer au PDF CNRC source avant usage juridique.</t>
  </si>
  <si>
    <t>Pour « formule de révision », quels documents ou justificatifs demanderais-tu, et comment vérifierais-tu qu’ils correspondent bien au produit, au lot ou au marché concerné ?</t>
  </si>
  <si>
    <t>Pour « formule de révision », cite les documents à consulter, la preuve attendue, la date, le périmètre et le lien avec la ligne de marché. Évite toute réponse vague sur les justificatifs.</t>
  </si>
  <si>
    <t>Réponse attendue PRO — preuve et document / formule de révision : La formule de révision doit être contrôlable : paramètres identifiés, indices pertinents, période d’application, part fixe éventuelle, date de référence et cohérence avec les denrées concernées. Une bonne réponse explique que la formule doit pouvoir être recalculée et auditée. Pour l’angle preuve, la réponse doit nommer les pièces à consulter, expliquer la correspondance avec le BPU/CCTP/CCAP/RC selon le cas, et contrôler validité, date et périmètre. Documents/preuves à citer : Clause de révision, formule complète, source des indices, période, base initiale, exemples de calcul si prévus. Point de vigilance : Formule opaque, indice sans rapport avec le produit, oubli de la part fixe, calcul impossible à vérifier ou source d’indice non indiquée.</t>
  </si>
  <si>
    <t>Réponse attendue CFA — preuve et document / formule de révision : La formule sert à recalculer le prix. Il faut comprendre les indices utilisés, la période et la date de départ. Attendu CFA : citer les papiers à regarder, vérifier la date, le produit concerné et le lien avec la commande. À contrôler : Refaire un calcul simple à partir de la formule pour vérifier qu’elle est utilisable.</t>
  </si>
  <si>
    <t>Relance formateur : demander « quelle pièce ? quelle preuve ? quelle ligne de produit ? quelle date ? ». Une réponse sans preuve vérifiable reste insuffisante. Sujet traité : formule de révision. Point M06 à sécuriser : La formule doit être écrite de manière précise et ne pas laisser le prix à une appréciation discrétionnaire. Statut : pédagogique, à comparer au PDF CNRC source avant usage juridique.</t>
  </si>
  <si>
    <t>Pour « formule de révision », quelle erreur principale faut-il éviter, et quelle conséquence cette erreur peut-elle avoir sur l’analyse, l’exécution ou le suivi du marché ?</t>
  </si>
  <si>
    <t>Pour « formule de révision », présente une erreur concrète, sa conséquence et le contrôle qui permet de l’éviter. Reste prudent si la réponse touche une clause, une pénalité ou une référence juridique.</t>
  </si>
  <si>
    <t>Réponse attendue PRO — risque et erreur à éviter / formule de révision : La formule de révision doit être contrôlable : paramètres identifiés, indices pertinents, période d’application, part fixe éventuelle, date de référence et cohérence avec les denrées concernées. Une bonne réponse explique que la formule doit pouvoir être recalculée et auditée. Pour l’angle risque, la réponse doit identifier une erreur opérationnelle ou juridique plausible, ses conséquences sur l’analyse, l’exécution ou la preuve, puis proposer un contrôle simple. Documents/preuves à citer : Clause de révision, formule complète, source des indices, période, base initiale, exemples de calcul si prévus. Point de vigilance : Formule opaque, indice sans rapport avec le produit, oubli de la part fixe, calcul impossible à vérifier ou source d’indice non indiquée.</t>
  </si>
  <si>
    <t>Réponse attendue CFA — risque et erreur à éviter / formule de révision : La formule sert à recalculer le prix. Il faut comprendre les indices utilisés, la période et la date de départ. Attendu CFA : donner une erreur terrain, dire pourquoi elle gêne et comment la repérer avant qu’elle ne bloque le marché. À contrôler : Refaire un calcul simple à partir de la formule pour vérifier qu’elle est utilisable.</t>
  </si>
  <si>
    <t>Relance formateur : transformer les mots vagues en scénario d’erreur. Faire préciser la conséquence : offre mal notée, preuve absente, pénalité contestable ou clause inutilisable. Sujet traité : formule de révision. Point M06 à sécuriser : La formule doit être écrite de manière précise et ne pas laisser le prix à une appréciation discrétionnaire. Statut : pédagogique, à comparer au PDF CNRC source avant usage juridique.</t>
  </si>
  <si>
    <t>Sur un dossier réel, comment contrôlerais-tu « formule de révision » pendant une commande, une réception, un suivi fournisseur ou un bilan de marché ?</t>
  </si>
  <si>
    <t>Pour « formule de révision », réponds en mode contrôle terrain : action à faire, document à ouvrir, information à comparer, écart à tracer et alerte éventuelle.</t>
  </si>
  <si>
    <t>Réponse attendue PRO — application terrain / formule de révision : La formule de révision doit être contrôlable : paramètres identifiés, indices pertinents, période d’application, part fixe éventuelle, date de référence et cohérence avec les denrées concernées. Une bonne réponse explique que la formule doit pouvoir être recalculée et auditée. Pour l’angle terrain, la réponse doit décrire une méthode de contrôle : ouvrir la bonne pièce, comparer les informations, tracer l’écart et alerter sans inventer de règle. Documents/preuves à citer : Clause de révision, formule complète, source des indices, période, base initiale, exemples de calcul si prévus. Point de vigilance : Formule opaque, indice sans rapport avec le produit, oubli de la part fixe, calcul impossible à vérifier ou source d’indice non indiquée.</t>
  </si>
  <si>
    <t>Réponse attendue CFA — application terrain / formule de révision : La formule sert à recalculer le prix. Il faut comprendre les indices utilisés, la période et la date de départ. Attendu CFA : expliquer le geste de contrôle : regarder, comparer, noter l’écart, demander la preuve ou alerter. À contrôler : Refaire un calcul simple à partir de la formule pour vérifier qu’elle est utilisable.</t>
  </si>
  <si>
    <t>Relance formateur : demander un geste observable. La réponse doit pouvoir être jouée sur un vrai dossier : document ouvert, information comparée, écart tracé. Sujet traité : formule de révision. Point M06 à sécuriser : La formule doit être écrite de manière précise et ne pas laisser le prix à une appréciation discrétionnaire. Statut : pédagogique, à comparer au PDF CNRC source avant usage juridique.</t>
  </si>
  <si>
    <t>Comment « formule de révision » peut-il être traduit en exigence, critère, clause ou modalité de suivi dans le marché, et que faut-il vérifier avant de l’utiliser ?</t>
  </si>
  <si>
    <t>Pour « formule de révision », relie le sujet à une formulation de marché : exigence, critère, clause, pénalité ou suivi. Précise la pièce concernée et ce qui doit être validé.</t>
  </si>
  <si>
    <t>Réponse attendue PRO — critère ou clause de marché / formule de révision : La formule de révision doit être contrôlable : paramètres identifiés, indices pertinents, période d’application, part fixe éventuelle, date de référence et cohérence avec les denrées concernées. Une bonne réponse explique que la formule doit pouvoir être recalculée et auditée. Pour l’angle clause ou critère, la réponse doit distinguer critère d’attribution, condition d’exécution, exigence technique et pénalité. Toute formulation sensible est à comparer au PDF source et à valider par compétence juridique. Documents/preuves à citer : Clause de révision, formule complète, source des indices, période, base initiale, exemples de calcul si prévus. Point de vigilance : Formule opaque, indice sans rapport avec le produit, oubli de la part fixe, calcul impossible à vérifier ou source d’indice non indiquée.</t>
  </si>
  <si>
    <t>Réponse attendue CFA — critère ou clause de marché / formule de révision : La formule sert à recalculer le prix. Il faut comprendre les indices utilisés, la période et la date de départ. Attendu CFA : dire si c’est plutôt une règle pour choisir l’offre, une règle à respecter pendant le marché ou une preuve à fournir. À contrôler : Refaire un calcul simple à partir de la formule pour vérifier qu’elle est utilisable.</t>
  </si>
  <si>
    <t>Relance formateur : faire classer la formulation : RC pour critère, CCTP pour exigence technique, CCAP pour exécution/pénalité/suivi. Exiger prudence juridique. Sujet traité : formule de révision. Point M06 à sécuriser : La formule doit être écrite de manière précise et ne pas laisser le prix à une appréciation discrétionnaire. Statut : pédagogique, à comparer au PDF CNRC source avant usage juridique.</t>
  </si>
  <si>
    <t>Explique avec tes mots le rôle de « clause butoir et variation » dans un marché alimentaire, puis indique ce qu’il ne faut pas confondre avec un autre document ou une autre règle.</t>
  </si>
  <si>
    <t>Pour « clause butoir et variation », définis le rôle exact, la limite du sujet et le lien avec la bonne pièce du marché. Termine par une réserve de vérification juridique si la formulation devient une clause.</t>
  </si>
  <si>
    <t>Réponse attendue PRO — définition et périmètre / clause butoir et variation : La clause butoir vise à encadrer la variation de prix, mais son emploi doit être vérifié car elle peut poser des difficultés selon la logique de révision retenue. La réponse attendue reste prudente : elle identifie la limite, la conséquence pratique et la nécessité de contrôle juridique. Pour l’angle définition, la réponse doit délimiter le rôle exact du sujet, le rattacher à la bonne pièce du marché et signaler les confusions possibles. Documents/preuves à citer : CCAP, clause de prix, clause butoir éventuelle, formule de révision, avis juridique ou validation acheteur si nécessaire. Point de vigilance : Présenter la clause comme automatiquement valable, bloquer une révision prévue sans base claire ou mélanger butoir, sauvegarde et réexamen.</t>
  </si>
  <si>
    <t>Réponse attendue CFA — définition et périmètre / clause butoir et variation : Une clause butoir met une limite à une variation. Il faut vérifier qu’elle est bien autorisée et bien écrite avant de l’utiliser. Attendu CFA : dire à quoi ça sert, où on le trouve et ce qu’il ne faut pas mélanger. À contrôler : Repérer si une limite est prévue et demander qui valide son application.</t>
  </si>
  <si>
    <t>Relance formateur : faire reformuler la différence entre rôle du document, obligation technique, règle administrative et preuve. Refuser une réponse qui aligne seulement des sigles. Sujet traité : clause butoir et variation. Point M06 à sécuriser : La clause doit être isolée comme point sensible et contrôlée sur le PDF source et par compétence juridique. Statut : pédagogique, à comparer au PDF CNRC source avant usage juridique.</t>
  </si>
  <si>
    <t>Pour « clause butoir et variation », quels documents ou justificatifs demanderais-tu, et comment vérifierais-tu qu’ils correspondent bien au produit, au lot ou au marché concerné ?</t>
  </si>
  <si>
    <t>Pour « clause butoir et variation », cite les documents à consulter, la preuve attendue, la date, le périmètre et le lien avec la ligne de marché. Évite toute réponse vague sur les justificatifs.</t>
  </si>
  <si>
    <t>Réponse attendue PRO — preuve et document / clause butoir et variation : La clause butoir vise à encadrer la variation de prix, mais son emploi doit être vérifié car elle peut poser des difficultés selon la logique de révision retenue. La réponse attendue reste prudente : elle identifie la limite, la conséquence pratique et la nécessité de contrôle juridique. Pour l’angle preuve, la réponse doit nommer les pièces à consulter, expliquer la correspondance avec le BPU/CCTP/CCAP/RC selon le cas, et contrôler validité, date et périmètre. Documents/preuves à citer : CCAP, clause de prix, clause butoir éventuelle, formule de révision, avis juridique ou validation acheteur si nécessaire. Point de vigilance : Présenter la clause comme automatiquement valable, bloquer une révision prévue sans base claire ou mélanger butoir, sauvegarde et réexamen.</t>
  </si>
  <si>
    <t>Réponse attendue CFA — preuve et document / clause butoir et variation : Une clause butoir met une limite à une variation. Il faut vérifier qu’elle est bien autorisée et bien écrite avant de l’utiliser. Attendu CFA : citer les papiers à regarder, vérifier la date, le produit concerné et le lien avec la commande. À contrôler : Repérer si une limite est prévue et demander qui valide son application.</t>
  </si>
  <si>
    <t>Relance formateur : demander « quelle pièce ? quelle preuve ? quelle ligne de produit ? quelle date ? ». Une réponse sans preuve vérifiable reste insuffisante. Sujet traité : clause butoir et variation. Point M06 à sécuriser : La clause doit être isolée comme point sensible et contrôlée sur le PDF source et par compétence juridique. Statut : pédagogique, à comparer au PDF CNRC source avant usage juridique.</t>
  </si>
  <si>
    <t>Pour « clause butoir et variation », quelle erreur principale faut-il éviter, et quelle conséquence cette erreur peut-elle avoir sur l’analyse, l’exécution ou le suivi du marché ?</t>
  </si>
  <si>
    <t>Pour « clause butoir et variation », présente une erreur concrète, sa conséquence et le contrôle qui permet de l’éviter. Reste prudent si la réponse touche une clause, une pénalité ou une référence juridique.</t>
  </si>
  <si>
    <t>Réponse attendue PRO — risque et erreur à éviter / clause butoir et variation : La clause butoir vise à encadrer la variation de prix, mais son emploi doit être vérifié car elle peut poser des difficultés selon la logique de révision retenue. La réponse attendue reste prudente : elle identifie la limite, la conséquence pratique et la nécessité de contrôle juridique. Pour l’angle risque, la réponse doit identifier une erreur opérationnelle ou juridique plausible, ses conséquences sur l’analyse, l’exécution ou la preuve, puis proposer un contrôle simple. Documents/preuves à citer : CCAP, clause de prix, clause butoir éventuelle, formule de révision, avis juridique ou validation acheteur si nécessaire. Point de vigilance : Présenter la clause comme automatiquement valable, bloquer une révision prévue sans base claire ou mélanger butoir, sauvegarde et réexamen.</t>
  </si>
  <si>
    <t>Réponse attendue CFA — risque et erreur à éviter / clause butoir et variation : Une clause butoir met une limite à une variation. Il faut vérifier qu’elle est bien autorisée et bien écrite avant de l’utiliser. Attendu CFA : donner une erreur terrain, dire pourquoi elle gêne et comment la repérer avant qu’elle ne bloque le marché. À contrôler : Repérer si une limite est prévue et demander qui valide son application.</t>
  </si>
  <si>
    <t>Relance formateur : transformer les mots vagues en scénario d’erreur. Faire préciser la conséquence : offre mal notée, preuve absente, pénalité contestable ou clause inutilisable. Sujet traité : clause butoir et variation. Point M06 à sécuriser : La clause doit être isolée comme point sensible et contrôlée sur le PDF source et par compétence juridique. Statut : pédagogique, à comparer au PDF CNRC source avant usage juridique.</t>
  </si>
  <si>
    <t>Sur un dossier réel, comment contrôlerais-tu « clause butoir et variation » pendant une commande, une réception, un suivi fournisseur ou un bilan de marché ?</t>
  </si>
  <si>
    <t>Pour « clause butoir et variation », réponds en mode contrôle terrain : action à faire, document à ouvrir, information à comparer, écart à tracer et alerte éventuelle.</t>
  </si>
  <si>
    <t>Réponse attendue PRO — application terrain / clause butoir et variation : La clause butoir vise à encadrer la variation de prix, mais son emploi doit être vérifié car elle peut poser des difficultés selon la logique de révision retenue. La réponse attendue reste prudente : elle identifie la limite, la conséquence pratique et la nécessité de contrôle juridique. Pour l’angle terrain, la réponse doit décrire une méthode de contrôle : ouvrir la bonne pièce, comparer les informations, tracer l’écart et alerter sans inventer de règle. Documents/preuves à citer : CCAP, clause de prix, clause butoir éventuelle, formule de révision, avis juridique ou validation acheteur si nécessaire. Point de vigilance : Présenter la clause comme automatiquement valable, bloquer une révision prévue sans base claire ou mélanger butoir, sauvegarde et réexamen.</t>
  </si>
  <si>
    <t>Réponse attendue CFA — application terrain / clause butoir et variation : Une clause butoir met une limite à une variation. Il faut vérifier qu’elle est bien autorisée et bien écrite avant de l’utiliser. Attendu CFA : expliquer le geste de contrôle : regarder, comparer, noter l’écart, demander la preuve ou alerter. À contrôler : Repérer si une limite est prévue et demander qui valide son application.</t>
  </si>
  <si>
    <t>Relance formateur : demander un geste observable. La réponse doit pouvoir être jouée sur un vrai dossier : document ouvert, information comparée, écart tracé. Sujet traité : clause butoir et variation. Point M06 à sécuriser : La clause doit être isolée comme point sensible et contrôlée sur le PDF source et par compétence juridique. Statut : pédagogique, à comparer au PDF CNRC source avant usage juridique.</t>
  </si>
  <si>
    <t>Comment « clause butoir et variation » peut-il être traduit en exigence, critère, clause ou modalité de suivi dans le marché, et que faut-il vérifier avant de l’utiliser ?</t>
  </si>
  <si>
    <t>Pour « clause butoir et variation », relie le sujet à une formulation de marché : exigence, critère, clause, pénalité ou suivi. Précise la pièce concernée et ce qui doit être validé.</t>
  </si>
  <si>
    <t>Réponse attendue PRO — critère ou clause de marché / clause butoir et variation : La clause butoir vise à encadrer la variation de prix, mais son emploi doit être vérifié car elle peut poser des difficultés selon la logique de révision retenue. La réponse attendue reste prudente : elle identifie la limite, la conséquence pratique et la nécessité de contrôle juridique. Pour l’angle clause ou critère, la réponse doit distinguer critère d’attribution, condition d’exécution, exigence technique et pénalité. Toute formulation sensible est à comparer au PDF source et à valider par compétence juridique. Documents/preuves à citer : CCAP, clause de prix, clause butoir éventuelle, formule de révision, avis juridique ou validation acheteur si nécessaire. Point de vigilance : Présenter la clause comme automatiquement valable, bloquer une révision prévue sans base claire ou mélanger butoir, sauvegarde et réexamen.</t>
  </si>
  <si>
    <t>Réponse attendue CFA — critère ou clause de marché / clause butoir et variation : Une clause butoir met une limite à une variation. Il faut vérifier qu’elle est bien autorisée et bien écrite avant de l’utiliser. Attendu CFA : dire si c’est plutôt une règle pour choisir l’offre, une règle à respecter pendant le marché ou une preuve à fournir. À contrôler : Repérer si une limite est prévue et demander qui valide son application.</t>
  </si>
  <si>
    <t>Relance formateur : faire classer la formulation : RC pour critère, CCTP pour exigence technique, CCAP pour exécution/pénalité/suivi. Exiger prudence juridique. Sujet traité : clause butoir et variation. Point M06 à sécuriser : La clause doit être isolée comme point sensible et contrôlée sur le PDF source et par compétence juridique. Statut : pédagogique, à comparer au PDF CNRC source avant usage juridique.</t>
  </si>
  <si>
    <t>Explique avec tes mots le rôle de « clause de sauvegarde » dans un marché alimentaire, puis indique ce qu’il ne faut pas confondre avec un autre document ou une autre règle.</t>
  </si>
  <si>
    <t>Pour « clause de sauvegarde », définis le rôle exact, la limite du sujet et le lien avec la bonne pièce du marché. Termine par une réserve de vérification juridique si la formulation devient une clause.</t>
  </si>
  <si>
    <t>Réponse attendue PRO — définition et périmètre / clause de sauvegarde : La clause de sauvegarde prévoit une réaction lorsque l’économie du marché est fortement perturbée. Elle doit être distinguée d’une simple révision automatique : elle encadre un seuil, une alerte, une discussion ou une mesure prévue au contrat, sous réserve de validation juridique. Pour l’angle définition, la réponse doit délimiter le rôle exact du sujet, le rattacher à la bonne pièce du marché et signaler les confusions possibles. Documents/preuves à citer : CCAP, clause de sauvegarde, seuils, conditions de déclenchement, procédure d’alerte, documents justificatifs. Point de vigilance : Confondre sauvegarde et révision de prix, appliquer la clause sans événement déclencheur ou sans preuve.</t>
  </si>
  <si>
    <t>Réponse attendue CFA — définition et périmètre / clause de sauvegarde : La sauvegarde sert à traiter une situation exceptionnelle ou une forte dérive. Elle ne remplace pas la formule normale de prix. Attendu CFA : dire à quoi ça sert, où on le trouve et ce qu’il ne faut pas mélanger. À contrôler : Vérifier le seuil, la preuve du changement et la procédure à suivre avant toute décision.</t>
  </si>
  <si>
    <t>Relance formateur : faire reformuler la différence entre rôle du document, obligation technique, règle administrative et preuve. Refuser une réponse qui aligne seulement des sigles. Sujet traité : clause de sauvegarde. Point M06 à sécuriser : La clause doit dire ce qui déclenche l’examen, qui alerte, quels justificatifs produire et quelle suite est possible. Statut : pédagogique, à comparer au PDF CNRC source avant usage juridique.</t>
  </si>
  <si>
    <t>Pour « clause de sauvegarde », quels documents ou justificatifs demanderais-tu, et comment vérifierais-tu qu’ils correspondent bien au produit, au lot ou au marché concerné ?</t>
  </si>
  <si>
    <t>Pour « clause de sauvegarde », cite les documents à consulter, la preuve attendue, la date, le périmètre et le lien avec la ligne de marché. Évite toute réponse vague sur les justificatifs.</t>
  </si>
  <si>
    <t>Réponse attendue PRO — preuve et document / clause de sauvegarde : La clause de sauvegarde prévoit une réaction lorsque l’économie du marché est fortement perturbée. Elle doit être distinguée d’une simple révision automatique : elle encadre un seuil, une alerte, une discussion ou une mesure prévue au contrat, sous réserve de validation juridique. Pour l’angle preuve, la réponse doit nommer les pièces à consulter, expliquer la correspondance avec le BPU/CCTP/CCAP/RC selon le cas, et contrôler validité, date et périmètre. Documents/preuves à citer : CCAP, clause de sauvegarde, seuils, conditions de déclenchement, procédure d’alerte, documents justificatifs. Point de vigilance : Confondre sauvegarde et révision de prix, appliquer la clause sans événement déclencheur ou sans preuve.</t>
  </si>
  <si>
    <t>Réponse attendue CFA — preuve et document / clause de sauvegarde : La sauvegarde sert à traiter une situation exceptionnelle ou une forte dérive. Elle ne remplace pas la formule normale de prix. Attendu CFA : citer les papiers à regarder, vérifier la date, le produit concerné et le lien avec la commande. À contrôler : Vérifier le seuil, la preuve du changement et la procédure à suivre avant toute décision.</t>
  </si>
  <si>
    <t>Relance formateur : demander « quelle pièce ? quelle preuve ? quelle ligne de produit ? quelle date ? ». Une réponse sans preuve vérifiable reste insuffisante. Sujet traité : clause de sauvegarde. Point M06 à sécuriser : La clause doit dire ce qui déclenche l’examen, qui alerte, quels justificatifs produire et quelle suite est possible. Statut : pédagogique, à comparer au PDF CNRC source avant usage juridique.</t>
  </si>
  <si>
    <t>Pour « clause de sauvegarde », quelle erreur principale faut-il éviter, et quelle conséquence cette erreur peut-elle avoir sur l’analyse, l’exécution ou le suivi du marché ?</t>
  </si>
  <si>
    <t>Pour « clause de sauvegarde », présente une erreur concrète, sa conséquence et le contrôle qui permet de l’éviter. Reste prudent si la réponse touche une clause, une pénalité ou une référence juridique.</t>
  </si>
  <si>
    <t>Réponse attendue PRO — risque et erreur à éviter / clause de sauvegarde : La clause de sauvegarde prévoit une réaction lorsque l’économie du marché est fortement perturbée. Elle doit être distinguée d’une simple révision automatique : elle encadre un seuil, une alerte, une discussion ou une mesure prévue au contrat, sous réserve de validation juridique. Pour l’angle risque, la réponse doit identifier une erreur opérationnelle ou juridique plausible, ses conséquences sur l’analyse, l’exécution ou la preuve, puis proposer un contrôle simple. Documents/preuves à citer : CCAP, clause de sauvegarde, seuils, conditions de déclenchement, procédure d’alerte, documents justificatifs. Point de vigilance : Confondre sauvegarde et révision de prix, appliquer la clause sans événement déclencheur ou sans preuve.</t>
  </si>
  <si>
    <t>Réponse attendue CFA — risque et erreur à éviter / clause de sauvegarde : La sauvegarde sert à traiter une situation exceptionnelle ou une forte dérive. Elle ne remplace pas la formule normale de prix. Attendu CFA : donner une erreur terrain, dire pourquoi elle gêne et comment la repérer avant qu’elle ne bloque le marché. À contrôler : Vérifier le seuil, la preuve du changement et la procédure à suivre avant toute décision.</t>
  </si>
  <si>
    <t>Relance formateur : transformer les mots vagues en scénario d’erreur. Faire préciser la conséquence : offre mal notée, preuve absente, pénalité contestable ou clause inutilisable. Sujet traité : clause de sauvegarde. Point M06 à sécuriser : La clause doit dire ce qui déclenche l’examen, qui alerte, quels justificatifs produire et quelle suite est possible. Statut : pédagogique, à comparer au PDF CNRC source avant usage juridique.</t>
  </si>
  <si>
    <t>Sur un dossier réel, comment contrôlerais-tu « clause de sauvegarde » pendant une commande, une réception, un suivi fournisseur ou un bilan de marché ?</t>
  </si>
  <si>
    <t>Pour « clause de sauvegarde », réponds en mode contrôle terrain : action à faire, document à ouvrir, information à comparer, écart à tracer et alerte éventuelle.</t>
  </si>
  <si>
    <t>Réponse attendue PRO — application terrain / clause de sauvegarde : La clause de sauvegarde prévoit une réaction lorsque l’économie du marché est fortement perturbée. Elle doit être distinguée d’une simple révision automatique : elle encadre un seuil, une alerte, une discussion ou une mesure prévue au contrat, sous réserve de validation juridique. Pour l’angle terrain, la réponse doit décrire une méthode de contrôle : ouvrir la bonne pièce, comparer les informations, tracer l’écart et alerter sans inventer de règle. Documents/preuves à citer : CCAP, clause de sauvegarde, seuils, conditions de déclenchement, procédure d’alerte, documents justificatifs. Point de vigilance : Confondre sauvegarde et révision de prix, appliquer la clause sans événement déclencheur ou sans preuve.</t>
  </si>
  <si>
    <t>Réponse attendue CFA — application terrain / clause de sauvegarde : La sauvegarde sert à traiter une situation exceptionnelle ou une forte dérive. Elle ne remplace pas la formule normale de prix. Attendu CFA : expliquer le geste de contrôle : regarder, comparer, noter l’écart, demander la preuve ou alerter. À contrôler : Vérifier le seuil, la preuve du changement et la procédure à suivre avant toute décision.</t>
  </si>
  <si>
    <t>Relance formateur : demander un geste observable. La réponse doit pouvoir être jouée sur un vrai dossier : document ouvert, information comparée, écart tracé. Sujet traité : clause de sauvegarde. Point M06 à sécuriser : La clause doit dire ce qui déclenche l’examen, qui alerte, quels justificatifs produire et quelle suite est possible. Statut : pédagogique, à comparer au PDF CNRC source avant usage juridique.</t>
  </si>
  <si>
    <t>Comment « clause de sauvegarde » peut-il être traduit en exigence, critère, clause ou modalité de suivi dans le marché, et que faut-il vérifier avant de l’utiliser ?</t>
  </si>
  <si>
    <t>Pour « clause de sauvegarde », relie le sujet à une formulation de marché : exigence, critère, clause, pénalité ou suivi. Précise la pièce concernée et ce qui doit être validé.</t>
  </si>
  <si>
    <t>Réponse attendue PRO — critère ou clause de marché / clause de sauvegarde : La clause de sauvegarde prévoit une réaction lorsque l’économie du marché est fortement perturbée. Elle doit être distinguée d’une simple révision automatique : elle encadre un seuil, une alerte, une discussion ou une mesure prévue au contrat, sous réserve de validation juridique. Pour l’angle clause ou critère, la réponse doit distinguer critère d’attribution, condition d’exécution, exigence technique et pénalité. Toute formulation sensible est à comparer au PDF source et à valider par compétence juridique. Documents/preuves à citer : CCAP, clause de sauvegarde, seuils, conditions de déclenchement, procédure d’alerte, documents justificatifs. Point de vigilance : Confondre sauvegarde et révision de prix, appliquer la clause sans événement déclencheur ou sans preuve.</t>
  </si>
  <si>
    <t>Réponse attendue CFA — critère ou clause de marché / clause de sauvegarde : La sauvegarde sert à traiter une situation exceptionnelle ou une forte dérive. Elle ne remplace pas la formule normale de prix. Attendu CFA : dire si c’est plutôt une règle pour choisir l’offre, une règle à respecter pendant le marché ou une preuve à fournir. À contrôler : Vérifier le seuil, la preuve du changement et la procédure à suivre avant toute décision.</t>
  </si>
  <si>
    <t>Relance formateur : faire classer la formulation : RC pour critère, CCTP pour exigence technique, CCAP pour exécution/pénalité/suivi. Exiger prudence juridique. Sujet traité : clause de sauvegarde. Point M06 à sécuriser : La clause doit dire ce qui déclenche l’examen, qui alerte, quels justificatifs produire et quelle suite est possible. Statut : pédagogique, à comparer au PDF CNRC source avant usage juridique.</t>
  </si>
  <si>
    <t>Explique avec tes mots le rôle de « clause de rendez-vous » dans un marché alimentaire, puis indique ce qu’il ne faut pas confondre avec un autre document ou une autre règle.</t>
  </si>
  <si>
    <t>Pour « clause de rendez-vous », définis le rôle exact, la limite du sujet et le lien avec la bonne pièce du marché. Termine par une réserve de vérification juridique si la formulation devient une clause.</t>
  </si>
  <si>
    <t>Réponse attendue PRO — définition et périmètre / clause de rendez-vous : La clause de rendez-vous organise un point entre les parties pour examiner une situation prévue : évolution économique, approvisionnement, qualité, suivi ou difficulté d’exécution. Elle n’autorise pas automatiquement une modification ; elle fixe une procédure de discussion et de constat. Pour l’angle définition, la réponse doit délimiter le rôle exact du sujet, le rattacher à la bonne pièce du marché et signaler les confusions possibles. Documents/preuves à citer : CCAP, calendrier ou conditions de rendez-vous, ordre du jour prévu, éléments à produire, compte rendu. Point de vigilance : Croire qu’un rendez-vous suffit à modifier le contrat, oublier les preuves ou confondre avec une clause de réexamen.</t>
  </si>
  <si>
    <t>Réponse attendue CFA — définition et périmètre / clause de rendez-vous : La clause de rendez-vous prévoit un moment pour se revoir et faire le point. Elle ne change pas toute seule le marché. Attendu CFA : dire à quoi ça sert, où on le trouve et ce qu’il ne faut pas mélanger. À contrôler : Préparer les chiffres, preuves et difficultés à présenter lors du rendez-vous.</t>
  </si>
  <si>
    <t>Relance formateur : faire reformuler la différence entre rôle du document, obligation technique, règle administrative et preuve. Refuser une réponse qui aligne seulement des sigles. Sujet traité : clause de rendez-vous. Point M06 à sécuriser : La clause doit préciser le déclenchement du rendez-vous, les documents attendus et les suites envisageables. Statut : pédagogique, à comparer au PDF CNRC source avant usage juridique.</t>
  </si>
  <si>
    <t>Pour « clause de rendez-vous », quels documents ou justificatifs demanderais-tu, et comment vérifierais-tu qu’ils correspondent bien au produit, au lot ou au marché concerné ?</t>
  </si>
  <si>
    <t>Pour « clause de rendez-vous », cite les documents à consulter, la preuve attendue, la date, le périmètre et le lien avec la ligne de marché. Évite toute réponse vague sur les justificatifs.</t>
  </si>
  <si>
    <t>Réponse attendue PRO — preuve et document / clause de rendez-vous : La clause de rendez-vous organise un point entre les parties pour examiner une situation prévue : évolution économique, approvisionnement, qualité, suivi ou difficulté d’exécution. Elle n’autorise pas automatiquement une modification ; elle fixe une procédure de discussion et de constat. Pour l’angle preuve, la réponse doit nommer les pièces à consulter, expliquer la correspondance avec le BPU/CCTP/CCAP/RC selon le cas, et contrôler validité, date et périmètre. Documents/preuves à citer : CCAP, calendrier ou conditions de rendez-vous, ordre du jour prévu, éléments à produire, compte rendu. Point de vigilance : Croire qu’un rendez-vous suffit à modifier le contrat, oublier les preuves ou confondre avec une clause de réexamen.</t>
  </si>
  <si>
    <t>Réponse attendue CFA — preuve et document / clause de rendez-vous : La clause de rendez-vous prévoit un moment pour se revoir et faire le point. Elle ne change pas toute seule le marché. Attendu CFA : citer les papiers à regarder, vérifier la date, le produit concerné et le lien avec la commande. À contrôler : Préparer les chiffres, preuves et difficultés à présenter lors du rendez-vous.</t>
  </si>
  <si>
    <t>Relance formateur : demander « quelle pièce ? quelle preuve ? quelle ligne de produit ? quelle date ? ». Une réponse sans preuve vérifiable reste insuffisante. Sujet traité : clause de rendez-vous. Point M06 à sécuriser : La clause doit préciser le déclenchement du rendez-vous, les documents attendus et les suites envisageables. Statut : pédagogique, à comparer au PDF CNRC source avant usage juridique.</t>
  </si>
  <si>
    <t>Pour « clause de rendez-vous », quelle erreur principale faut-il éviter, et quelle conséquence cette erreur peut-elle avoir sur l’analyse, l’exécution ou le suivi du marché ?</t>
  </si>
  <si>
    <t>Pour « clause de rendez-vous », présente une erreur concrète, sa conséquence et le contrôle qui permet de l’éviter. Reste prudent si la réponse touche une clause, une pénalité ou une référence juridique.</t>
  </si>
  <si>
    <t>Réponse attendue PRO — risque et erreur à éviter / clause de rendez-vous : La clause de rendez-vous organise un point entre les parties pour examiner une situation prévue : évolution économique, approvisionnement, qualité, suivi ou difficulté d’exécution. Elle n’autorise pas automatiquement une modification ; elle fixe une procédure de discussion et de constat. Pour l’angle risque, la réponse doit identifier une erreur opérationnelle ou juridique plausible, ses conséquences sur l’analyse, l’exécution ou la preuve, puis proposer un contrôle simple. Documents/preuves à citer : CCAP, calendrier ou conditions de rendez-vous, ordre du jour prévu, éléments à produire, compte rendu. Point de vigilance : Croire qu’un rendez-vous suffit à modifier le contrat, oublier les preuves ou confondre avec une clause de réexamen.</t>
  </si>
  <si>
    <t>Réponse attendue CFA — risque et erreur à éviter / clause de rendez-vous : La clause de rendez-vous prévoit un moment pour se revoir et faire le point. Elle ne change pas toute seule le marché. Attendu CFA : donner une erreur terrain, dire pourquoi elle gêne et comment la repérer avant qu’elle ne bloque le marché. À contrôler : Préparer les chiffres, preuves et difficultés à présenter lors du rendez-vous.</t>
  </si>
  <si>
    <t>Relance formateur : transformer les mots vagues en scénario d’erreur. Faire préciser la conséquence : offre mal notée, preuve absente, pénalité contestable ou clause inutilisable. Sujet traité : clause de rendez-vous. Point M06 à sécuriser : La clause doit préciser le déclenchement du rendez-vous, les documents attendus et les suites envisageables. Statut : pédagogique, à comparer au PDF CNRC source avant usage juridique.</t>
  </si>
  <si>
    <t>Sur un dossier réel, comment contrôlerais-tu « clause de rendez-vous » pendant une commande, une réception, un suivi fournisseur ou un bilan de marché ?</t>
  </si>
  <si>
    <t>Pour « clause de rendez-vous », réponds en mode contrôle terrain : action à faire, document à ouvrir, information à comparer, écart à tracer et alerte éventuelle.</t>
  </si>
  <si>
    <t>Réponse attendue PRO — application terrain / clause de rendez-vous : La clause de rendez-vous organise un point entre les parties pour examiner une situation prévue : évolution économique, approvisionnement, qualité, suivi ou difficulté d’exécution. Elle n’autorise pas automatiquement une modification ; elle fixe une procédure de discussion et de constat. Pour l’angle terrain, la réponse doit décrire une méthode de contrôle : ouvrir la bonne pièce, comparer les informations, tracer l’écart et alerter sans inventer de règle. Documents/preuves à citer : CCAP, calendrier ou conditions de rendez-vous, ordre du jour prévu, éléments à produire, compte rendu. Point de vigilance : Croire qu’un rendez-vous suffit à modifier le contrat, oublier les preuves ou confondre avec une clause de réexamen.</t>
  </si>
  <si>
    <t>Réponse attendue CFA — application terrain / clause de rendez-vous : La clause de rendez-vous prévoit un moment pour se revoir et faire le point. Elle ne change pas toute seule le marché. Attendu CFA : expliquer le geste de contrôle : regarder, comparer, noter l’écart, demander la preuve ou alerter. À contrôler : Préparer les chiffres, preuves et difficultés à présenter lors du rendez-vous.</t>
  </si>
  <si>
    <t>Relance formateur : demander un geste observable. La réponse doit pouvoir être jouée sur un vrai dossier : document ouvert, information comparée, écart tracé. Sujet traité : clause de rendez-vous. Point M06 à sécuriser : La clause doit préciser le déclenchement du rendez-vous, les documents attendus et les suites envisageables. Statut : pédagogique, à comparer au PDF CNRC source avant usage juridique.</t>
  </si>
  <si>
    <t>Comment « clause de rendez-vous » peut-il être traduit en exigence, critère, clause ou modalité de suivi dans le marché, et que faut-il vérifier avant de l’utiliser ?</t>
  </si>
  <si>
    <t>Pour « clause de rendez-vous », relie le sujet à une formulation de marché : exigence, critère, clause, pénalité ou suivi. Précise la pièce concernée et ce qui doit être validé.</t>
  </si>
  <si>
    <t>Réponse attendue PRO — critère ou clause de marché / clause de rendez-vous : La clause de rendez-vous organise un point entre les parties pour examiner une situation prévue : évolution économique, approvisionnement, qualité, suivi ou difficulté d’exécution. Elle n’autorise pas automatiquement une modification ; elle fixe une procédure de discussion et de constat. Pour l’angle clause ou critère, la réponse doit distinguer critère d’attribution, condition d’exécution, exigence technique et pénalité. Toute formulation sensible est à comparer au PDF source et à valider par compétence juridique. Documents/preuves à citer : CCAP, calendrier ou conditions de rendez-vous, ordre du jour prévu, éléments à produire, compte rendu. Point de vigilance : Croire qu’un rendez-vous suffit à modifier le contrat, oublier les preuves ou confondre avec une clause de réexamen.</t>
  </si>
  <si>
    <t>Réponse attendue CFA — critère ou clause de marché / clause de rendez-vous : La clause de rendez-vous prévoit un moment pour se revoir et faire le point. Elle ne change pas toute seule le marché. Attendu CFA : dire si c’est plutôt une règle pour choisir l’offre, une règle à respecter pendant le marché ou une preuve à fournir. À contrôler : Préparer les chiffres, preuves et difficultés à présenter lors du rendez-vous.</t>
  </si>
  <si>
    <t>Relance formateur : faire classer la formulation : RC pour critère, CCTP pour exigence technique, CCAP pour exécution/pénalité/suivi. Exiger prudence juridique. Sujet traité : clause de rendez-vous. Point M06 à sécuriser : La clause doit préciser le déclenchement du rendez-vous, les documents attendus et les suites envisageables. Statut : pédagogique, à comparer au PDF CNRC source avant usage juridique.</t>
  </si>
  <si>
    <t>Explique avec tes mots le rôle de « clause de réexamen » dans un marché alimentaire, puis indique ce qu’il ne faut pas confondre avec un autre document ou une autre règle.</t>
  </si>
  <si>
    <t>Pour « clause de réexamen », définis le rôle exact, la limite du sujet et le lien avec la bonne pièce du marché. Termine par une réserve de vérification juridique si la formulation devient une clause.</t>
  </si>
  <si>
    <t>Réponse attendue PRO — définition et périmètre / clause de réexamen : La clause de réexamen anticipe une modification possible du marché dans des conditions définies. Elle doit être précise sur son objet, ses conditions et sa portée. Les références juridiques associées doivent être vérifiées sur le texte source et par l’acheteur ou le juriste. Pour l’angle définition, la réponse doit délimiter le rôle exact du sujet, le rattacher à la bonne pièce du marché et signaler les confusions possibles. Documents/preuves à citer : CCAP, clause de réexamen, conditions de déclenchement, périmètre de modification, pièces justificatives, contrôle juridique. Point de vigilance : Utiliser le réexamen pour changer librement le marché, oublier les conditions prévues ou citer des articles sans vérification.</t>
  </si>
  <si>
    <t>Réponse attendue CFA — définition et périmètre / clause de réexamen : Le réexamen permet de revoir un point prévu à l’avance, mais seulement si les conditions écrites sont respectées. Attendu CFA : dire à quoi ça sert, où on le trouve et ce qu’il ne faut pas mélanger. À contrôler : Vérifier ce que la clause permet réellement de revoir et quelles preuves sont nécessaires.</t>
  </si>
  <si>
    <t>Relance formateur : faire reformuler la différence entre rôle du document, obligation technique, règle administrative et preuve. Refuser une réponse qui aligne seulement des sigles. Sujet traité : clause de réexamen. Point M06 à sécuriser : La clause doit être suffisamment claire pour encadrer la modification sans créer une liberté générale. Statut : pédagogique, à comparer au PDF CNRC source avant usage juridique.</t>
  </si>
  <si>
    <t>Pour « clause de réexamen », quels documents ou justificatifs demanderais-tu, et comment vérifierais-tu qu’ils correspondent bien au produit, au lot ou au marché concerné ?</t>
  </si>
  <si>
    <t>Pour « clause de réexamen », cite les documents à consulter, la preuve attendue, la date, le périmètre et le lien avec la ligne de marché. Évite toute réponse vague sur les justificatifs.</t>
  </si>
  <si>
    <t>Réponse attendue PRO — preuve et document / clause de réexamen : La clause de réexamen anticipe une modification possible du marché dans des conditions définies. Elle doit être précise sur son objet, ses conditions et sa portée. Les références juridiques associées doivent être vérifiées sur le texte source et par l’acheteur ou le juriste. Pour l’angle preuve, la réponse doit nommer les pièces à consulter, expliquer la correspondance avec le BPU/CCTP/CCAP/RC selon le cas, et contrôler validité, date et périmètre. Documents/preuves à citer : CCAP, clause de réexamen, conditions de déclenchement, périmètre de modification, pièces justificatives, contrôle juridique. Point de vigilance : Utiliser le réexamen pour changer librement le marché, oublier les conditions prévues ou citer des articles sans vérification.</t>
  </si>
  <si>
    <t>Réponse attendue CFA — preuve et document / clause de réexamen : Le réexamen permet de revoir un point prévu à l’avance, mais seulement si les conditions écrites sont respectées. Attendu CFA : citer les papiers à regarder, vérifier la date, le produit concerné et le lien avec la commande. À contrôler : Vérifier ce que la clause permet réellement de revoir et quelles preuves sont nécessaires.</t>
  </si>
  <si>
    <t>Relance formateur : demander « quelle pièce ? quelle preuve ? quelle ligne de produit ? quelle date ? ». Une réponse sans preuve vérifiable reste insuffisante. Sujet traité : clause de réexamen. Point M06 à sécuriser : La clause doit être suffisamment claire pour encadrer la modification sans créer une liberté générale. Statut : pédagogique, à comparer au PDF CNRC source avant usage juridique.</t>
  </si>
  <si>
    <t>Pour « clause de réexamen », quelle erreur principale faut-il éviter, et quelle conséquence cette erreur peut-elle avoir sur l’analyse, l’exécution ou le suivi du marché ?</t>
  </si>
  <si>
    <t>Pour « clause de réexamen », présente une erreur concrète, sa conséquence et le contrôle qui permet de l’éviter. Reste prudent si la réponse touche une clause, une pénalité ou une référence juridique.</t>
  </si>
  <si>
    <t>Réponse attendue PRO — risque et erreur à éviter / clause de réexamen : La clause de réexamen anticipe une modification possible du marché dans des conditions définies. Elle doit être précise sur son objet, ses conditions et sa portée. Les références juridiques associées doivent être vérifiées sur le texte source et par l’acheteur ou le juriste. Pour l’angle risque, la réponse doit identifier une erreur opérationnelle ou juridique plausible, ses conséquences sur l’analyse, l’exécution ou la preuve, puis proposer un contrôle simple. Documents/preuves à citer : CCAP, clause de réexamen, conditions de déclenchement, périmètre de modification, pièces justificatives, contrôle juridique. Point de vigilance : Utiliser le réexamen pour changer librement le marché, oublier les conditions prévues ou citer des articles sans vérification.</t>
  </si>
  <si>
    <t>Réponse attendue CFA — risque et erreur à éviter / clause de réexamen : Le réexamen permet de revoir un point prévu à l’avance, mais seulement si les conditions écrites sont respectées. Attendu CFA : donner une erreur terrain, dire pourquoi elle gêne et comment la repérer avant qu’elle ne bloque le marché. À contrôler : Vérifier ce que la clause permet réellement de revoir et quelles preuves sont nécessaires.</t>
  </si>
  <si>
    <t>Relance formateur : transformer les mots vagues en scénario d’erreur. Faire préciser la conséquence : offre mal notée, preuve absente, pénalité contestable ou clause inutilisable. Sujet traité : clause de réexamen. Point M06 à sécuriser : La clause doit être suffisamment claire pour encadrer la modification sans créer une liberté générale. Statut : pédagogique, à comparer au PDF CNRC source avant usage juridique.</t>
  </si>
  <si>
    <t>Sur un dossier réel, comment contrôlerais-tu « clause de réexamen » pendant une commande, une réception, un suivi fournisseur ou un bilan de marché ?</t>
  </si>
  <si>
    <t>Pour « clause de réexamen », réponds en mode contrôle terrain : action à faire, document à ouvrir, information à comparer, écart à tracer et alerte éventuelle.</t>
  </si>
  <si>
    <t>Réponse attendue PRO — application terrain / clause de réexamen : La clause de réexamen anticipe une modification possible du marché dans des conditions définies. Elle doit être précise sur son objet, ses conditions et sa portée. Les références juridiques associées doivent être vérifiées sur le texte source et par l’acheteur ou le juriste. Pour l’angle terrain, la réponse doit décrire une méthode de contrôle : ouvrir la bonne pièce, comparer les informations, tracer l’écart et alerter sans inventer de règle. Documents/preuves à citer : CCAP, clause de réexamen, conditions de déclenchement, périmètre de modification, pièces justificatives, contrôle juridique. Point de vigilance : Utiliser le réexamen pour changer librement le marché, oublier les conditions prévues ou citer des articles sans vérification.</t>
  </si>
  <si>
    <t>Réponse attendue CFA — application terrain / clause de réexamen : Le réexamen permet de revoir un point prévu à l’avance, mais seulement si les conditions écrites sont respectées. Attendu CFA : expliquer le geste de contrôle : regarder, comparer, noter l’écart, demander la preuve ou alerter. À contrôler : Vérifier ce que la clause permet réellement de revoir et quelles preuves sont nécessaires.</t>
  </si>
  <si>
    <t>Relance formateur : demander un geste observable. La réponse doit pouvoir être jouée sur un vrai dossier : document ouvert, information comparée, écart tracé. Sujet traité : clause de réexamen. Point M06 à sécuriser : La clause doit être suffisamment claire pour encadrer la modification sans créer une liberté générale. Statut : pédagogique, à comparer au PDF CNRC source avant usage juridique.</t>
  </si>
  <si>
    <t>Comment « clause de réexamen » peut-il être traduit en exigence, critère, clause ou modalité de suivi dans le marché, et que faut-il vérifier avant de l’utiliser ?</t>
  </si>
  <si>
    <t>Pour « clause de réexamen », relie le sujet à une formulation de marché : exigence, critère, clause, pénalité ou suivi. Précise la pièce concernée et ce qui doit être validé.</t>
  </si>
  <si>
    <t>Réponse attendue PRO — critère ou clause de marché / clause de réexamen : La clause de réexamen anticipe une modification possible du marché dans des conditions définies. Elle doit être précise sur son objet, ses conditions et sa portée. Les références juridiques associées doivent être vérifiées sur le texte source et par l’acheteur ou le juriste. Pour l’angle clause ou critère, la réponse doit distinguer critère d’attribution, condition d’exécution, exigence technique et pénalité. Toute formulation sensible est à comparer au PDF source et à valider par compétence juridique. Documents/preuves à citer : CCAP, clause de réexamen, conditions de déclenchement, périmètre de modification, pièces justificatives, contrôle juridique. Point de vigilance : Utiliser le réexamen pour changer librement le marché, oublier les conditions prévues ou citer des articles sans vérification.</t>
  </si>
  <si>
    <t>Réponse attendue CFA — critère ou clause de marché / clause de réexamen : Le réexamen permet de revoir un point prévu à l’avance, mais seulement si les conditions écrites sont respectées. Attendu CFA : dire si c’est plutôt une règle pour choisir l’offre, une règle à respecter pendant le marché ou une preuve à fournir. À contrôler : Vérifier ce que la clause permet réellement de revoir et quelles preuves sont nécessaires.</t>
  </si>
  <si>
    <t>Relance formateur : faire classer la formulation : RC pour critère, CCTP pour exigence technique, CCAP pour exécution/pénalité/suivi. Exiger prudence juridique. Sujet traité : clause de réexamen. Point M06 à sécuriser : La clause doit être suffisamment claire pour encadrer la modification sans créer une liberté générale. Statut : pédagogique, à comparer au PDF CNRC source avant usage juridique.</t>
  </si>
  <si>
    <t>Explique avec tes mots le rôle de « critère prix » dans un marché alimentaire, puis indique ce qu’il ne faut pas confondre avec un autre document ou une autre règle.</t>
  </si>
  <si>
    <t>Pour « critère prix », définis le rôle exact, la limite du sujet et le lien avec la bonne pièce du marché. Termine par une réserve de vérification juridique si la formulation devient une clause.</t>
  </si>
  <si>
    <t>Réponse attendue PRO — définition et périmètre / critère prix : Le critère prix sert à apprécier l’offre financière selon une méthode annoncée. Il doit être articulé avec les critères qualitatifs et environnementaux, sans écraser le besoin technique ni conduire à choisir une offre économiquement fragile. Toute pondération indicative doit être vérifiée dans le document source. Pour l’angle définition, la réponse doit délimiter le rôle exact du sujet, le rattacher à la bonne pièce du marché et signaler les confusions possibles. Documents/preuves à citer : RC, pondération, méthode de notation du prix, BPU/DQE, cohérence avec les lots et critères qualité. Point de vigilance : Choisir uniquement le moins cher, ne pas annoncer la méthode, pondérer le prix sans cohérence avec les objectifs du marché.</t>
  </si>
  <si>
    <t>Réponse attendue CFA — définition et périmètre / critère prix : Le prix compte dans la note, mais il ne doit pas faire oublier la qualité, les preuves et le respect du besoin. Attendu CFA : dire à quoi ça sert, où on le trouve et ce qu’il ne faut pas mélanger. À contrôler : Comparer le prix avec ce qui est réellement demandé et avec les autres critères.</t>
  </si>
  <si>
    <t>Relance formateur : faire reformuler la différence entre rôle du document, obligation technique, règle administrative et preuve. Refuser une réponse qui aligne seulement des sigles. Sujet traité : critère prix. Point M06 à sécuriser : Le critère doit être annoncé dans le RC, lié à l’objet du marché et appliqué sans modification en cours d’analyse. Statut : pédagogique, à comparer au PDF CNRC source avant usage juridique.</t>
  </si>
  <si>
    <t>Pour « critère prix », quels documents ou justificatifs demanderais-tu, et comment vérifierais-tu qu’ils correspondent bien au produit, au lot ou au marché concerné ?</t>
  </si>
  <si>
    <t>Pour « critère prix », cite les documents à consulter, la preuve attendue, la date, le périmètre et le lien avec la ligne de marché. Évite toute réponse vague sur les justificatifs.</t>
  </si>
  <si>
    <t>Réponse attendue PRO — preuve et document / critère prix : Le critère prix sert à apprécier l’offre financière selon une méthode annoncée. Il doit être articulé avec les critères qualitatifs et environnementaux, sans écraser le besoin technique ni conduire à choisir une offre économiquement fragile. Toute pondération indicative doit être vérifiée dans le document source. Pour l’angle preuve, la réponse doit nommer les pièces à consulter, expliquer la correspondance avec le BPU/CCTP/CCAP/RC selon le cas, et contrôler validité, date et périmètre. Documents/preuves à citer : RC, pondération, méthode de notation du prix, BPU/DQE, cohérence avec les lots et critères qualité. Point de vigilance : Choisir uniquement le moins cher, ne pas annoncer la méthode, pondérer le prix sans cohérence avec les objectifs du marché.</t>
  </si>
  <si>
    <t>Réponse attendue CFA — preuve et document / critère prix : Le prix compte dans la note, mais il ne doit pas faire oublier la qualité, les preuves et le respect du besoin. Attendu CFA : citer les papiers à regarder, vérifier la date, le produit concerné et le lien avec la commande. À contrôler : Comparer le prix avec ce qui est réellement demandé et avec les autres critères.</t>
  </si>
  <si>
    <t>Relance formateur : demander « quelle pièce ? quelle preuve ? quelle ligne de produit ? quelle date ? ». Une réponse sans preuve vérifiable reste insuffisante. Sujet traité : critère prix. Point M06 à sécuriser : Le critère doit être annoncé dans le RC, lié à l’objet du marché et appliqué sans modification en cours d’analyse. Statut : pédagogique, à comparer au PDF CNRC source avant usage juridique.</t>
  </si>
  <si>
    <t>Pour « critère prix », quelle erreur principale faut-il éviter, et quelle conséquence cette erreur peut-elle avoir sur l’analyse, l’exécution ou le suivi du marché ?</t>
  </si>
  <si>
    <t>Pour « critère prix », présente une erreur concrète, sa conséquence et le contrôle qui permet de l’éviter. Reste prudent si la réponse touche une clause, une pénalité ou une référence juridique.</t>
  </si>
  <si>
    <t>Réponse attendue PRO — risque et erreur à éviter / critère prix : Le critère prix sert à apprécier l’offre financière selon une méthode annoncée. Il doit être articulé avec les critères qualitatifs et environnementaux, sans écraser le besoin technique ni conduire à choisir une offre économiquement fragile. Toute pondération indicative doit être vérifiée dans le document source. Pour l’angle risque, la réponse doit identifier une erreur opérationnelle ou juridique plausible, ses conséquences sur l’analyse, l’exécution ou la preuve, puis proposer un contrôle simple. Documents/preuves à citer : RC, pondération, méthode de notation du prix, BPU/DQE, cohérence avec les lots et critères qualité. Point de vigilance : Choisir uniquement le moins cher, ne pas annoncer la méthode, pondérer le prix sans cohérence avec les objectifs du marché.</t>
  </si>
  <si>
    <t>Réponse attendue CFA — risque et erreur à éviter / critère prix : Le prix compte dans la note, mais il ne doit pas faire oublier la qualité, les preuves et le respect du besoin. Attendu CFA : donner une erreur terrain, dire pourquoi elle gêne et comment la repérer avant qu’elle ne bloque le marché. À contrôler : Comparer le prix avec ce qui est réellement demandé et avec les autres critères.</t>
  </si>
  <si>
    <t>Relance formateur : transformer les mots vagues en scénario d’erreur. Faire préciser la conséquence : offre mal notée, preuve absente, pénalité contestable ou clause inutilisable. Sujet traité : critère prix. Point M06 à sécuriser : Le critère doit être annoncé dans le RC, lié à l’objet du marché et appliqué sans modification en cours d’analyse. Statut : pédagogique, à comparer au PDF CNRC source avant usage juridique.</t>
  </si>
  <si>
    <t>Sur un dossier réel, comment contrôlerais-tu « critère prix » pendant une commande, une réception, un suivi fournisseur ou un bilan de marché ?</t>
  </si>
  <si>
    <t>Pour « critère prix », réponds en mode contrôle terrain : action à faire, document à ouvrir, information à comparer, écart à tracer et alerte éventuelle.</t>
  </si>
  <si>
    <t>Réponse attendue PRO — application terrain / critère prix : Le critère prix sert à apprécier l’offre financière selon une méthode annoncée. Il doit être articulé avec les critères qualitatifs et environnementaux, sans écraser le besoin technique ni conduire à choisir une offre économiquement fragile. Toute pondération indicative doit être vérifiée dans le document source. Pour l’angle terrain, la réponse doit décrire une méthode de contrôle : ouvrir la bonne pièce, comparer les informations, tracer l’écart et alerter sans inventer de règle. Documents/preuves à citer : RC, pondération, méthode de notation du prix, BPU/DQE, cohérence avec les lots et critères qualité. Point de vigilance : Choisir uniquement le moins cher, ne pas annoncer la méthode, pondérer le prix sans cohérence avec les objectifs du marché.</t>
  </si>
  <si>
    <t>Réponse attendue CFA — application terrain / critère prix : Le prix compte dans la note, mais il ne doit pas faire oublier la qualité, les preuves et le respect du besoin. Attendu CFA : expliquer le geste de contrôle : regarder, comparer, noter l’écart, demander la preuve ou alerter. À contrôler : Comparer le prix avec ce qui est réellement demandé et avec les autres critères.</t>
  </si>
  <si>
    <t>Relance formateur : demander un geste observable. La réponse doit pouvoir être jouée sur un vrai dossier : document ouvert, information comparée, écart tracé. Sujet traité : critère prix. Point M06 à sécuriser : Le critère doit être annoncé dans le RC, lié à l’objet du marché et appliqué sans modification en cours d’analyse. Statut : pédagogique, à comparer au PDF CNRC source avant usage juridique.</t>
  </si>
  <si>
    <t>Comment « critère prix » peut-il être traduit en exigence, critère, clause ou modalité de suivi dans le marché, et que faut-il vérifier avant de l’utiliser ?</t>
  </si>
  <si>
    <t>Pour « critère prix », relie le sujet à une formulation de marché : exigence, critère, clause, pénalité ou suivi. Précise la pièce concernée et ce qui doit être validé.</t>
  </si>
  <si>
    <t>Réponse attendue PRO — critère ou clause de marché / critère prix : Le critère prix sert à apprécier l’offre financière selon une méthode annoncée. Il doit être articulé avec les critères qualitatifs et environnementaux, sans écraser le besoin technique ni conduire à choisir une offre économiquement fragile. Toute pondération indicative doit être vérifiée dans le document source. Pour l’angle clause ou critère, la réponse doit distinguer critère d’attribution, condition d’exécution, exigence technique et pénalité. Toute formulation sensible est à comparer au PDF source et à valider par compétence juridique. Documents/preuves à citer : RC, pondération, méthode de notation du prix, BPU/DQE, cohérence avec les lots et critères qualité. Point de vigilance : Choisir uniquement le moins cher, ne pas annoncer la méthode, pondérer le prix sans cohérence avec les objectifs du marché.</t>
  </si>
  <si>
    <t>Réponse attendue CFA — critère ou clause de marché / critère prix : Le prix compte dans la note, mais il ne doit pas faire oublier la qualité, les preuves et le respect du besoin. Attendu CFA : dire si c’est plutôt une règle pour choisir l’offre, une règle à respecter pendant le marché ou une preuve à fournir. À contrôler : Comparer le prix avec ce qui est réellement demandé et avec les autres critères.</t>
  </si>
  <si>
    <t>Relance formateur : faire classer la formulation : RC pour critère, CCTP pour exigence technique, CCAP pour exécution/pénalité/suivi. Exiger prudence juridique. Sujet traité : critère prix. Point M06 à sécuriser : Le critère doit être annoncé dans le RC, lié à l’objet du marché et appliqué sans modification en cours d’analyse. Statut : pédagogique, à comparer au PDF CNRC source avant usage juridique.</t>
  </si>
  <si>
    <t>Explique avec tes mots le rôle de « pénalités contractuelles » dans un marché alimentaire, puis indique ce qu’il ne faut pas confondre avec un autre document ou une autre règle.</t>
  </si>
  <si>
    <t>Pour « pénalités contractuelles », définis le rôle exact, la limite du sujet et le lien avec la bonne pièce du marché. Termine par une réserve de vérification juridique si la formulation devient une clause.</t>
  </si>
  <si>
    <t>Réponse attendue PRO — définition et périmètre / pénalités contractuelles : Les pénalités sanctionnent un manquement prévu au marché : retard, absence de preuve, non-respect d’une obligation, défaut de transmission ou difficulté d’exécution. Elles doivent être écrites dans la bonne pièce, proportionnées et reliées à un fait vérifiable. Pour l’angle définition, la réponse doit délimiter le rôle exact du sujet, le rattacher à la bonne pièce du marché et signaler les confusions possibles. Documents/preuves à citer : CCAP, obligation concernée, fait constaté, date, preuve du manquement, montant ou modalité de calcul prévu. Point de vigilance : Appliquer une pénalité non prévue, sans preuve, sans traçabilité ou pour une exigence mal formulée.</t>
  </si>
  <si>
    <t>Réponse attendue CFA — définition et périmètre / pénalités contractuelles : Une pénalité ne s’invente pas. Elle doit être prévue dans le marché et liée à un manquement que l’on peut prouver. Attendu CFA : dire à quoi ça sert, où on le trouve et ce qu’il ne faut pas mélanger. À contrôler : Avant de parler de pénalité, vérifier l’obligation écrite et le document qui prouve le manquement.</t>
  </si>
  <si>
    <t>Relance formateur : faire reformuler la différence entre rôle du document, obligation technique, règle administrative et preuve. Refuser une réponse qui aligne seulement des sigles. Sujet traité : pénalités contractuelles. Point M06 à sécuriser : La clause doit relier obligation, preuve, manquement et conséquence, avec montant ou calcul à contrôler juridiquement. Statut : pédagogique, à comparer au PDF CNRC source avant usage juridique.</t>
  </si>
  <si>
    <t>Pour « pénalités contractuelles », quels documents ou justificatifs demanderais-tu, et comment vérifierais-tu qu’ils correspondent bien au produit, au lot ou au marché concerné ?</t>
  </si>
  <si>
    <t>Pour « pénalités contractuelles », cite les documents à consulter, la preuve attendue, la date, le périmètre et le lien avec la ligne de marché. Évite toute réponse vague sur les justificatifs.</t>
  </si>
  <si>
    <t>Réponse attendue PRO — preuve et document / pénalités contractuelles : Les pénalités sanctionnent un manquement prévu au marché : retard, absence de preuve, non-respect d’une obligation, défaut de transmission ou difficulté d’exécution. Elles doivent être écrites dans la bonne pièce, proportionnées et reliées à un fait vérifiable. Pour l’angle preuve, la réponse doit nommer les pièces à consulter, expliquer la correspondance avec le BPU/CCTP/CCAP/RC selon le cas, et contrôler validité, date et périmètre. Documents/preuves à citer : CCAP, obligation concernée, fait constaté, date, preuve du manquement, montant ou modalité de calcul prévu. Point de vigilance : Appliquer une pénalité non prévue, sans preuve, sans traçabilité ou pour une exigence mal formulée.</t>
  </si>
  <si>
    <t>Réponse attendue CFA — preuve et document / pénalités contractuelles : Une pénalité ne s’invente pas. Elle doit être prévue dans le marché et liée à un manquement que l’on peut prouver. Attendu CFA : citer les papiers à regarder, vérifier la date, le produit concerné et le lien avec la commande. À contrôler : Avant de parler de pénalité, vérifier l’obligation écrite et le document qui prouve le manquement.</t>
  </si>
  <si>
    <t>Relance formateur : demander « quelle pièce ? quelle preuve ? quelle ligne de produit ? quelle date ? ». Une réponse sans preuve vérifiable reste insuffisante. Sujet traité : pénalités contractuelles. Point M06 à sécuriser : La clause doit relier obligation, preuve, manquement et conséquence, avec montant ou calcul à contrôler juridiquement. Statut : pédagogique, à comparer au PDF CNRC source avant usage juridique.</t>
  </si>
  <si>
    <t>Pour « pénalités contractuelles », quelle erreur principale faut-il éviter, et quelle conséquence cette erreur peut-elle avoir sur l’analyse, l’exécution ou le suivi du marché ?</t>
  </si>
  <si>
    <t>Pour « pénalités contractuelles », présente une erreur concrète, sa conséquence et le contrôle qui permet de l’éviter. Reste prudent si la réponse touche une clause, une pénalité ou une référence juridique.</t>
  </si>
  <si>
    <t>Réponse attendue PRO — risque et erreur à éviter / pénalités contractuelles : Les pénalités sanctionnent un manquement prévu au marché : retard, absence de preuve, non-respect d’une obligation, défaut de transmission ou difficulté d’exécution. Elles doivent être écrites dans la bonne pièce, proportionnées et reliées à un fait vérifiable. Pour l’angle risque, la réponse doit identifier une erreur opérationnelle ou juridique plausible, ses conséquences sur l’analyse, l’exécution ou la preuve, puis proposer un contrôle simple. Documents/preuves à citer : CCAP, obligation concernée, fait constaté, date, preuve du manquement, montant ou modalité de calcul prévu. Point de vigilance : Appliquer une pénalité non prévue, sans preuve, sans traçabilité ou pour une exigence mal formulée.</t>
  </si>
  <si>
    <t>Réponse attendue CFA — risque et erreur à éviter / pénalités contractuelles : Une pénalité ne s’invente pas. Elle doit être prévue dans le marché et liée à un manquement que l’on peut prouver. Attendu CFA : donner une erreur terrain, dire pourquoi elle gêne et comment la repérer avant qu’elle ne bloque le marché. À contrôler : Avant de parler de pénalité, vérifier l’obligation écrite et le document qui prouve le manquement.</t>
  </si>
  <si>
    <t>Relance formateur : transformer les mots vagues en scénario d’erreur. Faire préciser la conséquence : offre mal notée, preuve absente, pénalité contestable ou clause inutilisable. Sujet traité : pénalités contractuelles. Point M06 à sécuriser : La clause doit relier obligation, preuve, manquement et conséquence, avec montant ou calcul à contrôler juridiquement. Statut : pédagogique, à comparer au PDF CNRC source avant usage juridique.</t>
  </si>
  <si>
    <t>Sur un dossier réel, comment contrôlerais-tu « pénalités contractuelles » pendant une commande, une réception, un suivi fournisseur ou un bilan de marché ?</t>
  </si>
  <si>
    <t>Pour « pénalités contractuelles », réponds en mode contrôle terrain : action à faire, document à ouvrir, information à comparer, écart à tracer et alerte éventuelle.</t>
  </si>
  <si>
    <t>Réponse attendue PRO — application terrain / pénalités contractuelles : Les pénalités sanctionnent un manquement prévu au marché : retard, absence de preuve, non-respect d’une obligation, défaut de transmission ou difficulté d’exécution. Elles doivent être écrites dans la bonne pièce, proportionnées et reliées à un fait vérifiable. Pour l’angle terrain, la réponse doit décrire une méthode de contrôle : ouvrir la bonne pièce, comparer les informations, tracer l’écart et alerter sans inventer de règle. Documents/preuves à citer : CCAP, obligation concernée, fait constaté, date, preuve du manquement, montant ou modalité de calcul prévu. Point de vigilance : Appliquer une pénalité non prévue, sans preuve, sans traçabilité ou pour une exigence mal formulée.</t>
  </si>
  <si>
    <t>Réponse attendue CFA — application terrain / pénalités contractuelles : Une pénalité ne s’invente pas. Elle doit être prévue dans le marché et liée à un manquement que l’on peut prouver. Attendu CFA : expliquer le geste de contrôle : regarder, comparer, noter l’écart, demander la preuve ou alerter. À contrôler : Avant de parler de pénalité, vérifier l’obligation écrite et le document qui prouve le manquement.</t>
  </si>
  <si>
    <t>Relance formateur : demander un geste observable. La réponse doit pouvoir être jouée sur un vrai dossier : document ouvert, information comparée, écart tracé. Sujet traité : pénalités contractuelles. Point M06 à sécuriser : La clause doit relier obligation, preuve, manquement et conséquence, avec montant ou calcul à contrôler juridiquement. Statut : pédagogique, à comparer au PDF CNRC source avant usage juridique.</t>
  </si>
  <si>
    <t>Comment « pénalités contractuelles » peut-il être traduit en exigence, critère, clause ou modalité de suivi dans le marché, et que faut-il vérifier avant de l’utiliser ?</t>
  </si>
  <si>
    <t>Pour « pénalités contractuelles », relie le sujet à une formulation de marché : exigence, critère, clause, pénalité ou suivi. Précise la pièce concernée et ce qui doit être validé.</t>
  </si>
  <si>
    <t>Réponse attendue PRO — critère ou clause de marché / pénalités contractuelles : Les pénalités sanctionnent un manquement prévu au marché : retard, absence de preuve, non-respect d’une obligation, défaut de transmission ou difficulté d’exécution. Elles doivent être écrites dans la bonne pièce, proportionnées et reliées à un fait vérifiable. Pour l’angle clause ou critère, la réponse doit distinguer critère d’attribution, condition d’exécution, exigence technique et pénalité. Toute formulation sensible est à comparer au PDF source et à valider par compétence juridique. Documents/preuves à citer : CCAP, obligation concernée, fait constaté, date, preuve du manquement, montant ou modalité de calcul prévu. Point de vigilance : Appliquer une pénalité non prévue, sans preuve, sans traçabilité ou pour une exigence mal formulée.</t>
  </si>
  <si>
    <t>Réponse attendue CFA — critère ou clause de marché / pénalités contractuelles : Une pénalité ne s’invente pas. Elle doit être prévue dans le marché et liée à un manquement que l’on peut prouver. Attendu CFA : dire si c’est plutôt une règle pour choisir l’offre, une règle à respecter pendant le marché ou une preuve à fournir. À contrôler : Avant de parler de pénalité, vérifier l’obligation écrite et le document qui prouve le manquement.</t>
  </si>
  <si>
    <t>Relance formateur : faire classer la formulation : RC pour critère, CCTP pour exigence technique, CCAP pour exécution/pénalité/suivi. Exiger prudence juridique. Sujet traité : pénalités contractuelles. Point M06 à sécuriser : La clause doit relier obligation, preuve, manquement et conséquence, avec montant ou calcul à contrôler juridiquement. Statut : pédagogique, à comparer au PDF CNRC source avant usage juridique.</t>
  </si>
  <si>
    <t>Explique avec tes mots le rôle de « résiliation aux torts du titulaire » dans un marché alimentaire, puis indique ce qu’il ne faut pas confondre avec un autre document ou une autre règle.</t>
  </si>
  <si>
    <t>Pour « résiliation aux torts du titulaire », définis le rôle exact, la limite du sujet et le lien avec la bonne pièce du marché. Termine par une réserve de vérification juridique si la formulation devient une clause.</t>
  </si>
  <si>
    <t>Réponse attendue PRO — définition et périmètre / résiliation aux torts du titulaire : La résiliation aux torts du titulaire est une conséquence lourde réservée à des manquements prévus et répétés ou graves selon les clauses du marché. La réponse attendue reste prudente : elle distingue retard, pénalité, mise en demeure et rupture du contrat, à vérifier juridiquement. Pour l’angle définition, la réponse doit délimiter le rôle exact du sujet, le rattacher à la bonne pièce du marché et signaler les confusions possibles. Documents/preuves à citer : CCAP, clause de résiliation, constats de manquement, échanges, mises en demeure éventuelles, preuves datées. Point de vigilance : Parler de résiliation sans clause, sans procédure, sans preuve ou sans distinguer pénalité et rupture du contrat.</t>
  </si>
  <si>
    <t>Réponse attendue CFA — définition et périmètre / résiliation aux torts du titulaire : Résilier, c’est arrêter le marché à cause d’un problème grave. Ce n’est pas une simple remarque ni une pénalité automatique. Attendu CFA : dire à quoi ça sert, où on le trouve et ce qu’il ne faut pas mélanger. À contrôler : Conserver les preuves et vérifier la procédure avant toute conclusion.</t>
  </si>
  <si>
    <t>Relance formateur : faire reformuler la différence entre rôle du document, obligation technique, règle administrative et preuve. Refuser une réponse qui aligne seulement des sigles. Sujet traité : résiliation aux torts du titulaire. Point M06 à sécuriser : La clause doit être maniée comme point sensible et contrôlée par l’acheteur ou le juriste. Statut : pédagogique, à comparer au PDF CNRC source avant usage juridique.</t>
  </si>
  <si>
    <t>Pour « résiliation aux torts du titulaire », quels documents ou justificatifs demanderais-tu, et comment vérifierais-tu qu’ils correspondent bien au produit, au lot ou au marché concerné ?</t>
  </si>
  <si>
    <t>Pour « résiliation aux torts du titulaire », cite les documents à consulter, la preuve attendue, la date, le périmètre et le lien avec la ligne de marché. Évite toute réponse vague sur les justificatifs.</t>
  </si>
  <si>
    <t>Réponse attendue PRO — preuve et document / résiliation aux torts du titulaire : La résiliation aux torts du titulaire est une conséquence lourde réservée à des manquements prévus et répétés ou graves selon les clauses du marché. La réponse attendue reste prudente : elle distingue retard, pénalité, mise en demeure et rupture du contrat, à vérifier juridiquement. Pour l’angle preuve, la réponse doit nommer les pièces à consulter, expliquer la correspondance avec le BPU/CCTP/CCAP/RC selon le cas, et contrôler validité, date et périmètre. Documents/preuves à citer : CCAP, clause de résiliation, constats de manquement, échanges, mises en demeure éventuelles, preuves datées. Point de vigilance : Parler de résiliation sans clause, sans procédure, sans preuve ou sans distinguer pénalité et rupture du contrat.</t>
  </si>
  <si>
    <t>Réponse attendue CFA — preuve et document / résiliation aux torts du titulaire : Résilier, c’est arrêter le marché à cause d’un problème grave. Ce n’est pas une simple remarque ni une pénalité automatique. Attendu CFA : citer les papiers à regarder, vérifier la date, le produit concerné et le lien avec la commande. À contrôler : Conserver les preuves et vérifier la procédure avant toute conclusion.</t>
  </si>
  <si>
    <t>Relance formateur : demander « quelle pièce ? quelle preuve ? quelle ligne de produit ? quelle date ? ». Une réponse sans preuve vérifiable reste insuffisante. Sujet traité : résiliation aux torts du titulaire. Point M06 à sécuriser : La clause doit être maniée comme point sensible et contrôlée par l’acheteur ou le juriste. Statut : pédagogique, à comparer au PDF CNRC source avant usage juridique.</t>
  </si>
  <si>
    <t>Pour « résiliation aux torts du titulaire », quelle erreur principale faut-il éviter, et quelle conséquence cette erreur peut-elle avoir sur l’analyse, l’exécution ou le suivi du marché ?</t>
  </si>
  <si>
    <t>Pour « résiliation aux torts du titulaire », présente une erreur concrète, sa conséquence et le contrôle qui permet de l’éviter. Reste prudent si la réponse touche une clause, une pénalité ou une référence juridique.</t>
  </si>
  <si>
    <t>Réponse attendue PRO — risque et erreur à éviter / résiliation aux torts du titulaire : La résiliation aux torts du titulaire est une conséquence lourde réservée à des manquements prévus et répétés ou graves selon les clauses du marché. La réponse attendue reste prudente : elle distingue retard, pénalité, mise en demeure et rupture du contrat, à vérifier juridiquement. Pour l’angle risque, la réponse doit identifier une erreur opérationnelle ou juridique plausible, ses conséquences sur l’analyse, l’exécution ou la preuve, puis proposer un contrôle simple. Documents/preuves à citer : CCAP, clause de résiliation, constats de manquement, échanges, mises en demeure éventuelles, preuves datées. Point de vigilance : Parler de résiliation sans clause, sans procédure, sans preuve ou sans distinguer pénalité et rupture du contrat.</t>
  </si>
  <si>
    <t>Réponse attendue CFA — risque et erreur à éviter / résiliation aux torts du titulaire : Résilier, c’est arrêter le marché à cause d’un problème grave. Ce n’est pas une simple remarque ni une pénalité automatique. Attendu CFA : donner une erreur terrain, dire pourquoi elle gêne et comment la repérer avant qu’elle ne bloque le marché. À contrôler : Conserver les preuves et vérifier la procédure avant toute conclusion.</t>
  </si>
  <si>
    <t>Relance formateur : transformer les mots vagues en scénario d’erreur. Faire préciser la conséquence : offre mal notée, preuve absente, pénalité contestable ou clause inutilisable. Sujet traité : résiliation aux torts du titulaire. Point M06 à sécuriser : La clause doit être maniée comme point sensible et contrôlée par l’acheteur ou le juriste. Statut : pédagogique, à comparer au PDF CNRC source avant usage juridique.</t>
  </si>
  <si>
    <t>Sur un dossier réel, comment contrôlerais-tu « résiliation aux torts du titulaire » pendant une commande, une réception, un suivi fournisseur ou un bilan de marché ?</t>
  </si>
  <si>
    <t>Pour « résiliation aux torts du titulaire », réponds en mode contrôle terrain : action à faire, document à ouvrir, information à comparer, écart à tracer et alerte éventuelle.</t>
  </si>
  <si>
    <t>Réponse attendue PRO — application terrain / résiliation aux torts du titulaire : La résiliation aux torts du titulaire est une conséquence lourde réservée à des manquements prévus et répétés ou graves selon les clauses du marché. La réponse attendue reste prudente : elle distingue retard, pénalité, mise en demeure et rupture du contrat, à vérifier juridiquement. Pour l’angle terrain, la réponse doit décrire une méthode de contrôle : ouvrir la bonne pièce, comparer les informations, tracer l’écart et alerter sans inventer de règle. Documents/preuves à citer : CCAP, clause de résiliation, constats de manquement, échanges, mises en demeure éventuelles, preuves datées. Point de vigilance : Parler de résiliation sans clause, sans procédure, sans preuve ou sans distinguer pénalité et rupture du contrat.</t>
  </si>
  <si>
    <t>Réponse attendue CFA — application terrain / résiliation aux torts du titulaire : Résilier, c’est arrêter le marché à cause d’un problème grave. Ce n’est pas une simple remarque ni une pénalité automatique. Attendu CFA : expliquer le geste de contrôle : regarder, comparer, noter l’écart, demander la preuve ou alerter. À contrôler : Conserver les preuves et vérifier la procédure avant toute conclusion.</t>
  </si>
  <si>
    <t>Relance formateur : demander un geste observable. La réponse doit pouvoir être jouée sur un vrai dossier : document ouvert, information comparée, écart tracé. Sujet traité : résiliation aux torts du titulaire. Point M06 à sécuriser : La clause doit être maniée comme point sensible et contrôlée par l’acheteur ou le juriste. Statut : pédagogique, à comparer au PDF CNRC source avant usage juridique.</t>
  </si>
  <si>
    <t>Comment « résiliation aux torts du titulaire » peut-il être traduit en exigence, critère, clause ou modalité de suivi dans le marché, et que faut-il vérifier avant de l’utiliser ?</t>
  </si>
  <si>
    <t>Pour « résiliation aux torts du titulaire », relie le sujet à une formulation de marché : exigence, critère, clause, pénalité ou suivi. Précise la pièce concernée et ce qui doit être validé.</t>
  </si>
  <si>
    <t>Réponse attendue PRO — critère ou clause de marché / résiliation aux torts du titulaire : La résiliation aux torts du titulaire est une conséquence lourde réservée à des manquements prévus et répétés ou graves selon les clauses du marché. La réponse attendue reste prudente : elle distingue retard, pénalité, mise en demeure et rupture du contrat, à vérifier juridiquement. Pour l’angle clause ou critère, la réponse doit distinguer critère d’attribution, condition d’exécution, exigence technique et pénalité. Toute formulation sensible est à comparer au PDF source et à valider par compétence juridique. Documents/preuves à citer : CCAP, clause de résiliation, constats de manquement, échanges, mises en demeure éventuelles, preuves datées. Point de vigilance : Parler de résiliation sans clause, sans procédure, sans preuve ou sans distinguer pénalité et rupture du contrat.</t>
  </si>
  <si>
    <t>Réponse attendue CFA — critère ou clause de marché / résiliation aux torts du titulaire : Résilier, c’est arrêter le marché à cause d’un problème grave. Ce n’est pas une simple remarque ni une pénalité automatique. Attendu CFA : dire si c’est plutôt une règle pour choisir l’offre, une règle à respecter pendant le marché ou une preuve à fournir. À contrôler : Conserver les preuves et vérifier la procédure avant toute conclusion.</t>
  </si>
  <si>
    <t>Relance formateur : faire classer la formulation : RC pour critère, CCTP pour exigence technique, CCAP pour exécution/pénalité/suivi. Exiger prudence juridique. Sujet traité : résiliation aux torts du titulaire. Point M06 à sécuriser : La clause doit être maniée comme point sensible et contrôlée par l’acheteur ou le juriste. Statut : pédagogique, à comparer au PDF CNRC source avant usage juridique.</t>
  </si>
  <si>
    <t>Explique avec tes mots le rôle de « sécurité des approvisionnements » dans un marché alimentaire, puis indique ce qu’il ne faut pas confondre avec un autre document ou une autre règle.</t>
  </si>
  <si>
    <t>Pour « sécurité des approvisionnements », définis le rôle exact, la limite du sujet et le lien avec la bonne pièce du marché. Termine par une réserve de vérification juridique si la formulation devient une clause.</t>
  </si>
  <si>
    <t>Réponse attendue PRO — définition et périmètre / sécurité des approvisionnements : La sécurité des approvisionnements vise à limiter les ruptures et à organiser la capacité du titulaire à livrer les denrées attendues. Elle peut mobiliser sourçage, capacités de production, substitutions encadrées, délais, stocks ou plans de continuité. Pour l’angle définition, la réponse doit délimiter le rôle exact du sujet, le rattacher à la bonne pièce du marché et signaler les confusions possibles. Documents/preuves à citer : CCTP, CCAP, offre du titulaire, capacités, délais, modalités de substitution, preuves de filière et historique de livraison. Point de vigilance : Accepter une promesse vague, ne pas encadrer les substitutions ou confondre sécurité d’approvisionnement et préférence locale.</t>
  </si>
  <si>
    <t>Réponse attendue CFA — définition et périmètre / sécurité des approvisionnements : Il faut vérifier que le fournisseur pourra livrer régulièrement et prévoir ce qui se passe en cas de rupture. Attendu CFA : dire à quoi ça sert, où on le trouve et ce qu’il ne faut pas mélanger. À contrôler : Contrôler les délais, les volumes, les alternatives autorisées et la qualité des produits de remplacement.</t>
  </si>
  <si>
    <t>Relance formateur : faire reformuler la différence entre rôle du document, obligation technique, règle administrative et preuve. Refuser une réponse qui aligne seulement des sigles. Sujet traité : sécurité des approvisionnements. Point M06 à sécuriser : La clause doit prévoir les obligations de continuité, les conditions de substitution et les informations à transmettre. Statut : pédagogique, à comparer au PDF CNRC source avant usage juridique.</t>
  </si>
  <si>
    <t>Pour « sécurité des approvisionnements », quels documents ou justificatifs demanderais-tu, et comment vérifierais-tu qu’ils correspondent bien au produit, au lot ou au marché concerné ?</t>
  </si>
  <si>
    <t>Pour « sécurité des approvisionnements », cite les documents à consulter, la preuve attendue, la date, le périmètre et le lien avec la ligne de marché. Évite toute réponse vague sur les justificatifs.</t>
  </si>
  <si>
    <t>Réponse attendue PRO — preuve et document / sécurité des approvisionnements : La sécurité des approvisionnements vise à limiter les ruptures et à organiser la capacité du titulaire à livrer les denrées attendues. Elle peut mobiliser sourçage, capacités de production, substitutions encadrées, délais, stocks ou plans de continuité. Pour l’angle preuve, la réponse doit nommer les pièces à consulter, expliquer la correspondance avec le BPU/CCTP/CCAP/RC selon le cas, et contrôler validité, date et périmètre. Documents/preuves à citer : CCTP, CCAP, offre du titulaire, capacités, délais, modalités de substitution, preuves de filière et historique de livraison. Point de vigilance : Accepter une promesse vague, ne pas encadrer les substitutions ou confondre sécurité d’approvisionnement et préférence locale.</t>
  </si>
  <si>
    <t>Réponse attendue CFA — preuve et document / sécurité des approvisionnements : Il faut vérifier que le fournisseur pourra livrer régulièrement et prévoir ce qui se passe en cas de rupture. Attendu CFA : citer les papiers à regarder, vérifier la date, le produit concerné et le lien avec la commande. À contrôler : Contrôler les délais, les volumes, les alternatives autorisées et la qualité des produits de remplacement.</t>
  </si>
  <si>
    <t>Relance formateur : demander « quelle pièce ? quelle preuve ? quelle ligne de produit ? quelle date ? ». Une réponse sans preuve vérifiable reste insuffisante. Sujet traité : sécurité des approvisionnements. Point M06 à sécuriser : La clause doit prévoir les obligations de continuité, les conditions de substitution et les informations à transmettre. Statut : pédagogique, à comparer au PDF CNRC source avant usage juridique.</t>
  </si>
  <si>
    <t>Pour « sécurité des approvisionnements », quelle erreur principale faut-il éviter, et quelle conséquence cette erreur peut-elle avoir sur l’analyse, l’exécution ou le suivi du marché ?</t>
  </si>
  <si>
    <t>Pour « sécurité des approvisionnements », présente une erreur concrète, sa conséquence et le contrôle qui permet de l’éviter. Reste prudent si la réponse touche une clause, une pénalité ou une référence juridique.</t>
  </si>
  <si>
    <t>Réponse attendue PRO — risque et erreur à éviter / sécurité des approvisionnements : La sécurité des approvisionnements vise à limiter les ruptures et à organiser la capacité du titulaire à livrer les denrées attendues. Elle peut mobiliser sourçage, capacités de production, substitutions encadrées, délais, stocks ou plans de continuité. Pour l’angle risque, la réponse doit identifier une erreur opérationnelle ou juridique plausible, ses conséquences sur l’analyse, l’exécution ou la preuve, puis proposer un contrôle simple. Documents/preuves à citer : CCTP, CCAP, offre du titulaire, capacités, délais, modalités de substitution, preuves de filière et historique de livraison. Point de vigilance : Accepter une promesse vague, ne pas encadrer les substitutions ou confondre sécurité d’approvisionnement et préférence locale.</t>
  </si>
  <si>
    <t>Réponse attendue CFA — risque et erreur à éviter / sécurité des approvisionnements : Il faut vérifier que le fournisseur pourra livrer régulièrement et prévoir ce qui se passe en cas de rupture. Attendu CFA : donner une erreur terrain, dire pourquoi elle gêne et comment la repérer avant qu’elle ne bloque le marché. À contrôler : Contrôler les délais, les volumes, les alternatives autorisées et la qualité des produits de remplacement.</t>
  </si>
  <si>
    <t>Relance formateur : transformer les mots vagues en scénario d’erreur. Faire préciser la conséquence : offre mal notée, preuve absente, pénalité contestable ou clause inutilisable. Sujet traité : sécurité des approvisionnements. Point M06 à sécuriser : La clause doit prévoir les obligations de continuité, les conditions de substitution et les informations à transmettre. Statut : pédagogique, à comparer au PDF CNRC source avant usage juridique.</t>
  </si>
  <si>
    <t>Sur un dossier réel, comment contrôlerais-tu « sécurité des approvisionnements » pendant une commande, une réception, un suivi fournisseur ou un bilan de marché ?</t>
  </si>
  <si>
    <t>Pour « sécurité des approvisionnements », réponds en mode contrôle terrain : action à faire, document à ouvrir, information à comparer, écart à tracer et alerte éventuelle.</t>
  </si>
  <si>
    <t>Réponse attendue PRO — application terrain / sécurité des approvisionnements : La sécurité des approvisionnements vise à limiter les ruptures et à organiser la capacité du titulaire à livrer les denrées attendues. Elle peut mobiliser sourçage, capacités de production, substitutions encadrées, délais, stocks ou plans de continuité. Pour l’angle terrain, la réponse doit décrire une méthode de contrôle : ouvrir la bonne pièce, comparer les informations, tracer l’écart et alerter sans inventer de règle. Documents/preuves à citer : CCTP, CCAP, offre du titulaire, capacités, délais, modalités de substitution, preuves de filière et historique de livraison. Point de vigilance : Accepter une promesse vague, ne pas encadrer les substitutions ou confondre sécurité d’approvisionnement et préférence locale.</t>
  </si>
  <si>
    <t>Réponse attendue CFA — application terrain / sécurité des approvisionnements : Il faut vérifier que le fournisseur pourra livrer régulièrement et prévoir ce qui se passe en cas de rupture. Attendu CFA : expliquer le geste de contrôle : regarder, comparer, noter l’écart, demander la preuve ou alerter. À contrôler : Contrôler les délais, les volumes, les alternatives autorisées et la qualité des produits de remplacement.</t>
  </si>
  <si>
    <t>Relance formateur : demander un geste observable. La réponse doit pouvoir être jouée sur un vrai dossier : document ouvert, information comparée, écart tracé. Sujet traité : sécurité des approvisionnements. Point M06 à sécuriser : La clause doit prévoir les obligations de continuité, les conditions de substitution et les informations à transmettre. Statut : pédagogique, à comparer au PDF CNRC source avant usage juridique.</t>
  </si>
  <si>
    <t>Comment « sécurité des approvisionnements » peut-il être traduit en exigence, critère, clause ou modalité de suivi dans le marché, et que faut-il vérifier avant de l’utiliser ?</t>
  </si>
  <si>
    <t>Pour « sécurité des approvisionnements », relie le sujet à une formulation de marché : exigence, critère, clause, pénalité ou suivi. Précise la pièce concernée et ce qui doit être validé.</t>
  </si>
  <si>
    <t>Réponse attendue PRO — critère ou clause de marché / sécurité des approvisionnements : La sécurité des approvisionnements vise à limiter les ruptures et à organiser la capacité du titulaire à livrer les denrées attendues. Elle peut mobiliser sourçage, capacités de production, substitutions encadrées, délais, stocks ou plans de continuité. Pour l’angle clause ou critère, la réponse doit distinguer critère d’attribution, condition d’exécution, exigence technique et pénalité. Toute formulation sensible est à comparer au PDF source et à valider par compétence juridique. Documents/preuves à citer : CCTP, CCAP, offre du titulaire, capacités, délais, modalités de substitution, preuves de filière et historique de livraison. Point de vigilance : Accepter une promesse vague, ne pas encadrer les substitutions ou confondre sécurité d’approvisionnement et préférence locale.</t>
  </si>
  <si>
    <t>Réponse attendue CFA — critère ou clause de marché / sécurité des approvisionnements : Il faut vérifier que le fournisseur pourra livrer régulièrement et prévoir ce qui se passe en cas de rupture. Attendu CFA : dire si c’est plutôt une règle pour choisir l’offre, une règle à respecter pendant le marché ou une preuve à fournir. À contrôler : Contrôler les délais, les volumes, les alternatives autorisées et la qualité des produits de remplacement.</t>
  </si>
  <si>
    <t>Relance formateur : faire classer la formulation : RC pour critère, CCTP pour exigence technique, CCAP pour exécution/pénalité/suivi. Exiger prudence juridique. Sujet traité : sécurité des approvisionnements. Point M06 à sécuriser : La clause doit prévoir les obligations de continuité, les conditions de substitution et les informations à transmettre. Statut : pédagogique, à comparer au PDF CNRC source avant usage juridique.</t>
  </si>
  <si>
    <t>Explique avec tes mots le rôle de « clause sociale d’insertion » dans un marché alimentaire, puis indique ce qu’il ne faut pas confondre avec un autre document ou une autre règle.</t>
  </si>
  <si>
    <t>Pour « clause sociale d’insertion », définis le rôle exact, la limite du sujet et le lien avec la bonne pièce du marché. Termine par une réserve de vérification juridique si la formulation devient une clause.</t>
  </si>
  <si>
    <t>Réponse attendue PRO — définition et périmètre / clause sociale d’insertion : La clause sociale d’insertion introduit une exigence d’exécution liée à l’activité économique et sociale du marché. Elle doit être formulée avec un objectif, un volume ou une modalité de suivi vérifiable, sans brouiller l’objet alimentaire du marché. Pour l’angle définition, la réponse doit délimiter le rôle exact du sujet, le rattacher à la bonne pièce du marché et signaler les confusions possibles. Documents/preuves à citer : Clause sociale, volume d’heures ou indicateur, structure concernée, justificatifs de réalisation, suivi d’exécution. Point de vigilance : Écrire une intention sociale vague, oublier le suivi, imposer une modalité non vérifiée ou confondre insertion et marché réservé.</t>
  </si>
  <si>
    <t>Réponse attendue CFA — définition et périmètre / clause sociale d’insertion : Une clause d’insertion sert à faire travailler des personnes éloignées de l’emploi dans le cadre du marché, avec un suivi prévu. Attendu CFA : dire à quoi ça sert, où on le trouve et ce qu’il ne faut pas mélanger. À contrôler : Demander comment l’entreprise prouve qu’elle a réalisé l’action d’insertion prévue.</t>
  </si>
  <si>
    <t>Relance formateur : faire reformuler la différence entre rôle du document, obligation technique, règle administrative et preuve. Refuser une réponse qui aligne seulement des sigles. Sujet traité : clause sociale d’insertion. Point M06 à sécuriser : La clause doit être mesurable, suivie et juridiquement contrôlée avant intégration. Statut : pédagogique, à comparer au PDF CNRC source avant usage juridique.</t>
  </si>
  <si>
    <t>Pour « clause sociale d’insertion », quels documents ou justificatifs demanderais-tu, et comment vérifierais-tu qu’ils correspondent bien au produit, au lot ou au marché concerné ?</t>
  </si>
  <si>
    <t>Pour « clause sociale d’insertion », cite les documents à consulter, la preuve attendue, la date, le périmètre et le lien avec la ligne de marché. Évite toute réponse vague sur les justificatifs.</t>
  </si>
  <si>
    <t>Réponse attendue PRO — preuve et document / clause sociale d’insertion : La clause sociale d’insertion introduit une exigence d’exécution liée à l’activité économique et sociale du marché. Elle doit être formulée avec un objectif, un volume ou une modalité de suivi vérifiable, sans brouiller l’objet alimentaire du marché. Pour l’angle preuve, la réponse doit nommer les pièces à consulter, expliquer la correspondance avec le BPU/CCTP/CCAP/RC selon le cas, et contrôler validité, date et périmètre. Documents/preuves à citer : Clause sociale, volume d’heures ou indicateur, structure concernée, justificatifs de réalisation, suivi d’exécution. Point de vigilance : Écrire une intention sociale vague, oublier le suivi, imposer une modalité non vérifiée ou confondre insertion et marché réservé.</t>
  </si>
  <si>
    <t>Réponse attendue CFA — preuve et document / clause sociale d’insertion : Une clause d’insertion sert à faire travailler des personnes éloignées de l’emploi dans le cadre du marché, avec un suivi prévu. Attendu CFA : citer les papiers à regarder, vérifier la date, le produit concerné et le lien avec la commande. À contrôler : Demander comment l’entreprise prouve qu’elle a réalisé l’action d’insertion prévue.</t>
  </si>
  <si>
    <t>Relance formateur : demander « quelle pièce ? quelle preuve ? quelle ligne de produit ? quelle date ? ». Une réponse sans preuve vérifiable reste insuffisante. Sujet traité : clause sociale d’insertion. Point M06 à sécuriser : La clause doit être mesurable, suivie et juridiquement contrôlée avant intégration. Statut : pédagogique, à comparer au PDF CNRC source avant usage juridique.</t>
  </si>
  <si>
    <t>Pour « clause sociale d’insertion », quelle erreur principale faut-il éviter, et quelle conséquence cette erreur peut-elle avoir sur l’analyse, l’exécution ou le suivi du marché ?</t>
  </si>
  <si>
    <t>Pour « clause sociale d’insertion », présente une erreur concrète, sa conséquence et le contrôle qui permet de l’éviter. Reste prudent si la réponse touche une clause, une pénalité ou une référence juridique.</t>
  </si>
  <si>
    <t>Réponse attendue PRO — risque et erreur à éviter / clause sociale d’insertion : La clause sociale d’insertion introduit une exigence d’exécution liée à l’activité économique et sociale du marché. Elle doit être formulée avec un objectif, un volume ou une modalité de suivi vérifiable, sans brouiller l’objet alimentaire du marché. Pour l’angle risque, la réponse doit identifier une erreur opérationnelle ou juridique plausible, ses conséquences sur l’analyse, l’exécution ou la preuve, puis proposer un contrôle simple. Documents/preuves à citer : Clause sociale, volume d’heures ou indicateur, structure concernée, justificatifs de réalisation, suivi d’exécution. Point de vigilance : Écrire une intention sociale vague, oublier le suivi, imposer une modalité non vérifiée ou confondre insertion et marché réservé.</t>
  </si>
  <si>
    <t>Réponse attendue CFA — risque et erreur à éviter / clause sociale d’insertion : Une clause d’insertion sert à faire travailler des personnes éloignées de l’emploi dans le cadre du marché, avec un suivi prévu. Attendu CFA : donner une erreur terrain, dire pourquoi elle gêne et comment la repérer avant qu’elle ne bloque le marché. À contrôler : Demander comment l’entreprise prouve qu’elle a réalisé l’action d’insertion prévue.</t>
  </si>
  <si>
    <t>Relance formateur : transformer les mots vagues en scénario d’erreur. Faire préciser la conséquence : offre mal notée, preuve absente, pénalité contestable ou clause inutilisable. Sujet traité : clause sociale d’insertion. Point M06 à sécuriser : La clause doit être mesurable, suivie et juridiquement contrôlée avant intégration. Statut : pédagogique, à comparer au PDF CNRC source avant usage juridique.</t>
  </si>
  <si>
    <t>Sur un dossier réel, comment contrôlerais-tu « clause sociale d’insertion » pendant une commande, une réception, un suivi fournisseur ou un bilan de marché ?</t>
  </si>
  <si>
    <t>Pour « clause sociale d’insertion », réponds en mode contrôle terrain : action à faire, document à ouvrir, information à comparer, écart à tracer et alerte éventuelle.</t>
  </si>
  <si>
    <t>Réponse attendue PRO — application terrain / clause sociale d’insertion : La clause sociale d’insertion introduit une exigence d’exécution liée à l’activité économique et sociale du marché. Elle doit être formulée avec un objectif, un volume ou une modalité de suivi vérifiable, sans brouiller l’objet alimentaire du marché. Pour l’angle terrain, la réponse doit décrire une méthode de contrôle : ouvrir la bonne pièce, comparer les informations, tracer l’écart et alerter sans inventer de règle. Documents/preuves à citer : Clause sociale, volume d’heures ou indicateur, structure concernée, justificatifs de réalisation, suivi d’exécution. Point de vigilance : Écrire une intention sociale vague, oublier le suivi, imposer une modalité non vérifiée ou confondre insertion et marché réservé.</t>
  </si>
  <si>
    <t>Réponse attendue CFA — application terrain / clause sociale d’insertion : Une clause d’insertion sert à faire travailler des personnes éloignées de l’emploi dans le cadre du marché, avec un suivi prévu. Attendu CFA : expliquer le geste de contrôle : regarder, comparer, noter l’écart, demander la preuve ou alerter. À contrôler : Demander comment l’entreprise prouve qu’elle a réalisé l’action d’insertion prévue.</t>
  </si>
  <si>
    <t>Relance formateur : demander un geste observable. La réponse doit pouvoir être jouée sur un vrai dossier : document ouvert, information comparée, écart tracé. Sujet traité : clause sociale d’insertion. Point M06 à sécuriser : La clause doit être mesurable, suivie et juridiquement contrôlée avant intégration. Statut : pédagogique, à comparer au PDF CNRC source avant usage juridique.</t>
  </si>
  <si>
    <t>Comment « clause sociale d’insertion » peut-il être traduit en exigence, critère, clause ou modalité de suivi dans le marché, et que faut-il vérifier avant de l’utiliser ?</t>
  </si>
  <si>
    <t>Pour « clause sociale d’insertion », relie le sujet à une formulation de marché : exigence, critère, clause, pénalité ou suivi. Précise la pièce concernée et ce qui doit être validé.</t>
  </si>
  <si>
    <t>Réponse attendue PRO — critère ou clause de marché / clause sociale d’insertion : La clause sociale d’insertion introduit une exigence d’exécution liée à l’activité économique et sociale du marché. Elle doit être formulée avec un objectif, un volume ou une modalité de suivi vérifiable, sans brouiller l’objet alimentaire du marché. Pour l’angle clause ou critère, la réponse doit distinguer critère d’attribution, condition d’exécution, exigence technique et pénalité. Toute formulation sensible est à comparer au PDF source et à valider par compétence juridique. Documents/preuves à citer : Clause sociale, volume d’heures ou indicateur, structure concernée, justificatifs de réalisation, suivi d’exécution. Point de vigilance : Écrire une intention sociale vague, oublier le suivi, imposer une modalité non vérifiée ou confondre insertion et marché réservé.</t>
  </si>
  <si>
    <t>Réponse attendue CFA — critère ou clause de marché / clause sociale d’insertion : Une clause d’insertion sert à faire travailler des personnes éloignées de l’emploi dans le cadre du marché, avec un suivi prévu. Attendu CFA : dire si c’est plutôt une règle pour choisir l’offre, une règle à respecter pendant le marché ou une preuve à fournir. À contrôler : Demander comment l’entreprise prouve qu’elle a réalisé l’action d’insertion prévue.</t>
  </si>
  <si>
    <t>Relance formateur : faire classer la formulation : RC pour critère, CCTP pour exigence technique, CCAP pour exécution/pénalité/suivi. Exiger prudence juridique. Sujet traité : clause sociale d’insertion. Point M06 à sécuriser : La clause doit être mesurable, suivie et juridiquement contrôlée avant intégration. Statut : pédagogique, à comparer au PDF CNRC source avant usage juridique.</t>
  </si>
  <si>
    <t>Explique avec tes mots le rôle de « marché réservé » dans un marché alimentaire, puis indique ce qu’il ne faut pas confondre avec un autre document ou une autre règle.</t>
  </si>
  <si>
    <t>Pour « marché réservé », définis le rôle exact, la limite du sujet et le lien avec la bonne pièce du marché. Termine par une réserve de vérification juridique si la formulation devient une clause.</t>
  </si>
  <si>
    <t>Réponse attendue PRO — définition et périmètre / marché réservé : Le marché réservé limite l’accès à certaines structures répondant à des conditions précises. Il doit être distingué d’une simple clause sociale : le choix du dispositif, le public visé, les justificatifs et la base juridique doivent être vérifiés. Pour l’angle définition, la réponse doit délimiter le rôle exact du sujet, le rattacher à la bonne pièce du marché et signaler les confusions possibles. Documents/preuves à citer : Avis ou documents de consultation, justificatifs d’éligibilité, agrément ou statut de la structure, clause ou référence applicable. Point de vigilance : Confondre marché réservé et insertion, réserver sans base contrôlée ou ne pas vérifier l’éligibilité de l’opérateur.</t>
  </si>
  <si>
    <t>Réponse attendue CFA — définition et périmètre / marché réservé : Un marché réservé n’est pas ouvert à tout le monde. Il est réservé à certaines structures qui doivent le prouver. Attendu CFA : dire à quoi ça sert, où on le trouve et ce qu’il ne faut pas mélanger. À contrôler : Demander la preuve que la structure a bien le statut permettant de répondre au marché réservé.</t>
  </si>
  <si>
    <t>Relance formateur : faire reformuler la différence entre rôle du document, obligation technique, règle administrative et preuve. Refuser une réponse qui aligne seulement des sigles. Sujet traité : marché réservé. Point M06 à sécuriser : Le dispositif doit être isolé comme juridique sensible et vérifié avant usage. Statut : pédagogique, à comparer au PDF CNRC source avant usage juridique.</t>
  </si>
  <si>
    <t>Pour « marché réservé », quels documents ou justificatifs demanderais-tu, et comment vérifierais-tu qu’ils correspondent bien au produit, au lot ou au marché concerné ?</t>
  </si>
  <si>
    <t>Pour « marché réservé », cite les documents à consulter, la preuve attendue, la date, le périmètre et le lien avec la ligne de marché. Évite toute réponse vague sur les justificatifs.</t>
  </si>
  <si>
    <t>Réponse attendue PRO — preuve et document / marché réservé : Le marché réservé limite l’accès à certaines structures répondant à des conditions précises. Il doit être distingué d’une simple clause sociale : le choix du dispositif, le public visé, les justificatifs et la base juridique doivent être vérifiés. Pour l’angle preuve, la réponse doit nommer les pièces à consulter, expliquer la correspondance avec le BPU/CCTP/CCAP/RC selon le cas, et contrôler validité, date et périmètre. Documents/preuves à citer : Avis ou documents de consultation, justificatifs d’éligibilité, agrément ou statut de la structure, clause ou référence applicable. Point de vigilance : Confondre marché réservé et insertion, réserver sans base contrôlée ou ne pas vérifier l’éligibilité de l’opérateur.</t>
  </si>
  <si>
    <t>Réponse attendue CFA — preuve et document / marché réservé : Un marché réservé n’est pas ouvert à tout le monde. Il est réservé à certaines structures qui doivent le prouver. Attendu CFA : citer les papiers à regarder, vérifier la date, le produit concerné et le lien avec la commande. À contrôler : Demander la preuve que la structure a bien le statut permettant de répondre au marché réservé.</t>
  </si>
  <si>
    <t>Relance formateur : demander « quelle pièce ? quelle preuve ? quelle ligne de produit ? quelle date ? ». Une réponse sans preuve vérifiable reste insuffisante. Sujet traité : marché réservé. Point M06 à sécuriser : Le dispositif doit être isolé comme juridique sensible et vérifié avant usage. Statut : pédagogique, à comparer au PDF CNRC source avant usage juridique.</t>
  </si>
  <si>
    <t>Pour « marché réservé », quelle erreur principale faut-il éviter, et quelle conséquence cette erreur peut-elle avoir sur l’analyse, l’exécution ou le suivi du marché ?</t>
  </si>
  <si>
    <t>Pour « marché réservé », présente une erreur concrète, sa conséquence et le contrôle qui permet de l’éviter. Reste prudent si la réponse touche une clause, une pénalité ou une référence juridique.</t>
  </si>
  <si>
    <t>Réponse attendue PRO — risque et erreur à éviter / marché réservé : Le marché réservé limite l’accès à certaines structures répondant à des conditions précises. Il doit être distingué d’une simple clause sociale : le choix du dispositif, le public visé, les justificatifs et la base juridique doivent être vérifiés. Pour l’angle risque, la réponse doit identifier une erreur opérationnelle ou juridique plausible, ses conséquences sur l’analyse, l’exécution ou la preuve, puis proposer un contrôle simple. Documents/preuves à citer : Avis ou documents de consultation, justificatifs d’éligibilité, agrément ou statut de la structure, clause ou référence applicable. Point de vigilance : Confondre marché réservé et insertion, réserver sans base contrôlée ou ne pas vérifier l’éligibilité de l’opérateur.</t>
  </si>
  <si>
    <t>Réponse attendue CFA — risque et erreur à éviter / marché réservé : Un marché réservé n’est pas ouvert à tout le monde. Il est réservé à certaines structures qui doivent le prouver. Attendu CFA : donner une erreur terrain, dire pourquoi elle gêne et comment la repérer avant qu’elle ne bloque le marché. À contrôler : Demander la preuve que la structure a bien le statut permettant de répondre au marché réservé.</t>
  </si>
  <si>
    <t>Relance formateur : transformer les mots vagues en scénario d’erreur. Faire préciser la conséquence : offre mal notée, preuve absente, pénalité contestable ou clause inutilisable. Sujet traité : marché réservé. Point M06 à sécuriser : Le dispositif doit être isolé comme juridique sensible et vérifié avant usage. Statut : pédagogique, à comparer au PDF CNRC source avant usage juridique.</t>
  </si>
  <si>
    <t>Sur un dossier réel, comment contrôlerais-tu « marché réservé » pendant une commande, une réception, un suivi fournisseur ou un bilan de marché ?</t>
  </si>
  <si>
    <t>Pour « marché réservé », réponds en mode contrôle terrain : action à faire, document à ouvrir, information à comparer, écart à tracer et alerte éventuelle.</t>
  </si>
  <si>
    <t>Réponse attendue PRO — application terrain / marché réservé : Le marché réservé limite l’accès à certaines structures répondant à des conditions précises. Il doit être distingué d’une simple clause sociale : le choix du dispositif, le public visé, les justificatifs et la base juridique doivent être vérifiés. Pour l’angle terrain, la réponse doit décrire une méthode de contrôle : ouvrir la bonne pièce, comparer les informations, tracer l’écart et alerter sans inventer de règle. Documents/preuves à citer : Avis ou documents de consultation, justificatifs d’éligibilité, agrément ou statut de la structure, clause ou référence applicable. Point de vigilance : Confondre marché réservé et insertion, réserver sans base contrôlée ou ne pas vérifier l’éligibilité de l’opérateur.</t>
  </si>
  <si>
    <t>Réponse attendue CFA — application terrain / marché réservé : Un marché réservé n’est pas ouvert à tout le monde. Il est réservé à certaines structures qui doivent le prouver. Attendu CFA : expliquer le geste de contrôle : regarder, comparer, noter l’écart, demander la preuve ou alerter. À contrôler : Demander la preuve que la structure a bien le statut permettant de répondre au marché réservé.</t>
  </si>
  <si>
    <t>Relance formateur : demander un geste observable. La réponse doit pouvoir être jouée sur un vrai dossier : document ouvert, information comparée, écart tracé. Sujet traité : marché réservé. Point M06 à sécuriser : Le dispositif doit être isolé comme juridique sensible et vérifié avant usage. Statut : pédagogique, à comparer au PDF CNRC source avant usage juridique.</t>
  </si>
  <si>
    <t>Comment « marché réservé » peut-il être traduit en exigence, critère, clause ou modalité de suivi dans le marché, et que faut-il vérifier avant de l’utiliser ?</t>
  </si>
  <si>
    <t>Pour « marché réservé », relie le sujet à une formulation de marché : exigence, critère, clause, pénalité ou suivi. Précise la pièce concernée et ce qui doit être validé.</t>
  </si>
  <si>
    <t>Réponse attendue PRO — critère ou clause de marché / marché réservé : Le marché réservé limite l’accès à certaines structures répondant à des conditions précises. Il doit être distingué d’une simple clause sociale : le choix du dispositif, le public visé, les justificatifs et la base juridique doivent être vérifiés. Pour l’angle clause ou critère, la réponse doit distinguer critère d’attribution, condition d’exécution, exigence technique et pénalité. Toute formulation sensible est à comparer au PDF source et à valider par compétence juridique. Documents/preuves à citer : Avis ou documents de consultation, justificatifs d’éligibilité, agrément ou statut de la structure, clause ou référence applicable. Point de vigilance : Confondre marché réservé et insertion, réserver sans base contrôlée ou ne pas vérifier l’éligibilité de l’opérateur.</t>
  </si>
  <si>
    <t>Réponse attendue CFA — critère ou clause de marché / marché réservé : Un marché réservé n’est pas ouvert à tout le monde. Il est réservé à certaines structures qui doivent le prouver. Attendu CFA : dire si c’est plutôt une règle pour choisir l’offre, une règle à respecter pendant le marché ou une preuve à fournir. À contrôler : Demander la preuve que la structure a bien le statut permettant de répondre au marché réservé.</t>
  </si>
  <si>
    <t>Relance formateur : faire classer la formulation : RC pour critère, CCTP pour exigence technique, CCAP pour exécution/pénalité/suivi. Exiger prudence juridique. Sujet traité : marché réservé. Point M06 à sécuriser : Le dispositif doit être isolé comme juridique sensible et vérifié avant usage. Statut : pédagogique, à comparer au PDF CNRC source avant usage juridique.</t>
  </si>
  <si>
    <t>Explique avec tes mots le rôle de « validité des agréments » dans un marché alimentaire, puis indique ce qu’il ne faut pas confondre avec un autre document ou une autre règle.</t>
  </si>
  <si>
    <t>Pour « validité des agréments », définis le rôle exact, la limite du sujet et le lien avec la bonne pièce du marché. Termine par une réserve de vérification juridique si la formulation devient une clause.</t>
  </si>
  <si>
    <t>Réponse attendue PRO — définition et périmètre / validité des agréments : Les agréments et autorisations permettent de vérifier que le titulaire ou ses sites peuvent exercer l’activité concernée. La réponse attendue relie validité, périmètre, date, produit concerné et conséquence d’une perte ou absence d’agrément, sans conclure juridiquement sans contrôle. Pour l’angle définition, la réponse doit délimiter le rôle exact du sujet, le rattacher à la bonne pièce du marché et signaler les confusions possibles. Documents/preuves à citer : Agrément sanitaire ou document équivalent, date de validité, site concerné, activité couverte, produit ou famille de produits. Point de vigilance : Accepter un document expiré, hors périmètre, non lié au site livré ou tirer une conséquence juridique sans clause vérifiée.</t>
  </si>
  <si>
    <t>Réponse attendue CFA — définition et périmètre / validité des agréments : Il faut vérifier que le fournisseur a les autorisations valables pour produire, stocker ou livrer les denrées concernées. Attendu CFA : dire à quoi ça sert, où on le trouve et ce qu’il ne faut pas mélanger. À contrôler : Comparer le nom du site, la date, l’activité autorisée et les produits livrés.</t>
  </si>
  <si>
    <t>Relance formateur : faire reformuler la différence entre rôle du document, obligation technique, règle administrative et preuve. Refuser une réponse qui aligne seulement des sigles. Sujet traité : validité des agréments. Point M06 à sécuriser : La clause doit prévoir la transmission, le renouvellement et l’alerte en cas de changement de statut. Statut : pédagogique, à comparer au PDF CNRC source avant usage juridique.</t>
  </si>
  <si>
    <t>Pour « validité des agréments », quels documents ou justificatifs demanderais-tu, et comment vérifierais-tu qu’ils correspondent bien au produit, au lot ou au marché concerné ?</t>
  </si>
  <si>
    <t>Pour « validité des agréments », cite les documents à consulter, la preuve attendue, la date, le périmètre et le lien avec la ligne de marché. Évite toute réponse vague sur les justificatifs.</t>
  </si>
  <si>
    <t>Réponse attendue PRO — preuve et document / validité des agréments : Les agréments et autorisations permettent de vérifier que le titulaire ou ses sites peuvent exercer l’activité concernée. La réponse attendue relie validité, périmètre, date, produit concerné et conséquence d’une perte ou absence d’agrément, sans conclure juridiquement sans contrôle. Pour l’angle preuve, la réponse doit nommer les pièces à consulter, expliquer la correspondance avec le BPU/CCTP/CCAP/RC selon le cas, et contrôler validité, date et périmètre. Documents/preuves à citer : Agrément sanitaire ou document équivalent, date de validité, site concerné, activité couverte, produit ou famille de produits. Point de vigilance : Accepter un document expiré, hors périmètre, non lié au site livré ou tirer une conséquence juridique sans clause vérifiée.</t>
  </si>
  <si>
    <t>Réponse attendue CFA — preuve et document / validité des agréments : Il faut vérifier que le fournisseur a les autorisations valables pour produire, stocker ou livrer les denrées concernées. Attendu CFA : citer les papiers à regarder, vérifier la date, le produit concerné et le lien avec la commande. À contrôler : Comparer le nom du site, la date, l’activité autorisée et les produits livrés.</t>
  </si>
  <si>
    <t>Relance formateur : demander « quelle pièce ? quelle preuve ? quelle ligne de produit ? quelle date ? ». Une réponse sans preuve vérifiable reste insuffisante. Sujet traité : validité des agréments. Point M06 à sécuriser : La clause doit prévoir la transmission, le renouvellement et l’alerte en cas de changement de statut. Statut : pédagogique, à comparer au PDF CNRC source avant usage juridique.</t>
  </si>
  <si>
    <t>Pour « validité des agréments », quelle erreur principale faut-il éviter, et quelle conséquence cette erreur peut-elle avoir sur l’analyse, l’exécution ou le suivi du marché ?</t>
  </si>
  <si>
    <t>Pour « validité des agréments », présente une erreur concrète, sa conséquence et le contrôle qui permet de l’éviter. Reste prudent si la réponse touche une clause, une pénalité ou une référence juridique.</t>
  </si>
  <si>
    <t>Réponse attendue PRO — risque et erreur à éviter / validité des agréments : Les agréments et autorisations permettent de vérifier que le titulaire ou ses sites peuvent exercer l’activité concernée. La réponse attendue relie validité, périmètre, date, produit concerné et conséquence d’une perte ou absence d’agrément, sans conclure juridiquement sans contrôle. Pour l’angle risque, la réponse doit identifier une erreur opérationnelle ou juridique plausible, ses conséquences sur l’analyse, l’exécution ou la preuve, puis proposer un contrôle simple. Documents/preuves à citer : Agrément sanitaire ou document équivalent, date de validité, site concerné, activité couverte, produit ou famille de produits. Point de vigilance : Accepter un document expiré, hors périmètre, non lié au site livré ou tirer une conséquence juridique sans clause vérifiée.</t>
  </si>
  <si>
    <t>Réponse attendue CFA — risque et erreur à éviter / validité des agréments : Il faut vérifier que le fournisseur a les autorisations valables pour produire, stocker ou livrer les denrées concernées. Attendu CFA : donner une erreur terrain, dire pourquoi elle gêne et comment la repérer avant qu’elle ne bloque le marché. À contrôler : Comparer le nom du site, la date, l’activité autorisée et les produits livrés.</t>
  </si>
  <si>
    <t>Relance formateur : transformer les mots vagues en scénario d’erreur. Faire préciser la conséquence : offre mal notée, preuve absente, pénalité contestable ou clause inutilisable. Sujet traité : validité des agréments. Point M06 à sécuriser : La clause doit prévoir la transmission, le renouvellement et l’alerte en cas de changement de statut. Statut : pédagogique, à comparer au PDF CNRC source avant usage juridique.</t>
  </si>
  <si>
    <t>Sur un dossier réel, comment contrôlerais-tu « validité des agréments » pendant une commande, une réception, un suivi fournisseur ou un bilan de marché ?</t>
  </si>
  <si>
    <t>Pour « validité des agréments », réponds en mode contrôle terrain : action à faire, document à ouvrir, information à comparer, écart à tracer et alerte éventuelle.</t>
  </si>
  <si>
    <t>Réponse attendue PRO — application terrain / validité des agréments : Les agréments et autorisations permettent de vérifier que le titulaire ou ses sites peuvent exercer l’activité concernée. La réponse attendue relie validité, périmètre, date, produit concerné et conséquence d’une perte ou absence d’agrément, sans conclure juridiquement sans contrôle. Pour l’angle terrain, la réponse doit décrire une méthode de contrôle : ouvrir la bonne pièce, comparer les informations, tracer l’écart et alerter sans inventer de règle. Documents/preuves à citer : Agrément sanitaire ou document équivalent, date de validité, site concerné, activité couverte, produit ou famille de produits. Point de vigilance : Accepter un document expiré, hors périmètre, non lié au site livré ou tirer une conséquence juridique sans clause vérifiée.</t>
  </si>
  <si>
    <t>Réponse attendue CFA — application terrain / validité des agréments : Il faut vérifier que le fournisseur a les autorisations valables pour produire, stocker ou livrer les denrées concernées. Attendu CFA : expliquer le geste de contrôle : regarder, comparer, noter l’écart, demander la preuve ou alerter. À contrôler : Comparer le nom du site, la date, l’activité autorisée et les produits livrés.</t>
  </si>
  <si>
    <t>Relance formateur : demander un geste observable. La réponse doit pouvoir être jouée sur un vrai dossier : document ouvert, information comparée, écart tracé. Sujet traité : validité des agréments. Point M06 à sécuriser : La clause doit prévoir la transmission, le renouvellement et l’alerte en cas de changement de statut. Statut : pédagogique, à comparer au PDF CNRC source avant usage juridique.</t>
  </si>
  <si>
    <t>Comment « validité des agréments » peut-il être traduit en exigence, critère, clause ou modalité de suivi dans le marché, et que faut-il vérifier avant de l’utiliser ?</t>
  </si>
  <si>
    <t>Pour « validité des agréments », relie le sujet à une formulation de marché : exigence, critère, clause, pénalité ou suivi. Précise la pièce concernée et ce qui doit être validé.</t>
  </si>
  <si>
    <t>Réponse attendue PRO — critère ou clause de marché / validité des agréments : Les agréments et autorisations permettent de vérifier que le titulaire ou ses sites peuvent exercer l’activité concernée. La réponse attendue relie validité, périmètre, date, produit concerné et conséquence d’une perte ou absence d’agrément, sans conclure juridiquement sans contrôle. Pour l’angle clause ou critère, la réponse doit distinguer critère d’attribution, condition d’exécution, exigence technique et pénalité. Toute formulation sensible est à comparer au PDF source et à valider par compétence juridique. Documents/preuves à citer : Agrément sanitaire ou document équivalent, date de validité, site concerné, activité couverte, produit ou famille de produits. Point de vigilance : Accepter un document expiré, hors périmètre, non lié au site livré ou tirer une conséquence juridique sans clause vérifiée.</t>
  </si>
  <si>
    <t>Réponse attendue CFA — critère ou clause de marché / validité des agréments : Il faut vérifier que le fournisseur a les autorisations valables pour produire, stocker ou livrer les denrées concernées. Attendu CFA : dire si c’est plutôt une règle pour choisir l’offre, une règle à respecter pendant le marché ou une preuve à fournir. À contrôler : Comparer le nom du site, la date, l’activité autorisée et les produits livrés.</t>
  </si>
  <si>
    <t>Relance formateur : faire classer la formulation : RC pour critère, CCTP pour exigence technique, CCAP pour exécution/pénalité/suivi. Exiger prudence juridique. Sujet traité : validité des agréments. Point M06 à sécuriser : La clause doit prévoir la transmission, le renouvellement et l’alerte en cas de changement de statut. Statut : pédagogique, à comparer au PDF CNRC source avant usage juridique.</t>
  </si>
  <si>
    <t>Explique avec tes mots le rôle de « suivi de l’exécution » dans un marché alimentaire, puis indique ce qu’il ne faut pas confondre avec un autre document ou une autre règle.</t>
  </si>
  <si>
    <t>Pour « suivi de l’exécution », définis le rôle exact, la limite du sujet et le lien avec la bonne pièce du marché. Termine par une réserve de vérification juridique si la formulation devient une clause.</t>
  </si>
  <si>
    <t>Réponse attendue PRO — définition et périmètre / suivi de l’exécution : Le suivi d’exécution organise la transmission régulière des données : achats HT, tonnages, catégories, preuves, prix unitaires, anomalies, bilans et rapports. Il permet de vérifier le respect du marché et de préparer son renouvellement. Pour l’angle définition, la réponse doit délimiter le rôle exact du sujet, le rattacher à la bonne pièce du marché et signaler les confusions possibles. Documents/preuves à citer : Rapport annuel, tableaux de suivi, factures, BPU, preuves qualité, tonnages, prix unitaires, courriels de transmission. Point de vigilance : Attendre la fin du marché, ne pas tracer les anomalies, collecter des chiffres impossibles à relier aux produits ou aux preuves.</t>
  </si>
  <si>
    <t>Réponse attendue CFA — définition et périmètre / suivi de l’exécution : Suivre le marché, c’est vérifier pendant l’année les livraisons, les preuves, les prix, les quantités et les problèmes. Attendu CFA : dire à quoi ça sert, où on le trouve et ce qu’il ne faut pas mélanger. À contrôler : Tenir un tableau régulier avec les produits, les montants, les preuves et les écarts constatés.</t>
  </si>
  <si>
    <t>Relance formateur : faire reformuler la différence entre rôle du document, obligation technique, règle administrative et preuve. Refuser une réponse qui aligne seulement des sigles. Sujet traité : suivi de l’exécution. Point M06 à sécuriser : La clause doit préciser fréquence, contenu du rapport, format de transmission et destinataire. Statut : pédagogique, à comparer au PDF CNRC source avant usage juridique.</t>
  </si>
  <si>
    <t>Pour « suivi de l’exécution », quels documents ou justificatifs demanderais-tu, et comment vérifierais-tu qu’ils correspondent bien au produit, au lot ou au marché concerné ?</t>
  </si>
  <si>
    <t>Pour « suivi de l’exécution », cite les documents à consulter, la preuve attendue, la date, le périmètre et le lien avec la ligne de marché. Évite toute réponse vague sur les justificatifs.</t>
  </si>
  <si>
    <t>Réponse attendue PRO — preuve et document / suivi de l’exécution : Le suivi d’exécution organise la transmission régulière des données : achats HT, tonnages, catégories, preuves, prix unitaires, anomalies, bilans et rapports. Il permet de vérifier le respect du marché et de préparer son renouvellement. Pour l’angle preuve, la réponse doit nommer les pièces à consulter, expliquer la correspondance avec le BPU/CCTP/CCAP/RC selon le cas, et contrôler validité, date et périmètre. Documents/preuves à citer : Rapport annuel, tableaux de suivi, factures, BPU, preuves qualité, tonnages, prix unitaires, courriels de transmission. Point de vigilance : Attendre la fin du marché, ne pas tracer les anomalies, collecter des chiffres impossibles à relier aux produits ou aux preuves.</t>
  </si>
  <si>
    <t>Réponse attendue CFA — preuve et document / suivi de l’exécution : Suivre le marché, c’est vérifier pendant l’année les livraisons, les preuves, les prix, les quantités et les problèmes. Attendu CFA : citer les papiers à regarder, vérifier la date, le produit concerné et le lien avec la commande. À contrôler : Tenir un tableau régulier avec les produits, les montants, les preuves et les écarts constatés.</t>
  </si>
  <si>
    <t>Relance formateur : demander « quelle pièce ? quelle preuve ? quelle ligne de produit ? quelle date ? ». Une réponse sans preuve vérifiable reste insuffisante. Sujet traité : suivi de l’exécution. Point M06 à sécuriser : La clause doit préciser fréquence, contenu du rapport, format de transmission et destinataire. Statut : pédagogique, à comparer au PDF CNRC source avant usage juridique.</t>
  </si>
  <si>
    <t>Pour « suivi de l’exécution », quelle erreur principale faut-il éviter, et quelle conséquence cette erreur peut-elle avoir sur l’analyse, l’exécution ou le suivi du marché ?</t>
  </si>
  <si>
    <t>Pour « suivi de l’exécution », présente une erreur concrète, sa conséquence et le contrôle qui permet de l’éviter. Reste prudent si la réponse touche une clause, une pénalité ou une référence juridique.</t>
  </si>
  <si>
    <t>Réponse attendue PRO — risque et erreur à éviter / suivi de l’exécution : Le suivi d’exécution organise la transmission régulière des données : achats HT, tonnages, catégories, preuves, prix unitaires, anomalies, bilans et rapports. Il permet de vérifier le respect du marché et de préparer son renouvellement. Pour l’angle risque, la réponse doit identifier une erreur opérationnelle ou juridique plausible, ses conséquences sur l’analyse, l’exécution ou la preuve, puis proposer un contrôle simple. Documents/preuves à citer : Rapport annuel, tableaux de suivi, factures, BPU, preuves qualité, tonnages, prix unitaires, courriels de transmission. Point de vigilance : Attendre la fin du marché, ne pas tracer les anomalies, collecter des chiffres impossibles à relier aux produits ou aux preuves.</t>
  </si>
  <si>
    <t>Réponse attendue CFA — risque et erreur à éviter / suivi de l’exécution : Suivre le marché, c’est vérifier pendant l’année les livraisons, les preuves, les prix, les quantités et les problèmes. Attendu CFA : donner une erreur terrain, dire pourquoi elle gêne et comment la repérer avant qu’elle ne bloque le marché. À contrôler : Tenir un tableau régulier avec les produits, les montants, les preuves et les écarts constatés.</t>
  </si>
  <si>
    <t>Relance formateur : transformer les mots vagues en scénario d’erreur. Faire préciser la conséquence : offre mal notée, preuve absente, pénalité contestable ou clause inutilisable. Sujet traité : suivi de l’exécution. Point M06 à sécuriser : La clause doit préciser fréquence, contenu du rapport, format de transmission et destinataire. Statut : pédagogique, à comparer au PDF CNRC source avant usage juridique.</t>
  </si>
  <si>
    <t>Sur un dossier réel, comment contrôlerais-tu « suivi de l’exécution » pendant une commande, une réception, un suivi fournisseur ou un bilan de marché ?</t>
  </si>
  <si>
    <t>Pour « suivi de l’exécution », réponds en mode contrôle terrain : action à faire, document à ouvrir, information à comparer, écart à tracer et alerte éventuelle.</t>
  </si>
  <si>
    <t>Réponse attendue PRO — application terrain / suivi de l’exécution : Le suivi d’exécution organise la transmission régulière des données : achats HT, tonnages, catégories, preuves, prix unitaires, anomalies, bilans et rapports. Il permet de vérifier le respect du marché et de préparer son renouvellement. Pour l’angle terrain, la réponse doit décrire une méthode de contrôle : ouvrir la bonne pièce, comparer les informations, tracer l’écart et alerter sans inventer de règle. Documents/preuves à citer : Rapport annuel, tableaux de suivi, factures, BPU, preuves qualité, tonnages, prix unitaires, courriels de transmission. Point de vigilance : Attendre la fin du marché, ne pas tracer les anomalies, collecter des chiffres impossibles à relier aux produits ou aux preuves.</t>
  </si>
  <si>
    <t>Réponse attendue CFA — application terrain / suivi de l’exécution : Suivre le marché, c’est vérifier pendant l’année les livraisons, les preuves, les prix, les quantités et les problèmes. Attendu CFA : expliquer le geste de contrôle : regarder, comparer, noter l’écart, demander la preuve ou alerter. À contrôler : Tenir un tableau régulier avec les produits, les montants, les preuves et les écarts constatés.</t>
  </si>
  <si>
    <t>Relance formateur : demander un geste observable. La réponse doit pouvoir être jouée sur un vrai dossier : document ouvert, information comparée, écart tracé. Sujet traité : suivi de l’exécution. Point M06 à sécuriser : La clause doit préciser fréquence, contenu du rapport, format de transmission et destinataire. Statut : pédagogique, à comparer au PDF CNRC source avant usage juridique.</t>
  </si>
  <si>
    <t>Comment « suivi de l’exécution » peut-il être traduit en exigence, critère, clause ou modalité de suivi dans le marché, et que faut-il vérifier avant de l’utiliser ?</t>
  </si>
  <si>
    <t>Pour « suivi de l’exécution », relie le sujet à une formulation de marché : exigence, critère, clause, pénalité ou suivi. Précise la pièce concernée et ce qui doit être validé.</t>
  </si>
  <si>
    <t>Réponse attendue PRO — critère ou clause de marché / suivi de l’exécution : Le suivi d’exécution organise la transmission régulière des données : achats HT, tonnages, catégories, preuves, prix unitaires, anomalies, bilans et rapports. Il permet de vérifier le respect du marché et de préparer son renouvellement. Pour l’angle clause ou critère, la réponse doit distinguer critère d’attribution, condition d’exécution, exigence technique et pénalité. Toute formulation sensible est à comparer au PDF source et à valider par compétence juridique. Documents/preuves à citer : Rapport annuel, tableaux de suivi, factures, BPU, preuves qualité, tonnages, prix unitaires, courriels de transmission. Point de vigilance : Attendre la fin du marché, ne pas tracer les anomalies, collecter des chiffres impossibles à relier aux produits ou aux preuves.</t>
  </si>
  <si>
    <t>Réponse attendue CFA — critère ou clause de marché / suivi de l’exécution : Suivre le marché, c’est vérifier pendant l’année les livraisons, les preuves, les prix, les quantités et les problèmes. Attendu CFA : dire si c’est plutôt une règle pour choisir l’offre, une règle à respecter pendant le marché ou une preuve à fournir. À contrôler : Tenir un tableau régulier avec les produits, les montants, les preuves et les écarts constatés.</t>
  </si>
  <si>
    <t>Relance formateur : faire classer la formulation : RC pour critère, CCTP pour exigence technique, CCAP pour exécution/pénalité/suivi. Exiger prudence juridique. Sujet traité : suivi de l’exécution. Point M06 à sécuriser : La clause doit préciser fréquence, contenu du rapport, format de transmission et destinataire. Statut : pédagogique, à comparer au PDF CNRC source avant usage juridique.</t>
  </si>
  <si>
    <t>Explique avec tes mots le rôle de « validation juridique du document OCR » dans un marché alimentaire, puis indique ce qu’il ne faut pas confondre avec un autre document ou une autre règle.</t>
  </si>
  <si>
    <t>Pour « validation juridique du document OCR », définis le rôle exact, la limite du sujet et le lien avec la bonne pièce du marché. Termine par une réserve de vérification juridique si la formulation devient une clause.</t>
  </si>
  <si>
    <t>Réponse attendue PRO — définition et périmètre / validation juridique du document OCR : Un document OCR nettoyé sert de base de travail, pas de validation juridique. Toute clause, seuil, article, pénalité ou formulation sensible doit être comparé au PDF source et, si nécessaire, relu par l’acheteur public ou un juriste avant intégration. Pour l’angle définition, la réponse doit délimiter le rôle exact du sujet, le rattacher à la bonne pièce du marché et signaler les confusions possibles. Documents/preuves à citer : PDF source, page contrôlée visuellement, extrait comparé, version datée du document de travail, validation acheteur ou juriste. Point de vigilance : Copier une erreur OCR, transformer une phrase pédagogique en clause, citer un seuil ou un article sans contrôle visuel.</t>
  </si>
  <si>
    <t>Réponse attendue CFA — définition et périmètre / validation juridique du document OCR : L’OCR peut contenir des erreurs. Pour le juridique, il faut comparer avec le PDF officiel avant de reprendre une clause. Attendu CFA : dire à quoi ça sert, où on le trouve et ce qu’il ne faut pas mélanger. À contrôler : Identifier la page source et comparer le texte avant d’utiliser la formulation.</t>
  </si>
  <si>
    <t>Relance formateur : faire reformuler la différence entre rôle du document, obligation technique, règle administrative et preuve. Refuser une réponse qui aligne seulement des sigles. Sujet traité : validation juridique du document OCR. Point M06 à sécuriser : Le moteur doit signaler clairement que M06 aide à apprendre et à contrôler, mais ne valide pas juridiquement. Statut : pédagogique, à comparer au PDF CNRC source avant usage juridique.</t>
  </si>
  <si>
    <t>Pour « validation juridique du document OCR », quels documents ou justificatifs demanderais-tu, et comment vérifierais-tu qu’ils correspondent bien au produit, au lot ou au marché concerné ?</t>
  </si>
  <si>
    <t>Pour « validation juridique du document OCR », cite les documents à consulter, la preuve attendue, la date, le périmètre et le lien avec la ligne de marché. Évite toute réponse vague sur les justificatifs.</t>
  </si>
  <si>
    <t>Réponse attendue PRO — preuve et document / validation juridique du document OCR : Un document OCR nettoyé sert de base de travail, pas de validation juridique. Toute clause, seuil, article, pénalité ou formulation sensible doit être comparé au PDF source et, si nécessaire, relu par l’acheteur public ou un juriste avant intégration. Pour l’angle preuve, la réponse doit nommer les pièces à consulter, expliquer la correspondance avec le BPU/CCTP/CCAP/RC selon le cas, et contrôler validité, date et périmètre. Documents/preuves à citer : PDF source, page contrôlée visuellement, extrait comparé, version datée du document de travail, validation acheteur ou juriste. Point de vigilance : Copier une erreur OCR, transformer une phrase pédagogique en clause, citer un seuil ou un article sans contrôle visuel.</t>
  </si>
  <si>
    <t>Réponse attendue CFA — preuve et document / validation juridique du document OCR : L’OCR peut contenir des erreurs. Pour le juridique, il faut comparer avec le PDF officiel avant de reprendre une clause. Attendu CFA : citer les papiers à regarder, vérifier la date, le produit concerné et le lien avec la commande. À contrôler : Identifier la page source et comparer le texte avant d’utiliser la formulation.</t>
  </si>
  <si>
    <t>Relance formateur : demander « quelle pièce ? quelle preuve ? quelle ligne de produit ? quelle date ? ». Une réponse sans preuve vérifiable reste insuffisante. Sujet traité : validation juridique du document OCR. Point M06 à sécuriser : Le moteur doit signaler clairement que M06 aide à apprendre et à contrôler, mais ne valide pas juridiquement. Statut : pédagogique, à comparer au PDF CNRC source avant usage juridique.</t>
  </si>
  <si>
    <t>Pour « validation juridique du document OCR », quelle erreur principale faut-il éviter, et quelle conséquence cette erreur peut-elle avoir sur l’analyse, l’exécution ou le suivi du marché ?</t>
  </si>
  <si>
    <t>Pour « validation juridique du document OCR », présente une erreur concrète, sa conséquence et le contrôle qui permet de l’éviter. Reste prudent si la réponse touche une clause, une pénalité ou une référence juridique.</t>
  </si>
  <si>
    <t>Réponse attendue PRO — risque et erreur à éviter / validation juridique du document OCR : Un document OCR nettoyé sert de base de travail, pas de validation juridique. Toute clause, seuil, article, pénalité ou formulation sensible doit être comparé au PDF source et, si nécessaire, relu par l’acheteur public ou un juriste avant intégration. Pour l’angle risque, la réponse doit identifier une erreur opérationnelle ou juridique plausible, ses conséquences sur l’analyse, l’exécution ou la preuve, puis proposer un contrôle simple. Documents/preuves à citer : PDF source, page contrôlée visuellement, extrait comparé, version datée du document de travail, validation acheteur ou juriste. Point de vigilance : Copier une erreur OCR, transformer une phrase pédagogique en clause, citer un seuil ou un article sans contrôle visuel.</t>
  </si>
  <si>
    <t>Réponse attendue CFA — risque et erreur à éviter / validation juridique du document OCR : L’OCR peut contenir des erreurs. Pour le juridique, il faut comparer avec le PDF officiel avant de reprendre une clause. Attendu CFA : donner une erreur terrain, dire pourquoi elle gêne et comment la repérer avant qu’elle ne bloque le marché. À contrôler : Identifier la page source et comparer le texte avant d’utiliser la formulation.</t>
  </si>
  <si>
    <t>Relance formateur : transformer les mots vagues en scénario d’erreur. Faire préciser la conséquence : offre mal notée, preuve absente, pénalité contestable ou clause inutilisable. Sujet traité : validation juridique du document OCR. Point M06 à sécuriser : Le moteur doit signaler clairement que M06 aide à apprendre et à contrôler, mais ne valide pas juridiquement. Statut : pédagogique, à comparer au PDF CNRC source avant usage juridique.</t>
  </si>
  <si>
    <t>Sur un dossier réel, comment contrôlerais-tu « validation juridique du document OCR » pendant une commande, une réception, un suivi fournisseur ou un bilan de marché ?</t>
  </si>
  <si>
    <t>Pour « validation juridique du document OCR », réponds en mode contrôle terrain : action à faire, document à ouvrir, information à comparer, écart à tracer et alerte éventuelle.</t>
  </si>
  <si>
    <t>Réponse attendue PRO — application terrain / validation juridique du document OCR : Un document OCR nettoyé sert de base de travail, pas de validation juridique. Toute clause, seuil, article, pénalité ou formulation sensible doit être comparé au PDF source et, si nécessaire, relu par l’acheteur public ou un juriste avant intégration. Pour l’angle terrain, la réponse doit décrire une méthode de contrôle : ouvrir la bonne pièce, comparer les informations, tracer l’écart et alerter sans inventer de règle. Documents/preuves à citer : PDF source, page contrôlée visuellement, extrait comparé, version datée du document de travail, validation acheteur ou juriste. Point de vigilance : Copier une erreur OCR, transformer une phrase pédagogique en clause, citer un seuil ou un article sans contrôle visuel.</t>
  </si>
  <si>
    <t>Réponse attendue CFA — application terrain / validation juridique du document OCR : L’OCR peut contenir des erreurs. Pour le juridique, il faut comparer avec le PDF officiel avant de reprendre une clause. Attendu CFA : expliquer le geste de contrôle : regarder, comparer, noter l’écart, demander la preuve ou alerter. À contrôler : Identifier la page source et comparer le texte avant d’utiliser la formulation.</t>
  </si>
  <si>
    <t>Relance formateur : demander un geste observable. La réponse doit pouvoir être jouée sur un vrai dossier : document ouvert, information comparée, écart tracé. Sujet traité : validation juridique du document OCR. Point M06 à sécuriser : Le moteur doit signaler clairement que M06 aide à apprendre et à contrôler, mais ne valide pas juridiquement. Statut : pédagogique, à comparer au PDF CNRC source avant usage juridique.</t>
  </si>
  <si>
    <t>Comment « validation juridique du document OCR » peut-il être traduit en exigence, critère, clause ou modalité de suivi dans le marché, et que faut-il vérifier avant de l’utiliser ?</t>
  </si>
  <si>
    <t>Pour « validation juridique du document OCR », relie le sujet à une formulation de marché : exigence, critère, clause, pénalité ou suivi. Précise la pièce concernée et ce qui doit être validé.</t>
  </si>
  <si>
    <t>Réponse attendue PRO — critère ou clause de marché / validation juridique du document OCR : Un document OCR nettoyé sert de base de travail, pas de validation juridique. Toute clause, seuil, article, pénalité ou formulation sensible doit être comparé au PDF source et, si nécessaire, relu par l’acheteur public ou un juriste avant intégration. Pour l’angle clause ou critère, la réponse doit distinguer critère d’attribution, condition d’exécution, exigence technique et pénalité. Toute formulation sensible est à comparer au PDF source et à valider par compétence juridique. Documents/preuves à citer : PDF source, page contrôlée visuellement, extrait comparé, version datée du document de travail, validation acheteur ou juriste. Point de vigilance : Copier une erreur OCR, transformer une phrase pédagogique en clause, citer un seuil ou un article sans contrôle visuel.</t>
  </si>
  <si>
    <t>Réponse attendue CFA — critère ou clause de marché / validation juridique du document OCR : L’OCR peut contenir des erreurs. Pour le juridique, il faut comparer avec le PDF officiel avant de reprendre une clause. Attendu CFA : dire si c’est plutôt une règle pour choisir l’offre, une règle à respecter pendant le marché ou une preuve à fournir. À contrôler : Identifier la page source et comparer le texte avant d’utiliser la formulation.</t>
  </si>
  <si>
    <t>Relance formateur : faire classer la formulation : RC pour critère, CCTP pour exigence technique, CCAP pour exécution/pénalité/suivi. Exiger prudence juridique. Sujet traité : validation juridique du document OCR. Point M06 à sécuriser : Le moteur doit signaler clairement que M06 aide à apprendre et à contrôler, mais ne valide pas juridiquement. Statut : pédagogique, à comparer au PDF CNRC source avant usage juridique.</t>
  </si>
  <si>
    <t>M05 — l’approvisionnement direct — Définis le périmètre professionnel : que recouvre approvisionnement direct et quels éléments doivent être vérifiables dans un marché alimentaire ?</t>
  </si>
  <si>
    <t>Pour l’appro direct, explique avec tes mots ce que cela veut dire et ce qu’il faut reconnaître dans une offre ou une livraison.</t>
  </si>
  <si>
    <t>Réponse PRO attendue — angle définition et périmètre : définir le périmètre et les mots professionnels attendus pour approvisionnement direct. Utiliser une réponse construite, relier l’objectif environnemental ou d’approvisionnement au contrôle réel, et citer au moins trois notions vérifiables.</t>
  </si>
  <si>
    <t>Réponse CFA attendue — angle définition et périmètre : Explique d’abord ce que cela veut dire pour l’appro direct. Donner une phrase claire avec ce qu’on regarde, pourquoi c’est utile et ce qui prouve que ce n’est pas seulement une intention.</t>
  </si>
  <si>
    <t>Réponse attendue PRO : mode d’achat qui relie la restauration collective au premier metteur en marché, directement ou avec un intermédiaire maximum. La réponse doit faire apparaître les notions suivantes : approvisionnement direct ; premier metteur en marché ; premier acheteur ; intermédiaire maximum ; restaurant collectif. Elle doit expliquer le lien avec l’achat durable, la souveraineté ou la réduction d’impact, pas seulement citer des mots-clés.</t>
  </si>
  <si>
    <t>Réponse attendue CFA : Mode d’achat qui relie la restauration collective au premier metteur en marché, directement ou avec un intermédiaire maximum. Avec des mots terrain, on doit retrouver : appro direct ; premier vendeur ; premier acheteur ; maximum un intermédiaire ; restaurant. L’idée importante est de comprendre ce qu’on cherche à obtenir avant de commander ou d’accepter une offre.</t>
  </si>
  <si>
    <t>DÉFINITION ET PÉRIMÈTRE — APPROVISIONNEMENT DIRECT — PREMIER METTEUR EN MARCHÉ — PREMIER ACHETEUR — INTERMÉDIAIRE MAXIMUM — RESTAURANT COLLECTIF</t>
  </si>
  <si>
    <t>DÉFINITION ET PÉRIMÈTRE — APPRO DIRECT — PREMIER VENDEUR — PREMIER ACHETEUR — MAXIMUM UN INTERMÉDIAIRE — RESTAURANT</t>
  </si>
  <si>
    <t>M05 — l’approvisionnement direct — Quelles preuves, mentions ou documents faut-il demander pour contrôler réellement approvisionnement direct ?</t>
  </si>
  <si>
    <t>Pour l’appro direct, quels papiers, indications ou informations dois-tu regarder pour ne pas te contenter d’une promesse ?</t>
  </si>
  <si>
    <t>Réponse PRO attendue — angle preuve et document : identifier les documents, preuves et points contrôlables pour approvisionnement direct. Utiliser une réponse construite, relier l’objectif environnemental ou d’approvisionnement au contrôle réel, et citer au moins trois notions vérifiables.</t>
  </si>
  <si>
    <t>Réponse CFA attendue — angle preuve et document : Dis quels papiers ou infos il faut demander pour l’appro direct. Donner une phrase claire avec ce qu’on regarde, pourquoi c’est utile et ce qui prouve que ce n’est pas seulement une intention.</t>
  </si>
  <si>
    <t>Réponse attendue PRO : identifier le producteur ou premier metteur en marché, le premier acheteur, le nombre d’intermédiaires et la traçabilité figurant dans l’offre, le BPU, les factures ou documents de livraison. Les preuves doivent être vérifiables dans l’offre, les pièces du marché, les factures, fiches techniques, étiquettes ou documents de suivi selon le sujet. Notions attendues : approvisionnement direct ; premier metteur en marché ; premier acheteur ; intermédiaire maximum ; restaurant collectif.</t>
  </si>
  <si>
    <t>Réponse attendue CFA : il faut demander et regarder les preuves utiles : identifier le producteur ou premier metteur en marché, le premier acheteur, le nombre d’intermédiaires et la traçabilité figurant dans l’offre, le BPU, les factures ou documents de livraison. La réponse doit citer concrètement : appro direct ; premier vendeur ; premier acheteur ; maximum un intermédiaire ; restaurant, en évitant de croire une simple phrase commerciale.</t>
  </si>
  <si>
    <t>PREUVE ET DOCUMENT — APPROVISIONNEMENT DIRECT — PREMIER METTEUR EN MARCHÉ — PREMIER ACHETEUR — INTERMÉDIAIRE MAXIMUM — RESTAURANT COLLECTIF</t>
  </si>
  <si>
    <t>PREUVE ET DOCUMENT — APPRO DIRECT — PREMIER VENDEUR — PREMIER ACHETEUR — MAXIMUM UN INTERMÉDIAIRE — RESTAURANT</t>
  </si>
  <si>
    <t>M05 — l’approvisionnement direct — Quelles erreurs d’analyse peuvent fausser le contrôle de approvisionnement direct dans le marché ?</t>
  </si>
  <si>
    <t>Pour l’appro direct, quelle confusion ou oubli peut faire croire que c’est bon alors que ce n’est pas vraiment contrôlé ?</t>
  </si>
  <si>
    <t>Réponse PRO attendue — angle risque et erreur à éviter : repérer les confusions, limites et non-conformités possibles pour approvisionnement direct. Utiliser une réponse construite, relier l’objectif environnemental ou d’approvisionnement au contrôle réel, et citer au moins trois notions vérifiables.</t>
  </si>
  <si>
    <t>Réponse CFA attendue — angle risque et erreur à éviter : Dis l’erreur à ne pas faire pour l’appro direct. Donner une phrase claire avec ce qu’on regarde, pourquoi c’est utile et ce qui prouve que ce n’est pas seulement une intention.</t>
  </si>
  <si>
    <t>Réponse attendue PRO : le risque principal est de confondre local, circuit court et approvisionnement direct, ou accepter une chaîne trop longue sans justification ni mesure corrective. La réponse doit montrer pourquoi cela dégrade la fiabilité de l’achat durable ou du suivi d’exécution. Les notions à mobiliser restent : approvisionnement direct ; premier metteur en marché ; premier acheteur ; intermédiaire maximum ; restaurant collectif.</t>
  </si>
  <si>
    <t>Réponse attendue CFA : l’erreur à éviter est de confondre local, circuit court et approvisionnement direct, ou accepter une chaîne trop longue sans justification ni mesure corrective. Il faut expliquer simplement le danger et reprendre au moins ces repères : appro direct ; premier vendeur ; premier acheteur ; maximum un intermédiaire ; restaurant.</t>
  </si>
  <si>
    <t>RISQUE ET ERREUR À ÉVITER — APPROVISIONNEMENT DIRECT — PREMIER METTEUR EN MARCHÉ — PREMIER ACHETEUR — INTERMÉDIAIRE MAXIMUM — RESTAURANT COLLECTIF</t>
  </si>
  <si>
    <t>RISQUE ET ERREUR À ÉVITER — APPRO DIRECT — PREMIER VENDEUR — PREMIER ACHETEUR — MAXIMUM UN INTERMÉDIAIRE — RESTAURANT</t>
  </si>
  <si>
    <t>M05 — l’approvisionnement direct — Comment appliquer le contrôle de approvisionnement direct en préparation de marché, commande, réception ou suivi d’exécution ?</t>
  </si>
  <si>
    <t>Sur le terrain, comment contrôles-tu l’appro direct avec les achats, la cuisine, les livraisons ou le suivi fournisseur ?</t>
  </si>
  <si>
    <t>Réponse PRO attendue — angle application terrain : décrire un contrôle opérationnel en achat, réception ou suivi pour approvisionnement direct. Utiliser une réponse construite, relier l’objectif environnemental ou d’approvisionnement au contrôle réel, et citer au moins trois notions vérifiables.</t>
  </si>
  <si>
    <t>Réponse CFA attendue — angle application terrain : Explique comment le vérifier concrètement pour l’appro direct. Donner une phrase claire avec ce qu’on regarde, pourquoi c’est utile et ce qui prouve que ce n’est pas seulement une intention.</t>
  </si>
  <si>
    <t>Réponse attendue PRO : contrôler pour chaque famille de produits le point de départ, le point d’arrivée et le nombre réel d’intermédiaires avant de valoriser l’offre. Le contrôle doit être opérationnel : qui vérifie, quand, avec quelle information et quelle conséquence en cas d’écart. Les repères attendus sont : approvisionnement direct ; premier metteur en marché ; premier acheteur ; intermédiaire maximum ; restaurant collectif.</t>
  </si>
  <si>
    <t>Réponse attendue CFA : sur le terrain, il faut contrôler pour chaque famille de produits le point de départ, le point d’arrivée et le nombre réel d’intermédiaires avant de valoriser l’offre. La réponse doit dire quoi regarder en cuisine, achat ou réception, avec ces mots utiles : appro direct ; premier vendeur ; premier acheteur ; maximum un intermédiaire ; restaurant.</t>
  </si>
  <si>
    <t>APPLICATION TERRAIN — APPROVISIONNEMENT DIRECT — PREMIER METTEUR EN MARCHÉ — PREMIER ACHETEUR — INTERMÉDIAIRE MAXIMUM — RESTAURANT COLLECTIF</t>
  </si>
  <si>
    <t>APPLICATION TERRAIN — APPRO DIRECT — PREMIER VENDEUR — PREMIER ACHETEUR — MAXIMUM UN INTERMÉDIAIRE — RESTAURANT</t>
  </si>
  <si>
    <t>M05 — l’approvisionnement direct — Comment transformer approvisionnement direct en critère, clause ou condition d’exécution sans perdre la preuve de contrôle ?</t>
  </si>
  <si>
    <t>Pour l’appro direct, comment l’acheteur peut-il écrire l’exigence dans le marché et vérifier ensuite que le fournisseur la respecte ?</t>
  </si>
  <si>
    <t>Réponse PRO attendue — angle critère ou clause de marché : relier le sujet à une clause, un critère, une condition d’exécution ou une pénalité pour approvisionnement direct. Utiliser une réponse construite, relier l’objectif environnemental ou d’approvisionnement au contrôle réel, et citer au moins trois notions vérifiables.</t>
  </si>
  <si>
    <t>Réponse CFA attendue — angle critère ou clause de marché : Dis comment l’écrire ou le suivre dans le marché pour l’appro direct. Donner une phrase claire avec ce qu’on regarde, pourquoi c’est utile et ce qui prouve que ce n’est pas seulement une intention.</t>
  </si>
  <si>
    <t>Réponse attendue PRO : transformer l’engagement de l’offre en engagement contractuel, avec seuil de tolérance limité en cas d’aléa extérieur et pénalité prévue au CCAP. La formulation doit rester objective, vérifiable et reliée à l’objet du marché. Elle peut relever du RC, du CCTP ou du CCAP selon qu’il s’agit d’un critère, d’une exigence ou du suivi d’exécution. Notions attendues : approvisionnement direct ; premier metteur en marché ; premier acheteur ; intermédiaire maximum ; restaurant collectif.</t>
  </si>
  <si>
    <t>Réponse attendue CFA : il faut écrire l’exigence clairement dans le marché puis vérifier pendant l’exécution : transformer l’engagement de l’offre en engagement contractuel, avec seuil de tolérance limité en cas d’aléa extérieur et pénalité prévue au CCAP. La réponse doit faire apparaître : appro direct ; premier vendeur ; premier acheteur ; maximum un intermédiaire ; restaurant.</t>
  </si>
  <si>
    <t>CRITÈRE OU CLAUSE DE MARCHÉ — APPROVISIONNEMENT DIRECT — PREMIER METTEUR EN MARCHÉ — PREMIER ACHETEUR — INTERMÉDIAIRE MAXIMUM — RESTAURANT COLLECTIF</t>
  </si>
  <si>
    <t>CRITÈRE OU CLAUSE DE MARCHÉ — APPRO DIRECT — PREMIER VENDEUR — PREMIER ACHETEUR — MAXIMUM UN INTERMÉDIAIRE — RESTAURANT</t>
  </si>
  <si>
    <t>M05 — le nombre d’intermédiaires — Définis le périmètre professionnel : que recouvre nombre d’intermédiaires et quels éléments doivent être vérifiables dans un marché alimentaire ?</t>
  </si>
  <si>
    <t>Pour le nombre d’intermédiaires, explique avec tes mots ce que cela veut dire et ce qu’il faut reconnaître dans une offre ou une livraison.</t>
  </si>
  <si>
    <t>Réponse PRO attendue — angle définition et périmètre : définir le périmètre et les mots professionnels attendus pour nombre d’intermédiaires. Utiliser une réponse construite, relier l’objectif environnemental ou d’approvisionnement au contrôle réel, et citer au moins trois notions vérifiables.</t>
  </si>
  <si>
    <t>Réponse CFA attendue — angle définition et périmètre : Explique d’abord ce que cela veut dire pour le nombre d’intermédiaires. Donner une phrase claire avec ce qu’on regarde, pourquoi c’est utile et ce qui prouve que ce n’est pas seulement une intention.</t>
  </si>
  <si>
    <t>Réponse attendue PRO : mesure du circuit entre le point de départ du produit et son point d’arrivée dans la restauration collective. La réponse doit faire apparaître les notions suivantes : point de départ ; point d’arrivée ; nombre d’intermédiaires ; chaîne d’approvisionnement ; évaluation circuit. Elle doit expliquer le lien avec l’achat durable, la souveraineté ou la réduction d’impact, pas seulement citer des mots-clés.</t>
  </si>
  <si>
    <t>Réponse attendue CFA : Mesure du circuit entre le point de départ du produit et son point d’arrivée dans la restauration collective. Avec des mots terrain, on doit retrouver : départ ; arrivée ; combien d’intermédiaires ; chaîne ; vérifier le circuit. L’idée importante est de comprendre ce qu’on cherche à obtenir avant de commander ou d’accepter une offre.</t>
  </si>
  <si>
    <t>DÉFINITION ET PÉRIMÈTRE — POINT DE DÉPART — POINT D’ARRIVÉE — NOMBRE D’INTERMÉDIAIRES — CHAÎNE D’APPROVISIONNEMENT — ÉVALUATION CIRCUIT</t>
  </si>
  <si>
    <t>DÉFINITION ET PÉRIMÈTRE — DÉPART — ARRIVÉE — COMBIEN D’INTERMÉDIAIRES — CHAÎNE — VÉRIFIER LE CIRCUIT</t>
  </si>
  <si>
    <t>M05 — le nombre d’intermédiaires — Quelles preuves, mentions ou documents faut-il demander pour contrôler réellement nombre d’intermédiaires ?</t>
  </si>
  <si>
    <t>Pour le nombre d’intermédiaires, quels papiers, indications ou informations dois-tu regarder pour ne pas te contenter d’une promesse ?</t>
  </si>
  <si>
    <t>Réponse PRO attendue — angle preuve et document : identifier les documents, preuves et points contrôlables pour nombre d’intermédiaires. Utiliser une réponse construite, relier l’objectif environnemental ou d’approvisionnement au contrôle réel, et citer au moins trois notions vérifiables.</t>
  </si>
  <si>
    <t>Réponse CFA attendue — angle preuve et document : Dis quels papiers ou infos il faut demander pour le nombre d’intermédiaires. Donner une phrase claire avec ce qu’on regarde, pourquoi c’est utile et ce qui prouve que ce n’est pas seulement une intention.</t>
  </si>
  <si>
    <t>Réponse attendue PRO : exiger une description du circuit d’approvisionnement et des preuves permettant de compter les intermédiaires réels. Les preuves doivent être vérifiables dans l’offre, les pièces du marché, les factures, fiches techniques, étiquettes ou documents de suivi selon le sujet. Notions attendues : point de départ ; point d’arrivée ; nombre d’intermédiaires ; chaîne d’approvisionnement ; évaluation circuit.</t>
  </si>
  <si>
    <t>Réponse attendue CFA : il faut demander et regarder les preuves utiles : exiger une description du circuit d’approvisionnement et des preuves permettant de compter les intermédiaires réels. La réponse doit citer concrètement : départ ; arrivée ; combien d’intermédiaires ; chaîne ; vérifier le circuit, en évitant de croire une simple phrase commerciale.</t>
  </si>
  <si>
    <t>PREUVE ET DOCUMENT — POINT DE DÉPART — POINT D’ARRIVÉE — NOMBRE D’INTERMÉDIAIRES — CHAÎNE D’APPROVISIONNEMENT — ÉVALUATION CIRCUIT</t>
  </si>
  <si>
    <t>PREUVE ET DOCUMENT — DÉPART — ARRIVÉE — COMBIEN D’INTERMÉDIAIRES — CHAÎNE — VÉRIFIER LE CIRCUIT</t>
  </si>
  <si>
    <t>M05 — le nombre d’intermédiaires — Quelles erreurs d’analyse peuvent fausser le contrôle de nombre d’intermédiaires dans le marché ?</t>
  </si>
  <si>
    <t>Pour le nombre d’intermédiaires, quelle confusion ou oubli peut faire croire que c’est bon alors que ce n’est pas vraiment contrôlé ?</t>
  </si>
  <si>
    <t>Réponse PRO attendue — angle risque et erreur à éviter : repérer les confusions, limites et non-conformités possibles pour nombre d’intermédiaires. Utiliser une réponse construite, relier l’objectif environnemental ou d’approvisionnement au contrôle réel, et citer au moins trois notions vérifiables.</t>
  </si>
  <si>
    <t>Réponse CFA attendue — angle risque et erreur à éviter : Dis l’erreur à ne pas faire pour le nombre d’intermédiaires. Donner une phrase claire avec ce qu’on regarde, pourquoi c’est utile et ce qui prouve que ce n’est pas seulement une intention.</t>
  </si>
  <si>
    <t>Réponse attendue PRO : le risque principal est de noter une offre sur une promesse non vérifiable ou oublier que le barème dépend du nombre d’intermédiaires effectivement constaté. La réponse doit montrer pourquoi cela dégrade la fiabilité de l’achat durable ou du suivi d’exécution. Les notions à mobiliser restent : point de départ ; point d’arrivée ; nombre d’intermédiaires ; chaîne d’approvisionnement ; évaluation circuit.</t>
  </si>
  <si>
    <t>Réponse attendue CFA : l’erreur à éviter est de noter une offre sur une promesse non vérifiable ou oublier que le barème dépend du nombre d’intermédiaires effectivement constaté. Il faut expliquer simplement le danger et reprendre au moins ces repères : départ ; arrivée ; combien d’intermédiaires ; chaîne ; vérifier le circuit.</t>
  </si>
  <si>
    <t>RISQUE ET ERREUR À ÉVITER — POINT DE DÉPART — POINT D’ARRIVÉE — NOMBRE D’INTERMÉDIAIRES — CHAÎNE D’APPROVISIONNEMENT — ÉVALUATION CIRCUIT</t>
  </si>
  <si>
    <t>RISQUE ET ERREUR À ÉVITER — DÉPART — ARRIVÉE — COMBIEN D’INTERMÉDIAIRES — CHAÎNE — VÉRIFIER LE CIRCUIT</t>
  </si>
  <si>
    <t>M05 — le nombre d’intermédiaires — Comment appliquer le contrôle de nombre d’intermédiaires en préparation de marché, commande, réception ou suivi d’exécution ?</t>
  </si>
  <si>
    <t>Sur le terrain, comment contrôles-tu le nombre d’intermédiaires avec les achats, la cuisine, les livraisons ou le suivi fournisseur ?</t>
  </si>
  <si>
    <t>Réponse PRO attendue — angle application terrain : décrire un contrôle opérationnel en achat, réception ou suivi pour nombre d’intermédiaires. Utiliser une réponse construite, relier l’objectif environnemental ou d’approvisionnement au contrôle réel, et citer au moins trois notions vérifiables.</t>
  </si>
  <si>
    <t>Réponse CFA attendue — angle application terrain : Explique comment le vérifier concrètement pour le nombre d’intermédiaires. Donner une phrase claire avec ce qu’on regarde, pourquoi c’est utile et ce qui prouve que ce n’est pas seulement une intention.</t>
  </si>
  <si>
    <t>Réponse attendue PRO : faire raconter le trajet produit de façon simple : qui vend à qui, qui transporte, qui facture et qui livre. Le contrôle doit être opérationnel : qui vérifie, quand, avec quelle information et quelle conséquence en cas d’écart. Les repères attendus sont : point de départ ; point d’arrivée ; nombre d’intermédiaires ; chaîne d’approvisionnement ; évaluation circuit.</t>
  </si>
  <si>
    <t>Réponse attendue CFA : sur le terrain, il faut faire raconter le trajet produit de façon simple : qui vend à qui, qui transporte, qui facture et qui livre. La réponse doit dire quoi regarder en cuisine, achat ou réception, avec ces mots utiles : départ ; arrivée ; combien d’intermédiaires ; chaîne ; vérifier le circuit.</t>
  </si>
  <si>
    <t>APPLICATION TERRAIN — POINT DE DÉPART — POINT D’ARRIVÉE — NOMBRE D’INTERMÉDIAIRES — CHAÎNE D’APPROVISIONNEMENT — ÉVALUATION CIRCUIT</t>
  </si>
  <si>
    <t>APPLICATION TERRAIN — DÉPART — ARRIVÉE — COMBIEN D’INTERMÉDIAIRES — CHAÎNE — VÉRIFIER LE CIRCUIT</t>
  </si>
  <si>
    <t>M05 — le nombre d’intermédiaires — Comment transformer nombre d’intermédiaires en critère, clause ou condition d’exécution sans perdre la preuve de contrôle ?</t>
  </si>
  <si>
    <t>Pour le nombre d’intermédiaires, comment l’acheteur peut-il écrire l’exigence dans le marché et vérifier ensuite que le fournisseur la respecte ?</t>
  </si>
  <si>
    <t>Réponse PRO attendue — angle critère ou clause de marché : relier le sujet à une clause, un critère, une condition d’exécution ou une pénalité pour nombre d’intermédiaires. Utiliser une réponse construite, relier l’objectif environnemental ou d’approvisionnement au contrôle réel, et citer au moins trois notions vérifiables.</t>
  </si>
  <si>
    <t>Réponse CFA attendue — angle critère ou clause de marché : Dis comment l’écrire ou le suivre dans le marché pour le nombre d’intermédiaires. Donner une phrase claire avec ce qu’on regarde, pourquoi c’est utile et ce qui prouve que ce n’est pas seulement une intention.</t>
  </si>
  <si>
    <t>Réponse attendue PRO : prévoir un sous-critère lisible dans le RC et une sanction d’exécution si l’engagement n’est pas respecté. La formulation doit rester objective, vérifiable et reliée à l’objet du marché. Elle peut relever du RC, du CCTP ou du CCAP selon qu’il s’agit d’un critère, d’une exigence ou du suivi d’exécution. Notions attendues : point de départ ; point d’arrivée ; nombre d’intermédiaires ; chaîne d’approvisionnement ; évaluation circuit.</t>
  </si>
  <si>
    <t>Réponse attendue CFA : il faut écrire l’exigence clairement dans le marché puis vérifier pendant l’exécution : prévoir un sous-critère lisible dans le RC et une sanction d’exécution si l’engagement n’est pas respecté. La réponse doit faire apparaître : départ ; arrivée ; combien d’intermédiaires ; chaîne ; vérifier le circuit.</t>
  </si>
  <si>
    <t>CRITÈRE OU CLAUSE DE MARCHÉ — POINT DE DÉPART — POINT D’ARRIVÉE — NOMBRE D’INTERMÉDIAIRES — CHAÎNE D’APPROVISIONNEMENT — ÉVALUATION CIRCUIT</t>
  </si>
  <si>
    <t>CRITÈRE OU CLAUSE DE MARCHÉ — DÉPART — ARRIVÉE — COMBIEN D’INTERMÉDIAIRES — CHAÎNE — VÉRIFIER LE CIRCUIT</t>
  </si>
  <si>
    <t>M05 — la souveraineté alimentaire — Définis le périmètre professionnel : que recouvre souveraineté alimentaire et quels éléments doivent être vérifiables dans un marché alimentaire ?</t>
  </si>
  <si>
    <t>Pour la souveraineté alimentaire, explique avec tes mots ce que cela veut dire et ce qu’il faut reconnaître dans une offre ou une livraison.</t>
  </si>
  <si>
    <t>Réponse PRO attendue — angle définition et périmètre : définir le périmètre et les mots professionnels attendus pour souveraineté alimentaire. Utiliser une réponse construite, relier l’objectif environnemental ou d’approvisionnement au contrôle réel, et citer au moins trois notions vérifiables.</t>
  </si>
  <si>
    <t>Réponse CFA attendue — angle définition et périmètre : Explique d’abord ce que cela veut dire pour la souveraineté alimentaire. Donner une phrase claire avec ce qu’on regarde, pourquoi c’est utile et ce qui prouve que ce n’est pas seulement une intention.</t>
  </si>
  <si>
    <t>Réponse attendue PRO : capacité à sécuriser une alimentation de qualité en s’appuyant sur des filières maîtrisées, moins dépendantes des importations. La réponse doit faire apparaître les notions suivantes : souveraineté alimentaire ; filières françaises ; production locale ; dépendance importations ; résilience. Elle doit expliquer le lien avec l’achat durable, la souveraineté ou la réduction d’impact, pas seulement citer des mots-clés.</t>
  </si>
  <si>
    <t>Réponse attendue CFA : Capacité à sécuriser une alimentation de qualité en s’appuyant sur des filières maîtrisées, moins dépendantes des importations. Avec des mots terrain, on doit retrouver : souveraineté ; filières françaises ; local ; moins dépendre ; résister. L’idée importante est de comprendre ce qu’on cherche à obtenir avant de commander ou d’accepter une offre.</t>
  </si>
  <si>
    <t>DÉFINITION ET PÉRIMÈTRE — SOUVERAINETÉ ALIMENTAIRE — FILIÈRES FRANÇAISES — PRODUCTION LOCALE — DÉPENDANCE IMPORTATIONS — RÉSILIENCE</t>
  </si>
  <si>
    <t>DÉFINITION ET PÉRIMÈTRE — SOUVERAINETÉ — FILIÈRES FRANÇAISES — LOCAL — MOINS DÉPENDRE — RÉSISTER</t>
  </si>
  <si>
    <t>M05 — la souveraineté alimentaire — Quelles preuves, mentions ou documents faut-il demander pour contrôler réellement souveraineté alimentaire ?</t>
  </si>
  <si>
    <t>Pour la souveraineté alimentaire, quels papiers, indications ou informations dois-tu regarder pour ne pas te contenter d’une promesse ?</t>
  </si>
  <si>
    <t>Réponse PRO attendue — angle preuve et document : identifier les documents, preuves et points contrôlables pour souveraineté alimentaire. Utiliser une réponse construite, relier l’objectif environnemental ou d’approvisionnement au contrôle réel, et citer au moins trois notions vérifiables.</t>
  </si>
  <si>
    <t>Réponse CFA attendue — angle preuve et document : Dis quels papiers ou infos il faut demander pour la souveraineté alimentaire. Donner une phrase claire avec ce qu’on regarde, pourquoi c’est utile et ce qui prouve que ce n’est pas seulement une intention.</t>
  </si>
  <si>
    <t>Réponse attendue PRO : relier l’offre à des filières identifiées, à des volumes disponibles, à une origine justifiée et à une capacité de continuité. Les preuves doivent être vérifiables dans l’offre, les pièces du marché, les factures, fiches techniques, étiquettes ou documents de suivi selon le sujet. Notions attendues : souveraineté alimentaire ; filières françaises ; production locale ; dépendance importations ; résilience.</t>
  </si>
  <si>
    <t>Réponse attendue CFA : il faut demander et regarder les preuves utiles : relier l’offre à des filières identifiées, à des volumes disponibles, à une origine justifiée et à une capacité de continuité. La réponse doit citer concrètement : souveraineté ; filières françaises ; local ; moins dépendre ; résister, en évitant de croire une simple phrase commerciale.</t>
  </si>
  <si>
    <t>PREUVE ET DOCUMENT — SOUVERAINETÉ ALIMENTAIRE — FILIÈRES FRANÇAISES — PRODUCTION LOCALE — DÉPENDANCE IMPORTATIONS — RÉSILIENCE</t>
  </si>
  <si>
    <t>PREUVE ET DOCUMENT — SOUVERAINETÉ — FILIÈRES FRANÇAISES — LOCAL — MOINS DÉPENDRE — RÉSISTER</t>
  </si>
  <si>
    <t>M05 — la souveraineté alimentaire — Quelles erreurs d’analyse peuvent fausser le contrôle de souveraineté alimentaire dans le marché ?</t>
  </si>
  <si>
    <t>Pour la souveraineté alimentaire, quelle confusion ou oubli peut faire croire que c’est bon alors que ce n’est pas vraiment contrôlé ?</t>
  </si>
  <si>
    <t>Réponse PRO attendue — angle risque et erreur à éviter : repérer les confusions, limites et non-conformités possibles pour souveraineté alimentaire. Utiliser une réponse construite, relier l’objectif environnemental ou d’approvisionnement au contrôle réel, et citer au moins trois notions vérifiables.</t>
  </si>
  <si>
    <t>Réponse CFA attendue — angle risque et erreur à éviter : Dis l’erreur à ne pas faire pour la souveraineté alimentaire. Donner une phrase claire avec ce qu’on regarde, pourquoi c’est utile et ce qui prouve que ce n’est pas seulement une intention.</t>
  </si>
  <si>
    <t>Réponse attendue PRO : le risque principal est de réduire la souveraineté à un slogan local sans vérifier les volumes, les origines, la qualité ni la continuité d’approvisionnement. La réponse doit montrer pourquoi cela dégrade la fiabilité de l’achat durable ou du suivi d’exécution. Les notions à mobiliser restent : souveraineté alimentaire ; filières françaises ; production locale ; dépendance importations ; résilience.</t>
  </si>
  <si>
    <t>Réponse attendue CFA : l’erreur à éviter est de réduire la souveraineté à un slogan local sans vérifier les volumes, les origines, la qualité ni la continuité d’approvisionnement. Il faut expliquer simplement le danger et reprendre au moins ces repères : souveraineté ; filières françaises ; local ; moins dépendre ; résister.</t>
  </si>
  <si>
    <t>RISQUE ET ERREUR À ÉVITER — SOUVERAINETÉ ALIMENTAIRE — FILIÈRES FRANÇAISES — PRODUCTION LOCALE — DÉPENDANCE IMPORTATIONS — RÉSILIENCE</t>
  </si>
  <si>
    <t>RISQUE ET ERREUR À ÉVITER — SOUVERAINETÉ — FILIÈRES FRANÇAISES — LOCAL — MOINS DÉPENDRE — RÉSISTER</t>
  </si>
  <si>
    <t>M05 — la souveraineté alimentaire — Comment appliquer le contrôle de souveraineté alimentaire en préparation de marché, commande, réception ou suivi d’exécution ?</t>
  </si>
  <si>
    <t>Sur le terrain, comment contrôles-tu la souveraineté alimentaire avec les achats, la cuisine, les livraisons ou le suivi fournisseur ?</t>
  </si>
  <si>
    <t>Réponse PRO attendue — angle application terrain : décrire un contrôle opérationnel en achat, réception ou suivi pour souveraineté alimentaire. Utiliser une réponse construite, relier l’objectif environnemental ou d’approvisionnement au contrôle réel, et citer au moins trois notions vérifiables.</t>
  </si>
  <si>
    <t>Réponse CFA attendue — angle application terrain : Explique comment le vérifier concrètement pour la souveraineté alimentaire. Donner une phrase claire avec ce qu’on regarde, pourquoi c’est utile et ce qui prouve que ce n’est pas seulement une intention.</t>
  </si>
  <si>
    <t>Réponse attendue PRO : questionner les fournisseurs sur les lieux de production, les capacités, les risques de rupture et les solutions de remplacement. Le contrôle doit être opérationnel : qui vérifie, quand, avec quelle information et quelle conséquence en cas d’écart. Les repères attendus sont : souveraineté alimentaire ; filières françaises ; production locale ; dépendance importations ; résilience.</t>
  </si>
  <si>
    <t>Réponse attendue CFA : sur le terrain, il faut questionner les fournisseurs sur les lieux de production, les capacités, les risques de rupture et les solutions de remplacement. La réponse doit dire quoi regarder en cuisine, achat ou réception, avec ces mots utiles : souveraineté ; filières françaises ; local ; moins dépendre ; résister.</t>
  </si>
  <si>
    <t>APPLICATION TERRAIN — SOUVERAINETÉ ALIMENTAIRE — FILIÈRES FRANÇAISES — PRODUCTION LOCALE — DÉPENDANCE IMPORTATIONS — RÉSILIENCE</t>
  </si>
  <si>
    <t>APPLICATION TERRAIN — SOUVERAINETÉ — FILIÈRES FRANÇAISES — LOCAL — MOINS DÉPENDRE — RÉSISTER</t>
  </si>
  <si>
    <t>M05 — la souveraineté alimentaire — Comment transformer souveraineté alimentaire en critère, clause ou condition d’exécution sans perdre la preuve de contrôle ?</t>
  </si>
  <si>
    <t>Pour la souveraineté alimentaire, comment l’acheteur peut-il écrire l’exigence dans le marché et vérifier ensuite que le fournisseur la respecte ?</t>
  </si>
  <si>
    <t>Réponse PRO attendue — angle critère ou clause de marché : relier le sujet à une clause, un critère, une condition d’exécution ou une pénalité pour souveraineté alimentaire. Utiliser une réponse construite, relier l’objectif environnemental ou d’approvisionnement au contrôle réel, et citer au moins trois notions vérifiables.</t>
  </si>
  <si>
    <t>Réponse CFA attendue — angle critère ou clause de marché : Dis comment l’écrire ou le suivre dans le marché pour la souveraineté alimentaire. Donner une phrase claire avec ce qu’on regarde, pourquoi c’est utile et ce qui prouve que ce n’est pas seulement une intention.</t>
  </si>
  <si>
    <t>Réponse attendue PRO : traduire l’objectif en critères vérifiables : origine, organisation filière, disponibilité, résilience et preuves documentaires. La formulation doit rester objective, vérifiable et reliée à l’objet du marché. Elle peut relever du RC, du CCTP ou du CCAP selon qu’il s’agit d’un critère, d’une exigence ou du suivi d’exécution. Notions attendues : souveraineté alimentaire ; filières françaises ; production locale ; dépendance importations ; résilience.</t>
  </si>
  <si>
    <t>Réponse attendue CFA : il faut écrire l’exigence clairement dans le marché puis vérifier pendant l’exécution : traduire l’objectif en critères vérifiables : origine, organisation filière, disponibilité, résilience et preuves documentaires. La réponse doit faire apparaître : souveraineté ; filières françaises ; local ; moins dépendre ; résister.</t>
  </si>
  <si>
    <t>CRITÈRE OU CLAUSE DE MARCHÉ — SOUVERAINETÉ ALIMENTAIRE — FILIÈRES FRANÇAISES — PRODUCTION LOCALE — DÉPENDANCE IMPORTATIONS — RÉSILIENCE</t>
  </si>
  <si>
    <t>CRITÈRE OU CLAUSE DE MARCHÉ — SOUVERAINETÉ — FILIÈRES FRANÇAISES — LOCAL — MOINS DÉPENDRE — RÉSISTER</t>
  </si>
  <si>
    <t>M05 — les productions et filières locales — Définis le périmètre professionnel : que recouvre productions locales et quels éléments doivent être vérifiables dans un marché alimentaire ?</t>
  </si>
  <si>
    <t>Pour les produits locaux, explique avec tes mots ce que cela veut dire et ce qu’il faut reconnaître dans une offre ou une livraison.</t>
  </si>
  <si>
    <t>Réponse PRO attendue — angle définition et périmètre : définir le périmètre et les mots professionnels attendus pour productions locales. Utiliser une réponse construite, relier l’objectif environnemental ou d’approvisionnement au contrôle réel, et citer au moins trois notions vérifiables.</t>
  </si>
  <si>
    <t>Réponse CFA attendue — angle définition et périmètre : Explique d’abord ce que cela veut dire pour les produits locaux. Donner une phrase claire avec ce qu’on regarde, pourquoi c’est utile et ce qui prouve que ce n’est pas seulement une intention.</t>
  </si>
  <si>
    <t>Réponse attendue PRO : offre issue de productions de proximité qui doit rester compatible avec la qualité, la durabilité et la commande publique. La réponse doit faire apparaître les notions suivantes : productions locales ; transparence ; qualité ; durabilité ; attentes consommateurs. Elle doit expliquer le lien avec l’achat durable, la souveraineté ou la réduction d’impact, pas seulement citer des mots-clés.</t>
  </si>
  <si>
    <t>Réponse attendue CFA : Offre issue de productions de proximité qui doit rester compatible avec la qualité, la durabilité et la commande publique. Avec des mots terrain, on doit retrouver : local ; transparent ; qualité ; durable ; attentes. L’idée importante est de comprendre ce qu’on cherche à obtenir avant de commander ou d’accepter une offre.</t>
  </si>
  <si>
    <t>DÉFINITION ET PÉRIMÈTRE — PRODUCTIONS LOCALES — TRANSPARENCE — QUALITÉ — DURABILITÉ — ATTENTES CONSOMMATEURS</t>
  </si>
  <si>
    <t>DÉFINITION ET PÉRIMÈTRE — LOCAL — TRANSPARENT — QUALITÉ — DURABLE — ATTENTES</t>
  </si>
  <si>
    <t>M05 — les productions et filières locales — Quelles preuves, mentions ou documents faut-il demander pour contrôler réellement productions locales ?</t>
  </si>
  <si>
    <t>Pour les produits locaux, quels papiers, indications ou informations dois-tu regarder pour ne pas te contenter d’une promesse ?</t>
  </si>
  <si>
    <t>Réponse PRO attendue — angle preuve et document : identifier les documents, preuves et points contrôlables pour productions locales. Utiliser une réponse construite, relier l’objectif environnemental ou d’approvisionnement au contrôle réel, et citer au moins trois notions vérifiables.</t>
  </si>
  <si>
    <t>Réponse CFA attendue — angle preuve et document : Dis quels papiers ou infos il faut demander pour les produits locaux. Donner une phrase claire avec ce qu’on regarde, pourquoi c’est utile et ce qui prouve que ce n’est pas seulement une intention.</t>
  </si>
  <si>
    <t>Réponse attendue PRO : demander des informations sur l’origine, les volumes disponibles, la saison, les pratiques de production et la traçabilité. Les preuves doivent être vérifiables dans l’offre, les pièces du marché, les factures, fiches techniques, étiquettes ou documents de suivi selon le sujet. Notions attendues : productions locales ; transparence ; qualité ; durabilité ; attentes consommateurs.</t>
  </si>
  <si>
    <t>Réponse attendue CFA : il faut demander et regarder les preuves utiles : demander des informations sur l’origine, les volumes disponibles, la saison, les pratiques de production et la traçabilité. La réponse doit citer concrètement : local ; transparent ; qualité ; durable ; attentes, en évitant de croire une simple phrase commerciale.</t>
  </si>
  <si>
    <t>PREUVE ET DOCUMENT — PRODUCTIONS LOCALES — TRANSPARENCE — QUALITÉ — DURABILITÉ — ATTENTES CONSOMMATEURS</t>
  </si>
  <si>
    <t>PREUVE ET DOCUMENT — LOCAL — TRANSPARENT — QUALITÉ — DURABLE — ATTENTES</t>
  </si>
  <si>
    <t>M05 — les productions et filières locales — Quelles erreurs d’analyse peuvent fausser le contrôle de productions locales dans le marché ?</t>
  </si>
  <si>
    <t>Pour les produits locaux, quelle confusion ou oubli peut faire croire que c’est bon alors que ce n’est pas vraiment contrôlé ?</t>
  </si>
  <si>
    <t>Réponse PRO attendue — angle risque et erreur à éviter : repérer les confusions, limites et non-conformités possibles pour productions locales. Utiliser une réponse construite, relier l’objectif environnemental ou d’approvisionnement au contrôle réel, et citer au moins trois notions vérifiables.</t>
  </si>
  <si>
    <t>Réponse CFA attendue — angle risque et erreur à éviter : Dis l’erreur à ne pas faire pour les produits locaux. Donner une phrase claire avec ce qu’on regarde, pourquoi c’est utile et ce qui prouve que ce n’est pas seulement une intention.</t>
  </si>
  <si>
    <t>Réponse attendue PRO : le risque principal est de favoriser artificiellement le local ou oublier que la proximité ne suffit pas à prouver la qualité durable. La réponse doit montrer pourquoi cela dégrade la fiabilité de l’achat durable ou du suivi d’exécution. Les notions à mobiliser restent : productions locales ; transparence ; qualité ; durabilité ; attentes consommateurs.</t>
  </si>
  <si>
    <t>Réponse attendue CFA : l’erreur à éviter est de favoriser artificiellement le local ou oublier que la proximité ne suffit pas à prouver la qualité durable. Il faut expliquer simplement le danger et reprendre au moins ces repères : local ; transparent ; qualité ; durable ; attentes.</t>
  </si>
  <si>
    <t>RISQUE ET ERREUR À ÉVITER — PRODUCTIONS LOCALES — TRANSPARENCE — QUALITÉ — DURABILITÉ — ATTENTES CONSOMMATEURS</t>
  </si>
  <si>
    <t>RISQUE ET ERREUR À ÉVITER — LOCAL — TRANSPARENT — QUALITÉ — DURABLE — ATTENTES</t>
  </si>
  <si>
    <t>M05 — les productions et filières locales — Comment appliquer le contrôle de productions locales en préparation de marché, commande, réception ou suivi d’exécution ?</t>
  </si>
  <si>
    <t>Sur le terrain, comment contrôles-tu les produits locaux avec les achats, la cuisine, les livraisons ou le suivi fournisseur ?</t>
  </si>
  <si>
    <t>Réponse PRO attendue — angle application terrain : décrire un contrôle opérationnel en achat, réception ou suivi pour productions locales. Utiliser une réponse construite, relier l’objectif environnemental ou d’approvisionnement au contrôle réel, et citer au moins trois notions vérifiables.</t>
  </si>
  <si>
    <t>Réponse CFA attendue — angle application terrain : Explique comment le vérifier concrètement pour les produits locaux. Donner une phrase claire avec ce qu’on regarde, pourquoi c’est utile et ce qui prouve que ce n’est pas seulement une intention.</t>
  </si>
  <si>
    <t>Réponse attendue PRO : vérifier qu’un produit local répond au besoin du restaurant : quantité, régularité, calibre, livraison et preuve. Le contrôle doit être opérationnel : qui vérifie, quand, avec quelle information et quelle conséquence en cas d’écart. Les repères attendus sont : productions locales ; transparence ; qualité ; durabilité ; attentes consommateurs.</t>
  </si>
  <si>
    <t>Réponse attendue CFA : sur le terrain, il faut vérifier qu’un produit local répond au besoin du restaurant : quantité, régularité, calibre, livraison et preuve. La réponse doit dire quoi regarder en cuisine, achat ou réception, avec ces mots utiles : local ; transparent ; qualité ; durable ; attentes.</t>
  </si>
  <si>
    <t>APPLICATION TERRAIN — PRODUCTIONS LOCALES — TRANSPARENCE — QUALITÉ — DURABILITÉ — ATTENTES CONSOMMATEURS</t>
  </si>
  <si>
    <t>APPLICATION TERRAIN — LOCAL — TRANSPARENT — QUALITÉ — DURABLE — ATTENTES</t>
  </si>
  <si>
    <t>M05 — les productions et filières locales — Comment transformer productions locales en critère, clause ou condition d’exécution sans perdre la preuve de contrôle ?</t>
  </si>
  <si>
    <t>Pour les produits locaux, comment l’acheteur peut-il écrire l’exigence dans le marché et vérifier ensuite que le fournisseur la respecte ?</t>
  </si>
  <si>
    <t>Réponse PRO attendue — angle critère ou clause de marché : relier le sujet à une clause, un critère, une condition d’exécution ou une pénalité pour productions locales. Utiliser une réponse construite, relier l’objectif environnemental ou d’approvisionnement au contrôle réel, et citer au moins trois notions vérifiables.</t>
  </si>
  <si>
    <t>Réponse CFA attendue — angle critère ou clause de marché : Dis comment l’écrire ou le suivre dans le marché pour les produits locaux. Donner une phrase claire avec ce qu’on regarde, pourquoi c’est utile et ce qui prouve que ce n’est pas seulement une intention.</t>
  </si>
  <si>
    <t>Réponse attendue PRO : formuler des exigences objectives et non discriminatoires centrées sur la transparence, la durabilité et la réponse au besoin. La formulation doit rester objective, vérifiable et reliée à l’objet du marché. Elle peut relever du RC, du CCTP ou du CCAP selon qu’il s’agit d’un critère, d’une exigence ou du suivi d’exécution. Notions attendues : productions locales ; transparence ; qualité ; durabilité ; attentes consommateurs.</t>
  </si>
  <si>
    <t>Réponse attendue CFA : il faut écrire l’exigence clairement dans le marché puis vérifier pendant l’exécution : formuler des exigences objectives et non discriminatoires centrées sur la transparence, la durabilité et la réponse au besoin. La réponse doit faire apparaître : local ; transparent ; qualité ; durable ; attentes.</t>
  </si>
  <si>
    <t>CRITÈRE OU CLAUSE DE MARCHÉ — PRODUCTIONS LOCALES — TRANSPARENCE — QUALITÉ — DURABILITÉ — ATTENTES CONSOMMATEURS</t>
  </si>
  <si>
    <t>CRITÈRE OU CLAUSE DE MARCHÉ — LOCAL — TRANSPARENT — QUALITÉ — DURABLE — ATTENTES</t>
  </si>
  <si>
    <t>M05 — la concentration des chaînes de production — Définis le périmètre professionnel : que recouvre concentration de la chaîne de production et quels éléments doivent être vérifiables dans un marché alimentaire ?</t>
  </si>
  <si>
    <t>Pour les étapes dans un même pays, explique avec tes mots ce que cela veut dire et ce qu’il faut reconnaître dans une offre ou une livraison.</t>
  </si>
  <si>
    <t>Réponse PRO attendue — angle définition et périmètre : définir le périmètre et les mots professionnels attendus pour concentration de la chaîne de production. Utiliser une réponse construite, relier l’objectif environnemental ou d’approvisionnement au contrôle réel, et citer au moins trois notions vérifiables.</t>
  </si>
  <si>
    <t>Réponse CFA attendue — angle définition et périmètre : Explique d’abord ce que cela veut dire pour les étapes dans un même pays. Donner une phrase claire avec ce qu’on regarde, pourquoi c’est utile et ce qui prouve que ce n’est pas seulement une intention.</t>
  </si>
  <si>
    <t>Réponse attendue PRO : regroupement des étapes de naissance, élevage, abattage, transformation ou conditionnement pour réduire distances, risques sanitaires et impacts environnementaux. La réponse doit faire apparaître les notions suivantes : chaîne de production ; concentration ; réduction des distances ; organisation filière ; souveraineté. Elle doit expliquer le lien avec l’achat durable, la souveraineté ou la réduction d’impact, pas seulement citer des mots-clés.</t>
  </si>
  <si>
    <t>Réponse attendue CFA : Regroupement des étapes de naissance, élevage, abattage, transformation ou conditionnement pour réduire distances, risques sanitaires et impacts environnementaux. Avec des mots terrain, on doit retrouver : étapes production ; même pays ; moins transport ; organisation ; origine claire. L’idée importante est de comprendre ce qu’on cherche à obtenir avant de commander ou d’accepter une offre.</t>
  </si>
  <si>
    <t>DÉFINITION ET PÉRIMÈTRE — CHAÎNE DE PRODUCTION — CONCENTRATION — RÉDUCTION DES DISTANCES — ORGANISATION FILIÈRE — SOUVERAINETÉ</t>
  </si>
  <si>
    <t>DÉFINITION ET PÉRIMÈTRE — ÉTAPES PRODUCTION — MÊME PAYS — MOINS TRANSPORT — ORGANISATION — ORIGINE CLAIRE</t>
  </si>
  <si>
    <t>M05 — la concentration des chaînes de production — Quelles preuves, mentions ou documents faut-il demander pour contrôler réellement concentration de la chaîne de production ?</t>
  </si>
  <si>
    <t>Pour les étapes dans un même pays, quels papiers, indications ou informations dois-tu regarder pour ne pas te contenter d’une promesse ?</t>
  </si>
  <si>
    <t>Réponse PRO attendue — angle preuve et document : identifier les documents, preuves et points contrôlables pour concentration de la chaîne de production. Utiliser une réponse construite, relier l’objectif environnemental ou d’approvisionnement au contrôle réel, et citer au moins trois notions vérifiables.</t>
  </si>
  <si>
    <t>Réponse CFA attendue — angle preuve et document : Dis quels papiers ou infos il faut demander pour les étapes dans un même pays. Donner une phrase claire avec ce qu’on regarde, pourquoi c’est utile et ce qui prouve que ce n’est pas seulement une intention.</t>
  </si>
  <si>
    <t>Réponse attendue PRO : contrôler étiquettes, fiches techniques, factures et mentions de naissance, élevage, abattage, transformation ou conditionnement. Les preuves doivent être vérifiables dans l’offre, les pièces du marché, les factures, fiches techniques, étiquettes ou documents de suivi selon le sujet. Notions attendues : chaîne de production ; concentration ; réduction des distances ; organisation filière ; souveraineté.</t>
  </si>
  <si>
    <t>Réponse attendue CFA : il faut demander et regarder les preuves utiles : contrôler étiquettes, fiches techniques, factures et mentions de naissance, élevage, abattage, transformation ou conditionnement. La réponse doit citer concrètement : étapes production ; même pays ; moins transport ; organisation ; origine claire, en évitant de croire une simple phrase commerciale.</t>
  </si>
  <si>
    <t>PREUVE ET DOCUMENT — CHAÎNE DE PRODUCTION — CONCENTRATION — RÉDUCTION DES DISTANCES — ORGANISATION FILIÈRE — SOUVERAINETÉ</t>
  </si>
  <si>
    <t>PREUVE ET DOCUMENT — ÉTAPES PRODUCTION — MÊME PAYS — MOINS TRANSPORT — ORGANISATION — ORIGINE CLAIRE</t>
  </si>
  <si>
    <t>M05 — la concentration des chaînes de production — Quelles erreurs d’analyse peuvent fausser le contrôle de concentration de la chaîne de production dans le marché ?</t>
  </si>
  <si>
    <t>Pour les étapes dans un même pays, quelle confusion ou oubli peut faire croire que c’est bon alors que ce n’est pas vraiment contrôlé ?</t>
  </si>
  <si>
    <t>Réponse PRO attendue — angle risque et erreur à éviter : repérer les confusions, limites et non-conformités possibles pour concentration de la chaîne de production. Utiliser une réponse construite, relier l’objectif environnemental ou d’approvisionnement au contrôle réel, et citer au moins trois notions vérifiables.</t>
  </si>
  <si>
    <t>Réponse CFA attendue — angle risque et erreur à éviter : Dis l’erreur à ne pas faire pour les étapes dans un même pays. Donner une phrase claire avec ce qu’on regarde, pourquoi c’est utile et ce qui prouve que ce n’est pas seulement une intention.</t>
  </si>
  <si>
    <t>Réponse attendue PRO : le risque principal est de accepter un produit dont les étapes sont dispersées ou dont l’origine est incomplète, ce qui fragilise la traçabilité et la maîtrise sanitaire. La réponse doit montrer pourquoi cela dégrade la fiabilité de l’achat durable ou du suivi d’exécution. Les notions à mobiliser restent : chaîne de production ; concentration ; réduction des distances ; organisation filière ; souveraineté.</t>
  </si>
  <si>
    <t>Réponse attendue CFA : l’erreur à éviter est de accepter un produit dont les étapes sont dispersées ou dont l’origine est incomplète, ce qui fragilise la traçabilité et la maîtrise sanitaire. Il faut expliquer simplement le danger et reprendre au moins ces repères : étapes production ; même pays ; moins transport ; organisation ; origine claire.</t>
  </si>
  <si>
    <t>RISQUE ET ERREUR À ÉVITER — CHAÎNE DE PRODUCTION — CONCENTRATION — RÉDUCTION DES DISTANCES — ORGANISATION FILIÈRE — SOUVERAINETÉ</t>
  </si>
  <si>
    <t>RISQUE ET ERREUR À ÉVITER — ÉTAPES PRODUCTION — MÊME PAYS — MOINS TRANSPORT — ORGANISATION — ORIGINE CLAIRE</t>
  </si>
  <si>
    <t>M05 — la concentration des chaînes de production — Comment appliquer le contrôle de concentration de la chaîne de production en préparation de marché, commande, réception ou suivi d’exécution ?</t>
  </si>
  <si>
    <t>Sur le terrain, comment contrôles-tu les étapes dans un même pays avec les achats, la cuisine, les livraisons ou le suivi fournisseur ?</t>
  </si>
  <si>
    <t>Réponse PRO attendue — angle application terrain : décrire un contrôle opérationnel en achat, réception ou suivi pour concentration de la chaîne de production. Utiliser une réponse construite, relier l’objectif environnemental ou d’approvisionnement au contrôle réel, et citer au moins trois notions vérifiables.</t>
  </si>
  <si>
    <t>Réponse CFA attendue — angle application terrain : Explique comment le vérifier concrètement pour les étapes dans un même pays. Donner une phrase claire avec ce qu’on regarde, pourquoi c’est utile et ce qui prouve que ce n’est pas seulement une intention.</t>
  </si>
  <si>
    <t>Réponse attendue PRO : à réception, comparer les mentions du produit livré avec l’engagement du marché et signaler les écarts. Le contrôle doit être opérationnel : qui vérifie, quand, avec quelle information et quelle conséquence en cas d’écart. Les repères attendus sont : chaîne de production ; concentration ; réduction des distances ; organisation filière ; souveraineté.</t>
  </si>
  <si>
    <t>Réponse attendue CFA : sur le terrain, il faut à réception, comparer les mentions du produit livré avec l’engagement du marché et signaler les écarts. La réponse doit dire quoi regarder en cuisine, achat ou réception, avec ces mots utiles : étapes production ; même pays ; moins transport ; organisation ; origine claire.</t>
  </si>
  <si>
    <t>APPLICATION TERRAIN — CHAÎNE DE PRODUCTION — CONCENTRATION — RÉDUCTION DES DISTANCES — ORGANISATION FILIÈRE — SOUVERAINETÉ</t>
  </si>
  <si>
    <t>APPLICATION TERRAIN — ÉTAPES PRODUCTION — MÊME PAYS — MOINS TRANSPORT — ORGANISATION — ORIGINE CLAIRE</t>
  </si>
  <si>
    <t>M05 — la concentration des chaînes de production — Comment transformer concentration de la chaîne de production en critère, clause ou condition d’exécution sans perdre la preuve de contrôle ?</t>
  </si>
  <si>
    <t>Pour les étapes dans un même pays, comment l’acheteur peut-il écrire l’exigence dans le marché et vérifier ensuite que le fournisseur la respecte ?</t>
  </si>
  <si>
    <t>Réponse PRO attendue — angle critère ou clause de marché : relier le sujet à une clause, un critère, une condition d’exécution ou une pénalité pour concentration de la chaîne de production. Utiliser une réponse construite, relier l’objectif environnemental ou d’approvisionnement au contrôle réel, et citer au moins trois notions vérifiables.</t>
  </si>
  <si>
    <t>Réponse CFA attendue — angle critère ou clause de marché : Dis comment l’écrire ou le suivre dans le marché pour les étapes dans un même pays. Donner une phrase claire avec ce qu’on regarde, pourquoi c’est utile et ce qui prouve que ce n’est pas seulement une intention.</t>
  </si>
  <si>
    <t>Réponse attendue PRO : inscrire l’exigence dans la bonne pièce et prévoir rejet de livraison ou pénalité lorsque les mentions attendues sont absentes. La formulation doit rester objective, vérifiable et reliée à l’objet du marché. Elle peut relever du RC, du CCTP ou du CCAP selon qu’il s’agit d’un critère, d’une exigence ou du suivi d’exécution. Notions attendues : chaîne de production ; concentration ; réduction des distances ; organisation filière ; souveraineté.</t>
  </si>
  <si>
    <t>Réponse attendue CFA : il faut écrire l’exigence clairement dans le marché puis vérifier pendant l’exécution : inscrire l’exigence dans la bonne pièce et prévoir rejet de livraison ou pénalité lorsque les mentions attendues sont absentes. La réponse doit faire apparaître : étapes production ; même pays ; moins transport ; organisation ; origine claire.</t>
  </si>
  <si>
    <t>CRITÈRE OU CLAUSE DE MARCHÉ — CHAÎNE DE PRODUCTION — CONCENTRATION — RÉDUCTION DES DISTANCES — ORGANISATION FILIÈRE — SOUVERAINETÉ</t>
  </si>
  <si>
    <t>CRITÈRE OU CLAUSE DE MARCHÉ — ÉTAPES PRODUCTION — MÊME PAYS — MOINS TRANSPORT — ORGANISATION — ORIGINE CLAIRE</t>
  </si>
  <si>
    <t>M05 — la lutte contre le gaspillage alimentaire — Définis le périmètre professionnel : que recouvre gaspillage alimentaire et quels éléments doivent être vérifiables dans un marché alimentaire ?</t>
  </si>
  <si>
    <t>Pour le gaspillage alimentaire, explique avec tes mots ce que cela veut dire et ce qu’il faut reconnaître dans une offre ou une livraison.</t>
  </si>
  <si>
    <t>Réponse PRO attendue — angle définition et périmètre : définir le périmètre et les mots professionnels attendus pour gaspillage alimentaire. Utiliser une réponse construite, relier l’objectif environnemental ou d’approvisionnement au contrôle réel, et citer au moins trois notions vérifiables.</t>
  </si>
  <si>
    <t>Réponse CFA attendue — angle définition et périmètre : Explique d’abord ce que cela veut dire pour le gaspillage alimentaire. Donner une phrase claire avec ce qu’on regarde, pourquoi c’est utile et ce qui prouve que ce n’est pas seulement une intention.</t>
  </si>
  <si>
    <t>Réponse attendue PRO : nourriture destinée à la consommation humaine qui est perdue, jetée ou dégradée, en distinguant la fraction comestible des déchets non comestibles. La réponse doit faire apparaître les notions suivantes : gaspillage alimentaire ; diagnostic ; réduction ; valorisation biodéchets ; levier économique. Elle doit expliquer le lien avec l’achat durable, la souveraineté ou la réduction d’impact, pas seulement citer des mots-clés.</t>
  </si>
  <si>
    <t>Réponse attendue CFA : Nourriture destinée à la consommation humaine qui est perdue, jetée ou dégradée, en distinguant la fraction comestible des déchets non comestibles. Avec des mots terrain, on doit retrouver : gaspillage ; peser ; réduire ; valoriser ; économiser. L’idée importante est de comprendre ce qu’on cherche à obtenir avant de commander ou d’accepter une offre.</t>
  </si>
  <si>
    <t>DÉFINITION ET PÉRIMÈTRE — GASPILLAGE ALIMENTAIRE — DIAGNOSTIC — RÉDUCTION — VALORISATION BIODÉCHETS — LEVIER ÉCONOMIQUE</t>
  </si>
  <si>
    <t>DÉFINITION ET PÉRIMÈTRE — GASPILLAGE — PESER — RÉDUIRE — VALORISER — ÉCONOMISER</t>
  </si>
  <si>
    <t>M05 — la lutte contre le gaspillage alimentaire — Quelles preuves, mentions ou documents faut-il demander pour contrôler réellement gaspillage alimentaire ?</t>
  </si>
  <si>
    <t>Pour le gaspillage alimentaire, quels papiers, indications ou informations dois-tu regarder pour ne pas te contenter d’une promesse ?</t>
  </si>
  <si>
    <t>Réponse PRO attendue — angle preuve et document : identifier les documents, preuves et points contrôlables pour gaspillage alimentaire. Utiliser une réponse construite, relier l’objectif environnemental ou d’approvisionnement au contrôle réel, et citer au moins trois notions vérifiables.</t>
  </si>
  <si>
    <t>Réponse CFA attendue — angle preuve et document : Dis quels papiers ou infos il faut demander pour le gaspillage alimentaire. Donner une phrase claire avec ce qu’on regarde, pourquoi c’est utile et ce qui prouve que ce n’est pas seulement une intention.</t>
  </si>
  <si>
    <t>Réponse attendue PRO : s’appuyer sur diagnostic, pesées, résultats par denrée, plan d’action et suivi des déchets ou excédents. Les preuves doivent être vérifiables dans l’offre, les pièces du marché, les factures, fiches techniques, étiquettes ou documents de suivi selon le sujet. Notions attendues : gaspillage alimentaire ; diagnostic ; réduction ; valorisation biodéchets ; levier économique.</t>
  </si>
  <si>
    <t>Réponse attendue CFA : il faut demander et regarder les preuves utiles : s’appuyer sur diagnostic, pesées, résultats par denrée, plan d’action et suivi des déchets ou excédents. La réponse doit citer concrètement : gaspillage ; peser ; réduire ; valoriser ; économiser, en évitant de croire une simple phrase commerciale.</t>
  </si>
  <si>
    <t>PREUVE ET DOCUMENT — GASPILLAGE ALIMENTAIRE — DIAGNOSTIC — RÉDUCTION — VALORISATION BIODÉCHETS — LEVIER ÉCONOMIQUE</t>
  </si>
  <si>
    <t>PREUVE ET DOCUMENT — GASPILLAGE — PESER — RÉDUIRE — VALORISER — ÉCONOMISER</t>
  </si>
  <si>
    <t>M05 — la lutte contre le gaspillage alimentaire — Quelles erreurs d’analyse peuvent fausser le contrôle de gaspillage alimentaire dans le marché ?</t>
  </si>
  <si>
    <t>Pour le gaspillage alimentaire, quelle confusion ou oubli peut faire croire que c’est bon alors que ce n’est pas vraiment contrôlé ?</t>
  </si>
  <si>
    <t>Réponse PRO attendue — angle risque et erreur à éviter : repérer les confusions, limites et non-conformités possibles pour gaspillage alimentaire. Utiliser une réponse construite, relier l’objectif environnemental ou d’approvisionnement au contrôle réel, et citer au moins trois notions vérifiables.</t>
  </si>
  <si>
    <t>Réponse CFA attendue — angle risque et erreur à éviter : Dis l’erreur à ne pas faire pour le gaspillage alimentaire. Donner une phrase claire avec ce qu’on regarde, pourquoi c’est utile et ce qui prouve que ce n’est pas seulement une intention.</t>
  </si>
  <si>
    <t>Réponse attendue PRO : le risque principal est de compter tous les déchets comme gaspillage ou annoncer une démarche sans mesure, sans objectif ni résultat. La réponse doit montrer pourquoi cela dégrade la fiabilité de l’achat durable ou du suivi d’exécution. Les notions à mobiliser restent : gaspillage alimentaire ; diagnostic ; réduction ; valorisation biodéchets ; levier économique.</t>
  </si>
  <si>
    <t>Réponse attendue CFA : l’erreur à éviter est de compter tous les déchets comme gaspillage ou annoncer une démarche sans mesure, sans objectif ni résultat. Il faut expliquer simplement le danger et reprendre au moins ces repères : gaspillage ; peser ; réduire ; valoriser ; économiser.</t>
  </si>
  <si>
    <t>RISQUE ET ERREUR À ÉVITER — GASPILLAGE ALIMENTAIRE — DIAGNOSTIC — RÉDUCTION — VALORISATION BIODÉCHETS — LEVIER ÉCONOMIQUE</t>
  </si>
  <si>
    <t>RISQUE ET ERREUR À ÉVITER — GASPILLAGE — PESER — RÉDUIRE — VALORISER — ÉCONOMISER</t>
  </si>
  <si>
    <t>M05 — la lutte contre le gaspillage alimentaire — Comment appliquer le contrôle de gaspillage alimentaire en préparation de marché, commande, réception ou suivi d’exécution ?</t>
  </si>
  <si>
    <t>Sur le terrain, comment contrôles-tu le gaspillage alimentaire avec les achats, la cuisine, les livraisons ou le suivi fournisseur ?</t>
  </si>
  <si>
    <t>Réponse PRO attendue — angle application terrain : décrire un contrôle opérationnel en achat, réception ou suivi pour gaspillage alimentaire. Utiliser une réponse construite, relier l’objectif environnemental ou d’approvisionnement au contrôle réel, et citer au moins trois notions vérifiables.</t>
  </si>
  <si>
    <t>Réponse CFA attendue — angle application terrain : Explique comment le vérifier concrètement pour le gaspillage alimentaire. Donner une phrase claire avec ce qu’on regarde, pourquoi c’est utile et ce qui prouve que ce n’est pas seulement une intention.</t>
  </si>
  <si>
    <t>Réponse attendue PRO : organiser pesée, observation des restes, retour cuisine-service et actions correctives concrètes. Le contrôle doit être opérationnel : qui vérifie, quand, avec quelle information et quelle conséquence en cas d’écart. Les repères attendus sont : gaspillage alimentaire ; diagnostic ; réduction ; valorisation biodéchets ; levier économique.</t>
  </si>
  <si>
    <t>Réponse attendue CFA : sur le terrain, il faut organiser pesée, observation des restes, retour cuisine-service et actions correctives concrètes. La réponse doit dire quoi regarder en cuisine, achat ou réception, avec ces mots utiles : gaspillage ; peser ; réduire ; valoriser ; économiser.</t>
  </si>
  <si>
    <t>APPLICATION TERRAIN — GASPILLAGE ALIMENTAIRE — DIAGNOSTIC — RÉDUCTION — VALORISATION BIODÉCHETS — LEVIER ÉCONOMIQUE</t>
  </si>
  <si>
    <t>APPLICATION TERRAIN — GASPILLAGE — PESER — RÉDUIRE — VALORISER — ÉCONOMISER</t>
  </si>
  <si>
    <t>M05 — la lutte contre le gaspillage alimentaire — Comment transformer gaspillage alimentaire en critère, clause ou condition d’exécution sans perdre la preuve de contrôle ?</t>
  </si>
  <si>
    <t>Pour le gaspillage alimentaire, comment l’acheteur peut-il écrire l’exigence dans le marché et vérifier ensuite que le fournisseur la respecte ?</t>
  </si>
  <si>
    <t>Réponse PRO attendue — angle critère ou clause de marché : relier le sujet à une clause, un critère, une condition d’exécution ou une pénalité pour gaspillage alimentaire. Utiliser une réponse construite, relier l’objectif environnemental ou d’approvisionnement au contrôle réel, et citer au moins trois notions vérifiables.</t>
  </si>
  <si>
    <t>Réponse CFA attendue — angle critère ou clause de marché : Dis comment l’écrire ou le suivre dans le marché pour le gaspillage alimentaire. Donner une phrase claire avec ce qu’on regarde, pourquoi c’est utile et ce qui prouve que ce n’est pas seulement une intention.</t>
  </si>
  <si>
    <t>Réponse attendue PRO : prévoir une condition d’exécution et un suivi mesurable afin que le titulaire applique les actions annoncées dans l’offre. La formulation doit rester objective, vérifiable et reliée à l’objet du marché. Elle peut relever du RC, du CCTP ou du CCAP selon qu’il s’agit d’un critère, d’une exigence ou du suivi d’exécution. Notions attendues : gaspillage alimentaire ; diagnostic ; réduction ; valorisation biodéchets ; levier économique.</t>
  </si>
  <si>
    <t>Réponse attendue CFA : il faut écrire l’exigence clairement dans le marché puis vérifier pendant l’exécution : prévoir une condition d’exécution et un suivi mesurable afin que le titulaire applique les actions annoncées dans l’offre. La réponse doit faire apparaître : gaspillage ; peser ; réduire ; valoriser ; économiser.</t>
  </si>
  <si>
    <t>CRITÈRE OU CLAUSE DE MARCHÉ — GASPILLAGE ALIMENTAIRE — DIAGNOSTIC — RÉDUCTION — VALORISATION BIODÉCHETS — LEVIER ÉCONOMIQUE</t>
  </si>
  <si>
    <t>CRITÈRE OU CLAUSE DE MARCHÉ — GASPILLAGE — PESER — RÉDUIRE — VALORISER — ÉCONOMISER</t>
  </si>
  <si>
    <t>M05 — la clause anti-gaspillage — Définis le périmètre professionnel : que recouvre clause anti-gaspillage et quels éléments doivent être vérifiables dans un marché alimentaire ?</t>
  </si>
  <si>
    <t>Pour la clause contre le gaspillage, explique avec tes mots ce que cela veut dire et ce qu’il faut reconnaître dans une offre ou une livraison.</t>
  </si>
  <si>
    <t>Réponse PRO attendue — angle définition et périmètre : définir le périmètre et les mots professionnels attendus pour clause anti-gaspillage. Utiliser une réponse construite, relier l’objectif environnemental ou d’approvisionnement au contrôle réel, et citer au moins trois notions vérifiables.</t>
  </si>
  <si>
    <t>Réponse CFA attendue — angle définition et périmètre : Explique d’abord ce que cela veut dire pour la clause contre le gaspillage. Donner une phrase claire avec ce qu’on regarde, pourquoi c’est utile et ce qui prouve que ce n’est pas seulement une intention.</t>
  </si>
  <si>
    <t>Réponse attendue PRO : dispositif contractuel qui impose ou valorise des actions anti-gaspillage pendant la production, le service ou la gestion des excédents. La réponse doit faire apparaître les notions suivantes : clause dédiée ; actions anti-gaspillage ; suivi quantitatif ; sensibilisation ; formation. Elle doit expliquer le lien avec l’achat durable, la souveraineté ou la réduction d’impact, pas seulement citer des mots-clés.</t>
  </si>
  <si>
    <t>Réponse attendue CFA : Dispositif contractuel qui impose ou valorise des actions anti-gaspillage pendant la production, le service ou la gestion des excédents. Avec des mots terrain, on doit retrouver : clause ; actions ; suivi chiffres ; sensibiliser ; former. L’idée importante est de comprendre ce qu’on cherche à obtenir avant de commander ou d’accepter une offre.</t>
  </si>
  <si>
    <t>DÉFINITION ET PÉRIMÈTRE — CLAUSE DÉDIÉE — ACTIONS ANTI-GASPILLAGE — SUIVI QUANTITATIF — SENSIBILISATION — FORMATION</t>
  </si>
  <si>
    <t>DÉFINITION ET PÉRIMÈTRE — CLAUSE — ACTIONS — SUIVI CHIFFRES — SENSIBILISER — FORMER</t>
  </si>
  <si>
    <t>M05 — la clause anti-gaspillage — Quelles preuves, mentions ou documents faut-il demander pour contrôler réellement clause anti-gaspillage ?</t>
  </si>
  <si>
    <t>Pour la clause contre le gaspillage, quels papiers, indications ou informations dois-tu regarder pour ne pas te contenter d’une promesse ?</t>
  </si>
  <si>
    <t>Réponse PRO attendue — angle preuve et document : identifier les documents, preuves et points contrôlables pour clause anti-gaspillage. Utiliser une réponse construite, relier l’objectif environnemental ou d’approvisionnement au contrôle réel, et citer au moins trois notions vérifiables.</t>
  </si>
  <si>
    <t>Réponse CFA attendue — angle preuve et document : Dis quels papiers ou infos il faut demander pour la clause contre le gaspillage. Donner une phrase claire avec ce qu’on regarde, pourquoi c’est utile et ce qui prouve que ce n’est pas seulement une intention.</t>
  </si>
  <si>
    <t>Réponse attendue PRO : vérifier que l’offre décrit des actions, des mesures chiffrées, des partenariats, une formation et un suivi périodique. Les preuves doivent être vérifiables dans l’offre, les pièces du marché, les factures, fiches techniques, étiquettes ou documents de suivi selon le sujet. Notions attendues : clause dédiée ; actions anti-gaspillage ; suivi quantitatif ; sensibilisation ; formation.</t>
  </si>
  <si>
    <t>Réponse attendue CFA : il faut demander et regarder les preuves utiles : vérifier que l’offre décrit des actions, des mesures chiffrées, des partenariats, une formation et un suivi périodique. La réponse doit citer concrètement : clause ; actions ; suivi chiffres ; sensibiliser ; former, en évitant de croire une simple phrase commerciale.</t>
  </si>
  <si>
    <t>PREUVE ET DOCUMENT — CLAUSE DÉDIÉE — ACTIONS ANTI-GASPILLAGE — SUIVI QUANTITATIF — SENSIBILISATION — FORMATION</t>
  </si>
  <si>
    <t>PREUVE ET DOCUMENT — CLAUSE — ACTIONS — SUIVI CHIFFRES — SENSIBILISER — FORMER</t>
  </si>
  <si>
    <t>M05 — la clause anti-gaspillage — Quelles erreurs d’analyse peuvent fausser le contrôle de clause anti-gaspillage dans le marché ?</t>
  </si>
  <si>
    <t>Pour la clause contre le gaspillage, quelle confusion ou oubli peut faire croire que c’est bon alors que ce n’est pas vraiment contrôlé ?</t>
  </si>
  <si>
    <t>Réponse PRO attendue — angle risque et erreur à éviter : repérer les confusions, limites et non-conformités possibles pour clause anti-gaspillage. Utiliser une réponse construite, relier l’objectif environnemental ou d’approvisionnement au contrôle réel, et citer au moins trois notions vérifiables.</t>
  </si>
  <si>
    <t>Réponse CFA attendue — angle risque et erreur à éviter : Dis l’erreur à ne pas faire pour la clause contre le gaspillage. Donner une phrase claire avec ce qu’on regarde, pourquoi c’est utile et ce qui prouve que ce n’est pas seulement une intention.</t>
  </si>
  <si>
    <t>Réponse attendue PRO : le risque principal est de copier une clause sans indicateur, sans preuve, sans lien avec les pratiques de production ou le service réel. La réponse doit montrer pourquoi cela dégrade la fiabilité de l’achat durable ou du suivi d’exécution. Les notions à mobiliser restent : clause dédiée ; actions anti-gaspillage ; suivi quantitatif ; sensibilisation ; formation.</t>
  </si>
  <si>
    <t>Réponse attendue CFA : l’erreur à éviter est de copier une clause sans indicateur, sans preuve, sans lien avec les pratiques de production ou le service réel. Il faut expliquer simplement le danger et reprendre au moins ces repères : clause ; actions ; suivi chiffres ; sensibiliser ; former.</t>
  </si>
  <si>
    <t>RISQUE ET ERREUR À ÉVITER — CLAUSE DÉDIÉE — ACTIONS ANTI-GASPILLAGE — SUIVI QUANTITATIF — SENSIBILISATION — FORMATION</t>
  </si>
  <si>
    <t>RISQUE ET ERREUR À ÉVITER — CLAUSE — ACTIONS — SUIVI CHIFFRES — SENSIBILISER — FORMER</t>
  </si>
  <si>
    <t>M05 — la clause anti-gaspillage — Comment appliquer le contrôle de clause anti-gaspillage en préparation de marché, commande, réception ou suivi d’exécution ?</t>
  </si>
  <si>
    <t>Sur le terrain, comment contrôles-tu la clause contre le gaspillage avec les achats, la cuisine, les livraisons ou le suivi fournisseur ?</t>
  </si>
  <si>
    <t>Réponse PRO attendue — angle application terrain : décrire un contrôle opérationnel en achat, réception ou suivi pour clause anti-gaspillage. Utiliser une réponse construite, relier l’objectif environnemental ou d’approvisionnement au contrôle réel, et citer au moins trois notions vérifiables.</t>
  </si>
  <si>
    <t>Réponse CFA attendue — angle application terrain : Explique comment le vérifier concrètement pour la clause contre le gaspillage. Donner une phrase claire avec ce qu’on regarde, pourquoi c’est utile et ce qui prouve que ce n’est pas seulement une intention.</t>
  </si>
  <si>
    <t>Réponse attendue PRO : suivre la pesée, les excédents, les retours assiette et les actions de sensibilisation du titulaire. Le contrôle doit être opérationnel : qui vérifie, quand, avec quelle information et quelle conséquence en cas d’écart. Les repères attendus sont : clause dédiée ; actions anti-gaspillage ; suivi quantitatif ; sensibilisation ; formation.</t>
  </si>
  <si>
    <t>Réponse attendue CFA : sur le terrain, il faut suivre la pesée, les excédents, les retours assiette et les actions de sensibilisation du titulaire. La réponse doit dire quoi regarder en cuisine, achat ou réception, avec ces mots utiles : clause ; actions ; suivi chiffres ; sensibiliser ; former.</t>
  </si>
  <si>
    <t>APPLICATION TERRAIN — CLAUSE DÉDIÉE — ACTIONS ANTI-GASPILLAGE — SUIVI QUANTITATIF — SENSIBILISATION — FORMATION</t>
  </si>
  <si>
    <t>APPLICATION TERRAIN — CLAUSE — ACTIONS — SUIVI CHIFFRES — SENSIBILISER — FORMER</t>
  </si>
  <si>
    <t>M05 — la clause anti-gaspillage — Comment transformer clause anti-gaspillage en critère, clause ou condition d’exécution sans perdre la preuve de contrôle ?</t>
  </si>
  <si>
    <t>Pour la clause contre le gaspillage, comment l’acheteur peut-il écrire l’exigence dans le marché et vérifier ensuite que le fournisseur la respecte ?</t>
  </si>
  <si>
    <t>Réponse PRO attendue — angle critère ou clause de marché : relier le sujet à une clause, un critère, une condition d’exécution ou une pénalité pour clause anti-gaspillage. Utiliser une réponse construite, relier l’objectif environnemental ou d’approvisionnement au contrôle réel, et citer au moins trois notions vérifiables.</t>
  </si>
  <si>
    <t>Réponse CFA attendue — angle critère ou clause de marché : Dis comment l’écrire ou le suivre dans le marché pour la clause contre le gaspillage. Donner une phrase claire avec ce qu’on regarde, pourquoi c’est utile et ce qui prouve que ce n’est pas seulement une intention.</t>
  </si>
  <si>
    <t>Réponse attendue PRO : relier la clause au CCAP ou CCTP, prévoir fréquence de suivi et pénalité en cas de non-application. La formulation doit rester objective, vérifiable et reliée à l’objet du marché. Elle peut relever du RC, du CCTP ou du CCAP selon qu’il s’agit d’un critère, d’une exigence ou du suivi d’exécution. Notions attendues : clause dédiée ; actions anti-gaspillage ; suivi quantitatif ; sensibilisation ; formation.</t>
  </si>
  <si>
    <t>Réponse attendue CFA : il faut écrire l’exigence clairement dans le marché puis vérifier pendant l’exécution : relier la clause au CCAP ou CCTP, prévoir fréquence de suivi et pénalité en cas de non-application. La réponse doit faire apparaître : clause ; actions ; suivi chiffres ; sensibiliser ; former.</t>
  </si>
  <si>
    <t>CRITÈRE OU CLAUSE DE MARCHÉ — CLAUSE DÉDIÉE — ACTIONS ANTI-GASPILLAGE — SUIVI QUANTITATIF — SENSIBILISATION — FORMATION</t>
  </si>
  <si>
    <t>CRITÈRE OU CLAUSE DE MARCHÉ — CLAUSE — ACTIONS — SUIVI CHIFFRES — SENSIBILISER — FORMER</t>
  </si>
  <si>
    <t>M05 — la saisonnalité des fruits et légumes — Définis le périmètre professionnel : que recouvre saisonnalité fruits et légumes et quels éléments doivent être vérifiables dans un marché alimentaire ?</t>
  </si>
  <si>
    <t>Pour les fruits et légumes de saison, explique avec tes mots ce que cela veut dire et ce qu’il faut reconnaître dans une offre ou une livraison.</t>
  </si>
  <si>
    <t>Réponse PRO attendue — angle définition et périmètre : définir le périmètre et les mots professionnels attendus pour saisonnalité fruits et légumes. Utiliser une réponse construite, relier l’objectif environnemental ou d’approvisionnement au contrôle réel, et citer au moins trois notions vérifiables.</t>
  </si>
  <si>
    <t>Réponse CFA attendue — angle définition et périmètre : Explique d’abord ce que cela veut dire pour les fruits et légumes de saison. Donner une phrase claire avec ce qu’on regarde, pourquoi c’est utile et ce qui prouve que ce n’est pas seulement une intention.</t>
  </si>
  <si>
    <t>Réponse attendue PRO : obligation de respecter un calendrier de disponibilité des fruits et légumes frais en lien avec les saisons et l’origine. La réponse doit faire apparaître les notions suivantes : saisonnalité ; fruits et légumes ; calendrier ; offre locale ; qualité environnementale. Elle doit expliquer le lien avec l’achat durable, la souveraineté ou la réduction d’impact, pas seulement citer des mots-clés.</t>
  </si>
  <si>
    <t>Réponse attendue CFA : Obligation de respecter un calendrier de disponibilité des fruits et légumes frais en lien avec les saisons et l’origine. Avec des mots terrain, on doit retrouver : saison ; fruits ; légumes ; calendrier ; local. L’idée importante est de comprendre ce qu’on cherche à obtenir avant de commander ou d’accepter une offre.</t>
  </si>
  <si>
    <t>DÉFINITION ET PÉRIMÈTRE — SAISONNALITÉ — FRUITS ET LÉGUMES — CALENDRIER — OFFRE LOCALE — QUALITÉ ENVIRONNEMENTALE</t>
  </si>
  <si>
    <t>DÉFINITION ET PÉRIMÈTRE — SAISON — FRUITS — LÉGUMES — CALENDRIER — LOCAL</t>
  </si>
  <si>
    <t>M05 — la saisonnalité des fruits et légumes — Quelles preuves, mentions ou documents faut-il demander pour contrôler réellement saisonnalité fruits et légumes ?</t>
  </si>
  <si>
    <t>Pour les fruits et légumes de saison, quels papiers, indications ou informations dois-tu regarder pour ne pas te contenter d’une promesse ?</t>
  </si>
  <si>
    <t>Réponse PRO attendue — angle preuve et document : identifier les documents, preuves et points contrôlables pour saisonnalité fruits et légumes. Utiliser une réponse construite, relier l’objectif environnemental ou d’approvisionnement au contrôle réel, et citer au moins trois notions vérifiables.</t>
  </si>
  <si>
    <t>Réponse CFA attendue — angle preuve et document : Dis quels papiers ou infos il faut demander pour les fruits et légumes de saison. Donner une phrase claire avec ce qu’on regarde, pourquoi c’est utile et ce qui prouve que ce n’est pas seulement une intention.</t>
  </si>
  <si>
    <t>Réponse attendue PRO : demander un calendrier de saisonnalité, les quantités prévues, l’origine des produits et les preuves de conformité en livraison. Les preuves doivent être vérifiables dans l’offre, les pièces du marché, les factures, fiches techniques, étiquettes ou documents de suivi selon le sujet. Notions attendues : saisonnalité ; fruits et légumes ; calendrier ; offre locale ; qualité environnementale.</t>
  </si>
  <si>
    <t>Réponse attendue CFA : il faut demander et regarder les preuves utiles : demander un calendrier de saisonnalité, les quantités prévues, l’origine des produits et les preuves de conformité en livraison. La réponse doit citer concrètement : saison ; fruits ; légumes ; calendrier ; local, en évitant de croire une simple phrase commerciale.</t>
  </si>
  <si>
    <t>PREUVE ET DOCUMENT — SAISONNALITÉ — FRUITS ET LÉGUMES — CALENDRIER — OFFRE LOCALE — QUALITÉ ENVIRONNEMENTALE</t>
  </si>
  <si>
    <t>PREUVE ET DOCUMENT — SAISON — FRUITS — LÉGUMES — CALENDRIER — LOCAL</t>
  </si>
  <si>
    <t>M05 — la saisonnalité des fruits et légumes — Quelles erreurs d’analyse peuvent fausser le contrôle de saisonnalité fruits et légumes dans le marché ?</t>
  </si>
  <si>
    <t>Pour les fruits et légumes de saison, quelle confusion ou oubli peut faire croire que c’est bon alors que ce n’est pas vraiment contrôlé ?</t>
  </si>
  <si>
    <t>Réponse PRO attendue — angle risque et erreur à éviter : repérer les confusions, limites et non-conformités possibles pour saisonnalité fruits et légumes. Utiliser une réponse construite, relier l’objectif environnemental ou d’approvisionnement au contrôle réel, et citer au moins trois notions vérifiables.</t>
  </si>
  <si>
    <t>Réponse CFA attendue — angle risque et erreur à éviter : Dis l’erreur à ne pas faire pour les fruits et légumes de saison. Donner une phrase claire avec ce qu’on regarde, pourquoi c’est utile et ce qui prouve que ce n’est pas seulement une intention.</t>
  </si>
  <si>
    <t>Réponse attendue PRO : le risque principal est de commander hors saison, appliquer la règle aux produits non concernés ou ne pas surveiller le titulaire sur la durée du marché. La réponse doit montrer pourquoi cela dégrade la fiabilité de l’achat durable ou du suivi d’exécution. Les notions à mobiliser restent : saisonnalité ; fruits et légumes ; calendrier ; offre locale ; qualité environnementale.</t>
  </si>
  <si>
    <t>Réponse attendue CFA : l’erreur à éviter est de commander hors saison, appliquer la règle aux produits non concernés ou ne pas surveiller le titulaire sur la durée du marché. Il faut expliquer simplement le danger et reprendre au moins ces repères : saison ; fruits ; légumes ; calendrier ; local.</t>
  </si>
  <si>
    <t>RISQUE ET ERREUR À ÉVITER — SAISONNALITÉ — FRUITS ET LÉGUMES — CALENDRIER — OFFRE LOCALE — QUALITÉ ENVIRONNEMENTALE</t>
  </si>
  <si>
    <t>RISQUE ET ERREUR À ÉVITER — SAISON — FRUITS — LÉGUMES — CALENDRIER — LOCAL</t>
  </si>
  <si>
    <t>M05 — la saisonnalité des fruits et légumes — Comment appliquer le contrôle de saisonnalité fruits et légumes en préparation de marché, commande, réception ou suivi d’exécution ?</t>
  </si>
  <si>
    <t>Sur le terrain, comment contrôles-tu les fruits et légumes de saison avec les achats, la cuisine, les livraisons ou le suivi fournisseur ?</t>
  </si>
  <si>
    <t>Réponse PRO attendue — angle application terrain : décrire un contrôle opérationnel en achat, réception ou suivi pour saisonnalité fruits et légumes. Utiliser une réponse construite, relier l’objectif environnemental ou d’approvisionnement au contrôle réel, et citer au moins trois notions vérifiables.</t>
  </si>
  <si>
    <t>Réponse CFA attendue — angle application terrain : Explique comment le vérifier concrètement pour les fruits et légumes de saison. Donner une phrase claire avec ce qu’on regarde, pourquoi c’est utile et ce qui prouve que ce n’est pas seulement une intention.</t>
  </si>
  <si>
    <t>Réponse attendue PRO : contrôler les commandes et livraisons à partir d’un calendrier partagé avec la cuisine et les achats. Le contrôle doit être opérationnel : qui vérifie, quand, avec quelle information et quelle conséquence en cas d’écart. Les repères attendus sont : saisonnalité ; fruits et légumes ; calendrier ; offre locale ; qualité environnementale.</t>
  </si>
  <si>
    <t>Réponse attendue CFA : sur le terrain, il faut contrôler les commandes et livraisons à partir d’un calendrier partagé avec la cuisine et les achats. La réponse doit dire quoi regarder en cuisine, achat ou réception, avec ces mots utiles : saison ; fruits ; légumes ; calendrier ; local.</t>
  </si>
  <si>
    <t>APPLICATION TERRAIN — SAISONNALITÉ — FRUITS ET LÉGUMES — CALENDRIER — OFFRE LOCALE — QUALITÉ ENVIRONNEMENTALE</t>
  </si>
  <si>
    <t>APPLICATION TERRAIN — SAISON — FRUITS — LÉGUMES — CALENDRIER — LOCAL</t>
  </si>
  <si>
    <t>M05 — la saisonnalité des fruits et légumes — Comment transformer saisonnalité fruits et légumes en critère, clause ou condition d’exécution sans perdre la preuve de contrôle ?</t>
  </si>
  <si>
    <t>Pour les fruits et légumes de saison, comment l’acheteur peut-il écrire l’exigence dans le marché et vérifier ensuite que le fournisseur la respecte ?</t>
  </si>
  <si>
    <t>Réponse PRO attendue — angle critère ou clause de marché : relier le sujet à une clause, un critère, une condition d’exécution ou une pénalité pour saisonnalité fruits et légumes. Utiliser une réponse construite, relier l’objectif environnemental ou d’approvisionnement au contrôle réel, et citer au moins trois notions vérifiables.</t>
  </si>
  <si>
    <t>Réponse CFA attendue — angle critère ou clause de marché : Dis comment l’écrire ou le suivre dans le marché pour les fruits et légumes de saison. Donner une phrase claire avec ce qu’on regarde, pourquoi c’est utile et ce qui prouve que ce n’est pas seulement une intention.</t>
  </si>
  <si>
    <t>Réponse attendue PRO : prévoir une condition d’exécution et une disposition RC demandant calendrier, quantités et origines des produits frais. La formulation doit rester objective, vérifiable et reliée à l’objet du marché. Elle peut relever du RC, du CCTP ou du CCAP selon qu’il s’agit d’un critère, d’une exigence ou du suivi d’exécution. Notions attendues : saisonnalité ; fruits et légumes ; calendrier ; offre locale ; qualité environnementale.</t>
  </si>
  <si>
    <t>Réponse attendue CFA : il faut écrire l’exigence clairement dans le marché puis vérifier pendant l’exécution : prévoir une condition d’exécution et une disposition RC demandant calendrier, quantités et origines des produits frais. La réponse doit faire apparaître : saison ; fruits ; légumes ; calendrier ; local.</t>
  </si>
  <si>
    <t>CRITÈRE OU CLAUSE DE MARCHÉ — SAISONNALITÉ — FRUITS ET LÉGUMES — CALENDRIER — OFFRE LOCALE — QUALITÉ ENVIRONNEMENTALE</t>
  </si>
  <si>
    <t>CRITÈRE OU CLAUSE DE MARCHÉ — SAISON — FRUITS — LÉGUMES — CALENDRIER — LOCAL</t>
  </si>
  <si>
    <t>M05 — la saisonnalité de la pêche — Définis le périmètre professionnel : que recouvre saisonnalité pêche et quels éléments doivent être vérifiables dans un marché alimentaire ?</t>
  </si>
  <si>
    <t>Pour les poissons et produits de la mer de saison, explique avec tes mots ce que cela veut dire et ce qu’il faut reconnaître dans une offre ou une livraison.</t>
  </si>
  <si>
    <t>Réponse PRO attendue — angle définition et périmètre : définir le périmètre et les mots professionnels attendus pour saisonnalité pêche. Utiliser une réponse construite, relier l’objectif environnemental ou d’approvisionnement au contrôle réel, et citer au moins trois notions vérifiables.</t>
  </si>
  <si>
    <t>Réponse CFA attendue — angle définition et périmètre : Explique d’abord ce que cela veut dire pour les poissons et produits de la mer de saison. Donner une phrase claire avec ce qu’on regarde, pourquoi c’est utile et ce qui prouve que ce n’est pas seulement une intention.</t>
  </si>
  <si>
    <t>Réponse attendue PRO : respect des périodes de disponibilité et de reproduction des espèces pour limiter la pression sur la ressource halieutique. La réponse doit faire apparaître les notions suivantes : saisonnalité pêche ; espèces ; ressource halieutique ; calendrier ; achat responsable. Elle doit expliquer le lien avec l’achat durable, la souveraineté ou la réduction d’impact, pas seulement citer des mots-clés.</t>
  </si>
  <si>
    <t>Réponse attendue CFA : Respect des périodes de disponibilité et de reproduction des espèces pour limiter la pression sur la ressource halieutique. Avec des mots terrain, on doit retrouver : poisson de saison ; espèces ; ressource ; calendrier ; responsable. L’idée importante est de comprendre ce qu’on cherche à obtenir avant de commander ou d’accepter une offre.</t>
  </si>
  <si>
    <t>DÉFINITION ET PÉRIMÈTRE — SAISONNALITÉ PÊCHE — ESPÈCES — RESSOURCE HALIEUTIQUE — CALENDRIER — ACHAT RESPONSABLE</t>
  </si>
  <si>
    <t>DÉFINITION ET PÉRIMÈTRE — POISSON DE SAISON — ESPÈCES — RESSOURCE — CALENDRIER — RESPONSABLE</t>
  </si>
  <si>
    <t>M05 — la saisonnalité de la pêche — Quelles preuves, mentions ou documents faut-il demander pour contrôler réellement saisonnalité pêche ?</t>
  </si>
  <si>
    <t>Pour les poissons et produits de la mer de saison, quels papiers, indications ou informations dois-tu regarder pour ne pas te contenter d’une promesse ?</t>
  </si>
  <si>
    <t>Réponse PRO attendue — angle preuve et document : identifier les documents, preuves et points contrôlables pour saisonnalité pêche. Utiliser une réponse construite, relier l’objectif environnemental ou d’approvisionnement au contrôle réel, et citer au moins trois notions vérifiables.</t>
  </si>
  <si>
    <t>Réponse CFA attendue — angle preuve et document : Dis quels papiers ou infos il faut demander pour les poissons et produits de la mer de saison. Donner une phrase claire avec ce qu’on regarde, pourquoi c’est utile et ce qui prouve que ce n’est pas seulement une intention.</t>
  </si>
  <si>
    <t>Réponse attendue PRO : exiger calendrier, espèces proposées, quantités, origine et données liées aux produits de la mer frais. Les preuves doivent être vérifiables dans l’offre, les pièces du marché, les factures, fiches techniques, étiquettes ou documents de suivi selon le sujet. Notions attendues : saisonnalité pêche ; espèces ; ressource halieutique ; calendrier ; achat responsable.</t>
  </si>
  <si>
    <t>Réponse attendue CFA : il faut demander et regarder les preuves utiles : exiger calendrier, espèces proposées, quantités, origine et données liées aux produits de la mer frais. La réponse doit citer concrètement : poisson de saison ; espèces ; ressource ; calendrier ; responsable, en évitant de croire une simple phrase commerciale.</t>
  </si>
  <si>
    <t>PREUVE ET DOCUMENT — SAISONNALITÉ PÊCHE — ESPÈCES — RESSOURCE HALIEUTIQUE — CALENDRIER — ACHAT RESPONSABLE</t>
  </si>
  <si>
    <t>PREUVE ET DOCUMENT — POISSON DE SAISON — ESPÈCES — RESSOURCE — CALENDRIER — RESPONSABLE</t>
  </si>
  <si>
    <t>M05 — la saisonnalité de la pêche — Quelles erreurs d’analyse peuvent fausser le contrôle de saisonnalité pêche dans le marché ?</t>
  </si>
  <si>
    <t>Pour les poissons et produits de la mer de saison, quelle confusion ou oubli peut faire croire que c’est bon alors que ce n’est pas vraiment contrôlé ?</t>
  </si>
  <si>
    <t>Réponse PRO attendue — angle risque et erreur à éviter : repérer les confusions, limites et non-conformités possibles pour saisonnalité pêche. Utiliser une réponse construite, relier l’objectif environnemental ou d’approvisionnement au contrôle réel, et citer au moins trois notions vérifiables.</t>
  </si>
  <si>
    <t>Réponse CFA attendue — angle risque et erreur à éviter : Dis l’erreur à ne pas faire pour les poissons et produits de la mer de saison. Donner une phrase claire avec ce qu’on regarde, pourquoi c’est utile et ce qui prouve que ce n’est pas seulement une intention.</t>
  </si>
  <si>
    <t>Réponse attendue PRO : le risque principal est de confondre disponibilité commerciale et saisonnalité durable ou appliquer la règle aux produits surgelés, secs ou appertisés. La réponse doit montrer pourquoi cela dégrade la fiabilité de l’achat durable ou du suivi d’exécution. Les notions à mobiliser restent : saisonnalité pêche ; espèces ; ressource halieutique ; calendrier ; achat responsable.</t>
  </si>
  <si>
    <t>Réponse attendue CFA : l’erreur à éviter est de confondre disponibilité commerciale et saisonnalité durable ou appliquer la règle aux produits surgelés, secs ou appertisés. Il faut expliquer simplement le danger et reprendre au moins ces repères : poisson de saison ; espèces ; ressource ; calendrier ; responsable.</t>
  </si>
  <si>
    <t>RISQUE ET ERREUR À ÉVITER — SAISONNALITÉ PÊCHE — ESPÈCES — RESSOURCE HALIEUTIQUE — CALENDRIER — ACHAT RESPONSABLE</t>
  </si>
  <si>
    <t>RISQUE ET ERREUR À ÉVITER — POISSON DE SAISON — ESPÈCES — RESSOURCE — CALENDRIER — RESPONSABLE</t>
  </si>
  <si>
    <t>M05 — la saisonnalité de la pêche — Comment appliquer le contrôle de saisonnalité pêche en préparation de marché, commande, réception ou suivi d’exécution ?</t>
  </si>
  <si>
    <t>Sur le terrain, comment contrôles-tu les poissons et produits de la mer de saison avec les achats, la cuisine, les livraisons ou le suivi fournisseur ?</t>
  </si>
  <si>
    <t>Réponse PRO attendue — angle application terrain : décrire un contrôle opérationnel en achat, réception ou suivi pour saisonnalité pêche. Utiliser une réponse construite, relier l’objectif environnemental ou d’approvisionnement au contrôle réel, et citer au moins trois notions vérifiables.</t>
  </si>
  <si>
    <t>Réponse CFA attendue — angle application terrain : Explique comment le vérifier concrètement pour les poissons et produits de la mer de saison. Donner une phrase claire avec ce qu’on regarde, pourquoi c’est utile et ce qui prouve que ce n’est pas seulement une intention.</t>
  </si>
  <si>
    <t>Réponse attendue PRO : choisir les poissons frais selon calendrier, origine et capacité d’approvisionnement du titulaire. Le contrôle doit être opérationnel : qui vérifie, quand, avec quelle information et quelle conséquence en cas d’écart. Les repères attendus sont : saisonnalité pêche ; espèces ; ressource halieutique ; calendrier ; achat responsable.</t>
  </si>
  <si>
    <t>Réponse attendue CFA : sur le terrain, il faut choisir les poissons frais selon calendrier, origine et capacité d’approvisionnement du titulaire. La réponse doit dire quoi regarder en cuisine, achat ou réception, avec ces mots utiles : poisson de saison ; espèces ; ressource ; calendrier ; responsable.</t>
  </si>
  <si>
    <t>APPLICATION TERRAIN — SAISONNALITÉ PÊCHE — ESPÈCES — RESSOURCE HALIEUTIQUE — CALENDRIER — ACHAT RESPONSABLE</t>
  </si>
  <si>
    <t>APPLICATION TERRAIN — POISSON DE SAISON — ESPÈCES — RESSOURCE — CALENDRIER — RESPONSABLE</t>
  </si>
  <si>
    <t>M05 — la saisonnalité de la pêche — Comment transformer saisonnalité pêche en critère, clause ou condition d’exécution sans perdre la preuve de contrôle ?</t>
  </si>
  <si>
    <t>Pour les poissons et produits de la mer de saison, comment l’acheteur peut-il écrire l’exigence dans le marché et vérifier ensuite que le fournisseur la respecte ?</t>
  </si>
  <si>
    <t>Réponse PRO attendue — angle critère ou clause de marché : relier le sujet à une clause, un critère, une condition d’exécution ou une pénalité pour saisonnalité pêche. Utiliser une réponse construite, relier l’objectif environnemental ou d’approvisionnement au contrôle réel, et citer au moins trois notions vérifiables.</t>
  </si>
  <si>
    <t>Réponse CFA attendue — angle critère ou clause de marché : Dis comment l’écrire ou le suivre dans le marché pour les poissons et produits de la mer de saison. Donner une phrase claire avec ce qu’on regarde, pourquoi c’est utile et ce qui prouve que ce n’est pas seulement une intention.</t>
  </si>
  <si>
    <t>Réponse attendue PRO : formaliser dans RC/CCAP l’engagement de saisonnalité des produits frais et la pénalité en cas de livraison hors saison. La formulation doit rester objective, vérifiable et reliée à l’objet du marché. Elle peut relever du RC, du CCTP ou du CCAP selon qu’il s’agit d’un critère, d’une exigence ou du suivi d’exécution. Notions attendues : saisonnalité pêche ; espèces ; ressource halieutique ; calendrier ; achat responsable.</t>
  </si>
  <si>
    <t>Réponse attendue CFA : il faut écrire l’exigence clairement dans le marché puis vérifier pendant l’exécution : formaliser dans RC/CCAP l’engagement de saisonnalité des produits frais et la pénalité en cas de livraison hors saison. La réponse doit faire apparaître : poisson de saison ; espèces ; ressource ; calendrier ; responsable.</t>
  </si>
  <si>
    <t>CRITÈRE OU CLAUSE DE MARCHÉ — SAISONNALITÉ PÊCHE — ESPÈCES — RESSOURCE HALIEUTIQUE — CALENDRIER — ACHAT RESPONSABLE</t>
  </si>
  <si>
    <t>CRITÈRE OU CLAUSE DE MARCHÉ — POISSON DE SAISON — ESPÈCES — RESSOURCE — CALENDRIER — RESPONSABLE</t>
  </si>
  <si>
    <t>M05 — les produits déclassés et hors-normes — Définis le périmètre professionnel : que recouvre produits déclassés et quels éléments doivent être vérifiables dans un marché alimentaire ?</t>
  </si>
  <si>
    <t>Pour les produits hors-normes, explique avec tes mots ce que cela veut dire et ce qu’il faut reconnaître dans une offre ou une livraison.</t>
  </si>
  <si>
    <t>Réponse PRO attendue — angle définition et périmètre : définir le périmètre et les mots professionnels attendus pour produits déclassés. Utiliser une réponse construite, relier l’objectif environnemental ou d’approvisionnement au contrôle réel, et citer au moins trois notions vérifiables.</t>
  </si>
  <si>
    <t>Réponse CFA attendue — angle définition et périmètre : Explique d’abord ce que cela veut dire pour les produits hors-normes. Donner une phrase claire avec ce qu’on regarde, pourquoi c’est utile et ce qui prouve que ce n’est pas seulement une intention.</t>
  </si>
  <si>
    <t>Réponse attendue PRO : produits aux qualités gustatives comparables mais écartés pour leur calibre, leur forme ou leur aspect. La réponse doit faire apparaître les notions suivantes : produits déclassés ; hors-normes ; fruits et légumes frais ; lutte gaspillage ; valorisation. Elle doit expliquer le lien avec l’achat durable, la souveraineté ou la réduction d’impact, pas seulement citer des mots-clés.</t>
  </si>
  <si>
    <t>Réponse attendue CFA : Produits aux qualités gustatives comparables mais écartés pour leur calibre, leur forme ou leur aspect. Avec des mots terrain, on doit retrouver : déclassés ; hors calibres ; bons produits ; anti-gaspi ; moins cher. L’idée importante est de comprendre ce qu’on cherche à obtenir avant de commander ou d’accepter une offre.</t>
  </si>
  <si>
    <t>DÉFINITION ET PÉRIMÈTRE — PRODUITS DÉCLASSÉS — HORS-NORMES — FRUITS ET LÉGUMES FRAIS — LUTTE GASPILLAGE — VALORISATION</t>
  </si>
  <si>
    <t>DÉFINITION ET PÉRIMÈTRE — DÉCLASSÉS — HORS CALIBRES — BONS PRODUITS — ANTI-GASPI — MOINS CHER</t>
  </si>
  <si>
    <t>M05 — les produits déclassés et hors-normes — Quelles preuves, mentions ou documents faut-il demander pour contrôler réellement produits déclassés ?</t>
  </si>
  <si>
    <t>Pour les produits hors-normes, quels papiers, indications ou informations dois-tu regarder pour ne pas te contenter d’une promesse ?</t>
  </si>
  <si>
    <t>Réponse PRO attendue — angle preuve et document : identifier les documents, preuves et points contrôlables pour produits déclassés. Utiliser une réponse construite, relier l’objectif environnemental ou d’approvisionnement au contrôle réel, et citer au moins trois notions vérifiables.</t>
  </si>
  <si>
    <t>Réponse CFA attendue — angle preuve et document : Dis quels papiers ou infos il faut demander pour les produits hors-normes. Donner une phrase claire avec ce qu’on regarde, pourquoi c’est utile et ce qui prouve que ce n’est pas seulement une intention.</t>
  </si>
  <si>
    <t>Réponse attendue PRO : vérifier volumes, montants, conformité restauration, calibre, portion, compatibilité matériel et éventuels labels ou mentions EGalim. Les preuves doivent être vérifiables dans l’offre, les pièces du marché, les factures, fiches techniques, étiquettes ou documents de suivi selon le sujet. Notions attendues : produits déclassés ; hors-normes ; fruits et légumes frais ; lutte gaspillage ; valorisation.</t>
  </si>
  <si>
    <t>Réponse attendue CFA : il faut demander et regarder les preuves utiles : vérifier volumes, montants, conformité restauration, calibre, portion, compatibilité matériel et éventuels labels ou mentions EGalim. La réponse doit citer concrètement : déclassés ; hors calibres ; bons produits ; anti-gaspi ; moins cher, en évitant de croire une simple phrase commerciale.</t>
  </si>
  <si>
    <t>PREUVE ET DOCUMENT — PRODUITS DÉCLASSÉS — HORS-NORMES — FRUITS ET LÉGUMES FRAIS — LUTTE GASPILLAGE — VALORISATION</t>
  </si>
  <si>
    <t>PREUVE ET DOCUMENT — DÉCLASSÉS — HORS CALIBRES — BONS PRODUITS — ANTI-GASPI — MOINS CHER</t>
  </si>
  <si>
    <t>M05 — les produits déclassés et hors-normes — Quelles erreurs d’analyse peuvent fausser le contrôle de produits déclassés dans le marché ?</t>
  </si>
  <si>
    <t>Pour les produits hors-normes, quelle confusion ou oubli peut faire croire que c’est bon alors que ce n’est pas vraiment contrôlé ?</t>
  </si>
  <si>
    <t>Réponse PRO attendue — angle risque et erreur à éviter : repérer les confusions, limites et non-conformités possibles pour produits déclassés. Utiliser une réponse construite, relier l’objectif environnemental ou d’approvisionnement au contrôle réel, et citer au moins trois notions vérifiables.</t>
  </si>
  <si>
    <t>Réponse CFA attendue — angle risque et erreur à éviter : Dis l’erreur à ne pas faire pour les produits hors-normes. Donner une phrase claire avec ce qu’on regarde, pourquoi c’est utile et ce qui prouve que ce n’est pas seulement une intention.</t>
  </si>
  <si>
    <t>Réponse attendue PRO : le risque principal est de acheter du hors-norme sans contrôler l’usage cuisine, les portions, la qualité attendue ou la déclaration en volume et montant. La réponse doit montrer pourquoi cela dégrade la fiabilité de l’achat durable ou du suivi d’exécution. Les notions à mobiliser restent : produits déclassés ; hors-normes ; fruits et légumes frais ; lutte gaspillage ; valorisation.</t>
  </si>
  <si>
    <t>Réponse attendue CFA : l’erreur à éviter est de acheter du hors-norme sans contrôler l’usage cuisine, les portions, la qualité attendue ou la déclaration en volume et montant. Il faut expliquer simplement le danger et reprendre au moins ces repères : déclassés ; hors calibres ; bons produits ; anti-gaspi ; moins cher.</t>
  </si>
  <si>
    <t>RISQUE ET ERREUR À ÉVITER — PRODUITS DÉCLASSÉS — HORS-NORMES — FRUITS ET LÉGUMES FRAIS — LUTTE GASPILLAGE — VALORISATION</t>
  </si>
  <si>
    <t>RISQUE ET ERREUR À ÉVITER — DÉCLASSÉS — HORS CALIBRES — BONS PRODUITS — ANTI-GASPI — MOINS CHER</t>
  </si>
  <si>
    <t>M05 — les produits déclassés et hors-normes — Comment appliquer le contrôle de produits déclassés en préparation de marché, commande, réception ou suivi d’exécution ?</t>
  </si>
  <si>
    <t>Sur le terrain, comment contrôles-tu les produits hors-normes avec les achats, la cuisine, les livraisons ou le suivi fournisseur ?</t>
  </si>
  <si>
    <t>Réponse PRO attendue — angle application terrain : décrire un contrôle opérationnel en achat, réception ou suivi pour produits déclassés. Utiliser une réponse construite, relier l’objectif environnemental ou d’approvisionnement au contrôle réel, et citer au moins trois notions vérifiables.</t>
  </si>
  <si>
    <t>Réponse CFA attendue — angle application terrain : Explique comment le vérifier concrètement pour les produits hors-normes. Donner une phrase claire avec ce qu’on regarde, pourquoi c’est utile et ce qui prouve que ce n’est pas seulement une intention.</t>
  </si>
  <si>
    <t>Réponse attendue PRO : tester les produits en cuisine, vérifier rendement, découpe, stockage et acceptabilité convive. Le contrôle doit être opérationnel : qui vérifie, quand, avec quelle information et quelle conséquence en cas d’écart. Les repères attendus sont : produits déclassés ; hors-normes ; fruits et légumes frais ; lutte gaspillage ; valorisation.</t>
  </si>
  <si>
    <t>Réponse attendue CFA : sur le terrain, il faut tester les produits en cuisine, vérifier rendement, découpe, stockage et acceptabilité convive. La réponse doit dire quoi regarder en cuisine, achat ou réception, avec ces mots utiles : déclassés ; hors calibres ; bons produits ; anti-gaspi ; moins cher.</t>
  </si>
  <si>
    <t>APPLICATION TERRAIN — PRODUITS DÉCLASSÉS — HORS-NORMES — FRUITS ET LÉGUMES FRAIS — LUTTE GASPILLAGE — VALORISATION</t>
  </si>
  <si>
    <t>APPLICATION TERRAIN — DÉCLASSÉS — HORS CALIBRES — BONS PRODUITS — ANTI-GASPI — MOINS CHER</t>
  </si>
  <si>
    <t>M05 — les produits déclassés et hors-normes — Comment transformer produits déclassés en critère, clause ou condition d’exécution sans perdre la preuve de contrôle ?</t>
  </si>
  <si>
    <t>Pour les produits hors-normes, comment l’acheteur peut-il écrire l’exigence dans le marché et vérifier ensuite que le fournisseur la respecte ?</t>
  </si>
  <si>
    <t>Réponse PRO attendue — angle critère ou clause de marché : relier le sujet à une clause, un critère, une condition d’exécution ou une pénalité pour produits déclassés. Utiliser une réponse construite, relier l’objectif environnemental ou d’approvisionnement au contrôle réel, et citer au moins trois notions vérifiables.</t>
  </si>
  <si>
    <t>Réponse CFA attendue — angle critère ou clause de marché : Dis comment l’écrire ou le suivre dans le marché pour les produits hors-normes. Donner une phrase claire avec ce qu’on regarde, pourquoi c’est utile et ce qui prouve que ce n’est pas seulement une intention.</t>
  </si>
  <si>
    <t>Réponse attendue PRO : encourager ou demander la déclaration de part en volume et montant sans imposer 100 % de produits hors-normes. La formulation doit rester objective, vérifiable et reliée à l’objet du marché. Elle peut relever du RC, du CCTP ou du CCAP selon qu’il s’agit d’un critère, d’une exigence ou du suivi d’exécution. Notions attendues : produits déclassés ; hors-normes ; fruits et légumes frais ; lutte gaspillage ; valorisation.</t>
  </si>
  <si>
    <t>Réponse attendue CFA : il faut écrire l’exigence clairement dans le marché puis vérifier pendant l’exécution : encourager ou demander la déclaration de part en volume et montant sans imposer 100 % de produits hors-normes. La réponse doit faire apparaître : déclassés ; hors calibres ; bons produits ; anti-gaspi ; moins cher.</t>
  </si>
  <si>
    <t>CRITÈRE OU CLAUSE DE MARCHÉ — PRODUITS DÉCLASSÉS — HORS-NORMES — FRUITS ET LÉGUMES FRAIS — LUTTE GASPILLAGE — VALORISATION</t>
  </si>
  <si>
    <t>CRITÈRE OU CLAUSE DE MARCHÉ — DÉCLASSÉS — HORS CALIBRES — BONS PRODUITS — ANTI-GASPI — MOINS CHER</t>
  </si>
  <si>
    <t>M05 — le choix du lait UHT — Définis le périmètre professionnel : que recouvre lait UHT et quels éléments doivent être vérifiables dans un marché alimentaire ?</t>
  </si>
  <si>
    <t>Pour le lait UHT, explique avec tes mots ce que cela veut dire et ce qu’il faut reconnaître dans une offre ou une livraison.</t>
  </si>
  <si>
    <t>Réponse PRO attendue — angle définition et périmètre : définir le périmètre et les mots professionnels attendus pour lait UHT. Utiliser une réponse construite, relier l’objectif environnemental ou d’approvisionnement au contrôle réel, et citer au moins trois notions vérifiables.</t>
  </si>
  <si>
    <t>Réponse CFA attendue — angle définition et périmètre : Explique d’abord ce que cela veut dire pour le lait UHT. Donner une phrase claire avec ce qu’on regarde, pourquoi c’est utile et ce qui prouve que ce n’est pas seulement une intention.</t>
  </si>
  <si>
    <t>Réponse attendue PRO : lait traité à ultra haute température permettant une conservation longue à température ambiante avant ouverture. La réponse doit faire apparaître les notions suivantes : lait UHT ; lait pasteurisé ; conservation ; logistique ; pertes réduites. Elle doit expliquer le lien avec l’achat durable, la souveraineté ou la réduction d’impact, pas seulement citer des mots-clés.</t>
  </si>
  <si>
    <t>Réponse attendue CFA : Lait traité à ultra haute température permettant une conservation longue à température ambiante avant ouverture. Avec des mots terrain, on doit retrouver : UHT ; pasteurisé ; garde plus longtemps ; stockage ; moins pertes. L’idée importante est de comprendre ce qu’on cherche à obtenir avant de commander ou d’accepter une offre.</t>
  </si>
  <si>
    <t>DÉFINITION ET PÉRIMÈTRE — LAIT UHT — LAIT PASTEURISÉ — CONSERVATION — LOGISTIQUE — PERTES RÉDUITES</t>
  </si>
  <si>
    <t>DÉFINITION ET PÉRIMÈTRE — UHT — PASTEURISÉ — GARDE PLUS LONGTEMPS — STOCKAGE — MOINS PERTES</t>
  </si>
  <si>
    <t>M05 — le choix du lait UHT — Quelles preuves, mentions ou documents faut-il demander pour contrôler réellement lait UHT ?</t>
  </si>
  <si>
    <t>Pour le lait UHT, quels papiers, indications ou informations dois-tu regarder pour ne pas te contenter d’une promesse ?</t>
  </si>
  <si>
    <t>Réponse PRO attendue — angle preuve et document : identifier les documents, preuves et points contrôlables pour lait UHT. Utiliser une réponse construite, relier l’objectif environnemental ou d’approvisionnement au contrôle réel, et citer au moins trois notions vérifiables.</t>
  </si>
  <si>
    <t>Réponse CFA attendue — angle preuve et document : Dis quels papiers ou infos il faut demander pour le lait UHT. Donner une phrase claire avec ce qu’on regarde, pourquoi c’est utile et ce qui prouve que ce n’est pas seulement une intention.</t>
  </si>
  <si>
    <t>Réponse attendue PRO : contrôler la nature UHT du produit, les conditions de stockage, les dates, les besoins réels et les éventuelles non-conformités. Les preuves doivent être vérifiables dans l’offre, les pièces du marché, les factures, fiches techniques, étiquettes ou documents de suivi selon le sujet. Notions attendues : lait UHT ; lait pasteurisé ; conservation ; logistique ; pertes réduites.</t>
  </si>
  <si>
    <t>Réponse attendue CFA : il faut demander et regarder les preuves utiles : contrôler la nature UHT du produit, les conditions de stockage, les dates, les besoins réels et les éventuelles non-conformités. La réponse doit citer concrètement : UHT ; pasteurisé ; garde plus longtemps ; stockage ; moins pertes, en évitant de croire une simple phrase commerciale.</t>
  </si>
  <si>
    <t>PREUVE ET DOCUMENT — LAIT UHT — LAIT PASTEURISÉ — CONSERVATION — LOGISTIQUE — PERTES RÉDUITES</t>
  </si>
  <si>
    <t>PREUVE ET DOCUMENT — UHT — PASTEURISÉ — GARDE PLUS LONGTEMPS — STOCKAGE — MOINS PERTES</t>
  </si>
  <si>
    <t>M05 — le choix du lait UHT — Quelles erreurs d’analyse peuvent fausser le contrôle de lait UHT dans le marché ?</t>
  </si>
  <si>
    <t>Pour le lait UHT, quelle confusion ou oubli peut faire croire que c’est bon alors que ce n’est pas vraiment contrôlé ?</t>
  </si>
  <si>
    <t>Réponse PRO attendue — angle risque et erreur à éviter : repérer les confusions, limites et non-conformités possibles pour lait UHT. Utiliser une réponse construite, relier l’objectif environnemental ou d’approvisionnement au contrôle réel, et citer au moins trois notions vérifiables.</t>
  </si>
  <si>
    <t>Réponse CFA attendue — angle risque et erreur à éviter : Dis l’erreur à ne pas faire pour le lait UHT. Donner une phrase claire avec ce qu’on regarde, pourquoi c’est utile et ce qui prouve que ce n’est pas seulement une intention.</t>
  </si>
  <si>
    <t>Réponse attendue PRO : le risque principal est de assimiler UHT et pasteurisé ou ignorer les impacts de chaîne du froid, stockage, pertes et risque sanitaire. La réponse doit montrer pourquoi cela dégrade la fiabilité de l’achat durable ou du suivi d’exécution. Les notions à mobiliser restent : lait UHT ; lait pasteurisé ; conservation ; logistique ; pertes réduites.</t>
  </si>
  <si>
    <t>Réponse attendue CFA : l’erreur à éviter est de assimiler UHT et pasteurisé ou ignorer les impacts de chaîne du froid, stockage, pertes et risque sanitaire. Il faut expliquer simplement le danger et reprendre au moins ces repères : UHT ; pasteurisé ; garde plus longtemps ; stockage ; moins pertes.</t>
  </si>
  <si>
    <t>RISQUE ET ERREUR À ÉVITER — LAIT UHT — LAIT PASTEURISÉ — CONSERVATION — LOGISTIQUE — PERTES RÉDUITES</t>
  </si>
  <si>
    <t>RISQUE ET ERREUR À ÉVITER — UHT — PASTEURISÉ — GARDE PLUS LONGTEMPS — STOCKAGE — MOINS PERTES</t>
  </si>
  <si>
    <t>M05 — le choix du lait UHT — Comment appliquer le contrôle de lait UHT en préparation de marché, commande, réception ou suivi d’exécution ?</t>
  </si>
  <si>
    <t>Sur le terrain, comment contrôles-tu le lait UHT avec les achats, la cuisine, les livraisons ou le suivi fournisseur ?</t>
  </si>
  <si>
    <t>Réponse PRO attendue — angle application terrain : décrire un contrôle opérationnel en achat, réception ou suivi pour lait UHT. Utiliser une réponse construite, relier l’objectif environnemental ou d’approvisionnement au contrôle réel, et citer au moins trois notions vérifiables.</t>
  </si>
  <si>
    <t>Réponse CFA attendue — angle application terrain : Explique comment le vérifier concrètement pour le lait UHT. Donner une phrase claire avec ce qu’on regarde, pourquoi c’est utile et ce qui prouve que ce n’est pas seulement une intention.</t>
  </si>
  <si>
    <t>Réponse attendue PRO : adapter les commandes, le stockage et la rotation pour éviter les ruptures et les pertes inutiles. Le contrôle doit être opérationnel : qui vérifie, quand, avec quelle information et quelle conséquence en cas d’écart. Les repères attendus sont : lait UHT ; lait pasteurisé ; conservation ; logistique ; pertes réduites.</t>
  </si>
  <si>
    <t>Réponse attendue CFA : sur le terrain, il faut adapter les commandes, le stockage et la rotation pour éviter les ruptures et les pertes inutiles. La réponse doit dire quoi regarder en cuisine, achat ou réception, avec ces mots utiles : UHT ; pasteurisé ; garde plus longtemps ; stockage ; moins pertes.</t>
  </si>
  <si>
    <t>APPLICATION TERRAIN — LAIT UHT — LAIT PASTEURISÉ — CONSERVATION — LOGISTIQUE — PERTES RÉDUITES</t>
  </si>
  <si>
    <t>APPLICATION TERRAIN — UHT — PASTEURISÉ — GARDE PLUS LONGTEMPS — STOCKAGE — MOINS PERTES</t>
  </si>
  <si>
    <t>M05 — le choix du lait UHT — Comment transformer lait UHT en critère, clause ou condition d’exécution sans perdre la preuve de contrôle ?</t>
  </si>
  <si>
    <t>Pour le lait UHT, comment l’acheteur peut-il écrire l’exigence dans le marché et vérifier ensuite que le fournisseur la respecte ?</t>
  </si>
  <si>
    <t>Réponse PRO attendue — angle critère ou clause de marché : relier le sujet à une clause, un critère, une condition d’exécution ou une pénalité pour lait UHT. Utiliser une réponse construite, relier l’objectif environnemental ou d’approvisionnement au contrôle réel, et citer au moins trois notions vérifiables.</t>
  </si>
  <si>
    <t>Réponse CFA attendue — angle critère ou clause de marché : Dis comment l’écrire ou le suivre dans le marché pour le lait UHT. Donner une phrase claire avec ce qu’on regarde, pourquoi c’est utile et ce qui prouve que ce n’est pas seulement une intention.</t>
  </si>
  <si>
    <t>Réponse attendue PRO : préciser l’exigence UHT dans le marché si elle répond au besoin de conservation, logistique et réduction des pertes. La formulation doit rester objective, vérifiable et reliée à l’objet du marché. Elle peut relever du RC, du CCTP ou du CCAP selon qu’il s’agit d’un critère, d’une exigence ou du suivi d’exécution. Notions attendues : lait UHT ; lait pasteurisé ; conservation ; logistique ; pertes réduites.</t>
  </si>
  <si>
    <t>Réponse attendue CFA : il faut écrire l’exigence clairement dans le marché puis vérifier pendant l’exécution : préciser l’exigence UHT dans le marché si elle répond au besoin de conservation, logistique et réduction des pertes. La réponse doit faire apparaître : UHT ; pasteurisé ; garde plus longtemps ; stockage ; moins pertes.</t>
  </si>
  <si>
    <t>CRITÈRE OU CLAUSE DE MARCHÉ — LAIT UHT — LAIT PASTEURISÉ — CONSERVATION — LOGISTIQUE — PERTES RÉDUITES</t>
  </si>
  <si>
    <t>CRITÈRE OU CLAUSE DE MARCHÉ — UHT — PASTEURISÉ — GARDE PLUS LONGTEMPS — STOCKAGE — MOINS PERTES</t>
  </si>
  <si>
    <t>M05 — la diversification des protéines végétales — Définis le périmètre professionnel : que recouvre protéines végétales et quels éléments doivent être vérifiables dans un marché alimentaire ?</t>
  </si>
  <si>
    <t>Pour les protéines végétales, explique avec tes mots ce que cela veut dire et ce qu’il faut reconnaître dans une offre ou une livraison.</t>
  </si>
  <si>
    <t>Réponse PRO attendue — angle définition et périmètre : définir le périmètre et les mots professionnels attendus pour protéines végétales. Utiliser une réponse construite, relier l’objectif environnemental ou d’approvisionnement au contrôle réel, et citer au moins trois notions vérifiables.</t>
  </si>
  <si>
    <t>Réponse CFA attendue — angle définition et périmètre : Explique d’abord ce que cela veut dire pour les protéines végétales. Donner une phrase claire avec ce qu’on regarde, pourquoi c’est utile et ce qui prouve que ce n’est pas seulement une intention.</t>
  </si>
  <si>
    <t>Réponse attendue PRO : intégration de sources végétales brutes ou transformées dans l’offre alimentaire, notamment légumineuses, céréales et oléagineux. La réponse doit faire apparaître les notions suivantes : protéines végétales ; légumineuses ; céréales ; diversification ; équilibre alimentaire. Elle doit expliquer le lien avec l’achat durable, la souveraineté ou la réduction d’impact, pas seulement citer des mots-clés.</t>
  </si>
  <si>
    <t>Réponse attendue CFA : Intégration de sources végétales brutes ou transformées dans l’offre alimentaire, notamment légumineuses, céréales et oléagineux. Avec des mots terrain, on doit retrouver : protéines végétales ; lentilles ; pois chiche ; céréales ; équilibre. L’idée importante est de comprendre ce qu’on cherche à obtenir avant de commander ou d’accepter une offre.</t>
  </si>
  <si>
    <t>DÉFINITION ET PÉRIMÈTRE — PROTÉINES VÉGÉTALES — LÉGUMINEUSES — CÉRÉALES — DIVERSIFICATION — ÉQUILIBRE ALIMENTAIRE</t>
  </si>
  <si>
    <t>DÉFINITION ET PÉRIMÈTRE — PROTÉINES VÉGÉTALES — LENTILLES — POIS CHICHE — CÉRÉALES — ÉQUILIBRE</t>
  </si>
  <si>
    <t>M05 — la diversification des protéines végétales — Quelles preuves, mentions ou documents faut-il demander pour contrôler réellement protéines végétales ?</t>
  </si>
  <si>
    <t>Pour les protéines végétales, quels papiers, indications ou informations dois-tu regarder pour ne pas te contenter d’une promesse ?</t>
  </si>
  <si>
    <t>Réponse PRO attendue — angle preuve et document : identifier les documents, preuves et points contrôlables pour protéines végétales. Utiliser une réponse construite, relier l’objectif environnemental ou d’approvisionnement au contrôle réel, et citer au moins trois notions vérifiables.</t>
  </si>
  <si>
    <t>Réponse CFA attendue — angle preuve et document : Dis quels papiers ou infos il faut demander pour les protéines végétales. Donner une phrase claire avec ce qu’on regarde, pourquoi c’est utile et ce qui prouve que ce n’est pas seulement une intention.</t>
  </si>
  <si>
    <t>Réponse attendue PRO : demander des propositions détaillées, familles de produits, fréquence, quantités et modalités d’intégration dans les menus. Les preuves doivent être vérifiables dans l’offre, les pièces du marché, les factures, fiches techniques, étiquettes ou documents de suivi selon le sujet. Notions attendues : protéines végétales ; légumineuses ; céréales ; diversification ; équilibre alimentaire.</t>
  </si>
  <si>
    <t>Réponse attendue CFA : il faut demander et regarder les preuves utiles : demander des propositions détaillées, familles de produits, fréquence, quantités et modalités d’intégration dans les menus. La réponse doit citer concrètement : protéines végétales ; lentilles ; pois chiche ; céréales ; équilibre, en évitant de croire une simple phrase commerciale.</t>
  </si>
  <si>
    <t>PREUVE ET DOCUMENT — PROTÉINES VÉGÉTALES — LÉGUMINEUSES — CÉRÉALES — DIVERSIFICATION — ÉQUILIBRE ALIMENTAIRE</t>
  </si>
  <si>
    <t>PREUVE ET DOCUMENT — PROTÉINES VÉGÉTALES — LENTILLES — POIS CHICHE — CÉRÉALES — ÉQUILIBRE</t>
  </si>
  <si>
    <t>M05 — la diversification des protéines végétales — Quelles erreurs d’analyse peuvent fausser le contrôle de protéines végétales dans le marché ?</t>
  </si>
  <si>
    <t>Pour les protéines végétales, quelle confusion ou oubli peut faire croire que c’est bon alors que ce n’est pas vraiment contrôlé ?</t>
  </si>
  <si>
    <t>Réponse PRO attendue — angle risque et erreur à éviter : repérer les confusions, limites et non-conformités possibles pour protéines végétales. Utiliser une réponse construite, relier l’objectif environnemental ou d’approvisionnement au contrôle réel, et citer au moins trois notions vérifiables.</t>
  </si>
  <si>
    <t>Réponse CFA attendue — angle risque et erreur à éviter : Dis l’erreur à ne pas faire pour les protéines végétales. Donner une phrase claire avec ce qu’on regarde, pourquoi c’est utile et ce qui prouve que ce n’est pas seulement une intention.</t>
  </si>
  <si>
    <t>Réponse attendue PRO : le risque principal est de se limiter à un mot végétarien sans garantir diversité, qualité culinaire, équilibre ou disponibilité. La réponse doit montrer pourquoi cela dégrade la fiabilité de l’achat durable ou du suivi d’exécution. Les notions à mobiliser restent : protéines végétales ; légumineuses ; céréales ; diversification ; équilibre alimentaire.</t>
  </si>
  <si>
    <t>Réponse attendue CFA : l’erreur à éviter est de se limiter à un mot végétarien sans garantir diversité, qualité culinaire, équilibre ou disponibilité. Il faut expliquer simplement le danger et reprendre au moins ces repères : protéines végétales ; lentilles ; pois chiche ; céréales ; équilibre.</t>
  </si>
  <si>
    <t>RISQUE ET ERREUR À ÉVITER — PROTÉINES VÉGÉTALES — LÉGUMINEUSES — CÉRÉALES — DIVERSIFICATION — ÉQUILIBRE ALIMENTAIRE</t>
  </si>
  <si>
    <t>RISQUE ET ERREUR À ÉVITER — PROTÉINES VÉGÉTALES — LENTILLES — POIS CHICHE — CÉRÉALES — ÉQUILIBRE</t>
  </si>
  <si>
    <t>M05 — la diversification des protéines végétales — Comment appliquer le contrôle de protéines végétales en préparation de marché, commande, réception ou suivi d’exécution ?</t>
  </si>
  <si>
    <t>Sur le terrain, comment contrôles-tu les protéines végétales avec les achats, la cuisine, les livraisons ou le suivi fournisseur ?</t>
  </si>
  <si>
    <t>Réponse PRO attendue — angle application terrain : décrire un contrôle opérationnel en achat, réception ou suivi pour protéines végétales. Utiliser une réponse construite, relier l’objectif environnemental ou d’approvisionnement au contrôle réel, et citer au moins trois notions vérifiables.</t>
  </si>
  <si>
    <t>Réponse CFA attendue — angle application terrain : Explique comment le vérifier concrètement pour les protéines végétales. Donner une phrase claire avec ce qu’on regarde, pourquoi c’est utile et ce qui prouve que ce n’est pas seulement une intention.</t>
  </si>
  <si>
    <t>Réponse attendue PRO : tester recettes, textures, acceptabilité, assaisonnement et présentation pour accompagner le changement des convives. Le contrôle doit être opérationnel : qui vérifie, quand, avec quelle information et quelle conséquence en cas d’écart. Les repères attendus sont : protéines végétales ; légumineuses ; céréales ; diversification ; équilibre alimentaire.</t>
  </si>
  <si>
    <t>Réponse attendue CFA : sur le terrain, il faut tester recettes, textures, acceptabilité, assaisonnement et présentation pour accompagner le changement des convives. La réponse doit dire quoi regarder en cuisine, achat ou réception, avec ces mots utiles : protéines végétales ; lentilles ; pois chiche ; céréales ; équilibre.</t>
  </si>
  <si>
    <t>APPLICATION TERRAIN — PROTÉINES VÉGÉTALES — LÉGUMINEUSES — CÉRÉALES — DIVERSIFICATION — ÉQUILIBRE ALIMENTAIRE</t>
  </si>
  <si>
    <t>APPLICATION TERRAIN — PROTÉINES VÉGÉTALES — LENTILLES — POIS CHICHE — CÉRÉALES — ÉQUILIBRE</t>
  </si>
  <si>
    <t>M05 — la diversification des protéines végétales — Comment transformer protéines végétales en critère, clause ou condition d’exécution sans perdre la preuve de contrôle ?</t>
  </si>
  <si>
    <t>Pour les protéines végétales, comment l’acheteur peut-il écrire l’exigence dans le marché et vérifier ensuite que le fournisseur la respecte ?</t>
  </si>
  <si>
    <t>Réponse PRO attendue — angle critère ou clause de marché : relier le sujet à une clause, un critère, une condition d’exécution ou une pénalité pour protéines végétales. Utiliser une réponse construite, relier l’objectif environnemental ou d’approvisionnement au contrôle réel, et citer au moins trois notions vérifiables.</t>
  </si>
  <si>
    <t>Réponse CFA attendue — angle critère ou clause de marché : Dis comment l’écrire ou le suivre dans le marché pour les protéines végétales. Donner une phrase claire avec ce qu’on regarde, pourquoi c’est utile et ce qui prouve que ce n’est pas seulement une intention.</t>
  </si>
  <si>
    <t>Réponse attendue PRO : exiger une option ou un pourcentage adapté, avec propositions dans l’offre et pénalité si l’engagement n’est pas tenu. La formulation doit rester objective, vérifiable et reliée à l’objet du marché. Elle peut relever du RC, du CCTP ou du CCAP selon qu’il s’agit d’un critère, d’une exigence ou du suivi d’exécution. Notions attendues : protéines végétales ; légumineuses ; céréales ; diversification ; équilibre alimentaire.</t>
  </si>
  <si>
    <t>Réponse attendue CFA : il faut écrire l’exigence clairement dans le marché puis vérifier pendant l’exécution : exiger une option ou un pourcentage adapté, avec propositions dans l’offre et pénalité si l’engagement n’est pas tenu. La réponse doit faire apparaître : protéines végétales ; lentilles ; pois chiche ; céréales ; équilibre.</t>
  </si>
  <si>
    <t>CRITÈRE OU CLAUSE DE MARCHÉ — PROTÉINES VÉGÉTALES — LÉGUMINEUSES — CÉRÉALES — DIVERSIFICATION — ÉQUILIBRE ALIMENTAIRE</t>
  </si>
  <si>
    <t>CRITÈRE OU CLAUSE DE MARCHÉ — PROTÉINES VÉGÉTALES — LENTILLES — POIS CHICHE — CÉRÉALES — ÉQUILIBRE</t>
  </si>
  <si>
    <t>M05 — la transmission du BEGES — Définis le périmètre professionnel : que recouvre BEGES et quels éléments doivent être vérifiables dans un marché alimentaire ?</t>
  </si>
  <si>
    <t>Pour le bilan gaz à effet de serre, explique avec tes mots ce que cela veut dire et ce qu’il faut reconnaître dans une offre ou une livraison.</t>
  </si>
  <si>
    <t>Réponse PRO attendue — angle définition et périmètre : définir le périmètre et les mots professionnels attendus pour BEGES. Utiliser une réponse construite, relier l’objectif environnemental ou d’approvisionnement au contrôle réel, et citer au moins trois notions vérifiables.</t>
  </si>
  <si>
    <t>Réponse CFA attendue — angle définition et périmètre : Explique d’abord ce que cela veut dire pour le bilan gaz à effet de serre. Donner une phrase claire avec ce qu’on regarde, pourquoi c’est utile et ce qui prouve que ce n’est pas seulement une intention.</t>
  </si>
  <si>
    <t>Réponse attendue PRO : bilan des émissions de gaz à effet de serre et plan de transition transmis par les titulaires soumis à l’obligation. La réponse doit faire apparaître les notions suivantes : BEGES ; émissions de gaz à effet de serre ; bilan ; transmission ; impact climatique. Elle doit expliquer le lien avec l’achat durable, la souveraineté ou la réduction d’impact, pas seulement citer des mots-clés.</t>
  </si>
  <si>
    <t>Réponse attendue CFA : Bilan des émissions de gaz à effet de serre et plan de transition transmis par les titulaires soumis à l’obligation. Avec des mots terrain, on doit retrouver : bilan carbone ; gaz à effet de serre ; document ; transmettre ; climat. L’idée importante est de comprendre ce qu’on cherche à obtenir avant de commander ou d’accepter une offre.</t>
  </si>
  <si>
    <t>DÉFINITION ET PÉRIMÈTRE — BEGES — ÉMISSIONS DE GAZ À EFFET DE SERRE — BILAN — TRANSMISSION — IMPACT CLIMATIQUE</t>
  </si>
  <si>
    <t>DÉFINITION ET PÉRIMÈTRE — BILAN CARBONE — GAZ À EFFET DE SERRE — DOCUMENT — TRANSMETTRE — CLIMAT</t>
  </si>
  <si>
    <t>M05 — la transmission du BEGES — Quelles preuves, mentions ou documents faut-il demander pour contrôler réellement BEGES ?</t>
  </si>
  <si>
    <t>Pour le bilan gaz à effet de serre, quels papiers, indications ou informations dois-tu regarder pour ne pas te contenter d’une promesse ?</t>
  </si>
  <si>
    <t>Réponse PRO attendue — angle preuve et document : identifier les documents, preuves et points contrôlables pour BEGES. Utiliser une réponse construite, relier l’objectif environnemental ou d’approvisionnement au contrôle réel, et citer au moins trois notions vérifiables.</t>
  </si>
  <si>
    <t>Réponse CFA attendue — angle preuve et document : Dis quels papiers ou infos il faut demander pour le bilan gaz à effet de serre. Donner une phrase claire avec ce qu’on regarde, pourquoi c’est utile et ce qui prouve que ce n’est pas seulement une intention.</t>
  </si>
  <si>
    <t>Réponse attendue PRO : vérifier la transmission du BEGES et du plan de transition lorsque l’opérateur y est soumis, sans prétendre analyser tout son contenu. Les preuves doivent être vérifiables dans l’offre, les pièces du marché, les factures, fiches techniques, étiquettes ou documents de suivi selon le sujet. Notions attendues : BEGES ; émissions de gaz à effet de serre ; bilan ; transmission ; impact climatique.</t>
  </si>
  <si>
    <t>Réponse attendue CFA : il faut demander et regarder les preuves utiles : vérifier la transmission du BEGES et du plan de transition lorsque l’opérateur y est soumis, sans prétendre analyser tout son contenu. La réponse doit citer concrètement : bilan carbone ; gaz à effet de serre ; document ; transmettre ; climat, en évitant de croire une simple phrase commerciale.</t>
  </si>
  <si>
    <t>PREUVE ET DOCUMENT — BEGES — ÉMISSIONS DE GAZ À EFFET DE SERRE — BILAN — TRANSMISSION — IMPACT CLIMATIQUE</t>
  </si>
  <si>
    <t>PREUVE ET DOCUMENT — BILAN CARBONE — GAZ À EFFET DE SERRE — DOCUMENT — TRANSMETTRE — CLIMAT</t>
  </si>
  <si>
    <t>M05 — la transmission du BEGES — Quelles erreurs d’analyse peuvent fausser le contrôle de BEGES dans le marché ?</t>
  </si>
  <si>
    <t>Pour le bilan gaz à effet de serre, quelle confusion ou oubli peut faire croire que c’est bon alors que ce n’est pas vraiment contrôlé ?</t>
  </si>
  <si>
    <t>Réponse PRO attendue — angle risque et erreur à éviter : repérer les confusions, limites et non-conformités possibles pour BEGES. Utiliser une réponse construite, relier l’objectif environnemental ou d’approvisionnement au contrôle réel, et citer au moins trois notions vérifiables.</t>
  </si>
  <si>
    <t>Réponse CFA attendue — angle risque et erreur à éviter : Dis l’erreur à ne pas faire pour le bilan gaz à effet de serre. Donner une phrase claire avec ce qu’on regarde, pourquoi c’est utile et ce qui prouve que ce n’est pas seulement une intention.</t>
  </si>
  <si>
    <t>Réponse attendue PRO : le risque principal est de exiger le document à un candidat non concerné ou croire que l’acheteur doit expertiser en détail le bilan climatique. La réponse doit montrer pourquoi cela dégrade la fiabilité de l’achat durable ou du suivi d’exécution. Les notions à mobiliser restent : BEGES ; émissions de gaz à effet de serre ; bilan ; transmission ; impact climatique.</t>
  </si>
  <si>
    <t>Réponse attendue CFA : l’erreur à éviter est de exiger le document à un candidat non concerné ou croire que l’acheteur doit expertiser en détail le bilan climatique. Il faut expliquer simplement le danger et reprendre au moins ces repères : bilan carbone ; gaz à effet de serre ; document ; transmettre ; climat.</t>
  </si>
  <si>
    <t>RISQUE ET ERREUR À ÉVITER — BEGES — ÉMISSIONS DE GAZ À EFFET DE SERRE — BILAN — TRANSMISSION — IMPACT CLIMATIQUE</t>
  </si>
  <si>
    <t>RISQUE ET ERREUR À ÉVITER — BILAN CARBONE — GAZ À EFFET DE SERRE — DOCUMENT — TRANSMETTRE — CLIMAT</t>
  </si>
  <si>
    <t>M05 — la transmission du BEGES — Comment appliquer le contrôle de BEGES en préparation de marché, commande, réception ou suivi d’exécution ?</t>
  </si>
  <si>
    <t>Sur le terrain, comment contrôles-tu le bilan gaz à effet de serre avec les achats, la cuisine, les livraisons ou le suivi fournisseur ?</t>
  </si>
  <si>
    <t>Réponse PRO attendue — angle application terrain : décrire un contrôle opérationnel en achat, réception ou suivi pour BEGES. Utiliser une réponse construite, relier l’objectif environnemental ou d’approvisionnement au contrôle réel, et citer au moins trois notions vérifiables.</t>
  </si>
  <si>
    <t>Réponse CFA attendue — angle application terrain : Explique comment le vérifier concrètement pour le bilan gaz à effet de serre. Donner une phrase claire avec ce qu’on regarde, pourquoi c’est utile et ce qui prouve que ce n’est pas seulement une intention.</t>
  </si>
  <si>
    <t>Réponse attendue PRO : classer la demande BEGES comme contrôle documentaire et suivre les délais de transmission prévus. Le contrôle doit être opérationnel : qui vérifie, quand, avec quelle information et quelle conséquence en cas d’écart. Les repères attendus sont : BEGES ; émissions de gaz à effet de serre ; bilan ; transmission ; impact climatique.</t>
  </si>
  <si>
    <t>Réponse attendue CFA : sur le terrain, il faut classer la demande BEGES comme contrôle documentaire et suivre les délais de transmission prévus. La réponse doit dire quoi regarder en cuisine, achat ou réception, avec ces mots utiles : bilan carbone ; gaz à effet de serre ; document ; transmettre ; climat.</t>
  </si>
  <si>
    <t>APPLICATION TERRAIN — BEGES — ÉMISSIONS DE GAZ À EFFET DE SERRE — BILAN — TRANSMISSION — IMPACT CLIMATIQUE</t>
  </si>
  <si>
    <t>APPLICATION TERRAIN — BILAN CARBONE — GAZ À EFFET DE SERRE — DOCUMENT — TRANSMETTRE — CLIMAT</t>
  </si>
  <si>
    <t>M05 — la transmission du BEGES — Comment transformer BEGES en critère, clause ou condition d’exécution sans perdre la preuve de contrôle ?</t>
  </si>
  <si>
    <t>Pour le bilan gaz à effet de serre, comment l’acheteur peut-il écrire l’exigence dans le marché et vérifier ensuite que le fournisseur la respecte ?</t>
  </si>
  <si>
    <t>Réponse PRO attendue — angle critère ou clause de marché : relier le sujet à une clause, un critère, une condition d’exécution ou une pénalité pour BEGES. Utiliser une réponse construite, relier l’objectif environnemental ou d’approvisionnement au contrôle réel, et citer au moins trois notions vérifiables.</t>
  </si>
  <si>
    <t>Réponse CFA attendue — angle critère ou clause de marché : Dis comment l’écrire ou le suivre dans le marché pour le bilan gaz à effet de serre. Donner une phrase claire avec ce qu’on regarde, pourquoi c’est utile et ce qui prouve que ce n’est pas seulement une intention.</t>
  </si>
  <si>
    <t>Réponse attendue PRO : insérer une condition d’exécution et, si nécessaire, un cas d’exclusion facultatif selon le contexte de consultation. La formulation doit rester objective, vérifiable et reliée à l’objet du marché. Elle peut relever du RC, du CCTP ou du CCAP selon qu’il s’agit d’un critère, d’une exigence ou du suivi d’exécution. Notions attendues : BEGES ; émissions de gaz à effet de serre ; bilan ; transmission ; impact climatique.</t>
  </si>
  <si>
    <t>Réponse attendue CFA : il faut écrire l’exigence clairement dans le marché puis vérifier pendant l’exécution : insérer une condition d’exécution et, si nécessaire, un cas d’exclusion facultatif selon le contexte de consultation. La réponse doit faire apparaître : bilan carbone ; gaz à effet de serre ; document ; transmettre ; climat.</t>
  </si>
  <si>
    <t>CRITÈRE OU CLAUSE DE MARCHÉ — BEGES — ÉMISSIONS DE GAZ À EFFET DE SERRE — BILAN — TRANSMISSION — IMPACT CLIMATIQUE</t>
  </si>
  <si>
    <t>CRITÈRE OU CLAUSE DE MARCHÉ — BILAN CARBONE — GAZ À EFFET DE SERRE — DOCUMENT — TRANSMETTRE — CLIMAT</t>
  </si>
  <si>
    <t>M05 — la protection de la biodiversité — Définis le périmètre professionnel : que recouvre biodiversité et quels éléments doivent être vérifiables dans un marché alimentaire ?</t>
  </si>
  <si>
    <t>Pour la biodiversité, explique avec tes mots ce que cela veut dire et ce qu’il faut reconnaître dans une offre ou une livraison.</t>
  </si>
  <si>
    <t>Réponse PRO attendue — angle définition et périmètre : définir le périmètre et les mots professionnels attendus pour biodiversité. Utiliser une réponse construite, relier l’objectif environnemental ou d’approvisionnement au contrôle réel, et citer au moins trois notions vérifiables.</t>
  </si>
  <si>
    <t>Réponse CFA attendue — angle définition et périmètre : Explique d’abord ce que cela veut dire pour la biodiversité. Donner une phrase claire avec ce qu’on regarde, pourquoi c’est utile et ce qui prouve que ce n’est pas seulement une intention.</t>
  </si>
  <si>
    <t>Réponse attendue PRO : prise en compte des effets de la production alimentaire sur les sols, l’eau, les espèces et les équilibres naturels. La réponse doit faire apparaître les notions suivantes : biodiversité ; sols ; eau ; intrants chimiques ; transition agroécologique. Elle doit expliquer le lien avec l’achat durable, la souveraineté ou la réduction d’impact, pas seulement citer des mots-clés.</t>
  </si>
  <si>
    <t>Réponse attendue CFA : Prise en compte des effets de la production alimentaire sur les sols, l’eau, les espèces et les équilibres naturels. Avec des mots terrain, on doit retrouver : biodiversité ; sols ; eau ; moins produits chimiques ; agroécologie. L’idée importante est de comprendre ce qu’on cherche à obtenir avant de commander ou d’accepter une offre.</t>
  </si>
  <si>
    <t>DÉFINITION ET PÉRIMÈTRE — BIODIVERSITÉ — SOLS — EAU — INTRANTS CHIMIQUES — TRANSITION AGROÉCOLOGIQUE</t>
  </si>
  <si>
    <t>DÉFINITION ET PÉRIMÈTRE — BIODIVERSITÉ — SOLS — EAU — MOINS PRODUITS CHIMIQUES — AGROÉCOLOGIE</t>
  </si>
  <si>
    <t>M05 — la protection de la biodiversité — Quelles preuves, mentions ou documents faut-il demander pour contrôler réellement biodiversité ?</t>
  </si>
  <si>
    <t>Pour la biodiversité, quels papiers, indications ou informations dois-tu regarder pour ne pas te contenter d’une promesse ?</t>
  </si>
  <si>
    <t>Réponse PRO attendue — angle preuve et document : identifier les documents, preuves et points contrôlables pour biodiversité. Utiliser une réponse construite, relier l’objectif environnemental ou d’approvisionnement au contrôle réel, et citer au moins trois notions vérifiables.</t>
  </si>
  <si>
    <t>Réponse CFA attendue — angle preuve et document : Dis quels papiers ou infos il faut demander pour la biodiversité. Donner une phrase claire avec ce qu’on regarde, pourquoi c’est utile et ce qui prouve que ce n’est pas seulement une intention.</t>
  </si>
  <si>
    <t>Réponse attendue PRO : s’appuyer sur pratiques agricoles, certifications, réduction d’intrants, protection de l’eau et actions concrètes de filière. Les preuves doivent être vérifiables dans l’offre, les pièces du marché, les factures, fiches techniques, étiquettes ou documents de suivi selon le sujet. Notions attendues : biodiversité ; sols ; eau ; intrants chimiques ; transition agroécologique.</t>
  </si>
  <si>
    <t>Réponse attendue CFA : il faut demander et regarder les preuves utiles : s’appuyer sur pratiques agricoles, certifications, réduction d’intrants, protection de l’eau et actions concrètes de filière. La réponse doit citer concrètement : biodiversité ; sols ; eau ; moins produits chimiques ; agroécologie, en évitant de croire une simple phrase commerciale.</t>
  </si>
  <si>
    <t>PREUVE ET DOCUMENT — BIODIVERSITÉ — SOLS — EAU — INTRANTS CHIMIQUES — TRANSITION AGROÉCOLOGIQUE</t>
  </si>
  <si>
    <t>PREUVE ET DOCUMENT — BIODIVERSITÉ — SOLS — EAU — MOINS PRODUITS CHIMIQUES — AGROÉCOLOGIE</t>
  </si>
  <si>
    <t>M05 — la protection de la biodiversité — Quelles erreurs d’analyse peuvent fausser le contrôle de biodiversité dans le marché ?</t>
  </si>
  <si>
    <t>Pour la biodiversité, quelle confusion ou oubli peut faire croire que c’est bon alors que ce n’est pas vraiment contrôlé ?</t>
  </si>
  <si>
    <t>Réponse PRO attendue — angle risque et erreur à éviter : repérer les confusions, limites et non-conformités possibles pour biodiversité. Utiliser une réponse construite, relier l’objectif environnemental ou d’approvisionnement au contrôle réel, et citer au moins trois notions vérifiables.</t>
  </si>
  <si>
    <t>Réponse CFA attendue — angle risque et erreur à éviter : Dis l’erreur à ne pas faire pour la biodiversité. Donner une phrase claire avec ce qu’on regarde, pourquoi c’est utile et ce qui prouve que ce n’est pas seulement une intention.</t>
  </si>
  <si>
    <t>Réponse attendue PRO : le risque principal est de utiliser le mot biodiversité sans preuve technique ou mélanger environnement général et indicateur vérifiable. La réponse doit montrer pourquoi cela dégrade la fiabilité de l’achat durable ou du suivi d’exécution. Les notions à mobiliser restent : biodiversité ; sols ; eau ; intrants chimiques ; transition agroécologique.</t>
  </si>
  <si>
    <t>Réponse attendue CFA : l’erreur à éviter est de utiliser le mot biodiversité sans preuve technique ou mélanger environnement général et indicateur vérifiable. Il faut expliquer simplement le danger et reprendre au moins ces repères : biodiversité ; sols ; eau ; moins produits chimiques ; agroécologie.</t>
  </si>
  <si>
    <t>RISQUE ET ERREUR À ÉVITER — BIODIVERSITÉ — SOLS — EAU — INTRANTS CHIMIQUES — TRANSITION AGROÉCOLOGIQUE</t>
  </si>
  <si>
    <t>RISQUE ET ERREUR À ÉVITER — BIODIVERSITÉ — SOLS — EAU — MOINS PRODUITS CHIMIQUES — AGROÉCOLOGIE</t>
  </si>
  <si>
    <t>M05 — la protection de la biodiversité — Comment appliquer le contrôle de biodiversité en préparation de marché, commande, réception ou suivi d’exécution ?</t>
  </si>
  <si>
    <t>Sur le terrain, comment contrôles-tu la biodiversité avec les achats, la cuisine, les livraisons ou le suivi fournisseur ?</t>
  </si>
  <si>
    <t>Réponse PRO attendue — angle application terrain : décrire un contrôle opérationnel en achat, réception ou suivi pour biodiversité. Utiliser une réponse construite, relier l’objectif environnemental ou d’approvisionnement au contrôle réel, et citer au moins trois notions vérifiables.</t>
  </si>
  <si>
    <t>Réponse CFA attendue — angle application terrain : Explique comment le vérifier concrètement pour la biodiversité. Donner une phrase claire avec ce qu’on regarde, pourquoi c’est utile et ce qui prouve que ce n’est pas seulement une intention.</t>
  </si>
  <si>
    <t>Réponse attendue PRO : poser des questions simples sur les pratiques de production, traitements, eau, sols et biodiversité lors du sourçage. Le contrôle doit être opérationnel : qui vérifie, quand, avec quelle information et quelle conséquence en cas d’écart. Les repères attendus sont : biodiversité ; sols ; eau ; intrants chimiques ; transition agroécologique.</t>
  </si>
  <si>
    <t>Réponse attendue CFA : sur le terrain, il faut poser des questions simples sur les pratiques de production, traitements, eau, sols et biodiversité lors du sourçage. La réponse doit dire quoi regarder en cuisine, achat ou réception, avec ces mots utiles : biodiversité ; sols ; eau ; moins produits chimiques ; agroécologie.</t>
  </si>
  <si>
    <t>APPLICATION TERRAIN — BIODIVERSITÉ — SOLS — EAU — INTRANTS CHIMIQUES — TRANSITION AGROÉCOLOGIQUE</t>
  </si>
  <si>
    <t>APPLICATION TERRAIN — BIODIVERSITÉ — SOLS — EAU — MOINS PRODUITS CHIMIQUES — AGROÉCOLOGIE</t>
  </si>
  <si>
    <t>M05 — la protection de la biodiversité — Comment transformer biodiversité en critère, clause ou condition d’exécution sans perdre la preuve de contrôle ?</t>
  </si>
  <si>
    <t>Pour la biodiversité, comment l’acheteur peut-il écrire l’exigence dans le marché et vérifier ensuite que le fournisseur la respecte ?</t>
  </si>
  <si>
    <t>Réponse PRO attendue — angle critère ou clause de marché : relier le sujet à une clause, un critère, une condition d’exécution ou une pénalité pour biodiversité. Utiliser une réponse construite, relier l’objectif environnemental ou d’approvisionnement au contrôle réel, et citer au moins trois notions vérifiables.</t>
  </si>
  <si>
    <t>Réponse CFA attendue — angle critère ou clause de marché : Dis comment l’écrire ou le suivre dans le marché pour la biodiversité. Donner une phrase claire avec ce qu’on regarde, pourquoi c’est utile et ce qui prouve que ce n’est pas seulement une intention.</t>
  </si>
  <si>
    <t>Réponse attendue PRO : traduire l’objectif en exigence environnementale mesurable et liée à l’objet du marché. La formulation doit rester objective, vérifiable et reliée à l’objet du marché. Elle peut relever du RC, du CCTP ou du CCAP selon qu’il s’agit d’un critère, d’une exigence ou du suivi d’exécution. Notions attendues : biodiversité ; sols ; eau ; intrants chimiques ; transition agroécologique.</t>
  </si>
  <si>
    <t>Réponse attendue CFA : il faut écrire l’exigence clairement dans le marché puis vérifier pendant l’exécution : traduire l’objectif en exigence environnementale mesurable et liée à l’objet du marché. La réponse doit faire apparaître : biodiversité ; sols ; eau ; moins produits chimiques ; agroécologie.</t>
  </si>
  <si>
    <t>CRITÈRE OU CLAUSE DE MARCHÉ — BIODIVERSITÉ — SOLS — EAU — INTRANTS CHIMIQUES — TRANSITION AGROÉCOLOGIQUE</t>
  </si>
  <si>
    <t>CRITÈRE OU CLAUSE DE MARCHÉ — BIODIVERSITÉ — SOLS — EAU — MOINS PRODUITS CHIMIQUES — AGROÉCOLOGIE</t>
  </si>
  <si>
    <t>M05 — la protection de la ressource en eau — Définis le périmètre professionnel : que recouvre ressource en eau et quels éléments doivent être vérifiables dans un marché alimentaire ?</t>
  </si>
  <si>
    <t>Pour la ressource en eau, explique avec tes mots ce que cela veut dire et ce qu’il faut reconnaître dans une offre ou une livraison.</t>
  </si>
  <si>
    <t>Réponse PRO attendue — angle définition et périmètre : définir le périmètre et les mots professionnels attendus pour ressource en eau. Utiliser une réponse construite, relier l’objectif environnemental ou d’approvisionnement au contrôle réel, et citer au moins trois notions vérifiables.</t>
  </si>
  <si>
    <t>Réponse CFA attendue — angle définition et périmètre : Explique d’abord ce que cela veut dire pour la ressource en eau. Donner une phrase claire avec ce qu’on regarde, pourquoi c’est utile et ce qui prouve que ce n’est pas seulement une intention.</t>
  </si>
  <si>
    <t>Réponse attendue PRO : maîtrise des impacts des productions alimentaires sur les nappes, captages et milieux aquatiques. La réponse doit faire apparaître les notions suivantes : ressource en eau ; aires de captage ; eutrophisation ; pratiques agricoles ; critère environnemental. Elle doit expliquer le lien avec l’achat durable, la souveraineté ou la réduction d’impact, pas seulement citer des mots-clés.</t>
  </si>
  <si>
    <t>Réponse attendue CFA : Maîtrise des impacts des productions alimentaires sur les nappes, captages et milieux aquatiques. Avec des mots terrain, on doit retrouver : eau ; captage ; pollution ; pratiques agricoles ; critère. L’idée importante est de comprendre ce qu’on cherche à obtenir avant de commander ou d’accepter une offre.</t>
  </si>
  <si>
    <t>DÉFINITION ET PÉRIMÈTRE — RESSOURCE EN EAU — AIRES DE CAPTAGE — EUTROPHISATION — PRATIQUES AGRICOLES — CRITÈRE ENVIRONNEMENTAL</t>
  </si>
  <si>
    <t>DÉFINITION ET PÉRIMÈTRE — EAU — CAPTAGE — POLLUTION — PRATIQUES AGRICOLES — CRITÈRE</t>
  </si>
  <si>
    <t>M05 — la protection de la ressource en eau — Quelles preuves, mentions ou documents faut-il demander pour contrôler réellement ressource en eau ?</t>
  </si>
  <si>
    <t>Pour la ressource en eau, quels papiers, indications ou informations dois-tu regarder pour ne pas te contenter d’une promesse ?</t>
  </si>
  <si>
    <t>Réponse PRO attendue — angle preuve et document : identifier les documents, preuves et points contrôlables pour ressource en eau. Utiliser une réponse construite, relier l’objectif environnemental ou d’approvisionnement au contrôle réel, et citer au moins trois notions vérifiables.</t>
  </si>
  <si>
    <t>Réponse CFA attendue — angle preuve et document : Dis quels papiers ou infos il faut demander pour la ressource en eau. Donner une phrase claire avec ce qu’on regarde, pourquoi c’est utile et ce qui prouve que ce n’est pas seulement une intention.</t>
  </si>
  <si>
    <t>Réponse attendue PRO : vérifier pratiques agricoles, zones de captage, fertilisation, risques de pollution et documents environnementaux disponibles. Les preuves doivent être vérifiables dans l’offre, les pièces du marché, les factures, fiches techniques, étiquettes ou documents de suivi selon le sujet. Notions attendues : ressource en eau ; aires de captage ; eutrophisation ; pratiques agricoles ; critère environnemental.</t>
  </si>
  <si>
    <t>Réponse attendue CFA : il faut demander et regarder les preuves utiles : vérifier pratiques agricoles, zones de captage, fertilisation, risques de pollution et documents environnementaux disponibles. La réponse doit citer concrètement : eau ; captage ; pollution ; pratiques agricoles ; critère, en évitant de croire une simple phrase commerciale.</t>
  </si>
  <si>
    <t>PREUVE ET DOCUMENT — RESSOURCE EN EAU — AIRES DE CAPTAGE — EUTROPHISATION — PRATIQUES AGRICOLES — CRITÈRE ENVIRONNEMENTAL</t>
  </si>
  <si>
    <t>PREUVE ET DOCUMENT — EAU — CAPTAGE — POLLUTION — PRATIQUES AGRICOLES — CRITÈRE</t>
  </si>
  <si>
    <t>M05 — la protection de la ressource en eau — Quelles erreurs d’analyse peuvent fausser le contrôle de ressource en eau dans le marché ?</t>
  </si>
  <si>
    <t>Pour la ressource en eau, quelle confusion ou oubli peut faire croire que c’est bon alors que ce n’est pas vraiment contrôlé ?</t>
  </si>
  <si>
    <t>Réponse PRO attendue — angle risque et erreur à éviter : repérer les confusions, limites et non-conformités possibles pour ressource en eau. Utiliser une réponse construite, relier l’objectif environnemental ou d’approvisionnement au contrôle réel, et citer au moins trois notions vérifiables.</t>
  </si>
  <si>
    <t>Réponse CFA attendue — angle risque et erreur à éviter : Dis l’erreur à ne pas faire pour la ressource en eau. Donner une phrase claire avec ce qu’on regarde, pourquoi c’est utile et ce qui prouve que ce n’est pas seulement une intention.</t>
  </si>
  <si>
    <t>Réponse attendue PRO : le risque principal est de ne regarder que le prix ou l’origine sans interroger les effets des pratiques agricoles sur l’eau. La réponse doit montrer pourquoi cela dégrade la fiabilité de l’achat durable ou du suivi d’exécution. Les notions à mobiliser restent : ressource en eau ; aires de captage ; eutrophisation ; pratiques agricoles ; critère environnemental.</t>
  </si>
  <si>
    <t>Réponse attendue CFA : l’erreur à éviter est de ne regarder que le prix ou l’origine sans interroger les effets des pratiques agricoles sur l’eau. Il faut expliquer simplement le danger et reprendre au moins ces repères : eau ; captage ; pollution ; pratiques agricoles ; critère.</t>
  </si>
  <si>
    <t>RISQUE ET ERREUR À ÉVITER — RESSOURCE EN EAU — AIRES DE CAPTAGE — EUTROPHISATION — PRATIQUES AGRICOLES — CRITÈRE ENVIRONNEMENTAL</t>
  </si>
  <si>
    <t>RISQUE ET ERREUR À ÉVITER — EAU — CAPTAGE — POLLUTION — PRATIQUES AGRICOLES — CRITÈRE</t>
  </si>
  <si>
    <t>M05 — la protection de la ressource en eau — Comment appliquer le contrôle de ressource en eau en préparation de marché, commande, réception ou suivi d’exécution ?</t>
  </si>
  <si>
    <t>Sur le terrain, comment contrôles-tu la ressource en eau avec les achats, la cuisine, les livraisons ou le suivi fournisseur ?</t>
  </si>
  <si>
    <t>Réponse PRO attendue — angle application terrain : décrire un contrôle opérationnel en achat, réception ou suivi pour ressource en eau. Utiliser une réponse construite, relier l’objectif environnemental ou d’approvisionnement au contrôle réel, et citer au moins trois notions vérifiables.</t>
  </si>
  <si>
    <t>Réponse CFA attendue — angle application terrain : Explique comment le vérifier concrètement pour la ressource en eau. Donner une phrase claire avec ce qu’on regarde, pourquoi c’est utile et ce qui prouve que ce n’est pas seulement une intention.</t>
  </si>
  <si>
    <t>Réponse attendue PRO : demander au fournisseur comment il limite les pollutions et sécurise les pratiques autour de l’eau. Le contrôle doit être opérationnel : qui vérifie, quand, avec quelle information et quelle conséquence en cas d’écart. Les repères attendus sont : ressource en eau ; aires de captage ; eutrophisation ; pratiques agricoles ; critère environnemental.</t>
  </si>
  <si>
    <t>Réponse attendue CFA : sur le terrain, il faut demander au fournisseur comment il limite les pollutions et sécurise les pratiques autour de l’eau. La réponse doit dire quoi regarder en cuisine, achat ou réception, avec ces mots utiles : eau ; captage ; pollution ; pratiques agricoles ; critère.</t>
  </si>
  <si>
    <t>APPLICATION TERRAIN — RESSOURCE EN EAU — AIRES DE CAPTAGE — EUTROPHISATION — PRATIQUES AGRICOLES — CRITÈRE ENVIRONNEMENTAL</t>
  </si>
  <si>
    <t>APPLICATION TERRAIN — EAU — CAPTAGE — POLLUTION — PRATIQUES AGRICOLES — CRITÈRE</t>
  </si>
  <si>
    <t>M05 — la protection de la ressource en eau — Comment transformer ressource en eau en critère, clause ou condition d’exécution sans perdre la preuve de contrôle ?</t>
  </si>
  <si>
    <t>Pour la ressource en eau, comment l’acheteur peut-il écrire l’exigence dans le marché et vérifier ensuite que le fournisseur la respecte ?</t>
  </si>
  <si>
    <t>Réponse PRO attendue — angle critère ou clause de marché : relier le sujet à une clause, un critère, une condition d’exécution ou une pénalité pour ressource en eau. Utiliser une réponse construite, relier l’objectif environnemental ou d’approvisionnement au contrôle réel, et citer au moins trois notions vérifiables.</t>
  </si>
  <si>
    <t>Réponse CFA attendue — angle critère ou clause de marché : Dis comment l’écrire ou le suivre dans le marché pour la ressource en eau. Donner une phrase claire avec ce qu’on regarde, pourquoi c’est utile et ce qui prouve que ce n’est pas seulement une intention.</t>
  </si>
  <si>
    <t>Réponse attendue PRO : intégrer l’eau comme critère environnemental objectif, proportionné et lié aux produits concernés. La formulation doit rester objective, vérifiable et reliée à l’objet du marché. Elle peut relever du RC, du CCTP ou du CCAP selon qu’il s’agit d’un critère, d’une exigence ou du suivi d’exécution. Notions attendues : ressource en eau ; aires de captage ; eutrophisation ; pratiques agricoles ; critère environnemental.</t>
  </si>
  <si>
    <t>Réponse attendue CFA : il faut écrire l’exigence clairement dans le marché puis vérifier pendant l’exécution : intégrer l’eau comme critère environnemental objectif, proportionné et lié aux produits concernés. La réponse doit faire apparaître : eau ; captage ; pollution ; pratiques agricoles ; critère.</t>
  </si>
  <si>
    <t>CRITÈRE OU CLAUSE DE MARCHÉ — RESSOURCE EN EAU — AIRES DE CAPTAGE — EUTROPHISATION — PRATIQUES AGRICOLES — CRITÈRE ENVIRONNEMENTAL</t>
  </si>
  <si>
    <t>CRITÈRE OU CLAUSE DE MARCHÉ — EAU — CAPTAGE — POLLUTION — PRATIQUES AGRICOLES — CRITÈRE</t>
  </si>
  <si>
    <t>M05 — la réduction des intrants chimiques — Définis le périmètre professionnel : que recouvre intrants chimiques et quels éléments doivent être vérifiables dans un marché alimentaire ?</t>
  </si>
  <si>
    <t>Pour les produits chimiques utilisés en production, explique avec tes mots ce que cela veut dire et ce qu’il faut reconnaître dans une offre ou une livraison.</t>
  </si>
  <si>
    <t>Réponse PRO attendue — angle définition et périmètre : définir le périmètre et les mots professionnels attendus pour intrants chimiques. Utiliser une réponse construite, relier l’objectif environnemental ou d’approvisionnement au contrôle réel, et citer au moins trois notions vérifiables.</t>
  </si>
  <si>
    <t>Réponse CFA attendue — angle définition et périmètre : Explique d’abord ce que cela veut dire pour les produits chimiques utilisés en production. Donner une phrase claire avec ce qu’on regarde, pourquoi c’est utile et ce qui prouve que ce n’est pas seulement une intention.</t>
  </si>
  <si>
    <t>Réponse attendue PRO : réduction de la dépendance aux produits phytosanitaires, fertilisants et pratiques agricoles à impact environnemental. La réponse doit faire apparaître les notions suivantes : intrants chimiques ; produits phytosanitaires ; fertilisation ; pratiques agricoles ; certification. Elle doit expliquer le lien avec l’achat durable, la souveraineté ou la réduction d’impact, pas seulement citer des mots-clés.</t>
  </si>
  <si>
    <t>Réponse attendue CFA : Réduction de la dépendance aux produits phytosanitaires, fertilisants et pratiques agricoles à impact environnemental. Avec des mots terrain, on doit retrouver : produits chimiques ; phyto ; engrais ; pratiques ; certificat. L’idée importante est de comprendre ce qu’on cherche à obtenir avant de commander ou d’accepter une offre.</t>
  </si>
  <si>
    <t>DÉFINITION ET PÉRIMÈTRE — INTRANTS CHIMIQUES — PRODUITS PHYTOSANITAIRES — FERTILISATION — PRATIQUES AGRICOLES — CERTIFICATION</t>
  </si>
  <si>
    <t>DÉFINITION ET PÉRIMÈTRE — PRODUITS CHIMIQUES — PHYTO — ENGRAIS — PRATIQUES — CERTIFICAT</t>
  </si>
  <si>
    <t>M05 — la réduction des intrants chimiques — Quelles preuves, mentions ou documents faut-il demander pour contrôler réellement intrants chimiques ?</t>
  </si>
  <si>
    <t>Pour les produits chimiques utilisés en production, quels papiers, indications ou informations dois-tu regarder pour ne pas te contenter d’une promesse ?</t>
  </si>
  <si>
    <t>Réponse PRO attendue — angle preuve et document : identifier les documents, preuves et points contrôlables pour intrants chimiques. Utiliser une réponse construite, relier l’objectif environnemental ou d’approvisionnement au contrôle réel, et citer au moins trois notions vérifiables.</t>
  </si>
  <si>
    <t>Réponse CFA attendue — angle preuve et document : Dis quels papiers ou infos il faut demander pour les produits chimiques utilisés en production. Donner une phrase claire avec ce qu’on regarde, pourquoi c’est utile et ce qui prouve que ce n’est pas seulement une intention.</t>
  </si>
  <si>
    <t>Réponse attendue PRO : s’appuyer sur certification, pratiques déclarées, documents de filière et cohérence avec les exigences du marché. Les preuves doivent être vérifiables dans l’offre, les pièces du marché, les factures, fiches techniques, étiquettes ou documents de suivi selon le sujet. Notions attendues : intrants chimiques ; produits phytosanitaires ; fertilisation ; pratiques agricoles ; certification.</t>
  </si>
  <si>
    <t>Réponse attendue CFA : il faut demander et regarder les preuves utiles : s’appuyer sur certification, pratiques déclarées, documents de filière et cohérence avec les exigences du marché. La réponse doit citer concrètement : produits chimiques ; phyto ; engrais ; pratiques ; certificat, en évitant de croire une simple phrase commerciale.</t>
  </si>
  <si>
    <t>PREUVE ET DOCUMENT — INTRANTS CHIMIQUES — PRODUITS PHYTOSANITAIRES — FERTILISATION — PRATIQUES AGRICOLES — CERTIFICATION</t>
  </si>
  <si>
    <t>PREUVE ET DOCUMENT — PRODUITS CHIMIQUES — PHYTO — ENGRAIS — PRATIQUES — CERTIFICAT</t>
  </si>
  <si>
    <t>M05 — la réduction des intrants chimiques — Quelles erreurs d’analyse peuvent fausser le contrôle de intrants chimiques dans le marché ?</t>
  </si>
  <si>
    <t>Pour les produits chimiques utilisés en production, quelle confusion ou oubli peut faire croire que c’est bon alors que ce n’est pas vraiment contrôlé ?</t>
  </si>
  <si>
    <t>Réponse PRO attendue — angle risque et erreur à éviter : repérer les confusions, limites et non-conformités possibles pour intrants chimiques. Utiliser une réponse construite, relier l’objectif environnemental ou d’approvisionnement au contrôle réel, et citer au moins trois notions vérifiables.</t>
  </si>
  <si>
    <t>Réponse CFA attendue — angle risque et erreur à éviter : Dis l’erreur à ne pas faire pour les produits chimiques utilisés en production. Donner une phrase claire avec ce qu’on regarde, pourquoi c’est utile et ce qui prouve que ce n’est pas seulement une intention.</t>
  </si>
  <si>
    <t>Réponse attendue PRO : le risque principal est de confondre absence totale d’intrants, réduction des intrants et certification environnementale. La réponse doit montrer pourquoi cela dégrade la fiabilité de l’achat durable ou du suivi d’exécution. Les notions à mobiliser restent : intrants chimiques ; produits phytosanitaires ; fertilisation ; pratiques agricoles ; certification.</t>
  </si>
  <si>
    <t>Réponse attendue CFA : l’erreur à éviter est de confondre absence totale d’intrants, réduction des intrants et certification environnementale. Il faut expliquer simplement le danger et reprendre au moins ces repères : produits chimiques ; phyto ; engrais ; pratiques ; certificat.</t>
  </si>
  <si>
    <t>RISQUE ET ERREUR À ÉVITER — INTRANTS CHIMIQUES — PRODUITS PHYTOSANITAIRES — FERTILISATION — PRATIQUES AGRICOLES — CERTIFICATION</t>
  </si>
  <si>
    <t>RISQUE ET ERREUR À ÉVITER — PRODUITS CHIMIQUES — PHYTO — ENGRAIS — PRATIQUES — CERTIFICAT</t>
  </si>
  <si>
    <t>M05 — la réduction des intrants chimiques — Comment appliquer le contrôle de intrants chimiques en préparation de marché, commande, réception ou suivi d’exécution ?</t>
  </si>
  <si>
    <t>Sur le terrain, comment contrôles-tu les produits chimiques utilisés en production avec les achats, la cuisine, les livraisons ou le suivi fournisseur ?</t>
  </si>
  <si>
    <t>Réponse PRO attendue — angle application terrain : décrire un contrôle opérationnel en achat, réception ou suivi pour intrants chimiques. Utiliser une réponse construite, relier l’objectif environnemental ou d’approvisionnement au contrôle réel, et citer au moins trois notions vérifiables.</t>
  </si>
  <si>
    <t>Réponse CFA attendue — angle application terrain : Explique comment le vérifier concrètement pour les produits chimiques utilisés en production. Donner une phrase claire avec ce qu’on regarde, pourquoi c’est utile et ce qui prouve que ce n’est pas seulement une intention.</t>
  </si>
  <si>
    <t>Réponse attendue PRO : questionner les producteurs ou fournisseurs sur les traitements, la fertilisation et les garanties disponibles. Le contrôle doit être opérationnel : qui vérifie, quand, avec quelle information et quelle conséquence en cas d’écart. Les repères attendus sont : intrants chimiques ; produits phytosanitaires ; fertilisation ; pratiques agricoles ; certification.</t>
  </si>
  <si>
    <t>Réponse attendue CFA : sur le terrain, il faut questionner les producteurs ou fournisseurs sur les traitements, la fertilisation et les garanties disponibles. La réponse doit dire quoi regarder en cuisine, achat ou réception, avec ces mots utiles : produits chimiques ; phyto ; engrais ; pratiques ; certificat.</t>
  </si>
  <si>
    <t>APPLICATION TERRAIN — INTRANTS CHIMIQUES — PRODUITS PHYTOSANITAIRES — FERTILISATION — PRATIQUES AGRICOLES — CERTIFICATION</t>
  </si>
  <si>
    <t>APPLICATION TERRAIN — PRODUITS CHIMIQUES — PHYTO — ENGRAIS — PRATIQUES — CERTIFICAT</t>
  </si>
  <si>
    <t>M05 — la réduction des intrants chimiques — Comment transformer intrants chimiques en critère, clause ou condition d’exécution sans perdre la preuve de contrôle ?</t>
  </si>
  <si>
    <t>Pour les produits chimiques utilisés en production, comment l’acheteur peut-il écrire l’exigence dans le marché et vérifier ensuite que le fournisseur la respecte ?</t>
  </si>
  <si>
    <t>Réponse PRO attendue — angle critère ou clause de marché : relier le sujet à une clause, un critère, une condition d’exécution ou une pénalité pour intrants chimiques. Utiliser une réponse construite, relier l’objectif environnemental ou d’approvisionnement au contrôle réel, et citer au moins trois notions vérifiables.</t>
  </si>
  <si>
    <t>Réponse CFA attendue — angle critère ou clause de marché : Dis comment l’écrire ou le suivre dans le marché pour les produits chimiques utilisés en production. Donner une phrase claire avec ce qu’on regarde, pourquoi c’est utile et ce qui prouve que ce n’est pas seulement une intention.</t>
  </si>
  <si>
    <t>Réponse attendue PRO : ne retenir que des exigences vérifiables et non discriminatoires sur les pratiques agricoles ou certifications pertinentes. La formulation doit rester objective, vérifiable et reliée à l’objet du marché. Elle peut relever du RC, du CCTP ou du CCAP selon qu’il s’agit d’un critère, d’une exigence ou du suivi d’exécution. Notions attendues : intrants chimiques ; produits phytosanitaires ; fertilisation ; pratiques agricoles ; certification.</t>
  </si>
  <si>
    <t>Réponse attendue CFA : il faut écrire l’exigence clairement dans le marché puis vérifier pendant l’exécution : ne retenir que des exigences vérifiables et non discriminatoires sur les pratiques agricoles ou certifications pertinentes. La réponse doit faire apparaître : produits chimiques ; phyto ; engrais ; pratiques ; certificat.</t>
  </si>
  <si>
    <t>CRITÈRE OU CLAUSE DE MARCHÉ — INTRANTS CHIMIQUES — PRODUITS PHYTOSANITAIRES — FERTILISATION — PRATIQUES AGRICOLES — CERTIFICATION</t>
  </si>
  <si>
    <t>CRITÈRE OU CLAUSE DE MARCHÉ — PRODUITS CHIMIQUES — PHYTO — ENGRAIS — PRATIQUES — CERTIFICAT</t>
  </si>
  <si>
    <t>M05 — la résilience face aux aléas climatiques — Définis le périmètre professionnel : que recouvre résilience climatique et quels éléments doivent être vérifiables dans un marché alimentaire ?</t>
  </si>
  <si>
    <t>Pour la capacité à tenir malgré les aléas, explique avec tes mots ce que cela veut dire et ce qu’il faut reconnaître dans une offre ou une livraison.</t>
  </si>
  <si>
    <t>Réponse PRO attendue — angle définition et périmètre : définir le périmètre et les mots professionnels attendus pour résilience climatique. Utiliser une réponse construite, relier l’objectif environnemental ou d’approvisionnement au contrôle réel, et citer au moins trois notions vérifiables.</t>
  </si>
  <si>
    <t>Réponse CFA attendue — angle définition et périmètre : Explique d’abord ce que cela veut dire pour la capacité à tenir malgré les aléas. Donner une phrase claire avec ce qu’on regarde, pourquoi c’est utile et ce qui prouve que ce n’est pas seulement une intention.</t>
  </si>
  <si>
    <t>Réponse attendue PRO : capacité d’une filière ou d’un fournisseur à maintenir l’approvisionnement malgré sécheresse, gel, crise sanitaire ou rupture. La réponse doit faire apparaître les notions suivantes : aléas climatiques ; résilience ; capacité de production ; continuité approvisionnement ; sourçage. Elle doit expliquer le lien avec l’achat durable, la souveraineté ou la réduction d’impact, pas seulement citer des mots-clés.</t>
  </si>
  <si>
    <t>Réponse attendue CFA : Capacité d’une filière ou d’un fournisseur à maintenir l’approvisionnement malgré sécheresse, gel, crise sanitaire ou rupture. Avec des mots terrain, on doit retrouver : aléas ; résister ; produire assez ; continuer livrer ; sourçage. L’idée importante est de comprendre ce qu’on cherche à obtenir avant de commander ou d’accepter une offre.</t>
  </si>
  <si>
    <t>DÉFINITION ET PÉRIMÈTRE — ALÉAS CLIMATIQUES — RÉSILIENCE — CAPACITÉ DE PRODUCTION — CONTINUITÉ APPROVISIONNEMENT — SOURÇAGE</t>
  </si>
  <si>
    <t>DÉFINITION ET PÉRIMÈTRE — ALÉAS — RÉSISTER — PRODUIRE ASSEZ — CONTINUER LIVRER — SOURÇAGE</t>
  </si>
  <si>
    <t>M05 — la résilience face aux aléas climatiques — Quelles preuves, mentions ou documents faut-il demander pour contrôler réellement résilience climatique ?</t>
  </si>
  <si>
    <t>Pour la capacité à tenir malgré les aléas, quels papiers, indications ou informations dois-tu regarder pour ne pas te contenter d’une promesse ?</t>
  </si>
  <si>
    <t>Réponse PRO attendue — angle preuve et document : identifier les documents, preuves et points contrôlables pour résilience climatique. Utiliser une réponse construite, relier l’objectif environnemental ou d’approvisionnement au contrôle réel, et citer au moins trois notions vérifiables.</t>
  </si>
  <si>
    <t>Réponse CFA attendue — angle preuve et document : Dis quels papiers ou infos il faut demander pour la capacité à tenir malgré les aléas. Donner une phrase claire avec ce qu’on regarde, pourquoi c’est utile et ce qui prouve que ce n’est pas seulement une intention.</t>
  </si>
  <si>
    <t>Réponse attendue PRO : vérifier capacités de production, solutions alternatives, délais, stocks, saisonnalité et scénarios de remplacement. Les preuves doivent être vérifiables dans l’offre, les pièces du marché, les factures, fiches techniques, étiquettes ou documents de suivi selon le sujet. Notions attendues : aléas climatiques ; résilience ; capacité de production ; continuité approvisionnement ; sourçage.</t>
  </si>
  <si>
    <t>Réponse attendue CFA : il faut demander et regarder les preuves utiles : vérifier capacités de production, solutions alternatives, délais, stocks, saisonnalité et scénarios de remplacement. La réponse doit citer concrètement : aléas ; résister ; produire assez ; continuer livrer ; sourçage, en évitant de croire une simple phrase commerciale.</t>
  </si>
  <si>
    <t>PREUVE ET DOCUMENT — ALÉAS CLIMATIQUES — RÉSILIENCE — CAPACITÉ DE PRODUCTION — CONTINUITÉ APPROVISIONNEMENT — SOURÇAGE</t>
  </si>
  <si>
    <t>PREUVE ET DOCUMENT — ALÉAS — RÉSISTER — PRODUIRE ASSEZ — CONTINUER LIVRER — SOURÇAGE</t>
  </si>
  <si>
    <t>M05 — la résilience face aux aléas climatiques — Quelles erreurs d’analyse peuvent fausser le contrôle de résilience climatique dans le marché ?</t>
  </si>
  <si>
    <t>Pour la capacité à tenir malgré les aléas, quelle confusion ou oubli peut faire croire que c’est bon alors que ce n’est pas vraiment contrôlé ?</t>
  </si>
  <si>
    <t>Réponse PRO attendue — angle risque et erreur à éviter : repérer les confusions, limites et non-conformités possibles pour résilience climatique. Utiliser une réponse construite, relier l’objectif environnemental ou d’approvisionnement au contrôle réel, et citer au moins trois notions vérifiables.</t>
  </si>
  <si>
    <t>Réponse CFA attendue — angle risque et erreur à éviter : Dis l’erreur à ne pas faire pour la capacité à tenir malgré les aléas. Donner une phrase claire avec ce qu’on regarde, pourquoi c’est utile et ce qui prouve que ce n’est pas seulement une intention.</t>
  </si>
  <si>
    <t>Réponse attendue PRO : le risque principal est de sélectionner une offre fragile parce qu’elle paraît intéressante sans tester la continuité d’approvisionnement. La réponse doit montrer pourquoi cela dégrade la fiabilité de l’achat durable ou du suivi d’exécution. Les notions à mobiliser restent : aléas climatiques ; résilience ; capacité de production ; continuité approvisionnement ; sourçage.</t>
  </si>
  <si>
    <t>Réponse attendue CFA : l’erreur à éviter est de sélectionner une offre fragile parce qu’elle paraît intéressante sans tester la continuité d’approvisionnement. Il faut expliquer simplement le danger et reprendre au moins ces repères : aléas ; résister ; produire assez ; continuer livrer ; sourçage.</t>
  </si>
  <si>
    <t>RISQUE ET ERREUR À ÉVITER — ALÉAS CLIMATIQUES — RÉSILIENCE — CAPACITÉ DE PRODUCTION — CONTINUITÉ APPROVISIONNEMENT — SOURÇAGE</t>
  </si>
  <si>
    <t>RISQUE ET ERREUR À ÉVITER — ALÉAS — RÉSISTER — PRODUIRE ASSEZ — CONTINUER LIVRER — SOURÇAGE</t>
  </si>
  <si>
    <t>M05 — la résilience face aux aléas climatiques — Comment appliquer le contrôle de résilience climatique en préparation de marché, commande, réception ou suivi d’exécution ?</t>
  </si>
  <si>
    <t>Sur le terrain, comment contrôles-tu la capacité à tenir malgré les aléas avec les achats, la cuisine, les livraisons ou le suivi fournisseur ?</t>
  </si>
  <si>
    <t>Réponse PRO attendue — angle application terrain : décrire un contrôle opérationnel en achat, réception ou suivi pour résilience climatique. Utiliser une réponse construite, relier l’objectif environnemental ou d’approvisionnement au contrôle réel, et citer au moins trois notions vérifiables.</t>
  </si>
  <si>
    <t>Réponse CFA attendue — angle application terrain : Explique comment le vérifier concrètement pour la capacité à tenir malgré les aléas. Donner une phrase claire avec ce qu’on regarde, pourquoi c’est utile et ce qui prouve que ce n’est pas seulement une intention.</t>
  </si>
  <si>
    <t>Réponse attendue PRO : utiliser le sourçage pour demander ce qui se passe en cas de rupture, aléa climatique ou baisse de production. Le contrôle doit être opérationnel : qui vérifie, quand, avec quelle information et quelle conséquence en cas d’écart. Les repères attendus sont : aléas climatiques ; résilience ; capacité de production ; continuité approvisionnement ; sourçage.</t>
  </si>
  <si>
    <t>Réponse attendue CFA : sur le terrain, il faut utiliser le sourçage pour demander ce qui se passe en cas de rupture, aléa climatique ou baisse de production. La réponse doit dire quoi regarder en cuisine, achat ou réception, avec ces mots utiles : aléas ; résister ; produire assez ; continuer livrer ; sourçage.</t>
  </si>
  <si>
    <t>APPLICATION TERRAIN — ALÉAS CLIMATIQUES — RÉSILIENCE — CAPACITÉ DE PRODUCTION — CONTINUITÉ APPROVISIONNEMENT — SOURÇAGE</t>
  </si>
  <si>
    <t>APPLICATION TERRAIN — ALÉAS — RÉSISTER — PRODUIRE ASSEZ — CONTINUER LIVRER — SOURÇAGE</t>
  </si>
  <si>
    <t>M05 — la résilience face aux aléas climatiques — Comment transformer résilience climatique en critère, clause ou condition d’exécution sans perdre la preuve de contrôle ?</t>
  </si>
  <si>
    <t>Pour la capacité à tenir malgré les aléas, comment l’acheteur peut-il écrire l’exigence dans le marché et vérifier ensuite que le fournisseur la respecte ?</t>
  </si>
  <si>
    <t>Réponse PRO attendue — angle critère ou clause de marché : relier le sujet à une clause, un critère, une condition d’exécution ou une pénalité pour résilience climatique. Utiliser une réponse construite, relier l’objectif environnemental ou d’approvisionnement au contrôle réel, et citer au moins trois notions vérifiables.</t>
  </si>
  <si>
    <t>Réponse CFA attendue — angle critère ou clause de marché : Dis comment l’écrire ou le suivre dans le marché pour la capacité à tenir malgré les aléas. Donner une phrase claire avec ce qu’on regarde, pourquoi c’est utile et ce qui prouve que ce n’est pas seulement une intention.</t>
  </si>
  <si>
    <t>Réponse attendue PRO : prévoir des modalités de substitution de qualité équivalente ou supérieure et des délais de retour à l’engagement initial. La formulation doit rester objective, vérifiable et reliée à l’objet du marché. Elle peut relever du RC, du CCTP ou du CCAP selon qu’il s’agit d’un critère, d’une exigence ou du suivi d’exécution. Notions attendues : aléas climatiques ; résilience ; capacité de production ; continuité approvisionnement ; sourçage.</t>
  </si>
  <si>
    <t>Réponse attendue CFA : il faut écrire l’exigence clairement dans le marché puis vérifier pendant l’exécution : prévoir des modalités de substitution de qualité équivalente ou supérieure et des délais de retour à l’engagement initial. La réponse doit faire apparaître : aléas ; résister ; produire assez ; continuer livrer ; sourçage.</t>
  </si>
  <si>
    <t>CRITÈRE OU CLAUSE DE MARCHÉ — ALÉAS CLIMATIQUES — RÉSILIENCE — CAPACITÉ DE PRODUCTION — CONTINUITÉ APPROVISIONNEMENT — SOURÇAGE</t>
  </si>
  <si>
    <t>CRITÈRE OU CLAUSE DE MARCHÉ — ALÉAS — RÉSISTER — PRODUIRE ASSEZ — CONTINUER LIVRER — SOURÇAGE</t>
  </si>
  <si>
    <t>M05 — les circuits courts et les PAT — Définis le périmètre professionnel : que recouvre circuits courts et quels éléments doivent être vérifiables dans un marché alimentaire ?</t>
  </si>
  <si>
    <t>Pour les circuits courts, explique avec tes mots ce que cela veut dire et ce qu’il faut reconnaître dans une offre ou une livraison.</t>
  </si>
  <si>
    <t>Réponse PRO attendue — angle définition et périmètre : définir le périmètre et les mots professionnels attendus pour circuits courts. Utiliser une réponse construite, relier l’objectif environnemental ou d’approvisionnement au contrôle réel, et citer au moins trois notions vérifiables.</t>
  </si>
  <si>
    <t>Réponse CFA attendue — angle définition et périmètre : Explique d’abord ce que cela veut dire pour les circuits courts. Donner une phrase claire avec ce qu’on regarde, pourquoi c’est utile et ce qui prouve que ce n’est pas seulement une intention.</t>
  </si>
  <si>
    <t>Réponse attendue PRO : organisation territoriale rapprochant producteurs, transformateurs, distributeurs, acheteurs et consommateurs. La réponse doit faire apparaître les notions suivantes : circuits courts ; PAT ; territoire ; producteurs ; qualité durable. Elle doit expliquer le lien avec l’achat durable, la souveraineté ou la réduction d’impact, pas seulement citer des mots-clés.</t>
  </si>
  <si>
    <t>Réponse attendue CFA : Organisation territoriale rapprochant producteurs, transformateurs, distributeurs, acheteurs et consommateurs. Avec des mots terrain, on doit retrouver : circuit court ; PAT ; territoire ; producteurs ; qualité. L’idée importante est de comprendre ce qu’on cherche à obtenir avant de commander ou d’accepter une offre.</t>
  </si>
  <si>
    <t>DÉFINITION ET PÉRIMÈTRE — CIRCUITS COURTS — PAT — TERRITOIRE — PRODUCTEURS — QUALITÉ DURABLE</t>
  </si>
  <si>
    <t>DÉFINITION ET PÉRIMÈTRE — CIRCUIT COURT — PAT — TERRITOIRE — PRODUCTEURS — QUALITÉ</t>
  </si>
  <si>
    <t>M05 — les circuits courts et les PAT — Quelles preuves, mentions ou documents faut-il demander pour contrôler réellement circuits courts ?</t>
  </si>
  <si>
    <t>Pour les circuits courts, quels papiers, indications ou informations dois-tu regarder pour ne pas te contenter d’une promesse ?</t>
  </si>
  <si>
    <t>Réponse PRO attendue — angle preuve et document : identifier les documents, preuves et points contrôlables pour circuits courts. Utiliser une réponse construite, relier l’objectif environnemental ou d’approvisionnement au contrôle réel, et citer au moins trois notions vérifiables.</t>
  </si>
  <si>
    <t>Réponse CFA attendue — angle preuve et document : Dis quels papiers ou infos il faut demander pour les circuits courts. Donner une phrase claire avec ce qu’on regarde, pourquoi c’est utile et ce qui prouve que ce n’est pas seulement une intention.</t>
  </si>
  <si>
    <t>Réponse attendue PRO : identifier les producteurs, projets alimentaires territoriaux, plateformes locales et outils filières disponibles. Les preuves doivent être vérifiables dans l’offre, les pièces du marché, les factures, fiches techniques, étiquettes ou documents de suivi selon le sujet. Notions attendues : circuits courts ; PAT ; territoire ; producteurs ; qualité durable.</t>
  </si>
  <si>
    <t>Réponse attendue CFA : il faut demander et regarder les preuves utiles : identifier les producteurs, projets alimentaires territoriaux, plateformes locales et outils filières disponibles. La réponse doit citer concrètement : circuit court ; PAT ; territoire ; producteurs ; qualité, en évitant de croire une simple phrase commerciale.</t>
  </si>
  <si>
    <t>PREUVE ET DOCUMENT — CIRCUITS COURTS — PAT — TERRITOIRE — PRODUCTEURS — QUALITÉ DURABLE</t>
  </si>
  <si>
    <t>PREUVE ET DOCUMENT — CIRCUIT COURT — PAT — TERRITOIRE — PRODUCTEURS — QUALITÉ</t>
  </si>
  <si>
    <t>M05 — les circuits courts et les PAT — Quelles erreurs d’analyse peuvent fausser le contrôle de circuits courts dans le marché ?</t>
  </si>
  <si>
    <t>Pour les circuits courts, quelle confusion ou oubli peut faire croire que c’est bon alors que ce n’est pas vraiment contrôlé ?</t>
  </si>
  <si>
    <t>Réponse PRO attendue — angle risque et erreur à éviter : repérer les confusions, limites et non-conformités possibles pour circuits courts. Utiliser une réponse construite, relier l’objectif environnemental ou d’approvisionnement au contrôle réel, et citer au moins trois notions vérifiables.</t>
  </si>
  <si>
    <t>Réponse CFA attendue — angle risque et erreur à éviter : Dis l’erreur à ne pas faire pour les circuits courts. Donner une phrase claire avec ce qu’on regarde, pourquoi c’est utile et ce qui prouve que ce n’est pas seulement une intention.</t>
  </si>
  <si>
    <t>Réponse attendue PRO : le risque principal est de confondre circuit court, achat local et approvisionnement direct sans vérifier le nombre d’intermédiaires ni les preuves. La réponse doit montrer pourquoi cela dégrade la fiabilité de l’achat durable ou du suivi d’exécution. Les notions à mobiliser restent : circuits courts ; PAT ; territoire ; producteurs ; qualité durable.</t>
  </si>
  <si>
    <t>Réponse attendue CFA : l’erreur à éviter est de confondre circuit court, achat local et approvisionnement direct sans vérifier le nombre d’intermédiaires ni les preuves. Il faut expliquer simplement le danger et reprendre au moins ces repères : circuit court ; PAT ; territoire ; producteurs ; qualité.</t>
  </si>
  <si>
    <t>RISQUE ET ERREUR À ÉVITER — CIRCUITS COURTS — PAT — TERRITOIRE — PRODUCTEURS — QUALITÉ DURABLE</t>
  </si>
  <si>
    <t>RISQUE ET ERREUR À ÉVITER — CIRCUIT COURT — PAT — TERRITOIRE — PRODUCTEURS — QUALITÉ</t>
  </si>
  <si>
    <t>M05 — les circuits courts et les PAT — Comment appliquer le contrôle de circuits courts en préparation de marché, commande, réception ou suivi d’exécution ?</t>
  </si>
  <si>
    <t>Sur le terrain, comment contrôles-tu les circuits courts avec les achats, la cuisine, les livraisons ou le suivi fournisseur ?</t>
  </si>
  <si>
    <t>Réponse PRO attendue — angle application terrain : décrire un contrôle opérationnel en achat, réception ou suivi pour circuits courts. Utiliser une réponse construite, relier l’objectif environnemental ou d’approvisionnement au contrôle réel, et citer au moins trois notions vérifiables.</t>
  </si>
  <si>
    <t>Réponse CFA attendue — angle application terrain : Explique comment le vérifier concrètement pour les circuits courts. Donner une phrase claire avec ce qu’on regarde, pourquoi c’est utile et ce qui prouve que ce n’est pas seulement une intention.</t>
  </si>
  <si>
    <t>Réponse attendue PRO : repérer les acteurs du territoire et vérifier s’ils peuvent répondre aux volumes et contraintes du restaurant collectif. Le contrôle doit être opérationnel : qui vérifie, quand, avec quelle information et quelle conséquence en cas d’écart. Les repères attendus sont : circuits courts ; PAT ; territoire ; producteurs ; qualité durable.</t>
  </si>
  <si>
    <t>Réponse attendue CFA : sur le terrain, il faut repérer les acteurs du territoire et vérifier s’ils peuvent répondre aux volumes et contraintes du restaurant collectif. La réponse doit dire quoi regarder en cuisine, achat ou réception, avec ces mots utiles : circuit court ; PAT ; territoire ; producteurs ; qualité.</t>
  </si>
  <si>
    <t>APPLICATION TERRAIN — CIRCUITS COURTS — PAT — TERRITOIRE — PRODUCTEURS — QUALITÉ DURABLE</t>
  </si>
  <si>
    <t>APPLICATION TERRAIN — CIRCUIT COURT — PAT — TERRITOIRE — PRODUCTEURS — QUALITÉ</t>
  </si>
  <si>
    <t>M05 — les circuits courts et les PAT — Comment transformer circuits courts en critère, clause ou condition d’exécution sans perdre la preuve de contrôle ?</t>
  </si>
  <si>
    <t>Pour les circuits courts, comment l’acheteur peut-il écrire l’exigence dans le marché et vérifier ensuite que le fournisseur la respecte ?</t>
  </si>
  <si>
    <t>Réponse PRO attendue — angle critère ou clause de marché : relier le sujet à une clause, un critère, une condition d’exécution ou une pénalité pour circuits courts. Utiliser une réponse construite, relier l’objectif environnemental ou d’approvisionnement au contrôle réel, et citer au moins trois notions vérifiables.</t>
  </si>
  <si>
    <t>Réponse CFA attendue — angle critère ou clause de marché : Dis comment l’écrire ou le suivre dans le marché pour les circuits courts. Donner une phrase claire avec ce qu’on regarde, pourquoi c’est utile et ce qui prouve que ce n’est pas seulement une intention.</t>
  </si>
  <si>
    <t>Réponse attendue PRO : valoriser les circuits courts par des critères objectifs liés au territoire, à la qualité durable et à la capacité d’exécution. La formulation doit rester objective, vérifiable et reliée à l’objet du marché. Elle peut relever du RC, du CCTP ou du CCAP selon qu’il s’agit d’un critère, d’une exigence ou du suivi d’exécution. Notions attendues : circuits courts ; PAT ; territoire ; producteurs ; qualité durable.</t>
  </si>
  <si>
    <t>Réponse attendue CFA : il faut écrire l’exigence clairement dans le marché puis vérifier pendant l’exécution : valoriser les circuits courts par des critères objectifs liés au territoire, à la qualité durable et à la capacité d’exécution. La réponse doit faire apparaître : circuit court ; PAT ; territoire ; producteurs ; qualité.</t>
  </si>
  <si>
    <t>CRITÈRE OU CLAUSE DE MARCHÉ — CIRCUITS COURTS — PAT — TERRITOIRE — PRODUCTEURS — QUALITÉ DURABLE</t>
  </si>
  <si>
    <t>CRITÈRE OU CLAUSE DE MARCHÉ — CIRCUIT COURT — PAT — TERRITOIRE — PRODUCTEURS — QUALITÉ</t>
  </si>
  <si>
    <t>M05 — le commerce équitable ou responsable — Définis le périmètre professionnel : que recouvre commerce responsable et quels éléments doivent être vérifiables dans un marché alimentaire ?</t>
  </si>
  <si>
    <t>Pour le commerce équitable, explique avec tes mots ce que cela veut dire et ce qu’il faut reconnaître dans une offre ou une livraison.</t>
  </si>
  <si>
    <t>Réponse PRO attendue — angle définition et périmètre : définir le périmètre et les mots professionnels attendus pour commerce responsable. Utiliser une réponse construite, relier l’objectif environnemental ou d’approvisionnement au contrôle réel, et citer au moins trois notions vérifiables.</t>
  </si>
  <si>
    <t>Réponse CFA attendue — angle définition et périmètre : Explique d’abord ce que cela veut dire pour le commerce équitable. Donner une phrase claire avec ce qu’on regarde, pourquoi c’est utile et ce qui prouve que ce n’est pas seulement une intention.</t>
  </si>
  <si>
    <t>Réponse attendue PRO : recours à des produits dont la démarche vise une rémunération plus juste et une relation commerciale responsable. La réponse doit faire apparaître les notions suivantes : commerce équitable ; rémunération juste ; filières ; label ; preuve. Elle doit expliquer le lien avec l’achat durable, la souveraineté ou la réduction d’impact, pas seulement citer des mots-clés.</t>
  </si>
  <si>
    <t>Réponse attendue CFA : Recours à des produits dont la démarche vise une rémunération plus juste et une relation commerciale responsable. Avec des mots terrain, on doit retrouver : équitable ; payer juste ; filière ; label ; preuve. L’idée importante est de comprendre ce qu’on cherche à obtenir avant de commander ou d’accepter une offre.</t>
  </si>
  <si>
    <t>DÉFINITION ET PÉRIMÈTRE — COMMERCE ÉQUITABLE — RÉMUNÉRATION JUSTE — FILIÈRES — LABEL — PREUVE</t>
  </si>
  <si>
    <t>DÉFINITION ET PÉRIMÈTRE — ÉQUITABLE — PAYER JUSTE — FILIÈRE — LABEL — PREUVE</t>
  </si>
  <si>
    <t>M05 — le commerce équitable ou responsable — Quelles preuves, mentions ou documents faut-il demander pour contrôler réellement commerce responsable ?</t>
  </si>
  <si>
    <t>Pour le commerce équitable, quels papiers, indications ou informations dois-tu regarder pour ne pas te contenter d’une promesse ?</t>
  </si>
  <si>
    <t>Réponse PRO attendue — angle preuve et document : identifier les documents, preuves et points contrôlables pour commerce responsable. Utiliser une réponse construite, relier l’objectif environnemental ou d’approvisionnement au contrôle réel, et citer au moins trois notions vérifiables.</t>
  </si>
  <si>
    <t>Réponse CFA attendue — angle preuve et document : Dis quels papiers ou infos il faut demander pour le commerce équitable. Donner une phrase claire avec ce qu’on regarde, pourquoi c’est utile et ce qui prouve que ce n’est pas seulement une intention.</t>
  </si>
  <si>
    <t>Réponse attendue PRO : demander label, preuve, filière concernée, produit identifié et cohérence avec les catégories de produits durables. Les preuves doivent être vérifiables dans l’offre, les pièces du marché, les factures, fiches techniques, étiquettes ou documents de suivi selon le sujet. Notions attendues : commerce équitable ; rémunération juste ; filières ; label ; preuve.</t>
  </si>
  <si>
    <t>Réponse attendue CFA : il faut demander et regarder les preuves utiles : demander label, preuve, filière concernée, produit identifié et cohérence avec les catégories de produits durables. La réponse doit citer concrètement : équitable ; payer juste ; filière ; label ; preuve, en évitant de croire une simple phrase commerciale.</t>
  </si>
  <si>
    <t>PREUVE ET DOCUMENT — COMMERCE ÉQUITABLE — RÉMUNÉRATION JUSTE — FILIÈRES — LABEL — PREUVE</t>
  </si>
  <si>
    <t>PREUVE ET DOCUMENT — ÉQUITABLE — PAYER JUSTE — FILIÈRE — LABEL — PREUVE</t>
  </si>
  <si>
    <t>M05 — le commerce équitable ou responsable — Quelles erreurs d’analyse peuvent fausser le contrôle de commerce responsable dans le marché ?</t>
  </si>
  <si>
    <t>Pour le commerce équitable, quelle confusion ou oubli peut faire croire que c’est bon alors que ce n’est pas vraiment contrôlé ?</t>
  </si>
  <si>
    <t>Réponse PRO attendue — angle risque et erreur à éviter : repérer les confusions, limites et non-conformités possibles pour commerce responsable. Utiliser une réponse construite, relier l’objectif environnemental ou d’approvisionnement au contrôle réel, et citer au moins trois notions vérifiables.</t>
  </si>
  <si>
    <t>Réponse CFA attendue — angle risque et erreur à éviter : Dis l’erreur à ne pas faire pour le commerce équitable. Donner une phrase claire avec ce qu’on regarde, pourquoi c’est utile et ce qui prouve que ce n’est pas seulement une intention.</t>
  </si>
  <si>
    <t>Réponse attendue PRO : le risque principal est de annoncer l’équitable sans label, sans produit ciblé ou sans preuve liée au marché. La réponse doit montrer pourquoi cela dégrade la fiabilité de l’achat durable ou du suivi d’exécution. Les notions à mobiliser restent : commerce équitable ; rémunération juste ; filières ; label ; preuve.</t>
  </si>
  <si>
    <t>Réponse attendue CFA : l’erreur à éviter est de annoncer l’équitable sans label, sans produit ciblé ou sans preuve liée au marché. Il faut expliquer simplement le danger et reprendre au moins ces repères : équitable ; payer juste ; filière ; label ; preuve.</t>
  </si>
  <si>
    <t>RISQUE ET ERREUR À ÉVITER — COMMERCE ÉQUITABLE — RÉMUNÉRATION JUSTE — FILIÈRES — LABEL — PREUVE</t>
  </si>
  <si>
    <t>RISQUE ET ERREUR À ÉVITER — ÉQUITABLE — PAYER JUSTE — FILIÈRE — LABEL — PREUVE</t>
  </si>
  <si>
    <t>M05 — le commerce équitable ou responsable — Comment appliquer le contrôle de commerce responsable en préparation de marché, commande, réception ou suivi d’exécution ?</t>
  </si>
  <si>
    <t>Sur le terrain, comment contrôles-tu le commerce équitable avec les achats, la cuisine, les livraisons ou le suivi fournisseur ?</t>
  </si>
  <si>
    <t>Réponse PRO attendue — angle application terrain : décrire un contrôle opérationnel en achat, réception ou suivi pour commerce responsable. Utiliser une réponse construite, relier l’objectif environnemental ou d’approvisionnement au contrôle réel, et citer au moins trois notions vérifiables.</t>
  </si>
  <si>
    <t>Réponse CFA attendue — angle application terrain : Explique comment le vérifier concrètement pour le commerce équitable. Donner une phrase claire avec ce qu’on regarde, pourquoi c’est utile et ce qui prouve que ce n’est pas seulement une intention.</t>
  </si>
  <si>
    <t>Réponse attendue PRO : contrôler les produits réellement livrés et vérifier que le label ou document couvre bien la référence achetée. Le contrôle doit être opérationnel : qui vérifie, quand, avec quelle information et quelle conséquence en cas d’écart. Les repères attendus sont : commerce équitable ; rémunération juste ; filières ; label ; preuve.</t>
  </si>
  <si>
    <t>Réponse attendue CFA : sur le terrain, il faut contrôler les produits réellement livrés et vérifier que le label ou document couvre bien la référence achetée. La réponse doit dire quoi regarder en cuisine, achat ou réception, avec ces mots utiles : équitable ; payer juste ; filière ; label ; preuve.</t>
  </si>
  <si>
    <t>APPLICATION TERRAIN — COMMERCE ÉQUITABLE — RÉMUNÉRATION JUSTE — FILIÈRES — LABEL — PREUVE</t>
  </si>
  <si>
    <t>APPLICATION TERRAIN — ÉQUITABLE — PAYER JUSTE — FILIÈRE — LABEL — PREUVE</t>
  </si>
  <si>
    <t>M05 — le commerce équitable ou responsable — Comment transformer commerce responsable en critère, clause ou condition d’exécution sans perdre la preuve de contrôle ?</t>
  </si>
  <si>
    <t>Pour le commerce équitable, comment l’acheteur peut-il écrire l’exigence dans le marché et vérifier ensuite que le fournisseur la respecte ?</t>
  </si>
  <si>
    <t>Réponse PRO attendue — angle critère ou clause de marché : relier le sujet à une clause, un critère, une condition d’exécution ou une pénalité pour commerce responsable. Utiliser une réponse construite, relier l’objectif environnemental ou d’approvisionnement au contrôle réel, et citer au moins trois notions vérifiables.</t>
  </si>
  <si>
    <t>Réponse CFA attendue — angle critère ou clause de marché : Dis comment l’écrire ou le suivre dans le marché pour le commerce équitable. Donner une phrase claire avec ce qu’on regarde, pourquoi c’est utile et ce qui prouve que ce n’est pas seulement une intention.</t>
  </si>
  <si>
    <t>Réponse attendue PRO : prévoir une exigence ou valorisation contrôlable sans créer de préférence injustifiée. La formulation doit rester objective, vérifiable et reliée à l’objet du marché. Elle peut relever du RC, du CCTP ou du CCAP selon qu’il s’agit d’un critère, d’une exigence ou du suivi d’exécution. Notions attendues : commerce équitable ; rémunération juste ; filières ; label ; preuve.</t>
  </si>
  <si>
    <t>Réponse attendue CFA : il faut écrire l’exigence clairement dans le marché puis vérifier pendant l’exécution : prévoir une exigence ou valorisation contrôlable sans créer de préférence injustifiée. La réponse doit faire apparaître : équitable ; payer juste ; filière ; label ; preuve.</t>
  </si>
  <si>
    <t>CRITÈRE OU CLAUSE DE MARCHÉ — COMMERCE ÉQUITABLE — RÉMUNÉRATION JUSTE — FILIÈRES — LABEL — PREUVE</t>
  </si>
  <si>
    <t>CRITÈRE OU CLAUSE DE MARCHÉ — ÉQUITABLE — PAYER JUSTE — FILIÈRE — LABEL — PREUVE</t>
  </si>
  <si>
    <t>M05 — le pilotage global des approvisionnements durables — Définis le périmètre professionnel : que recouvre approvisionnement durable et quels éléments doivent être vérifiables dans un marché alimentaire ?</t>
  </si>
  <si>
    <t>Pour les achats durables, explique avec tes mots ce que cela veut dire et ce qu’il faut reconnaître dans une offre ou une livraison.</t>
  </si>
  <si>
    <t>Réponse PRO attendue — angle définition et périmètre : définir le périmètre et les mots professionnels attendus pour approvisionnement durable. Utiliser une réponse construite, relier l’objectif environnemental ou d’approvisionnement au contrôle réel, et citer au moins trois notions vérifiables.</t>
  </si>
  <si>
    <t>Réponse CFA attendue — angle définition et périmètre : Explique d’abord ce que cela veut dire pour les achats durables. Donner une phrase claire avec ce qu’on regarde, pourquoi c’est utile et ce qui prouve que ce n’est pas seulement une intention.</t>
  </si>
  <si>
    <t>Réponse attendue PRO : pilotage des familles et produits à fort impact pour progresser vers une alimentation durable et de qualité. La réponse doit faire apparaître les notions suivantes : familles prioritaires ; produits ciblés ; progrès continu ; suivi consommations ; blocages. Elle doit expliquer le lien avec l’achat durable, la souveraineté ou la réduction d’impact, pas seulement citer des mots-clés.</t>
  </si>
  <si>
    <t>Réponse attendue CFA : Pilotage des familles et produits à fort impact pour progresser vers une alimentation durable et de qualité. Avec des mots terrain, on doit retrouver : familles prioritaires ; produits visés ; progresser ; suivre achats ; blocages. L’idée importante est de comprendre ce qu’on cherche à obtenir avant de commander ou d’accepter une offre.</t>
  </si>
  <si>
    <t>DÉFINITION ET PÉRIMÈTRE — FAMILLES PRIORITAIRES — PRODUITS CIBLÉS — PROGRÈS CONTINU — SUIVI CONSOMMATIONS — BLOCAGES</t>
  </si>
  <si>
    <t>DÉFINITION ET PÉRIMÈTRE — FAMILLES PRIORITAIRES — PRODUITS VISÉS — PROGRESSER — SUIVRE ACHATS — BLOCAGES</t>
  </si>
  <si>
    <t>M05 — le pilotage global des approvisionnements durables — Quelles preuves, mentions ou documents faut-il demander pour contrôler réellement approvisionnement durable ?</t>
  </si>
  <si>
    <t>Pour les achats durables, quels papiers, indications ou informations dois-tu regarder pour ne pas te contenter d’une promesse ?</t>
  </si>
  <si>
    <t>Réponse PRO attendue — angle preuve et document : identifier les documents, preuves et points contrôlables pour approvisionnement durable. Utiliser une réponse construite, relier l’objectif environnemental ou d’approvisionnement au contrôle réel, et citer au moins trois notions vérifiables.</t>
  </si>
  <si>
    <t>Réponse CFA attendue — angle preuve et document : Dis quels papiers ou infos il faut demander pour les achats durables. Donner une phrase claire avec ce qu’on regarde, pourquoi c’est utile et ce qui prouve que ce n’est pas seulement une intention.</t>
  </si>
  <si>
    <t>Réponse attendue PRO : suivre consommations, familles prioritaires, produits ciblés, résultats, blocages et plans d’amélioration. Les preuves doivent être vérifiables dans l’offre, les pièces du marché, les factures, fiches techniques, étiquettes ou documents de suivi selon le sujet. Notions attendues : familles prioritaires ; produits ciblés ; progrès continu ; suivi consommations ; blocages.</t>
  </si>
  <si>
    <t>Réponse attendue CFA : il faut demander et regarder les preuves utiles : suivre consommations, familles prioritaires, produits ciblés, résultats, blocages et plans d’amélioration. La réponse doit citer concrètement : familles prioritaires ; produits visés ; progresser ; suivre achats ; blocages, en évitant de croire une simple phrase commerciale.</t>
  </si>
  <si>
    <t>PREUVE ET DOCUMENT — FAMILLES PRIORITAIRES — PRODUITS CIBLÉS — PROGRÈS CONTINU — SUIVI CONSOMMATIONS — BLOCAGES</t>
  </si>
  <si>
    <t>PREUVE ET DOCUMENT — FAMILLES PRIORITAIRES — PRODUITS VISÉS — PROGRESSER — SUIVRE ACHATS — BLOCAGES</t>
  </si>
  <si>
    <t>M05 — le pilotage global des approvisionnements durables — Quelles erreurs d’analyse peuvent fausser le contrôle de approvisionnement durable dans le marché ?</t>
  </si>
  <si>
    <t>Pour les achats durables, quelle confusion ou oubli peut faire croire que c’est bon alors que ce n’est pas vraiment contrôlé ?</t>
  </si>
  <si>
    <t>Réponse PRO attendue — angle risque et erreur à éviter : repérer les confusions, limites et non-conformités possibles pour approvisionnement durable. Utiliser une réponse construite, relier l’objectif environnemental ou d’approvisionnement au contrôle réel, et citer au moins trois notions vérifiables.</t>
  </si>
  <si>
    <t>Réponse CFA attendue — angle risque et erreur à éviter : Dis l’erreur à ne pas faire pour les achats durables. Donner une phrase claire avec ce qu’on regarde, pourquoi c’est utile et ce qui prouve que ce n’est pas seulement une intention.</t>
  </si>
  <si>
    <t>Réponse attendue PRO : le risque principal est de disperser les efforts sans choisir de familles prioritaires ou sans suivre les volumes et résultats. La réponse doit montrer pourquoi cela dégrade la fiabilité de l’achat durable ou du suivi d’exécution. Les notions à mobiliser restent : familles prioritaires ; produits ciblés ; progrès continu ; suivi consommations ; blocages.</t>
  </si>
  <si>
    <t>Réponse attendue CFA : l’erreur à éviter est de disperser les efforts sans choisir de familles prioritaires ou sans suivre les volumes et résultats. Il faut expliquer simplement le danger et reprendre au moins ces repères : familles prioritaires ; produits visés ; progresser ; suivre achats ; blocages.</t>
  </si>
  <si>
    <t>RISQUE ET ERREUR À ÉVITER — FAMILLES PRIORITAIRES — PRODUITS CIBLÉS — PROGRÈS CONTINU — SUIVI CONSOMMATIONS — BLOCAGES</t>
  </si>
  <si>
    <t>RISQUE ET ERREUR À ÉVITER — FAMILLES PRIORITAIRES — PRODUITS VISÉS — PROGRESSER — SUIVRE ACHATS — BLOCAGES</t>
  </si>
  <si>
    <t>M05 — le pilotage global des approvisionnements durables — Comment appliquer le contrôle de approvisionnement durable en préparation de marché, commande, réception ou suivi d’exécution ?</t>
  </si>
  <si>
    <t>Sur le terrain, comment contrôles-tu les achats durables avec les achats, la cuisine, les livraisons ou le suivi fournisseur ?</t>
  </si>
  <si>
    <t>Réponse PRO attendue — angle application terrain : décrire un contrôle opérationnel en achat, réception ou suivi pour approvisionnement durable. Utiliser une réponse construite, relier l’objectif environnemental ou d’approvisionnement au contrôle réel, et citer au moins trois notions vérifiables.</t>
  </si>
  <si>
    <t>Réponse CFA attendue — angle application terrain : Explique comment le vérifier concrètement pour les achats durables. Donner une phrase claire avec ce qu’on regarde, pourquoi c’est utile et ce qui prouve que ce n’est pas seulement une intention.</t>
  </si>
  <si>
    <t>Réponse attendue PRO : construire un tableau de suivi simple : familles, produits, montants, volumes, difficultés et actions. Le contrôle doit être opérationnel : qui vérifie, quand, avec quelle information et quelle conséquence en cas d’écart. Les repères attendus sont : familles prioritaires ; produits ciblés ; progrès continu ; suivi consommations ; blocages.</t>
  </si>
  <si>
    <t>Réponse attendue CFA : sur le terrain, il faut construire un tableau de suivi simple : familles, produits, montants, volumes, difficultés et actions. La réponse doit dire quoi regarder en cuisine, achat ou réception, avec ces mots utiles : familles prioritaires ; produits visés ; progresser ; suivre achats ; blocages.</t>
  </si>
  <si>
    <t>APPLICATION TERRAIN — FAMILLES PRIORITAIRES — PRODUITS CIBLÉS — PROGRÈS CONTINU — SUIVI CONSOMMATIONS — BLOCAGES</t>
  </si>
  <si>
    <t>APPLICATION TERRAIN — FAMILLES PRIORITAIRES — PRODUITS VISÉS — PROGRESSER — SUIVRE ACHATS — BLOCAGES</t>
  </si>
  <si>
    <t>M05 — le pilotage global des approvisionnements durables — Comment transformer approvisionnement durable en critère, clause ou condition d’exécution sans perdre la preuve de contrôle ?</t>
  </si>
  <si>
    <t>Pour les achats durables, comment l’acheteur peut-il écrire l’exigence dans le marché et vérifier ensuite que le fournisseur la respecte ?</t>
  </si>
  <si>
    <t>Réponse PRO attendue — angle critère ou clause de marché : relier le sujet à une clause, un critère, une condition d’exécution ou une pénalité pour approvisionnement durable. Utiliser une réponse construite, relier l’objectif environnemental ou d’approvisionnement au contrôle réel, et citer au moins trois notions vérifiables.</t>
  </si>
  <si>
    <t>Réponse CFA attendue — angle critère ou clause de marché : Dis comment l’écrire ou le suivre dans le marché pour les achats durables. Donner une phrase claire avec ce qu’on regarde, pourquoi c’est utile et ce qui prouve que ce n’est pas seulement une intention.</t>
  </si>
  <si>
    <t>Réponse attendue PRO : prévoir un plan de progrès ou une démarche de suivi lorsque l’acheteur veut améliorer l’approvisionnement dans la durée. La formulation doit rester objective, vérifiable et reliée à l’objet du marché. Elle peut relever du RC, du CCTP ou du CCAP selon qu’il s’agit d’un critère, d’une exigence ou du suivi d’exécution. Notions attendues : familles prioritaires ; produits ciblés ; progrès continu ; suivi consommations ; blocages.</t>
  </si>
  <si>
    <t>Réponse attendue CFA : il faut écrire l’exigence clairement dans le marché puis vérifier pendant l’exécution : prévoir un plan de progrès ou une démarche de suivi lorsque l’acheteur veut améliorer l’approvisionnement dans la durée. La réponse doit faire apparaître : familles prioritaires ; produits visés ; progresser ; suivre achats ; blocages.</t>
  </si>
  <si>
    <t>CRITÈRE OU CLAUSE DE MARCHÉ — FAMILLES PRIORITAIRES — PRODUITS CIBLÉS — PROGRÈS CONTINU — SUIVI CONSOMMATIONS — BLOCAGES</t>
  </si>
  <si>
    <t>CRITÈRE OU CLAUSE DE MARCHÉ — FAMILLES PRIORITAIRES — PRODUITS VISÉS — PROGRESSER — SUIVRE ACHATS — BLOCAGES</t>
  </si>
  <si>
    <t>M04 — Qualité nutritionnelle des plats protidiques — Sous l'angle « définition et périmètre », Quel périmètre professionnel dois-tu poser pour sécuriser la recommandation relative aux plats protidiques dans un marché de restauration collective ?</t>
  </si>
  <si>
    <t>Sur le terrain, comment expliques-tu clairement ce que couvre la recommandation relative aux plats protidiques avant de contrôler les produits ?</t>
  </si>
  <si>
    <t>Définir le sujet, préciser les produits concernés, distinguer l'objectif qualité/sécurité/bien-être animal et éviter les confusions avec un simple intitulé commercial.</t>
  </si>
  <si>
    <t>Répondre avec des mots simples : dire de quoi on parle, quels produits sont concernés et pourquoi cela compte en cuisine ou à la réception.</t>
  </si>
  <si>
    <t>Le périmètre attendu couvre les fréquences de service, les grammages adaptés aux convives, la qualité nutritionnelle, la part réelle de protéines et la diversification des sources protéiques. La réponse doit situer le sujet dans la qualité produit, la sécurité alimentaire ou le bien-être animal, puis préciser ce qui est réellement contrôlable.</t>
  </si>
  <si>
    <t>Il faut dire simplement que le plat protéiné doit être adapté aux convives, bien dosé, varié et pas seulement choisi parce qu'il paraît nourrissant. La réponse attendue doit rester concrète : produit concerné, intérêt pour les convives et point à vérifier.</t>
  </si>
  <si>
    <t>Q001 — PLAT PROTIDIQUE — DÉFINITION ET PÉRIMÈTRE — PLAT PROTIDIQUE = FRÉQUENCE + GRAMMAGE + COMPOSITION + DIVERSIFICATION + PREUVE</t>
  </si>
  <si>
    <t>Q001 — PLAT PROTIDIQUE — DÉFINITION ET PÉRIMÈTRE — PROTÉINES = BON PRODUIT + BON GRAMMAGE + MENU VARIÉ + FICHE À L'APPUI</t>
  </si>
  <si>
    <t>OCR p.38 — Plat protidique — définition et périmètre</t>
  </si>
  <si>
    <t>M04 corrigé — Plat protidique — définition et périmètre — base pédagogique OCR à comparer au clausier CNRC/PDF source avant validation</t>
  </si>
  <si>
    <t>Q001 : Faire reformuler le périmètre : l'apprenant doit nommer le produit concerné, l'objectif et la limite de l'exigence. Pour « Plat protidique », vérifier que la réponse dépasse le mot-clé et relie preuve, contrôle et conséquence opérationnelle.</t>
  </si>
  <si>
    <t>M04 — Qualité nutritionnelle des plats protidiques — Sous l'angle « preuves et documents », Quels justificatifs ou documents permettent de contrôler la recommandation relative aux plats protidiques sans se contenter d'une déclaration fournisseur ?</t>
  </si>
  <si>
    <t>Quels papiers, étiquettes ou preuves dois-tu demander pour vérifier la recommandation relative aux plats protidiques ?</t>
  </si>
  <si>
    <t>Identifier les preuves utiles : étiquette, fiche technique, bon de livraison, BPU, engagement du titulaire, certificat ou document de traçabilité selon le sujet.</t>
  </si>
  <si>
    <t>Dire ce que tu regardes concrètement : étiquette, bon de livraison, fiche produit, certificat ou preuve écrite du fournisseur.</t>
  </si>
  <si>
    <t>Les preuves attendues sont fiche recette, grammage, composition, menu, plan alimentaire, fiche technique produit et suivi des fréquences. La réponse doit relier chaque preuve au produit livré ou au BPU, et refuser les déclarations générales non vérifiables.</t>
  </si>
  <si>
    <t>On doit vérifier fiche recette, grammage, composition, menu, plan alimentaire, fiche technique produit et suivi des fréquences. Il faut dire où la preuve se voit et pourquoi elle permet de contrôler le produit.</t>
  </si>
  <si>
    <t>Q002 — PLAT PROTIDIQUE — PREUVES ET DOCUMENTS — PLAT PROTIDIQUE = FRÉQUENCE + GRAMMAGE + COMPOSITION + DIVERSIFICATION + PREUVE</t>
  </si>
  <si>
    <t>Q002 — PLAT PROTIDIQUE — PREUVES ET DOCUMENTS — PROTÉINES = BON PRODUIT + BON GRAMMAGE + MENU VARIÉ + FICHE À L'APPUI</t>
  </si>
  <si>
    <t>OCR p.38 — Plat protidique — preuves et documents</t>
  </si>
  <si>
    <t>M04 corrigé — Plat protidique — preuves et documents — base pédagogique OCR à comparer au clausier CNRC/PDF source avant validation</t>
  </si>
  <si>
    <t>Q002 : La relance formateur doit pousser vers la preuve vérifiable, pas vers une opinion ou une confiance donnée au fournisseur. Pour « Plat protidique », vérifier que la réponse dépasse le mot-clé et relie preuve, contrôle et conséquence opérationnelle.</t>
  </si>
  <si>
    <t>M04 — Qualité nutritionnelle des plats protidiques — Sous l'angle « risques et erreurs à éviter », Quelles erreurs d'achat, de réception ou de suivi peuvent rendre la recommandation relative aux plats protidiques inefficace ou non conforme ?</t>
  </si>
  <si>
    <t>Quelles erreurs faut-il éviter quand on contrôle la recommandation relative aux plats protidiques ?</t>
  </si>
  <si>
    <t>Repérer les confusions fréquentes, les formulations trop vagues, les preuves absentes et les conséquences possibles : refus, pénalité, perte de qualité ou risque sanitaire.</t>
  </si>
  <si>
    <t>Citer les erreurs concrètes : accepter un produit vague, oublier la preuve, confondre les mentions ou ne pas signaler un écart.</t>
  </si>
  <si>
    <t>Les risques principaux sont confondre plat protidique et simple présence de viande, négliger les grammages, oublier la diversification ou accepter un produit pauvre en protéine utile. La réponse doit expliquer l'impact : contrôle impossible, baisse de qualité, écart sanitaire, non-conformité ou manquement du titulaire.</t>
  </si>
  <si>
    <t>Les erreurs à éviter sont confondre plat protidique et simple présence de viande, négliger les grammages, oublier la diversification ou accepter un produit pauvre en protéine utile. La réponse doit montrer ce qu'il ne faut pas laisser passer à la réception ou dans le suivi.</t>
  </si>
  <si>
    <t>Q003 — PLAT PROTIDIQUE — RISQUES ET ERREURS À ÉVITER — PLAT PROTIDIQUE = FRÉQUENCE + GRAMMAGE + COMPOSITION + DIVERSIFICATION + PREUVE</t>
  </si>
  <si>
    <t>Q003 — PLAT PROTIDIQUE — RISQUES ET ERREURS À ÉVITER — PROTÉINES = BON PRODUIT + BON GRAMMAGE + MENU VARIÉ + FICHE À L'APPUI</t>
  </si>
  <si>
    <t>OCR p.38 — Plat protidique — risques et erreurs à éviter</t>
  </si>
  <si>
    <t>M04 corrigé — Plat protidique — risques et erreurs à éviter — base pédagogique OCR à comparer au clausier CNRC/PDF source avant validation</t>
  </si>
  <si>
    <t>Q003 : Insister sur les conséquences opérationnelles : produit accepté à tort, contrôle impossible, qualité dégradée ou risque pour les convives. Pour « Plat protidique », vérifier que la réponse dépasse le mot-clé et relie preuve, contrôle et conséquence opérationnelle.</t>
  </si>
  <si>
    <t>M04 — Qualité nutritionnelle des plats protidiques — Sous l'angle « contrôle terrain », Comment appliquer et contrôler concrètement la recommandation relative aux plats protidiques pendant l'exécution du marché ?</t>
  </si>
  <si>
    <t>À la réception ou en production, que fais-tu concrètement pour contrôler la recommandation relative aux plats protidiques ?</t>
  </si>
  <si>
    <t>Décrire une méthode de contrôle : lecture des pièces, comparaison commande/livraison, vérification visuelle ou documentaire, traçabilité de l'écart et information du responsable.</t>
  </si>
  <si>
    <t>Décrire le geste : comparer ce qui est commandé et livré, regarder l'étiquette, noter l'écart et prévenir si quelque chose ne correspond pas.</t>
  </si>
  <si>
    <t>La méthode d'application consiste à comparer menu, fiche recette, grammage prévu et produit livré, puis repérer les écarts de composition ou de fréquence. La réponse doit décrire une suite d'actions observable : contrôler, comparer, tracer l'écart et alerter ou refuser selon la procédure.</t>
  </si>
  <si>
    <t>Concrètement, tu dois comparer menu, fiche recette, grammage prévu et produit livré, puis repérer les écarts de composition ou de fréquence. La réponse doit montrer le geste professionnel : lire, comparer, noter et prévenir.</t>
  </si>
  <si>
    <t>Q004 — PLAT PROTIDIQUE — CONTRÔLE TERRAIN — PLAT PROTIDIQUE = FRÉQUENCE + GRAMMAGE + COMPOSITION + DIVERSIFICATION + PREUVE</t>
  </si>
  <si>
    <t>Q004 — PLAT PROTIDIQUE — CONTRÔLE TERRAIN — PROTÉINES = BON PRODUIT + BON GRAMMAGE + MENU VARIÉ + FICHE À L'APPUI</t>
  </si>
  <si>
    <t>OCR p.38 — Plat protidique — contrôle terrain</t>
  </si>
  <si>
    <t>M04 corrigé — Plat protidique — contrôle terrain — base pédagogique OCR à comparer au clausier CNRC/PDF source avant validation</t>
  </si>
  <si>
    <t>Q004 : La réponse doit décrire une action observable ; une phrase générale du type « il faut contrôler » ne suffit pas. Pour « Plat protidique », vérifier que la réponse dépasse le mot-clé et relie preuve, contrôle et conséquence opérationnelle.</t>
  </si>
  <si>
    <t>M04 — Qualité nutritionnelle des plats protidiques — Sous l'angle « clause, critère ou suivi de marché », Comment traduire la recommandation relative aux plats protidiques en exigence, critère ou suivi de marché sans affaiblir le contrôle ?</t>
  </si>
  <si>
    <t>Dans le marché, comment écrit-on ou suit-on l'exigence liée à la recommandation relative aux plats protidiques pour pouvoir agir ensuite ?</t>
  </si>
  <si>
    <t>Relier l'exigence à la bonne pièce du marché, à un critère ou à une condition d'exécution, et prévoir une preuve, un suivi et une conséquence en cas d'écart.</t>
  </si>
  <si>
    <t>Dire que l'exigence doit être écrite dans le marché, contrôlable avec une preuve et suivie pendant les livraisons.</t>
  </si>
  <si>
    <t>La traduction marché doit prévoir des exigences de composition, de grammage, de fréquence, de diversification et de contrôle des fiches techniques. La réponse doit distinguer exigence technique, critère d'attribution, preuve attendue et suivi d'exécution.</t>
  </si>
  <si>
    <t>Il faut que le marché indique des exigences de composition, de grammage, de fréquence, de diversification et de contrôle des fiches techniques. La réponse doit comprendre que ce qui n'est pas écrit, prouvé et suivi sera difficile à contrôler.</t>
  </si>
  <si>
    <t>Q005 — PLAT PROTIDIQUE — CLAUSE, CRITÈRE OU SUIVI DE MARCHÉ — PLAT PROTIDIQUE = FRÉQUENCE + GRAMMAGE + COMPOSITION + DIVERSIFICATION + PREUVE</t>
  </si>
  <si>
    <t>Q005 — PLAT PROTIDIQUE — CLAUSE, CRITÈRE OU SUIVI DE MARCHÉ — PROTÉINES = BON PRODUIT + BON GRAMMAGE + MENU VARIÉ + FICHE À L'APPUI</t>
  </si>
  <si>
    <t>OCR p.38 — Plat protidique — clause, critère ou suivi de marché</t>
  </si>
  <si>
    <t>M04 corrigé — Plat protidique — clause, critère ou suivi de marché — base pédagogique OCR à comparer au clausier CNRC/PDF source avant validation</t>
  </si>
  <si>
    <t>Q005 : Faire distinguer clause, critère et suivi : le moteur doit évaluer la logique de contrôle, pas seulement la citation d'un mot-clé. Pour « Plat protidique », vérifier que la réponse dépasse le mot-clé et relie preuve, contrôle et conséquence opérationnelle.</t>
  </si>
  <si>
    <t>M04 — Qualité bouchère et sécurité physique des volailles — Sous l'angle « définition et périmètre », Quel périmètre professionnel dois-tu poser pour sécuriser la découpe de la volaille dans un marché de restauration collective ?</t>
  </si>
  <si>
    <t>Sur le terrain, comment expliques-tu clairement ce que couvre la découpe de la volaille avant de contrôler les produits ?</t>
  </si>
  <si>
    <t>Le périmètre attendu couvre les morceaux avec os doivent être déjointés, les volailles sciées sont à exclure et la qualité de chair doit être préservée. La réponse doit situer le sujet dans la qualité produit, la sécurité alimentaire ou le bien-être animal, puis préciser ce qui est réellement contrôlable.</t>
  </si>
  <si>
    <t>Il faut dire simplement que les morceaux doivent être bien découpés aux articulations ; une volaille sciée peut laisser de la sciure d'os. La réponse attendue doit rester concrète : produit concerné, intérêt pour les convives et point à vérifier.</t>
  </si>
  <si>
    <t>Q006 — DÉCOUPE VOLAILLE — DÉFINITION ET PÉRIMÈTRE — VOLAILLE = DÉJOINTÉE + PAS SCIÉE + CONTRÔLE MORCEAUX + ÉCART TRAÇÉ</t>
  </si>
  <si>
    <t>Q006 — DÉCOUPE VOLAILLE — DÉFINITION ET PÉRIMÈTRE — VOLAILLE = OS NON SCIÉS + MORCEAUX PROPRES + ON SIGNALE L'ÉCART</t>
  </si>
  <si>
    <t>OCR p.39 — Découpe volaille — définition et périmètre</t>
  </si>
  <si>
    <t>M04 corrigé — Découpe volaille — définition et périmètre — base pédagogique OCR à comparer au clausier CNRC/PDF source avant validation</t>
  </si>
  <si>
    <t>Q006 : Faire reformuler le périmètre : l'apprenant doit nommer le produit concerné, l'objectif et la limite de l'exigence. Pour « Découpe volaille », vérifier que la réponse dépasse le mot-clé et relie preuve, contrôle et conséquence opérationnelle.</t>
  </si>
  <si>
    <t>M04 — Qualité bouchère et sécurité physique des volailles — Sous l'angle « preuves et documents », Quels justificatifs ou documents permettent de contrôler la découpe de la volaille sans se contenter d'une déclaration fournisseur ?</t>
  </si>
  <si>
    <t>Quels papiers, étiquettes ou preuves dois-tu demander pour vérifier la découpe de la volaille ?</t>
  </si>
  <si>
    <t>Les preuves attendues sont CCTP, fiche technique, bon de livraison, contrôle visuel des morceaux, calibre attendu et signalement des écarts. La réponse doit relier chaque preuve au produit livré ou au BPU, et refuser les déclarations générales non vérifiables.</t>
  </si>
  <si>
    <t>On doit vérifier CCTP, fiche technique, bon de livraison, contrôle visuel des morceaux, calibre attendu et signalement des écarts. Il faut dire où la preuve se voit et pourquoi elle permet de contrôler le produit.</t>
  </si>
  <si>
    <t>Q007 — DÉCOUPE VOLAILLE — PREUVES ET DOCUMENTS — VOLAILLE = DÉJOINTÉE + PAS SCIÉE + CONTRÔLE MORCEAUX + ÉCART TRAÇÉ</t>
  </si>
  <si>
    <t>Q007 — DÉCOUPE VOLAILLE — PREUVES ET DOCUMENTS — VOLAILLE = OS NON SCIÉS + MORCEAUX PROPRES + ON SIGNALE L'ÉCART</t>
  </si>
  <si>
    <t>OCR p.39 — Découpe volaille — preuves et documents</t>
  </si>
  <si>
    <t>M04 corrigé — Découpe volaille — preuves et documents — base pédagogique OCR à comparer au clausier CNRC/PDF source avant validation</t>
  </si>
  <si>
    <t>Q007 : La relance formateur doit pousser vers la preuve vérifiable, pas vers une opinion ou une confiance donnée au fournisseur. Pour « Découpe volaille », vérifier que la réponse dépasse le mot-clé et relie preuve, contrôle et conséquence opérationnelle.</t>
  </si>
  <si>
    <t>M04 — Qualité bouchère et sécurité physique des volailles — Sous l'angle « risques et erreurs à éviter », Quelles erreurs d'achat, de réception ou de suivi peuvent rendre la découpe de la volaille inefficace ou non conforme ?</t>
  </si>
  <si>
    <t>Quelles erreurs faut-il éviter quand on contrôle la découpe de la volaille ?</t>
  </si>
  <si>
    <t>Les risques principaux sont accepter des morceaux sciés, ne pas contrôler les os, confondre découpe industrielle et découpe déjointée ou oublier la pénalité prévue. La réponse doit expliquer l'impact : contrôle impossible, baisse de qualité, écart sanitaire, non-conformité ou manquement du titulaire.</t>
  </si>
  <si>
    <t>Les erreurs à éviter sont accepter des morceaux sciés, ne pas contrôler les os, confondre découpe industrielle et découpe déjointée ou oublier la pénalité prévue. La réponse doit montrer ce qu'il ne faut pas laisser passer à la réception ou dans le suivi.</t>
  </si>
  <si>
    <t>Q008 — DÉCOUPE VOLAILLE — RISQUES ET ERREURS À ÉVITER — VOLAILLE = DÉJOINTÉE + PAS SCIÉE + CONTRÔLE MORCEAUX + ÉCART TRAÇÉ</t>
  </si>
  <si>
    <t>Q008 — DÉCOUPE VOLAILLE — RISQUES ET ERREURS À ÉVITER — VOLAILLE = OS NON SCIÉS + MORCEAUX PROPRES + ON SIGNALE L'ÉCART</t>
  </si>
  <si>
    <t>OCR p.39 — Découpe volaille — risques et erreurs à éviter</t>
  </si>
  <si>
    <t>M04 corrigé — Découpe volaille — risques et erreurs à éviter — base pédagogique OCR à comparer au clausier CNRC/PDF source avant validation</t>
  </si>
  <si>
    <t>Q008 : Insister sur les conséquences opérationnelles : produit accepté à tort, contrôle impossible, qualité dégradée ou risque pour les convives. Pour « Découpe volaille », vérifier que la réponse dépasse le mot-clé et relie preuve, contrôle et conséquence opérationnelle.</t>
  </si>
  <si>
    <t>M04 — Qualité bouchère et sécurité physique des volailles — Sous l'angle « contrôle terrain », Comment appliquer et contrôler concrètement la découpe de la volaille pendant l'exécution du marché ?</t>
  </si>
  <si>
    <t>À la réception ou en production, que fais-tu concrètement pour contrôler la découpe de la volaille ?</t>
  </si>
  <si>
    <t>La méthode d'application consiste à observer les hauts de cuisse, ailes et pilons, vérifier l'absence d'os scié et rapprocher la livraison de l'exigence CCTP. La réponse doit décrire une suite d'actions observable : contrôler, comparer, tracer l'écart et alerter ou refuser selon la procédure.</t>
  </si>
  <si>
    <t>Concrètement, tu dois observer les hauts de cuisse, ailes et pilons, vérifier l'absence d'os scié et rapprocher la livraison de l'exigence CCTP. La réponse doit montrer le geste professionnel : lire, comparer, noter et prévenir.</t>
  </si>
  <si>
    <t>Q009 — DÉCOUPE VOLAILLE — CONTRÔLE TERRAIN — VOLAILLE = DÉJOINTÉE + PAS SCIÉE + CONTRÔLE MORCEAUX + ÉCART TRAÇÉ</t>
  </si>
  <si>
    <t>Q009 — DÉCOUPE VOLAILLE — CONTRÔLE TERRAIN — VOLAILLE = OS NON SCIÉS + MORCEAUX PROPRES + ON SIGNALE L'ÉCART</t>
  </si>
  <si>
    <t>OCR p.39 — Découpe volaille — contrôle terrain</t>
  </si>
  <si>
    <t>M04 corrigé — Découpe volaille — contrôle terrain — base pédagogique OCR à comparer au clausier CNRC/PDF source avant validation</t>
  </si>
  <si>
    <t>Q009 : La réponse doit décrire une action observable ; une phrase générale du type « il faut contrôler » ne suffit pas. Pour « Découpe volaille », vérifier que la réponse dépasse le mot-clé et relie preuve, contrôle et conséquence opérationnelle.</t>
  </si>
  <si>
    <t>M04 — Qualité bouchère et sécurité physique des volailles — Sous l'angle « clause, critère ou suivi de marché », Comment traduire la découpe de la volaille en exigence, critère ou suivi de marché sans affaiblir le contrôle ?</t>
  </si>
  <si>
    <t>Dans le marché, comment écrit-on ou suit-on l'exigence liée à la découpe de la volaille pour pouvoir agir ensuite ?</t>
  </si>
  <si>
    <t>La traduction marché doit prévoir une clause CCTP exigeant des morceaux déjointés, l'exclusion des os sciés, un contrôle et une conséquence en cas de livraison non conforme. La réponse doit distinguer exigence technique, critère d'attribution, preuve attendue et suivi d'exécution.</t>
  </si>
  <si>
    <t>Il faut que le marché indique une clause CCTP exigeant des morceaux déjointés, l'exclusion des os sciés, un contrôle et une conséquence en cas de livraison non conforme. La réponse doit comprendre que ce qui n'est pas écrit, prouvé et suivi sera difficile à contrôler.</t>
  </si>
  <si>
    <t>Q010 — DÉCOUPE VOLAILLE — CLAUSE, CRITÈRE OU SUIVI DE MARCHÉ — VOLAILLE = DÉJOINTÉE + PAS SCIÉE + CONTRÔLE MORCEAUX + ÉCART TRAÇÉ</t>
  </si>
  <si>
    <t>Q010 — DÉCOUPE VOLAILLE — CLAUSE, CRITÈRE OU SUIVI DE MARCHÉ — VOLAILLE = OS NON SCIÉS + MORCEAUX PROPRES + ON SIGNALE L'ÉCART</t>
  </si>
  <si>
    <t>OCR p.39 — Découpe volaille — clause, critère ou suivi de marché</t>
  </si>
  <si>
    <t>M04 corrigé — Découpe volaille — clause, critère ou suivi de marché — base pédagogique OCR à comparer au clausier CNRC/PDF source avant validation</t>
  </si>
  <si>
    <t>Q010 : Faire distinguer clause, critère et suivi : le moteur doit évaluer la logique de contrôle, pas seulement la citation d'un mot-clé. Pour « Découpe volaille », vérifier que la réponse dépasse le mot-clé et relie preuve, contrôle et conséquence opérationnelle.</t>
  </si>
  <si>
    <t>M04 — Qualité des produits transformés panés ou reconstitués — Sous l'angle « définition et périmètre », Quel périmètre professionnel dois-tu poser pour sécuriser l'exigence de muscle entier non mélangé dans un marché de restauration collective ?</t>
  </si>
  <si>
    <t>Sur le terrain, comment expliques-tu clairement ce que couvre l'exigence de muscle entier non mélangé avant de contrôler les produits ?</t>
  </si>
  <si>
    <t>Le périmètre attendu couvre les produits transformés à base de viande, volaille ou poisson doivent afficher muscle entier non mélangé, 100 % filet ou muscle anatomique lorsque cette exigence est retenue. La réponse doit situer le sujet dans la qualité produit, la sécurité alimentaire ou le bien-être animal, puis préciser ce qui est réellement contrôlable.</t>
  </si>
  <si>
    <t>Il faut dire simplement que un nugget ou un pané demandé en qualité supérieure doit venir d'un vrai morceau ou filet identifié, pas d'un mélange flou. La réponse attendue doit rester concrète : produit concerné, intérêt pour les convives et point à vérifier.</t>
  </si>
  <si>
    <t>Q011 — MUSCLE ENTIER — DÉFINITION ET PÉRIMÈTRE — MUSCLE ENTIER = COMPOSITION LISIBLE + 100 % FILET + ÉTIQUETTE + REJET SI ÉCART</t>
  </si>
  <si>
    <t>Q011 — MUSCLE ENTIER — DÉFINITION ET PÉRIMÈTRE — PANÉ/NUGGET = VRAI FILET DEMANDÉ + ÉTIQUETTE + PAS DE MÉLANGE FLOU</t>
  </si>
  <si>
    <t>OCR p.39 — Muscle entier — définition et périmètre</t>
  </si>
  <si>
    <t>M04 corrigé — Muscle entier — définition et périmètre — base pédagogique OCR à comparer au clausier CNRC/PDF source avant validation</t>
  </si>
  <si>
    <t>Q011 : Faire reformuler le périmètre : l'apprenant doit nommer le produit concerné, l'objectif et la limite de l'exigence. Pour « Muscle entier », vérifier que la réponse dépasse le mot-clé et relie preuve, contrôle et conséquence opérationnelle.</t>
  </si>
  <si>
    <t>M04 — Qualité des produits transformés panés ou reconstitués — Sous l'angle « preuves et documents », Quels justificatifs ou documents permettent de contrôler l'exigence de muscle entier non mélangé sans se contenter d'une déclaration fournisseur ?</t>
  </si>
  <si>
    <t>Quels papiers, étiquettes ou preuves dois-tu demander pour vérifier l'exigence de muscle entier non mélangé ?</t>
  </si>
  <si>
    <t>Les preuves attendues sont étiquette, fiche technique, composition détaillée, mention 100 % filet, muscle entier non mélangé ou muscle anatomique. La réponse doit relier chaque preuve au produit livré ou au BPU, et refuser les déclarations générales non vérifiables.</t>
  </si>
  <si>
    <t>On doit vérifier étiquette, fiche technique, composition détaillée, mention 100 % filet, muscle entier non mélangé ou muscle anatomique. Il faut dire où la preuve se voit et pourquoi elle permet de contrôler le produit.</t>
  </si>
  <si>
    <t>Q012 — MUSCLE ENTIER — PREUVES ET DOCUMENTS — MUSCLE ENTIER = COMPOSITION LISIBLE + 100 % FILET + ÉTIQUETTE + REJET SI ÉCART</t>
  </si>
  <si>
    <t>Q012 — MUSCLE ENTIER — PREUVES ET DOCUMENTS — PANÉ/NUGGET = VRAI FILET DEMANDÉ + ÉTIQUETTE + PAS DE MÉLANGE FLOU</t>
  </si>
  <si>
    <t>OCR p.39 — Muscle entier — preuves et documents</t>
  </si>
  <si>
    <t>M04 corrigé — Muscle entier — preuves et documents — base pédagogique OCR à comparer au clausier CNRC/PDF source avant validation</t>
  </si>
  <si>
    <t>Q012 : La relance formateur doit pousser vers la preuve vérifiable, pas vers une opinion ou une confiance donnée au fournisseur. Pour « Muscle entier », vérifier que la réponse dépasse le mot-clé et relie preuve, contrôle et conséquence opérationnelle.</t>
  </si>
  <si>
    <t>M04 — Qualité des produits transformés panés ou reconstitués — Sous l'angle « risques et erreurs à éviter », Quelles erreurs d'achat, de réception ou de suivi peuvent rendre l'exigence de muscle entier non mélangé inefficace ou non conforme ?</t>
  </si>
  <si>
    <t>Quelles erreurs faut-il éviter quand on contrôle l'exigence de muscle entier non mélangé ?</t>
  </si>
  <si>
    <t>Les risques principaux sont accepter un produit reconstitué non identifié, lire seulement le nom commercial, ignorer la composition ou ne pas rejeter un produit non conforme. La réponse doit expliquer l'impact : contrôle impossible, baisse de qualité, écart sanitaire, non-conformité ou manquement du titulaire.</t>
  </si>
  <si>
    <t>Les erreurs à éviter sont accepter un produit reconstitué non identifié, lire seulement le nom commercial, ignorer la composition ou ne pas rejeter un produit non conforme. La réponse doit montrer ce qu'il ne faut pas laisser passer à la réception ou dans le suivi.</t>
  </si>
  <si>
    <t>Q013 — MUSCLE ENTIER — RISQUES ET ERREURS À ÉVITER — MUSCLE ENTIER = COMPOSITION LISIBLE + 100 % FILET + ÉTIQUETTE + REJET SI ÉCART</t>
  </si>
  <si>
    <t>Q013 — MUSCLE ENTIER — RISQUES ET ERREURS À ÉVITER — PANÉ/NUGGET = VRAI FILET DEMANDÉ + ÉTIQUETTE + PAS DE MÉLANGE FLOU</t>
  </si>
  <si>
    <t>OCR p.39 — Muscle entier — risques et erreurs à éviter</t>
  </si>
  <si>
    <t>M04 corrigé — Muscle entier — risques et erreurs à éviter — base pédagogique OCR à comparer au clausier CNRC/PDF source avant validation</t>
  </si>
  <si>
    <t>Q013 : Insister sur les conséquences opérationnelles : produit accepté à tort, contrôle impossible, qualité dégradée ou risque pour les convives. Pour « Muscle entier », vérifier que la réponse dépasse le mot-clé et relie preuve, contrôle et conséquence opérationnelle.</t>
  </si>
  <si>
    <t>M04 — Qualité des produits transformés panés ou reconstitués — Sous l'angle « contrôle terrain », Comment appliquer et contrôler concrètement l'exigence de muscle entier non mélangé pendant l'exécution du marché ?</t>
  </si>
  <si>
    <t>À la réception ou en production, que fais-tu concrètement pour contrôler l'exigence de muscle entier non mélangé ?</t>
  </si>
  <si>
    <t>La méthode d'application consiste à lire la composition et les mentions visibles, comparer avec la commande et refuser ou signaler si la mention attendue manque. La réponse doit décrire une suite d'actions observable : contrôler, comparer, tracer l'écart et alerter ou refuser selon la procédure.</t>
  </si>
  <si>
    <t>Concrètement, tu dois lire la composition et les mentions visibles, comparer avec la commande et refuser ou signaler si la mention attendue manque. La réponse doit montrer le geste professionnel : lire, comparer, noter et prévenir.</t>
  </si>
  <si>
    <t>Q014 — MUSCLE ENTIER — CONTRÔLE TERRAIN — MUSCLE ENTIER = COMPOSITION LISIBLE + 100 % FILET + ÉTIQUETTE + REJET SI ÉCART</t>
  </si>
  <si>
    <t>Q014 — MUSCLE ENTIER — CONTRÔLE TERRAIN — PANÉ/NUGGET = VRAI FILET DEMANDÉ + ÉTIQUETTE + PAS DE MÉLANGE FLOU</t>
  </si>
  <si>
    <t>OCR p.39 — Muscle entier — contrôle terrain</t>
  </si>
  <si>
    <t>M04 corrigé — Muscle entier — contrôle terrain — base pédagogique OCR à comparer au clausier CNRC/PDF source avant validation</t>
  </si>
  <si>
    <t>Q014 : La réponse doit décrire une action observable ; une phrase générale du type « il faut contrôler » ne suffit pas. Pour « Muscle entier », vérifier que la réponse dépasse le mot-clé et relie preuve, contrôle et conséquence opérationnelle.</t>
  </si>
  <si>
    <t>M04 — Qualité des produits transformés panés ou reconstitués — Sous l'angle « clause, critère ou suivi de marché », Comment traduire l'exigence de muscle entier non mélangé en exigence, critère ou suivi de marché sans affaiblir le contrôle ?</t>
  </si>
  <si>
    <t>Dans le marché, comment écrit-on ou suit-on l'exigence liée à l'exigence de muscle entier non mélangé pour pouvoir agir ensuite ?</t>
  </si>
  <si>
    <t>La traduction marché doit prévoir une exigence CCTP sur la composition, la mention visible sur l'étiquette, le rejet des produits non conformes et la pénalité éventuelle. La réponse doit distinguer exigence technique, critère d'attribution, preuve attendue et suivi d'exécution.</t>
  </si>
  <si>
    <t>Il faut que le marché indique une exigence CCTP sur la composition, la mention visible sur l'étiquette, le rejet des produits non conformes et la pénalité éventuelle. La réponse doit comprendre que ce qui n'est pas écrit, prouvé et suivi sera difficile à contrôler.</t>
  </si>
  <si>
    <t>Q015 — MUSCLE ENTIER — CLAUSE, CRITÈRE OU SUIVI DE MARCHÉ — MUSCLE ENTIER = COMPOSITION LISIBLE + 100 % FILET + ÉTIQUETTE + REJET SI ÉCART</t>
  </si>
  <si>
    <t>Q015 — MUSCLE ENTIER — CLAUSE, CRITÈRE OU SUIVI DE MARCHÉ — PANÉ/NUGGET = VRAI FILET DEMANDÉ + ÉTIQUETTE + PAS DE MÉLANGE FLOU</t>
  </si>
  <si>
    <t>OCR p.39 — Muscle entier — clause, critère ou suivi de marché</t>
  </si>
  <si>
    <t>M04 corrigé — Muscle entier — clause, critère ou suivi de marché — base pédagogique OCR à comparer au clausier CNRC/PDF source avant validation</t>
  </si>
  <si>
    <t>Q015 : Faire distinguer clause, critère et suivi : le moteur doit évaluer la logique de contrôle, pas seulement la citation d'un mot-clé. Pour « Muscle entier », vérifier que la réponse dépasse le mot-clé et relie preuve, contrôle et conséquence opérationnelle.</t>
  </si>
  <si>
    <t>M04 — Maîtrise des additifs nitrés en charcuterie — Sous l'angle « définition et périmètre », Quel périmètre professionnel dois-tu poser pour sécuriser la limitation des nitrates et nitrites ajoutés en charcuterie dans un marché de restauration collective ?</t>
  </si>
  <si>
    <t>Sur le terrain, comment expliques-tu clairement ce que couvre la limitation des nitrates et nitrites ajoutés en charcuterie avant de contrôler les produits ?</t>
  </si>
  <si>
    <t>Le périmètre attendu couvre la recherche d'une charcuterie limitant autant que possible les additifs nitrés, avec une exigence documentée et contrôlable. La réponse doit situer le sujet dans la qualité produit, la sécurité alimentaire ou le bien-être animal, puis préciser ce qui est réellement contrôlable.</t>
  </si>
  <si>
    <t>Il faut dire simplement que il faut vérifier si la charcuterie contient des nitrites ou nitrates ajoutés et ne pas se fier au seul aspect du produit. La réponse attendue doit rester concrète : produit concerné, intérêt pour les convives et point à vérifier.</t>
  </si>
  <si>
    <t>Q016 — NITRITES — DÉFINITION ET PÉRIMÈTRE — NITRITES = INGRÉDIENTS + ADDITIFS + ENGAGEMENT + SUIVI</t>
  </si>
  <si>
    <t>Q016 — NITRITES — DÉFINITION ET PÉRIMÈTRE — CHARCUTERIE = LIRE LES ADDITIFS + VÉRIFIER LA FICHE</t>
  </si>
  <si>
    <t>OCR p.40 — Nitrites — définition et périmètre</t>
  </si>
  <si>
    <t>M04 corrigé — Nitrites — définition et périmètre — base pédagogique OCR à comparer au clausier CNRC/PDF source avant validation</t>
  </si>
  <si>
    <t>Q016 : Faire reformuler le périmètre : l'apprenant doit nommer le produit concerné, l'objectif et la limite de l'exigence. Pour « Nitrites », vérifier que la réponse dépasse le mot-clé et relie preuve, contrôle et conséquence opérationnelle.</t>
  </si>
  <si>
    <t>M04 — Maîtrise des additifs nitrés en charcuterie — Sous l'angle « preuves et documents », Quels justificatifs ou documents permettent de contrôler la limitation des nitrates et nitrites ajoutés en charcuterie sans se contenter d'une déclaration fournisseur ?</t>
  </si>
  <si>
    <t>Quels papiers, étiquettes ou preuves dois-tu demander pour vérifier la limitation des nitrates et nitrites ajoutés en charcuterie ?</t>
  </si>
  <si>
    <t>Les preuves attendues sont fiche technique, liste d'ingrédients, additifs déclarés, engagement fournisseur et référence produit dans le BPU. La réponse doit relier chaque preuve au produit livré ou au BPU, et refuser les déclarations générales non vérifiables.</t>
  </si>
  <si>
    <t>On doit vérifier fiche technique, liste d'ingrédients, additifs déclarés, engagement fournisseur et référence produit dans le BPU. Il faut dire où la preuve se voit et pourquoi elle permet de contrôler le produit.</t>
  </si>
  <si>
    <t>Q017 — NITRITES — PREUVES ET DOCUMENTS — NITRITES = INGRÉDIENTS + ADDITIFS + ENGAGEMENT + SUIVI</t>
  </si>
  <si>
    <t>Q017 — NITRITES — PREUVES ET DOCUMENTS — CHARCUTERIE = LIRE LES ADDITIFS + VÉRIFIER LA FICHE</t>
  </si>
  <si>
    <t>OCR p.40 — Nitrites — preuves et documents</t>
  </si>
  <si>
    <t>M04 corrigé — Nitrites — preuves et documents — base pédagogique OCR à comparer au clausier CNRC/PDF source avant validation</t>
  </si>
  <si>
    <t>Q017 : La relance formateur doit pousser vers la preuve vérifiable, pas vers une opinion ou une confiance donnée au fournisseur. Pour « Nitrites », vérifier que la réponse dépasse le mot-clé et relie preuve, contrôle et conséquence opérationnelle.</t>
  </si>
  <si>
    <t>M04 — Maîtrise des additifs nitrés en charcuterie — Sous l'angle « risques et erreurs à éviter », Quelles erreurs d'achat, de réception ou de suivi peuvent rendre la limitation des nitrates et nitrites ajoutés en charcuterie inefficace ou non conforme ?</t>
  </si>
  <si>
    <t>Quelles erreurs faut-il éviter quand on contrôle la limitation des nitrates et nitrites ajoutés en charcuterie ?</t>
  </si>
  <si>
    <t>Les risques principaux sont ignorer les additifs, confondre sans nitrite ajouté et charcuterie ordinaire, accepter une fiche incomplète ou ne pas suivre l'engagement. La réponse doit expliquer l'impact : contrôle impossible, baisse de qualité, écart sanitaire, non-conformité ou manquement du titulaire.</t>
  </si>
  <si>
    <t>Les erreurs à éviter sont ignorer les additifs, confondre sans nitrite ajouté et charcuterie ordinaire, accepter une fiche incomplète ou ne pas suivre l'engagement. La réponse doit montrer ce qu'il ne faut pas laisser passer à la réception ou dans le suivi.</t>
  </si>
  <si>
    <t>Q018 — NITRITES — RISQUES ET ERREURS À ÉVITER — NITRITES = INGRÉDIENTS + ADDITIFS + ENGAGEMENT + SUIVI</t>
  </si>
  <si>
    <t>Q018 — NITRITES — RISQUES ET ERREURS À ÉVITER — CHARCUTERIE = LIRE LES ADDITIFS + VÉRIFIER LA FICHE</t>
  </si>
  <si>
    <t>OCR p.40 — Nitrites — risques et erreurs à éviter</t>
  </si>
  <si>
    <t>M04 corrigé — Nitrites — risques et erreurs à éviter — base pédagogique OCR à comparer au clausier CNRC/PDF source avant validation</t>
  </si>
  <si>
    <t>Q018 : Insister sur les conséquences opérationnelles : produit accepté à tort, contrôle impossible, qualité dégradée ou risque pour les convives. Pour « Nitrites », vérifier que la réponse dépasse le mot-clé et relie preuve, contrôle et conséquence opérationnelle.</t>
  </si>
  <si>
    <t>M04 — Maîtrise des additifs nitrés en charcuterie — Sous l'angle « contrôle terrain », Comment appliquer et contrôler concrètement la limitation des nitrates et nitrites ajoutés en charcuterie pendant l'exécution du marché ?</t>
  </si>
  <si>
    <t>À la réception ou en production, que fais-tu concrètement pour contrôler la limitation des nitrates et nitrites ajoutés en charcuterie ?</t>
  </si>
  <si>
    <t>La méthode d'application consiste à lire la liste d'ingrédients, rechercher les additifs nitrés, comparer au produit commandé et archiver la preuve. La réponse doit décrire une suite d'actions observable : contrôler, comparer, tracer l'écart et alerter ou refuser selon la procédure.</t>
  </si>
  <si>
    <t>Concrètement, tu dois lire la liste d'ingrédients, rechercher les additifs nitrés, comparer au produit commandé et archiver la preuve. La réponse doit montrer le geste professionnel : lire, comparer, noter et prévenir.</t>
  </si>
  <si>
    <t>Q019 — NITRITES — CONTRÔLE TERRAIN — NITRITES = INGRÉDIENTS + ADDITIFS + ENGAGEMENT + SUIVI</t>
  </si>
  <si>
    <t>Q019 — NITRITES — CONTRÔLE TERRAIN — CHARCUTERIE = LIRE LES ADDITIFS + VÉRIFIER LA FICHE</t>
  </si>
  <si>
    <t>OCR p.40 — Nitrites — contrôle terrain</t>
  </si>
  <si>
    <t>M04 corrigé — Nitrites — contrôle terrain — base pédagogique OCR à comparer au clausier CNRC/PDF source avant validation</t>
  </si>
  <si>
    <t>Q019 : La réponse doit décrire une action observable ; une phrase générale du type « il faut contrôler » ne suffit pas. Pour « Nitrites », vérifier que la réponse dépasse le mot-clé et relie preuve, contrôle et conséquence opérationnelle.</t>
  </si>
  <si>
    <t>M04 — Maîtrise des additifs nitrés en charcuterie — Sous l'angle « clause, critère ou suivi de marché », Comment traduire la limitation des nitrates et nitrites ajoutés en charcuterie en exigence, critère ou suivi de marché sans affaiblir le contrôle ?</t>
  </si>
  <si>
    <t>Dans le marché, comment écrit-on ou suit-on l'exigence liée à la limitation des nitrates et nitrites ajoutés en charcuterie pour pouvoir agir ensuite ?</t>
  </si>
  <si>
    <t>La traduction marché doit prévoir un critère ou une exigence de limitation des additifs nitrés, avec preuves documentaires et modalités de suivi. La réponse doit distinguer exigence technique, critère d'attribution, preuve attendue et suivi d'exécution.</t>
  </si>
  <si>
    <t>Il faut que le marché indique un critère ou une exigence de limitation des additifs nitrés, avec preuves documentaires et modalités de suivi. La réponse doit comprendre que ce qui n'est pas écrit, prouvé et suivi sera difficile à contrôler.</t>
  </si>
  <si>
    <t>Q020 — NITRITES — CLAUSE, CRITÈRE OU SUIVI DE MARCHÉ — NITRITES = INGRÉDIENTS + ADDITIFS + ENGAGEMENT + SUIVI</t>
  </si>
  <si>
    <t>Q020 — NITRITES — CLAUSE, CRITÈRE OU SUIVI DE MARCHÉ — CHARCUTERIE = LIRE LES ADDITIFS + VÉRIFIER LA FICHE</t>
  </si>
  <si>
    <t>OCR p.40 — Nitrites — clause, critère ou suivi de marché</t>
  </si>
  <si>
    <t>M04 corrigé — Nitrites — clause, critère ou suivi de marché — base pédagogique OCR à comparer au clausier CNRC/PDF source avant validation</t>
  </si>
  <si>
    <t>Q020 : Faire distinguer clause, critère et suivi : le moteur doit évaluer la logique de contrôle, pas seulement la citation d'un mot-clé. Pour « Nitrites », vérifier que la réponse dépasse le mot-clé et relie preuve, contrôle et conséquence opérationnelle.</t>
  </si>
  <si>
    <t>M04 — Valorisation équilibrée des carcasses bovines et ovines — Sous l'angle « définition et périmètre », Quel périmètre professionnel dois-tu poser pour sécuriser l'achat de bovins et d'ovins à l'équilibre dans un marché de restauration collective ?</t>
  </si>
  <si>
    <t>Sur le terrain, comment expliques-tu clairement ce que couvre l'achat de bovins et d'ovins à l'équilibre avant de contrôler les produits ?</t>
  </si>
  <si>
    <t>Le périmètre attendu couvre l'équilibre carcasse vise à éviter de commander uniquement les morceaux nobles et à valoriser différents morceaux selon les usages culinaires. La réponse doit situer le sujet dans la qualité produit, la sécurité alimentaire ou le bien-être animal, puis préciser ce qui est réellement contrôlable.</t>
  </si>
  <si>
    <t>Il faut dire simplement que il ne faut pas acheter seulement les beaux morceaux ; on utilise plusieurs morceaux adaptés aux recettes. La réponse attendue doit rester concrète : produit concerné, intérêt pour les convives et point à vérifier.</t>
  </si>
  <si>
    <t>Q021 — ÉQUILIBRE CARCASSE — DÉFINITION ET PÉRIMÈTRE — ÉQUILIBRE CARCASSE = PAS SEULEMENT NOBLE + MORCEAUX ADAPTÉS + VOLUMES SUIVIS</t>
  </si>
  <si>
    <t>Q021 — ÉQUILIBRE CARCASSE — DÉFINITION ET PÉRIMÈTRE — CARCASSE = VARIER LES MORCEAUX + ADAPTER AUX RECETTES</t>
  </si>
  <si>
    <t>OCR p.41 — Équilibre carcasse — définition et périmètre</t>
  </si>
  <si>
    <t>M04 corrigé — Équilibre carcasse — définition et périmètre — base pédagogique OCR à comparer au clausier CNRC/PDF source avant validation</t>
  </si>
  <si>
    <t>Q021 : Faire reformuler le périmètre : l'apprenant doit nommer le produit concerné, l'objectif et la limite de l'exigence. Pour « Équilibre carcasse », vérifier que la réponse dépasse le mot-clé et relie preuve, contrôle et conséquence opérationnelle.</t>
  </si>
  <si>
    <t>M04 — Valorisation équilibrée des carcasses bovines et ovines — Sous l'angle « preuves et documents », Quels justificatifs ou documents permettent de contrôler l'achat de bovins et d'ovins à l'équilibre sans se contenter d'une déclaration fournisseur ?</t>
  </si>
  <si>
    <t>Quels papiers, étiquettes ou preuves dois-tu demander pour vérifier l'achat de bovins et d'ovins à l'équilibre ?</t>
  </si>
  <si>
    <t>Les preuves attendues sont BPU, allotissement, répartition des morceaux, fiches recettes, volumes prévus et suivi des commandes. La réponse doit relier chaque preuve au produit livré ou au BPU, et refuser les déclarations générales non vérifiables.</t>
  </si>
  <si>
    <t>On doit vérifier BPU, allotissement, répartition des morceaux, fiches recettes, volumes prévus et suivi des commandes. Il faut dire où la preuve se voit et pourquoi elle permet de contrôler le produit.</t>
  </si>
  <si>
    <t>Q022 — ÉQUILIBRE CARCASSE — PREUVES ET DOCUMENTS — ÉQUILIBRE CARCASSE = PAS SEULEMENT NOBLE + MORCEAUX ADAPTÉS + VOLUMES SUIVIS</t>
  </si>
  <si>
    <t>Q022 — ÉQUILIBRE CARCASSE — PREUVES ET DOCUMENTS — CARCASSE = VARIER LES MORCEAUX + ADAPTER AUX RECETTES</t>
  </si>
  <si>
    <t>OCR p.41 — Équilibre carcasse — preuves et documents</t>
  </si>
  <si>
    <t>M04 corrigé — Équilibre carcasse — preuves et documents — base pédagogique OCR à comparer au clausier CNRC/PDF source avant validation</t>
  </si>
  <si>
    <t>Q022 : La relance formateur doit pousser vers la preuve vérifiable, pas vers une opinion ou une confiance donnée au fournisseur. Pour « Équilibre carcasse », vérifier que la réponse dépasse le mot-clé et relie preuve, contrôle et conséquence opérationnelle.</t>
  </si>
  <si>
    <t>M04 — Valorisation équilibrée des carcasses bovines et ovines — Sous l'angle « risques et erreurs à éviter », Quelles erreurs d'achat, de réception ou de suivi peuvent rendre l'achat de bovins et d'ovins à l'équilibre inefficace ou non conforme ?</t>
  </si>
  <si>
    <t>Quelles erreurs faut-il éviter quand on contrôle l'achat de bovins et d'ovins à l'équilibre ?</t>
  </si>
  <si>
    <t>Les risques principaux sont surconsommer les pièces nobles, fragiliser la filière, créer un coût excessif ou commander des morceaux mal adaptés aux préparations. La réponse doit expliquer l'impact : contrôle impossible, baisse de qualité, écart sanitaire, non-conformité ou manquement du titulaire.</t>
  </si>
  <si>
    <t>Les erreurs à éviter sont surconsommer les pièces nobles, fragiliser la filière, créer un coût excessif ou commander des morceaux mal adaptés aux préparations. La réponse doit montrer ce qu'il ne faut pas laisser passer à la réception ou dans le suivi.</t>
  </si>
  <si>
    <t>Q023 — ÉQUILIBRE CARCASSE — RISQUES ET ERREURS À ÉVITER — ÉQUILIBRE CARCASSE = PAS SEULEMENT NOBLE + MORCEAUX ADAPTÉS + VOLUMES SUIVIS</t>
  </si>
  <si>
    <t>Q023 — ÉQUILIBRE CARCASSE — RISQUES ET ERREURS À ÉVITER — CARCASSE = VARIER LES MORCEAUX + ADAPTER AUX RECETTES</t>
  </si>
  <si>
    <t>OCR p.41 — Équilibre carcasse — risques et erreurs à éviter</t>
  </si>
  <si>
    <t>M04 corrigé — Équilibre carcasse — risques et erreurs à éviter — base pédagogique OCR à comparer au clausier CNRC/PDF source avant validation</t>
  </si>
  <si>
    <t>Q023 : Insister sur les conséquences opérationnelles : produit accepté à tort, contrôle impossible, qualité dégradée ou risque pour les convives. Pour « Équilibre carcasse », vérifier que la réponse dépasse le mot-clé et relie preuve, contrôle et conséquence opérationnelle.</t>
  </si>
  <si>
    <t>M04 — Valorisation équilibrée des carcasses bovines et ovines — Sous l'angle « contrôle terrain », Comment appliquer et contrôler concrètement l'achat de bovins et d'ovins à l'équilibre pendant l'exécution du marché ?</t>
  </si>
  <si>
    <t>À la réception ou en production, que fais-tu concrètement pour contrôler l'achat de bovins et d'ovins à l'équilibre ?</t>
  </si>
  <si>
    <t>La méthode d'application consiste à suivre les commandes par type de morceau, vérifier leur usage en production et ajuster les recettes ou menus. La réponse doit décrire une suite d'actions observable : contrôler, comparer, tracer l'écart et alerter ou refuser selon la procédure.</t>
  </si>
  <si>
    <t>Concrètement, tu dois suivre les commandes par type de morceau, vérifier leur usage en production et ajuster les recettes ou menus. La réponse doit montrer le geste professionnel : lire, comparer, noter et prévenir.</t>
  </si>
  <si>
    <t>Q024 — ÉQUILIBRE CARCASSE — CONTRÔLE TERRAIN — ÉQUILIBRE CARCASSE = PAS SEULEMENT NOBLE + MORCEAUX ADAPTÉS + VOLUMES SUIVIS</t>
  </si>
  <si>
    <t>Q024 — ÉQUILIBRE CARCASSE — CONTRÔLE TERRAIN — CARCASSE = VARIER LES MORCEAUX + ADAPTER AUX RECETTES</t>
  </si>
  <si>
    <t>OCR p.41 — Équilibre carcasse — contrôle terrain</t>
  </si>
  <si>
    <t>M04 corrigé — Équilibre carcasse — contrôle terrain — base pédagogique OCR à comparer au clausier CNRC/PDF source avant validation</t>
  </si>
  <si>
    <t>Q024 : La réponse doit décrire une action observable ; une phrase générale du type « il faut contrôler » ne suffit pas. Pour « Équilibre carcasse », vérifier que la réponse dépasse le mot-clé et relie preuve, contrôle et conséquence opérationnelle.</t>
  </si>
  <si>
    <t>M04 — Valorisation équilibrée des carcasses bovines et ovines — Sous l'angle « clause, critère ou suivi de marché », Comment traduire l'achat de bovins et d'ovins à l'équilibre en exigence, critère ou suivi de marché sans affaiblir le contrôle ?</t>
  </si>
  <si>
    <t>Dans le marché, comment écrit-on ou suit-on l'exigence liée à l'achat de bovins et d'ovins à l'équilibre pour pouvoir agir ensuite ?</t>
  </si>
  <si>
    <t>La traduction marché doit prévoir des lots ou prescriptions qui répartissent les muscles, encouragent l'équilibre et rendent la commande contrôlable. La réponse doit distinguer exigence technique, critère d'attribution, preuve attendue et suivi d'exécution.</t>
  </si>
  <si>
    <t>Il faut que le marché indique des lots ou prescriptions qui répartissent les muscles, encouragent l'équilibre et rendent la commande contrôlable. La réponse doit comprendre que ce qui n'est pas écrit, prouvé et suivi sera difficile à contrôler.</t>
  </si>
  <si>
    <t>Q025 — ÉQUILIBRE CARCASSE — CLAUSE, CRITÈRE OU SUIVI DE MARCHÉ — ÉQUILIBRE CARCASSE = PAS SEULEMENT NOBLE + MORCEAUX ADAPTÉS + VOLUMES SUIVIS</t>
  </si>
  <si>
    <t>Q025 — ÉQUILIBRE CARCASSE — CLAUSE, CRITÈRE OU SUIVI DE MARCHÉ — CARCASSE = VARIER LES MORCEAUX + ADAPTER AUX RECETTES</t>
  </si>
  <si>
    <t>OCR p.41 — Équilibre carcasse — clause, critère ou suivi de marché</t>
  </si>
  <si>
    <t>M04 corrigé — Équilibre carcasse — clause, critère ou suivi de marché — base pédagogique OCR à comparer au clausier CNRC/PDF source avant validation</t>
  </si>
  <si>
    <t>Q025 : Faire distinguer clause, critère et suivi : le moteur doit évaluer la logique de contrôle, pas seulement la citation d'un mot-clé. Pour « Équilibre carcasse », vérifier que la réponse dépasse le mot-clé et relie preuve, contrôle et conséquence opérationnelle.</t>
  </si>
  <si>
    <t>M04 — Achat raisonné des muscles de viande — Sous l'angle « définition et périmètre », Quel périmètre professionnel dois-tu poser pour sécuriser l'achat d'un ensemble de muscles dans un marché de restauration collective ?</t>
  </si>
  <si>
    <t>Sur le terrain, comment expliques-tu clairement ce que couvre l'achat d'un ensemble de muscles avant de contrôler les produits ?</t>
  </si>
  <si>
    <t>Le périmètre attendu couvre l'acheteur peut demander un ensemble de muscles pour mieux valoriser l'animal, sécuriser les volumes et réduire la focalisation sur quelques pièces. La réponse doit situer le sujet dans la qualité produit, la sécurité alimentaire ou le bien-être animal, puis préciser ce qui est réellement contrôlable.</t>
  </si>
  <si>
    <t>Il faut dire simplement que acheter un ensemble de muscles, c'est prévoir plusieurs morceaux utiles au menu et pas seulement une pièce facile. La réponse attendue doit rester concrète : produit concerné, intérêt pour les convives et point à vérifier.</t>
  </si>
  <si>
    <t>Q026 — ENSEMBLE MUSCLES — DÉFINITION ET PÉRIMÈTRE — ENSEMBLE MUSCLES = LISTE PRÉCISE + USAGE CULINAIRE + VOLUME + SUIVI</t>
  </si>
  <si>
    <t>Q026 — ENSEMBLE MUSCLES — DÉFINITION ET PÉRIMÈTRE — PLUSIEURS MUSCLES = CHAQUE MORCEAU A UNE RECETTE</t>
  </si>
  <si>
    <t>OCR p.42 — Ensemble muscles — définition et périmètre</t>
  </si>
  <si>
    <t>M04 corrigé — Ensemble muscles — définition et périmètre — base pédagogique OCR à comparer au clausier CNRC/PDF source avant validation</t>
  </si>
  <si>
    <t>Q026 : Faire reformuler le périmètre : l'apprenant doit nommer le produit concerné, l'objectif et la limite de l'exigence. Pour « Ensemble muscles », vérifier que la réponse dépasse le mot-clé et relie preuve, contrôle et conséquence opérationnelle.</t>
  </si>
  <si>
    <t>M04 — Achat raisonné des muscles de viande — Sous l'angle « preuves et documents », Quels justificatifs ou documents permettent de contrôler l'achat d'un ensemble de muscles sans se contenter d'une déclaration fournisseur ?</t>
  </si>
  <si>
    <t>Quels papiers, étiquettes ou preuves dois-tu demander pour vérifier l'achat d'un ensemble de muscles ?</t>
  </si>
  <si>
    <t>Les preuves attendues sont liste de muscles attendus, BPU, fiches techniques, plan de menus et suivi des quantités utilisées. La réponse doit relier chaque preuve au produit livré ou au BPU, et refuser les déclarations générales non vérifiables.</t>
  </si>
  <si>
    <t>On doit vérifier liste de muscles attendus, BPU, fiches techniques, plan de menus et suivi des quantités utilisées. Il faut dire où la preuve se voit et pourquoi elle permet de contrôler le produit.</t>
  </si>
  <si>
    <t>Q027 — ENSEMBLE MUSCLES — PREUVES ET DOCUMENTS — ENSEMBLE MUSCLES = LISTE PRÉCISE + USAGE CULINAIRE + VOLUME + SUIVI</t>
  </si>
  <si>
    <t>Q027 — ENSEMBLE MUSCLES — PREUVES ET DOCUMENTS — PLUSIEURS MUSCLES = CHAQUE MORCEAU A UNE RECETTE</t>
  </si>
  <si>
    <t>OCR p.42 — Ensemble muscles — preuves et documents</t>
  </si>
  <si>
    <t>M04 corrigé — Ensemble muscles — preuves et documents — base pédagogique OCR à comparer au clausier CNRC/PDF source avant validation</t>
  </si>
  <si>
    <t>Q027 : La relance formateur doit pousser vers la preuve vérifiable, pas vers une opinion ou une confiance donnée au fournisseur. Pour « Ensemble muscles », vérifier que la réponse dépasse le mot-clé et relie preuve, contrôle et conséquence opérationnelle.</t>
  </si>
  <si>
    <t>M04 — Achat raisonné des muscles de viande — Sous l'angle « risques et erreurs à éviter », Quelles erreurs d'achat, de réception ou de suivi peuvent rendre l'achat d'un ensemble de muscles inefficace ou non conforme ?</t>
  </si>
  <si>
    <t>Quelles erreurs faut-il éviter quand on contrôle l'achat d'un ensemble de muscles ?</t>
  </si>
  <si>
    <t>Les risques principaux sont écrire une exigence vague, commander des muscles sans usage culinaire prévu ou ne pas contrôler la réalité des volumes. La réponse doit expliquer l'impact : contrôle impossible, baisse de qualité, écart sanitaire, non-conformité ou manquement du titulaire.</t>
  </si>
  <si>
    <t>Les erreurs à éviter sont écrire une exigence vague, commander des muscles sans usage culinaire prévu ou ne pas contrôler la réalité des volumes. La réponse doit montrer ce qu'il ne faut pas laisser passer à la réception ou dans le suivi.</t>
  </si>
  <si>
    <t>Q028 — ENSEMBLE MUSCLES — RISQUES ET ERREURS À ÉVITER — ENSEMBLE MUSCLES = LISTE PRÉCISE + USAGE CULINAIRE + VOLUME + SUIVI</t>
  </si>
  <si>
    <t>Q028 — ENSEMBLE MUSCLES — RISQUES ET ERREURS À ÉVITER — PLUSIEURS MUSCLES = CHAQUE MORCEAU A UNE RECETTE</t>
  </si>
  <si>
    <t>OCR p.42 — Ensemble muscles — risques et erreurs à éviter</t>
  </si>
  <si>
    <t>M04 corrigé — Ensemble muscles — risques et erreurs à éviter — base pédagogique OCR à comparer au clausier CNRC/PDF source avant validation</t>
  </si>
  <si>
    <t>Q028 : Insister sur les conséquences opérationnelles : produit accepté à tort, contrôle impossible, qualité dégradée ou risque pour les convives. Pour « Ensemble muscles », vérifier que la réponse dépasse le mot-clé et relie preuve, contrôle et conséquence opérationnelle.</t>
  </si>
  <si>
    <t>M04 — Achat raisonné des muscles de viande — Sous l'angle « contrôle terrain », Comment appliquer et contrôler concrètement l'achat d'un ensemble de muscles pendant l'exécution du marché ?</t>
  </si>
  <si>
    <t>À la réception ou en production, que fais-tu concrètement pour contrôler l'achat d'un ensemble de muscles ?</t>
  </si>
  <si>
    <t>La méthode d'application consiste à rapprocher les muscles commandés des menus, vérifier leur livraison et corriger les recettes si le morceau ne correspond pas à l'usage. La réponse doit décrire une suite d'actions observable : contrôler, comparer, tracer l'écart et alerter ou refuser selon la procédure.</t>
  </si>
  <si>
    <t>Concrètement, tu dois rapprocher les muscles commandés des menus, vérifier leur livraison et corriger les recettes si le morceau ne correspond pas à l'usage. La réponse doit montrer le geste professionnel : lire, comparer, noter et prévenir.</t>
  </si>
  <si>
    <t>Q029 — ENSEMBLE MUSCLES — CONTRÔLE TERRAIN — ENSEMBLE MUSCLES = LISTE PRÉCISE + USAGE CULINAIRE + VOLUME + SUIVI</t>
  </si>
  <si>
    <t>Q029 — ENSEMBLE MUSCLES — CONTRÔLE TERRAIN — PLUSIEURS MUSCLES = CHAQUE MORCEAU A UNE RECETTE</t>
  </si>
  <si>
    <t>OCR p.42 — Ensemble muscles — contrôle terrain</t>
  </si>
  <si>
    <t>M04 corrigé — Ensemble muscles — contrôle terrain — base pédagogique OCR à comparer au clausier CNRC/PDF source avant validation</t>
  </si>
  <si>
    <t>Q029 : La réponse doit décrire une action observable ; une phrase générale du type « il faut contrôler » ne suffit pas. Pour « Ensemble muscles », vérifier que la réponse dépasse le mot-clé et relie preuve, contrôle et conséquence opérationnelle.</t>
  </si>
  <si>
    <t>M04 — Achat raisonné des muscles de viande — Sous l'angle « clause, critère ou suivi de marché », Comment traduire l'achat d'un ensemble de muscles en exigence, critère ou suivi de marché sans affaiblir le contrôle ?</t>
  </si>
  <si>
    <t>Dans le marché, comment écrit-on ou suit-on l'exigence liée à l'achat d'un ensemble de muscles pour pouvoir agir ensuite ?</t>
  </si>
  <si>
    <t>La traduction marché doit prévoir une description précise des muscles, des proportions ou volumes, et un suivi d'exécution lié aux commandes. La réponse doit distinguer exigence technique, critère d'attribution, preuve attendue et suivi d'exécution.</t>
  </si>
  <si>
    <t>Il faut que le marché indique une description précise des muscles, des proportions ou volumes, et un suivi d'exécution lié aux commandes. La réponse doit comprendre que ce qui n'est pas écrit, prouvé et suivi sera difficile à contrôler.</t>
  </si>
  <si>
    <t>Q030 — ENSEMBLE MUSCLES — CLAUSE, CRITÈRE OU SUIVI DE MARCHÉ — ENSEMBLE MUSCLES = LISTE PRÉCISE + USAGE CULINAIRE + VOLUME + SUIVI</t>
  </si>
  <si>
    <t>Q030 — ENSEMBLE MUSCLES — CLAUSE, CRITÈRE OU SUIVI DE MARCHÉ — PLUSIEURS MUSCLES = CHAQUE MORCEAU A UNE RECETTE</t>
  </si>
  <si>
    <t>OCR p.42 — Ensemble muscles — clause, critère ou suivi de marché</t>
  </si>
  <si>
    <t>M04 corrigé — Ensemble muscles — clause, critère ou suivi de marché — base pédagogique OCR à comparer au clausier CNRC/PDF source avant validation</t>
  </si>
  <si>
    <t>Q030 : Faire distinguer clause, critère et suivi : le moteur doit évaluer la logique de contrôle, pas seulement la citation d'un mot-clé. Pour « Ensemble muscles », vérifier que la réponse dépasse le mot-clé et relie preuve, contrôle et conséquence opérationnelle.</t>
  </si>
  <si>
    <t>M04 — Bien-être animal dans la filière œufs — Sous l'angle « définition et périmètre », Quel périmètre professionnel dois-tu poser pour sécuriser les œufs issus de poulettes ovosexées dans un marché de restauration collective ?</t>
  </si>
  <si>
    <t>Sur le terrain, comment expliques-tu clairement ce que couvre les œufs issus de poulettes ovosexées avant de contrôler les produits ?</t>
  </si>
  <si>
    <t>Le périmètre attendu couvre l'ovosexage vise à identifier le sexe avant éclosion afin d'éviter l'élimination des poussins mâles, avec une exigence traçable sur les œufs frais. La réponse doit situer le sujet dans la qualité produit, la sécurité alimentaire ou le bien-être animal, puis préciser ce qui est réellement contrôlable.</t>
  </si>
  <si>
    <t>Il faut dire simplement que les œufs issus de poulettes ovosexées viennent d'une filière qui évite de faire éclore des mâles pour les éliminer ensuite. La réponse attendue doit rester concrète : produit concerné, intérêt pour les convives et point à vérifier.</t>
  </si>
  <si>
    <t>Q031 — OVOSEXAGE — DÉFINITION ET PÉRIMÈTRE — OVOSEXAGE = FILIÈRE ŒUFS + ATTESTATION + PRODUIT LIVRÉ + PREUVE</t>
  </si>
  <si>
    <t>Q031 — OVOSEXAGE — DÉFINITION ET PÉRIMÈTRE — ŒUFS OVOSEXÉS = PREUVE FILIÈRE + BON PRODUIT LIVRÉ</t>
  </si>
  <si>
    <t>OCR p.43 — Ovosexage — définition et périmètre</t>
  </si>
  <si>
    <t>M04 corrigé — Ovosexage — définition et périmètre — base pédagogique OCR à comparer au clausier CNRC/PDF source avant validation</t>
  </si>
  <si>
    <t>Q031 : Faire reformuler le périmètre : l'apprenant doit nommer le produit concerné, l'objectif et la limite de l'exigence. Pour « Ovosexage », vérifier que la réponse dépasse le mot-clé et relie preuve, contrôle et conséquence opérationnelle.</t>
  </si>
  <si>
    <t>M04 — Bien-être animal dans la filière œufs — Sous l'angle « preuves et documents », Quels justificatifs ou documents permettent de contrôler les œufs issus de poulettes ovosexées sans se contenter d'une déclaration fournisseur ?</t>
  </si>
  <si>
    <t>Quels papiers, étiquettes ou preuves dois-tu demander pour vérifier les œufs issus de poulettes ovosexées ?</t>
  </si>
  <si>
    <t>Les preuves attendues sont mention fournisseur, certificat ou attestation filière, emballage, fiche produit et engagement du titulaire. La réponse doit relier chaque preuve au produit livré ou au BPU, et refuser les déclarations générales non vérifiables.</t>
  </si>
  <si>
    <t>On doit vérifier mention fournisseur, certificat ou attestation filière, emballage, fiche produit et engagement du titulaire. Il faut dire où la preuve se voit et pourquoi elle permet de contrôler le produit.</t>
  </si>
  <si>
    <t>Q032 — OVOSEXAGE — PREUVES ET DOCUMENTS — OVOSEXAGE = FILIÈRE ŒUFS + ATTESTATION + PRODUIT LIVRÉ + PREUVE</t>
  </si>
  <si>
    <t>Q032 — OVOSEXAGE — PREUVES ET DOCUMENTS — ŒUFS OVOSEXÉS = PREUVE FILIÈRE + BON PRODUIT LIVRÉ</t>
  </si>
  <si>
    <t>OCR p.43 — Ovosexage — preuves et documents</t>
  </si>
  <si>
    <t>M04 corrigé — Ovosexage — preuves et documents — base pédagogique OCR à comparer au clausier CNRC/PDF source avant validation</t>
  </si>
  <si>
    <t>Q032 : La relance formateur doit pousser vers la preuve vérifiable, pas vers une opinion ou une confiance donnée au fournisseur. Pour « Ovosexage », vérifier que la réponse dépasse le mot-clé et relie preuve, contrôle et conséquence opérationnelle.</t>
  </si>
  <si>
    <t>M04 — Bien-être animal dans la filière œufs — Sous l'angle « risques et erreurs à éviter », Quelles erreurs d'achat, de réception ou de suivi peuvent rendre les œufs issus de poulettes ovosexées inefficace ou non conforme ?</t>
  </si>
  <si>
    <t>Quelles erreurs faut-il éviter quand on contrôle les œufs issus de poulettes ovosexées ?</t>
  </si>
  <si>
    <t>Les risques principaux sont confondre ovosexage avec plein air ou bio, accepter une affirmation orale ou ne pas relier la preuve au produit livré. La réponse doit expliquer l'impact : contrôle impossible, baisse de qualité, écart sanitaire, non-conformité ou manquement du titulaire.</t>
  </si>
  <si>
    <t>Les erreurs à éviter sont confondre ovosexage avec plein air ou bio, accepter une affirmation orale ou ne pas relier la preuve au produit livré. La réponse doit montrer ce qu'il ne faut pas laisser passer à la réception ou dans le suivi.</t>
  </si>
  <si>
    <t>Q033 — OVOSEXAGE — RISQUES ET ERREURS À ÉVITER — OVOSEXAGE = FILIÈRE ŒUFS + ATTESTATION + PRODUIT LIVRÉ + PREUVE</t>
  </si>
  <si>
    <t>Q033 — OVOSEXAGE — RISQUES ET ERREURS À ÉVITER — ŒUFS OVOSEXÉS = PREUVE FILIÈRE + BON PRODUIT LIVRÉ</t>
  </si>
  <si>
    <t>OCR p.43 — Ovosexage — risques et erreurs à éviter</t>
  </si>
  <si>
    <t>M04 corrigé — Ovosexage — risques et erreurs à éviter — base pédagogique OCR à comparer au clausier CNRC/PDF source avant validation</t>
  </si>
  <si>
    <t>Q033 : Insister sur les conséquences opérationnelles : produit accepté à tort, contrôle impossible, qualité dégradée ou risque pour les convives. Pour « Ovosexage », vérifier que la réponse dépasse le mot-clé et relie preuve, contrôle et conséquence opérationnelle.</t>
  </si>
  <si>
    <t>M04 — Bien-être animal dans la filière œufs — Sous l'angle « contrôle terrain », Comment appliquer et contrôler concrètement les œufs issus de poulettes ovosexées pendant l'exécution du marché ?</t>
  </si>
  <si>
    <t>À la réception ou en production, que fais-tu concrètement pour contrôler les œufs issus de poulettes ovosexées ?</t>
  </si>
  <si>
    <t>La méthode d'application consiste à vérifier la mention ou l'attestation, contrôler que le produit livré correspond à la référence commandée et conserver la preuve. La réponse doit décrire une suite d'actions observable : contrôler, comparer, tracer l'écart et alerter ou refuser selon la procédure.</t>
  </si>
  <si>
    <t>Concrètement, tu dois vérifier la mention ou l'attestation, contrôler que le produit livré correspond à la référence commandée et conserver la preuve. La réponse doit montrer le geste professionnel : lire, comparer, noter et prévenir.</t>
  </si>
  <si>
    <t>Q034 — OVOSEXAGE — CONTRÔLE TERRAIN — OVOSEXAGE = FILIÈRE ŒUFS + ATTESTATION + PRODUIT LIVRÉ + PREUVE</t>
  </si>
  <si>
    <t>Q034 — OVOSEXAGE — CONTRÔLE TERRAIN — ŒUFS OVOSEXÉS = PREUVE FILIÈRE + BON PRODUIT LIVRÉ</t>
  </si>
  <si>
    <t>OCR p.43 — Ovosexage — contrôle terrain</t>
  </si>
  <si>
    <t>M04 corrigé — Ovosexage — contrôle terrain — base pédagogique OCR à comparer au clausier CNRC/PDF source avant validation</t>
  </si>
  <si>
    <t>Q034 : La réponse doit décrire une action observable ; une phrase générale du type « il faut contrôler » ne suffit pas. Pour « Ovosexage », vérifier que la réponse dépasse le mot-clé et relie preuve, contrôle et conséquence opérationnelle.</t>
  </si>
  <si>
    <t>M04 — Bien-être animal dans la filière œufs — Sous l'angle « clause, critère ou suivi de marché », Comment traduire les œufs issus de poulettes ovosexées en exigence, critère ou suivi de marché sans affaiblir le contrôle ?</t>
  </si>
  <si>
    <t>Dans le marché, comment écrit-on ou suit-on l'exigence liée à les œufs issus de poulettes ovosexées pour pouvoir agir ensuite ?</t>
  </si>
  <si>
    <t>La traduction marché doit prévoir une exigence ou un critère sur les œufs frais issus de poulettes ovosexées, avec preuve et suivi des livraisons. La réponse doit distinguer exigence technique, critère d'attribution, preuve attendue et suivi d'exécution.</t>
  </si>
  <si>
    <t>Il faut que le marché indique une exigence ou un critère sur les œufs frais issus de poulettes ovosexées, avec preuve et suivi des livraisons. La réponse doit comprendre que ce qui n'est pas écrit, prouvé et suivi sera difficile à contrôler.</t>
  </si>
  <si>
    <t>Q035 — OVOSEXAGE — CLAUSE, CRITÈRE OU SUIVI DE MARCHÉ — OVOSEXAGE = FILIÈRE ŒUFS + ATTESTATION + PRODUIT LIVRÉ + PREUVE</t>
  </si>
  <si>
    <t>Q035 — OVOSEXAGE — CLAUSE, CRITÈRE OU SUIVI DE MARCHÉ — ŒUFS OVOSEXÉS = PREUVE FILIÈRE + BON PRODUIT LIVRÉ</t>
  </si>
  <si>
    <t>OCR p.43 — Ovosexage — clause, critère ou suivi de marché</t>
  </si>
  <si>
    <t>M04 corrigé — Ovosexage — clause, critère ou suivi de marché — base pédagogique OCR à comparer au clausier CNRC/PDF source avant validation</t>
  </si>
  <si>
    <t>Q035 : Faire distinguer clause, critère et suivi : le moteur doit évaluer la logique de contrôle, pas seulement la citation d'un mot-clé. Pour « Ovosexage », vérifier que la réponse dépasse le mot-clé et relie preuve, contrôle et conséquence opérationnelle.</t>
  </si>
  <si>
    <t>M04 — Mode d'élevage des poules pondeuses — Sous l'angle « définition et périmètre », Quel périmètre professionnel dois-tu poser pour sécuriser les œufs provenant de poules élevées en plein air dans un marché de restauration collective ?</t>
  </si>
  <si>
    <t>Sur le terrain, comment expliques-tu clairement ce que couvre les œufs provenant de poules élevées en plein air avant de contrôler les produits ?</t>
  </si>
  <si>
    <t>Le périmètre attendu couvre l'exigence porte sur le mode d'élevage plein air et doit être vérifiée par les mentions, codes, emballages ou documents fournisseurs. La réponse doit situer le sujet dans la qualité produit, la sécurité alimentaire ou le bien-être animal, puis préciser ce qui est réellement contrôlable.</t>
  </si>
  <si>
    <t>Il faut dire simplement que plein air signifie que le mode d'élevage annoncé doit être prouvé sur l'emballage ou les documents. La réponse attendue doit rester concrète : produit concerné, intérêt pour les convives et point à vérifier.</t>
  </si>
  <si>
    <t>Q036 — PLEIN AIR ŒUFS — DÉFINITION ET PÉRIMÈTRE — ŒUFS PLEIN AIR = MODE D'ÉLEVAGE + CODE/MENTION + LIVRAISON COHÉRENTE</t>
  </si>
  <si>
    <t>Q036 — PLEIN AIR ŒUFS — DÉFINITION ET PÉRIMÈTRE — ŒUFS = REGARDER LE MODE D'ÉLEVAGE + REFUSER L'ÉCART</t>
  </si>
  <si>
    <t>OCR p.44 — Plein air œufs — définition et périmètre</t>
  </si>
  <si>
    <t>M04 corrigé — Plein air œufs — définition et périmètre — base pédagogique OCR à comparer au clausier CNRC/PDF source avant validation</t>
  </si>
  <si>
    <t>Q036 : Faire reformuler le périmètre : l'apprenant doit nommer le produit concerné, l'objectif et la limite de l'exigence. Pour « Plein air œufs », vérifier que la réponse dépasse le mot-clé et relie preuve, contrôle et conséquence opérationnelle.</t>
  </si>
  <si>
    <t>M04 — Mode d'élevage des poules pondeuses — Sous l'angle « preuves et documents », Quels justificatifs ou documents permettent de contrôler les œufs provenant de poules élevées en plein air sans se contenter d'une déclaration fournisseur ?</t>
  </si>
  <si>
    <t>Quels papiers, étiquettes ou preuves dois-tu demander pour vérifier les œufs provenant de poules élevées en plein air ?</t>
  </si>
  <si>
    <t>Les preuves attendues sont code ou mention d'élevage, emballage, fiche produit, attestation fournisseur et bon de livraison. La réponse doit relier chaque preuve au produit livré ou au BPU, et refuser les déclarations générales non vérifiables.</t>
  </si>
  <si>
    <t>On doit vérifier code ou mention d'élevage, emballage, fiche produit, attestation fournisseur et bon de livraison. Il faut dire où la preuve se voit et pourquoi elle permet de contrôler le produit.</t>
  </si>
  <si>
    <t>Q037 — PLEIN AIR ŒUFS — PREUVES ET DOCUMENTS — ŒUFS PLEIN AIR = MODE D'ÉLEVAGE + CODE/MENTION + LIVRAISON COHÉRENTE</t>
  </si>
  <si>
    <t>Q037 — PLEIN AIR ŒUFS — PREUVES ET DOCUMENTS — ŒUFS = REGARDER LE MODE D'ÉLEVAGE + REFUSER L'ÉCART</t>
  </si>
  <si>
    <t>OCR p.44 — Plein air œufs — preuves et documents</t>
  </si>
  <si>
    <t>M04 corrigé — Plein air œufs — preuves et documents — base pédagogique OCR à comparer au clausier CNRC/PDF source avant validation</t>
  </si>
  <si>
    <t>Q037 : La relance formateur doit pousser vers la preuve vérifiable, pas vers une opinion ou une confiance donnée au fournisseur. Pour « Plein air œufs », vérifier que la réponse dépasse le mot-clé et relie preuve, contrôle et conséquence opérationnelle.</t>
  </si>
  <si>
    <t>M04 — Mode d'élevage des poules pondeuses — Sous l'angle « risques et erreurs à éviter », Quelles erreurs d'achat, de réception ou de suivi peuvent rendre les œufs provenant de poules élevées en plein air inefficace ou non conforme ?</t>
  </si>
  <si>
    <t>Quelles erreurs faut-il éviter quand on contrôle les œufs provenant de poules élevées en plein air ?</t>
  </si>
  <si>
    <t>Les risques principaux sont confondre plein air, au sol, cage, bio ou label, accepter un emballage incomplet ou ne pas vérifier la cohérence avec la commande. La réponse doit expliquer l'impact : contrôle impossible, baisse de qualité, écart sanitaire, non-conformité ou manquement du titulaire.</t>
  </si>
  <si>
    <t>Les erreurs à éviter sont confondre plein air, au sol, cage, bio ou label, accepter un emballage incomplet ou ne pas vérifier la cohérence avec la commande. La réponse doit montrer ce qu'il ne faut pas laisser passer à la réception ou dans le suivi.</t>
  </si>
  <si>
    <t>Q038 — PLEIN AIR ŒUFS — RISQUES ET ERREURS À ÉVITER — ŒUFS PLEIN AIR = MODE D'ÉLEVAGE + CODE/MENTION + LIVRAISON COHÉRENTE</t>
  </si>
  <si>
    <t>Q038 — PLEIN AIR ŒUFS — RISQUES ET ERREURS À ÉVITER — ŒUFS = REGARDER LE MODE D'ÉLEVAGE + REFUSER L'ÉCART</t>
  </si>
  <si>
    <t>OCR p.44 — Plein air œufs — risques et erreurs à éviter</t>
  </si>
  <si>
    <t>M04 corrigé — Plein air œufs — risques et erreurs à éviter — base pédagogique OCR à comparer au clausier CNRC/PDF source avant validation</t>
  </si>
  <si>
    <t>Q038 : Insister sur les conséquences opérationnelles : produit accepté à tort, contrôle impossible, qualité dégradée ou risque pour les convives. Pour « Plein air œufs », vérifier que la réponse dépasse le mot-clé et relie preuve, contrôle et conséquence opérationnelle.</t>
  </si>
  <si>
    <t>M04 — Mode d'élevage des poules pondeuses — Sous l'angle « contrôle terrain », Comment appliquer et contrôler concrètement les œufs provenant de poules élevées en plein air pendant l'exécution du marché ?</t>
  </si>
  <si>
    <t>À la réception ou en production, que fais-tu concrètement pour contrôler les œufs provenant de poules élevées en plein air ?</t>
  </si>
  <si>
    <t>La méthode d'application consiste à lire le code et la mention, comparer à la référence commandée, contrôler les livraisons et signaler toute substitution. La réponse doit décrire une suite d'actions observable : contrôler, comparer, tracer l'écart et alerter ou refuser selon la procédure.</t>
  </si>
  <si>
    <t>Concrètement, tu dois lire le code et la mention, comparer à la référence commandée, contrôler les livraisons et signaler toute substitution. La réponse doit montrer le geste professionnel : lire, comparer, noter et prévenir.</t>
  </si>
  <si>
    <t>Q039 — PLEIN AIR ŒUFS — CONTRÔLE TERRAIN — ŒUFS PLEIN AIR = MODE D'ÉLEVAGE + CODE/MENTION + LIVRAISON COHÉRENTE</t>
  </si>
  <si>
    <t>Q039 — PLEIN AIR ŒUFS — CONTRÔLE TERRAIN — ŒUFS = REGARDER LE MODE D'ÉLEVAGE + REFUSER L'ÉCART</t>
  </si>
  <si>
    <t>OCR p.44 — Plein air œufs — contrôle terrain</t>
  </si>
  <si>
    <t>M04 corrigé — Plein air œufs — contrôle terrain — base pédagogique OCR à comparer au clausier CNRC/PDF source avant validation</t>
  </si>
  <si>
    <t>Q039 : La réponse doit décrire une action observable ; une phrase générale du type « il faut contrôler » ne suffit pas. Pour « Plein air œufs », vérifier que la réponse dépasse le mot-clé et relie preuve, contrôle et conséquence opérationnelle.</t>
  </si>
  <si>
    <t>M04 — Mode d'élevage des poules pondeuses — Sous l'angle « clause, critère ou suivi de marché », Comment traduire les œufs provenant de poules élevées en plein air en exigence, critère ou suivi de marché sans affaiblir le contrôle ?</t>
  </si>
  <si>
    <t>Dans le marché, comment écrit-on ou suit-on l'exigence liée à les œufs provenant de poules élevées en plein air pour pouvoir agir ensuite ?</t>
  </si>
  <si>
    <t>La traduction marché doit prévoir une exigence de mode d'élevage, une preuve documentaire et une procédure de refus ou de signalement en cas d'écart. La réponse doit distinguer exigence technique, critère d'attribution, preuve attendue et suivi d'exécution.</t>
  </si>
  <si>
    <t>Il faut que le marché indique une exigence de mode d'élevage, une preuve documentaire et une procédure de refus ou de signalement en cas d'écart. La réponse doit comprendre que ce qui n'est pas écrit, prouvé et suivi sera difficile à contrôler.</t>
  </si>
  <si>
    <t>Q040 — PLEIN AIR ŒUFS — CLAUSE, CRITÈRE OU SUIVI DE MARCHÉ — ŒUFS PLEIN AIR = MODE D'ÉLEVAGE + CODE/MENTION + LIVRAISON COHÉRENTE</t>
  </si>
  <si>
    <t>Q040 — PLEIN AIR ŒUFS — CLAUSE, CRITÈRE OU SUIVI DE MARCHÉ — ŒUFS = REGARDER LE MODE D'ÉLEVAGE + REFUSER L'ÉCART</t>
  </si>
  <si>
    <t>OCR p.44 — Plein air œufs — clause, critère ou suivi de marché</t>
  </si>
  <si>
    <t>M04 corrigé — Plein air œufs — clause, critère ou suivi de marché — base pédagogique OCR à comparer au clausier CNRC/PDF source avant validation</t>
  </si>
  <si>
    <t>Q040 : Faire distinguer clause, critère et suivi : le moteur doit évaluer la logique de contrôle, pas seulement la citation d'un mot-clé. Pour « Plein air œufs », vérifier que la réponse dépasse le mot-clé et relie preuve, contrôle et conséquence opérationnelle.</t>
  </si>
  <si>
    <t>M04 — Bien-être animal et qualité d'élevage des volailles — Sous l'angle « définition et périmètre », Quel périmètre professionnel dois-tu poser pour sécuriser la volaille de chair avec au moins un élevage plein air dans un marché de restauration collective ?</t>
  </si>
  <si>
    <t>Sur le terrain, comment expliques-tu clairement ce que couvre la volaille de chair avec au moins un élevage plein air avant de contrôler les produits ?</t>
  </si>
  <si>
    <t>Le périmètre attendu couvre la valorisation d'un élevage plein air pour les volailles de chair doit être liée à une preuve filière et à un engagement vérifiable. La réponse doit situer le sujet dans la qualité produit, la sécurité alimentaire ou le bien-être animal, puis préciser ce qui est réellement contrôlable.</t>
  </si>
  <si>
    <t>Il faut dire simplement que pour une volaille plein air, on vérifie que l'élevage annoncé existe vraiment et que la livraison correspond. La réponse attendue doit rester concrète : produit concerné, intérêt pour les convives et point à vérifier.</t>
  </si>
  <si>
    <t>Q041 — PLEIN AIR VOLAILLE — DÉFINITION ET PÉRIMÈTRE — VOLAILLE PLEIN AIR = GARANTIE FILIÈRE + ÉTIQUETTE + ENGAGEMENT + SUIVI</t>
  </si>
  <si>
    <t>Q041 — PLEIN AIR VOLAILLE — DÉFINITION ET PÉRIMÈTRE — PLEIN AIR = CE N'EST PAS JUSTE FRANÇAIS, IL FAUT UNE PREUVE</t>
  </si>
  <si>
    <t>OCR p.46 — Plein air volaille — définition et périmètre</t>
  </si>
  <si>
    <t>M04 corrigé — Plein air volaille — définition et périmètre — base pédagogique OCR à comparer au clausier CNRC/PDF source avant validation</t>
  </si>
  <si>
    <t>Q041 : Faire reformuler le périmètre : l'apprenant doit nommer le produit concerné, l'objectif et la limite de l'exigence. Pour « Plein air volaille », vérifier que la réponse dépasse le mot-clé et relie preuve, contrôle et conséquence opérationnelle.</t>
  </si>
  <si>
    <t>M04 — Bien-être animal et qualité d'élevage des volailles — Sous l'angle « preuves et documents », Quels justificatifs ou documents permettent de contrôler la volaille de chair avec au moins un élevage plein air sans se contenter d'une déclaration fournisseur ?</t>
  </si>
  <si>
    <t>Quels papiers, étiquettes ou preuves dois-tu demander pour vérifier la volaille de chair avec au moins un élevage plein air ?</t>
  </si>
  <si>
    <t>Les preuves attendues sont fiche filière, label ou attestation, bon de livraison, étiquette, origine et engagement du titulaire. La réponse doit relier chaque preuve au produit livré ou au BPU, et refuser les déclarations générales non vérifiables.</t>
  </si>
  <si>
    <t>On doit vérifier fiche filière, label ou attestation, bon de livraison, étiquette, origine et engagement du titulaire. Il faut dire où la preuve se voit et pourquoi elle permet de contrôler le produit.</t>
  </si>
  <si>
    <t>Q042 — PLEIN AIR VOLAILLE — PREUVES ET DOCUMENTS — VOLAILLE PLEIN AIR = GARANTIE FILIÈRE + ÉTIQUETTE + ENGAGEMENT + SUIVI</t>
  </si>
  <si>
    <t>Q042 — PLEIN AIR VOLAILLE — PREUVES ET DOCUMENTS — PLEIN AIR = CE N'EST PAS JUSTE FRANÇAIS, IL FAUT UNE PREUVE</t>
  </si>
  <si>
    <t>OCR p.46 — Plein air volaille — preuves et documents</t>
  </si>
  <si>
    <t>M04 corrigé — Plein air volaille — preuves et documents — base pédagogique OCR à comparer au clausier CNRC/PDF source avant validation</t>
  </si>
  <si>
    <t>Q042 : La relance formateur doit pousser vers la preuve vérifiable, pas vers une opinion ou une confiance donnée au fournisseur. Pour « Plein air volaille », vérifier que la réponse dépasse le mot-clé et relie preuve, contrôle et conséquence opérationnelle.</t>
  </si>
  <si>
    <t>M04 — Bien-être animal et qualité d'élevage des volailles — Sous l'angle « risques et erreurs à éviter », Quelles erreurs d'achat, de réception ou de suivi peuvent rendre la volaille de chair avec au moins un élevage plein air inefficace ou non conforme ?</t>
  </si>
  <si>
    <t>Quelles erreurs faut-il éviter quand on contrôle la volaille de chair avec au moins un élevage plein air ?</t>
  </si>
  <si>
    <t>Les risques principaux sont confondre origine française et plein air, accepter une mention marketing ou ne pas suivre les substitutions. La réponse doit expliquer l'impact : contrôle impossible, baisse de qualité, écart sanitaire, non-conformité ou manquement du titulaire.</t>
  </si>
  <si>
    <t>Les erreurs à éviter sont confondre origine française et plein air, accepter une mention marketing ou ne pas suivre les substitutions. La réponse doit montrer ce qu'il ne faut pas laisser passer à la réception ou dans le suivi.</t>
  </si>
  <si>
    <t>Q043 — PLEIN AIR VOLAILLE — RISQUES ET ERREURS À ÉVITER — VOLAILLE PLEIN AIR = GARANTIE FILIÈRE + ÉTIQUETTE + ENGAGEMENT + SUIVI</t>
  </si>
  <si>
    <t>Q043 — PLEIN AIR VOLAILLE — RISQUES ET ERREURS À ÉVITER — PLEIN AIR = CE N'EST PAS JUSTE FRANÇAIS, IL FAUT UNE PREUVE</t>
  </si>
  <si>
    <t>OCR p.46 — Plein air volaille — risques et erreurs à éviter</t>
  </si>
  <si>
    <t>M04 corrigé — Plein air volaille — risques et erreurs à éviter — base pédagogique OCR à comparer au clausier CNRC/PDF source avant validation</t>
  </si>
  <si>
    <t>Q043 : Insister sur les conséquences opérationnelles : produit accepté à tort, contrôle impossible, qualité dégradée ou risque pour les convives. Pour « Plein air volaille », vérifier que la réponse dépasse le mot-clé et relie preuve, contrôle et conséquence opérationnelle.</t>
  </si>
  <si>
    <t>M04 — Bien-être animal et qualité d'élevage des volailles — Sous l'angle « contrôle terrain », Comment appliquer et contrôler concrètement la volaille de chair avec au moins un élevage plein air pendant l'exécution du marché ?</t>
  </si>
  <si>
    <t>À la réception ou en production, que fais-tu concrètement pour contrôler la volaille de chair avec au moins un élevage plein air ?</t>
  </si>
  <si>
    <t>La méthode d'application consiste à vérifier l'étiquette et les documents, comparer avec la commande et signaler les volailles livrées sans garantie attendue. La réponse doit décrire une suite d'actions observable : contrôler, comparer, tracer l'écart et alerter ou refuser selon la procédure.</t>
  </si>
  <si>
    <t>Concrètement, tu dois vérifier l'étiquette et les documents, comparer avec la commande et signaler les volailles livrées sans garantie attendue. La réponse doit montrer le geste professionnel : lire, comparer, noter et prévenir.</t>
  </si>
  <si>
    <t>Q044 — PLEIN AIR VOLAILLE — CONTRÔLE TERRAIN — VOLAILLE PLEIN AIR = GARANTIE FILIÈRE + ÉTIQUETTE + ENGAGEMENT + SUIVI</t>
  </si>
  <si>
    <t>Q044 — PLEIN AIR VOLAILLE — CONTRÔLE TERRAIN — PLEIN AIR = CE N'EST PAS JUSTE FRANÇAIS, IL FAUT UNE PREUVE</t>
  </si>
  <si>
    <t>OCR p.46 — Plein air volaille — contrôle terrain</t>
  </si>
  <si>
    <t>M04 corrigé — Plein air volaille — contrôle terrain — base pédagogique OCR à comparer au clausier CNRC/PDF source avant validation</t>
  </si>
  <si>
    <t>Q044 : La réponse doit décrire une action observable ; une phrase générale du type « il faut contrôler » ne suffit pas. Pour « Plein air volaille », vérifier que la réponse dépasse le mot-clé et relie preuve, contrôle et conséquence opérationnelle.</t>
  </si>
  <si>
    <t>M04 — Bien-être animal et qualité d'élevage des volailles — Sous l'angle « clause, critère ou suivi de marché », Comment traduire la volaille de chair avec au moins un élevage plein air en exigence, critère ou suivi de marché sans affaiblir le contrôle ?</t>
  </si>
  <si>
    <t>Dans le marché, comment écrit-on ou suit-on l'exigence liée à la volaille de chair avec au moins un élevage plein air pour pouvoir agir ensuite ?</t>
  </si>
  <si>
    <t>La traduction marché doit prévoir un critère ou une exigence sur l'élevage plein air, accompagné d'une preuve et d'un contrôle à la livraison. La réponse doit distinguer exigence technique, critère d'attribution, preuve attendue et suivi d'exécution.</t>
  </si>
  <si>
    <t>Il faut que le marché indique un critère ou une exigence sur l'élevage plein air, accompagné d'une preuve et d'un contrôle à la livraison. La réponse doit comprendre que ce qui n'est pas écrit, prouvé et suivi sera difficile à contrôler.</t>
  </si>
  <si>
    <t>Q045 — PLEIN AIR VOLAILLE — CLAUSE, CRITÈRE OU SUIVI DE MARCHÉ — VOLAILLE PLEIN AIR = GARANTIE FILIÈRE + ÉTIQUETTE + ENGAGEMENT + SUIVI</t>
  </si>
  <si>
    <t>Q045 — PLEIN AIR VOLAILLE — CLAUSE, CRITÈRE OU SUIVI DE MARCHÉ — PLEIN AIR = CE N'EST PAS JUSTE FRANÇAIS, IL FAUT UNE PREUVE</t>
  </si>
  <si>
    <t>OCR p.46 — Plein air volaille — clause, critère ou suivi de marché</t>
  </si>
  <si>
    <t>M04 corrigé — Plein air volaille — clause, critère ou suivi de marché — base pédagogique OCR à comparer au clausier CNRC/PDF source avant validation</t>
  </si>
  <si>
    <t>Q045 : Faire distinguer clause, critère et suivi : le moteur doit évaluer la logique de contrôle, pas seulement la citation d'un mot-clé. Pour « Plein air volaille », vérifier que la réponse dépasse le mot-clé et relie preuve, contrôle et conséquence opérationnelle.</t>
  </si>
  <si>
    <t>M04 — Prévention sanitaire et usage des antimicrobiens en élevage — Sous l'angle « définition et périmètre », Quel périmètre professionnel dois-tu poser pour sécuriser l'utilisation raisonnée des antimicrobiens dans un marché de restauration collective ?</t>
  </si>
  <si>
    <t>Sur le terrain, comment expliques-tu clairement ce que couvre l'utilisation raisonnée des antimicrobiens avant de contrôler les produits ?</t>
  </si>
  <si>
    <t>Le périmètre attendu couvre l'enjeu est de valoriser des pratiques d'élevage limitant le recours aux antimicrobiens par prévention, biosécurité, vaccination et suivi annuel. La réponse doit situer le sujet dans la qualité produit, la sécurité alimentaire ou le bien-être animal, puis préciser ce qui est réellement contrôlable.</t>
  </si>
  <si>
    <t>Il faut dire simplement que on cherche des élevages qui évitent les traitements inutiles grâce à de bonnes pratiques sanitaires. La réponse attendue doit rester concrète : produit concerné, intérêt pour les convives et point à vérifier.</t>
  </si>
  <si>
    <t>Q046 — ANTIMICROBIENS — DÉFINITION ET PÉRIMÈTRE — ANTIMICROBIENS = PRÉVENTION + BIOSÉCURITÉ + PLAN DE PROGRÈS + BILAN</t>
  </si>
  <si>
    <t>Q046 — ANTIMICROBIENS — DÉFINITION ET PÉRIMÈTRE — TRAITEMENTS = PAS AUTOMATIQUES + BONNES PRATIQUES + BILAN</t>
  </si>
  <si>
    <t>OCR p.47 — Antimicrobiens — définition et périmètre</t>
  </si>
  <si>
    <t>M04 corrigé — Antimicrobiens — définition et périmètre — base pédagogique OCR à comparer au clausier CNRC/PDF source avant validation</t>
  </si>
  <si>
    <t>Q046 : Faire reformuler le périmètre : l'apprenant doit nommer le produit concerné, l'objectif et la limite de l'exigence. Pour « Antimicrobiens », vérifier que la réponse dépasse le mot-clé et relie preuve, contrôle et conséquence opérationnelle.</t>
  </si>
  <si>
    <t>M04 — Prévention sanitaire et usage des antimicrobiens en élevage — Sous l'angle « preuves et documents », Quels justificatifs ou documents permettent de contrôler l'utilisation raisonnée des antimicrobiens sans se contenter d'une déclaration fournisseur ?</t>
  </si>
  <si>
    <t>Quels papiers, étiquettes ou preuves dois-tu demander pour vérifier l'utilisation raisonnée des antimicrobiens ?</t>
  </si>
  <si>
    <t>Les preuves attendues sont plan de progrès, bilan annuel, attestations filière, indicateurs de pratiques sanitaires et engagement fournisseur. La réponse doit relier chaque preuve au produit livré ou au BPU, et refuser les déclarations générales non vérifiables.</t>
  </si>
  <si>
    <t>On doit vérifier plan de progrès, bilan annuel, attestations filière, indicateurs de pratiques sanitaires et engagement fournisseur. Il faut dire où la preuve se voit et pourquoi elle permet de contrôler le produit.</t>
  </si>
  <si>
    <t>Q047 — ANTIMICROBIENS — PREUVES ET DOCUMENTS — ANTIMICROBIENS = PRÉVENTION + BIOSÉCURITÉ + PLAN DE PROGRÈS + BILAN</t>
  </si>
  <si>
    <t>Q047 — ANTIMICROBIENS — PREUVES ET DOCUMENTS — TRAITEMENTS = PAS AUTOMATIQUES + BONNES PRATIQUES + BILAN</t>
  </si>
  <si>
    <t>OCR p.47 — Antimicrobiens — preuves et documents</t>
  </si>
  <si>
    <t>M04 corrigé — Antimicrobiens — preuves et documents — base pédagogique OCR à comparer au clausier CNRC/PDF source avant validation</t>
  </si>
  <si>
    <t>Q047 : La relance formateur doit pousser vers la preuve vérifiable, pas vers une opinion ou une confiance donnée au fournisseur. Pour « Antimicrobiens », vérifier que la réponse dépasse le mot-clé et relie preuve, contrôle et conséquence opérationnelle.</t>
  </si>
  <si>
    <t>M04 — Prévention sanitaire et usage des antimicrobiens en élevage — Sous l'angle « risques et erreurs à éviter », Quelles erreurs d'achat, de réception ou de suivi peuvent rendre l'utilisation raisonnée des antimicrobiens inefficace ou non conforme ?</t>
  </si>
  <si>
    <t>Quelles erreurs faut-il éviter quand on contrôle l'utilisation raisonnée des antimicrobiens ?</t>
  </si>
  <si>
    <t>Les risques principaux sont confondre absence totale de traitement et usage raisonné, demander l'impossible ou ne pas contrôler le bilan annuel. La réponse doit expliquer l'impact : contrôle impossible, baisse de qualité, écart sanitaire, non-conformité ou manquement du titulaire.</t>
  </si>
  <si>
    <t>Les erreurs à éviter sont confondre absence totale de traitement et usage raisonné, demander l'impossible ou ne pas contrôler le bilan annuel. La réponse doit montrer ce qu'il ne faut pas laisser passer à la réception ou dans le suivi.</t>
  </si>
  <si>
    <t>Q048 — ANTIMICROBIENS — RISQUES ET ERREURS À ÉVITER — ANTIMICROBIENS = PRÉVENTION + BIOSÉCURITÉ + PLAN DE PROGRÈS + BILAN</t>
  </si>
  <si>
    <t>Q048 — ANTIMICROBIENS — RISQUES ET ERREURS À ÉVITER — TRAITEMENTS = PAS AUTOMATIQUES + BONNES PRATIQUES + BILAN</t>
  </si>
  <si>
    <t>OCR p.47 — Antimicrobiens — risques et erreurs à éviter</t>
  </si>
  <si>
    <t>M04 corrigé — Antimicrobiens — risques et erreurs à éviter — base pédagogique OCR à comparer au clausier CNRC/PDF source avant validation</t>
  </si>
  <si>
    <t>Q048 : Insister sur les conséquences opérationnelles : produit accepté à tort, contrôle impossible, qualité dégradée ou risque pour les convives. Pour « Antimicrobiens », vérifier que la réponse dépasse le mot-clé et relie preuve, contrôle et conséquence opérationnelle.</t>
  </si>
  <si>
    <t>M04 — Prévention sanitaire et usage des antimicrobiens en élevage — Sous l'angle « contrôle terrain », Comment appliquer et contrôler concrètement l'utilisation raisonnée des antimicrobiens pendant l'exécution du marché ?</t>
  </si>
  <si>
    <t>À la réception ou en production, que fais-tu concrètement pour contrôler l'utilisation raisonnée des antimicrobiens ?</t>
  </si>
  <si>
    <t>La méthode d'application consiste à lire le plan de progrès, vérifier les actions annoncées, demander le bilan annuel et repérer les engagements non suivis. La réponse doit décrire une suite d'actions observable : contrôler, comparer, tracer l'écart et alerter ou refuser selon la procédure.</t>
  </si>
  <si>
    <t>Concrètement, tu dois lire le plan de progrès, vérifier les actions annoncées, demander le bilan annuel et repérer les engagements non suivis. La réponse doit montrer le geste professionnel : lire, comparer, noter et prévenir.</t>
  </si>
  <si>
    <t>Q049 — ANTIMICROBIENS — CONTRÔLE TERRAIN — ANTIMICROBIENS = PRÉVENTION + BIOSÉCURITÉ + PLAN DE PROGRÈS + BILAN</t>
  </si>
  <si>
    <t>Q049 — ANTIMICROBIENS — CONTRÔLE TERRAIN — TRAITEMENTS = PAS AUTOMATIQUES + BONNES PRATIQUES + BILAN</t>
  </si>
  <si>
    <t>OCR p.47 — Antimicrobiens — contrôle terrain</t>
  </si>
  <si>
    <t>M04 corrigé — Antimicrobiens — contrôle terrain — base pédagogique OCR à comparer au clausier CNRC/PDF source avant validation</t>
  </si>
  <si>
    <t>Q049 : La réponse doit décrire une action observable ; une phrase générale du type « il faut contrôler » ne suffit pas. Pour « Antimicrobiens », vérifier que la réponse dépasse le mot-clé et relie preuve, contrôle et conséquence opérationnelle.</t>
  </si>
  <si>
    <t>M04 — Prévention sanitaire et usage des antimicrobiens en élevage — Sous l'angle « clause, critère ou suivi de marché », Comment traduire l'utilisation raisonnée des antimicrobiens en exigence, critère ou suivi de marché sans affaiblir le contrôle ?</t>
  </si>
  <si>
    <t>Dans le marché, comment écrit-on ou suit-on l'exigence liée à l'utilisation raisonnée des antimicrobiens pour pouvoir agir ensuite ?</t>
  </si>
  <si>
    <t>La traduction marché doit prévoir un plan d'utilisation raisonnée, des objectifs de prévention sanitaire et un suivi annuel documenté. La réponse doit distinguer exigence technique, critère d'attribution, preuve attendue et suivi d'exécution.</t>
  </si>
  <si>
    <t>Il faut que le marché indique un plan d'utilisation raisonnée, des objectifs de prévention sanitaire et un suivi annuel documenté. La réponse doit comprendre que ce qui n'est pas écrit, prouvé et suivi sera difficile à contrôler.</t>
  </si>
  <si>
    <t>Q050 — ANTIMICROBIENS — CLAUSE, CRITÈRE OU SUIVI DE MARCHÉ — ANTIMICROBIENS = PRÉVENTION + BIOSÉCURITÉ + PLAN DE PROGRÈS + BILAN</t>
  </si>
  <si>
    <t>Q050 — ANTIMICROBIENS — CLAUSE, CRITÈRE OU SUIVI DE MARCHÉ — TRAITEMENTS = PAS AUTOMATIQUES + BONNES PRATIQUES + BILAN</t>
  </si>
  <si>
    <t>OCR p.47 — Antimicrobiens — clause, critère ou suivi de marché</t>
  </si>
  <si>
    <t>M04 corrigé — Antimicrobiens — clause, critère ou suivi de marché — base pédagogique OCR à comparer au clausier CNRC/PDF source avant validation</t>
  </si>
  <si>
    <t>Q050 : Faire distinguer clause, critère et suivi : le moteur doit évaluer la logique de contrôle, pas seulement la citation d'un mot-clé. Pour « Antimicrobiens », vérifier que la réponse dépasse le mot-clé et relie preuve, contrôle et conséquence opérationnelle.</t>
  </si>
  <si>
    <t>M04 — Fraîcheur et sécurité alimentaire des produits de la mer — Sous l'angle « définition et périmètre », Quel périmètre professionnel dois-tu poser pour sécuriser le poisson frais livré moins de trois jours ouvrés après débarque ou abattage dans un marché de restauration collective ?</t>
  </si>
  <si>
    <t>Sur le terrain, comment expliques-tu clairement ce que couvre le poisson frais livré moins de trois jours ouvrés après débarque ou abattage avant de contrôler les produits ?</t>
  </si>
  <si>
    <t>Le périmètre attendu couvre le délai cible de trois jours ouvrés entre débarque ou abattage et livraison vise à renforcer la fraîcheur et la sécurité alimentaire. La réponse doit situer le sujet dans la qualité produit, la sécurité alimentaire ou le bien-être animal, puis préciser ce qui est réellement contrôlable.</t>
  </si>
  <si>
    <t>Il faut dire simplement que plus le poisson arrive vite après la pêche ou l'abattage, mieux on maîtrise la fraîcheur. La réponse attendue doit rester concrète : produit concerné, intérêt pour les convives et point à vérifier.</t>
  </si>
  <si>
    <t>Q051 — POISSON FRAIS — DÉFINITION ET PÉRIMÈTRE — POISSON FRAIS = DATE DÉBARQUE/ABATTAGE + LIVRAISON + 3 JOURS OUVRÉS + TRAÇABILITÉ</t>
  </si>
  <si>
    <t>Q051 — POISSON FRAIS — DÉFINITION ET PÉRIMÈTRE — POISSON = DATE DE PÊCHE/ABATTAGE + DATE LIVRAISON + FRAÎCHEUR</t>
  </si>
  <si>
    <t>OCR p.48 — Poisson frais — définition et périmètre</t>
  </si>
  <si>
    <t>M04 corrigé — Poisson frais — définition et périmètre — base pédagogique OCR à comparer au clausier CNRC/PDF source avant validation</t>
  </si>
  <si>
    <t>Q051 : Faire reformuler le périmètre : l'apprenant doit nommer le produit concerné, l'objectif et la limite de l'exigence. Pour « Poisson frais », vérifier que la réponse dépasse le mot-clé et relie preuve, contrôle et conséquence opérationnelle.</t>
  </si>
  <si>
    <t>M04 — Fraîcheur et sécurité alimentaire des produits de la mer — Sous l'angle « preuves et documents », Quels justificatifs ou documents permettent de contrôler le poisson frais livré moins de trois jours ouvrés après débarque ou abattage sans se contenter d'une déclaration fournisseur ?</t>
  </si>
  <si>
    <t>Quels papiers, étiquettes ou preuves dois-tu demander pour vérifier le poisson frais livré moins de trois jours ouvrés après débarque ou abattage ?</t>
  </si>
  <si>
    <t>Les preuves attendues sont date de débarque ou d'abattage, bon de livraison, étiquette, fiche de traçabilité et mode de conditionnement. La réponse doit relier chaque preuve au produit livré ou au BPU, et refuser les déclarations générales non vérifiables.</t>
  </si>
  <si>
    <t>On doit vérifier date de débarque ou d'abattage, bon de livraison, étiquette, fiche de traçabilité et mode de conditionnement. Il faut dire où la preuve se voit et pourquoi elle permet de contrôler le produit.</t>
  </si>
  <si>
    <t>Q052 — POISSON FRAIS — PREUVES ET DOCUMENTS — POISSON FRAIS = DATE DÉBARQUE/ABATTAGE + LIVRAISON + 3 JOURS OUVRÉS + TRAÇABILITÉ</t>
  </si>
  <si>
    <t>Q052 — POISSON FRAIS — PREUVES ET DOCUMENTS — POISSON = DATE DE PÊCHE/ABATTAGE + DATE LIVRAISON + FRAÎCHEUR</t>
  </si>
  <si>
    <t>OCR p.48 — Poisson frais — preuves et documents</t>
  </si>
  <si>
    <t>M04 corrigé — Poisson frais — preuves et documents — base pédagogique OCR à comparer au clausier CNRC/PDF source avant validation</t>
  </si>
  <si>
    <t>Q052 : La relance formateur doit pousser vers la preuve vérifiable, pas vers une opinion ou une confiance donnée au fournisseur. Pour « Poisson frais », vérifier que la réponse dépasse le mot-clé et relie preuve, contrôle et conséquence opérationnelle.</t>
  </si>
  <si>
    <t>M04 — Fraîcheur et sécurité alimentaire des produits de la mer — Sous l'angle « risques et erreurs à éviter », Quelles erreurs d'achat, de réception ou de suivi peuvent rendre le poisson frais livré moins de trois jours ouvrés après débarque ou abattage inefficace ou non conforme ?</t>
  </si>
  <si>
    <t>Quelles erreurs faut-il éviter quand on contrôle le poisson frais livré moins de trois jours ouvrés après débarque ou abattage ?</t>
  </si>
  <si>
    <t>Les risques principaux sont contrôler seulement la date de livraison, oublier la date de départ réelle, accepter une traçabilité incomplète ou mal interpréter jours ouvrés. La réponse doit expliquer l'impact : contrôle impossible, baisse de qualité, écart sanitaire, non-conformité ou manquement du titulaire.</t>
  </si>
  <si>
    <t>Les erreurs à éviter sont contrôler seulement la date de livraison, oublier la date de départ réelle, accepter une traçabilité incomplète ou mal interpréter jours ouvrés. La réponse doit montrer ce qu'il ne faut pas laisser passer à la réception ou dans le suivi.</t>
  </si>
  <si>
    <t>Q053 — POISSON FRAIS — RISQUES ET ERREURS À ÉVITER — POISSON FRAIS = DATE DÉBARQUE/ABATTAGE + LIVRAISON + 3 JOURS OUVRÉS + TRAÇABILITÉ</t>
  </si>
  <si>
    <t>Q053 — POISSON FRAIS — RISQUES ET ERREURS À ÉVITER — POISSON = DATE DE PÊCHE/ABATTAGE + DATE LIVRAISON + FRAÎCHEUR</t>
  </si>
  <si>
    <t>OCR p.48 — Poisson frais — risques et erreurs à éviter</t>
  </si>
  <si>
    <t>M04 corrigé — Poisson frais — risques et erreurs à éviter — base pédagogique OCR à comparer au clausier CNRC/PDF source avant validation</t>
  </si>
  <si>
    <t>Q053 : Insister sur les conséquences opérationnelles : produit accepté à tort, contrôle impossible, qualité dégradée ou risque pour les convives. Pour « Poisson frais », vérifier que la réponse dépasse le mot-clé et relie preuve, contrôle et conséquence opérationnelle.</t>
  </si>
  <si>
    <t>M04 — Fraîcheur et sécurité alimentaire des produits de la mer — Sous l'angle « contrôle terrain », Comment appliquer et contrôler concrètement le poisson frais livré moins de trois jours ouvrés après débarque ou abattage pendant l'exécution du marché ?</t>
  </si>
  <si>
    <t>À la réception ou en production, que fais-tu concrètement pour contrôler le poisson frais livré moins de trois jours ouvrés après débarque ou abattage ?</t>
  </si>
  <si>
    <t>La méthode d'application consiste à calculer le délai entre débarque ou abattage et livraison, vérifier le conditionnement et signaler les délais non conformes. La réponse doit décrire une suite d'actions observable : contrôler, comparer, tracer l'écart et alerter ou refuser selon la procédure.</t>
  </si>
  <si>
    <t>Concrètement, tu dois calculer le délai entre débarque ou abattage et livraison, vérifier le conditionnement et signaler les délais non conformes. La réponse doit montrer le geste professionnel : lire, comparer, noter et prévenir.</t>
  </si>
  <si>
    <t>Q054 — POISSON FRAIS — CONTRÔLE TERRAIN — POISSON FRAIS = DATE DÉBARQUE/ABATTAGE + LIVRAISON + 3 JOURS OUVRÉS + TRAÇABILITÉ</t>
  </si>
  <si>
    <t>Q054 — POISSON FRAIS — CONTRÔLE TERRAIN — POISSON = DATE DE PÊCHE/ABATTAGE + DATE LIVRAISON + FRAÎCHEUR</t>
  </si>
  <si>
    <t>OCR p.48 — Poisson frais — contrôle terrain</t>
  </si>
  <si>
    <t>M04 corrigé — Poisson frais — contrôle terrain — base pédagogique OCR à comparer au clausier CNRC/PDF source avant validation</t>
  </si>
  <si>
    <t>Q054 : La réponse doit décrire une action observable ; une phrase générale du type « il faut contrôler » ne suffit pas. Pour « Poisson frais », vérifier que la réponse dépasse le mot-clé et relie preuve, contrôle et conséquence opérationnelle.</t>
  </si>
  <si>
    <t>M04 — Fraîcheur et sécurité alimentaire des produits de la mer — Sous l'angle « clause, critère ou suivi de marché », Comment traduire le poisson frais livré moins de trois jours ouvrés après débarque ou abattage en exigence, critère ou suivi de marché sans affaiblir le contrôle ?</t>
  </si>
  <si>
    <t>Dans le marché, comment écrit-on ou suit-on l'exigence liée à le poisson frais livré moins de trois jours ouvrés après débarque ou abattage pour pouvoir agir ensuite ?</t>
  </si>
  <si>
    <t>La traduction marché doit prévoir un sous-critère ou une exigence technique sur le délai, les preuves de date et le suivi des livraisons. La réponse doit distinguer exigence technique, critère d'attribution, preuve attendue et suivi d'exécution.</t>
  </si>
  <si>
    <t>Il faut que le marché indique un sous-critère ou une exigence technique sur le délai, les preuves de date et le suivi des livraisons. La réponse doit comprendre que ce qui n'est pas écrit, prouvé et suivi sera difficile à contrôler.</t>
  </si>
  <si>
    <t>Q055 — POISSON FRAIS — CLAUSE, CRITÈRE OU SUIVI DE MARCHÉ — POISSON FRAIS = DATE DÉBARQUE/ABATTAGE + LIVRAISON + 3 JOURS OUVRÉS + TRAÇABILITÉ</t>
  </si>
  <si>
    <t>Q055 — POISSON FRAIS — CLAUSE, CRITÈRE OU SUIVI DE MARCHÉ — POISSON = DATE DE PÊCHE/ABATTAGE + DATE LIVRAISON + FRAÎCHEUR</t>
  </si>
  <si>
    <t>OCR p.48 — Poisson frais — clause, critère ou suivi de marché</t>
  </si>
  <si>
    <t>M04 corrigé — Poisson frais — clause, critère ou suivi de marché — base pédagogique OCR à comparer au clausier CNRC/PDF source avant validation</t>
  </si>
  <si>
    <t>Q055 : Faire distinguer clause, critère et suivi : le moteur doit évaluer la logique de contrôle, pas seulement la citation d'un mot-clé. Pour « Poisson frais », vérifier que la réponse dépasse le mot-clé et relie preuve, contrôle et conséquence opérationnelle.</t>
  </si>
  <si>
    <t>M04 — Transparence et contrôle des pratiques de production — Sous l'angle « définition et périmètre », Quel périmètre professionnel dois-tu poser pour sécuriser la visite du site de production ou d'élevage dans un marché de restauration collective ?</t>
  </si>
  <si>
    <t>Sur le terrain, comment expliques-tu clairement ce que couvre la visite du site de production ou d'élevage avant de contrôler les produits ?</t>
  </si>
  <si>
    <t>Le périmètre attendu couvre la visite du site permet de vérifier les pratiques de production, d'élevage et de sécurité alimentaire, en coordination avec le titulaire. La réponse doit situer le sujet dans la qualité produit, la sécurité alimentaire ou le bien-être animal, puis préciser ce qui est réellement contrôlable.</t>
  </si>
  <si>
    <t>Il faut dire simplement que une visite de site sert à voir comment les produits sont fabriqués ou élevés, pas seulement à lire des papiers. La réponse attendue doit rester concrète : produit concerné, intérêt pour les convives et point à vérifier.</t>
  </si>
  <si>
    <t>Q056 — VISITE SITE — DÉFINITION ET PÉRIMÈTRE — VISITE SITE = CLAUSE + OBJECTIFS + COMPTE RENDU + ACTIONS</t>
  </si>
  <si>
    <t>Q056 — VISITE SITE — DÉFINITION ET PÉRIMÈTRE — VISITE = VOIR SUR PLACE + NOTER + FAIRE REMONTER</t>
  </si>
  <si>
    <t>OCR p.50 — Visite site — définition et périmètre</t>
  </si>
  <si>
    <t>M04 corrigé — Visite site — définition et périmètre — base pédagogique OCR à comparer au clausier CNRC/PDF source avant validation</t>
  </si>
  <si>
    <t>Q056 : Faire reformuler le périmètre : l'apprenant doit nommer le produit concerné, l'objectif et la limite de l'exigence. Pour « Visite site », vérifier que la réponse dépasse le mot-clé et relie preuve, contrôle et conséquence opérationnelle.</t>
  </si>
  <si>
    <t>M04 — Transparence et contrôle des pratiques de production — Sous l'angle « preuves et documents », Quels justificatifs ou documents permettent de contrôler la visite du site de production ou d'élevage sans se contenter d'une déclaration fournisseur ?</t>
  </si>
  <si>
    <t>Quels papiers, étiquettes ou preuves dois-tu demander pour vérifier la visite du site de production ou d'élevage ?</t>
  </si>
  <si>
    <t>Les preuves attendues sont clause de visite, planning, compte rendu, observations, actions correctives et échanges avec le titulaire. La réponse doit relier chaque preuve au produit livré ou au BPU, et refuser les déclarations générales non vérifiables.</t>
  </si>
  <si>
    <t>On doit vérifier clause de visite, planning, compte rendu, observations, actions correctives et échanges avec le titulaire. Il faut dire où la preuve se voit et pourquoi elle permet de contrôler le produit.</t>
  </si>
  <si>
    <t>Q057 — VISITE SITE — PREUVES ET DOCUMENTS — VISITE SITE = CLAUSE + OBJECTIFS + COMPTE RENDU + ACTIONS</t>
  </si>
  <si>
    <t>Q057 — VISITE SITE — PREUVES ET DOCUMENTS — VISITE = VOIR SUR PLACE + NOTER + FAIRE REMONTER</t>
  </si>
  <si>
    <t>OCR p.50 — Visite site — preuves et documents</t>
  </si>
  <si>
    <t>M04 corrigé — Visite site — preuves et documents — base pédagogique OCR à comparer au clausier CNRC/PDF source avant validation</t>
  </si>
  <si>
    <t>Q057 : La relance formateur doit pousser vers la preuve vérifiable, pas vers une opinion ou une confiance donnée au fournisseur. Pour « Visite site », vérifier que la réponse dépasse le mot-clé et relie preuve, contrôle et conséquence opérationnelle.</t>
  </si>
  <si>
    <t>M04 — Transparence et contrôle des pratiques de production — Sous l'angle « risques et erreurs à éviter », Quelles erreurs d'achat, de réception ou de suivi peuvent rendre la visite du site de production ou d'élevage inefficace ou non conforme ?</t>
  </si>
  <si>
    <t>Quelles erreurs faut-il éviter quand on contrôle la visite du site de production ou d'élevage ?</t>
  </si>
  <si>
    <t>Les risques principaux sont prévoir une visite impossible à organiser, oublier les règles internes, ne pas formaliser les constats ou visiter sans objectif précis. La réponse doit expliquer l'impact : contrôle impossible, baisse de qualité, écart sanitaire, non-conformité ou manquement du titulaire.</t>
  </si>
  <si>
    <t>Les erreurs à éviter sont prévoir une visite impossible à organiser, oublier les règles internes, ne pas formaliser les constats ou visiter sans objectif précis. La réponse doit montrer ce qu'il ne faut pas laisser passer à la réception ou dans le suivi.</t>
  </si>
  <si>
    <t>Q058 — VISITE SITE — RISQUES ET ERREURS À ÉVITER — VISITE SITE = CLAUSE + OBJECTIFS + COMPTE RENDU + ACTIONS</t>
  </si>
  <si>
    <t>Q058 — VISITE SITE — RISQUES ET ERREURS À ÉVITER — VISITE = VOIR SUR PLACE + NOTER + FAIRE REMONTER</t>
  </si>
  <si>
    <t>OCR p.50 — Visite site — risques et erreurs à éviter</t>
  </si>
  <si>
    <t>M04 corrigé — Visite site — risques et erreurs à éviter — base pédagogique OCR à comparer au clausier CNRC/PDF source avant validation</t>
  </si>
  <si>
    <t>Q058 : Insister sur les conséquences opérationnelles : produit accepté à tort, contrôle impossible, qualité dégradée ou risque pour les convives. Pour « Visite site », vérifier que la réponse dépasse le mot-clé et relie preuve, contrôle et conséquence opérationnelle.</t>
  </si>
  <si>
    <t>M04 — Transparence et contrôle des pratiques de production — Sous l'angle « contrôle terrain », Comment appliquer et contrôler concrètement la visite du site de production ou d'élevage pendant l'exécution du marché ?</t>
  </si>
  <si>
    <t>À la réception ou en production, que fais-tu concrètement pour contrôler la visite du site de production ou d'élevage ?</t>
  </si>
  <si>
    <t>La méthode d'application consiste à préparer les points à vérifier, réaliser la visite, rédiger un compte rendu et suivre les écarts ou actions demandées. La réponse doit décrire une suite d'actions observable : contrôler, comparer, tracer l'écart et alerter ou refuser selon la procédure.</t>
  </si>
  <si>
    <t>Concrètement, tu dois préparer les points à vérifier, réaliser la visite, rédiger un compte rendu et suivre les écarts ou actions demandées. La réponse doit montrer le geste professionnel : lire, comparer, noter et prévenir.</t>
  </si>
  <si>
    <t>Q059 — VISITE SITE — CONTRÔLE TERRAIN — VISITE SITE = CLAUSE + OBJECTIFS + COMPTE RENDU + ACTIONS</t>
  </si>
  <si>
    <t>Q059 — VISITE SITE — CONTRÔLE TERRAIN — VISITE = VOIR SUR PLACE + NOTER + FAIRE REMONTER</t>
  </si>
  <si>
    <t>OCR p.50 — Visite site — contrôle terrain</t>
  </si>
  <si>
    <t>M04 corrigé — Visite site — contrôle terrain — base pédagogique OCR à comparer au clausier CNRC/PDF source avant validation</t>
  </si>
  <si>
    <t>Q059 : La réponse doit décrire une action observable ; une phrase générale du type « il faut contrôler » ne suffit pas. Pour « Visite site », vérifier que la réponse dépasse le mot-clé et relie preuve, contrôle et conséquence opérationnelle.</t>
  </si>
  <si>
    <t>M04 — Transparence et contrôle des pratiques de production — Sous l'angle « clause, critère ou suivi de marché », Comment traduire la visite du site de production ou d'élevage en exigence, critère ou suivi de marché sans affaiblir le contrôle ?</t>
  </si>
  <si>
    <t>Dans le marché, comment écrit-on ou suit-on l'exigence liée à la visite du site de production ou d'élevage pour pouvoir agir ensuite ?</t>
  </si>
  <si>
    <t>La traduction marché doit prévoir une clause CCTP prévoyant les visites, leur fréquence, leur organisation, les frais et le suivi des constats. La réponse doit distinguer exigence technique, critère d'attribution, preuve attendue et suivi d'exécution.</t>
  </si>
  <si>
    <t>Il faut que le marché indique une clause CCTP prévoyant les visites, leur fréquence, leur organisation, les frais et le suivi des constats. La réponse doit comprendre que ce qui n'est pas écrit, prouvé et suivi sera difficile à contrôler.</t>
  </si>
  <si>
    <t>Q060 — VISITE SITE — CLAUSE, CRITÈRE OU SUIVI DE MARCHÉ — VISITE SITE = CLAUSE + OBJECTIFS + COMPTE RENDU + ACTIONS</t>
  </si>
  <si>
    <t>Q060 — VISITE SITE — CLAUSE, CRITÈRE OU SUIVI DE MARCHÉ — VISITE = VOIR SUR PLACE + NOTER + FAIRE REMONTER</t>
  </si>
  <si>
    <t>OCR p.50 — Visite site — clause, critère ou suivi de marché</t>
  </si>
  <si>
    <t>M04 corrigé — Visite site — clause, critère ou suivi de marché — base pédagogique OCR à comparer au clausier CNRC/PDF source avant validation</t>
  </si>
  <si>
    <t>Q060 : Faire distinguer clause, critère et suivi : le moteur doit évaluer la logique de contrôle, pas seulement la citation d'un mot-clé. Pour « Visite site », vérifier que la réponse dépasse le mot-clé et relie preuve, contrôle et conséquence opérationnelle.</t>
  </si>
  <si>
    <t>M04 — Bien-être animal en aquaculture — Sous l'angle « définition et périmètre », Quel périmètre professionnel dois-tu poser pour sécuriser les conditions respectueuses d'élevage des poissons dans un marché de restauration collective ?</t>
  </si>
  <si>
    <t>Sur le terrain, comment expliques-tu clairement ce que couvre les conditions respectueuses d'élevage des poissons avant de contrôler les produits ?</t>
  </si>
  <si>
    <t>Le périmètre attendu couvre les conditions d'élevage des poissons doivent être appréciées au regard des pratiques d'élevage, de densité, d'alimentation, de santé animale et de traçabilité. La réponse doit situer le sujet dans la qualité produit, la sécurité alimentaire ou le bien-être animal, puis préciser ce qui est réellement contrôlable.</t>
  </si>
  <si>
    <t>Il faut dire simplement que pour les poissons d'élevage, on regarde aussi comment ils sont élevés et pas seulement leur prix. La réponse attendue doit rester concrète : produit concerné, intérêt pour les convives et point à vérifier.</t>
  </si>
  <si>
    <t>Q061 — ÉLEVAGE POISSONS — DÉFINITION ET PÉRIMÈTRE — POISSON ÉLEVAGE = CONDITIONS + TRAÇABILITÉ + ENGAGEMENT + SUIVI</t>
  </si>
  <si>
    <t>Q061 — ÉLEVAGE POISSONS — DÉFINITION ET PÉRIMÈTRE — POISSON D'ÉLEVAGE = COMMENT IL EST ÉLEVÉ + PREUVE</t>
  </si>
  <si>
    <t>OCR p.50 — Élevage poissons — définition et périmètre</t>
  </si>
  <si>
    <t>M04 corrigé — Élevage poissons — définition et périmètre — base pédagogique OCR à comparer au clausier CNRC/PDF source avant validation</t>
  </si>
  <si>
    <t>Q061 : Faire reformuler le périmètre : l'apprenant doit nommer le produit concerné, l'objectif et la limite de l'exigence. Pour « Élevage poissons », vérifier que la réponse dépasse le mot-clé et relie preuve, contrôle et conséquence opérationnelle.</t>
  </si>
  <si>
    <t>M04 — Bien-être animal en aquaculture — Sous l'angle « preuves et documents », Quels justificatifs ou documents permettent de contrôler les conditions respectueuses d'élevage des poissons sans se contenter d'une déclaration fournisseur ?</t>
  </si>
  <si>
    <t>Quels papiers, étiquettes ou preuves dois-tu demander pour vérifier les conditions respectueuses d'élevage des poissons ?</t>
  </si>
  <si>
    <t>Les preuves attendues sont fiche élevage, certification ou engagement filière, traçabilité, indications de pratiques et documents fournisseur. La réponse doit relier chaque preuve au produit livré ou au BPU, et refuser les déclarations générales non vérifiables.</t>
  </si>
  <si>
    <t>On doit vérifier fiche élevage, certification ou engagement filière, traçabilité, indications de pratiques et documents fournisseur. Il faut dire où la preuve se voit et pourquoi elle permet de contrôler le produit.</t>
  </si>
  <si>
    <t>Q062 — ÉLEVAGE POISSONS — PREUVES ET DOCUMENTS — POISSON ÉLEVAGE = CONDITIONS + TRAÇABILITÉ + ENGAGEMENT + SUIVI</t>
  </si>
  <si>
    <t>Q062 — ÉLEVAGE POISSONS — PREUVES ET DOCUMENTS — POISSON D'ÉLEVAGE = COMMENT IL EST ÉLEVÉ + PREUVE</t>
  </si>
  <si>
    <t>OCR p.50 — Élevage poissons — preuves et documents</t>
  </si>
  <si>
    <t>M04 corrigé — Élevage poissons — preuves et documents — base pédagogique OCR à comparer au clausier CNRC/PDF source avant validation</t>
  </si>
  <si>
    <t>Q062 : La relance formateur doit pousser vers la preuve vérifiable, pas vers une opinion ou une confiance donnée au fournisseur. Pour « Élevage poissons », vérifier que la réponse dépasse le mot-clé et relie preuve, contrôle et conséquence opérationnelle.</t>
  </si>
  <si>
    <t>M04 — Bien-être animal en aquaculture — Sous l'angle « risques et erreurs à éviter », Quelles erreurs d'achat, de réception ou de suivi peuvent rendre les conditions respectueuses d'élevage des poissons inefficace ou non conforme ?</t>
  </si>
  <si>
    <t>Quelles erreurs faut-il éviter quand on contrôle les conditions respectueuses d'élevage des poissons ?</t>
  </si>
  <si>
    <t>Les risques principaux sont se limiter à l'espèce ou à l'origine, oublier le mode d'élevage, accepter un discours non documenté ou confondre sauvage et élevage. La réponse doit expliquer l'impact : contrôle impossible, baisse de qualité, écart sanitaire, non-conformité ou manquement du titulaire.</t>
  </si>
  <si>
    <t>Les erreurs à éviter sont se limiter à l'espèce ou à l'origine, oublier le mode d'élevage, accepter un discours non documenté ou confondre sauvage et élevage. La réponse doit montrer ce qu'il ne faut pas laisser passer à la réception ou dans le suivi.</t>
  </si>
  <si>
    <t>Q063 — ÉLEVAGE POISSONS — RISQUES ET ERREURS À ÉVITER — POISSON ÉLEVAGE = CONDITIONS + TRAÇABILITÉ + ENGAGEMENT + SUIVI</t>
  </si>
  <si>
    <t>Q063 — ÉLEVAGE POISSONS — RISQUES ET ERREURS À ÉVITER — POISSON D'ÉLEVAGE = COMMENT IL EST ÉLEVÉ + PREUVE</t>
  </si>
  <si>
    <t>OCR p.50 — Élevage poissons — risques et erreurs à éviter</t>
  </si>
  <si>
    <t>M04 corrigé — Élevage poissons — risques et erreurs à éviter — base pédagogique OCR à comparer au clausier CNRC/PDF source avant validation</t>
  </si>
  <si>
    <t>Q063 : Insister sur les conséquences opérationnelles : produit accepté à tort, contrôle impossible, qualité dégradée ou risque pour les convives. Pour « Élevage poissons », vérifier que la réponse dépasse le mot-clé et relie preuve, contrôle et conséquence opérationnelle.</t>
  </si>
  <si>
    <t>M04 — Bien-être animal en aquaculture — Sous l'angle « contrôle terrain », Comment appliquer et contrôler concrètement les conditions respectueuses d'élevage des poissons pendant l'exécution du marché ?</t>
  </si>
  <si>
    <t>À la réception ou en production, que fais-tu concrètement pour contrôler les conditions respectueuses d'élevage des poissons ?</t>
  </si>
  <si>
    <t>La méthode d'application consiste à vérifier les documents de filière, l'origine, le mode d'élevage, les engagements pris et leur cohérence avec les livraisons. La réponse doit décrire une suite d'actions observable : contrôler, comparer, tracer l'écart et alerter ou refuser selon la procédure.</t>
  </si>
  <si>
    <t>Concrètement, tu dois vérifier les documents de filière, l'origine, le mode d'élevage, les engagements pris et leur cohérence avec les livraisons. La réponse doit montrer le geste professionnel : lire, comparer, noter et prévenir.</t>
  </si>
  <si>
    <t>Q064 — ÉLEVAGE POISSONS — CONTRÔLE TERRAIN — POISSON ÉLEVAGE = CONDITIONS + TRAÇABILITÉ + ENGAGEMENT + SUIVI</t>
  </si>
  <si>
    <t>Q064 — ÉLEVAGE POISSONS — CONTRÔLE TERRAIN — POISSON D'ÉLEVAGE = COMMENT IL EST ÉLEVÉ + PREUVE</t>
  </si>
  <si>
    <t>OCR p.50 — Élevage poissons — contrôle terrain</t>
  </si>
  <si>
    <t>M04 corrigé — Élevage poissons — contrôle terrain — base pédagogique OCR à comparer au clausier CNRC/PDF source avant validation</t>
  </si>
  <si>
    <t>Q064 : La réponse doit décrire une action observable ; une phrase générale du type « il faut contrôler » ne suffit pas. Pour « Élevage poissons », vérifier que la réponse dépasse le mot-clé et relie preuve, contrôle et conséquence opérationnelle.</t>
  </si>
  <si>
    <t>M04 — Bien-être animal en aquaculture — Sous l'angle « clause, critère ou suivi de marché », Comment traduire les conditions respectueuses d'élevage des poissons en exigence, critère ou suivi de marché sans affaiblir le contrôle ?</t>
  </si>
  <si>
    <t>Dans le marché, comment écrit-on ou suit-on l'exigence liée à les conditions respectueuses d'élevage des poissons pour pouvoir agir ensuite ?</t>
  </si>
  <si>
    <t>La traduction marché doit prévoir une exigence ou un critère sur les conditions d'élevage, les preuves attendues et les modalités de suivi. La réponse doit distinguer exigence technique, critère d'attribution, preuve attendue et suivi d'exécution.</t>
  </si>
  <si>
    <t>Il faut que le marché indique une exigence ou un critère sur les conditions d'élevage, les preuves attendues et les modalités de suivi. La réponse doit comprendre que ce qui n'est pas écrit, prouvé et suivi sera difficile à contrôler.</t>
  </si>
  <si>
    <t>Q065 — ÉLEVAGE POISSONS — CLAUSE, CRITÈRE OU SUIVI DE MARCHÉ — POISSON ÉLEVAGE = CONDITIONS + TRAÇABILITÉ + ENGAGEMENT + SUIVI</t>
  </si>
  <si>
    <t>Q065 — ÉLEVAGE POISSONS — CLAUSE, CRITÈRE OU SUIVI DE MARCHÉ — POISSON D'ÉLEVAGE = COMMENT IL EST ÉLEVÉ + PREUVE</t>
  </si>
  <si>
    <t>OCR p.50 — Élevage poissons — clause, critère ou suivi de marché</t>
  </si>
  <si>
    <t>M04 corrigé — Élevage poissons — clause, critère ou suivi de marché — base pédagogique OCR à comparer au clausier CNRC/PDF source avant validation</t>
  </si>
  <si>
    <t>Q065 : Faire distinguer clause, critère et suivi : le moteur doit évaluer la logique de contrôle, pas seulement la citation d'un mot-clé. Pour « Élevage poissons », vérifier que la réponse dépasse le mot-clé et relie preuve, contrôle et conséquence opérationnelle.</t>
  </si>
  <si>
    <t>M04 — Alimentation des poissons et information du consommateur — Sous l'angle « définition et périmètre », Quel périmètre professionnel dois-tu poser pour sécuriser les poissons nourris sans OGM dans un marché de restauration collective ?</t>
  </si>
  <si>
    <t>Sur le terrain, comment expliques-tu clairement ce que couvre les poissons nourris sans OGM avant de contrôler les produits ?</t>
  </si>
  <si>
    <t>Le périmètre attendu couvre l'exigence concerne l'alimentation des poissons et l'étiquetage nourri sans OGM au niveau de garantie prévu, avec mention sur emballage ou bon de livraison. La réponse doit situer le sujet dans la qualité produit, la sécurité alimentaire ou le bien-être animal, puis préciser ce qui est réellement contrôlable.</t>
  </si>
  <si>
    <t>Il faut dire simplement que il faut vérifier si le poisson d'élevage est annoncé nourri sans OGM et si cette mention est écrite. La réponse attendue doit rester concrète : produit concerné, intérêt pour les convives et point à vérifier.</t>
  </si>
  <si>
    <t>Q066 — SANS OGM POISSON — DÉFINITION ET PÉRIMÈTRE — SANS OGM = ALIMENTATION POISSON + NIVEAU GARANTIE + ÉTIQUETAGE + SUIVI</t>
  </si>
  <si>
    <t>Q066 — SANS OGM POISSON — DÉFINITION ET PÉRIMÈTRE — POISSON SANS OGM = MENTION ÉCRITE + BON/EMBALLAGE</t>
  </si>
  <si>
    <t>OCR p.51 — Sans OGM poisson — définition et périmètre</t>
  </si>
  <si>
    <t>M04 corrigé — Sans OGM poisson — définition et périmètre — base pédagogique OCR à comparer au clausier CNRC/PDF source avant validation</t>
  </si>
  <si>
    <t>Q066 : Faire reformuler le périmètre : l'apprenant doit nommer le produit concerné, l'objectif et la limite de l'exigence. Pour « Sans OGM poisson », vérifier que la réponse dépasse le mot-clé et relie preuve, contrôle et conséquence opérationnelle.</t>
  </si>
  <si>
    <t>M04 — Alimentation des poissons et information du consommateur — Sous l'angle « preuves et documents », Quels justificatifs ou documents permettent de contrôler les poissons nourris sans OGM sans se contenter d'une déclaration fournisseur ?</t>
  </si>
  <si>
    <t>Quels papiers, étiquettes ou preuves dois-tu demander pour vérifier les poissons nourris sans OGM ?</t>
  </si>
  <si>
    <t>Les preuves attendues sont étiquetage nourri sans OGM, bon de livraison, fiche produit, niveau de garantie et engagement contractuel. La réponse doit relier chaque preuve au produit livré ou au BPU, et refuser les déclarations générales non vérifiables.</t>
  </si>
  <si>
    <t>On doit vérifier étiquetage nourri sans OGM, bon de livraison, fiche produit, niveau de garantie et engagement contractuel. Il faut dire où la preuve se voit et pourquoi elle permet de contrôler le produit.</t>
  </si>
  <si>
    <t>Q067 — SANS OGM POISSON — PREUVES ET DOCUMENTS — SANS OGM = ALIMENTATION POISSON + NIVEAU GARANTIE + ÉTIQUETAGE + SUIVI</t>
  </si>
  <si>
    <t>Q067 — SANS OGM POISSON — PREUVES ET DOCUMENTS — POISSON SANS OGM = MENTION ÉCRITE + BON/EMBALLAGE</t>
  </si>
  <si>
    <t>OCR p.51 — Sans OGM poisson — preuves et documents</t>
  </si>
  <si>
    <t>M04 corrigé — Sans OGM poisson — preuves et documents — base pédagogique OCR à comparer au clausier CNRC/PDF source avant validation</t>
  </si>
  <si>
    <t>Q067 : La relance formateur doit pousser vers la preuve vérifiable, pas vers une opinion ou une confiance donnée au fournisseur. Pour « Sans OGM poisson », vérifier que la réponse dépasse le mot-clé et relie preuve, contrôle et conséquence opérationnelle.</t>
  </si>
  <si>
    <t>M04 — Alimentation des poissons et information du consommateur — Sous l'angle « risques et erreurs à éviter », Quelles erreurs d'achat, de réception ou de suivi peuvent rendre les poissons nourris sans OGM inefficace ou non conforme ?</t>
  </si>
  <si>
    <t>Quelles erreurs faut-il éviter quand on contrôle les poissons nourris sans OGM ?</t>
  </si>
  <si>
    <t>Les risques principaux sont oublier le niveau de garantie, confondre poisson sauvage et poisson d'élevage, accepter une mention absente du bon ou de l'emballage. La réponse doit expliquer l'impact : contrôle impossible, baisse de qualité, écart sanitaire, non-conformité ou manquement du titulaire.</t>
  </si>
  <si>
    <t>Les erreurs à éviter sont oublier le niveau de garantie, confondre poisson sauvage et poisson d'élevage, accepter une mention absente du bon ou de l'emballage. La réponse doit montrer ce qu'il ne faut pas laisser passer à la réception ou dans le suivi.</t>
  </si>
  <si>
    <t>Q068 — SANS OGM POISSON — RISQUES ET ERREURS À ÉVITER — SANS OGM = ALIMENTATION POISSON + NIVEAU GARANTIE + ÉTIQUETAGE + SUIVI</t>
  </si>
  <si>
    <t>Q068 — SANS OGM POISSON — RISQUES ET ERREURS À ÉVITER — POISSON SANS OGM = MENTION ÉCRITE + BON/EMBALLAGE</t>
  </si>
  <si>
    <t>OCR p.51 — Sans OGM poisson — risques et erreurs à éviter</t>
  </si>
  <si>
    <t>M04 corrigé — Sans OGM poisson — risques et erreurs à éviter — base pédagogique OCR à comparer au clausier CNRC/PDF source avant validation</t>
  </si>
  <si>
    <t>Q068 : Insister sur les conséquences opérationnelles : produit accepté à tort, contrôle impossible, qualité dégradée ou risque pour les convives. Pour « Sans OGM poisson », vérifier que la réponse dépasse le mot-clé et relie preuve, contrôle et conséquence opérationnelle.</t>
  </si>
  <si>
    <t>M04 — Alimentation des poissons et information du consommateur — Sous l'angle « contrôle terrain », Comment appliquer et contrôler concrètement les poissons nourris sans OGM pendant l'exécution du marché ?</t>
  </si>
  <si>
    <t>À la réception ou en production, que fais-tu concrètement pour contrôler les poissons nourris sans OGM ?</t>
  </si>
  <si>
    <t>La méthode d'application consiste à chercher la mention sur l'emballage ou le bon de livraison, vérifier le niveau de garantie et suivre les manquements. La réponse doit décrire une suite d'actions observable : contrôler, comparer, tracer l'écart et alerter ou refuser selon la procédure.</t>
  </si>
  <si>
    <t>Concrètement, tu dois chercher la mention sur l'emballage ou le bon de livraison, vérifier le niveau de garantie et suivre les manquements. La réponse doit montrer le geste professionnel : lire, comparer, noter et prévenir.</t>
  </si>
  <si>
    <t>Q069 — SANS OGM POISSON — CONTRÔLE TERRAIN — SANS OGM = ALIMENTATION POISSON + NIVEAU GARANTIE + ÉTIQUETAGE + SUIVI</t>
  </si>
  <si>
    <t>Q069 — SANS OGM POISSON — CONTRÔLE TERRAIN — POISSON SANS OGM = MENTION ÉCRITE + BON/EMBALLAGE</t>
  </si>
  <si>
    <t>OCR p.51 — Sans OGM poisson — contrôle terrain</t>
  </si>
  <si>
    <t>M04 corrigé — Sans OGM poisson — contrôle terrain — base pédagogique OCR à comparer au clausier CNRC/PDF source avant validation</t>
  </si>
  <si>
    <t>Q069 : La réponse doit décrire une action observable ; une phrase générale du type « il faut contrôler » ne suffit pas. Pour « Sans OGM poisson », vérifier que la réponse dépasse le mot-clé et relie preuve, contrôle et conséquence opérationnelle.</t>
  </si>
  <si>
    <t>M04 — Alimentation des poissons et information du consommateur — Sous l'angle « clause, critère ou suivi de marché », Comment traduire les poissons nourris sans OGM en exigence, critère ou suivi de marché sans affaiblir le contrôle ?</t>
  </si>
  <si>
    <t>Dans le marché, comment écrit-on ou suit-on l'exigence liée à les poissons nourris sans OGM pour pouvoir agir ensuite ?</t>
  </si>
  <si>
    <t>La traduction marché doit prévoir un critère ou engagement contractuel sur l'alimentation sans OGM, avec barème, preuve et pénalité après manquements. La réponse doit distinguer exigence technique, critère d'attribution, preuve attendue et suivi d'exécution.</t>
  </si>
  <si>
    <t>Il faut que le marché indique un critère ou engagement contractuel sur l'alimentation sans OGM, avec barème, preuve et pénalité après manquements. La réponse doit comprendre que ce qui n'est pas écrit, prouvé et suivi sera difficile à contrôler.</t>
  </si>
  <si>
    <t>Q070 — SANS OGM POISSON — CLAUSE, CRITÈRE OU SUIVI DE MARCHÉ — SANS OGM = ALIMENTATION POISSON + NIVEAU GARANTIE + ÉTIQUETAGE + SUIVI</t>
  </si>
  <si>
    <t>Q070 — SANS OGM POISSON — CLAUSE, CRITÈRE OU SUIVI DE MARCHÉ — POISSON SANS OGM = MENTION ÉCRITE + BON/EMBALLAGE</t>
  </si>
  <si>
    <t>OCR p.51 — Sans OGM poisson — clause, critère ou suivi de marché</t>
  </si>
  <si>
    <t>M04 corrigé — Sans OGM poisson — clause, critère ou suivi de marché — base pédagogique OCR à comparer au clausier CNRC/PDF source avant validation</t>
  </si>
  <si>
    <t>Q070 : Faire distinguer clause, critère et suivi : le moteur doit évaluer la logique de contrôle, pas seulement la citation d'un mot-clé. Pour « Sans OGM poisson », vérifier que la réponse dépasse le mot-clé et relie preuve, contrôle et conséquence opérationnelle.</t>
  </si>
  <si>
    <t>M04 — Bien-être animal en filière porcine — Sous l'angle « définition et périmètre », Quel périmètre professionnel dois-tu poser pour sécuriser la viande de porc et la charcuterie issues de porcelets sans castration à vif dans un marché de restauration collective ?</t>
  </si>
  <si>
    <t>Sur le terrain, comment expliques-tu clairement ce que couvre la viande de porc et la charcuterie issues de porcelets sans castration à vif avant de contrôler les produits ?</t>
  </si>
  <si>
    <t>Le périmètre attendu couvre l'exigence vise les produits de porc et charcuteries provenant de porcelets n'ayant pas subi de castration à vif, avec preuve filière. La réponse doit situer le sujet dans la qualité produit, la sécurité alimentaire ou le bien-être animal, puis préciser ce qui est réellement contrôlable.</t>
  </si>
  <si>
    <t>Il faut dire simplement que on vérifie que la filière porc respecte l'engagement sur l'absence de castration à vif. La réponse attendue doit rester concrète : produit concerné, intérêt pour les convives et point à vérifier.</t>
  </si>
  <si>
    <t>Q071 — PORC CASTRATION — DÉFINITION ET PÉRIMÈTRE — PORC = PAS CASTRATION À VIF + ATTESTATION FILIÈRE + LOTS CONCERNÉS</t>
  </si>
  <si>
    <t>Q071 — PORC CASTRATION — DÉFINITION ET PÉRIMÈTRE — PORC/CHARCUTERIE = PRATIQUE D'ÉLEVAGE PROUVÉE</t>
  </si>
  <si>
    <t>OCR p.52 — Porc castration — définition et périmètre</t>
  </si>
  <si>
    <t>M04 corrigé — Porc castration — définition et périmètre — base pédagogique OCR à comparer au clausier CNRC/PDF source avant validation</t>
  </si>
  <si>
    <t>Q071 : Faire reformuler le périmètre : l'apprenant doit nommer le produit concerné, l'objectif et la limite de l'exigence. Pour « Porc castration », vérifier que la réponse dépasse le mot-clé et relie preuve, contrôle et conséquence opérationnelle.</t>
  </si>
  <si>
    <t>M04 — Bien-être animal en filière porcine — Sous l'angle « preuves et documents », Quels justificatifs ou documents permettent de contrôler la viande de porc et la charcuterie issues de porcelets sans castration à vif sans se contenter d'une déclaration fournisseur ?</t>
  </si>
  <si>
    <t>Quels papiers, étiquettes ou preuves dois-tu demander pour vérifier la viande de porc et la charcuterie issues de porcelets sans castration à vif ?</t>
  </si>
  <si>
    <t>Les preuves attendues sont attestation filière, fiche technique, engagement fournisseur, traçabilité du lot et documents liés aux produits porcins. La réponse doit relier chaque preuve au produit livré ou au BPU, et refuser les déclarations générales non vérifiables.</t>
  </si>
  <si>
    <t>On doit vérifier attestation filière, fiche technique, engagement fournisseur, traçabilité du lot et documents liés aux produits porcins. Il faut dire où la preuve se voit et pourquoi elle permet de contrôler le produit.</t>
  </si>
  <si>
    <t>Q072 — PORC CASTRATION — PREUVES ET DOCUMENTS — PORC = PAS CASTRATION À VIF + ATTESTATION FILIÈRE + LOTS CONCERNÉS</t>
  </si>
  <si>
    <t>Q072 — PORC CASTRATION — PREUVES ET DOCUMENTS — PORC/CHARCUTERIE = PRATIQUE D'ÉLEVAGE PROUVÉE</t>
  </si>
  <si>
    <t>OCR p.52 — Porc castration — preuves et documents</t>
  </si>
  <si>
    <t>M04 corrigé — Porc castration — preuves et documents — base pédagogique OCR à comparer au clausier CNRC/PDF source avant validation</t>
  </si>
  <si>
    <t>Q072 : La relance formateur doit pousser vers la preuve vérifiable, pas vers une opinion ou une confiance donnée au fournisseur. Pour « Porc castration », vérifier que la réponse dépasse le mot-clé et relie preuve, contrôle et conséquence opérationnelle.</t>
  </si>
  <si>
    <t>M04 — Bien-être animal en filière porcine — Sous l'angle « risques et erreurs à éviter », Quelles erreurs d'achat, de réception ou de suivi peuvent rendre la viande de porc et la charcuterie issues de porcelets sans castration à vif inefficace ou non conforme ?</t>
  </si>
  <si>
    <t>Quelles erreurs faut-il éviter quand on contrôle la viande de porc et la charcuterie issues de porcelets sans castration à vif ?</t>
  </si>
  <si>
    <t>Les risques principaux sont confondre origine du porc et pratique d'élevage, accepter une charcuterie sans preuve ou oublier les produits transformés contenant du porc. La réponse doit expliquer l'impact : contrôle impossible, baisse de qualité, écart sanitaire, non-conformité ou manquement du titulaire.</t>
  </si>
  <si>
    <t>Les erreurs à éviter sont confondre origine du porc et pratique d'élevage, accepter une charcuterie sans preuve ou oublier les produits transformés contenant du porc. La réponse doit montrer ce qu'il ne faut pas laisser passer à la réception ou dans le suivi.</t>
  </si>
  <si>
    <t>Q073 — PORC CASTRATION — RISQUES ET ERREURS À ÉVITER — PORC = PAS CASTRATION À VIF + ATTESTATION FILIÈRE + LOTS CONCERNÉS</t>
  </si>
  <si>
    <t>Q073 — PORC CASTRATION — RISQUES ET ERREURS À ÉVITER — PORC/CHARCUTERIE = PRATIQUE D'ÉLEVAGE PROUVÉE</t>
  </si>
  <si>
    <t>OCR p.52 — Porc castration — risques et erreurs à éviter</t>
  </si>
  <si>
    <t>M04 corrigé — Porc castration — risques et erreurs à éviter — base pédagogique OCR à comparer au clausier CNRC/PDF source avant validation</t>
  </si>
  <si>
    <t>Q073 : Insister sur les conséquences opérationnelles : produit accepté à tort, contrôle impossible, qualité dégradée ou risque pour les convives. Pour « Porc castration », vérifier que la réponse dépasse le mot-clé et relie preuve, contrôle et conséquence opérationnelle.</t>
  </si>
  <si>
    <t>M04 — Bien-être animal en filière porcine — Sous l'angle « contrôle terrain », Comment appliquer et contrôler concrètement la viande de porc et la charcuterie issues de porcelets sans castration à vif pendant l'exécution du marché ?</t>
  </si>
  <si>
    <t>À la réception ou en production, que fais-tu concrètement pour contrôler la viande de porc et la charcuterie issues de porcelets sans castration à vif ?</t>
  </si>
  <si>
    <t>La méthode d'application consiste à identifier les produits concernés, demander l'attestation, vérifier la cohérence avec les lots livrés et tracer les écarts. La réponse doit décrire une suite d'actions observable : contrôler, comparer, tracer l'écart et alerter ou refuser selon la procédure.</t>
  </si>
  <si>
    <t>Concrètement, tu dois identifier les produits concernés, demander l'attestation, vérifier la cohérence avec les lots livrés et tracer les écarts. La réponse doit montrer le geste professionnel : lire, comparer, noter et prévenir.</t>
  </si>
  <si>
    <t>Q074 — PORC CASTRATION — CONTRÔLE TERRAIN — PORC = PAS CASTRATION À VIF + ATTESTATION FILIÈRE + LOTS CONCERNÉS</t>
  </si>
  <si>
    <t>Q074 — PORC CASTRATION — CONTRÔLE TERRAIN — PORC/CHARCUTERIE = PRATIQUE D'ÉLEVAGE PROUVÉE</t>
  </si>
  <si>
    <t>OCR p.52 — Porc castration — contrôle terrain</t>
  </si>
  <si>
    <t>M04 corrigé — Porc castration — contrôle terrain — base pédagogique OCR à comparer au clausier CNRC/PDF source avant validation</t>
  </si>
  <si>
    <t>Q074 : La réponse doit décrire une action observable ; une phrase générale du type « il faut contrôler » ne suffit pas. Pour « Porc castration », vérifier que la réponse dépasse le mot-clé et relie preuve, contrôle et conséquence opérationnelle.</t>
  </si>
  <si>
    <t>M04 — Bien-être animal en filière porcine — Sous l'angle « clause, critère ou suivi de marché », Comment traduire la viande de porc et la charcuterie issues de porcelets sans castration à vif en exigence, critère ou suivi de marché sans affaiblir le contrôle ?</t>
  </si>
  <si>
    <t>Dans le marché, comment écrit-on ou suit-on l'exigence liée à la viande de porc et la charcuterie issues de porcelets sans castration à vif pour pouvoir agir ensuite ?</t>
  </si>
  <si>
    <t>La traduction marché doit prévoir une exigence de bien-être animal sur la filière porcine, avec preuve, suivi et conséquence en cas de non-respect. La réponse doit distinguer exigence technique, critère d'attribution, preuve attendue et suivi d'exécution.</t>
  </si>
  <si>
    <t>Il faut que le marché indique une exigence de bien-être animal sur la filière porcine, avec preuve, suivi et conséquence en cas de non-respect. La réponse doit comprendre que ce qui n'est pas écrit, prouvé et suivi sera difficile à contrôler.</t>
  </si>
  <si>
    <t>Q075 — PORC CASTRATION — CLAUSE, CRITÈRE OU SUIVI DE MARCHÉ — PORC = PAS CASTRATION À VIF + ATTESTATION FILIÈRE + LOTS CONCERNÉS</t>
  </si>
  <si>
    <t>Q075 — PORC CASTRATION — CLAUSE, CRITÈRE OU SUIVI DE MARCHÉ — PORC/CHARCUTERIE = PRATIQUE D'ÉLEVAGE PROUVÉE</t>
  </si>
  <si>
    <t>OCR p.52 — Porc castration — clause, critère ou suivi de marché</t>
  </si>
  <si>
    <t>M04 corrigé — Porc castration — clause, critère ou suivi de marché — base pédagogique OCR à comparer au clausier CNRC/PDF source avant validation</t>
  </si>
  <si>
    <t>Q075 : Faire distinguer clause, critère et suivi : le moteur doit évaluer la logique de contrôle, pas seulement la citation d'un mot-clé. Pour « Porc castration », vérifier que la réponse dépasse le mot-clé et relie preuve, contrôle et conséquence opérationnelle.</t>
  </si>
  <si>
    <t>M04 — Organisation du bien-être animal en élevage porcin — Sous l'angle « définition et périmètre », Quel périmètre professionnel dois-tu poser pour sécuriser le référent bien-être animal dans les élevages porcins dans un marché de restauration collective ?</t>
  </si>
  <si>
    <t>Sur le terrain, comment expliques-tu clairement ce que couvre le référent bien-être animal dans les élevages porcins avant de contrôler les produits ?</t>
  </si>
  <si>
    <t>Le périmètre attendu couvre l'exigence porte sur des élevages ayant nommé et formé un référent bien-être animal, afin de structurer les pratiques et leur suivi. La réponse doit situer le sujet dans la qualité produit, la sécurité alimentaire ou le bien-être animal, puis préciser ce qui est réellement contrôlable.</t>
  </si>
  <si>
    <t>Il faut dire simplement que un référent bien-être animal est une personne formée qui suit ce sujet dans l'élevage. La réponse attendue doit rester concrète : produit concerné, intérêt pour les convives et point à vérifier.</t>
  </si>
  <si>
    <t>Q076 — RÉFÉRENT BEA — DÉFINITION ET PÉRIMÈTRE — RÉFÉRENT BEA = NOMMÉ + FORMÉ + DOCUMENTÉ + LIÉ AU FOURNISSEUR</t>
  </si>
  <si>
    <t>Q076 — RÉFÉRENT BEA — DÉFINITION ET PÉRIMÈTRE — BEA = UNE PERSONNE FORMÉE + UNE PREUVE</t>
  </si>
  <si>
    <t>OCR p.53 — Référent BEA — définition et périmètre</t>
  </si>
  <si>
    <t>M04 corrigé — Référent BEA — définition et périmètre — base pédagogique OCR à comparer au clausier CNRC/PDF source avant validation</t>
  </si>
  <si>
    <t>Q076 : Faire reformuler le périmètre : l'apprenant doit nommer le produit concerné, l'objectif et la limite de l'exigence. Pour « Référent BEA », vérifier que la réponse dépasse le mot-clé et relie preuve, contrôle et conséquence opérationnelle.</t>
  </si>
  <si>
    <t>M04 — Organisation du bien-être animal en élevage porcin — Sous l'angle « preuves et documents », Quels justificatifs ou documents permettent de contrôler le référent bien-être animal dans les élevages porcins sans se contenter d'une déclaration fournisseur ?</t>
  </si>
  <si>
    <t>Quels papiers, étiquettes ou preuves dois-tu demander pour vérifier le référent bien-être animal dans les élevages porcins ?</t>
  </si>
  <si>
    <t>Les preuves attendues sont attestation de nomination, preuve de formation, engagement filière, document fournisseur et suivi des élevages concernés. La réponse doit relier chaque preuve au produit livré ou au BPU, et refuser les déclarations générales non vérifiables.</t>
  </si>
  <si>
    <t>On doit vérifier attestation de nomination, preuve de formation, engagement filière, document fournisseur et suivi des élevages concernés. Il faut dire où la preuve se voit et pourquoi elle permet de contrôler le produit.</t>
  </si>
  <si>
    <t>Q077 — RÉFÉRENT BEA — PREUVES ET DOCUMENTS — RÉFÉRENT BEA = NOMMÉ + FORMÉ + DOCUMENTÉ + LIÉ AU FOURNISSEUR</t>
  </si>
  <si>
    <t>Q077 — RÉFÉRENT BEA — PREUVES ET DOCUMENTS — BEA = UNE PERSONNE FORMÉE + UNE PREUVE</t>
  </si>
  <si>
    <t>OCR p.53 — Référent BEA — preuves et documents</t>
  </si>
  <si>
    <t>M04 corrigé — Référent BEA — preuves et documents — base pédagogique OCR à comparer au clausier CNRC/PDF source avant validation</t>
  </si>
  <si>
    <t>Q077 : La relance formateur doit pousser vers la preuve vérifiable, pas vers une opinion ou une confiance donnée au fournisseur. Pour « Référent BEA », vérifier que la réponse dépasse le mot-clé et relie preuve, contrôle et conséquence opérationnelle.</t>
  </si>
  <si>
    <t>M04 — Organisation du bien-être animal en élevage porcin — Sous l'angle « risques et erreurs à éviter », Quelles erreurs d'achat, de réception ou de suivi peuvent rendre le référent bien-être animal dans les élevages porcins inefficace ou non conforme ?</t>
  </si>
  <si>
    <t>Quelles erreurs faut-il éviter quand on contrôle le référent bien-être animal dans les élevages porcins ?</t>
  </si>
  <si>
    <t>Les risques principaux sont croire qu'un référent suffit sans preuve de formation, ne pas relier le document aux produits livrés ou accepter une mention générale. La réponse doit expliquer l'impact : contrôle impossible, baisse de qualité, écart sanitaire, non-conformité ou manquement du titulaire.</t>
  </si>
  <si>
    <t>Les erreurs à éviter sont croire qu'un référent suffit sans preuve de formation, ne pas relier le document aux produits livrés ou accepter une mention générale. La réponse doit montrer ce qu'il ne faut pas laisser passer à la réception ou dans le suivi.</t>
  </si>
  <si>
    <t>Q078 — RÉFÉRENT BEA — RISQUES ET ERREURS À ÉVITER — RÉFÉRENT BEA = NOMMÉ + FORMÉ + DOCUMENTÉ + LIÉ AU FOURNISSEUR</t>
  </si>
  <si>
    <t>Q078 — RÉFÉRENT BEA — RISQUES ET ERREURS À ÉVITER — BEA = UNE PERSONNE FORMÉE + UNE PREUVE</t>
  </si>
  <si>
    <t>OCR p.53 — Référent BEA — risques et erreurs à éviter</t>
  </si>
  <si>
    <t>M04 corrigé — Référent BEA — risques et erreurs à éviter — base pédagogique OCR à comparer au clausier CNRC/PDF source avant validation</t>
  </si>
  <si>
    <t>Q078 : Insister sur les conséquences opérationnelles : produit accepté à tort, contrôle impossible, qualité dégradée ou risque pour les convives. Pour « Référent BEA », vérifier que la réponse dépasse le mot-clé et relie preuve, contrôle et conséquence opérationnelle.</t>
  </si>
  <si>
    <t>M04 — Organisation du bien-être animal en élevage porcin — Sous l'angle « contrôle terrain », Comment appliquer et contrôler concrètement le référent bien-être animal dans les élevages porcins pendant l'exécution du marché ?</t>
  </si>
  <si>
    <t>À la réception ou en production, que fais-tu concrètement pour contrôler le référent bien-être animal dans les élevages porcins ?</t>
  </si>
  <si>
    <t>La méthode d'application consiste à demander la preuve du référent, vérifier la formation, relier l'information au fournisseur et conserver la trace. La réponse doit décrire une suite d'actions observable : contrôler, comparer, tracer l'écart et alerter ou refuser selon la procédure.</t>
  </si>
  <si>
    <t>Concrètement, tu dois demander la preuve du référent, vérifier la formation, relier l'information au fournisseur et conserver la trace. La réponse doit montrer le geste professionnel : lire, comparer, noter et prévenir.</t>
  </si>
  <si>
    <t>Q079 — RÉFÉRENT BEA — CONTRÔLE TERRAIN — RÉFÉRENT BEA = NOMMÉ + FORMÉ + DOCUMENTÉ + LIÉ AU FOURNISSEUR</t>
  </si>
  <si>
    <t>Q079 — RÉFÉRENT BEA — CONTRÔLE TERRAIN — BEA = UNE PERSONNE FORMÉE + UNE PREUVE</t>
  </si>
  <si>
    <t>OCR p.53 — Référent BEA — contrôle terrain</t>
  </si>
  <si>
    <t>M04 corrigé — Référent BEA — contrôle terrain — base pédagogique OCR à comparer au clausier CNRC/PDF source avant validation</t>
  </si>
  <si>
    <t>Q079 : La réponse doit décrire une action observable ; une phrase générale du type « il faut contrôler » ne suffit pas. Pour « Référent BEA », vérifier que la réponse dépasse le mot-clé et relie preuve, contrôle et conséquence opérationnelle.</t>
  </si>
  <si>
    <t>M04 — Organisation du bien-être animal en élevage porcin — Sous l'angle « clause, critère ou suivi de marché », Comment traduire le référent bien-être animal dans les élevages porcins en exigence, critère ou suivi de marché sans affaiblir le contrôle ?</t>
  </si>
  <si>
    <t>Dans le marché, comment écrit-on ou suit-on l'exigence liée à le référent bien-être animal dans les élevages porcins pour pouvoir agir ensuite ?</t>
  </si>
  <si>
    <t>La traduction marché doit prévoir une clause ou un critère demandant référent formé, preuve documentaire et suivi des fournisseurs concernés. La réponse doit distinguer exigence technique, critère d'attribution, preuve attendue et suivi d'exécution.</t>
  </si>
  <si>
    <t>Il faut que le marché indique une clause ou un critère demandant référent formé, preuve documentaire et suivi des fournisseurs concernés. La réponse doit comprendre que ce qui n'est pas écrit, prouvé et suivi sera difficile à contrôler.</t>
  </si>
  <si>
    <t>Q080 — RÉFÉRENT BEA — CLAUSE, CRITÈRE OU SUIVI DE MARCHÉ — RÉFÉRENT BEA = NOMMÉ + FORMÉ + DOCUMENTÉ + LIÉ AU FOURNISSEUR</t>
  </si>
  <si>
    <t>Q080 — RÉFÉRENT BEA — CLAUSE, CRITÈRE OU SUIVI DE MARCHÉ — BEA = UNE PERSONNE FORMÉE + UNE PREUVE</t>
  </si>
  <si>
    <t>OCR p.53 — Référent BEA — clause, critère ou suivi de marché</t>
  </si>
  <si>
    <t>M04 corrigé — Référent BEA — clause, critère ou suivi de marché — base pédagogique OCR à comparer au clausier CNRC/PDF source avant validation</t>
  </si>
  <si>
    <t>Q080 : Faire distinguer clause, critère et suivi : le moteur doit évaluer la logique de contrôle, pas seulement la citation d'un mot-clé. Pour « Référent BEA », vérifier que la réponse dépasse le mot-clé et relie preuve, contrôle et conséquence opérationnelle.</t>
  </si>
  <si>
    <t>M04 — Sécurité physique des viandes porcines — Sous l'angle « définition et périmètre », Quel périmètre professionnel dois-tu poser pour sécuriser la procédure de maîtrise du risque aiguille cassée dans les viandes porcines dans un marché de restauration collective ?</t>
  </si>
  <si>
    <t>Sur le terrain, comment expliques-tu clairement ce que couvre la procédure de maîtrise du risque aiguille cassée dans les viandes porcines avant de contrôler les produits ?</t>
  </si>
  <si>
    <t>Le périmètre attendu couvre la procédure doit prévenir et maîtriser le risque de fragment d'aiguille dans les viandes porcines, avec traçabilité et actions en cas d'incident. La réponse doit situer le sujet dans la qualité produit, la sécurité alimentaire ou le bien-être animal, puis préciser ce qui est réellement contrôlable.</t>
  </si>
  <si>
    <t>Il faut dire simplement que on veut éviter qu'un morceau d'aiguille cassée se retrouve dans la viande. La réponse attendue doit rester concrète : produit concerné, intérêt pour les convives et point à vérifier.</t>
  </si>
  <si>
    <t>Q081 — AIGUILLE CASSÉE — DÉFINITION ET PÉRIMÈTRE — AIGUILLE CASSÉE = PROCÉDURE + TRAÇABILITÉ + INCIDENT + ACTION CORRECTIVE</t>
  </si>
  <si>
    <t>Q081 — AIGUILLE CASSÉE — DÉFINITION ET PÉRIMÈTRE — AIGUILLE = RISQUE PHYSIQUE + PROCÉDURE + SIGNALER</t>
  </si>
  <si>
    <t>OCR p.54 — Aiguille cassée — définition et périmètre</t>
  </si>
  <si>
    <t>M04 corrigé — Aiguille cassée — définition et périmètre — base pédagogique OCR à comparer au clausier CNRC/PDF source avant validation</t>
  </si>
  <si>
    <t>Q081 : Faire reformuler le périmètre : l'apprenant doit nommer le produit concerné, l'objectif et la limite de l'exigence. Pour « Aiguille cassée », vérifier que la réponse dépasse le mot-clé et relie preuve, contrôle et conséquence opérationnelle.</t>
  </si>
  <si>
    <t>M04 — Sécurité physique des viandes porcines — Sous l'angle « preuves et documents », Quels justificatifs ou documents permettent de contrôler la procédure de maîtrise du risque aiguille cassée dans les viandes porcines sans se contenter d'une déclaration fournisseur ?</t>
  </si>
  <si>
    <t>Quels papiers, étiquettes ou preuves dois-tu demander pour vérifier la procédure de maîtrise du risque aiguille cassée dans les viandes porcines ?</t>
  </si>
  <si>
    <t>Les preuves attendues sont procédure fournisseur, traçabilité des soins, déclaration d'incident, contrôle interne et actions correctives. La réponse doit relier chaque preuve au produit livré ou au BPU, et refuser les déclarations générales non vérifiables.</t>
  </si>
  <si>
    <t>On doit vérifier procédure fournisseur, traçabilité des soins, déclaration d'incident, contrôle interne et actions correctives. Il faut dire où la preuve se voit et pourquoi elle permet de contrôler le produit.</t>
  </si>
  <si>
    <t>Q082 — AIGUILLE CASSÉE — PREUVES ET DOCUMENTS — AIGUILLE CASSÉE = PROCÉDURE + TRAÇABILITÉ + INCIDENT + ACTION CORRECTIVE</t>
  </si>
  <si>
    <t>Q082 — AIGUILLE CASSÉE — PREUVES ET DOCUMENTS — AIGUILLE = RISQUE PHYSIQUE + PROCÉDURE + SIGNALER</t>
  </si>
  <si>
    <t>OCR p.54 — Aiguille cassée — preuves et documents</t>
  </si>
  <si>
    <t>M04 corrigé — Aiguille cassée — preuves et documents — base pédagogique OCR à comparer au clausier CNRC/PDF source avant validation</t>
  </si>
  <si>
    <t>Q082 : La relance formateur doit pousser vers la preuve vérifiable, pas vers une opinion ou une confiance donnée au fournisseur. Pour « Aiguille cassée », vérifier que la réponse dépasse le mot-clé et relie preuve, contrôle et conséquence opérationnelle.</t>
  </si>
  <si>
    <t>M04 — Sécurité physique des viandes porcines — Sous l'angle « risques et erreurs à éviter », Quelles erreurs d'achat, de réception ou de suivi peuvent rendre la procédure de maîtrise du risque aiguille cassée dans les viandes porcines inefficace ou non conforme ?</t>
  </si>
  <si>
    <t>Quelles erreurs faut-il éviter quand on contrôle la procédure de maîtrise du risque aiguille cassée dans les viandes porcines ?</t>
  </si>
  <si>
    <t>Les risques principaux sont ignorer le risque physique, accepter une procédure absente, ne pas demander la traçabilité ou ne pas réagir après signalement. La réponse doit expliquer l'impact : contrôle impossible, baisse de qualité, écart sanitaire, non-conformité ou manquement du titulaire.</t>
  </si>
  <si>
    <t>Les erreurs à éviter sont ignorer le risque physique, accepter une procédure absente, ne pas demander la traçabilité ou ne pas réagir après signalement. La réponse doit montrer ce qu'il ne faut pas laisser passer à la réception ou dans le suivi.</t>
  </si>
  <si>
    <t>Q083 — AIGUILLE CASSÉE — RISQUES ET ERREURS À ÉVITER — AIGUILLE CASSÉE = PROCÉDURE + TRAÇABILITÉ + INCIDENT + ACTION CORRECTIVE</t>
  </si>
  <si>
    <t>Q083 — AIGUILLE CASSÉE — RISQUES ET ERREURS À ÉVITER — AIGUILLE = RISQUE PHYSIQUE + PROCÉDURE + SIGNALER</t>
  </si>
  <si>
    <t>OCR p.54 — Aiguille cassée — risques et erreurs à éviter</t>
  </si>
  <si>
    <t>M04 corrigé — Aiguille cassée — risques et erreurs à éviter — base pédagogique OCR à comparer au clausier CNRC/PDF source avant validation</t>
  </si>
  <si>
    <t>Q083 : Insister sur les conséquences opérationnelles : produit accepté à tort, contrôle impossible, qualité dégradée ou risque pour les convives. Pour « Aiguille cassée », vérifier que la réponse dépasse le mot-clé et relie preuve, contrôle et conséquence opérationnelle.</t>
  </si>
  <si>
    <t>M04 — Sécurité physique des viandes porcines — Sous l'angle « contrôle terrain », Comment appliquer et contrôler concrètement la procédure de maîtrise du risque aiguille cassée dans les viandes porcines pendant l'exécution du marché ?</t>
  </si>
  <si>
    <t>À la réception ou en production, que fais-tu concrètement pour contrôler la procédure de maîtrise du risque aiguille cassée dans les viandes porcines ?</t>
  </si>
  <si>
    <t>La méthode d'application consiste à vérifier l'existence de la procédure, demander les preuves de maîtrise et tracer tout incident ou produit suspect. La réponse doit décrire une suite d'actions observable : contrôler, comparer, tracer l'écart et alerter ou refuser selon la procédure.</t>
  </si>
  <si>
    <t>Concrètement, tu dois vérifier l'existence de la procédure, demander les preuves de maîtrise et tracer tout incident ou produit suspect. La réponse doit montrer le geste professionnel : lire, comparer, noter et prévenir.</t>
  </si>
  <si>
    <t>Q084 — AIGUILLE CASSÉE — CONTRÔLE TERRAIN — AIGUILLE CASSÉE = PROCÉDURE + TRAÇABILITÉ + INCIDENT + ACTION CORRECTIVE</t>
  </si>
  <si>
    <t>Q084 — AIGUILLE CASSÉE — CONTRÔLE TERRAIN — AIGUILLE = RISQUE PHYSIQUE + PROCÉDURE + SIGNALER</t>
  </si>
  <si>
    <t>OCR p.54 — Aiguille cassée — contrôle terrain</t>
  </si>
  <si>
    <t>M04 corrigé — Aiguille cassée — contrôle terrain — base pédagogique OCR à comparer au clausier CNRC/PDF source avant validation</t>
  </si>
  <si>
    <t>Q084 : La réponse doit décrire une action observable ; une phrase générale du type « il faut contrôler » ne suffit pas. Pour « Aiguille cassée », vérifier que la réponse dépasse le mot-clé et relie preuve, contrôle et conséquence opérationnelle.</t>
  </si>
  <si>
    <t>M04 — Sécurité physique des viandes porcines — Sous l'angle « clause, critère ou suivi de marché », Comment traduire la procédure de maîtrise du risque aiguille cassée dans les viandes porcines en exigence, critère ou suivi de marché sans affaiblir le contrôle ?</t>
  </si>
  <si>
    <t>Dans le marché, comment écrit-on ou suit-on l'exigence liée à la procédure de maîtrise du risque aiguille cassée dans les viandes porcines pour pouvoir agir ensuite ?</t>
  </si>
  <si>
    <t>La traduction marché doit prévoir une exigence de procédure, des preuves de maîtrise, une obligation d'information et un traitement des non-conformités. La réponse doit distinguer exigence technique, critère d'attribution, preuve attendue et suivi d'exécution.</t>
  </si>
  <si>
    <t>Il faut que le marché indique une exigence de procédure, des preuves de maîtrise, une obligation d'information et un traitement des non-conformités. La réponse doit comprendre que ce qui n'est pas écrit, prouvé et suivi sera difficile à contrôler.</t>
  </si>
  <si>
    <t>Q085 — AIGUILLE CASSÉE — CLAUSE, CRITÈRE OU SUIVI DE MARCHÉ — AIGUILLE CASSÉE = PROCÉDURE + TRAÇABILITÉ + INCIDENT + ACTION CORRECTIVE</t>
  </si>
  <si>
    <t>Q085 — AIGUILLE CASSÉE — CLAUSE, CRITÈRE OU SUIVI DE MARCHÉ — AIGUILLE = RISQUE PHYSIQUE + PROCÉDURE + SIGNALER</t>
  </si>
  <si>
    <t>OCR p.54 — Aiguille cassée — clause, critère ou suivi de marché</t>
  </si>
  <si>
    <t>M04 corrigé — Aiguille cassée — clause, critère ou suivi de marché — base pédagogique OCR à comparer au clausier CNRC/PDF source avant validation</t>
  </si>
  <si>
    <t>Q085 : Faire distinguer clause, critère et suivi : le moteur doit évaluer la logique de contrôle, pas seulement la citation d'un mot-clé. Pour « Aiguille cassée », vérifier que la réponse dépasse le mot-clé et relie preuve, contrôle et conséquence opérationnelle.</t>
  </si>
  <si>
    <t>M04 — Sécurité alimentaire des produits frais — Sous l'angle « définition et périmètre », Quel périmètre professionnel dois-tu poser pour sécuriser la maîtrise de la chaîne du froid pour les produits sensibles dans un marché de restauration collective ?</t>
  </si>
  <si>
    <t>Sur le terrain, comment expliques-tu clairement ce que couvre la maîtrise de la chaîne du froid pour les produits sensibles avant de contrôler les produits ?</t>
  </si>
  <si>
    <t>Le périmètre attendu couvre la chaîne du froid impose une maîtrise continue des températures pour éviter l'altération des produits et sécuriser les denrées sensibles. La réponse doit situer le sujet dans la qualité produit, la sécurité alimentaire ou le bien-être animal, puis préciser ce qui est réellement contrôlable.</t>
  </si>
  <si>
    <t>Il faut dire simplement que les produits frais doivent rester à bonne température du transport à la réception. La réponse attendue doit rester concrète : produit concerné, intérêt pour les convives et point à vérifier.</t>
  </si>
  <si>
    <t>Q086 — CHAÎNE FROID — DÉFINITION ET PÉRIMÈTRE — FROID = TEMPÉRATURE + ENREGISTREMENT + RÉCEPTION + ACTION SI ÉCART</t>
  </si>
  <si>
    <t>Q086 — CHAÎNE FROID — DÉFINITION ET PÉRIMÈTRE — FROID = CONTRÔLER TEMPÉRATURE + NOTER + PRÉVENIR</t>
  </si>
  <si>
    <t>OCR transversal — Chaîne froid — définition et périmètre</t>
  </si>
  <si>
    <t>M04 corrigé — Chaîne froid — définition et périmètre — base pédagogique OCR à comparer au clausier CNRC/PDF source avant validation</t>
  </si>
  <si>
    <t>Q086 : Faire reformuler le périmètre : l'apprenant doit nommer le produit concerné, l'objectif et la limite de l'exigence. Pour « Chaîne froid », vérifier que la réponse dépasse le mot-clé et relie preuve, contrôle et conséquence opérationnelle.</t>
  </si>
  <si>
    <t>M04 — Sécurité alimentaire des produits frais — Sous l'angle « preuves et documents », Quels justificatifs ou documents permettent de contrôler la maîtrise de la chaîne du froid pour les produits sensibles sans se contenter d'une déclaration fournisseur ?</t>
  </si>
  <si>
    <t>Quels papiers, étiquettes ou preuves dois-tu demander pour vérifier la maîtrise de la chaîne du froid pour les produits sensibles ?</t>
  </si>
  <si>
    <t>Les preuves attendues sont relevés de température, bon de livraison, température à réception, plan de transport, enregistrements et procédure de non-conformité. La réponse doit relier chaque preuve au produit livré ou au BPU, et refuser les déclarations générales non vérifiables.</t>
  </si>
  <si>
    <t>On doit vérifier relevés de température, bon de livraison, température à réception, plan de transport, enregistrements et procédure de non-conformité. Il faut dire où la preuve se voit et pourquoi elle permet de contrôler le produit.</t>
  </si>
  <si>
    <t>Q087 — CHAÎNE FROID — PREUVES ET DOCUMENTS — FROID = TEMPÉRATURE + ENREGISTREMENT + RÉCEPTION + ACTION SI ÉCART</t>
  </si>
  <si>
    <t>Q087 — CHAÎNE FROID — PREUVES ET DOCUMENTS — FROID = CONTRÔLER TEMPÉRATURE + NOTER + PRÉVENIR</t>
  </si>
  <si>
    <t>OCR transversal — Chaîne froid — preuves et documents</t>
  </si>
  <si>
    <t>M04 corrigé — Chaîne froid — preuves et documents — base pédagogique OCR à comparer au clausier CNRC/PDF source avant validation</t>
  </si>
  <si>
    <t>Q087 : La relance formateur doit pousser vers la preuve vérifiable, pas vers une opinion ou une confiance donnée au fournisseur. Pour « Chaîne froid », vérifier que la réponse dépasse le mot-clé et relie preuve, contrôle et conséquence opérationnelle.</t>
  </si>
  <si>
    <t>M04 — Sécurité alimentaire des produits frais — Sous l'angle « risques et erreurs à éviter », Quelles erreurs d'achat, de réception ou de suivi peuvent rendre la maîtrise de la chaîne du froid pour les produits sensibles inefficace ou non conforme ?</t>
  </si>
  <si>
    <t>Quelles erreurs faut-il éviter quand on contrôle la maîtrise de la chaîne du froid pour les produits sensibles ?</t>
  </si>
  <si>
    <t>Les risques principaux sont ne contrôler que l'aspect du produit, oublier la température camion ou produit, accepter une rupture non tracée ou ne pas isoler la marchandise. La réponse doit expliquer l'impact : contrôle impossible, baisse de qualité, écart sanitaire, non-conformité ou manquement du titulaire.</t>
  </si>
  <si>
    <t>Les erreurs à éviter sont ne contrôler que l'aspect du produit, oublier la température camion ou produit, accepter une rupture non tracée ou ne pas isoler la marchandise. La réponse doit montrer ce qu'il ne faut pas laisser passer à la réception ou dans le suivi.</t>
  </si>
  <si>
    <t>Q088 — CHAÎNE FROID — RISQUES ET ERREURS À ÉVITER — FROID = TEMPÉRATURE + ENREGISTREMENT + RÉCEPTION + ACTION SI ÉCART</t>
  </si>
  <si>
    <t>Q088 — CHAÎNE FROID — RISQUES ET ERREURS À ÉVITER — FROID = CONTRÔLER TEMPÉRATURE + NOTER + PRÉVENIR</t>
  </si>
  <si>
    <t>OCR transversal — Chaîne froid — risques et erreurs à éviter</t>
  </si>
  <si>
    <t>M04 corrigé — Chaîne froid — risques et erreurs à éviter — base pédagogique OCR à comparer au clausier CNRC/PDF source avant validation</t>
  </si>
  <si>
    <t>Q088 : Insister sur les conséquences opérationnelles : produit accepté à tort, contrôle impossible, qualité dégradée ou risque pour les convives. Pour « Chaîne froid », vérifier que la réponse dépasse le mot-clé et relie preuve, contrôle et conséquence opérationnelle.</t>
  </si>
  <si>
    <t>M04 — Sécurité alimentaire des produits frais — Sous l'angle « contrôle terrain », Comment appliquer et contrôler concrètement la maîtrise de la chaîne du froid pour les produits sensibles pendant l'exécution du marché ?</t>
  </si>
  <si>
    <t>À la réception ou en production, que fais-tu concrètement pour contrôler la maîtrise de la chaîne du froid pour les produits sensibles ?</t>
  </si>
  <si>
    <t>La méthode d'application consiste à mesurer ou vérifier la température, comparer aux exigences, isoler en cas d'écart et prévenir le responsable. La réponse doit décrire une suite d'actions observable : contrôler, comparer, tracer l'écart et alerter ou refuser selon la procédure.</t>
  </si>
  <si>
    <t>Concrètement, tu dois mesurer ou vérifier la température, comparer aux exigences, isoler en cas d'écart et prévenir le responsable. La réponse doit montrer le geste professionnel : lire, comparer, noter et prévenir.</t>
  </si>
  <si>
    <t>Q089 — CHAÎNE FROID — CONTRÔLE TERRAIN — FROID = TEMPÉRATURE + ENREGISTREMENT + RÉCEPTION + ACTION SI ÉCART</t>
  </si>
  <si>
    <t>Q089 — CHAÎNE FROID — CONTRÔLE TERRAIN — FROID = CONTRÔLER TEMPÉRATURE + NOTER + PRÉVENIR</t>
  </si>
  <si>
    <t>OCR transversal — Chaîne froid — contrôle terrain</t>
  </si>
  <si>
    <t>M04 corrigé — Chaîne froid — contrôle terrain — base pédagogique OCR à comparer au clausier CNRC/PDF source avant validation</t>
  </si>
  <si>
    <t>Q089 : La réponse doit décrire une action observable ; une phrase générale du type « il faut contrôler » ne suffit pas. Pour « Chaîne froid », vérifier que la réponse dépasse le mot-clé et relie preuve, contrôle et conséquence opérationnelle.</t>
  </si>
  <si>
    <t>M04 — Sécurité alimentaire des produits frais — Sous l'angle « clause, critère ou suivi de marché », Comment traduire la maîtrise de la chaîne du froid pour les produits sensibles en exigence, critère ou suivi de marché sans affaiblir le contrôle ?</t>
  </si>
  <si>
    <t>Dans le marché, comment écrit-on ou suit-on l'exigence liée à la maîtrise de la chaîne du froid pour les produits sensibles pour pouvoir agir ensuite ?</t>
  </si>
  <si>
    <t>La traduction marché doit prévoir une exigence de température, de preuves d'enregistrement, de refus ou mise en attente des produits non conformes. La réponse doit distinguer exigence technique, critère d'attribution, preuve attendue et suivi d'exécution.</t>
  </si>
  <si>
    <t>Il faut que le marché indique une exigence de température, de preuves d'enregistrement, de refus ou mise en attente des produits non conformes. La réponse doit comprendre que ce qui n'est pas écrit, prouvé et suivi sera difficile à contrôler.</t>
  </si>
  <si>
    <t>Q090 — CHAÎNE FROID — CLAUSE, CRITÈRE OU SUIVI DE MARCHÉ — FROID = TEMPÉRATURE + ENREGISTREMENT + RÉCEPTION + ACTION SI ÉCART</t>
  </si>
  <si>
    <t>Q090 — CHAÎNE FROID — CLAUSE, CRITÈRE OU SUIVI DE MARCHÉ — FROID = CONTRÔLER TEMPÉRATURE + NOTER + PRÉVENIR</t>
  </si>
  <si>
    <t>OCR transversal — Chaîne froid — clause, critère ou suivi de marché</t>
  </si>
  <si>
    <t>M04 corrigé — Chaîne froid — clause, critère ou suivi de marché — base pédagogique OCR à comparer au clausier CNRC/PDF source avant validation</t>
  </si>
  <si>
    <t>Q090 : Faire distinguer clause, critère et suivi : le moteur doit évaluer la logique de contrôle, pas seulement la citation d'un mot-clé. Pour « Chaîne froid », vérifier que la réponse dépasse le mot-clé et relie preuve, contrôle et conséquence opérationnelle.</t>
  </si>
  <si>
    <t>M04 — Continuité d'approvisionnement et maintien du niveau qualité — Sous l'angle « définition et périmètre », Quel périmètre professionnel dois-tu poser pour sécuriser la substitution en cas de rupture d'approvisionnement sans baisse de qualité dans un marché de restauration collective ?</t>
  </si>
  <si>
    <t>Sur le terrain, comment expliques-tu clairement ce que couvre la substitution en cas de rupture d'approvisionnement sans baisse de qualité avant de contrôler les produits ?</t>
  </si>
  <si>
    <t>Le périmètre attendu couvre en cas de rupture extérieure au titulaire, le produit substitué doit rester de qualité égale ou supérieure et l'acheteur doit pouvoir le vérifier. La réponse doit situer le sujet dans la qualité produit, la sécurité alimentaire ou le bien-être animal, puis préciser ce qui est réellement contrôlable.</t>
  </si>
  <si>
    <t>Il faut dire simplement que si un produit manque, on ne remplace pas par moins bon sans prévenir ni vérifier. La réponse attendue doit rester concrète : produit concerné, intérêt pour les convives et point à vérifier.</t>
  </si>
  <si>
    <t>Q091 — RUPTURE QUALITÉ — DÉFINITION ET PÉRIMÈTRE — RUPTURE = INFORMATION + SUBSTITUTION ÉGALE/SUPÉRIEURE + PREUVE + ACCORD</t>
  </si>
  <si>
    <t>Q091 — RUPTURE QUALITÉ — DÉFINITION ET PÉRIMÈTRE — RUPTURE = PAS MOINS BON + PRÉVENIR + GARDER LA PREUVE</t>
  </si>
  <si>
    <t>OCR p.22 — Rupture qualité — définition et périmètre</t>
  </si>
  <si>
    <t>M04 corrigé — Rupture qualité — définition et périmètre — base pédagogique OCR à comparer au clausier CNRC/PDF source avant validation</t>
  </si>
  <si>
    <t>Q091 : Faire reformuler le périmètre : l'apprenant doit nommer le produit concerné, l'objectif et la limite de l'exigence. Pour « Rupture qualité », vérifier que la réponse dépasse le mot-clé et relie preuve, contrôle et conséquence opérationnelle.</t>
  </si>
  <si>
    <t>M04 — Continuité d'approvisionnement et maintien du niveau qualité — Sous l'angle « preuves et documents », Quels justificatifs ou documents permettent de contrôler la substitution en cas de rupture d'approvisionnement sans baisse de qualité sans se contenter d'une déclaration fournisseur ?</t>
  </si>
  <si>
    <t>Quels papiers, étiquettes ou preuves dois-tu demander pour vérifier la substitution en cas de rupture d'approvisionnement sans baisse de qualité ?</t>
  </si>
  <si>
    <t>Les preuves attendues sont information de rupture, proposition de substitution, fiche produit, niveau de qualité, accord de l'acheteur et trace de la décision. La réponse doit relier chaque preuve au produit livré ou au BPU, et refuser les déclarations générales non vérifiables.</t>
  </si>
  <si>
    <t>On doit vérifier information de rupture, proposition de substitution, fiche produit, niveau de qualité, accord de l'acheteur et trace de la décision. Il faut dire où la preuve se voit et pourquoi elle permet de contrôler le produit.</t>
  </si>
  <si>
    <t>Q092 — RUPTURE QUALITÉ — PREUVES ET DOCUMENTS — RUPTURE = INFORMATION + SUBSTITUTION ÉGALE/SUPÉRIEURE + PREUVE + ACCORD</t>
  </si>
  <si>
    <t>Q092 — RUPTURE QUALITÉ — PREUVES ET DOCUMENTS — RUPTURE = PAS MOINS BON + PRÉVENIR + GARDER LA PREUVE</t>
  </si>
  <si>
    <t>OCR p.22 — Rupture qualité — preuves et documents</t>
  </si>
  <si>
    <t>M04 corrigé — Rupture qualité — preuves et documents — base pédagogique OCR à comparer au clausier CNRC/PDF source avant validation</t>
  </si>
  <si>
    <t>Q092 : La relance formateur doit pousser vers la preuve vérifiable, pas vers une opinion ou une confiance donnée au fournisseur. Pour « Rupture qualité », vérifier que la réponse dépasse le mot-clé et relie preuve, contrôle et conséquence opérationnelle.</t>
  </si>
  <si>
    <t>M04 — Continuité d'approvisionnement et maintien du niveau qualité — Sous l'angle « risques et erreurs à éviter », Quelles erreurs d'achat, de réception ou de suivi peuvent rendre la substitution en cas de rupture d'approvisionnement sans baisse de qualité inefficace ou non conforme ?</t>
  </si>
  <si>
    <t>Quelles erreurs faut-il éviter quand on contrôle la substitution en cas de rupture d'approvisionnement sans baisse de qualité ?</t>
  </si>
  <si>
    <t>Les risques principaux sont accepter une substitution inférieure, ne pas prévenir l'acheteur, perdre le niveau EGalim ou ne pas conserver la justification. La réponse doit expliquer l'impact : contrôle impossible, baisse de qualité, écart sanitaire, non-conformité ou manquement du titulaire.</t>
  </si>
  <si>
    <t>Les erreurs à éviter sont accepter une substitution inférieure, ne pas prévenir l'acheteur, perdre le niveau EGalim ou ne pas conserver la justification. La réponse doit montrer ce qu'il ne faut pas laisser passer à la réception ou dans le suivi.</t>
  </si>
  <si>
    <t>Q093 — RUPTURE QUALITÉ — RISQUES ET ERREURS À ÉVITER — RUPTURE = INFORMATION + SUBSTITUTION ÉGALE/SUPÉRIEURE + PREUVE + ACCORD</t>
  </si>
  <si>
    <t>Q093 — RUPTURE QUALITÉ — RISQUES ET ERREURS À ÉVITER — RUPTURE = PAS MOINS BON + PRÉVENIR + GARDER LA PREUVE</t>
  </si>
  <si>
    <t>OCR p.22 — Rupture qualité — risques et erreurs à éviter</t>
  </si>
  <si>
    <t>M04 corrigé — Rupture qualité — risques et erreurs à éviter — base pédagogique OCR à comparer au clausier CNRC/PDF source avant validation</t>
  </si>
  <si>
    <t>Q093 : Insister sur les conséquences opérationnelles : produit accepté à tort, contrôle impossible, qualité dégradée ou risque pour les convives. Pour « Rupture qualité », vérifier que la réponse dépasse le mot-clé et relie preuve, contrôle et conséquence opérationnelle.</t>
  </si>
  <si>
    <t>M04 — Continuité d'approvisionnement et maintien du niveau qualité — Sous l'angle « contrôle terrain », Comment appliquer et contrôler concrètement la substitution en cas de rupture d'approvisionnement sans baisse de qualité pendant l'exécution du marché ?</t>
  </si>
  <si>
    <t>À la réception ou en production, que fais-tu concrètement pour contrôler la substitution en cas de rupture d'approvisionnement sans baisse de qualité ?</t>
  </si>
  <si>
    <t>La méthode d'application consiste à comparer produit initial et substitution, vérifier la qualité, documenter l'accord et suivre l'impact sur le marché. La réponse doit décrire une suite d'actions observable : contrôler, comparer, tracer l'écart et alerter ou refuser selon la procédure.</t>
  </si>
  <si>
    <t>Concrètement, tu dois comparer produit initial et substitution, vérifier la qualité, documenter l'accord et suivre l'impact sur le marché. La réponse doit montrer le geste professionnel : lire, comparer, noter et prévenir.</t>
  </si>
  <si>
    <t>Q094 — RUPTURE QUALITÉ — CONTRÔLE TERRAIN — RUPTURE = INFORMATION + SUBSTITUTION ÉGALE/SUPÉRIEURE + PREUVE + ACCORD</t>
  </si>
  <si>
    <t>Q094 — RUPTURE QUALITÉ — CONTRÔLE TERRAIN — RUPTURE = PAS MOINS BON + PRÉVENIR + GARDER LA PREUVE</t>
  </si>
  <si>
    <t>OCR p.22 — Rupture qualité — contrôle terrain</t>
  </si>
  <si>
    <t>M04 corrigé — Rupture qualité — contrôle terrain — base pédagogique OCR à comparer au clausier CNRC/PDF source avant validation</t>
  </si>
  <si>
    <t>Q094 : La réponse doit décrire une action observable ; une phrase générale du type « il faut contrôler » ne suffit pas. Pour « Rupture qualité », vérifier que la réponse dépasse le mot-clé et relie preuve, contrôle et conséquence opérationnelle.</t>
  </si>
  <si>
    <t>M04 — Continuité d'approvisionnement et maintien du niveau qualité — Sous l'angle « clause, critère ou suivi de marché », Comment traduire la substitution en cas de rupture d'approvisionnement sans baisse de qualité en exigence, critère ou suivi de marché sans affaiblir le contrôle ?</t>
  </si>
  <si>
    <t>Dans le marché, comment écrit-on ou suit-on l'exigence liée à la substitution en cas de rupture d'approvisionnement sans baisse de qualité pour pouvoir agir ensuite ?</t>
  </si>
  <si>
    <t>La traduction marché doit prévoir une clause de substitution précisant délai, qualité égale ou supérieure, information, accord et preuves. La réponse doit distinguer exigence technique, critère d'attribution, preuve attendue et suivi d'exécution.</t>
  </si>
  <si>
    <t>Il faut que le marché indique une clause de substitution précisant délai, qualité égale ou supérieure, information, accord et preuves. La réponse doit comprendre que ce qui n'est pas écrit, prouvé et suivi sera difficile à contrôler.</t>
  </si>
  <si>
    <t>Q095 — RUPTURE QUALITÉ — CLAUSE, CRITÈRE OU SUIVI DE MARCHÉ — RUPTURE = INFORMATION + SUBSTITUTION ÉGALE/SUPÉRIEURE + PREUVE + ACCORD</t>
  </si>
  <si>
    <t>Q095 — RUPTURE QUALITÉ — CLAUSE, CRITÈRE OU SUIVI DE MARCHÉ — RUPTURE = PAS MOINS BON + PRÉVENIR + GARDER LA PREUVE</t>
  </si>
  <si>
    <t>OCR p.22 — Rupture qualité — clause, critère ou suivi de marché</t>
  </si>
  <si>
    <t>M04 corrigé — Rupture qualité — clause, critère ou suivi de marché — base pédagogique OCR à comparer au clausier CNRC/PDF source avant validation</t>
  </si>
  <si>
    <t>Q095 : Faire distinguer clause, critère et suivi : le moteur doit évaluer la logique de contrôle, pas seulement la citation d'un mot-clé. Pour « Rupture qualité », vérifier que la réponse dépasse le mot-clé et relie preuve, contrôle et conséquence opérationnelle.</t>
  </si>
  <si>
    <t>M04 — Contrôle documentaire transversal de la qualité — Sous l'angle « définition et périmètre », Quel périmètre professionnel dois-tu poser pour sécuriser la preuve de qualité des produits livrés dans un marché de restauration collective ?</t>
  </si>
  <si>
    <t>Sur le terrain, comment expliques-tu clairement ce que couvre la preuve de qualité des produits livrés avant de contrôler les produits ?</t>
  </si>
  <si>
    <t>Le périmètre attendu couvre toute qualité annoncée doit être rattachée à un produit, une livraison et une preuve exploitable : label, certification, fiche technique ou document équivalent. La réponse doit situer le sujet dans la qualité produit, la sécurité alimentaire ou le bien-être animal, puis préciser ce qui est réellement contrôlable.</t>
  </si>
  <si>
    <t>Il faut dire simplement que quand un fournisseur dit que le produit est de qualité, il faut une preuve écrite liée au produit livré. La réponse attendue doit rester concrète : produit concerné, intérêt pour les convives et point à vérifier.</t>
  </si>
  <si>
    <t>Q096 — PREUVE QUALITÉ — DÉFINITION ET PÉRIMÈTRE — PREUVE QUALITÉ = PRODUIT + RÉFÉRENCE + VALIDITÉ + LIVRAISON + ARCHIVE</t>
  </si>
  <si>
    <t>Q096 — PREUVE QUALITÉ — DÉFINITION ET PÉRIMÈTRE — QUALITÉ = PREUVE ÉCRITE + BON PRODUIT + DATE VALIDE</t>
  </si>
  <si>
    <t>OCR transversal — Preuve qualité — définition et périmètre</t>
  </si>
  <si>
    <t>M04 corrigé — Preuve qualité — définition et périmètre — base pédagogique OCR à comparer au clausier CNRC/PDF source avant validation</t>
  </si>
  <si>
    <t>Q096 : Faire reformuler le périmètre : l'apprenant doit nommer le produit concerné, l'objectif et la limite de l'exigence. Pour « Preuve qualité », vérifier que la réponse dépasse le mot-clé et relie preuve, contrôle et conséquence opérationnelle.</t>
  </si>
  <si>
    <t>M04 — Contrôle documentaire transversal de la qualité — Sous l'angle « preuves et documents », Quels justificatifs ou documents permettent de contrôler la preuve de qualité des produits livrés sans se contenter d'une déclaration fournisseur ?</t>
  </si>
  <si>
    <t>Quels papiers, étiquettes ou preuves dois-tu demander pour vérifier la preuve de qualité des produits livrés ?</t>
  </si>
  <si>
    <t>Les preuves attendues sont certificat, label, fiche technique, étiquette, BPU, bon de livraison, facture et correspondance exacte de référence. La réponse doit relier chaque preuve au produit livré ou au BPU, et refuser les déclarations générales non vérifiables.</t>
  </si>
  <si>
    <t>On doit vérifier certificat, label, fiche technique, étiquette, BPU, bon de livraison, facture et correspondance exacte de référence. Il faut dire où la preuve se voit et pourquoi elle permet de contrôler le produit.</t>
  </si>
  <si>
    <t>Q097 — PREUVE QUALITÉ — PREUVES ET DOCUMENTS — PREUVE QUALITÉ = PRODUIT + RÉFÉRENCE + VALIDITÉ + LIVRAISON + ARCHIVE</t>
  </si>
  <si>
    <t>Q097 — PREUVE QUALITÉ — PREUVES ET DOCUMENTS — QUALITÉ = PREUVE ÉCRITE + BON PRODUIT + DATE VALIDE</t>
  </si>
  <si>
    <t>OCR transversal — Preuve qualité — preuves et documents</t>
  </si>
  <si>
    <t>M04 corrigé — Preuve qualité — preuves et documents — base pédagogique OCR à comparer au clausier CNRC/PDF source avant validation</t>
  </si>
  <si>
    <t>Q097 : La relance formateur doit pousser vers la preuve vérifiable, pas vers une opinion ou une confiance donnée au fournisseur. Pour « Preuve qualité », vérifier que la réponse dépasse le mot-clé et relie preuve, contrôle et conséquence opérationnelle.</t>
  </si>
  <si>
    <t>M04 — Contrôle documentaire transversal de la qualité — Sous l'angle « risques et erreurs à éviter », Quelles erreurs d'achat, de réception ou de suivi peuvent rendre la preuve de qualité des produits livrés inefficace ou non conforme ?</t>
  </si>
  <si>
    <t>Quelles erreurs faut-il éviter quand on contrôle la preuve de qualité des produits livrés ?</t>
  </si>
  <si>
    <t>Les risques principaux sont accepter une preuve périmée, non liée au produit, trop générale, incohérente avec le BPU ou impossible à contrôler. La réponse doit expliquer l'impact : contrôle impossible, baisse de qualité, écart sanitaire, non-conformité ou manquement du titulaire.</t>
  </si>
  <si>
    <t>Les erreurs à éviter sont accepter une preuve périmée, non liée au produit, trop générale, incohérente avec le BPU ou impossible à contrôler. La réponse doit montrer ce qu'il ne faut pas laisser passer à la réception ou dans le suivi.</t>
  </si>
  <si>
    <t>Q098 — PREUVE QUALITÉ — RISQUES ET ERREURS À ÉVITER — PREUVE QUALITÉ = PRODUIT + RÉFÉRENCE + VALIDITÉ + LIVRAISON + ARCHIVE</t>
  </si>
  <si>
    <t>Q098 — PREUVE QUALITÉ — RISQUES ET ERREURS À ÉVITER — QUALITÉ = PREUVE ÉCRITE + BON PRODUIT + DATE VALIDE</t>
  </si>
  <si>
    <t>OCR transversal — Preuve qualité — risques et erreurs à éviter</t>
  </si>
  <si>
    <t>M04 corrigé — Preuve qualité — risques et erreurs à éviter — base pédagogique OCR à comparer au clausier CNRC/PDF source avant validation</t>
  </si>
  <si>
    <t>Q098 : Insister sur les conséquences opérationnelles : produit accepté à tort, contrôle impossible, qualité dégradée ou risque pour les convives. Pour « Preuve qualité », vérifier que la réponse dépasse le mot-clé et relie preuve, contrôle et conséquence opérationnelle.</t>
  </si>
  <si>
    <t>M04 — Contrôle documentaire transversal de la qualité — Sous l'angle « contrôle terrain », Comment appliquer et contrôler concrètement la preuve de qualité des produits livrés pendant l'exécution du marché ?</t>
  </si>
  <si>
    <t>À la réception ou en production, que fais-tu concrètement pour contrôler la preuve de qualité des produits livrés ?</t>
  </si>
  <si>
    <t>La méthode d'application consiste à vérifier validité, référence produit, date, cohérence livraison/BPU et archiver les documents utiles. La réponse doit décrire une suite d'actions observable : contrôler, comparer, tracer l'écart et alerter ou refuser selon la procédure.</t>
  </si>
  <si>
    <t>Concrètement, tu dois vérifier validité, référence produit, date, cohérence livraison/BPU et archiver les documents utiles. La réponse doit montrer le geste professionnel : lire, comparer, noter et prévenir.</t>
  </si>
  <si>
    <t>Q099 — PREUVE QUALITÉ — CONTRÔLE TERRAIN — PREUVE QUALITÉ = PRODUIT + RÉFÉRENCE + VALIDITÉ + LIVRAISON + ARCHIVE</t>
  </si>
  <si>
    <t>Q099 — PREUVE QUALITÉ — CONTRÔLE TERRAIN — QUALITÉ = PREUVE ÉCRITE + BON PRODUIT + DATE VALIDE</t>
  </si>
  <si>
    <t>OCR transversal — Preuve qualité — contrôle terrain</t>
  </si>
  <si>
    <t>M04 corrigé — Preuve qualité — contrôle terrain — base pédagogique OCR à comparer au clausier CNRC/PDF source avant validation</t>
  </si>
  <si>
    <t>Q099 : La réponse doit décrire une action observable ; une phrase générale du type « il faut contrôler » ne suffit pas. Pour « Preuve qualité », vérifier que la réponse dépasse le mot-clé et relie preuve, contrôle et conséquence opérationnelle.</t>
  </si>
  <si>
    <t>M04 — Contrôle documentaire transversal de la qualité — Sous l'angle « clause, critère ou suivi de marché », Comment traduire la preuve de qualité des produits livrés en exigence, critère ou suivi de marché sans affaiblir le contrôle ?</t>
  </si>
  <si>
    <t>Dans le marché, comment écrit-on ou suit-on l'exigence liée à la preuve de qualité des produits livrés pour pouvoir agir ensuite ?</t>
  </si>
  <si>
    <t>La traduction marché doit prévoir une obligation de transmission de preuves, avec format, fréquence, validité et conséquence en cas de non-transmission. La réponse doit distinguer exigence technique, critère d'attribution, preuve attendue et suivi d'exécution.</t>
  </si>
  <si>
    <t>Il faut que le marché indique une obligation de transmission de preuves, avec format, fréquence, validité et conséquence en cas de non-transmission. La réponse doit comprendre que ce qui n'est pas écrit, prouvé et suivi sera difficile à contrôler.</t>
  </si>
  <si>
    <t>Q100 — PREUVE QUALITÉ — CLAUSE, CRITÈRE OU SUIVI DE MARCHÉ — PREUVE QUALITÉ = PRODUIT + RÉFÉRENCE + VALIDITÉ + LIVRAISON + ARCHIVE</t>
  </si>
  <si>
    <t>Q100 — PREUVE QUALITÉ — CLAUSE, CRITÈRE OU SUIVI DE MARCHÉ — QUALITÉ = PREUVE ÉCRITE + BON PRODUIT + DATE VALIDE</t>
  </si>
  <si>
    <t>OCR transversal — Preuve qualité — clause, critère ou suivi de marché</t>
  </si>
  <si>
    <t>M04 corrigé — Preuve qualité — clause, critère ou suivi de marché — base pédagogique OCR à comparer au clausier CNRC/PDF source avant validation</t>
  </si>
  <si>
    <t>Q100 : Faire distinguer clause, critère et suivi : le moteur doit évaluer la logique de contrôle, pas seulement la citation d'un mot-clé. Pour « Preuve qualité », vérifier que la réponse dépasse le mot-clé et relie preuve, contrôle et conséquence opérationnelle.</t>
  </si>
  <si>
    <t>M03 — Traçabilité et réglementations : sous l’angle définition/périmètre, comment caractériser étiquetage de l’origine pour que l’origine des denrées alimentaires soit contrôlable dans un marché public alimentaire ?</t>
  </si>
  <si>
    <t>Avec tes mots, explique ce qu’il faut comprendre par étiquetage de l’origine et ce qui doit être suivi pour l’origine indiquée sur les produits.</t>
  </si>
  <si>
    <t>Définir le périmètre : produits concernés, information obligatoire, acteur responsable et limite entre simple désignation commerciale et preuve exploitable. Pour ce thème précis (Origine — étiquetage de l’origine), citer les informations à contrôler et le résultat attendu du contrôle.</t>
  </si>
  <si>
    <t>Répondre en phrases simples : dire quel produit est concerné, quelle information il faut garder et pourquoi elle sert au contrôle. Ici, le contrôle porte sur l’origine indiquée sur les produits ; répondre avec l’action concrète adaptée à l’angle « définition et périmètre ».</t>
  </si>
  <si>
    <t>Une réponse PRO attendue définit étiquetage de l’origine comme une exigence de traçabilité applicable à l’origine des denrées alimentaires. Elle précise les produits concernés, les informations minimales à conserver, le rôle du titulaire et le lien entre offre, livraison et contrôle. Elle ne se limite pas à citer un mot-clé : elle montre ce qui entre dans le périmètre et ce qui n’en fait pas partie.</t>
  </si>
  <si>
    <t>Une bonne réponse CFA dit clairement quels produits sont concernés par étiquetage de l’origine, quelle information doit suivre le produit et pourquoi cette information permet de contrôler la livraison. Elle évite de répondre seulement “il faut une étiquette”. Pour Origine, citer au moins une preuve ou une action concrète liée à : origine, étiquette, produit, preuve, livraison.</t>
  </si>
  <si>
    <t>ORIGINE — DÉFINITION ET PÉRIMÈTRE — ORIGINE, ÉTIQUETAGE, DENRÉE, INFORMATION CONSOMMATEUR, PREUVE FOURNISSEUR</t>
  </si>
  <si>
    <t>Origine : définir le sujet et délimiter ce qui doit être contrôlé — mots terrain : origine, étiquette, produit, preuve, livraison</t>
  </si>
  <si>
    <t>OCR clausier CNRC 2026 — section 4.1 Étiquetage de l’origine — question 001, angle 1/5 : définition et périmètre.</t>
  </si>
  <si>
    <t>Matrice pédagogique M03 issue OCR — contenu à comparer au PDF CNRC source avant usage officiel ; domaine Origine, angle définition et périmètre.</t>
  </si>
  <si>
    <t>Relance formateur : vérifier que l’apprenant distingue désignation commerciale, origine réelle, lot et preuve. Pour Origine, refuser les réponses vagues sans produit concerné ni information vérifiable.</t>
  </si>
  <si>
    <t>M03 — Traçabilité et réglementations : quels documents demander ou contrôler pour prouver étiquetage de l’origine dans l’exécution d’un marché public alimentaire ?</t>
  </si>
  <si>
    <t>Sur une livraison ou une fiche produit, quels papiers ou fichiers dois-tu regarder pour vérifier étiquetage de l’origine ?</t>
  </si>
  <si>
    <t>Citer les preuves attendues, expliquer leur cohérence entre BPU, fiche produit, bon de livraison et facture, puis indiquer comment les archiver ou les transmettre. Pour ce thème précis (Origine — étiquetage de l’origine), citer les informations à contrôler et le résultat attendu du contrôle.</t>
  </si>
  <si>
    <t>Nommer les documents utiles et expliquer comment tu vérifies qu’ils correspondent bien au produit livré. Ici, le contrôle porte sur l’origine indiquée sur les produits ; répondre avec l’action concrète adaptée à l’angle « preuve et document ».</t>
  </si>
  <si>
    <t>Une réponse PRO cite les pièces pertinentes : étiquette, fiche produit, bon de livraison, facture et déclaration fournisseur. Elle explique que la preuve doit être datée, valide, rattachée à une référence produit et cohérente avec le BPU ou la commande. La réponse doit aussi indiquer comment l’acheteur peut réclamer, classer et exploiter ces documents en cours d’exécution.</t>
  </si>
  <si>
    <t>Une réponse CFA attendue nomme les documents concrets : bon de livraison, étiquette, fiche produit ou attestation selon le cas. Elle dit qu’il faut vérifier que le document parle du bon produit, du bon lot et de la bonne livraison. Pour Origine, citer au moins une preuve ou une action concrète liée à : origine, étiquette, produit, preuve, livraison.</t>
  </si>
  <si>
    <t>ORIGINE — PREUVE ET DOCUMENT — ORIGINE, ÉTIQUETAGE, DENRÉE, INFORMATION CONSOMMATEUR, PREUVE FOURNISSEUR</t>
  </si>
  <si>
    <t>Origine : identifier les documents qui prouvent la conformité — mots terrain : origine, étiquette, produit, preuve, livraison</t>
  </si>
  <si>
    <t>OCR clausier CNRC 2026 — section 4.1 Étiquetage de l’origine — question 002, angle 2/5 : preuve et document.</t>
  </si>
  <si>
    <t>Matrice pédagogique M03 issue OCR — contenu à comparer au PDF CNRC source avant usage officiel ; domaine Origine, angle preuve et document.</t>
  </si>
  <si>
    <t>Relance formateur : demander une preuve précise, pas une affirmation. Pour Origine, faire verbaliser le chemin commande → document → livraison → contrôle.</t>
  </si>
  <si>
    <t>M03 — Traçabilité et réglementations : quelles erreurs peuvent rendre étiquetage de l’origine non fiable ou non contrôlable dans le suivi du marché ?</t>
  </si>
  <si>
    <t>Qu’est-ce qui peut poser problème si on contrôle mal étiquetage de l’origine pendant une livraison ou un suivi fournisseur ?</t>
  </si>
  <si>
    <t>Identifier les confusions, preuves insuffisantes, documents périmés, substitutions non validées ou pertes d’information entre livraison et stockage. Pour ce thème précis (Origine — étiquetage de l’origine), citer les informations à contrôler et le résultat attendu du contrôle.</t>
  </si>
  <si>
    <t>Donner les pièges concrets à éviter : document absent, produit qui ne correspond pas, lot perdu, information trop vague ou remplacement non validé. Ici, le contrôle porte sur l’origine indiquée sur les produits ; répondre avec l’action concrète adaptée à l’angle « risque et erreur à éviter ».</t>
  </si>
  <si>
    <t>Une réponse PRO attendue analyse le risque principal : confondre une marque, une adresse commerciale ou un conditionneur avec l’origine réelle. Elle montre les conséquences possibles sur la conformité du marché, la capacité de contrôle, la transparence et le traitement des non-conformités. Elle doit proposer une réaction : réserve, demande de preuve complémentaire, traçage de l’écart ou alerte acheteur.</t>
  </si>
  <si>
    <t>Une bonne réponse CFA repère le danger : accepter un produit sans preuve claire ou sans correspondance avec la commande. Elle indique qu’il faut bloquer, signaler ou demander la preuve avant de valider la livraison. Pour Origine, citer au moins une preuve ou une action concrète liée à : origine, étiquette, produit, preuve, livraison.</t>
  </si>
  <si>
    <t>ORIGINE — RISQUE ET ERREUR À ÉVITER — ORIGINE, ÉTIQUETAGE, DENRÉE, INFORMATION CONSOMMATEUR, PREUVE FOURNISSEUR</t>
  </si>
  <si>
    <t>Origine : repérer les erreurs qui faussent le contrôle — mots terrain : origine, étiquette, produit, preuve, livraison</t>
  </si>
  <si>
    <t>OCR clausier CNRC 2026 — section 4.1 Étiquetage de l’origine — question 003, angle 3/5 : risque et erreur à éviter.</t>
  </si>
  <si>
    <t>Matrice pédagogique M03 issue OCR — contenu à comparer au PDF CNRC source avant usage officiel ; domaine Origine, angle risque et erreur à éviter.</t>
  </si>
  <si>
    <t>Relance formateur : faire chercher une erreur réelle de terrain. Pour Origine, valoriser les réponses qui expliquent la conséquence pratique, pas seulement le mot “non conforme”.</t>
  </si>
  <si>
    <t>M03 — Traçabilité et réglementations : comment appliquer concrètement le contrôle de étiquetage de l’origine lors d’une réception, d’un suivi fournisseur ou d’un audit interne ?</t>
  </si>
  <si>
    <t>Décris ce que tu fais concrètement pour contrôler étiquetage de l’origine quand le produit arrive ou quand on vérifie le fournisseur.</t>
  </si>
  <si>
    <t>Décrire une séquence opérationnelle : comparer commande, produit livré, étiquette, lot, document fournisseur, puis tracer l’acceptation, la réserve ou la demande de correction. Pour ce thème précis (Origine — étiquetage de l’origine), citer les informations à contrôler et le résultat attendu du contrôle.</t>
  </si>
  <si>
    <t>Répondre comme en situation : je regarde le produit, je compare avec le bon, je vérifie le lot ou l’origine, puis je note le problème si ça ne colle pas. Ici, le contrôle porte sur l’origine indiquée sur les produits ; répondre avec l’action concrète adaptée à l’angle « application terrain ».</t>
  </si>
  <si>
    <t>Une réponse PRO décrit un contrôle structuré : rapprocher la commande et le BPU, examiner le produit, vérifier les mentions de traçabilité, contrôler les documents fournis, enregistrer l’écart si nécessaire et informer l’interlocuteur prévu. Elle intègre la mention d’origine doit être lisible, cohérente avec le produit livré et reliée aux documents de livraison.</t>
  </si>
  <si>
    <t>Une réponse CFA correcte décrit une action observable : regarder l’étiquette et le bon de livraison, comparer avec ce qui était prévu, garder le numéro de lot ou l’origine, et prévenir si un document manque ou ne correspond pas. Pour Origine, citer au moins une preuve ou une action concrète liée à : origine, étiquette, produit, preuve, livraison.</t>
  </si>
  <si>
    <t>ORIGINE — APPLICATION TERRAIN — ORIGINE, ÉTIQUETAGE, DENRÉE, INFORMATION CONSOMMATEUR, PREUVE FOURNISSEUR</t>
  </si>
  <si>
    <t>Origine : décrire le geste de contrôle en réception ou suivi — mots terrain : origine, étiquette, produit, preuve, livraison</t>
  </si>
  <si>
    <t>OCR clausier CNRC 2026 — section 4.1 Étiquetage de l’origine — question 004, angle 4/5 : application terrain.</t>
  </si>
  <si>
    <t>Matrice pédagogique M03 issue OCR — contenu à comparer au PDF CNRC source avant usage officiel ; domaine Origine, angle application terrain.</t>
  </si>
  <si>
    <t>Relance formateur : demander à l’apprenant de dérouler le contrôle dans l’ordre. Pour Origine, la réponse doit être actionnable par un agent de réception ou un responsable de production.</t>
  </si>
  <si>
    <t>M03 — Traçabilité et réglementations : comment traduire étiquetage de l’origine en exigence, critère ou clause de marché sans créer une obligation impossible à contrôler ?</t>
  </si>
  <si>
    <t>Comment écrire dans le marché ce que le fournisseur doit faire pour que étiquetage de l’origine soit vérifiable ?</t>
  </si>
  <si>
    <t>Relier l’exigence à la bonne pièce du marché, préciser les preuves, la fréquence, le format attendu, le contrôle et le traitement des manquements. Pour ce thème précis (Origine — étiquetage de l’origine), citer les informations à contrôler et le résultat attendu du contrôle.</t>
  </si>
  <si>
    <t>Dire simplement ce qu’il faut demander au fournisseur, où l’écrire et comment vérifier qu’il respecte sa promesse. Ici, le contrôle porte sur l’origine indiquée sur les produits ; répondre avec l’action concrète adaptée à l’angle « critère ou clause de marché ».</t>
  </si>
  <si>
    <t>Une réponse PRO attendue propose une exigence contrôlable : prévoir une exigence de transmission et de maintien des informations d’origine pendant l’exécution. Elle distingue le besoin technique, la preuve documentaire, la modalité de transmission et la conséquence en cas de manquement. La formulation doit rester objective, non discriminatoire et vérifiable pendant l’exécution.</t>
  </si>
  <si>
    <t>Une réponse CFA attendue explique qu’une clause doit dire clairement ce que le fournisseur doit donner, quand il doit le donner et ce qu’on fait si la preuve manque. Elle évite les promesses floues du type “produit de bonne qualité”. Pour Origine, citer au moins une preuve ou une action concrète liée à : origine, étiquette, produit, preuve, livraison.</t>
  </si>
  <si>
    <t>ORIGINE — CRITÈRE OU CLAUSE DE MARCHÉ — ORIGINE, ÉTIQUETAGE, DENRÉE, INFORMATION CONSOMMATEUR, PREUVE FOURNISSEUR</t>
  </si>
  <si>
    <t>Origine : relier le sujet à une exigence écrite du marché — mots terrain : origine, étiquette, produit, preuve, livraison</t>
  </si>
  <si>
    <t>OCR clausier CNRC 2026 — section 4.1 Étiquetage de l’origine — question 005, angle 5/5 : critère ou clause de marché.</t>
  </si>
  <si>
    <t>Matrice pédagogique M03 issue OCR — contenu à comparer au PDF CNRC source avant usage officiel ; domaine Origine, angle critère ou clause de marché.</t>
  </si>
  <si>
    <t>Relance formateur : faire transformer une intention en exigence vérifiable. Pour Origine, contrôler que la réponse contient preuve, moment de contrôle et conséquence possible.</t>
  </si>
  <si>
    <t>M03 — Traçabilité et réglementations : sous l’angle définition/périmètre, comment caractériser transmission des données d’origine pour que les données d’origine demandées au titulaire soit contrôlable dans un marché public alimentaire ?</t>
  </si>
  <si>
    <t>Avec tes mots, explique ce qu’il faut comprendre par transmission des données d’origine et ce qui doit être suivi pour les informations d’origine que le fournisseur doit transmettre.</t>
  </si>
  <si>
    <t>Définir le périmètre : produits concernés, information obligatoire, acteur responsable et limite entre simple désignation commerciale et preuve exploitable. Pour ce thème précis (Données origine — transmission des données d’origine), citer les informations à contrôler et le résultat attendu du contrôle.</t>
  </si>
  <si>
    <t>Répondre en phrases simples : dire quel produit est concerné, quelle information il faut garder et pourquoi elle sert au contrôle. Ici, le contrôle porte sur les informations d’origine que le fournisseur doit transmettre ; répondre avec l’action concrète adaptée à l’angle « définition et périmètre ».</t>
  </si>
  <si>
    <t>Une réponse PRO attendue définit transmission des données d’origine comme une exigence de traçabilité applicable à les données d’origine demandées au titulaire. Elle précise les produits concernés, les informations minimales à conserver, le rôle du titulaire et le lien entre offre, livraison et contrôle. Elle ne se limite pas à citer un mot-clé : elle montre ce qui entre dans le périmètre et ce qui n’en fait pas partie.</t>
  </si>
  <si>
    <t>Une bonne réponse CFA dit clairement quels produits sont concernés par transmission des données d’origine, quelle information doit suivre le produit et pourquoi cette information permet de contrôler la livraison. Elle évite de répondre seulement “il faut une étiquette”. Pour Données origine, citer au moins une preuve ou une action concrète liée à : données origine, transmettre, tableau, produit listé, contrôle.</t>
  </si>
  <si>
    <t>DONNÉES ORIGINE — DÉFINITION ET PÉRIMÈTRE — DONNÉES ORIGINE, TRANSMISSION, BPU, REPORTING, TRAÇABILITÉ DOCUMENTAIRE</t>
  </si>
  <si>
    <t>Données origine : définir le sujet et délimiter ce qui doit être contrôlé — mots terrain : données origine, transmettre, tableau, produit listé, contrôle</t>
  </si>
  <si>
    <t>OCR clausier CNRC 2026 — section 4.3 Données relatives à l’origine — question 006, angle 1/5 : définition et périmètre.</t>
  </si>
  <si>
    <t>Matrice pédagogique M03 issue OCR — contenu à comparer au PDF CNRC source avant usage officiel ; domaine Données origine, angle définition et périmètre.</t>
  </si>
  <si>
    <t>Relance formateur : vérifier que l’apprenant distingue désignation commerciale, origine réelle, lot et preuve. Pour Données origine, refuser les réponses vagues sans produit concerné ni information vérifiable.</t>
  </si>
  <si>
    <t>M03 — Traçabilité et réglementations : quels documents demander ou contrôler pour prouver transmission des données d’origine dans l’exécution d’un marché public alimentaire ?</t>
  </si>
  <si>
    <t>Sur une livraison ou une fiche produit, quels papiers ou fichiers dois-tu regarder pour vérifier transmission des données d’origine ?</t>
  </si>
  <si>
    <t>Citer les preuves attendues, expliquer leur cohérence entre BPU, fiche produit, bon de livraison et facture, puis indiquer comment les archiver ou les transmettre. Pour ce thème précis (Données origine — transmission des données d’origine), citer les informations à contrôler et le résultat attendu du contrôle.</t>
  </si>
  <si>
    <t>Nommer les documents utiles et expliquer comment tu vérifies qu’ils correspondent bien au produit livré. Ici, le contrôle porte sur les informations d’origine que le fournisseur doit transmettre ; répondre avec l’action concrète adaptée à l’angle « preuve et document ».</t>
  </si>
  <si>
    <t>Une réponse PRO cite les pièces pertinentes : tableau de suivi, BPU, fiche fournisseur, facture, bon de livraison et fichier de reporting. Elle explique que la preuve doit être datée, valide, rattachée à une référence produit et cohérente avec le BPU ou la commande. La réponse doit aussi indiquer comment l’acheteur peut réclamer, classer et exploiter ces documents en cours d’exécution.</t>
  </si>
  <si>
    <t>Une réponse CFA attendue nomme les documents concrets : bon de livraison, étiquette, fiche produit ou attestation selon le cas. Elle dit qu’il faut vérifier que le document parle du bon produit, du bon lot et de la bonne livraison. Pour Données origine, citer au moins une preuve ou une action concrète liée à : données origine, transmettre, tableau, produit listé, contrôle.</t>
  </si>
  <si>
    <t>DONNÉES ORIGINE — PREUVE ET DOCUMENT — DONNÉES ORIGINE, TRANSMISSION, BPU, REPORTING, TRAÇABILITÉ DOCUMENTAIRE</t>
  </si>
  <si>
    <t>Données origine : identifier les documents qui prouvent la conformité — mots terrain : données origine, transmettre, tableau, produit listé, contrôle</t>
  </si>
  <si>
    <t>OCR clausier CNRC 2026 — section 4.3 Données relatives à l’origine — question 007, angle 2/5 : preuve et document.</t>
  </si>
  <si>
    <t>Matrice pédagogique M03 issue OCR — contenu à comparer au PDF CNRC source avant usage officiel ; domaine Données origine, angle preuve et document.</t>
  </si>
  <si>
    <t>Relance formateur : demander une preuve précise, pas une affirmation. Pour Données origine, faire verbaliser le chemin commande → document → livraison → contrôle.</t>
  </si>
  <si>
    <t>M03 — Traçabilité et réglementations : quelles erreurs peuvent rendre transmission des données d’origine non fiable ou non contrôlable dans le suivi du marché ?</t>
  </si>
  <si>
    <t>Qu’est-ce qui peut poser problème si on contrôle mal transmission des données d’origine pendant une livraison ou un suivi fournisseur ?</t>
  </si>
  <si>
    <t>Identifier les confusions, preuves insuffisantes, documents périmés, substitutions non validées ou pertes d’information entre livraison et stockage. Pour ce thème précis (Données origine — transmission des données d’origine), citer les informations à contrôler et le résultat attendu du contrôle.</t>
  </si>
  <si>
    <t>Donner les pièges concrets à éviter : document absent, produit qui ne correspond pas, lot perdu, information trop vague ou remplacement non validé. Ici, le contrôle porte sur les informations d’origine que le fournisseur doit transmettre ; répondre avec l’action concrète adaptée à l’angle « risque et erreur à éviter ».</t>
  </si>
  <si>
    <t>Une réponse PRO attendue analyse le risque principal : recevoir des données globales ou tardives qui empêchent le contrôle ligne par ligne. Elle montre les conséquences possibles sur la conformité du marché, la capacité de contrôle, la transparence et le traitement des non-conformités. Elle doit proposer une réaction : réserve, demande de preuve complémentaire, traçage de l’écart ou alerte acheteur.</t>
  </si>
  <si>
    <t>Une bonne réponse CFA repère le danger : accepter un produit sans preuve claire ou sans correspondance avec la commande. Elle indique qu’il faut bloquer, signaler ou demander la preuve avant de valider la livraison. Pour Données origine, citer au moins une preuve ou une action concrète liée à : données origine, transmettre, tableau, produit listé, contrôle.</t>
  </si>
  <si>
    <t>DONNÉES ORIGINE — RISQUE ET ERREUR À ÉVITER — DONNÉES ORIGINE, TRANSMISSION, BPU, REPORTING, TRAÇABILITÉ DOCUMENTAIRE</t>
  </si>
  <si>
    <t>Données origine : repérer les erreurs qui faussent le contrôle — mots terrain : données origine, transmettre, tableau, produit listé, contrôle</t>
  </si>
  <si>
    <t>OCR clausier CNRC 2026 — section 4.3 Données relatives à l’origine — question 008, angle 3/5 : risque et erreur à éviter.</t>
  </si>
  <si>
    <t>Matrice pédagogique M03 issue OCR — contenu à comparer au PDF CNRC source avant usage officiel ; domaine Données origine, angle risque et erreur à éviter.</t>
  </si>
  <si>
    <t>Relance formateur : faire chercher une erreur réelle de terrain. Pour Données origine, valoriser les réponses qui expliquent la conséquence pratique, pas seulement le mot “non conforme”.</t>
  </si>
  <si>
    <t>M03 — Traçabilité et réglementations : comment appliquer concrètement le contrôle de transmission des données d’origine lors d’une réception, d’un suivi fournisseur ou d’un audit interne ?</t>
  </si>
  <si>
    <t>Décris ce que tu fais concrètement pour contrôler transmission des données d’origine quand le produit arrive ou quand on vérifie le fournisseur.</t>
  </si>
  <si>
    <t>Décrire une séquence opérationnelle : comparer commande, produit livré, étiquette, lot, document fournisseur, puis tracer l’acceptation, la réserve ou la demande de correction. Pour ce thème précis (Données origine — transmission des données d’origine), citer les informations à contrôler et le résultat attendu du contrôle.</t>
  </si>
  <si>
    <t>Répondre comme en situation : je regarde le produit, je compare avec le bon, je vérifie le lot ou l’origine, puis je note le problème si ça ne colle pas. Ici, le contrôle porte sur les informations d’origine que le fournisseur doit transmettre ; répondre avec l’action concrète adaptée à l’angle « application terrain ».</t>
  </si>
  <si>
    <t>Une réponse PRO décrit un contrôle structuré : rapprocher la commande et le BPU, examiner le produit, vérifier les mentions de traçabilité, contrôler les documents fournis, enregistrer l’écart si nécessaire et informer l’interlocuteur prévu. Elle intègre les données transmises doivent permettre de rattacher chaque produit référencé à son origine déclarée.</t>
  </si>
  <si>
    <t>Une réponse CFA correcte décrit une action observable : regarder l’étiquette et le bon de livraison, comparer avec ce qui était prévu, garder le numéro de lot ou l’origine, et prévenir si un document manque ou ne correspond pas. Pour Données origine, citer au moins une preuve ou une action concrète liée à : données origine, transmettre, tableau, produit listé, contrôle.</t>
  </si>
  <si>
    <t>DONNÉES ORIGINE — APPLICATION TERRAIN — DONNÉES ORIGINE, TRANSMISSION, BPU, REPORTING, TRAÇABILITÉ DOCUMENTAIRE</t>
  </si>
  <si>
    <t>Données origine : décrire le geste de contrôle en réception ou suivi — mots terrain : données origine, transmettre, tableau, produit listé, contrôle</t>
  </si>
  <si>
    <t>OCR clausier CNRC 2026 — section 4.3 Données relatives à l’origine — question 009, angle 4/5 : application terrain.</t>
  </si>
  <si>
    <t>Matrice pédagogique M03 issue OCR — contenu à comparer au PDF CNRC source avant usage officiel ; domaine Données origine, angle application terrain.</t>
  </si>
  <si>
    <t>Relance formateur : demander à l’apprenant de dérouler le contrôle dans l’ordre. Pour Données origine, la réponse doit être actionnable par un agent de réception ou un responsable de production.</t>
  </si>
  <si>
    <t>M03 — Traçabilité et réglementations : comment traduire transmission des données d’origine en exigence, critère ou clause de marché sans créer une obligation impossible à contrôler ?</t>
  </si>
  <si>
    <t>Comment écrire dans le marché ce que le fournisseur doit faire pour que transmission des données d’origine soit vérifiable ?</t>
  </si>
  <si>
    <t>Relier l’exigence à la bonne pièce du marché, préciser les preuves, la fréquence, le format attendu, le contrôle et le traitement des manquements. Pour ce thème précis (Données origine — transmission des données d’origine), citer les informations à contrôler et le résultat attendu du contrôle.</t>
  </si>
  <si>
    <t>Dire simplement ce qu’il faut demander au fournisseur, où l’écrire et comment vérifier qu’il respecte sa promesse. Ici, le contrôle porte sur les informations d’origine que le fournisseur doit transmettre ; répondre avec l’action concrète adaptée à l’angle « critère ou clause de marché ».</t>
  </si>
  <si>
    <t>Une réponse PRO attendue propose une exigence contrôlable : fixer fréquence, format, destinataire et contenu minimal des données d’origine. Elle distingue le besoin technique, la preuve documentaire, la modalité de transmission et la conséquence en cas de manquement. La formulation doit rester objective, non discriminatoire et vérifiable pendant l’exécution.</t>
  </si>
  <si>
    <t>Une réponse CFA attendue explique qu’une clause doit dire clairement ce que le fournisseur doit donner, quand il doit le donner et ce qu’on fait si la preuve manque. Elle évite les promesses floues du type “produit de bonne qualité”. Pour Données origine, citer au moins une preuve ou une action concrète liée à : données origine, transmettre, tableau, produit listé, contrôle.</t>
  </si>
  <si>
    <t>DONNÉES ORIGINE — CRITÈRE OU CLAUSE DE MARCHÉ — DONNÉES ORIGINE, TRANSMISSION, BPU, REPORTING, TRAÇABILITÉ DOCUMENTAIRE</t>
  </si>
  <si>
    <t>Données origine : relier le sujet à une exigence écrite du marché — mots terrain : données origine, transmettre, tableau, produit listé, contrôle</t>
  </si>
  <si>
    <t>OCR clausier CNRC 2026 — section 4.3 Données relatives à l’origine — question 010, angle 5/5 : critère ou clause de marché.</t>
  </si>
  <si>
    <t>Matrice pédagogique M03 issue OCR — contenu à comparer au PDF CNRC source avant usage officiel ; domaine Données origine, angle critère ou clause de marché.</t>
  </si>
  <si>
    <t>Relance formateur : faire transformer une intention en exigence vérifiable. Pour Données origine, contrôler que la réponse contient preuve, moment de contrôle et conséquence possible.</t>
  </si>
  <si>
    <t>M03 — Traçabilité et réglementations : sous l’angle définition/périmètre, comment caractériser traçabilité des volailles fraîches en vrac pour que les volailles fraîches livrées en vrac soit contrôlable dans un marché public alimentaire ?</t>
  </si>
  <si>
    <t>Avec tes mots, explique ce qu’il faut comprendre par traçabilité des volailles fraîches en vrac et ce qui doit être suivi pour les volailles fraîches livrées sans emballage individuel.</t>
  </si>
  <si>
    <t>Définir le périmètre : produits concernés, information obligatoire, acteur responsable et limite entre simple désignation commerciale et preuve exploitable. Pour ce thème précis (Volailles vrac — traçabilité des volailles fraîches en vrac), citer les informations à contrôler et le résultat attendu du contrôle.</t>
  </si>
  <si>
    <t>Répondre en phrases simples : dire quel produit est concerné, quelle information il faut garder et pourquoi elle sert au contrôle. Ici, le contrôle porte sur les volailles fraîches livrées sans emballage individuel ; répondre avec l’action concrète adaptée à l’angle « définition et périmètre ».</t>
  </si>
  <si>
    <t>Une réponse PRO attendue définit traçabilité des volailles fraîches en vrac comme une exigence de traçabilité applicable à les volailles fraîches livrées en vrac. Elle précise les produits concernés, les informations minimales à conserver, le rôle du titulaire et le lien entre offre, livraison et contrôle. Elle ne se limite pas à citer un mot-clé : elle montre ce qui entre dans le périmètre et ce qui n’en fait pas partie.</t>
  </si>
  <si>
    <t>Une bonne réponse CFA dit clairement quels produits sont concernés par traçabilité des volailles fraîches en vrac, quelle information doit suivre le produit et pourquoi cette information permet de contrôler la livraison. Elle évite de répondre seulement “il faut une étiquette”. Pour Volailles vrac, citer au moins une preuve ou une action concrète liée à : volaille, vrac, lot, origine, bon de livraison.</t>
  </si>
  <si>
    <t>VOLAILLES VRAC — DÉFINITION ET PÉRIMÈTRE — VOLAILLE FRAÎCHE, VRAC, LOT, ORIGINE, TRAÇABILITÉ RÉCEPTION</t>
  </si>
  <si>
    <t>Volailles vrac : définir le sujet et délimiter ce qui doit être contrôlé — mots terrain : volaille, vrac, lot, origine, bon de livraison</t>
  </si>
  <si>
    <t>OCR clausier CNRC 2026 — section 4.2 Volailles fraîches en vrac — question 011, angle 1/5 : définition et périmètre.</t>
  </si>
  <si>
    <t>Matrice pédagogique M03 issue OCR — contenu à comparer au PDF CNRC source avant usage officiel ; domaine Volailles vrac, angle définition et périmètre.</t>
  </si>
  <si>
    <t>Relance formateur : vérifier que l’apprenant distingue désignation commerciale, origine réelle, lot et preuve. Pour Volailles vrac, refuser les réponses vagues sans produit concerné ni information vérifiable.</t>
  </si>
  <si>
    <t>M03 — Traçabilité et réglementations : quels documents demander ou contrôler pour prouver traçabilité des volailles fraîches en vrac dans l’exécution d’un marché public alimentaire ?</t>
  </si>
  <si>
    <t>Sur une livraison ou une fiche produit, quels papiers ou fichiers dois-tu regarder pour vérifier traçabilité des volailles fraîches en vrac ?</t>
  </si>
  <si>
    <t>Citer les preuves attendues, expliquer leur cohérence entre BPU, fiche produit, bon de livraison et facture, puis indiquer comment les archiver ou les transmettre. Pour ce thème précis (Volailles vrac — traçabilité des volailles fraîches en vrac), citer les informations à contrôler et le résultat attendu du contrôle.</t>
  </si>
  <si>
    <t>Nommer les documents utiles et expliquer comment tu vérifies qu’ils correspondent bien au produit livré. Ici, le contrôle porte sur les volailles fraîches livrées sans emballage individuel ; répondre avec l’action concrète adaptée à l’angle « preuve et document ».</t>
  </si>
  <si>
    <t>Une réponse PRO cite les pièces pertinentes : bon de livraison, étiquette lot, fiche produit, numéro de lot, origine et abattoir le cas échéant. Elle explique que la preuve doit être datée, valide, rattachée à une référence produit et cohérente avec le BPU ou la commande. La réponse doit aussi indiquer comment l’acheteur peut réclamer, classer et exploiter ces documents en cours d’exécution.</t>
  </si>
  <si>
    <t>Une réponse CFA attendue nomme les documents concrets : bon de livraison, étiquette, fiche produit ou attestation selon le cas. Elle dit qu’il faut vérifier que le document parle du bon produit, du bon lot et de la bonne livraison. Pour Volailles vrac, citer au moins une preuve ou une action concrète liée à : volaille, vrac, lot, origine, bon de livraison.</t>
  </si>
  <si>
    <t>VOLAILLES VRAC — PREUVE ET DOCUMENT — VOLAILLE FRAÎCHE, VRAC, LOT, ORIGINE, TRAÇABILITÉ RÉCEPTION</t>
  </si>
  <si>
    <t>Volailles vrac : identifier les documents qui prouvent la conformité — mots terrain : volaille, vrac, lot, origine, bon de livraison</t>
  </si>
  <si>
    <t>OCR clausier CNRC 2026 — section 4.2 Volailles fraîches en vrac — question 012, angle 2/5 : preuve et document.</t>
  </si>
  <si>
    <t>Matrice pédagogique M03 issue OCR — contenu à comparer au PDF CNRC source avant usage officiel ; domaine Volailles vrac, angle preuve et document.</t>
  </si>
  <si>
    <t>Relance formateur : demander une preuve précise, pas une affirmation. Pour Volailles vrac, faire verbaliser le chemin commande → document → livraison → contrôle.</t>
  </si>
  <si>
    <t>M03 — Traçabilité et réglementations : quelles erreurs peuvent rendre traçabilité des volailles fraîches en vrac non fiable ou non contrôlable dans le suivi du marché ?</t>
  </si>
  <si>
    <t>Qu’est-ce qui peut poser problème si on contrôle mal traçabilité des volailles fraîches en vrac pendant une livraison ou un suivi fournisseur ?</t>
  </si>
  <si>
    <t>Identifier les confusions, preuves insuffisantes, documents périmés, substitutions non validées ou pertes d’information entre livraison et stockage. Pour ce thème précis (Volailles vrac — traçabilité des volailles fraîches en vrac), citer les informations à contrôler et le résultat attendu du contrôle.</t>
  </si>
  <si>
    <t>Donner les pièges concrets à éviter : document absent, produit qui ne correspond pas, lot perdu, information trop vague ou remplacement non validé. Ici, le contrôle porte sur les volailles fraîches livrées sans emballage individuel ; répondre avec l’action concrète adaptée à l’angle « risque et erreur à éviter ».</t>
  </si>
  <si>
    <t>Une réponse PRO attendue analyse le risque principal : perdre l’information d’origine dès la réception ou au stockage après déconditionnement. Elle montre les conséquences possibles sur la conformité du marché, la capacité de contrôle, la transparence et le traitement des non-conformités. Elle doit proposer une réaction : réserve, demande de preuve complémentaire, traçage de l’écart ou alerte acheteur.</t>
  </si>
  <si>
    <t>Une bonne réponse CFA repère le danger : accepter un produit sans preuve claire ou sans correspondance avec la commande. Elle indique qu’il faut bloquer, signaler ou demander la preuve avant de valider la livraison. Pour Volailles vrac, citer au moins une preuve ou une action concrète liée à : volaille, vrac, lot, origine, bon de livraison.</t>
  </si>
  <si>
    <t>VOLAILLES VRAC — RISQUE ET ERREUR À ÉVITER — VOLAILLE FRAÎCHE, VRAC, LOT, ORIGINE, TRAÇABILITÉ RÉCEPTION</t>
  </si>
  <si>
    <t>Volailles vrac : repérer les erreurs qui faussent le contrôle — mots terrain : volaille, vrac, lot, origine, bon de livraison</t>
  </si>
  <si>
    <t>OCR clausier CNRC 2026 — section 4.2 Volailles fraîches en vrac — question 013, angle 3/5 : risque et erreur à éviter.</t>
  </si>
  <si>
    <t>Matrice pédagogique M03 issue OCR — contenu à comparer au PDF CNRC source avant usage officiel ; domaine Volailles vrac, angle risque et erreur à éviter.</t>
  </si>
  <si>
    <t>Relance formateur : faire chercher une erreur réelle de terrain. Pour Volailles vrac, valoriser les réponses qui expliquent la conséquence pratique, pas seulement le mot “non conforme”.</t>
  </si>
  <si>
    <t>M03 — Traçabilité et réglementations : comment appliquer concrètement le contrôle de traçabilité des volailles fraîches en vrac lors d’une réception, d’un suivi fournisseur ou d’un audit interne ?</t>
  </si>
  <si>
    <t>Décris ce que tu fais concrètement pour contrôler traçabilité des volailles fraîches en vrac quand le produit arrive ou quand on vérifie le fournisseur.</t>
  </si>
  <si>
    <t>Décrire une séquence opérationnelle : comparer commande, produit livré, étiquette, lot, document fournisseur, puis tracer l’acceptation, la réserve ou la demande de correction. Pour ce thème précis (Volailles vrac — traçabilité des volailles fraîches en vrac), citer les informations à contrôler et le résultat attendu du contrôle.</t>
  </si>
  <si>
    <t>Répondre comme en situation : je regarde le produit, je compare avec le bon, je vérifie le lot ou l’origine, puis je note le problème si ça ne colle pas. Ici, le contrôle porte sur les volailles fraîches livrées sans emballage individuel ; répondre avec l’action concrète adaptée à l’angle « application terrain ».</t>
  </si>
  <si>
    <t>Une réponse PRO décrit un contrôle structuré : rapprocher la commande et le BPU, examiner le produit, vérifier les mentions de traçabilité, contrôler les documents fournis, enregistrer l’écart si nécessaire et informer l’interlocuteur prévu. Elle intègre le lot livré doit rester identifiable malgré le vrac, avec origine et références de traçabilité conservées.</t>
  </si>
  <si>
    <t>Une réponse CFA correcte décrit une action observable : regarder l’étiquette et le bon de livraison, comparer avec ce qui était prévu, garder le numéro de lot ou l’origine, et prévenir si un document manque ou ne correspond pas. Pour Volailles vrac, citer au moins une preuve ou une action concrète liée à : volaille, vrac, lot, origine, bon de livraison.</t>
  </si>
  <si>
    <t>VOLAILLES VRAC — APPLICATION TERRAIN — VOLAILLE FRAÎCHE, VRAC, LOT, ORIGINE, TRAÇABILITÉ RÉCEPTION</t>
  </si>
  <si>
    <t>Volailles vrac : décrire le geste de contrôle en réception ou suivi — mots terrain : volaille, vrac, lot, origine, bon de livraison</t>
  </si>
  <si>
    <t>OCR clausier CNRC 2026 — section 4.2 Volailles fraîches en vrac — question 014, angle 4/5 : application terrain.</t>
  </si>
  <si>
    <t>Matrice pédagogique M03 issue OCR — contenu à comparer au PDF CNRC source avant usage officiel ; domaine Volailles vrac, angle application terrain.</t>
  </si>
  <si>
    <t>Relance formateur : demander à l’apprenant de dérouler le contrôle dans l’ordre. Pour Volailles vrac, la réponse doit être actionnable par un agent de réception ou un responsable de production.</t>
  </si>
  <si>
    <t>M03 — Traçabilité et réglementations : comment traduire traçabilité des volailles fraîches en vrac en exigence, critère ou clause de marché sans créer une obligation impossible à contrôler ?</t>
  </si>
  <si>
    <t>Comment écrire dans le marché ce que le fournisseur doit faire pour que traçabilité des volailles fraîches en vrac soit vérifiable ?</t>
  </si>
  <si>
    <t>Relier l’exigence à la bonne pièce du marché, préciser les preuves, la fréquence, le format attendu, le contrôle et le traitement des manquements. Pour ce thème précis (Volailles vrac — traçabilité des volailles fraîches en vrac), citer les informations à contrôler et le résultat attendu du contrôle.</t>
  </si>
  <si>
    <t>Dire simplement ce qu’il faut demander au fournisseur, où l’écrire et comment vérifier qu’il respecte sa promesse. Ici, le contrôle porte sur les volailles fraîches livrées sans emballage individuel ; répondre avec l’action concrète adaptée à l’angle « critère ou clause de marché ».</t>
  </si>
  <si>
    <t>Une réponse PRO attendue propose une exigence contrôlable : imposer une traçabilité maintenue jusqu’à la réception et disponible au contrôle. Elle distingue le besoin technique, la preuve documentaire, la modalité de transmission et la conséquence en cas de manquement. La formulation doit rester objective, non discriminatoire et vérifiable pendant l’exécution.</t>
  </si>
  <si>
    <t>Une réponse CFA attendue explique qu’une clause doit dire clairement ce que le fournisseur doit donner, quand il doit le donner et ce qu’on fait si la preuve manque. Elle évite les promesses floues du type “produit de bonne qualité”. Pour Volailles vrac, citer au moins une preuve ou une action concrète liée à : volaille, vrac, lot, origine, bon de livraison.</t>
  </si>
  <si>
    <t>VOLAILLES VRAC — CRITÈRE OU CLAUSE DE MARCHÉ — VOLAILLE FRAÎCHE, VRAC, LOT, ORIGINE, TRAÇABILITÉ RÉCEPTION</t>
  </si>
  <si>
    <t>Volailles vrac : relier le sujet à une exigence écrite du marché — mots terrain : volaille, vrac, lot, origine, bon de livraison</t>
  </si>
  <si>
    <t>OCR clausier CNRC 2026 — section 4.2 Volailles fraîches en vrac — question 015, angle 5/5 : critère ou clause de marché.</t>
  </si>
  <si>
    <t>Matrice pédagogique M03 issue OCR — contenu à comparer au PDF CNRC source avant usage officiel ; domaine Volailles vrac, angle critère ou clause de marché.</t>
  </si>
  <si>
    <t>Relance formateur : faire transformer une intention en exigence vérifiable. Pour Volailles vrac, contrôler que la réponse contient preuve, moment de contrôle et conséquence possible.</t>
  </si>
  <si>
    <t>M03 — Traçabilité et réglementations : sous l’angle définition/périmètre, comment caractériser traçabilité des viandes pour que les viandes bovines, ovines, porcines et de volaille soit contrôlable dans un marché public alimentaire ?</t>
  </si>
  <si>
    <t>Avec tes mots, explique ce qu’il faut comprendre par traçabilité des viandes et ce qui doit être suivi pour les viandes reçues en cuisine ou en économat.</t>
  </si>
  <si>
    <t>Définir le périmètre : produits concernés, information obligatoire, acteur responsable et limite entre simple désignation commerciale et preuve exploitable. Pour ce thème précis (Viandes — traçabilité des viandes), citer les informations à contrôler et le résultat attendu du contrôle.</t>
  </si>
  <si>
    <t>Répondre en phrases simples : dire quel produit est concerné, quelle information il faut garder et pourquoi elle sert au contrôle. Ici, le contrôle porte sur les viandes reçues en cuisine ou en économat ; répondre avec l’action concrète adaptée à l’angle « définition et périmètre ».</t>
  </si>
  <si>
    <t>Une réponse PRO attendue définit traçabilité des viandes comme une exigence de traçabilité applicable à les viandes bovines, ovines, porcines et de volaille. Elle précise les produits concernés, les informations minimales à conserver, le rôle du titulaire et le lien entre offre, livraison et contrôle. Elle ne se limite pas à citer un mot-clé : elle montre ce qui entre dans le périmètre et ce qui n’en fait pas partie.</t>
  </si>
  <si>
    <t>Une bonne réponse CFA dit clairement quels produits sont concernés par traçabilité des viandes, quelle information doit suivre le produit et pourquoi cette information permet de contrôler la livraison. Elle évite de répondre seulement “il faut une étiquette”. Pour Viandes, citer au moins une preuve ou une action concrète liée à : viande, espèce, lot, origine, étiquette.</t>
  </si>
  <si>
    <t>VIANDES — DÉFINITION ET PÉRIMÈTRE — VIANDE, ESPÈCE, LOT, ORIGINE, ESTAMPILLE SANITAIRE</t>
  </si>
  <si>
    <t>Viandes : définir le sujet et délimiter ce qui doit être contrôlé — mots terrain : viande, espèce, lot, origine, étiquette</t>
  </si>
  <si>
    <t>OCR clausier CNRC 2026 — traçabilité des produits carnés — question 016, angle 1/5 : définition et périmètre.</t>
  </si>
  <si>
    <t>Matrice pédagogique M03 issue OCR — contenu à comparer au PDF CNRC source avant usage officiel ; domaine Viandes, angle définition et périmètre.</t>
  </si>
  <si>
    <t>Relance formateur : vérifier que l’apprenant distingue désignation commerciale, origine réelle, lot et preuve. Pour Viandes, refuser les réponses vagues sans produit concerné ni information vérifiable.</t>
  </si>
  <si>
    <t>M03 — Traçabilité et réglementations : quels documents demander ou contrôler pour prouver traçabilité des viandes dans l’exécution d’un marché public alimentaire ?</t>
  </si>
  <si>
    <t>Sur une livraison ou une fiche produit, quels papiers ou fichiers dois-tu regarder pour vérifier traçabilité des viandes ?</t>
  </si>
  <si>
    <t>Citer les preuves attendues, expliquer leur cohérence entre BPU, fiche produit, bon de livraison et facture, puis indiquer comment les archiver ou les transmettre. Pour ce thème précis (Viandes — traçabilité des viandes), citer les informations à contrôler et le résultat attendu du contrôle.</t>
  </si>
  <si>
    <t>Nommer les documents utiles et expliquer comment tu vérifies qu’ils correspondent bien au produit livré. Ici, le contrôle porte sur les viandes reçues en cuisine ou en économat ; répondre avec l’action concrète adaptée à l’angle « preuve et document ».</t>
  </si>
  <si>
    <t>Une réponse PRO cite les pièces pertinentes : étiquette sanitaire, estampille, bon de livraison, fiche technique, facture et numéro de lot. Elle explique que la preuve doit être datée, valide, rattachée à une référence produit et cohérente avec le BPU ou la commande. La réponse doit aussi indiquer comment l’acheteur peut réclamer, classer et exploiter ces documents en cours d’exécution.</t>
  </si>
  <si>
    <t>Une réponse CFA attendue nomme les documents concrets : bon de livraison, étiquette, fiche produit ou attestation selon le cas. Elle dit qu’il faut vérifier que le document parle du bon produit, du bon lot et de la bonne livraison. Pour Viandes, citer au moins une preuve ou une action concrète liée à : viande, espèce, lot, origine, étiquette.</t>
  </si>
  <si>
    <t>VIANDES — PREUVE ET DOCUMENT — VIANDE, ESPÈCE, LOT, ORIGINE, ESTAMPILLE SANITAIRE</t>
  </si>
  <si>
    <t>Viandes : identifier les documents qui prouvent la conformité — mots terrain : viande, espèce, lot, origine, étiquette</t>
  </si>
  <si>
    <t>OCR clausier CNRC 2026 — traçabilité des produits carnés — question 017, angle 2/5 : preuve et document.</t>
  </si>
  <si>
    <t>Matrice pédagogique M03 issue OCR — contenu à comparer au PDF CNRC source avant usage officiel ; domaine Viandes, angle preuve et document.</t>
  </si>
  <si>
    <t>Relance formateur : demander une preuve précise, pas une affirmation. Pour Viandes, faire verbaliser le chemin commande → document → livraison → contrôle.</t>
  </si>
  <si>
    <t>M03 — Traçabilité et réglementations : quelles erreurs peuvent rendre traçabilité des viandes non fiable ou non contrôlable dans le suivi du marché ?</t>
  </si>
  <si>
    <t>Qu’est-ce qui peut poser problème si on contrôle mal traçabilité des viandes pendant une livraison ou un suivi fournisseur ?</t>
  </si>
  <si>
    <t>Identifier les confusions, preuves insuffisantes, documents périmés, substitutions non validées ou pertes d’information entre livraison et stockage. Pour ce thème précis (Viandes — traçabilité des viandes), citer les informations à contrôler et le résultat attendu du contrôle.</t>
  </si>
  <si>
    <t>Donner les pièges concrets à éviter : document absent, produit qui ne correspond pas, lot perdu, information trop vague ou remplacement non validé. Ici, le contrôle porte sur les viandes reçues en cuisine ou en économat ; répondre avec l’action concrète adaptée à l’angle « risque et erreur à éviter ».</t>
  </si>
  <si>
    <t>Une réponse PRO attendue analyse le risque principal : mélanger espèces, muscles, origines ou lots sans preuve exploitable. Elle montre les conséquences possibles sur la conformité du marché, la capacité de contrôle, la transparence et le traitement des non-conformités. Elle doit proposer une réaction : réserve, demande de preuve complémentaire, traçage de l’écart ou alerte acheteur.</t>
  </si>
  <si>
    <t>Une bonne réponse CFA repère le danger : accepter un produit sans preuve claire ou sans correspondance avec la commande. Elle indique qu’il faut bloquer, signaler ou demander la preuve avant de valider la livraison. Pour Viandes, citer au moins une preuve ou une action concrète liée à : viande, espèce, lot, origine, étiquette.</t>
  </si>
  <si>
    <t>VIANDES — RISQUE ET ERREUR À ÉVITER — VIANDE, ESPÈCE, LOT, ORIGINE, ESTAMPILLE SANITAIRE</t>
  </si>
  <si>
    <t>Viandes : repérer les erreurs qui faussent le contrôle — mots terrain : viande, espèce, lot, origine, étiquette</t>
  </si>
  <si>
    <t>OCR clausier CNRC 2026 — traçabilité des produits carnés — question 018, angle 3/5 : risque et erreur à éviter.</t>
  </si>
  <si>
    <t>Matrice pédagogique M03 issue OCR — contenu à comparer au PDF CNRC source avant usage officiel ; domaine Viandes, angle risque et erreur à éviter.</t>
  </si>
  <si>
    <t>Relance formateur : faire chercher une erreur réelle de terrain. Pour Viandes, valoriser les réponses qui expliquent la conséquence pratique, pas seulement le mot “non conforme”.</t>
  </si>
  <si>
    <t>M03 — Traçabilité et réglementations : comment appliquer concrètement le contrôle de traçabilité des viandes lors d’une réception, d’un suivi fournisseur ou d’un audit interne ?</t>
  </si>
  <si>
    <t>Décris ce que tu fais concrètement pour contrôler traçabilité des viandes quand le produit arrive ou quand on vérifie le fournisseur.</t>
  </si>
  <si>
    <t>Décrire une séquence opérationnelle : comparer commande, produit livré, étiquette, lot, document fournisseur, puis tracer l’acceptation, la réserve ou la demande de correction. Pour ce thème précis (Viandes — traçabilité des viandes), citer les informations à contrôler et le résultat attendu du contrôle.</t>
  </si>
  <si>
    <t>Répondre comme en situation : je regarde le produit, je compare avec le bon, je vérifie le lot ou l’origine, puis je note le problème si ça ne colle pas. Ici, le contrôle porte sur les viandes reçues en cuisine ou en économat ; répondre avec l’action concrète adaptée à l’angle « application terrain ».</t>
  </si>
  <si>
    <t>Une réponse PRO décrit un contrôle structuré : rapprocher la commande et le BPU, examiner le produit, vérifier les mentions de traçabilité, contrôler les documents fournis, enregistrer l’écart si nécessaire et informer l’interlocuteur prévu. Elle intègre l’espèce, l’origine, le lot et les données sanitaires doivent être raccordés au produit réellement livré.</t>
  </si>
  <si>
    <t>Une réponse CFA correcte décrit une action observable : regarder l’étiquette et le bon de livraison, comparer avec ce qui était prévu, garder le numéro de lot ou l’origine, et prévenir si un document manque ou ne correspond pas. Pour Viandes, citer au moins une preuve ou une action concrète liée à : viande, espèce, lot, origine, étiquette.</t>
  </si>
  <si>
    <t>VIANDES — APPLICATION TERRAIN — VIANDE, ESPÈCE, LOT, ORIGINE, ESTAMPILLE SANITAIRE</t>
  </si>
  <si>
    <t>Viandes : décrire le geste de contrôle en réception ou suivi — mots terrain : viande, espèce, lot, origine, étiquette</t>
  </si>
  <si>
    <t>OCR clausier CNRC 2026 — traçabilité des produits carnés — question 019, angle 4/5 : application terrain.</t>
  </si>
  <si>
    <t>Matrice pédagogique M03 issue OCR — contenu à comparer au PDF CNRC source avant usage officiel ; domaine Viandes, angle application terrain.</t>
  </si>
  <si>
    <t>Relance formateur : demander à l’apprenant de dérouler le contrôle dans l’ordre. Pour Viandes, la réponse doit être actionnable par un agent de réception ou un responsable de production.</t>
  </si>
  <si>
    <t>M03 — Traçabilité et réglementations : comment traduire traçabilité des viandes en exigence, critère ou clause de marché sans créer une obligation impossible à contrôler ?</t>
  </si>
  <si>
    <t>Comment écrire dans le marché ce que le fournisseur doit faire pour que traçabilité des viandes soit vérifiable ?</t>
  </si>
  <si>
    <t>Relier l’exigence à la bonne pièce du marché, préciser les preuves, la fréquence, le format attendu, le contrôle et le traitement des manquements. Pour ce thème précis (Viandes — traçabilité des viandes), citer les informations à contrôler et le résultat attendu du contrôle.</t>
  </si>
  <si>
    <t>Dire simplement ce qu’il faut demander au fournisseur, où l’écrire et comment vérifier qu’il respecte sa promesse. Ici, le contrôle porte sur les viandes reçues en cuisine ou en économat ; répondre avec l’action concrète adaptée à l’angle « critère ou clause de marché ».</t>
  </si>
  <si>
    <t>Une réponse PRO attendue propose une exigence contrôlable : demander une information de traçabilité par ligne de produit et par livraison. Elle distingue le besoin technique, la preuve documentaire, la modalité de transmission et la conséquence en cas de manquement. La formulation doit rester objective, non discriminatoire et vérifiable pendant l’exécution.</t>
  </si>
  <si>
    <t>Une réponse CFA attendue explique qu’une clause doit dire clairement ce que le fournisseur doit donner, quand il doit le donner et ce qu’on fait si la preuve manque. Elle évite les promesses floues du type “produit de bonne qualité”. Pour Viandes, citer au moins une preuve ou une action concrète liée à : viande, espèce, lot, origine, étiquette.</t>
  </si>
  <si>
    <t>VIANDES — CRITÈRE OU CLAUSE DE MARCHÉ — VIANDE, ESPÈCE, LOT, ORIGINE, ESTAMPILLE SANITAIRE</t>
  </si>
  <si>
    <t>Viandes : relier le sujet à une exigence écrite du marché — mots terrain : viande, espèce, lot, origine, étiquette</t>
  </si>
  <si>
    <t>OCR clausier CNRC 2026 — traçabilité des produits carnés — question 020, angle 5/5 : critère ou clause de marché.</t>
  </si>
  <si>
    <t>Matrice pédagogique M03 issue OCR — contenu à comparer au PDF CNRC source avant usage officiel ; domaine Viandes, angle critère ou clause de marché.</t>
  </si>
  <si>
    <t>Relance formateur : faire transformer une intention en exigence vérifiable. Pour Viandes, contrôler que la réponse contient preuve, moment de contrôle et conséquence possible.</t>
  </si>
  <si>
    <t>M03 — Traçabilité et réglementations : sous l’angle définition/périmètre, comment caractériser traçabilité beurre œufs fromages pour que les produits BOF et produits laitiers associés soit contrôlable dans un marché public alimentaire ?</t>
  </si>
  <si>
    <t>Avec tes mots, explique ce qu’il faut comprendre par traçabilité beurre œufs fromages et ce qui doit être suivi pour le beurre, les œufs, les fromages et produits laitiers reçus.</t>
  </si>
  <si>
    <t>Définir le périmètre : produits concernés, information obligatoire, acteur responsable et limite entre simple désignation commerciale et preuve exploitable. Pour ce thème précis (BOF — traçabilité beurre œufs fromages), citer les informations à contrôler et le résultat attendu du contrôle.</t>
  </si>
  <si>
    <t>Répondre en phrases simples : dire quel produit est concerné, quelle information il faut garder et pourquoi elle sert au contrôle. Ici, le contrôle porte sur le beurre, les œufs, les fromages et produits laitiers reçus ; répondre avec l’action concrète adaptée à l’angle « définition et périmètre ».</t>
  </si>
  <si>
    <t>Une réponse PRO attendue définit traçabilité beurre œufs fromages comme une exigence de traçabilité applicable à les produits BOF et produits laitiers associés. Elle précise les produits concernés, les informations minimales à conserver, le rôle du titulaire et le lien entre offre, livraison et contrôle. Elle ne se limite pas à citer un mot-clé : elle montre ce qui entre dans le périmètre et ce qui n’en fait pas partie.</t>
  </si>
  <si>
    <t>Une bonne réponse CFA dit clairement quels produits sont concernés par traçabilité beurre œufs fromages, quelle information doit suivre le produit et pourquoi cette information permet de contrôler la livraison. Elle évite de répondre seulement “il faut une étiquette”. Pour BOF, citer au moins une preuve ou une action concrète liée à : beurre, œufs, fromage, lot, fiche produit.</t>
  </si>
  <si>
    <t>BOF — DÉFINITION ET PÉRIMÈTRE — BOF, LOT, ORIGINE, CATÉGORIE, FICHE FOURNISSEUR</t>
  </si>
  <si>
    <t>BOF : définir le sujet et délimiter ce qui doit être contrôlé — mots terrain : beurre, œufs, fromage, lot, fiche produit</t>
  </si>
  <si>
    <t>OCR clausier CNRC 2026 — traçabilité familles BOF — question 021, angle 1/5 : définition et périmètre.</t>
  </si>
  <si>
    <t>Matrice pédagogique M03 issue OCR — contenu à comparer au PDF CNRC source avant usage officiel ; domaine BOF, angle définition et périmètre.</t>
  </si>
  <si>
    <t>Relance formateur : vérifier que l’apprenant distingue désignation commerciale, origine réelle, lot et preuve. Pour BOF, refuser les réponses vagues sans produit concerné ni information vérifiable.</t>
  </si>
  <si>
    <t>M03 — Traçabilité et réglementations : quels documents demander ou contrôler pour prouver traçabilité beurre œufs fromages dans l’exécution d’un marché public alimentaire ?</t>
  </si>
  <si>
    <t>Sur une livraison ou une fiche produit, quels papiers ou fichiers dois-tu regarder pour vérifier traçabilité beurre œufs fromages ?</t>
  </si>
  <si>
    <t>Citer les preuves attendues, expliquer leur cohérence entre BPU, fiche produit, bon de livraison et facture, puis indiquer comment les archiver ou les transmettre. Pour ce thème précis (BOF — traçabilité beurre œufs fromages), citer les informations à contrôler et le résultat attendu du contrôle.</t>
  </si>
  <si>
    <t>Nommer les documents utiles et expliquer comment tu vérifies qu’ils correspondent bien au produit livré. Ici, le contrôle porte sur le beurre, les œufs, les fromages et produits laitiers reçus ; répondre avec l’action concrète adaptée à l’angle « preuve et document ».</t>
  </si>
  <si>
    <t>Une réponse PRO cite les pièces pertinentes : étiquetage, code producteur ou atelier, date, lot, certificat ou fiche fournisseur selon le produit. Elle explique que la preuve doit être datée, valide, rattachée à une référence produit et cohérente avec le BPU ou la commande. La réponse doit aussi indiquer comment l’acheteur peut réclamer, classer et exploiter ces documents en cours d’exécution.</t>
  </si>
  <si>
    <t>Une réponse CFA attendue nomme les documents concrets : bon de livraison, étiquette, fiche produit ou attestation selon le cas. Elle dit qu’il faut vérifier que le document parle du bon produit, du bon lot et de la bonne livraison. Pour BOF, citer au moins une preuve ou une action concrète liée à : beurre, œufs, fromage, lot, fiche produit.</t>
  </si>
  <si>
    <t>BOF — PREUVE ET DOCUMENT — BOF, LOT, ORIGINE, CATÉGORIE, FICHE FOURNISSEUR</t>
  </si>
  <si>
    <t>BOF : identifier les documents qui prouvent la conformité — mots terrain : beurre, œufs, fromage, lot, fiche produit</t>
  </si>
  <si>
    <t>OCR clausier CNRC 2026 — traçabilité familles BOF — question 022, angle 2/5 : preuve et document.</t>
  </si>
  <si>
    <t>Matrice pédagogique M03 issue OCR — contenu à comparer au PDF CNRC source avant usage officiel ; domaine BOF, angle preuve et document.</t>
  </si>
  <si>
    <t>Relance formateur : demander une preuve précise, pas une affirmation. Pour BOF, faire verbaliser le chemin commande → document → livraison → contrôle.</t>
  </si>
  <si>
    <t>M03 — Traçabilité et réglementations : quelles erreurs peuvent rendre traçabilité beurre œufs fromages non fiable ou non contrôlable dans le suivi du marché ?</t>
  </si>
  <si>
    <t>Qu’est-ce qui peut poser problème si on contrôle mal traçabilité beurre œufs fromages pendant une livraison ou un suivi fournisseur ?</t>
  </si>
  <si>
    <t>Identifier les confusions, preuves insuffisantes, documents périmés, substitutions non validées ou pertes d’information entre livraison et stockage. Pour ce thème précis (BOF — traçabilité beurre œufs fromages), citer les informations à contrôler et le résultat attendu du contrôle.</t>
  </si>
  <si>
    <t>Donner les pièges concrets à éviter : document absent, produit qui ne correspond pas, lot perdu, information trop vague ou remplacement non validé. Ici, le contrôle porte sur le beurre, les œufs, les fromages et produits laitiers reçus ; répondre avec l’action concrète adaptée à l’angle « risque et erreur à éviter ».</t>
  </si>
  <si>
    <t>Une réponse PRO attendue analyse le risque principal : ne garder que la désignation commerciale sans lot, origine ni preuve de catégorie. Elle montre les conséquences possibles sur la conformité du marché, la capacité de contrôle, la transparence et le traitement des non-conformités. Elle doit proposer une réaction : réserve, demande de preuve complémentaire, traçage de l’écart ou alerte acheteur.</t>
  </si>
  <si>
    <t>Une bonne réponse CFA repère le danger : accepter un produit sans preuve claire ou sans correspondance avec la commande. Elle indique qu’il faut bloquer, signaler ou demander la preuve avant de valider la livraison. Pour BOF, citer au moins une preuve ou une action concrète liée à : beurre, œufs, fromage, lot, fiche produit.</t>
  </si>
  <si>
    <t>BOF — RISQUE ET ERREUR À ÉVITER — BOF, LOT, ORIGINE, CATÉGORIE, FICHE FOURNISSEUR</t>
  </si>
  <si>
    <t>BOF : repérer les erreurs qui faussent le contrôle — mots terrain : beurre, œufs, fromage, lot, fiche produit</t>
  </si>
  <si>
    <t>OCR clausier CNRC 2026 — traçabilité familles BOF — question 023, angle 3/5 : risque et erreur à éviter.</t>
  </si>
  <si>
    <t>Matrice pédagogique M03 issue OCR — contenu à comparer au PDF CNRC source avant usage officiel ; domaine BOF, angle risque et erreur à éviter.</t>
  </si>
  <si>
    <t>Relance formateur : faire chercher une erreur réelle de terrain. Pour BOF, valoriser les réponses qui expliquent la conséquence pratique, pas seulement le mot “non conforme”.</t>
  </si>
  <si>
    <t>M03 — Traçabilité et réglementations : comment appliquer concrètement le contrôle de traçabilité beurre œufs fromages lors d’une réception, d’un suivi fournisseur ou d’un audit interne ?</t>
  </si>
  <si>
    <t>Décris ce que tu fais concrètement pour contrôler traçabilité beurre œufs fromages quand le produit arrive ou quand on vérifie le fournisseur.</t>
  </si>
  <si>
    <t>Décrire une séquence opérationnelle : comparer commande, produit livré, étiquette, lot, document fournisseur, puis tracer l’acceptation, la réserve ou la demande de correction. Pour ce thème précis (BOF — traçabilité beurre œufs fromages), citer les informations à contrôler et le résultat attendu du contrôle.</t>
  </si>
  <si>
    <t>Répondre comme en situation : je regarde le produit, je compare avec le bon, je vérifie le lot ou l’origine, puis je note le problème si ça ne colle pas. Ici, le contrôle porte sur le beurre, les œufs, les fromages et produits laitiers reçus ; répondre avec l’action concrète adaptée à l’angle « application terrain ».</t>
  </si>
  <si>
    <t>Une réponse PRO décrit un contrôle structuré : rapprocher la commande et le BPU, examiner le produit, vérifier les mentions de traçabilité, contrôler les documents fournis, enregistrer l’écart si nécessaire et informer l’interlocuteur prévu. Elle intègre la référence produit, le lot et les informations d’origine ou de mode de production doivent être vérifiables.</t>
  </si>
  <si>
    <t>Une réponse CFA correcte décrit une action observable : regarder l’étiquette et le bon de livraison, comparer avec ce qui était prévu, garder le numéro de lot ou l’origine, et prévenir si un document manque ou ne correspond pas. Pour BOF, citer au moins une preuve ou une action concrète liée à : beurre, œufs, fromage, lot, fiche produit.</t>
  </si>
  <si>
    <t>BOF — APPLICATION TERRAIN — BOF, LOT, ORIGINE, CATÉGORIE, FICHE FOURNISSEUR</t>
  </si>
  <si>
    <t>BOF : décrire le geste de contrôle en réception ou suivi — mots terrain : beurre, œufs, fromage, lot, fiche produit</t>
  </si>
  <si>
    <t>OCR clausier CNRC 2026 — traçabilité familles BOF — question 024, angle 4/5 : application terrain.</t>
  </si>
  <si>
    <t>Matrice pédagogique M03 issue OCR — contenu à comparer au PDF CNRC source avant usage officiel ; domaine BOF, angle application terrain.</t>
  </si>
  <si>
    <t>Relance formateur : demander à l’apprenant de dérouler le contrôle dans l’ordre. Pour BOF, la réponse doit être actionnable par un agent de réception ou un responsable de production.</t>
  </si>
  <si>
    <t>M03 — Traçabilité et réglementations : comment traduire traçabilité beurre œufs fromages en exigence, critère ou clause de marché sans créer une obligation impossible à contrôler ?</t>
  </si>
  <si>
    <t>Comment écrire dans le marché ce que le fournisseur doit faire pour que traçabilité beurre œufs fromages soit vérifiable ?</t>
  </si>
  <si>
    <t>Relier l’exigence à la bonne pièce du marché, préciser les preuves, la fréquence, le format attendu, le contrôle et le traitement des manquements. Pour ce thème précis (BOF — traçabilité beurre œufs fromages), citer les informations à contrôler et le résultat attendu du contrôle.</t>
  </si>
  <si>
    <t>Dire simplement ce qu’il faut demander au fournisseur, où l’écrire et comment vérifier qu’il respecte sa promesse. Ici, le contrôle porte sur le beurre, les œufs, les fromages et produits laitiers reçus ; répondre avec l’action concrète adaptée à l’angle « critère ou clause de marché ».</t>
  </si>
  <si>
    <t>Une réponse PRO attendue propose une exigence contrôlable : prévoir la transmission de fiches produits et preuves par référence BOF. Elle distingue le besoin technique, la preuve documentaire, la modalité de transmission et la conséquence en cas de manquement. La formulation doit rester objective, non discriminatoire et vérifiable pendant l’exécution.</t>
  </si>
  <si>
    <t>Une réponse CFA attendue explique qu’une clause doit dire clairement ce que le fournisseur doit donner, quand il doit le donner et ce qu’on fait si la preuve manque. Elle évite les promesses floues du type “produit de bonne qualité”. Pour BOF, citer au moins une preuve ou une action concrète liée à : beurre, œufs, fromage, lot, fiche produit.</t>
  </si>
  <si>
    <t>BOF — CRITÈRE OU CLAUSE DE MARCHÉ — BOF, LOT, ORIGINE, CATÉGORIE, FICHE FOURNISSEUR</t>
  </si>
  <si>
    <t>BOF : relier le sujet à une exigence écrite du marché — mots terrain : beurre, œufs, fromage, lot, fiche produit</t>
  </si>
  <si>
    <t>OCR clausier CNRC 2026 — traçabilité familles BOF — question 025, angle 5/5 : critère ou clause de marché.</t>
  </si>
  <si>
    <t>Matrice pédagogique M03 issue OCR — contenu à comparer au PDF CNRC source avant usage officiel ; domaine BOF, angle critère ou clause de marché.</t>
  </si>
  <si>
    <t>Relance formateur : faire transformer une intention en exigence vérifiable. Pour BOF, contrôler que la réponse contient preuve, moment de contrôle et conséquence possible.</t>
  </si>
  <si>
    <t>M03 — Traçabilité et réglementations : sous l’angle définition/périmètre, comment caractériser traçabilité des produits de la mer et de l’aquaculture pour que les poissons, mollusques, coquillages, crustacés et produits d’élevage aquacole soit contrôlable dans un marché public alimentaire ?</t>
  </si>
  <si>
    <t>Avec tes mots, explique ce qu’il faut comprendre par traçabilité des produits de la mer et de l’aquaculture et ce qui doit être suivi pour les poissons et produits de la mer livrés.</t>
  </si>
  <si>
    <t>Définir le périmètre : produits concernés, information obligatoire, acteur responsable et limite entre simple désignation commerciale et preuve exploitable. Pour ce thème précis (Produits mer — traçabilité des produits de la mer et de l’aquaculture), citer les informations à contrôler et le résultat attendu du contrôle.</t>
  </si>
  <si>
    <t>Répondre en phrases simples : dire quel produit est concerné, quelle information il faut garder et pourquoi elle sert au contrôle. Ici, le contrôle porte sur les poissons et produits de la mer livrés ; répondre avec l’action concrète adaptée à l’angle « définition et périmètre ».</t>
  </si>
  <si>
    <t>Une réponse PRO attendue définit traçabilité des produits de la mer et de l’aquaculture comme une exigence de traçabilité applicable à les poissons, mollusques, coquillages, crustacés et produits d’élevage aquacole. Elle précise les produits concernés, les informations minimales à conserver, le rôle du titulaire et le lien entre offre, livraison et contrôle. Elle ne se limite pas à citer un mot-clé : elle montre ce qui entre dans le périmètre et ce qui n’en fait pas partie.</t>
  </si>
  <si>
    <t>Une bonne réponse CFA dit clairement quels produits sont concernés par traçabilité des produits de la mer et de l’aquaculture, quelle information doit suivre le produit et pourquoi cette information permet de contrôler la livraison. Elle évite de répondre seulement “il faut une étiquette”. Pour Produits mer, citer au moins une preuve ou une action concrète liée à : poisson, zone, élevage ou pêche, lot, date.</t>
  </si>
  <si>
    <t>PRODUITS MER — DÉFINITION ET PÉRIMÈTRE — PRODUITS DE LA MER, AQUACULTURE, ZONE, MÉTHODE PRODUCTION, LOT</t>
  </si>
  <si>
    <t>Produits mer : définir le sujet et délimiter ce qui doit être contrôlé — mots terrain : poisson, zone, élevage ou pêche, lot, date</t>
  </si>
  <si>
    <t>OCR clausier CNRC 2026 — produits de la mer et aquaculture — question 026, angle 1/5 : définition et périmètre.</t>
  </si>
  <si>
    <t>Matrice pédagogique M03 issue OCR — contenu à comparer au PDF CNRC source avant usage officiel ; domaine Produits mer, angle définition et périmètre.</t>
  </si>
  <si>
    <t>Relance formateur : vérifier que l’apprenant distingue désignation commerciale, origine réelle, lot et preuve. Pour Produits mer, refuser les réponses vagues sans produit concerné ni information vérifiable.</t>
  </si>
  <si>
    <t>M03 — Traçabilité et réglementations : quels documents demander ou contrôler pour prouver traçabilité des produits de la mer et de l’aquaculture dans l’exécution d’un marché public alimentaire ?</t>
  </si>
  <si>
    <t>Sur une livraison ou une fiche produit, quels papiers ou fichiers dois-tu regarder pour vérifier traçabilité des produits de la mer et de l’aquaculture ?</t>
  </si>
  <si>
    <t>Citer les preuves attendues, expliquer leur cohérence entre BPU, fiche produit, bon de livraison et facture, puis indiquer comment les archiver ou les transmettre. Pour ce thème précis (Produits mer — traçabilité des produits de la mer et de l’aquaculture), citer les informations à contrôler et le résultat attendu du contrôle.</t>
  </si>
  <si>
    <t>Nommer les documents utiles et expliquer comment tu vérifies qu’ils correspondent bien au produit livré. Ici, le contrôle porte sur les poissons et produits de la mer livrés ; répondre avec l’action concrète adaptée à l’angle « preuve et document ».</t>
  </si>
  <si>
    <t>Une réponse PRO cite les pièces pertinentes : étiquette, zone de pêche ou pays d’élevage, méthode de production, lot, date de débarque ou d’abattage. Elle explique que la preuve doit être datée, valide, rattachée à une référence produit et cohérente avec le BPU ou la commande. La réponse doit aussi indiquer comment l’acheteur peut réclamer, classer et exploiter ces documents en cours d’exécution.</t>
  </si>
  <si>
    <t>Une réponse CFA attendue nomme les documents concrets : bon de livraison, étiquette, fiche produit ou attestation selon le cas. Elle dit qu’il faut vérifier que le document parle du bon produit, du bon lot et de la bonne livraison. Pour Produits mer, citer au moins une preuve ou une action concrète liée à : poisson, zone, élevage ou pêche, lot, date.</t>
  </si>
  <si>
    <t>PRODUITS MER — PREUVE ET DOCUMENT — PRODUITS DE LA MER, AQUACULTURE, ZONE, MÉTHODE PRODUCTION, LOT</t>
  </si>
  <si>
    <t>Produits mer : identifier les documents qui prouvent la conformité — mots terrain : poisson, zone, élevage ou pêche, lot, date</t>
  </si>
  <si>
    <t>OCR clausier CNRC 2026 — produits de la mer et aquaculture — question 027, angle 2/5 : preuve et document.</t>
  </si>
  <si>
    <t>Matrice pédagogique M03 issue OCR — contenu à comparer au PDF CNRC source avant usage officiel ; domaine Produits mer, angle preuve et document.</t>
  </si>
  <si>
    <t>Relance formateur : demander une preuve précise, pas une affirmation. Pour Produits mer, faire verbaliser le chemin commande → document → livraison → contrôle.</t>
  </si>
  <si>
    <t>M03 — Traçabilité et réglementations : quelles erreurs peuvent rendre traçabilité des produits de la mer et de l’aquaculture non fiable ou non contrôlable dans le suivi du marché ?</t>
  </si>
  <si>
    <t>Qu’est-ce qui peut poser problème si on contrôle mal traçabilité des produits de la mer et de l’aquaculture pendant une livraison ou un suivi fournisseur ?</t>
  </si>
  <si>
    <t>Identifier les confusions, preuves insuffisantes, documents périmés, substitutions non validées ou pertes d’information entre livraison et stockage. Pour ce thème précis (Produits mer — traçabilité des produits de la mer et de l’aquaculture), citer les informations à contrôler et le résultat attendu du contrôle.</t>
  </si>
  <si>
    <t>Donner les pièges concrets à éviter : document absent, produit qui ne correspond pas, lot perdu, information trop vague ou remplacement non validé. Ici, le contrôle porte sur les poissons et produits de la mer livrés ; répondre avec l’action concrète adaptée à l’angle « risque et erreur à éviter ».</t>
  </si>
  <si>
    <t>Une réponse PRO attendue analyse le risque principal : remplacer une espèce, une zone ou une méthode de production sans information claire. Elle montre les conséquences possibles sur la conformité du marché, la capacité de contrôle, la transparence et le traitement des non-conformités. Elle doit proposer une réaction : réserve, demande de preuve complémentaire, traçage de l’écart ou alerte acheteur.</t>
  </si>
  <si>
    <t>Une bonne réponse CFA repère le danger : accepter un produit sans preuve claire ou sans correspondance avec la commande. Elle indique qu’il faut bloquer, signaler ou demander la preuve avant de valider la livraison. Pour Produits mer, citer au moins une preuve ou une action concrète liée à : poisson, zone, élevage ou pêche, lot, date.</t>
  </si>
  <si>
    <t>PRODUITS MER — RISQUE ET ERREUR À ÉVITER — PRODUITS DE LA MER, AQUACULTURE, ZONE, MÉTHODE PRODUCTION, LOT</t>
  </si>
  <si>
    <t>Produits mer : repérer les erreurs qui faussent le contrôle — mots terrain : poisson, zone, élevage ou pêche, lot, date</t>
  </si>
  <si>
    <t>OCR clausier CNRC 2026 — produits de la mer et aquaculture — question 028, angle 3/5 : risque et erreur à éviter.</t>
  </si>
  <si>
    <t>Matrice pédagogique M03 issue OCR — contenu à comparer au PDF CNRC source avant usage officiel ; domaine Produits mer, angle risque et erreur à éviter.</t>
  </si>
  <si>
    <t>Relance formateur : faire chercher une erreur réelle de terrain. Pour Produits mer, valoriser les réponses qui expliquent la conséquence pratique, pas seulement le mot “non conforme”.</t>
  </si>
  <si>
    <t>M03 — Traçabilité et réglementations : comment appliquer concrètement le contrôle de traçabilité des produits de la mer et de l’aquaculture lors d’une réception, d’un suivi fournisseur ou d’un audit interne ?</t>
  </si>
  <si>
    <t>Décris ce que tu fais concrètement pour contrôler traçabilité des produits de la mer et de l’aquaculture quand le produit arrive ou quand on vérifie le fournisseur.</t>
  </si>
  <si>
    <t>Décrire une séquence opérationnelle : comparer commande, produit livré, étiquette, lot, document fournisseur, puis tracer l’acceptation, la réserve ou la demande de correction. Pour ce thème précis (Produits mer — traçabilité des produits de la mer et de l’aquaculture), citer les informations à contrôler et le résultat attendu du contrôle.</t>
  </si>
  <si>
    <t>Répondre comme en situation : je regarde le produit, je compare avec le bon, je vérifie le lot ou l’origine, puis je note le problème si ça ne colle pas. Ici, le contrôle porte sur les poissons et produits de la mer livrés ; répondre avec l’action concrète adaptée à l’angle « application terrain ».</t>
  </si>
  <si>
    <t>Une réponse PRO décrit un contrôle structuré : rapprocher la commande et le BPU, examiner le produit, vérifier les mentions de traçabilité, contrôler les documents fournis, enregistrer l’écart si nécessaire et informer l’interlocuteur prévu. Elle intègre l’origine, la méthode de production et le délai de livraison doivent pouvoir être contrôlés par document.</t>
  </si>
  <si>
    <t>Une réponse CFA correcte décrit une action observable : regarder l’étiquette et le bon de livraison, comparer avec ce qui était prévu, garder le numéro de lot ou l’origine, et prévenir si un document manque ou ne correspond pas. Pour Produits mer, citer au moins une preuve ou une action concrète liée à : poisson, zone, élevage ou pêche, lot, date.</t>
  </si>
  <si>
    <t>PRODUITS MER — APPLICATION TERRAIN — PRODUITS DE LA MER, AQUACULTURE, ZONE, MÉTHODE PRODUCTION, LOT</t>
  </si>
  <si>
    <t>Produits mer : décrire le geste de contrôle en réception ou suivi — mots terrain : poisson, zone, élevage ou pêche, lot, date</t>
  </si>
  <si>
    <t>OCR clausier CNRC 2026 — produits de la mer et aquaculture — question 029, angle 4/5 : application terrain.</t>
  </si>
  <si>
    <t>Matrice pédagogique M03 issue OCR — contenu à comparer au PDF CNRC source avant usage officiel ; domaine Produits mer, angle application terrain.</t>
  </si>
  <si>
    <t>Relance formateur : demander à l’apprenant de dérouler le contrôle dans l’ordre. Pour Produits mer, la réponse doit être actionnable par un agent de réception ou un responsable de production.</t>
  </si>
  <si>
    <t>M03 — Traçabilité et réglementations : comment traduire traçabilité des produits de la mer et de l’aquaculture en exigence, critère ou clause de marché sans créer une obligation impossible à contrôler ?</t>
  </si>
  <si>
    <t>Comment écrire dans le marché ce que le fournisseur doit faire pour que traçabilité des produits de la mer et de l’aquaculture soit vérifiable ?</t>
  </si>
  <si>
    <t>Relier l’exigence à la bonne pièce du marché, préciser les preuves, la fréquence, le format attendu, le contrôle et le traitement des manquements. Pour ce thème précis (Produits mer — traçabilité des produits de la mer et de l’aquaculture), citer les informations à contrôler et le résultat attendu du contrôle.</t>
  </si>
  <si>
    <t>Dire simplement ce qu’il faut demander au fournisseur, où l’écrire et comment vérifier qu’il respecte sa promesse. Ici, le contrôle porte sur les poissons et produits de la mer livrés ; répondre avec l’action concrète adaptée à l’angle « critère ou clause de marché ».</t>
  </si>
  <si>
    <t>Une réponse PRO attendue propose une exigence contrôlable : exiger les données de zone, méthode et lot sur chaque livraison concernée. Elle distingue le besoin technique, la preuve documentaire, la modalité de transmission et la conséquence en cas de manquement. La formulation doit rester objective, non discriminatoire et vérifiable pendant l’exécution.</t>
  </si>
  <si>
    <t>Une réponse CFA attendue explique qu’une clause doit dire clairement ce que le fournisseur doit donner, quand il doit le donner et ce qu’on fait si la preuve manque. Elle évite les promesses floues du type “produit de bonne qualité”. Pour Produits mer, citer au moins une preuve ou une action concrète liée à : poisson, zone, élevage ou pêche, lot, date.</t>
  </si>
  <si>
    <t>PRODUITS MER — CRITÈRE OU CLAUSE DE MARCHÉ — PRODUITS DE LA MER, AQUACULTURE, ZONE, MÉTHODE PRODUCTION, LOT</t>
  </si>
  <si>
    <t>Produits mer : relier le sujet à une exigence écrite du marché — mots terrain : poisson, zone, élevage ou pêche, lot, date</t>
  </si>
  <si>
    <t>OCR clausier CNRC 2026 — produits de la mer et aquaculture — question 030, angle 5/5 : critère ou clause de marché.</t>
  </si>
  <si>
    <t>Matrice pédagogique M03 issue OCR — contenu à comparer au PDF CNRC source avant usage officiel ; domaine Produits mer, angle critère ou clause de marché.</t>
  </si>
  <si>
    <t>Relance formateur : faire transformer une intention en exigence vérifiable. Pour Produits mer, contrôler que la réponse contient preuve, moment de contrôle et conséquence possible.</t>
  </si>
  <si>
    <t>M03 — Traçabilité et réglementations : sous l’angle définition/périmètre, comment caractériser traçabilité des fruits et légumes pour que les fruits et légumes frais ou transformés concernés soit contrôlable dans un marché public alimentaire ?</t>
  </si>
  <si>
    <t>Avec tes mots, explique ce qu’il faut comprendre par traçabilité des fruits et légumes et ce qui doit être suivi pour les fruits et légumes reçus, stockés et servis.</t>
  </si>
  <si>
    <t>Définir le périmètre : produits concernés, information obligatoire, acteur responsable et limite entre simple désignation commerciale et preuve exploitable. Pour ce thème précis (Fruits légumes — traçabilité des fruits et légumes), citer les informations à contrôler et le résultat attendu du contrôle.</t>
  </si>
  <si>
    <t>Répondre en phrases simples : dire quel produit est concerné, quelle information il faut garder et pourquoi elle sert au contrôle. Ici, le contrôle porte sur les fruits et légumes reçus, stockés et servis ; répondre avec l’action concrète adaptée à l’angle « définition et périmètre ».</t>
  </si>
  <si>
    <t>Une réponse PRO attendue définit traçabilité des fruits et légumes comme une exigence de traçabilité applicable à les fruits et légumes frais ou transformés concernés. Elle précise les produits concernés, les informations minimales à conserver, le rôle du titulaire et le lien entre offre, livraison et contrôle. Elle ne se limite pas à citer un mot-clé : elle montre ce qui entre dans le périmètre et ce qui n’en fait pas partie.</t>
  </si>
  <si>
    <t>Une bonne réponse CFA dit clairement quels produits sont concernés par traçabilité des fruits et légumes, quelle information doit suivre le produit et pourquoi cette information permet de contrôler la livraison. Elle évite de répondre seulement “il faut une étiquette”. Pour Fruits légumes, citer au moins une preuve ou une action concrète liée à : fruit, légume, origine, colis, lot.</t>
  </si>
  <si>
    <t>FRUITS LÉGUMES — DÉFINITION ET PÉRIMÈTRE — FRUITS LÉGUMES, ORIGINE, LOT, COLIS, BON LIVRAISON</t>
  </si>
  <si>
    <t>Fruits légumes : définir le sujet et délimiter ce qui doit être contrôlé — mots terrain : fruit, légume, origine, colis, lot</t>
  </si>
  <si>
    <t>OCR clausier CNRC 2026 — origine fruits et légumes — question 031, angle 1/5 : définition et périmètre.</t>
  </si>
  <si>
    <t>Matrice pédagogique M03 issue OCR — contenu à comparer au PDF CNRC source avant usage officiel ; domaine Fruits légumes, angle définition et périmètre.</t>
  </si>
  <si>
    <t>Relance formateur : vérifier que l’apprenant distingue désignation commerciale, origine réelle, lot et preuve. Pour Fruits légumes, refuser les réponses vagues sans produit concerné ni information vérifiable.</t>
  </si>
  <si>
    <t>M03 — Traçabilité et réglementations : quels documents demander ou contrôler pour prouver traçabilité des fruits et légumes dans l’exécution d’un marché public alimentaire ?</t>
  </si>
  <si>
    <t>Sur une livraison ou une fiche produit, quels papiers ou fichiers dois-tu regarder pour vérifier traçabilité des fruits et légumes ?</t>
  </si>
  <si>
    <t>Citer les preuves attendues, expliquer leur cohérence entre BPU, fiche produit, bon de livraison et facture, puis indiquer comment les archiver ou les transmettre. Pour ce thème précis (Fruits légumes — traçabilité des fruits et légumes), citer les informations à contrôler et le résultat attendu du contrôle.</t>
  </si>
  <si>
    <t>Nommer les documents utiles et expliquer comment tu vérifies qu’ils correspondent bien au produit livré. Ici, le contrôle porte sur les fruits et légumes reçus, stockés et servis ; répondre avec l’action concrète adaptée à l’angle « preuve et document ».</t>
  </si>
  <si>
    <t>Une réponse PRO cite les pièces pertinentes : étiquette colis, origine, variété, calibre, bon de livraison, fiche fournisseur et facture. Elle explique que la preuve doit être datée, valide, rattachée à une référence produit et cohérente avec le BPU ou la commande. La réponse doit aussi indiquer comment l’acheteur peut réclamer, classer et exploiter ces documents en cours d’exécution.</t>
  </si>
  <si>
    <t>Une réponse CFA attendue nomme les documents concrets : bon de livraison, étiquette, fiche produit ou attestation selon le cas. Elle dit qu’il faut vérifier que le document parle du bon produit, du bon lot et de la bonne livraison. Pour Fruits légumes, citer au moins une preuve ou une action concrète liée à : fruit, légume, origine, colis, lot.</t>
  </si>
  <si>
    <t>FRUITS LÉGUMES — PREUVE ET DOCUMENT — FRUITS LÉGUMES, ORIGINE, LOT, COLIS, BON LIVRAISON</t>
  </si>
  <si>
    <t>Fruits légumes : identifier les documents qui prouvent la conformité — mots terrain : fruit, légume, origine, colis, lot</t>
  </si>
  <si>
    <t>OCR clausier CNRC 2026 — origine fruits et légumes — question 032, angle 2/5 : preuve et document.</t>
  </si>
  <si>
    <t>Matrice pédagogique M03 issue OCR — contenu à comparer au PDF CNRC source avant usage officiel ; domaine Fruits légumes, angle preuve et document.</t>
  </si>
  <si>
    <t>Relance formateur : demander une preuve précise, pas une affirmation. Pour Fruits légumes, faire verbaliser le chemin commande → document → livraison → contrôle.</t>
  </si>
  <si>
    <t>M03 — Traçabilité et réglementations : quelles erreurs peuvent rendre traçabilité des fruits et légumes non fiable ou non contrôlable dans le suivi du marché ?</t>
  </si>
  <si>
    <t>Qu’est-ce qui peut poser problème si on contrôle mal traçabilité des fruits et légumes pendant une livraison ou un suivi fournisseur ?</t>
  </si>
  <si>
    <t>Identifier les confusions, preuves insuffisantes, documents périmés, substitutions non validées ou pertes d’information entre livraison et stockage. Pour ce thème précis (Fruits légumes — traçabilité des fruits et légumes), citer les informations à contrôler et le résultat attendu du contrôle.</t>
  </si>
  <si>
    <t>Donner les pièges concrets à éviter : document absent, produit qui ne correspond pas, lot perdu, information trop vague ou remplacement non validé. Ici, le contrôle porte sur les fruits et légumes reçus, stockés et servis ; répondre avec l’action concrète adaptée à l’angle « risque et erreur à éviter ».</t>
  </si>
  <si>
    <t>Une réponse PRO attendue analyse le risque principal : perdre l’origine lors du déconditionnement ou accepter des lots sans indication exploitable. Elle montre les conséquences possibles sur la conformité du marché, la capacité de contrôle, la transparence et le traitement des non-conformités. Elle doit proposer une réaction : réserve, demande de preuve complémentaire, traçage de l’écart ou alerte acheteur.</t>
  </si>
  <si>
    <t>Une bonne réponse CFA repère le danger : accepter un produit sans preuve claire ou sans correspondance avec la commande. Elle indique qu’il faut bloquer, signaler ou demander la preuve avant de valider la livraison. Pour Fruits légumes, citer au moins une preuve ou une action concrète liée à : fruit, légume, origine, colis, lot.</t>
  </si>
  <si>
    <t>FRUITS LÉGUMES — RISQUE ET ERREUR À ÉVITER — FRUITS LÉGUMES, ORIGINE, LOT, COLIS, BON LIVRAISON</t>
  </si>
  <si>
    <t>Fruits légumes : repérer les erreurs qui faussent le contrôle — mots terrain : fruit, légume, origine, colis, lot</t>
  </si>
  <si>
    <t>OCR clausier CNRC 2026 — origine fruits et légumes — question 033, angle 3/5 : risque et erreur à éviter.</t>
  </si>
  <si>
    <t>Matrice pédagogique M03 issue OCR — contenu à comparer au PDF CNRC source avant usage officiel ; domaine Fruits légumes, angle risque et erreur à éviter.</t>
  </si>
  <si>
    <t>Relance formateur : faire chercher une erreur réelle de terrain. Pour Fruits légumes, valoriser les réponses qui expliquent la conséquence pratique, pas seulement le mot “non conforme”.</t>
  </si>
  <si>
    <t>M03 — Traçabilité et réglementations : comment appliquer concrètement le contrôle de traçabilité des fruits et légumes lors d’une réception, d’un suivi fournisseur ou d’un audit interne ?</t>
  </si>
  <si>
    <t>Décris ce que tu fais concrètement pour contrôler traçabilité des fruits et légumes quand le produit arrive ou quand on vérifie le fournisseur.</t>
  </si>
  <si>
    <t>Décrire une séquence opérationnelle : comparer commande, produit livré, étiquette, lot, document fournisseur, puis tracer l’acceptation, la réserve ou la demande de correction. Pour ce thème précis (Fruits légumes — traçabilité des fruits et légumes), citer les informations à contrôler et le résultat attendu du contrôle.</t>
  </si>
  <si>
    <t>Répondre comme en situation : je regarde le produit, je compare avec le bon, je vérifie le lot ou l’origine, puis je note le problème si ça ne colle pas. Ici, le contrôle porte sur les fruits et légumes reçus, stockés et servis ; répondre avec l’action concrète adaptée à l’angle « application terrain ».</t>
  </si>
  <si>
    <t>Une réponse PRO décrit un contrôle structuré : rapprocher la commande et le BPU, examiner le produit, vérifier les mentions de traçabilité, contrôler les documents fournis, enregistrer l’écart si nécessaire et informer l’interlocuteur prévu. Elle intègre l’origine et la référence produit doivent rester lisibles entre commande, livraison et contrôle.</t>
  </si>
  <si>
    <t>Une réponse CFA correcte décrit une action observable : regarder l’étiquette et le bon de livraison, comparer avec ce qui était prévu, garder le numéro de lot ou l’origine, et prévenir si un document manque ou ne correspond pas. Pour Fruits légumes, citer au moins une preuve ou une action concrète liée à : fruit, légume, origine, colis, lot.</t>
  </si>
  <si>
    <t>FRUITS LÉGUMES — APPLICATION TERRAIN — FRUITS LÉGUMES, ORIGINE, LOT, COLIS, BON LIVRAISON</t>
  </si>
  <si>
    <t>Fruits légumes : décrire le geste de contrôle en réception ou suivi — mots terrain : fruit, légume, origine, colis, lot</t>
  </si>
  <si>
    <t>OCR clausier CNRC 2026 — origine fruits et légumes — question 034, angle 4/5 : application terrain.</t>
  </si>
  <si>
    <t>Matrice pédagogique M03 issue OCR — contenu à comparer au PDF CNRC source avant usage officiel ; domaine Fruits légumes, angle application terrain.</t>
  </si>
  <si>
    <t>Relance formateur : demander à l’apprenant de dérouler le contrôle dans l’ordre. Pour Fruits légumes, la réponse doit être actionnable par un agent de réception ou un responsable de production.</t>
  </si>
  <si>
    <t>M03 — Traçabilité et réglementations : comment traduire traçabilité des fruits et légumes en exigence, critère ou clause de marché sans créer une obligation impossible à contrôler ?</t>
  </si>
  <si>
    <t>Comment écrire dans le marché ce que le fournisseur doit faire pour que traçabilité des fruits et légumes soit vérifiable ?</t>
  </si>
  <si>
    <t>Relier l’exigence à la bonne pièce du marché, préciser les preuves, la fréquence, le format attendu, le contrôle et le traitement des manquements. Pour ce thème précis (Fruits légumes — traçabilité des fruits et légumes), citer les informations à contrôler et le résultat attendu du contrôle.</t>
  </si>
  <si>
    <t>Dire simplement ce qu’il faut demander au fournisseur, où l’écrire et comment vérifier qu’il respecte sa promesse. Ici, le contrôle porte sur les fruits et légumes reçus, stockés et servis ; répondre avec l’action concrète adaptée à l’angle « critère ou clause de marché ».</t>
  </si>
  <si>
    <t>Une réponse PRO attendue propose une exigence contrôlable : prévoir une exigence d’origine et de traçabilité des lots de fruits et légumes. Elle distingue le besoin technique, la preuve documentaire, la modalité de transmission et la conséquence en cas de manquement. La formulation doit rester objective, non discriminatoire et vérifiable pendant l’exécution.</t>
  </si>
  <si>
    <t>Une réponse CFA attendue explique qu’une clause doit dire clairement ce que le fournisseur doit donner, quand il doit le donner et ce qu’on fait si la preuve manque. Elle évite les promesses floues du type “produit de bonne qualité”. Pour Fruits légumes, citer au moins une preuve ou une action concrète liée à : fruit, légume, origine, colis, lot.</t>
  </si>
  <si>
    <t>FRUITS LÉGUMES — CRITÈRE OU CLAUSE DE MARCHÉ — FRUITS LÉGUMES, ORIGINE, LOT, COLIS, BON LIVRAISON</t>
  </si>
  <si>
    <t>Fruits légumes : relier le sujet à une exigence écrite du marché — mots terrain : fruit, légume, origine, colis, lot</t>
  </si>
  <si>
    <t>OCR clausier CNRC 2026 — origine fruits et légumes — question 035, angle 5/5 : critère ou clause de marché.</t>
  </si>
  <si>
    <t>Matrice pédagogique M03 issue OCR — contenu à comparer au PDF CNRC source avant usage officiel ; domaine Fruits légumes, angle critère ou clause de marché.</t>
  </si>
  <si>
    <t>Relance formateur : faire transformer une intention en exigence vérifiable. Pour Fruits légumes, contrôler que la réponse contient preuve, moment de contrôle et conséquence possible.</t>
  </si>
  <si>
    <t>M03 — Traçabilité et réglementations : sous l’angle définition/périmètre, comment caractériser canards vaccinés contre l’influenza aviaire pour que les canards issus de cheptels concernés par la vaccination influenza aviaire soit contrôlable dans un marché public alimentaire ?</t>
  </si>
  <si>
    <t>Avec tes mots, explique ce qu’il faut comprendre par canards vaccinés contre l’influenza aviaire et ce qui doit être suivi pour les produits de canard avec information sanitaire spécifique.</t>
  </si>
  <si>
    <t>Définir le périmètre : produits concernés, information obligatoire, acteur responsable et limite entre simple désignation commerciale et preuve exploitable. Pour ce thème précis (Canards vaccinés — canards vaccinés contre l’influenza aviaire), citer les informations à contrôler et le résultat attendu du contrôle.</t>
  </si>
  <si>
    <t>Répondre en phrases simples : dire quel produit est concerné, quelle information il faut garder et pourquoi elle sert au contrôle. Ici, le contrôle porte sur les produits de canard avec information sanitaire spécifique ; répondre avec l’action concrète adaptée à l’angle « définition et périmètre ».</t>
  </si>
  <si>
    <t>Une réponse PRO attendue définit canards vaccinés contre l’influenza aviaire comme une exigence de traçabilité applicable à les canards issus de cheptels concernés par la vaccination influenza aviaire. Elle précise les produits concernés, les informations minimales à conserver, le rôle du titulaire et le lien entre offre, livraison et contrôle. Elle ne se limite pas à citer un mot-clé : elle montre ce qui entre dans le périmètre et ce qui n’en fait pas partie.</t>
  </si>
  <si>
    <t>Une bonne réponse CFA dit clairement quels produits sont concernés par canards vaccinés contre l’influenza aviaire, quelle information doit suivre le produit et pourquoi cette information permet de contrôler la livraison. Elle évite de répondre seulement “il faut une étiquette”. Pour Canards vaccinés, citer au moins une preuve ou une action concrète liée à : canard, vaccin, grippe aviaire, papier fournisseur, lot.</t>
  </si>
  <si>
    <t>CANARDS VACCINÉS — DÉFINITION ET PÉRIMÈTRE — CANARD, VACCINATION, INFLUENZA AVIAIRE, ATTESTATION, LOT SANITAIRE</t>
  </si>
  <si>
    <t>Canards vaccinés : définir le sujet et délimiter ce qui doit être contrôlé — mots terrain : canard, vaccin, grippe aviaire, papier fournisseur, lot</t>
  </si>
  <si>
    <t>OCR clausier CNRC 2026 — section 5.1 Canards vaccinés — question 036, angle 1/5 : définition et périmètre.</t>
  </si>
  <si>
    <t>Matrice pédagogique M03 issue OCR — contenu à comparer au PDF CNRC source avant usage officiel ; domaine Canards vaccinés, angle définition et périmètre.</t>
  </si>
  <si>
    <t>Relance formateur : vérifier que l’apprenant distingue désignation commerciale, origine réelle, lot et preuve. Pour Canards vaccinés, refuser les réponses vagues sans produit concerné ni information vérifiable.</t>
  </si>
  <si>
    <t>M03 — Traçabilité et réglementations : quels documents demander ou contrôler pour prouver canards vaccinés contre l’influenza aviaire dans l’exécution d’un marché public alimentaire ?</t>
  </si>
  <si>
    <t>Sur une livraison ou une fiche produit, quels papiers ou fichiers dois-tu regarder pour vérifier canards vaccinés contre l’influenza aviaire ?</t>
  </si>
  <si>
    <t>Citer les preuves attendues, expliquer leur cohérence entre BPU, fiche produit, bon de livraison et facture, puis indiquer comment les archiver ou les transmettre. Pour ce thème précis (Canards vaccinés — canards vaccinés contre l’influenza aviaire), citer les informations à contrôler et le résultat attendu du contrôle.</t>
  </si>
  <si>
    <t>Nommer les documents utiles et expliquer comment tu vérifies qu’ils correspondent bien au produit livré. Ici, le contrôle porte sur les produits de canard avec information sanitaire spécifique ; répondre avec l’action concrète adaptée à l’angle « preuve et document ».</t>
  </si>
  <si>
    <t>Une réponse PRO cite les pièces pertinentes : attestation fournisseur, fiche sanitaire, lot, origine, documents de filière et informations demandées au marché. Elle explique que la preuve doit être datée, valide, rattachée à une référence produit et cohérente avec le BPU ou la commande. La réponse doit aussi indiquer comment l’acheteur peut réclamer, classer et exploiter ces documents en cours d’exécution.</t>
  </si>
  <si>
    <t>Une réponse CFA attendue nomme les documents concrets : bon de livraison, étiquette, fiche produit ou attestation selon le cas. Elle dit qu’il faut vérifier que le document parle du bon produit, du bon lot et de la bonne livraison. Pour Canards vaccinés, citer au moins une preuve ou une action concrète liée à : canard, vaccin, grippe aviaire, papier fournisseur, lot.</t>
  </si>
  <si>
    <t>CANARDS VACCINÉS — PREUVE ET DOCUMENT — CANARD, VACCINATION, INFLUENZA AVIAIRE, ATTESTATION, LOT SANITAIRE</t>
  </si>
  <si>
    <t>Canards vaccinés : identifier les documents qui prouvent la conformité — mots terrain : canard, vaccin, grippe aviaire, papier fournisseur, lot</t>
  </si>
  <si>
    <t>OCR clausier CNRC 2026 — section 5.1 Canards vaccinés — question 037, angle 2/5 : preuve et document.</t>
  </si>
  <si>
    <t>Matrice pédagogique M03 issue OCR — contenu à comparer au PDF CNRC source avant usage officiel ; domaine Canards vaccinés, angle preuve et document.</t>
  </si>
  <si>
    <t>Relance formateur : demander une preuve précise, pas une affirmation. Pour Canards vaccinés, faire verbaliser le chemin commande → document → livraison → contrôle.</t>
  </si>
  <si>
    <t>M03 — Traçabilité et réglementations : quelles erreurs peuvent rendre canards vaccinés contre l’influenza aviaire non fiable ou non contrôlable dans le suivi du marché ?</t>
  </si>
  <si>
    <t>Qu’est-ce qui peut poser problème si on contrôle mal canards vaccinés contre l’influenza aviaire pendant une livraison ou un suivi fournisseur ?</t>
  </si>
  <si>
    <t>Identifier les confusions, preuves insuffisantes, documents périmés, substitutions non validées ou pertes d’information entre livraison et stockage. Pour ce thème précis (Canards vaccinés — canards vaccinés contre l’influenza aviaire), citer les informations à contrôler et le résultat attendu du contrôle.</t>
  </si>
  <si>
    <t>Donner les pièges concrets à éviter : document absent, produit qui ne correspond pas, lot perdu, information trop vague ou remplacement non validé. Ici, le contrôle porte sur les produits de canard avec information sanitaire spécifique ; répondre avec l’action concrète adaptée à l’angle « risque et erreur à éviter ».</t>
  </si>
  <si>
    <t>Une réponse PRO attendue analyse le risque principal : traiter l’information sanitaire comme accessoire alors qu’elle conditionne le contrôle de conformité. Elle montre les conséquences possibles sur la conformité du marché, la capacité de contrôle, la transparence et le traitement des non-conformités. Elle doit proposer une réaction : réserve, demande de preuve complémentaire, traçage de l’écart ou alerte acheteur.</t>
  </si>
  <si>
    <t>Une bonne réponse CFA repère le danger : accepter un produit sans preuve claire ou sans correspondance avec la commande. Elle indique qu’il faut bloquer, signaler ou demander la preuve avant de valider la livraison. Pour Canards vaccinés, citer au moins une preuve ou une action concrète liée à : canard, vaccin, grippe aviaire, papier fournisseur, lot.</t>
  </si>
  <si>
    <t>CANARDS VACCINÉS — RISQUE ET ERREUR À ÉVITER — CANARD, VACCINATION, INFLUENZA AVIAIRE, ATTESTATION, LOT SANITAIRE</t>
  </si>
  <si>
    <t>Canards vaccinés : repérer les erreurs qui faussent le contrôle — mots terrain : canard, vaccin, grippe aviaire, papier fournisseur, lot</t>
  </si>
  <si>
    <t>OCR clausier CNRC 2026 — section 5.1 Canards vaccinés — question 038, angle 3/5 : risque et erreur à éviter.</t>
  </si>
  <si>
    <t>Matrice pédagogique M03 issue OCR — contenu à comparer au PDF CNRC source avant usage officiel ; domaine Canards vaccinés, angle risque et erreur à éviter.</t>
  </si>
  <si>
    <t>Relance formateur : faire chercher une erreur réelle de terrain. Pour Canards vaccinés, valoriser les réponses qui expliquent la conséquence pratique, pas seulement le mot “non conforme”.</t>
  </si>
  <si>
    <t>M03 — Traçabilité et réglementations : comment appliquer concrètement le contrôle de canards vaccinés contre l’influenza aviaire lors d’une réception, d’un suivi fournisseur ou d’un audit interne ?</t>
  </si>
  <si>
    <t>Décris ce que tu fais concrètement pour contrôler canards vaccinés contre l’influenza aviaire quand le produit arrive ou quand on vérifie le fournisseur.</t>
  </si>
  <si>
    <t>Décrire une séquence opérationnelle : comparer commande, produit livré, étiquette, lot, document fournisseur, puis tracer l’acceptation, la réserve ou la demande de correction. Pour ce thème précis (Canards vaccinés — canards vaccinés contre l’influenza aviaire), citer les informations à contrôler et le résultat attendu du contrôle.</t>
  </si>
  <si>
    <t>Répondre comme en situation : je regarde le produit, je compare avec le bon, je vérifie le lot ou l’origine, puis je note le problème si ça ne colle pas. Ici, le contrôle porte sur les produits de canard avec information sanitaire spécifique ; répondre avec l’action concrète adaptée à l’angle « application terrain ».</t>
  </si>
  <si>
    <t>Une réponse PRO décrit un contrôle structuré : rapprocher la commande et le BPU, examiner le produit, vérifier les mentions de traçabilité, contrôler les documents fournis, enregistrer l’écart si nécessaire et informer l’interlocuteur prévu. Elle intègre le titulaire doit pouvoir fournir les informations sanitaires demandées et rattacher le lot livré aux justificatifs.</t>
  </si>
  <si>
    <t>Une réponse CFA correcte décrit une action observable : regarder l’étiquette et le bon de livraison, comparer avec ce qui était prévu, garder le numéro de lot ou l’origine, et prévenir si un document manque ou ne correspond pas. Pour Canards vaccinés, citer au moins une preuve ou une action concrète liée à : canard, vaccin, grippe aviaire, papier fournisseur, lot.</t>
  </si>
  <si>
    <t>CANARDS VACCINÉS — APPLICATION TERRAIN — CANARD, VACCINATION, INFLUENZA AVIAIRE, ATTESTATION, LOT SANITAIRE</t>
  </si>
  <si>
    <t>Canards vaccinés : décrire le geste de contrôle en réception ou suivi — mots terrain : canard, vaccin, grippe aviaire, papier fournisseur, lot</t>
  </si>
  <si>
    <t>OCR clausier CNRC 2026 — section 5.1 Canards vaccinés — question 039, angle 4/5 : application terrain.</t>
  </si>
  <si>
    <t>Matrice pédagogique M03 issue OCR — contenu à comparer au PDF CNRC source avant usage officiel ; domaine Canards vaccinés, angle application terrain.</t>
  </si>
  <si>
    <t>Relance formateur : demander à l’apprenant de dérouler le contrôle dans l’ordre. Pour Canards vaccinés, la réponse doit être actionnable par un agent de réception ou un responsable de production.</t>
  </si>
  <si>
    <t>M03 — Traçabilité et réglementations : comment traduire canards vaccinés contre l’influenza aviaire en exigence, critère ou clause de marché sans créer une obligation impossible à contrôler ?</t>
  </si>
  <si>
    <t>Comment écrire dans le marché ce que le fournisseur doit faire pour que canards vaccinés contre l’influenza aviaire soit vérifiable ?</t>
  </si>
  <si>
    <t>Relier l’exigence à la bonne pièce du marché, préciser les preuves, la fréquence, le format attendu, le contrôle et le traitement des manquements. Pour ce thème précis (Canards vaccinés — canards vaccinés contre l’influenza aviaire), citer les informations à contrôler et le résultat attendu du contrôle.</t>
  </si>
  <si>
    <t>Dire simplement ce qu’il faut demander au fournisseur, où l’écrire et comment vérifier qu’il respecte sa promesse. Ici, le contrôle porte sur les produits de canard avec information sanitaire spécifique ; répondre avec l’action concrète adaptée à l’angle « critère ou clause de marché ».</t>
  </si>
  <si>
    <t>Une réponse PRO attendue propose une exigence contrôlable : demander explicitement les justificatifs relatifs au statut sanitaire attendu pour les canards concernés. Elle distingue le besoin technique, la preuve documentaire, la modalité de transmission et la conséquence en cas de manquement. La formulation doit rester objective, non discriminatoire et vérifiable pendant l’exécution.</t>
  </si>
  <si>
    <t>Une réponse CFA attendue explique qu’une clause doit dire clairement ce que le fournisseur doit donner, quand il doit le donner et ce qu’on fait si la preuve manque. Elle évite les promesses floues du type “produit de bonne qualité”. Pour Canards vaccinés, citer au moins une preuve ou une action concrète liée à : canard, vaccin, grippe aviaire, papier fournisseur, lot.</t>
  </si>
  <si>
    <t>CANARDS VACCINÉS — CRITÈRE OU CLAUSE DE MARCHÉ — CANARD, VACCINATION, INFLUENZA AVIAIRE, ATTESTATION, LOT SANITAIRE</t>
  </si>
  <si>
    <t>Canards vaccinés : relier le sujet à une exigence écrite du marché — mots terrain : canard, vaccin, grippe aviaire, papier fournisseur, lot</t>
  </si>
  <si>
    <t>OCR clausier CNRC 2026 — section 5.1 Canards vaccinés — question 040, angle 5/5 : critère ou clause de marché.</t>
  </si>
  <si>
    <t>Matrice pédagogique M03 issue OCR — contenu à comparer au PDF CNRC source avant usage officiel ; domaine Canards vaccinés, angle critère ou clause de marché.</t>
  </si>
  <si>
    <t>Relance formateur : faire transformer une intention en exigence vérifiable. Pour Canards vaccinés, contrôler que la réponse contient preuve, moment de contrôle et conséquence possible.</t>
  </si>
  <si>
    <t>M03 — Traçabilité et réglementations : sous l’angle définition/périmètre, comment caractériser viande séparée mécaniquement pour que la présence ou l’exclusion de viande séparée mécaniquement soit contrôlable dans un marché public alimentaire ?</t>
  </si>
  <si>
    <t>Avec tes mots, explique ce qu’il faut comprendre par viande séparée mécaniquement et ce qui doit être suivi pour les produits qui peuvent contenir de la viande séparée mécaniquement.</t>
  </si>
  <si>
    <t>Définir le périmètre : produits concernés, information obligatoire, acteur responsable et limite entre simple désignation commerciale et preuve exploitable. Pour ce thème précis (VSM — viande séparée mécaniquement), citer les informations à contrôler et le résultat attendu du contrôle.</t>
  </si>
  <si>
    <t>Répondre en phrases simples : dire quel produit est concerné, quelle information il faut garder et pourquoi elle sert au contrôle. Ici, le contrôle porte sur les produits qui peuvent contenir de la viande séparée mécaniquement ; répondre avec l’action concrète adaptée à l’angle « définition et périmètre ».</t>
  </si>
  <si>
    <t>Une réponse PRO attendue définit viande séparée mécaniquement comme une exigence de traçabilité applicable à la présence ou l’exclusion de viande séparée mécaniquement. Elle précise les produits concernés, les informations minimales à conserver, le rôle du titulaire et le lien entre offre, livraison et contrôle. Elle ne se limite pas à citer un mot-clé : elle montre ce qui entre dans le périmètre et ce qui n’en fait pas partie.</t>
  </si>
  <si>
    <t>Une bonne réponse CFA dit clairement quels produits sont concernés par viande séparée mécaniquement, quelle information doit suivre le produit et pourquoi cette information permet de contrôler la livraison. Elle évite de répondre seulement “il faut une étiquette”. Pour VSM, citer au moins une preuve ou une action concrète liée à : VSM, viande séparée, ingrédient, fiche produit, interdit ou accepté.</t>
  </si>
  <si>
    <t>VSM — DÉFINITION ET PÉRIMÈTRE — VSM, VIANDE SÉPARÉE MÉCANIQUEMENT, INGRÉDIENT, FICHE TECHNIQUE, EXCLUSION</t>
  </si>
  <si>
    <t>VSM : définir le sujet et délimiter ce qui doit être contrôlé — mots terrain : VSM, viande séparée, ingrédient, fiche produit, interdit ou accepté</t>
  </si>
  <si>
    <t>OCR clausier CNRC 2026 — section 5.2 Viande séparée mécaniquement — question 041, angle 1/5 : définition et périmètre.</t>
  </si>
  <si>
    <t>Matrice pédagogique M03 issue OCR — contenu à comparer au PDF CNRC source avant usage officiel ; domaine VSM, angle définition et périmètre.</t>
  </si>
  <si>
    <t>Relance formateur : vérifier que l’apprenant distingue désignation commerciale, origine réelle, lot et preuve. Pour VSM, refuser les réponses vagues sans produit concerné ni information vérifiable.</t>
  </si>
  <si>
    <t>M03 — Traçabilité et réglementations : quels documents demander ou contrôler pour prouver viande séparée mécaniquement dans l’exécution d’un marché public alimentaire ?</t>
  </si>
  <si>
    <t>Sur une livraison ou une fiche produit, quels papiers ou fichiers dois-tu regarder pour vérifier viande séparée mécaniquement ?</t>
  </si>
  <si>
    <t>Citer les preuves attendues, expliquer leur cohérence entre BPU, fiche produit, bon de livraison et facture, puis indiquer comment les archiver ou les transmettre. Pour ce thème précis (VSM — viande séparée mécaniquement), citer les informations à contrôler et le résultat attendu du contrôle.</t>
  </si>
  <si>
    <t>Nommer les documents utiles et expliquer comment tu vérifies qu’ils correspondent bien au produit livré. Ici, le contrôle porte sur les produits qui peuvent contenir de la viande séparée mécaniquement ; répondre avec l’action concrète adaptée à l’angle « preuve et document ».</t>
  </si>
  <si>
    <t>Une réponse PRO cite les pièces pertinentes : fiche technique, liste d’ingrédients, déclaration fournisseur, cahier des charges et étiquetage. Elle explique que la preuve doit être datée, valide, rattachée à une référence produit et cohérente avec le BPU ou la commande. La réponse doit aussi indiquer comment l’acheteur peut réclamer, classer et exploiter ces documents en cours d’exécution.</t>
  </si>
  <si>
    <t>Une réponse CFA attendue nomme les documents concrets : bon de livraison, étiquette, fiche produit ou attestation selon le cas. Elle dit qu’il faut vérifier que le document parle du bon produit, du bon lot et de la bonne livraison. Pour VSM, citer au moins une preuve ou une action concrète liée à : VSM, viande séparée, ingrédient, fiche produit, interdit ou accepté.</t>
  </si>
  <si>
    <t>VSM — PREUVE ET DOCUMENT — VSM, VIANDE SÉPARÉE MÉCANIQUEMENT, INGRÉDIENT, FICHE TECHNIQUE, EXCLUSION</t>
  </si>
  <si>
    <t>VSM : identifier les documents qui prouvent la conformité — mots terrain : VSM, viande séparée, ingrédient, fiche produit, interdit ou accepté</t>
  </si>
  <si>
    <t>OCR clausier CNRC 2026 — section 5.2 Viande séparée mécaniquement — question 042, angle 2/5 : preuve et document.</t>
  </si>
  <si>
    <t>Matrice pédagogique M03 issue OCR — contenu à comparer au PDF CNRC source avant usage officiel ; domaine VSM, angle preuve et document.</t>
  </si>
  <si>
    <t>Relance formateur : demander une preuve précise, pas une affirmation. Pour VSM, faire verbaliser le chemin commande → document → livraison → contrôle.</t>
  </si>
  <si>
    <t>M03 — Traçabilité et réglementations : quelles erreurs peuvent rendre viande séparée mécaniquement non fiable ou non contrôlable dans le suivi du marché ?</t>
  </si>
  <si>
    <t>Qu’est-ce qui peut poser problème si on contrôle mal viande séparée mécaniquement pendant une livraison ou un suivi fournisseur ?</t>
  </si>
  <si>
    <t>Identifier les confusions, preuves insuffisantes, documents périmés, substitutions non validées ou pertes d’information entre livraison et stockage. Pour ce thème précis (VSM — viande séparée mécaniquement), citer les informations à contrôler et le résultat attendu du contrôle.</t>
  </si>
  <si>
    <t>Donner les pièges concrets à éviter : document absent, produit qui ne correspond pas, lot perdu, information trop vague ou remplacement non validé. Ici, le contrôle porte sur les produits qui peuvent contenir de la viande séparée mécaniquement ; répondre avec l’action concrète adaptée à l’angle « risque et erreur à éviter ».</t>
  </si>
  <si>
    <t>Une réponse PRO attendue analyse le risque principal : ne pas repérer la VSM dans un produit transformé ou une préparation carnée. Elle montre les conséquences possibles sur la conformité du marché, la capacité de contrôle, la transparence et le traitement des non-conformités. Elle doit proposer une réaction : réserve, demande de preuve complémentaire, traçage de l’écart ou alerte acheteur.</t>
  </si>
  <si>
    <t>Une bonne réponse CFA repère le danger : accepter un produit sans preuve claire ou sans correspondance avec la commande. Elle indique qu’il faut bloquer, signaler ou demander la preuve avant de valider la livraison. Pour VSM, citer au moins une preuve ou une action concrète liée à : VSM, viande séparée, ingrédient, fiche produit, interdit ou accepté.</t>
  </si>
  <si>
    <t>VSM — RISQUE ET ERREUR À ÉVITER — VSM, VIANDE SÉPARÉE MÉCANIQUEMENT, INGRÉDIENT, FICHE TECHNIQUE, EXCLUSION</t>
  </si>
  <si>
    <t>VSM : repérer les erreurs qui faussent le contrôle — mots terrain : VSM, viande séparée, ingrédient, fiche produit, interdit ou accepté</t>
  </si>
  <si>
    <t>OCR clausier CNRC 2026 — section 5.2 Viande séparée mécaniquement — question 043, angle 3/5 : risque et erreur à éviter.</t>
  </si>
  <si>
    <t>Matrice pédagogique M03 issue OCR — contenu à comparer au PDF CNRC source avant usage officiel ; domaine VSM, angle risque et erreur à éviter.</t>
  </si>
  <si>
    <t>Relance formateur : faire chercher une erreur réelle de terrain. Pour VSM, valoriser les réponses qui expliquent la conséquence pratique, pas seulement le mot “non conforme”.</t>
  </si>
  <si>
    <t>M03 — Traçabilité et réglementations : comment appliquer concrètement le contrôle de viande séparée mécaniquement lors d’une réception, d’un suivi fournisseur ou d’un audit interne ?</t>
  </si>
  <si>
    <t>Décris ce que tu fais concrètement pour contrôler viande séparée mécaniquement quand le produit arrive ou quand on vérifie le fournisseur.</t>
  </si>
  <si>
    <t>Décrire une séquence opérationnelle : comparer commande, produit livré, étiquette, lot, document fournisseur, puis tracer l’acceptation, la réserve ou la demande de correction. Pour ce thème précis (VSM — viande séparée mécaniquement), citer les informations à contrôler et le résultat attendu du contrôle.</t>
  </si>
  <si>
    <t>Répondre comme en situation : je regarde le produit, je compare avec le bon, je vérifie le lot ou l’origine, puis je note le problème si ça ne colle pas. Ici, le contrôle porte sur les produits qui peuvent contenir de la viande séparée mécaniquement ; répondre avec l’action concrète adaptée à l’angle « application terrain ».</t>
  </si>
  <si>
    <t>Une réponse PRO décrit un contrôle structuré : rapprocher la commande et le BPU, examiner le produit, vérifier les mentions de traçabilité, contrôler les documents fournis, enregistrer l’écart si nécessaire et informer l’interlocuteur prévu. Elle intègre la fiche produit doit indiquer clairement la présence, l’absence ou les conditions d’emploi de VSM.</t>
  </si>
  <si>
    <t>Une réponse CFA correcte décrit une action observable : regarder l’étiquette et le bon de livraison, comparer avec ce qui était prévu, garder le numéro de lot ou l’origine, et prévenir si un document manque ou ne correspond pas. Pour VSM, citer au moins une preuve ou une action concrète liée à : VSM, viande séparée, ingrédient, fiche produit, interdit ou accepté.</t>
  </si>
  <si>
    <t>VSM — APPLICATION TERRAIN — VSM, VIANDE SÉPARÉE MÉCANIQUEMENT, INGRÉDIENT, FICHE TECHNIQUE, EXCLUSION</t>
  </si>
  <si>
    <t>VSM : décrire le geste de contrôle en réception ou suivi — mots terrain : VSM, viande séparée, ingrédient, fiche produit, interdit ou accepté</t>
  </si>
  <si>
    <t>OCR clausier CNRC 2026 — section 5.2 Viande séparée mécaniquement — question 044, angle 4/5 : application terrain.</t>
  </si>
  <si>
    <t>Matrice pédagogique M03 issue OCR — contenu à comparer au PDF CNRC source avant usage officiel ; domaine VSM, angle application terrain.</t>
  </si>
  <si>
    <t>Relance formateur : demander à l’apprenant de dérouler le contrôle dans l’ordre. Pour VSM, la réponse doit être actionnable par un agent de réception ou un responsable de production.</t>
  </si>
  <si>
    <t>M03 — Traçabilité et réglementations : comment traduire viande séparée mécaniquement en exigence, critère ou clause de marché sans créer une obligation impossible à contrôler ?</t>
  </si>
  <si>
    <t>Comment écrire dans le marché ce que le fournisseur doit faire pour que viande séparée mécaniquement soit vérifiable ?</t>
  </si>
  <si>
    <t>Relier l’exigence à la bonne pièce du marché, préciser les preuves, la fréquence, le format attendu, le contrôle et le traitement des manquements. Pour ce thème précis (VSM — viande séparée mécaniquement), citer les informations à contrôler et le résultat attendu du contrôle.</t>
  </si>
  <si>
    <t>Dire simplement ce qu’il faut demander au fournisseur, où l’écrire et comment vérifier qu’il respecte sa promesse. Ici, le contrôle porte sur les produits qui peuvent contenir de la viande séparée mécaniquement ; répondre avec l’action concrète adaptée à l’angle « critère ou clause de marché ».</t>
  </si>
  <si>
    <t>Une réponse PRO attendue propose une exigence contrôlable : formuler l’acceptation, la restriction ou l’exclusion de VSM dans les exigences techniques. Elle distingue le besoin technique, la preuve documentaire, la modalité de transmission et la conséquence en cas de manquement. La formulation doit rester objective, non discriminatoire et vérifiable pendant l’exécution.</t>
  </si>
  <si>
    <t>Une réponse CFA attendue explique qu’une clause doit dire clairement ce que le fournisseur doit donner, quand il doit le donner et ce qu’on fait si la preuve manque. Elle évite les promesses floues du type “produit de bonne qualité”. Pour VSM, citer au moins une preuve ou une action concrète liée à : VSM, viande séparée, ingrédient, fiche produit, interdit ou accepté.</t>
  </si>
  <si>
    <t>VSM — CRITÈRE OU CLAUSE DE MARCHÉ — VSM, VIANDE SÉPARÉE MÉCANIQUEMENT, INGRÉDIENT, FICHE TECHNIQUE, EXCLUSION</t>
  </si>
  <si>
    <t>VSM : relier le sujet à une exigence écrite du marché — mots terrain : VSM, viande séparée, ingrédient, fiche produit, interdit ou accepté</t>
  </si>
  <si>
    <t>OCR clausier CNRC 2026 — section 5.2 Viande séparée mécaniquement — question 045, angle 5/5 : critère ou clause de marché.</t>
  </si>
  <si>
    <t>Matrice pédagogique M03 issue OCR — contenu à comparer au PDF CNRC source avant usage officiel ; domaine VSM, angle critère ou clause de marché.</t>
  </si>
  <si>
    <t>Relance formateur : faire transformer une intention en exigence vérifiable. Pour VSM, contrôler que la réponse contient preuve, moment de contrôle et conséquence possible.</t>
  </si>
  <si>
    <t>M03 — Traçabilité et réglementations : sous l’angle définition/périmètre, comment caractériser protéines animales transformées pour que les protéines animales transformées et les restrictions associées soit contrôlable dans un marché public alimentaire ?</t>
  </si>
  <si>
    <t>Avec tes mots, explique ce qu’il faut comprendre par protéines animales transformées et ce qui doit être suivi pour les mentions de protéines animales transformées dans les produits.</t>
  </si>
  <si>
    <t>Définir le périmètre : produits concernés, information obligatoire, acteur responsable et limite entre simple désignation commerciale et preuve exploitable. Pour ce thème précis (PAT réglementaire — protéines animales transformées), citer les informations à contrôler et le résultat attendu du contrôle.</t>
  </si>
  <si>
    <t>Répondre en phrases simples : dire quel produit est concerné, quelle information il faut garder et pourquoi elle sert au contrôle. Ici, le contrôle porte sur les mentions de protéines animales transformées dans les produits ; répondre avec l’action concrète adaptée à l’angle « définition et périmètre ».</t>
  </si>
  <si>
    <t>Une réponse PRO attendue définit protéines animales transformées comme une exigence de traçabilité applicable à les protéines animales transformées et les restrictions associées. Elle précise les produits concernés, les informations minimales à conserver, le rôle du titulaire et le lien entre offre, livraison et contrôle. Elle ne se limite pas à citer un mot-clé : elle montre ce qui entre dans le périmètre et ce qui n’en fait pas partie.</t>
  </si>
  <si>
    <t>Une bonne réponse CFA dit clairement quels produits sont concernés par protéines animales transformées, quelle information doit suivre le produit et pourquoi cette information permet de contrôler la livraison. Elle évite de répondre seulement “il faut une étiquette”. Pour PAT réglementaire, citer au moins une preuve ou une action concrète liée à : protéines animales transformées, PAT, recette, fiche, attention.</t>
  </si>
  <si>
    <t>PAT RÉGLEMENTAIRE — DÉFINITION ET PÉRIMÈTRE — PROTÉINES ANIMALES TRANSFORMÉES, PAT, COMPOSITION, CONFORMITÉ, VIGILANCE</t>
  </si>
  <si>
    <t>PAT réglementaire : définir le sujet et délimiter ce qui doit être contrôlé — mots terrain : protéines animales transformées, PAT, recette, fiche, attention</t>
  </si>
  <si>
    <t>OCR clausier CNRC 2026 — section 5.3 Protéines animales transformées — question 046, angle 1/5 : définition et périmètre.</t>
  </si>
  <si>
    <t>Matrice pédagogique M03 issue OCR — contenu à comparer au PDF CNRC source avant usage officiel ; domaine PAT réglementaire, angle définition et périmètre.</t>
  </si>
  <si>
    <t>Relance formateur : vérifier que l’apprenant distingue désignation commerciale, origine réelle, lot et preuve. Pour PAT réglementaire, refuser les réponses vagues sans produit concerné ni information vérifiable.</t>
  </si>
  <si>
    <t>M03 — Traçabilité et réglementations : quels documents demander ou contrôler pour prouver protéines animales transformées dans l’exécution d’un marché public alimentaire ?</t>
  </si>
  <si>
    <t>Sur une livraison ou une fiche produit, quels papiers ou fichiers dois-tu regarder pour vérifier protéines animales transformées ?</t>
  </si>
  <si>
    <t>Citer les preuves attendues, expliquer leur cohérence entre BPU, fiche produit, bon de livraison et facture, puis indiquer comment les archiver ou les transmettre. Pour ce thème précis (PAT réglementaire — protéines animales transformées), citer les informations à contrôler et le résultat attendu du contrôle.</t>
  </si>
  <si>
    <t>Nommer les documents utiles et expliquer comment tu vérifies qu’ils correspondent bien au produit livré. Ici, le contrôle porte sur les mentions de protéines animales transformées dans les produits ; répondre avec l’action concrète adaptée à l’angle « preuve et document ».</t>
  </si>
  <si>
    <t>Une réponse PRO cite les pièces pertinentes : fiche technique, composition, origine de matière première, déclaration fournisseur et cahier des charges. Elle explique que la preuve doit être datée, valide, rattachée à une référence produit et cohérente avec le BPU ou la commande. La réponse doit aussi indiquer comment l’acheteur peut réclamer, classer et exploiter ces documents en cours d’exécution.</t>
  </si>
  <si>
    <t>Une réponse CFA attendue nomme les documents concrets : bon de livraison, étiquette, fiche produit ou attestation selon le cas. Elle dit qu’il faut vérifier que le document parle du bon produit, du bon lot et de la bonne livraison. Pour PAT réglementaire, citer au moins une preuve ou une action concrète liée à : protéines animales transformées, PAT, recette, fiche, attention.</t>
  </si>
  <si>
    <t>PAT RÉGLEMENTAIRE — PREUVE ET DOCUMENT — PROTÉINES ANIMALES TRANSFORMÉES, PAT, COMPOSITION, CONFORMITÉ, VIGILANCE</t>
  </si>
  <si>
    <t>PAT réglementaire : identifier les documents qui prouvent la conformité — mots terrain : protéines animales transformées, PAT, recette, fiche, attention</t>
  </si>
  <si>
    <t>OCR clausier CNRC 2026 — section 5.3 Protéines animales transformées — question 047, angle 2/5 : preuve et document.</t>
  </si>
  <si>
    <t>Matrice pédagogique M03 issue OCR — contenu à comparer au PDF CNRC source avant usage officiel ; domaine PAT réglementaire, angle preuve et document.</t>
  </si>
  <si>
    <t>Relance formateur : demander une preuve précise, pas une affirmation. Pour PAT réglementaire, faire verbaliser le chemin commande → document → livraison → contrôle.</t>
  </si>
  <si>
    <t>M03 — Traçabilité et réglementations : quelles erreurs peuvent rendre protéines animales transformées non fiable ou non contrôlable dans le suivi du marché ?</t>
  </si>
  <si>
    <t>Qu’est-ce qui peut poser problème si on contrôle mal protéines animales transformées pendant une livraison ou un suivi fournisseur ?</t>
  </si>
  <si>
    <t>Identifier les confusions, preuves insuffisantes, documents périmés, substitutions non validées ou pertes d’information entre livraison et stockage. Pour ce thème précis (PAT réglementaire — protéines animales transformées), citer les informations à contrôler et le résultat attendu du contrôle.</t>
  </si>
  <si>
    <t>Donner les pièges concrets à éviter : document absent, produit qui ne correspond pas, lot perdu, information trop vague ou remplacement non validé. Ici, le contrôle porte sur les mentions de protéines animales transformées dans les produits ; répondre avec l’action concrète adaptée à l’angle « risque et erreur à éviter ».</t>
  </si>
  <si>
    <t>Une réponse PRO attendue analyse le risque principal : confondre PAT avec projet alimentaire territorial ou ignorer une matière animale transformée dans une recette. Elle montre les conséquences possibles sur la conformité du marché, la capacité de contrôle, la transparence et le traitement des non-conformités. Elle doit proposer une réaction : réserve, demande de preuve complémentaire, traçage de l’écart ou alerte acheteur.</t>
  </si>
  <si>
    <t>Une bonne réponse CFA repère le danger : accepter un produit sans preuve claire ou sans correspondance avec la commande. Elle indique qu’il faut bloquer, signaler ou demander la preuve avant de valider la livraison. Pour PAT réglementaire, citer au moins une preuve ou une action concrète liée à : protéines animales transformées, PAT, recette, fiche, attention.</t>
  </si>
  <si>
    <t>PAT RÉGLEMENTAIRE — RISQUE ET ERREUR À ÉVITER — PROTÉINES ANIMALES TRANSFORMÉES, PAT, COMPOSITION, CONFORMITÉ, VIGILANCE</t>
  </si>
  <si>
    <t>PAT réglementaire : repérer les erreurs qui faussent le contrôle — mots terrain : protéines animales transformées, PAT, recette, fiche, attention</t>
  </si>
  <si>
    <t>OCR clausier CNRC 2026 — section 5.3 Protéines animales transformées — question 048, angle 3/5 : risque et erreur à éviter.</t>
  </si>
  <si>
    <t>Matrice pédagogique M03 issue OCR — contenu à comparer au PDF CNRC source avant usage officiel ; domaine PAT réglementaire, angle risque et erreur à éviter.</t>
  </si>
  <si>
    <t>Relance formateur : faire chercher une erreur réelle de terrain. Pour PAT réglementaire, valoriser les réponses qui expliquent la conséquence pratique, pas seulement le mot “non conforme”.</t>
  </si>
  <si>
    <t>M03 — Traçabilité et réglementations : comment appliquer concrètement le contrôle de protéines animales transformées lors d’une réception, d’un suivi fournisseur ou d’un audit interne ?</t>
  </si>
  <si>
    <t>Décris ce que tu fais concrètement pour contrôler protéines animales transformées quand le produit arrive ou quand on vérifie le fournisseur.</t>
  </si>
  <si>
    <t>Décrire une séquence opérationnelle : comparer commande, produit livré, étiquette, lot, document fournisseur, puis tracer l’acceptation, la réserve ou la demande de correction. Pour ce thème précis (PAT réglementaire — protéines animales transformées), citer les informations à contrôler et le résultat attendu du contrôle.</t>
  </si>
  <si>
    <t>Répondre comme en situation : je regarde le produit, je compare avec le bon, je vérifie le lot ou l’origine, puis je note le problème si ça ne colle pas. Ici, le contrôle porte sur les mentions de protéines animales transformées dans les produits ; répondre avec l’action concrète adaptée à l’angle « application terrain ».</t>
  </si>
  <si>
    <t>Une réponse PRO décrit un contrôle structuré : rapprocher la commande et le BPU, examiner le produit, vérifier les mentions de traçabilité, contrôler les documents fournis, enregistrer l’écart si nécessaire et informer l’interlocuteur prévu. Elle intègre la composition doit permettre d’identifier les protéines animales transformées et leur conformité au besoin.</t>
  </si>
  <si>
    <t>Une réponse CFA correcte décrit une action observable : regarder l’étiquette et le bon de livraison, comparer avec ce qui était prévu, garder le numéro de lot ou l’origine, et prévenir si un document manque ou ne correspond pas. Pour PAT réglementaire, citer au moins une preuve ou une action concrète liée à : protéines animales transformées, PAT, recette, fiche, attention.</t>
  </si>
  <si>
    <t>PAT RÉGLEMENTAIRE — APPLICATION TERRAIN — PROTÉINES ANIMALES TRANSFORMÉES, PAT, COMPOSITION, CONFORMITÉ, VIGILANCE</t>
  </si>
  <si>
    <t>PAT réglementaire : décrire le geste de contrôle en réception ou suivi — mots terrain : protéines animales transformées, PAT, recette, fiche, attention</t>
  </si>
  <si>
    <t>OCR clausier CNRC 2026 — section 5.3 Protéines animales transformées — question 049, angle 4/5 : application terrain.</t>
  </si>
  <si>
    <t>Matrice pédagogique M03 issue OCR — contenu à comparer au PDF CNRC source avant usage officiel ; domaine PAT réglementaire, angle application terrain.</t>
  </si>
  <si>
    <t>Relance formateur : demander à l’apprenant de dérouler le contrôle dans l’ordre. Pour PAT réglementaire, la réponse doit être actionnable par un agent de réception ou un responsable de production.</t>
  </si>
  <si>
    <t>M03 — Traçabilité et réglementations : comment traduire protéines animales transformées en exigence, critère ou clause de marché sans créer une obligation impossible à contrôler ?</t>
  </si>
  <si>
    <t>Comment écrire dans le marché ce que le fournisseur doit faire pour que protéines animales transformées soit vérifiable ?</t>
  </si>
  <si>
    <t>Relier l’exigence à la bonne pièce du marché, préciser les preuves, la fréquence, le format attendu, le contrôle et le traitement des manquements. Pour ce thème précis (PAT réglementaire — protéines animales transformées), citer les informations à contrôler et le résultat attendu du contrôle.</t>
  </si>
  <si>
    <t>Dire simplement ce qu’il faut demander au fournisseur, où l’écrire et comment vérifier qu’il respecte sa promesse. Ici, le contrôle porte sur les mentions de protéines animales transformées dans les produits ; répondre avec l’action concrète adaptée à l’angle « critère ou clause de marché ».</t>
  </si>
  <si>
    <t>Une réponse PRO attendue propose une exigence contrôlable : prévoir une vigilance documentaire sur les PAT quand elles peuvent être présentes. Elle distingue le besoin technique, la preuve documentaire, la modalité de transmission et la conséquence en cas de manquement. La formulation doit rester objective, non discriminatoire et vérifiable pendant l’exécution.</t>
  </si>
  <si>
    <t>Une réponse CFA attendue explique qu’une clause doit dire clairement ce que le fournisseur doit donner, quand il doit le donner et ce qu’on fait si la preuve manque. Elle évite les promesses floues du type “produit de bonne qualité”. Pour PAT réglementaire, citer au moins une preuve ou une action concrète liée à : protéines animales transformées, PAT, recette, fiche, attention.</t>
  </si>
  <si>
    <t>PAT RÉGLEMENTAIRE — CRITÈRE OU CLAUSE DE MARCHÉ — PROTÉINES ANIMALES TRANSFORMÉES, PAT, COMPOSITION, CONFORMITÉ, VIGILANCE</t>
  </si>
  <si>
    <t>PAT réglementaire : relier le sujet à une exigence écrite du marché — mots terrain : protéines animales transformées, PAT, recette, fiche, attention</t>
  </si>
  <si>
    <t>OCR clausier CNRC 2026 — section 5.3 Protéines animales transformées — question 050, angle 5/5 : critère ou clause de marché.</t>
  </si>
  <si>
    <t>Matrice pédagogique M03 issue OCR — contenu à comparer au PDF CNRC source avant usage officiel ; domaine PAT réglementaire, angle critère ou clause de marché.</t>
  </si>
  <si>
    <t>Relance formateur : faire transformer une intention en exigence vérifiable. Pour PAT réglementaire, contrôler que la réponse contient preuve, moment de contrôle et conséquence possible.</t>
  </si>
  <si>
    <t>M03 — Traçabilité et réglementations : sous l’angle définition/périmètre, comment caractériser documents de traçabilité pour que les pièces qui prouvent la conformité d’un produit alimentaire soit contrôlable dans un marché public alimentaire ?</t>
  </si>
  <si>
    <t>Avec tes mots, explique ce qu’il faut comprendre par documents de traçabilité et ce qui doit être suivi pour les papiers et fichiers qui accompagnent une livraison ou un produit.</t>
  </si>
  <si>
    <t>Définir le périmètre : produits concernés, information obligatoire, acteur responsable et limite entre simple désignation commerciale et preuve exploitable. Pour ce thème précis (Documents — documents de traçabilité), citer les informations à contrôler et le résultat attendu du contrôle.</t>
  </si>
  <si>
    <t>Répondre en phrases simples : dire quel produit est concerné, quelle information il faut garder et pourquoi elle sert au contrôle. Ici, le contrôle porte sur les papiers et fichiers qui accompagnent une livraison ou un produit ; répondre avec l’action concrète adaptée à l’angle « définition et périmètre ».</t>
  </si>
  <si>
    <t>Une réponse PRO attendue définit documents de traçabilité comme une exigence de traçabilité applicable à les pièces qui prouvent la conformité d’un produit alimentaire. Elle précise les produits concernés, les informations minimales à conserver, le rôle du titulaire et le lien entre offre, livraison et contrôle. Elle ne se limite pas à citer un mot-clé : elle montre ce qui entre dans le périmètre et ce qui n’en fait pas partie.</t>
  </si>
  <si>
    <t>Une bonne réponse CFA dit clairement quels produits sont concernés par documents de traçabilité, quelle information doit suivre le produit et pourquoi cette information permet de contrôler la livraison. Elle évite de répondre seulement “il faut une étiquette”. Pour Documents, citer au moins une preuve ou une action concrète liée à : document, preuve, date, produit, contrôle.</t>
  </si>
  <si>
    <t>DOCUMENTS — DÉFINITION ET PÉRIMÈTRE — DOCUMENT, PREUVE, VALIDITÉ, RATTACHEMENT PRODUIT, CONFORMITÉ</t>
  </si>
  <si>
    <t>Documents : définir le sujet et délimiter ce qui doit être contrôlé — mots terrain : document, preuve, date, produit, contrôle</t>
  </si>
  <si>
    <t>OCR clausier CNRC 2026 — clauses de transmission documentaire — question 051, angle 1/5 : définition et périmètre.</t>
  </si>
  <si>
    <t>Matrice pédagogique M03 issue OCR — contenu à comparer au PDF CNRC source avant usage officiel ; domaine Documents, angle définition et périmètre.</t>
  </si>
  <si>
    <t>Relance formateur : vérifier que l’apprenant distingue désignation commerciale, origine réelle, lot et preuve. Pour Documents, refuser les réponses vagues sans produit concerné ni information vérifiable.</t>
  </si>
  <si>
    <t>M03 — Traçabilité et réglementations : quels documents demander ou contrôler pour prouver documents de traçabilité dans l’exécution d’un marché public alimentaire ?</t>
  </si>
  <si>
    <t>Sur une livraison ou une fiche produit, quels papiers ou fichiers dois-tu regarder pour vérifier documents de traçabilité ?</t>
  </si>
  <si>
    <t>Citer les preuves attendues, expliquer leur cohérence entre BPU, fiche produit, bon de livraison et facture, puis indiquer comment les archiver ou les transmettre. Pour ce thème précis (Documents — documents de traçabilité), citer les informations à contrôler et le résultat attendu du contrôle.</t>
  </si>
  <si>
    <t>Nommer les documents utiles et expliquer comment tu vérifies qu’ils correspondent bien au produit livré. Ici, le contrôle porte sur les papiers et fichiers qui accompagnent une livraison ou un produit ; répondre avec l’action concrète adaptée à l’angle « preuve et document ».</t>
  </si>
  <si>
    <t>Une réponse PRO cite les pièces pertinentes : BPU, fiche produit, certificats, labels, bons de livraison, factures, attestations et reporting. Elle explique que la preuve doit être datée, valide, rattachée à une référence produit et cohérente avec le BPU ou la commande. La réponse doit aussi indiquer comment l’acheteur peut réclamer, classer et exploiter ces documents en cours d’exécution.</t>
  </si>
  <si>
    <t>Une réponse CFA attendue nomme les documents concrets : bon de livraison, étiquette, fiche produit ou attestation selon le cas. Elle dit qu’il faut vérifier que le document parle du bon produit, du bon lot et de la bonne livraison. Pour Documents, citer au moins une preuve ou une action concrète liée à : document, preuve, date, produit, contrôle.</t>
  </si>
  <si>
    <t>DOCUMENTS — PREUVE ET DOCUMENT — DOCUMENT, PREUVE, VALIDITÉ, RATTACHEMENT PRODUIT, CONFORMITÉ</t>
  </si>
  <si>
    <t>Documents : identifier les documents qui prouvent la conformité — mots terrain : document, preuve, date, produit, contrôle</t>
  </si>
  <si>
    <t>OCR clausier CNRC 2026 — clauses de transmission documentaire — question 052, angle 2/5 : preuve et document.</t>
  </si>
  <si>
    <t>Matrice pédagogique M03 issue OCR — contenu à comparer au PDF CNRC source avant usage officiel ; domaine Documents, angle preuve et document.</t>
  </si>
  <si>
    <t>Relance formateur : demander une preuve précise, pas une affirmation. Pour Documents, faire verbaliser le chemin commande → document → livraison → contrôle.</t>
  </si>
  <si>
    <t>M03 — Traçabilité et réglementations : quelles erreurs peuvent rendre documents de traçabilité non fiable ou non contrôlable dans le suivi du marché ?</t>
  </si>
  <si>
    <t>Qu’est-ce qui peut poser problème si on contrôle mal documents de traçabilité pendant une livraison ou un suivi fournisseur ?</t>
  </si>
  <si>
    <t>Identifier les confusions, preuves insuffisantes, documents périmés, substitutions non validées ou pertes d’information entre livraison et stockage. Pour ce thème précis (Documents — documents de traçabilité), citer les informations à contrôler et le résultat attendu du contrôle.</t>
  </si>
  <si>
    <t>Donner les pièges concrets à éviter : document absent, produit qui ne correspond pas, lot perdu, information trop vague ou remplacement non validé. Ici, le contrôle porte sur les papiers et fichiers qui accompagnent une livraison ou un produit ; répondre avec l’action concrète adaptée à l’angle « risque et erreur à éviter ».</t>
  </si>
  <si>
    <t>Une réponse PRO attendue analyse le risque principal : accumuler des documents non reliés au produit ou périmés sans valeur de contrôle. Elle montre les conséquences possibles sur la conformité du marché, la capacité de contrôle, la transparence et le traitement des non-conformités. Elle doit proposer une réaction : réserve, demande de preuve complémentaire, traçage de l’écart ou alerte acheteur.</t>
  </si>
  <si>
    <t>Une bonne réponse CFA repère le danger : accepter un produit sans preuve claire ou sans correspondance avec la commande. Elle indique qu’il faut bloquer, signaler ou demander la preuve avant de valider la livraison. Pour Documents, citer au moins une preuve ou une action concrète liée à : document, preuve, date, produit, contrôle.</t>
  </si>
  <si>
    <t>DOCUMENTS — RISQUE ET ERREUR À ÉVITER — DOCUMENT, PREUVE, VALIDITÉ, RATTACHEMENT PRODUIT, CONFORMITÉ</t>
  </si>
  <si>
    <t>Documents : repérer les erreurs qui faussent le contrôle — mots terrain : document, preuve, date, produit, contrôle</t>
  </si>
  <si>
    <t>OCR clausier CNRC 2026 — clauses de transmission documentaire — question 053, angle 3/5 : risque et erreur à éviter.</t>
  </si>
  <si>
    <t>Matrice pédagogique M03 issue OCR — contenu à comparer au PDF CNRC source avant usage officiel ; domaine Documents, angle risque et erreur à éviter.</t>
  </si>
  <si>
    <t>Relance formateur : faire chercher une erreur réelle de terrain. Pour Documents, valoriser les réponses qui expliquent la conséquence pratique, pas seulement le mot “non conforme”.</t>
  </si>
  <si>
    <t>M03 — Traçabilité et réglementations : comment appliquer concrètement le contrôle de documents de traçabilité lors d’une réception, d’un suivi fournisseur ou d’un audit interne ?</t>
  </si>
  <si>
    <t>Décris ce que tu fais concrètement pour contrôler documents de traçabilité quand le produit arrive ou quand on vérifie le fournisseur.</t>
  </si>
  <si>
    <t>Décrire une séquence opérationnelle : comparer commande, produit livré, étiquette, lot, document fournisseur, puis tracer l’acceptation, la réserve ou la demande de correction. Pour ce thème précis (Documents — documents de traçabilité), citer les informations à contrôler et le résultat attendu du contrôle.</t>
  </si>
  <si>
    <t>Répondre comme en situation : je regarde le produit, je compare avec le bon, je vérifie le lot ou l’origine, puis je note le problème si ça ne colle pas. Ici, le contrôle porte sur les papiers et fichiers qui accompagnent une livraison ou un produit ; répondre avec l’action concrète adaptée à l’angle « application terrain ».</t>
  </si>
  <si>
    <t>Une réponse PRO décrit un contrôle structuré : rapprocher la commande et le BPU, examiner le produit, vérifier les mentions de traçabilité, contrôler les documents fournis, enregistrer l’écart si nécessaire et informer l’interlocuteur prévu. Elle intègre chaque document doit être daté, valide, rattachable au produit et cohérent avec l’offre retenue.</t>
  </si>
  <si>
    <t>Une réponse CFA correcte décrit une action observable : regarder l’étiquette et le bon de livraison, comparer avec ce qui était prévu, garder le numéro de lot ou l’origine, et prévenir si un document manque ou ne correspond pas. Pour Documents, citer au moins une preuve ou une action concrète liée à : document, preuve, date, produit, contrôle.</t>
  </si>
  <si>
    <t>DOCUMENTS — APPLICATION TERRAIN — DOCUMENT, PREUVE, VALIDITÉ, RATTACHEMENT PRODUIT, CONFORMITÉ</t>
  </si>
  <si>
    <t>Documents : décrire le geste de contrôle en réception ou suivi — mots terrain : document, preuve, date, produit, contrôle</t>
  </si>
  <si>
    <t>OCR clausier CNRC 2026 — clauses de transmission documentaire — question 054, angle 4/5 : application terrain.</t>
  </si>
  <si>
    <t>Matrice pédagogique M03 issue OCR — contenu à comparer au PDF CNRC source avant usage officiel ; domaine Documents, angle application terrain.</t>
  </si>
  <si>
    <t>Relance formateur : demander à l’apprenant de dérouler le contrôle dans l’ordre. Pour Documents, la réponse doit être actionnable par un agent de réception ou un responsable de production.</t>
  </si>
  <si>
    <t>M03 — Traçabilité et réglementations : comment traduire documents de traçabilité en exigence, critère ou clause de marché sans créer une obligation impossible à contrôler ?</t>
  </si>
  <si>
    <t>Comment écrire dans le marché ce que le fournisseur doit faire pour que documents de traçabilité soit vérifiable ?</t>
  </si>
  <si>
    <t>Relier l’exigence à la bonne pièce du marché, préciser les preuves, la fréquence, le format attendu, le contrôle et le traitement des manquements. Pour ce thème précis (Documents — documents de traçabilité), citer les informations à contrôler et le résultat attendu du contrôle.</t>
  </si>
  <si>
    <t>Dire simplement ce qu’il faut demander au fournisseur, où l’écrire et comment vérifier qu’il respecte sa promesse. Ici, le contrôle porte sur les papiers et fichiers qui accompagnent une livraison ou un produit ; répondre avec l’action concrète adaptée à l’angle « critère ou clause de marché ».</t>
  </si>
  <si>
    <t>Une réponse PRO attendue propose une exigence contrôlable : définir les documents exigibles, leur fréquence de transmission et les conséquences d’absence. Elle distingue le besoin technique, la preuve documentaire, la modalité de transmission et la conséquence en cas de manquement. La formulation doit rester objective, non discriminatoire et vérifiable pendant l’exécution.</t>
  </si>
  <si>
    <t>Une réponse CFA attendue explique qu’une clause doit dire clairement ce que le fournisseur doit donner, quand il doit le donner et ce qu’on fait si la preuve manque. Elle évite les promesses floues du type “produit de bonne qualité”. Pour Documents, citer au moins une preuve ou une action concrète liée à : document, preuve, date, produit, contrôle.</t>
  </si>
  <si>
    <t>DOCUMENTS — CRITÈRE OU CLAUSE DE MARCHÉ — DOCUMENT, PREUVE, VALIDITÉ, RATTACHEMENT PRODUIT, CONFORMITÉ</t>
  </si>
  <si>
    <t>Documents : relier le sujet à une exigence écrite du marché — mots terrain : document, preuve, date, produit, contrôle</t>
  </si>
  <si>
    <t>OCR clausier CNRC 2026 — clauses de transmission documentaire — question 055, angle 5/5 : critère ou clause de marché.</t>
  </si>
  <si>
    <t>Matrice pédagogique M03 issue OCR — contenu à comparer au PDF CNRC source avant usage officiel ; domaine Documents, angle critère ou clause de marché.</t>
  </si>
  <si>
    <t>Relance formateur : faire transformer une intention en exigence vérifiable. Pour Documents, contrôler que la réponse contient preuve, moment de contrôle et conséquence possible.</t>
  </si>
  <si>
    <t>M03 — Traçabilité et réglementations : sous l’angle définition/périmètre, comment caractériser contrôle de réception pour que le contrôle documentaire et physique à la réception soit contrôlable dans un marché public alimentaire ?</t>
  </si>
  <si>
    <t>Avec tes mots, explique ce qu’il faut comprendre par contrôle de réception et ce qui doit être suivi pour ce qui doit être vérifié quand le camion livre.</t>
  </si>
  <si>
    <t>Définir le périmètre : produits concernés, information obligatoire, acteur responsable et limite entre simple désignation commerciale et preuve exploitable. Pour ce thème précis (Réception — contrôle de réception), citer les informations à contrôler et le résultat attendu du contrôle.</t>
  </si>
  <si>
    <t>Répondre en phrases simples : dire quel produit est concerné, quelle information il faut garder et pourquoi elle sert au contrôle. Ici, le contrôle porte sur ce qui doit être vérifié quand le camion livre ; répondre avec l’action concrète adaptée à l’angle « définition et périmètre ».</t>
  </si>
  <si>
    <t>Une réponse PRO attendue définit contrôle de réception comme une exigence de traçabilité applicable à le contrôle documentaire et physique à la réception. Elle précise les produits concernés, les informations minimales à conserver, le rôle du titulaire et le lien entre offre, livraison et contrôle. Elle ne se limite pas à citer un mot-clé : elle montre ce qui entre dans le périmètre et ce qui n’en fait pas partie.</t>
  </si>
  <si>
    <t>Une bonne réponse CFA dit clairement quels produits sont concernés par contrôle de réception, quelle information doit suivre le produit et pourquoi cette information permet de contrôler la livraison. Elle évite de répondre seulement “il faut une étiquette”. Pour Réception, citer au moins une preuve ou une action concrète liée à : réception, camion, étiquette, température, bon.</t>
  </si>
  <si>
    <t>RÉCEPTION — DÉFINITION ET PÉRIMÈTRE — RÉCEPTION, BON LIVRAISON, LOT, TEMPÉRATURE, RÉSERVE</t>
  </si>
  <si>
    <t>Réception : définir le sujet et délimiter ce qui doit être contrôlé — mots terrain : réception, camion, étiquette, température, bon</t>
  </si>
  <si>
    <t>OCR clausier CNRC 2026 — exécution et contrôle des livraisons — question 056, angle 1/5 : définition et périmètre.</t>
  </si>
  <si>
    <t>Matrice pédagogique M03 issue OCR — contenu à comparer au PDF CNRC source avant usage officiel ; domaine Réception, angle définition et périmètre.</t>
  </si>
  <si>
    <t>Relance formateur : vérifier que l’apprenant distingue désignation commerciale, origine réelle, lot et preuve. Pour Réception, refuser les réponses vagues sans produit concerné ni information vérifiable.</t>
  </si>
  <si>
    <t>M03 — Traçabilité et réglementations : quels documents demander ou contrôler pour prouver contrôle de réception dans l’exécution d’un marché public alimentaire ?</t>
  </si>
  <si>
    <t>Sur une livraison ou une fiche produit, quels papiers ou fichiers dois-tu regarder pour vérifier contrôle de réception ?</t>
  </si>
  <si>
    <t>Citer les preuves attendues, expliquer leur cohérence entre BPU, fiche produit, bon de livraison et facture, puis indiquer comment les archiver ou les transmettre. Pour ce thème précis (Réception — contrôle de réception), citer les informations à contrôler et le résultat attendu du contrôle.</t>
  </si>
  <si>
    <t>Nommer les documents utiles et expliquer comment tu vérifies qu’ils correspondent bien au produit livré. Ici, le contrôle porte sur ce qui doit être vérifié quand le camion livre ; répondre avec l’action concrète adaptée à l’angle « preuve et document ».</t>
  </si>
  <si>
    <t>Une réponse PRO cite les pièces pertinentes : bon de livraison, température, étiquette, numéro de lot, quantité, état du produit et fiche si nécessaire. Elle explique que la preuve doit être datée, valide, rattachée à une référence produit et cohérente avec le BPU ou la commande. La réponse doit aussi indiquer comment l’acheteur peut réclamer, classer et exploiter ces documents en cours d’exécution.</t>
  </si>
  <si>
    <t>Une réponse CFA attendue nomme les documents concrets : bon de livraison, étiquette, fiche produit ou attestation selon le cas. Elle dit qu’il faut vérifier que le document parle du bon produit, du bon lot et de la bonne livraison. Pour Réception, citer au moins une preuve ou une action concrète liée à : réception, camion, étiquette, température, bon.</t>
  </si>
  <si>
    <t>RÉCEPTION — PREUVE ET DOCUMENT — RÉCEPTION, BON LIVRAISON, LOT, TEMPÉRATURE, RÉSERVE</t>
  </si>
  <si>
    <t>Réception : identifier les documents qui prouvent la conformité — mots terrain : réception, camion, étiquette, température, bon</t>
  </si>
  <si>
    <t>OCR clausier CNRC 2026 — exécution et contrôle des livraisons — question 057, angle 2/5 : preuve et document.</t>
  </si>
  <si>
    <t>Matrice pédagogique M03 issue OCR — contenu à comparer au PDF CNRC source avant usage officiel ; domaine Réception, angle preuve et document.</t>
  </si>
  <si>
    <t>Relance formateur : demander une preuve précise, pas une affirmation. Pour Réception, faire verbaliser le chemin commande → document → livraison → contrôle.</t>
  </si>
  <si>
    <t>M03 — Traçabilité et réglementations : quelles erreurs peuvent rendre contrôle de réception non fiable ou non contrôlable dans le suivi du marché ?</t>
  </si>
  <si>
    <t>Qu’est-ce qui peut poser problème si on contrôle mal contrôle de réception pendant une livraison ou un suivi fournisseur ?</t>
  </si>
  <si>
    <t>Identifier les confusions, preuves insuffisantes, documents périmés, substitutions non validées ou pertes d’information entre livraison et stockage. Pour ce thème précis (Réception — contrôle de réception), citer les informations à contrôler et le résultat attendu du contrôle.</t>
  </si>
  <si>
    <t>Donner les pièges concrets à éviter : document absent, produit qui ne correspond pas, lot perdu, information trop vague ou remplacement non validé. Ici, le contrôle porte sur ce qui doit être vérifié quand le camion livre ; répondre avec l’action concrète adaptée à l’angle « risque et erreur à éviter ».</t>
  </si>
  <si>
    <t>Une réponse PRO attendue analyse le risque principal : accepter une livraison conforme en apparence mais non vérifiable documentairement. Elle montre les conséquences possibles sur la conformité du marché, la capacité de contrôle, la transparence et le traitement des non-conformités. Elle doit proposer une réaction : réserve, demande de preuve complémentaire, traçage de l’écart ou alerte acheteur.</t>
  </si>
  <si>
    <t>Une bonne réponse CFA repère le danger : accepter un produit sans preuve claire ou sans correspondance avec la commande. Elle indique qu’il faut bloquer, signaler ou demander la preuve avant de valider la livraison. Pour Réception, citer au moins une preuve ou une action concrète liée à : réception, camion, étiquette, température, bon.</t>
  </si>
  <si>
    <t>RÉCEPTION — RISQUE ET ERREUR À ÉVITER — RÉCEPTION, BON LIVRAISON, LOT, TEMPÉRATURE, RÉSERVE</t>
  </si>
  <si>
    <t>Réception : repérer les erreurs qui faussent le contrôle — mots terrain : réception, camion, étiquette, température, bon</t>
  </si>
  <si>
    <t>OCR clausier CNRC 2026 — exécution et contrôle des livraisons — question 058, angle 3/5 : risque et erreur à éviter.</t>
  </si>
  <si>
    <t>Matrice pédagogique M03 issue OCR — contenu à comparer au PDF CNRC source avant usage officiel ; domaine Réception, angle risque et erreur à éviter.</t>
  </si>
  <si>
    <t>Relance formateur : faire chercher une erreur réelle de terrain. Pour Réception, valoriser les réponses qui expliquent la conséquence pratique, pas seulement le mot “non conforme”.</t>
  </si>
  <si>
    <t>M03 — Traçabilité et réglementations : comment appliquer concrètement le contrôle de contrôle de réception lors d’une réception, d’un suivi fournisseur ou d’un audit interne ?</t>
  </si>
  <si>
    <t>Décris ce que tu fais concrètement pour contrôler contrôle de réception quand le produit arrive ou quand on vérifie le fournisseur.</t>
  </si>
  <si>
    <t>Décrire une séquence opérationnelle : comparer commande, produit livré, étiquette, lot, document fournisseur, puis tracer l’acceptation, la réserve ou la demande de correction. Pour ce thème précis (Réception — contrôle de réception), citer les informations à contrôler et le résultat attendu du contrôle.</t>
  </si>
  <si>
    <t>Répondre comme en situation : je regarde le produit, je compare avec le bon, je vérifie le lot ou l’origine, puis je note le problème si ça ne colle pas. Ici, le contrôle porte sur ce qui doit être vérifié quand le camion livre ; répondre avec l’action concrète adaptée à l’angle « application terrain ».</t>
  </si>
  <si>
    <t>Une réponse PRO décrit un contrôle structuré : rapprocher la commande et le BPU, examiner le produit, vérifier les mentions de traçabilité, contrôler les documents fournis, enregistrer l’écart si nécessaire et informer l’interlocuteur prévu. Elle intègre la réception doit rapprocher commande, livraison, produit physique et documents de traçabilité.</t>
  </si>
  <si>
    <t>Une réponse CFA correcte décrit une action observable : regarder l’étiquette et le bon de livraison, comparer avec ce qui était prévu, garder le numéro de lot ou l’origine, et prévenir si un document manque ou ne correspond pas. Pour Réception, citer au moins une preuve ou une action concrète liée à : réception, camion, étiquette, température, bon.</t>
  </si>
  <si>
    <t>RÉCEPTION — APPLICATION TERRAIN — RÉCEPTION, BON LIVRAISON, LOT, TEMPÉRATURE, RÉSERVE</t>
  </si>
  <si>
    <t>Réception : décrire le geste de contrôle en réception ou suivi — mots terrain : réception, camion, étiquette, température, bon</t>
  </si>
  <si>
    <t>OCR clausier CNRC 2026 — exécution et contrôle des livraisons — question 059, angle 4/5 : application terrain.</t>
  </si>
  <si>
    <t>Matrice pédagogique M03 issue OCR — contenu à comparer au PDF CNRC source avant usage officiel ; domaine Réception, angle application terrain.</t>
  </si>
  <si>
    <t>Relance formateur : demander à l’apprenant de dérouler le contrôle dans l’ordre. Pour Réception, la réponse doit être actionnable par un agent de réception ou un responsable de production.</t>
  </si>
  <si>
    <t>M03 — Traçabilité et réglementations : comment traduire contrôle de réception en exigence, critère ou clause de marché sans créer une obligation impossible à contrôler ?</t>
  </si>
  <si>
    <t>Comment écrire dans le marché ce que le fournisseur doit faire pour que contrôle de réception soit vérifiable ?</t>
  </si>
  <si>
    <t>Relier l’exigence à la bonne pièce du marché, préciser les preuves, la fréquence, le format attendu, le contrôle et le traitement des manquements. Pour ce thème précis (Réception — contrôle de réception), citer les informations à contrôler et le résultat attendu du contrôle.</t>
  </si>
  <si>
    <t>Dire simplement ce qu’il faut demander au fournisseur, où l’écrire et comment vérifier qu’il respecte sa promesse. Ici, le contrôle porte sur ce qui doit être vérifié quand le camion livre ; répondre avec l’action concrète adaptée à l’angle « critère ou clause de marché ».</t>
  </si>
  <si>
    <t>Une réponse PRO attendue propose une exigence contrôlable : prévoir les motifs de refus ou réserve lorsque les preuves de traçabilité manquent. Elle distingue le besoin technique, la preuve documentaire, la modalité de transmission et la conséquence en cas de manquement. La formulation doit rester objective, non discriminatoire et vérifiable pendant l’exécution.</t>
  </si>
  <si>
    <t>Une réponse CFA attendue explique qu’une clause doit dire clairement ce que le fournisseur doit donner, quand il doit le donner et ce qu’on fait si la preuve manque. Elle évite les promesses floues du type “produit de bonne qualité”. Pour Réception, citer au moins une preuve ou une action concrète liée à : réception, camion, étiquette, température, bon.</t>
  </si>
  <si>
    <t>RÉCEPTION — CRITÈRE OU CLAUSE DE MARCHÉ — RÉCEPTION, BON LIVRAISON, LOT, TEMPÉRATURE, RÉSERVE</t>
  </si>
  <si>
    <t>Réception : relier le sujet à une exigence écrite du marché — mots terrain : réception, camion, étiquette, température, bon</t>
  </si>
  <si>
    <t>OCR clausier CNRC 2026 — exécution et contrôle des livraisons — question 060, angle 5/5 : critère ou clause de marché.</t>
  </si>
  <si>
    <t>Matrice pédagogique M03 issue OCR — contenu à comparer au PDF CNRC source avant usage officiel ; domaine Réception, angle critère ou clause de marché.</t>
  </si>
  <si>
    <t>Relance formateur : faire transformer une intention en exigence vérifiable. Pour Réception, contrôler que la réponse contient preuve, moment de contrôle et conséquence possible.</t>
  </si>
  <si>
    <t>M03 — Traçabilité et réglementations : sous l’angle définition/périmètre, comment caractériser substitution de produit pour que les remplacements proposés en cas de rupture ou d’aléa soit contrôlable dans un marché public alimentaire ?</t>
  </si>
  <si>
    <t>Avec tes mots, explique ce qu’il faut comprendre par substitution de produit et ce qui doit être suivi pour un produit livré à la place de celui prévu.</t>
  </si>
  <si>
    <t>Définir le périmètre : produits concernés, information obligatoire, acteur responsable et limite entre simple désignation commerciale et preuve exploitable. Pour ce thème précis (Substitution — substitution de produit), citer les informations à contrôler et le résultat attendu du contrôle.</t>
  </si>
  <si>
    <t>Répondre en phrases simples : dire quel produit est concerné, quelle information il faut garder et pourquoi elle sert au contrôle. Ici, le contrôle porte sur un produit livré à la place de celui prévu ; répondre avec l’action concrète adaptée à l’angle « définition et périmètre ».</t>
  </si>
  <si>
    <t>Une réponse PRO attendue définit substitution de produit comme une exigence de traçabilité applicable à les remplacements proposés en cas de rupture ou d’aléa. Elle précise les produits concernés, les informations minimales à conserver, le rôle du titulaire et le lien entre offre, livraison et contrôle. Elle ne se limite pas à citer un mot-clé : elle montre ce qui entre dans le périmètre et ce qui n’en fait pas partie.</t>
  </si>
  <si>
    <t>Une bonne réponse CFA dit clairement quels produits sont concernés par substitution de produit, quelle information doit suivre le produit et pourquoi cette information permet de contrôler la livraison. Elle évite de répondre seulement “il faut une étiquette”. Pour Substitution, citer au moins une preuve ou une action concrète liée à : remplacement, rupture, même qualité, accord, preuve.</t>
  </si>
  <si>
    <t>SUBSTITUTION — DÉFINITION ET PÉRIMÈTRE — SUBSTITUTION, RUPTURE, QUALITÉ ÉQUIVALENTE, VALIDATION, TRAÇABILITÉ</t>
  </si>
  <si>
    <t>Substitution : définir le sujet et délimiter ce qui doit être contrôlé — mots terrain : remplacement, rupture, même qualité, accord, preuve</t>
  </si>
  <si>
    <t>OCR clausier CNRC 2026 — substitution et rupture d’approvisionnement — question 061, angle 1/5 : définition et périmètre.</t>
  </si>
  <si>
    <t>Matrice pédagogique M03 issue OCR — contenu à comparer au PDF CNRC source avant usage officiel ; domaine Substitution, angle définition et périmètre.</t>
  </si>
  <si>
    <t>Relance formateur : vérifier que l’apprenant distingue désignation commerciale, origine réelle, lot et preuve. Pour Substitution, refuser les réponses vagues sans produit concerné ni information vérifiable.</t>
  </si>
  <si>
    <t>M03 — Traçabilité et réglementations : quels documents demander ou contrôler pour prouver substitution de produit dans l’exécution d’un marché public alimentaire ?</t>
  </si>
  <si>
    <t>Sur une livraison ou une fiche produit, quels papiers ou fichiers dois-tu regarder pour vérifier substitution de produit ?</t>
  </si>
  <si>
    <t>Citer les preuves attendues, expliquer leur cohérence entre BPU, fiche produit, bon de livraison et facture, puis indiquer comment les archiver ou les transmettre. Pour ce thème précis (Substitution — substitution de produit), citer les informations à contrôler et le résultat attendu du contrôle.</t>
  </si>
  <si>
    <t>Nommer les documents utiles et expliquer comment tu vérifies qu’ils correspondent bien au produit livré. Ici, le contrôle porte sur un produit livré à la place de celui prévu ; répondre avec l’action concrète adaptée à l’angle « preuve et document ».</t>
  </si>
  <si>
    <t>Une réponse PRO cite les pièces pertinentes : demande de substitution, validation acheteur, fiche produit, origine, qualité équivalente ou supérieure. Elle explique que la preuve doit être datée, valide, rattachée à une référence produit et cohérente avec le BPU ou la commande. La réponse doit aussi indiquer comment l’acheteur peut réclamer, classer et exploiter ces documents en cours d’exécution.</t>
  </si>
  <si>
    <t>Une réponse CFA attendue nomme les documents concrets : bon de livraison, étiquette, fiche produit ou attestation selon le cas. Elle dit qu’il faut vérifier que le document parle du bon produit, du bon lot et de la bonne livraison. Pour Substitution, citer au moins une preuve ou une action concrète liée à : remplacement, rupture, même qualité, accord, preuve.</t>
  </si>
  <si>
    <t>SUBSTITUTION — PREUVE ET DOCUMENT — SUBSTITUTION, RUPTURE, QUALITÉ ÉQUIVALENTE, VALIDATION, TRAÇABILITÉ</t>
  </si>
  <si>
    <t>Substitution : identifier les documents qui prouvent la conformité — mots terrain : remplacement, rupture, même qualité, accord, preuve</t>
  </si>
  <si>
    <t>OCR clausier CNRC 2026 — substitution et rupture d’approvisionnement — question 062, angle 2/5 : preuve et document.</t>
  </si>
  <si>
    <t>Matrice pédagogique M03 issue OCR — contenu à comparer au PDF CNRC source avant usage officiel ; domaine Substitution, angle preuve et document.</t>
  </si>
  <si>
    <t>Relance formateur : demander une preuve précise, pas une affirmation. Pour Substitution, faire verbaliser le chemin commande → document → livraison → contrôle.</t>
  </si>
  <si>
    <t>M03 — Traçabilité et réglementations : quelles erreurs peuvent rendre substitution de produit non fiable ou non contrôlable dans le suivi du marché ?</t>
  </si>
  <si>
    <t>Qu’est-ce qui peut poser problème si on contrôle mal substitution de produit pendant une livraison ou un suivi fournisseur ?</t>
  </si>
  <si>
    <t>Identifier les confusions, preuves insuffisantes, documents périmés, substitutions non validées ou pertes d’information entre livraison et stockage. Pour ce thème précis (Substitution — substitution de produit), citer les informations à contrôler et le résultat attendu du contrôle.</t>
  </si>
  <si>
    <t>Donner les pièges concrets à éviter : document absent, produit qui ne correspond pas, lot perdu, information trop vague ou remplacement non validé. Ici, le contrôle porte sur un produit livré à la place de celui prévu ; répondre avec l’action concrète adaptée à l’angle « risque et erreur à éviter ».</t>
  </si>
  <si>
    <t>Une réponse PRO attendue analyse le risque principal : accepter un produit de remplacement moins conforme sans preuve ni accord. Elle montre les conséquences possibles sur la conformité du marché, la capacité de contrôle, la transparence et le traitement des non-conformités. Elle doit proposer une réaction : réserve, demande de preuve complémentaire, traçage de l’écart ou alerte acheteur.</t>
  </si>
  <si>
    <t>Une bonne réponse CFA repère le danger : accepter un produit sans preuve claire ou sans correspondance avec la commande. Elle indique qu’il faut bloquer, signaler ou demander la preuve avant de valider la livraison. Pour Substitution, citer au moins une preuve ou une action concrète liée à : remplacement, rupture, même qualité, accord, preuve.</t>
  </si>
  <si>
    <t>SUBSTITUTION — RISQUE ET ERREUR À ÉVITER — SUBSTITUTION, RUPTURE, QUALITÉ ÉQUIVALENTE, VALIDATION, TRAÇABILITÉ</t>
  </si>
  <si>
    <t>Substitution : repérer les erreurs qui faussent le contrôle — mots terrain : remplacement, rupture, même qualité, accord, preuve</t>
  </si>
  <si>
    <t>OCR clausier CNRC 2026 — substitution et rupture d’approvisionnement — question 063, angle 3/5 : risque et erreur à éviter.</t>
  </si>
  <si>
    <t>Matrice pédagogique M03 issue OCR — contenu à comparer au PDF CNRC source avant usage officiel ; domaine Substitution, angle risque et erreur à éviter.</t>
  </si>
  <si>
    <t>Relance formateur : faire chercher une erreur réelle de terrain. Pour Substitution, valoriser les réponses qui expliquent la conséquence pratique, pas seulement le mot “non conforme”.</t>
  </si>
  <si>
    <t>M03 — Traçabilité et réglementations : comment appliquer concrètement le contrôle de substitution de produit lors d’une réception, d’un suivi fournisseur ou d’un audit interne ?</t>
  </si>
  <si>
    <t>Décris ce que tu fais concrètement pour contrôler substitution de produit quand le produit arrive ou quand on vérifie le fournisseur.</t>
  </si>
  <si>
    <t>Décrire une séquence opérationnelle : comparer commande, produit livré, étiquette, lot, document fournisseur, puis tracer l’acceptation, la réserve ou la demande de correction. Pour ce thème précis (Substitution — substitution de produit), citer les informations à contrôler et le résultat attendu du contrôle.</t>
  </si>
  <si>
    <t>Répondre comme en situation : je regarde le produit, je compare avec le bon, je vérifie le lot ou l’origine, puis je note le problème si ça ne colle pas. Ici, le contrôle porte sur un produit livré à la place de celui prévu ; répondre avec l’action concrète adaptée à l’angle « application terrain ».</t>
  </si>
  <si>
    <t>Une réponse PRO décrit un contrôle structuré : rapprocher la commande et le BPU, examiner le produit, vérifier les mentions de traçabilité, contrôler les documents fournis, enregistrer l’écart si nécessaire et informer l’interlocuteur prévu. Elle intègre la substitution doit être tracée, justifiée et validée selon les exigences du marché.</t>
  </si>
  <si>
    <t>Une réponse CFA correcte décrit une action observable : regarder l’étiquette et le bon de livraison, comparer avec ce qui était prévu, garder le numéro de lot ou l’origine, et prévenir si un document manque ou ne correspond pas. Pour Substitution, citer au moins une preuve ou une action concrète liée à : remplacement, rupture, même qualité, accord, preuve.</t>
  </si>
  <si>
    <t>SUBSTITUTION — APPLICATION TERRAIN — SUBSTITUTION, RUPTURE, QUALITÉ ÉQUIVALENTE, VALIDATION, TRAÇABILITÉ</t>
  </si>
  <si>
    <t>Substitution : décrire le geste de contrôle en réception ou suivi — mots terrain : remplacement, rupture, même qualité, accord, preuve</t>
  </si>
  <si>
    <t>OCR clausier CNRC 2026 — substitution et rupture d’approvisionnement — question 064, angle 4/5 : application terrain.</t>
  </si>
  <si>
    <t>Matrice pédagogique M03 issue OCR — contenu à comparer au PDF CNRC source avant usage officiel ; domaine Substitution, angle application terrain.</t>
  </si>
  <si>
    <t>Relance formateur : demander à l’apprenant de dérouler le contrôle dans l’ordre. Pour Substitution, la réponse doit être actionnable par un agent de réception ou un responsable de production.</t>
  </si>
  <si>
    <t>M03 — Traçabilité et réglementations : comment traduire substitution de produit en exigence, critère ou clause de marché sans créer une obligation impossible à contrôler ?</t>
  </si>
  <si>
    <t>Comment écrire dans le marché ce que le fournisseur doit faire pour que substitution de produit soit vérifiable ?</t>
  </si>
  <si>
    <t>Relier l’exigence à la bonne pièce du marché, préciser les preuves, la fréquence, le format attendu, le contrôle et le traitement des manquements. Pour ce thème précis (Substitution — substitution de produit), citer les informations à contrôler et le résultat attendu du contrôle.</t>
  </si>
  <si>
    <t>Dire simplement ce qu’il faut demander au fournisseur, où l’écrire et comment vérifier qu’il respecte sa promesse. Ici, le contrôle porte sur un produit livré à la place de celui prévu ; répondre avec l’action concrète adaptée à l’angle « critère ou clause de marché ».</t>
  </si>
  <si>
    <t>Une réponse PRO attendue propose une exigence contrôlable : définir les conditions de substitution, d’information préalable et de niveau de qualité attendu. Elle distingue le besoin technique, la preuve documentaire, la modalité de transmission et la conséquence en cas de manquement. La formulation doit rester objective, non discriminatoire et vérifiable pendant l’exécution.</t>
  </si>
  <si>
    <t>Une réponse CFA attendue explique qu’une clause doit dire clairement ce que le fournisseur doit donner, quand il doit le donner et ce qu’on fait si la preuve manque. Elle évite les promesses floues du type “produit de bonne qualité”. Pour Substitution, citer au moins une preuve ou une action concrète liée à : remplacement, rupture, même qualité, accord, preuve.</t>
  </si>
  <si>
    <t>SUBSTITUTION — CRITÈRE OU CLAUSE DE MARCHÉ — SUBSTITUTION, RUPTURE, QUALITÉ ÉQUIVALENTE, VALIDATION, TRAÇABILITÉ</t>
  </si>
  <si>
    <t>Substitution : relier le sujet à une exigence écrite du marché — mots terrain : remplacement, rupture, même qualité, accord, preuve</t>
  </si>
  <si>
    <t>OCR clausier CNRC 2026 — substitution et rupture d’approvisionnement — question 065, angle 5/5 : critère ou clause de marché.</t>
  </si>
  <si>
    <t>Matrice pédagogique M03 issue OCR — contenu à comparer au PDF CNRC source avant usage officiel ; domaine Substitution, angle critère ou clause de marché.</t>
  </si>
  <si>
    <t>Relance formateur : faire transformer une intention en exigence vérifiable. Pour Substitution, contrôler que la réponse contient preuve, moment de contrôle et conséquence possible.</t>
  </si>
  <si>
    <t>M03 — Traçabilité et réglementations : sous l’angle définition/périmètre, comment caractériser rôle documentaire du grossiste pour que le grossiste comme intermédiaire de traçabilité et de conseil soit contrôlable dans un marché public alimentaire ?</t>
  </si>
  <si>
    <t>Avec tes mots, explique ce qu’il faut comprendre par rôle documentaire du grossiste et ce qui doit être suivi pour le fournisseur grossiste qui livre et transmet les preuves.</t>
  </si>
  <si>
    <t>Définir le périmètre : produits concernés, information obligatoire, acteur responsable et limite entre simple désignation commerciale et preuve exploitable. Pour ce thème précis (Grossiste — rôle documentaire du grossiste), citer les informations à contrôler et le résultat attendu du contrôle.</t>
  </si>
  <si>
    <t>Répondre en phrases simples : dire quel produit est concerné, quelle information il faut garder et pourquoi elle sert au contrôle. Ici, le contrôle porte sur le fournisseur grossiste qui livre et transmet les preuves ; répondre avec l’action concrète adaptée à l’angle « définition et périmètre ».</t>
  </si>
  <si>
    <t>Une réponse PRO attendue définit rôle documentaire du grossiste comme une exigence de traçabilité applicable à le grossiste comme intermédiaire de traçabilité et de conseil. Elle précise les produits concernés, les informations minimales à conserver, le rôle du titulaire et le lien entre offre, livraison et contrôle. Elle ne se limite pas à citer un mot-clé : elle montre ce qui entre dans le périmètre et ce qui n’en fait pas partie.</t>
  </si>
  <si>
    <t>Une bonne réponse CFA dit clairement quels produits sont concernés par rôle documentaire du grossiste, quelle information doit suivre le produit et pourquoi cette information permet de contrôler la livraison. Elle évite de répondre seulement “il faut une étiquette”. Pour Grossiste, citer au moins une preuve ou une action concrète liée à : grossiste, fournisseur, livraison, preuve, fiche.</t>
  </si>
  <si>
    <t>GROSSISTE — DÉFINITION ET PÉRIMÈTRE — GROSSISTE, INTERMÉDIAIRE, TRAÇABILITÉ, CONSEIL, TRANSMISSION</t>
  </si>
  <si>
    <t>Grossiste : définir le sujet et délimiter ce qui doit être contrôlé — mots terrain : grossiste, fournisseur, livraison, preuve, fiche</t>
  </si>
  <si>
    <t>OCR clausier CNRC 2026 — rôle des grossistes en RHD — question 066, angle 1/5 : définition et périmètre.</t>
  </si>
  <si>
    <t>Matrice pédagogique M03 issue OCR — contenu à comparer au PDF CNRC source avant usage officiel ; domaine Grossiste, angle définition et périmètre.</t>
  </si>
  <si>
    <t>Relance formateur : vérifier que l’apprenant distingue désignation commerciale, origine réelle, lot et preuve. Pour Grossiste, refuser les réponses vagues sans produit concerné ni information vérifiable.</t>
  </si>
  <si>
    <t>M03 — Traçabilité et réglementations : quels documents demander ou contrôler pour prouver rôle documentaire du grossiste dans l’exécution d’un marché public alimentaire ?</t>
  </si>
  <si>
    <t>Sur une livraison ou une fiche produit, quels papiers ou fichiers dois-tu regarder pour vérifier rôle documentaire du grossiste ?</t>
  </si>
  <si>
    <t>Citer les preuves attendues, expliquer leur cohérence entre BPU, fiche produit, bon de livraison et facture, puis indiquer comment les archiver ou les transmettre. Pour ce thème précis (Grossiste — rôle documentaire du grossiste), citer les informations à contrôler et le résultat attendu du contrôle.</t>
  </si>
  <si>
    <t>Nommer les documents utiles et expliquer comment tu vérifies qu’ils correspondent bien au produit livré. Ici, le contrôle porte sur le fournisseur grossiste qui livre et transmet les preuves ; répondre avec l’action concrète adaptée à l’angle « preuve et document ».</t>
  </si>
  <si>
    <t>Une réponse PRO cite les pièces pertinentes : catalogue, fiche fournisseur, bons de livraison, factures, attestations et fichiers de suivi. Elle explique que la preuve doit être datée, valide, rattachée à une référence produit et cohérente avec le BPU ou la commande. La réponse doit aussi indiquer comment l’acheteur peut réclamer, classer et exploiter ces documents en cours d’exécution.</t>
  </si>
  <si>
    <t>Une réponse CFA attendue nomme les documents concrets : bon de livraison, étiquette, fiche produit ou attestation selon le cas. Elle dit qu’il faut vérifier que le document parle du bon produit, du bon lot et de la bonne livraison. Pour Grossiste, citer au moins une preuve ou une action concrète liée à : grossiste, fournisseur, livraison, preuve, fiche.</t>
  </si>
  <si>
    <t>GROSSISTE — PREUVE ET DOCUMENT — GROSSISTE, INTERMÉDIAIRE, TRAÇABILITÉ, CONSEIL, TRANSMISSION</t>
  </si>
  <si>
    <t>Grossiste : identifier les documents qui prouvent la conformité — mots terrain : grossiste, fournisseur, livraison, preuve, fiche</t>
  </si>
  <si>
    <t>OCR clausier CNRC 2026 — rôle des grossistes en RHD — question 067, angle 2/5 : preuve et document.</t>
  </si>
  <si>
    <t>Matrice pédagogique M03 issue OCR — contenu à comparer au PDF CNRC source avant usage officiel ; domaine Grossiste, angle preuve et document.</t>
  </si>
  <si>
    <t>Relance formateur : demander une preuve précise, pas une affirmation. Pour Grossiste, faire verbaliser le chemin commande → document → livraison → contrôle.</t>
  </si>
  <si>
    <t>M03 — Traçabilité et réglementations : quelles erreurs peuvent rendre rôle documentaire du grossiste non fiable ou non contrôlable dans le suivi du marché ?</t>
  </si>
  <si>
    <t>Qu’est-ce qui peut poser problème si on contrôle mal rôle documentaire du grossiste pendant une livraison ou un suivi fournisseur ?</t>
  </si>
  <si>
    <t>Identifier les confusions, preuves insuffisantes, documents périmés, substitutions non validées ou pertes d’information entre livraison et stockage. Pour ce thème précis (Grossiste — rôle documentaire du grossiste), citer les informations à contrôler et le résultat attendu du contrôle.</t>
  </si>
  <si>
    <t>Donner les pièges concrets à éviter : document absent, produit qui ne correspond pas, lot perdu, information trop vague ou remplacement non validé. Ici, le contrôle porte sur le fournisseur grossiste qui livre et transmet les preuves ; répondre avec l’action concrète adaptée à l’angle « risque et erreur à éviter ».</t>
  </si>
  <si>
    <t>Une réponse PRO attendue analyse le risque principal : considérer le grossiste comme simple livreur sans exiger la traçabilité des produits fournis. Elle montre les conséquences possibles sur la conformité du marché, la capacité de contrôle, la transparence et le traitement des non-conformités. Elle doit proposer une réaction : réserve, demande de preuve complémentaire, traçage de l’écart ou alerte acheteur.</t>
  </si>
  <si>
    <t>Une bonne réponse CFA repère le danger : accepter un produit sans preuve claire ou sans correspondance avec la commande. Elle indique qu’il faut bloquer, signaler ou demander la preuve avant de valider la livraison. Pour Grossiste, citer au moins une preuve ou une action concrète liée à : grossiste, fournisseur, livraison, preuve, fiche.</t>
  </si>
  <si>
    <t>GROSSISTE — RISQUE ET ERREUR À ÉVITER — GROSSISTE, INTERMÉDIAIRE, TRAÇABILITÉ, CONSEIL, TRANSMISSION</t>
  </si>
  <si>
    <t>Grossiste : repérer les erreurs qui faussent le contrôle — mots terrain : grossiste, fournisseur, livraison, preuve, fiche</t>
  </si>
  <si>
    <t>OCR clausier CNRC 2026 — rôle des grossistes en RHD — question 068, angle 3/5 : risque et erreur à éviter.</t>
  </si>
  <si>
    <t>Matrice pédagogique M03 issue OCR — contenu à comparer au PDF CNRC source avant usage officiel ; domaine Grossiste, angle risque et erreur à éviter.</t>
  </si>
  <si>
    <t>Relance formateur : faire chercher une erreur réelle de terrain. Pour Grossiste, valoriser les réponses qui expliquent la conséquence pratique, pas seulement le mot “non conforme”.</t>
  </si>
  <si>
    <t>M03 — Traçabilité et réglementations : comment appliquer concrètement le contrôle de rôle documentaire du grossiste lors d’une réception, d’un suivi fournisseur ou d’un audit interne ?</t>
  </si>
  <si>
    <t>Décris ce que tu fais concrètement pour contrôler rôle documentaire du grossiste quand le produit arrive ou quand on vérifie le fournisseur.</t>
  </si>
  <si>
    <t>Décrire une séquence opérationnelle : comparer commande, produit livré, étiquette, lot, document fournisseur, puis tracer l’acceptation, la réserve ou la demande de correction. Pour ce thème précis (Grossiste — rôle documentaire du grossiste), citer les informations à contrôler et le résultat attendu du contrôle.</t>
  </si>
  <si>
    <t>Répondre comme en situation : je regarde le produit, je compare avec le bon, je vérifie le lot ou l’origine, puis je note le problème si ça ne colle pas. Ici, le contrôle porte sur le fournisseur grossiste qui livre et transmet les preuves ; répondre avec l’action concrète adaptée à l’angle « application terrain ».</t>
  </si>
  <si>
    <t>Une réponse PRO décrit un contrôle structuré : rapprocher la commande et le BPU, examiner le produit, vérifier les mentions de traçabilité, contrôler les documents fournis, enregistrer l’écart si nécessaire et informer l’interlocuteur prévu. Elle intègre le grossiste doit relayer des informations fiables provenant de la filière et adaptées au marché.</t>
  </si>
  <si>
    <t>Une réponse CFA correcte décrit une action observable : regarder l’étiquette et le bon de livraison, comparer avec ce qui était prévu, garder le numéro de lot ou l’origine, et prévenir si un document manque ou ne correspond pas. Pour Grossiste, citer au moins une preuve ou une action concrète liée à : grossiste, fournisseur, livraison, preuve, fiche.</t>
  </si>
  <si>
    <t>GROSSISTE — APPLICATION TERRAIN — GROSSISTE, INTERMÉDIAIRE, TRAÇABILITÉ, CONSEIL, TRANSMISSION</t>
  </si>
  <si>
    <t>Grossiste : décrire le geste de contrôle en réception ou suivi — mots terrain : grossiste, fournisseur, livraison, preuve, fiche</t>
  </si>
  <si>
    <t>OCR clausier CNRC 2026 — rôle des grossistes en RHD — question 069, angle 4/5 : application terrain.</t>
  </si>
  <si>
    <t>Matrice pédagogique M03 issue OCR — contenu à comparer au PDF CNRC source avant usage officiel ; domaine Grossiste, angle application terrain.</t>
  </si>
  <si>
    <t>Relance formateur : demander à l’apprenant de dérouler le contrôle dans l’ordre. Pour Grossiste, la réponse doit être actionnable par un agent de réception ou un responsable de production.</t>
  </si>
  <si>
    <t>M03 — Traçabilité et réglementations : comment traduire rôle documentaire du grossiste en exigence, critère ou clause de marché sans créer une obligation impossible à contrôler ?</t>
  </si>
  <si>
    <t>Comment écrire dans le marché ce que le fournisseur doit faire pour que rôle documentaire du grossiste soit vérifiable ?</t>
  </si>
  <si>
    <t>Relier l’exigence à la bonne pièce du marché, préciser les preuves, la fréquence, le format attendu, le contrôle et le traitement des manquements. Pour ce thème précis (Grossiste — rôle documentaire du grossiste), citer les informations à contrôler et le résultat attendu du contrôle.</t>
  </si>
  <si>
    <t>Dire simplement ce qu’il faut demander au fournisseur, où l’écrire et comment vérifier qu’il respecte sa promesse. Ici, le contrôle porte sur le fournisseur grossiste qui livre et transmet les preuves ; répondre avec l’action concrète adaptée à l’angle « critère ou clause de marché ».</t>
  </si>
  <si>
    <t>Une réponse PRO attendue propose une exigence contrôlable : préciser l’obligation du titulaire de centraliser et transmettre les données de ses fournisseurs. Elle distingue le besoin technique, la preuve documentaire, la modalité de transmission et la conséquence en cas de manquement. La formulation doit rester objective, non discriminatoire et vérifiable pendant l’exécution.</t>
  </si>
  <si>
    <t>Une réponse CFA attendue explique qu’une clause doit dire clairement ce que le fournisseur doit donner, quand il doit le donner et ce qu’on fait si la preuve manque. Elle évite les promesses floues du type “produit de bonne qualité”. Pour Grossiste, citer au moins une preuve ou une action concrète liée à : grossiste, fournisseur, livraison, preuve, fiche.</t>
  </si>
  <si>
    <t>GROSSISTE — CRITÈRE OU CLAUSE DE MARCHÉ — GROSSISTE, INTERMÉDIAIRE, TRAÇABILITÉ, CONSEIL, TRANSMISSION</t>
  </si>
  <si>
    <t>Grossiste : relier le sujet à une exigence écrite du marché — mots terrain : grossiste, fournisseur, livraison, preuve, fiche</t>
  </si>
  <si>
    <t>OCR clausier CNRC 2026 — rôle des grossistes en RHD — question 070, angle 5/5 : critère ou clause de marché.</t>
  </si>
  <si>
    <t>Matrice pédagogique M03 issue OCR — contenu à comparer au PDF CNRC source avant usage officiel ; domaine Grossiste, angle critère ou clause de marché.</t>
  </si>
  <si>
    <t>Relance formateur : faire transformer une intention en exigence vérifiable. Pour Grossiste, contrôler que la réponse contient preuve, moment de contrôle et conséquence possible.</t>
  </si>
  <si>
    <t>M03 — Traçabilité et réglementations : sous l’angle définition/périmètre, comment caractériser lien entre BPU et traçabilité pour que les références du bordereau de prix unitaire et leurs preuves soit contrôlable dans un marché public alimentaire ?</t>
  </si>
  <si>
    <t>Avec tes mots, explique ce qu’il faut comprendre par lien entre BPU et traçabilité et ce qui doit être suivi pour les lignes du BPU comparées aux produits livrés.</t>
  </si>
  <si>
    <t>Définir le périmètre : produits concernés, information obligatoire, acteur responsable et limite entre simple désignation commerciale et preuve exploitable. Pour ce thème précis (BPU — lien entre BPU et traçabilité), citer les informations à contrôler et le résultat attendu du contrôle.</t>
  </si>
  <si>
    <t>Répondre en phrases simples : dire quel produit est concerné, quelle information il faut garder et pourquoi elle sert au contrôle. Ici, le contrôle porte sur les lignes du BPU comparées aux produits livrés ; répondre avec l’action concrète adaptée à l’angle « définition et périmètre ».</t>
  </si>
  <si>
    <t>Une réponse PRO attendue définit lien entre BPU et traçabilité comme une exigence de traçabilité applicable à les références du bordereau de prix unitaire et leurs preuves. Elle précise les produits concernés, les informations minimales à conserver, le rôle du titulaire et le lien entre offre, livraison et contrôle. Elle ne se limite pas à citer un mot-clé : elle montre ce qui entre dans le périmètre et ce qui n’en fait pas partie.</t>
  </si>
  <si>
    <t>Une bonne réponse CFA dit clairement quels produits sont concernés par lien entre BPU et traçabilité, quelle information doit suivre le produit et pourquoi cette information permet de contrôler la livraison. Elle évite de répondre seulement “il faut une étiquette”. Pour BPU, citer au moins une preuve ou une action concrète liée à : BPU, ligne, produit, fiche, preuve.</t>
  </si>
  <si>
    <t>BPU — DÉFINITION ET PÉRIMÈTRE — BPU, RÉFÉRENCE, FICHE PRODUIT, PREUVE, LIGNE DE PRODUIT</t>
  </si>
  <si>
    <t>BPU : définir le sujet et délimiter ce qui doit être contrôlé — mots terrain : BPU, ligne, produit, fiche, preuve</t>
  </si>
  <si>
    <t>OCR clausier CNRC 2026 — BPU et identification des produits — question 071, angle 1/5 : définition et périmètre.</t>
  </si>
  <si>
    <t>Matrice pédagogique M03 issue OCR — contenu à comparer au PDF CNRC source avant usage officiel ; domaine BPU, angle définition et périmètre.</t>
  </si>
  <si>
    <t>Relance formateur : vérifier que l’apprenant distingue désignation commerciale, origine réelle, lot et preuve. Pour BPU, refuser les réponses vagues sans produit concerné ni information vérifiable.</t>
  </si>
  <si>
    <t>M03 — Traçabilité et réglementations : quels documents demander ou contrôler pour prouver lien entre BPU et traçabilité dans l’exécution d’un marché public alimentaire ?</t>
  </si>
  <si>
    <t>Sur une livraison ou une fiche produit, quels papiers ou fichiers dois-tu regarder pour vérifier lien entre BPU et traçabilité ?</t>
  </si>
  <si>
    <t>Citer les preuves attendues, expliquer leur cohérence entre BPU, fiche produit, bon de livraison et facture, puis indiquer comment les archiver ou les transmettre. Pour ce thème précis (BPU — lien entre BPU et traçabilité), citer les informations à contrôler et le résultat attendu du contrôle.</t>
  </si>
  <si>
    <t>Nommer les documents utiles et expliquer comment tu vérifies qu’ils correspondent bien au produit livré. Ici, le contrôle porte sur les lignes du BPU comparées aux produits livrés ; répondre avec l’action concrète adaptée à l’angle « preuve et document ».</t>
  </si>
  <si>
    <t>Une réponse PRO cite les pièces pertinentes : BPU, fiche produit, certification, référence fournisseur, facture et bon de livraison. Elle explique que la preuve doit être datée, valide, rattachée à une référence produit et cohérente avec le BPU ou la commande. La réponse doit aussi indiquer comment l’acheteur peut réclamer, classer et exploiter ces documents en cours d’exécution.</t>
  </si>
  <si>
    <t>Une réponse CFA attendue nomme les documents concrets : bon de livraison, étiquette, fiche produit ou attestation selon le cas. Elle dit qu’il faut vérifier que le document parle du bon produit, du bon lot et de la bonne livraison. Pour BPU, citer au moins une preuve ou une action concrète liée à : BPU, ligne, produit, fiche, preuve.</t>
  </si>
  <si>
    <t>BPU — PREUVE ET DOCUMENT — BPU, RÉFÉRENCE, FICHE PRODUIT, PREUVE, LIGNE DE PRODUIT</t>
  </si>
  <si>
    <t>BPU : identifier les documents qui prouvent la conformité — mots terrain : BPU, ligne, produit, fiche, preuve</t>
  </si>
  <si>
    <t>OCR clausier CNRC 2026 — BPU et identification des produits — question 072, angle 2/5 : preuve et document.</t>
  </si>
  <si>
    <t>Matrice pédagogique M03 issue OCR — contenu à comparer au PDF CNRC source avant usage officiel ; domaine BPU, angle preuve et document.</t>
  </si>
  <si>
    <t>Relance formateur : demander une preuve précise, pas une affirmation. Pour BPU, faire verbaliser le chemin commande → document → livraison → contrôle.</t>
  </si>
  <si>
    <t>M03 — Traçabilité et réglementations : quelles erreurs peuvent rendre lien entre BPU et traçabilité non fiable ou non contrôlable dans le suivi du marché ?</t>
  </si>
  <si>
    <t>Qu’est-ce qui peut poser problème si on contrôle mal lien entre BPU et traçabilité pendant une livraison ou un suivi fournisseur ?</t>
  </si>
  <si>
    <t>Identifier les confusions, preuves insuffisantes, documents périmés, substitutions non validées ou pertes d’information entre livraison et stockage. Pour ce thème précis (BPU — lien entre BPU et traçabilité), citer les informations à contrôler et le résultat attendu du contrôle.</t>
  </si>
  <si>
    <t>Donner les pièges concrets à éviter : document absent, produit qui ne correspond pas, lot perdu, information trop vague ou remplacement non validé. Ici, le contrôle porte sur les lignes du BPU comparées aux produits livrés ; répondre avec l’action concrète adaptée à l’angle « risque et erreur à éviter ».</t>
  </si>
  <si>
    <t>Une réponse PRO attendue analyse le risque principal : avoir un BPU trop vague qui empêche de contrôler le produit réellement livré. Elle montre les conséquences possibles sur la conformité du marché, la capacité de contrôle, la transparence et le traitement des non-conformités. Elle doit proposer une réaction : réserve, demande de preuve complémentaire, traçage de l’écart ou alerte acheteur.</t>
  </si>
  <si>
    <t>Une bonne réponse CFA repère le danger : accepter un produit sans preuve claire ou sans correspondance avec la commande. Elle indique qu’il faut bloquer, signaler ou demander la preuve avant de valider la livraison. Pour BPU, citer au moins une preuve ou une action concrète liée à : BPU, ligne, produit, fiche, preuve.</t>
  </si>
  <si>
    <t>BPU — RISQUE ET ERREUR À ÉVITER — BPU, RÉFÉRENCE, FICHE PRODUIT, PREUVE, LIGNE DE PRODUIT</t>
  </si>
  <si>
    <t>BPU : repérer les erreurs qui faussent le contrôle — mots terrain : BPU, ligne, produit, fiche, preuve</t>
  </si>
  <si>
    <t>OCR clausier CNRC 2026 — BPU et identification des produits — question 073, angle 3/5 : risque et erreur à éviter.</t>
  </si>
  <si>
    <t>Matrice pédagogique M03 issue OCR — contenu à comparer au PDF CNRC source avant usage officiel ; domaine BPU, angle risque et erreur à éviter.</t>
  </si>
  <si>
    <t>Relance formateur : faire chercher une erreur réelle de terrain. Pour BPU, valoriser les réponses qui expliquent la conséquence pratique, pas seulement le mot “non conforme”.</t>
  </si>
  <si>
    <t>M03 — Traçabilité et réglementations : comment appliquer concrètement le contrôle de lien entre BPU et traçabilité lors d’une réception, d’un suivi fournisseur ou d’un audit interne ?</t>
  </si>
  <si>
    <t>Décris ce que tu fais concrètement pour contrôler lien entre BPU et traçabilité quand le produit arrive ou quand on vérifie le fournisseur.</t>
  </si>
  <si>
    <t>Décrire une séquence opérationnelle : comparer commande, produit livré, étiquette, lot, document fournisseur, puis tracer l’acceptation, la réserve ou la demande de correction. Pour ce thème précis (BPU — lien entre BPU et traçabilité), citer les informations à contrôler et le résultat attendu du contrôle.</t>
  </si>
  <si>
    <t>Répondre comme en situation : je regarde le produit, je compare avec le bon, je vérifie le lot ou l’origine, puis je note le problème si ça ne colle pas. Ici, le contrôle porte sur les lignes du BPU comparées aux produits livrés ; répondre avec l’action concrète adaptée à l’angle « application terrain ».</t>
  </si>
  <si>
    <t>Une réponse PRO décrit un contrôle structuré : rapprocher la commande et le BPU, examiner le produit, vérifier les mentions de traçabilité, contrôler les documents fournis, enregistrer l’écart si nécessaire et informer l’interlocuteur prévu. Elle intègre les preuves doivent mentionner explicitement les produits ou références inscrits au BPU.</t>
  </si>
  <si>
    <t>Une réponse CFA correcte décrit une action observable : regarder l’étiquette et le bon de livraison, comparer avec ce qui était prévu, garder le numéro de lot ou l’origine, et prévenir si un document manque ou ne correspond pas. Pour BPU, citer au moins une preuve ou une action concrète liée à : BPU, ligne, produit, fiche, preuve.</t>
  </si>
  <si>
    <t>BPU — APPLICATION TERRAIN — BPU, RÉFÉRENCE, FICHE PRODUIT, PREUVE, LIGNE DE PRODUIT</t>
  </si>
  <si>
    <t>BPU : décrire le geste de contrôle en réception ou suivi — mots terrain : BPU, ligne, produit, fiche, preuve</t>
  </si>
  <si>
    <t>OCR clausier CNRC 2026 — BPU et identification des produits — question 074, angle 4/5 : application terrain.</t>
  </si>
  <si>
    <t>Matrice pédagogique M03 issue OCR — contenu à comparer au PDF CNRC source avant usage officiel ; domaine BPU, angle application terrain.</t>
  </si>
  <si>
    <t>Relance formateur : demander à l’apprenant de dérouler le contrôle dans l’ordre. Pour BPU, la réponse doit être actionnable par un agent de réception ou un responsable de production.</t>
  </si>
  <si>
    <t>M03 — Traçabilité et réglementations : comment traduire lien entre BPU et traçabilité en exigence, critère ou clause de marché sans créer une obligation impossible à contrôler ?</t>
  </si>
  <si>
    <t>Comment écrire dans le marché ce que le fournisseur doit faire pour que lien entre BPU et traçabilité soit vérifiable ?</t>
  </si>
  <si>
    <t>Relier l’exigence à la bonne pièce du marché, préciser les preuves, la fréquence, le format attendu, le contrôle et le traitement des manquements. Pour ce thème précis (BPU — lien entre BPU et traçabilité), citer les informations à contrôler et le résultat attendu du contrôle.</t>
  </si>
  <si>
    <t>Dire simplement ce qu’il faut demander au fournisseur, où l’écrire et comment vérifier qu’il respecte sa promesse. Ici, le contrôle porte sur les lignes du BPU comparées aux produits livrés ; répondre avec l’action concrète adaptée à l’angle « critère ou clause de marché ».</t>
  </si>
  <si>
    <t>Une réponse PRO attendue propose une exigence contrôlable : demander une identification claire des produits traçables dans le BPU. Elle distingue le besoin technique, la preuve documentaire, la modalité de transmission et la conséquence en cas de manquement. La formulation doit rester objective, non discriminatoire et vérifiable pendant l’exécution.</t>
  </si>
  <si>
    <t>Une réponse CFA attendue explique qu’une clause doit dire clairement ce que le fournisseur doit donner, quand il doit le donner et ce qu’on fait si la preuve manque. Elle évite les promesses floues du type “produit de bonne qualité”. Pour BPU, citer au moins une preuve ou une action concrète liée à : BPU, ligne, produit, fiche, preuve.</t>
  </si>
  <si>
    <t>BPU — CRITÈRE OU CLAUSE DE MARCHÉ — BPU, RÉFÉRENCE, FICHE PRODUIT, PREUVE, LIGNE DE PRODUIT</t>
  </si>
  <si>
    <t>BPU : relier le sujet à une exigence écrite du marché — mots terrain : BPU, ligne, produit, fiche, preuve</t>
  </si>
  <si>
    <t>OCR clausier CNRC 2026 — BPU et identification des produits — question 075, angle 5/5 : critère ou clause de marché.</t>
  </si>
  <si>
    <t>Matrice pédagogique M03 issue OCR — contenu à comparer au PDF CNRC source avant usage officiel ; domaine BPU, angle critère ou clause de marché.</t>
  </si>
  <si>
    <t>Relance formateur : faire transformer une intention en exigence vérifiable. Pour BPU, contrôler que la réponse contient preuve, moment de contrôle et conséquence possible.</t>
  </si>
  <si>
    <t>M03 — Traçabilité et réglementations : sous l’angle définition/périmètre, comment caractériser non-conformité de traçabilité pour que les écarts entre produit livré, documents et exigences du marché soit contrôlable dans un marché public alimentaire ?</t>
  </si>
  <si>
    <t>Avec tes mots, explique ce qu’il faut comprendre par non-conformité de traçabilité et ce qui doit être suivi pour une livraison où il manque une preuve ou où l’information ne correspond pas.</t>
  </si>
  <si>
    <t>Définir le périmètre : produits concernés, information obligatoire, acteur responsable et limite entre simple désignation commerciale et preuve exploitable. Pour ce thème précis (Non-conformité — non-conformité de traçabilité), citer les informations à contrôler et le résultat attendu du contrôle.</t>
  </si>
  <si>
    <t>Répondre en phrases simples : dire quel produit est concerné, quelle information il faut garder et pourquoi elle sert au contrôle. Ici, le contrôle porte sur une livraison où il manque une preuve ou où l’information ne correspond pas ; répondre avec l’action concrète adaptée à l’angle « définition et périmètre ».</t>
  </si>
  <si>
    <t>Une réponse PRO attendue définit non-conformité de traçabilité comme une exigence de traçabilité applicable à les écarts entre produit livré, documents et exigences du marché. Elle précise les produits concernés, les informations minimales à conserver, le rôle du titulaire et le lien entre offre, livraison et contrôle. Elle ne se limite pas à citer un mot-clé : elle montre ce qui entre dans le périmètre et ce qui n’en fait pas partie.</t>
  </si>
  <si>
    <t>Une bonne réponse CFA dit clairement quels produits sont concernés par non-conformité de traçabilité, quelle information doit suivre le produit et pourquoi cette information permet de contrôler la livraison. Elle évite de répondre seulement “il faut une étiquette”. Pour Non-conformité, citer au moins une preuve ou une action concrète liée à : problème, manque preuve, réserve, prévenir, corriger.</t>
  </si>
  <si>
    <t>NON-CONFORMITÉ — DÉFINITION ET PÉRIMÈTRE — NON-CONFORMITÉ, ÉCART, PREUVE MANQUANTE, RÉSERVE, CORRECTION</t>
  </si>
  <si>
    <t>Non-conformité : définir le sujet et délimiter ce qui doit être contrôlé — mots terrain : problème, manque preuve, réserve, prévenir, corriger</t>
  </si>
  <si>
    <t>OCR clausier CNRC 2026 — pénalités et non-conformités d’exécution — question 076, angle 1/5 : définition et périmètre.</t>
  </si>
  <si>
    <t>Matrice pédagogique M03 issue OCR — contenu à comparer au PDF CNRC source avant usage officiel ; domaine Non-conformité, angle définition et périmètre.</t>
  </si>
  <si>
    <t>Relance formateur : vérifier que l’apprenant distingue désignation commerciale, origine réelle, lot et preuve. Pour Non-conformité, refuser les réponses vagues sans produit concerné ni information vérifiable.</t>
  </si>
  <si>
    <t>M03 — Traçabilité et réglementations : quels documents demander ou contrôler pour prouver non-conformité de traçabilité dans l’exécution d’un marché public alimentaire ?</t>
  </si>
  <si>
    <t>Sur une livraison ou une fiche produit, quels papiers ou fichiers dois-tu regarder pour vérifier non-conformité de traçabilité ?</t>
  </si>
  <si>
    <t>Citer les preuves attendues, expliquer leur cohérence entre BPU, fiche produit, bon de livraison et facture, puis indiquer comment les archiver ou les transmettre. Pour ce thème précis (Non-conformité — non-conformité de traçabilité), citer les informations à contrôler et le résultat attendu du contrôle.</t>
  </si>
  <si>
    <t>Nommer les documents utiles et expliquer comment tu vérifies qu’ils correspondent bien au produit livré. Ici, le contrôle porte sur une livraison où il manque une preuve ou où l’information ne correspond pas ; répondre avec l’action concrète adaptée à l’angle « preuve et document ».</t>
  </si>
  <si>
    <t>Une réponse PRO cite les pièces pertinentes : fiche de non-conformité, réserve de réception, échange fournisseur, preuve manquante et suivi correctif. Elle explique que la preuve doit être datée, valide, rattachée à une référence produit et cohérente avec le BPU ou la commande. La réponse doit aussi indiquer comment l’acheteur peut réclamer, classer et exploiter ces documents en cours d’exécution.</t>
  </si>
  <si>
    <t>Une réponse CFA attendue nomme les documents concrets : bon de livraison, étiquette, fiche produit ou attestation selon le cas. Elle dit qu’il faut vérifier que le document parle du bon produit, du bon lot et de la bonne livraison. Pour Non-conformité, citer au moins une preuve ou une action concrète liée à : problème, manque preuve, réserve, prévenir, corriger.</t>
  </si>
  <si>
    <t>NON-CONFORMITÉ — PREUVE ET DOCUMENT — NON-CONFORMITÉ, ÉCART, PREUVE MANQUANTE, RÉSERVE, CORRECTION</t>
  </si>
  <si>
    <t>Non-conformité : identifier les documents qui prouvent la conformité — mots terrain : problème, manque preuve, réserve, prévenir, corriger</t>
  </si>
  <si>
    <t>OCR clausier CNRC 2026 — pénalités et non-conformités d’exécution — question 077, angle 2/5 : preuve et document.</t>
  </si>
  <si>
    <t>Matrice pédagogique M03 issue OCR — contenu à comparer au PDF CNRC source avant usage officiel ; domaine Non-conformité, angle preuve et document.</t>
  </si>
  <si>
    <t>Relance formateur : demander une preuve précise, pas une affirmation. Pour Non-conformité, faire verbaliser le chemin commande → document → livraison → contrôle.</t>
  </si>
  <si>
    <t>M03 — Traçabilité et réglementations : quelles erreurs peuvent rendre non-conformité de traçabilité non fiable ou non contrôlable dans le suivi du marché ?</t>
  </si>
  <si>
    <t>Qu’est-ce qui peut poser problème si on contrôle mal non-conformité de traçabilité pendant une livraison ou un suivi fournisseur ?</t>
  </si>
  <si>
    <t>Identifier les confusions, preuves insuffisantes, documents périmés, substitutions non validées ou pertes d’information entre livraison et stockage. Pour ce thème précis (Non-conformité — non-conformité de traçabilité), citer les informations à contrôler et le résultat attendu du contrôle.</t>
  </si>
  <si>
    <t>Donner les pièges concrets à éviter : document absent, produit qui ne correspond pas, lot perdu, information trop vague ou remplacement non validé. Ici, le contrôle porte sur une livraison où il manque une preuve ou où l’information ne correspond pas ; répondre avec l’action concrète adaptée à l’angle « risque et erreur à éviter ».</t>
  </si>
  <si>
    <t>Une réponse PRO attendue analyse le risque principal : laisser passer des écarts répétés qui rendent le suivi réglementaire inutilisable. Elle montre les conséquences possibles sur la conformité du marché, la capacité de contrôle, la transparence et le traitement des non-conformités. Elle doit proposer une réaction : réserve, demande de preuve complémentaire, traçage de l’écart ou alerte acheteur.</t>
  </si>
  <si>
    <t>Une bonne réponse CFA repère le danger : accepter un produit sans preuve claire ou sans correspondance avec la commande. Elle indique qu’il faut bloquer, signaler ou demander la preuve avant de valider la livraison. Pour Non-conformité, citer au moins une preuve ou une action concrète liée à : problème, manque preuve, réserve, prévenir, corriger.</t>
  </si>
  <si>
    <t>NON-CONFORMITÉ — RISQUE ET ERREUR À ÉVITER — NON-CONFORMITÉ, ÉCART, PREUVE MANQUANTE, RÉSERVE, CORRECTION</t>
  </si>
  <si>
    <t>Non-conformité : repérer les erreurs qui faussent le contrôle — mots terrain : problème, manque preuve, réserve, prévenir, corriger</t>
  </si>
  <si>
    <t>OCR clausier CNRC 2026 — pénalités et non-conformités d’exécution — question 078, angle 3/5 : risque et erreur à éviter.</t>
  </si>
  <si>
    <t>Matrice pédagogique M03 issue OCR — contenu à comparer au PDF CNRC source avant usage officiel ; domaine Non-conformité, angle risque et erreur à éviter.</t>
  </si>
  <si>
    <t>Relance formateur : faire chercher une erreur réelle de terrain. Pour Non-conformité, valoriser les réponses qui expliquent la conséquence pratique, pas seulement le mot “non conforme”.</t>
  </si>
  <si>
    <t>M03 — Traçabilité et réglementations : comment appliquer concrètement le contrôle de non-conformité de traçabilité lors d’une réception, d’un suivi fournisseur ou d’un audit interne ?</t>
  </si>
  <si>
    <t>Décris ce que tu fais concrètement pour contrôler non-conformité de traçabilité quand le produit arrive ou quand on vérifie le fournisseur.</t>
  </si>
  <si>
    <t>Décrire une séquence opérationnelle : comparer commande, produit livré, étiquette, lot, document fournisseur, puis tracer l’acceptation, la réserve ou la demande de correction. Pour ce thème précis (Non-conformité — non-conformité de traçabilité), citer les informations à contrôler et le résultat attendu du contrôle.</t>
  </si>
  <si>
    <t>Répondre comme en situation : je regarde le produit, je compare avec le bon, je vérifie le lot ou l’origine, puis je note le problème si ça ne colle pas. Ici, le contrôle porte sur une livraison où il manque une preuve ou où l’information ne correspond pas ; répondre avec l’action concrète adaptée à l’angle « application terrain ».</t>
  </si>
  <si>
    <t>Une réponse PRO décrit un contrôle structuré : rapprocher la commande et le BPU, examiner le produit, vérifier les mentions de traçabilité, contrôler les documents fournis, enregistrer l’écart si nécessaire et informer l’interlocuteur prévu. Elle intègre l’écart doit être qualifié, tracé, communiqué et corrigé selon le marché.</t>
  </si>
  <si>
    <t>Une réponse CFA correcte décrit une action observable : regarder l’étiquette et le bon de livraison, comparer avec ce qui était prévu, garder le numéro de lot ou l’origine, et prévenir si un document manque ou ne correspond pas. Pour Non-conformité, citer au moins une preuve ou une action concrète liée à : problème, manque preuve, réserve, prévenir, corriger.</t>
  </si>
  <si>
    <t>NON-CONFORMITÉ — APPLICATION TERRAIN — NON-CONFORMITÉ, ÉCART, PREUVE MANQUANTE, RÉSERVE, CORRECTION</t>
  </si>
  <si>
    <t>Non-conformité : décrire le geste de contrôle en réception ou suivi — mots terrain : problème, manque preuve, réserve, prévenir, corriger</t>
  </si>
  <si>
    <t>OCR clausier CNRC 2026 — pénalités et non-conformités d’exécution — question 079, angle 4/5 : application terrain.</t>
  </si>
  <si>
    <t>Matrice pédagogique M03 issue OCR — contenu à comparer au PDF CNRC source avant usage officiel ; domaine Non-conformité, angle application terrain.</t>
  </si>
  <si>
    <t>Relance formateur : demander à l’apprenant de dérouler le contrôle dans l’ordre. Pour Non-conformité, la réponse doit être actionnable par un agent de réception ou un responsable de production.</t>
  </si>
  <si>
    <t>M03 — Traçabilité et réglementations : comment traduire non-conformité de traçabilité en exigence, critère ou clause de marché sans créer une obligation impossible à contrôler ?</t>
  </si>
  <si>
    <t>Comment écrire dans le marché ce que le fournisseur doit faire pour que non-conformité de traçabilité soit vérifiable ?</t>
  </si>
  <si>
    <t>Relier l’exigence à la bonne pièce du marché, préciser les preuves, la fréquence, le format attendu, le contrôle et le traitement des manquements. Pour ce thème précis (Non-conformité — non-conformité de traçabilité), citer les informations à contrôler et le résultat attendu du contrôle.</t>
  </si>
  <si>
    <t>Dire simplement ce qu’il faut demander au fournisseur, où l’écrire et comment vérifier qu’il respecte sa promesse. Ici, le contrôle porte sur une livraison où il manque une preuve ou où l’information ne correspond pas ; répondre avec l’action concrète adaptée à l’angle « critère ou clause de marché ».</t>
  </si>
  <si>
    <t>Une réponse PRO attendue propose une exigence contrôlable : prévoir réserves, pénalités ou mesures correctives en cas de preuve absente ou incohérente. Elle distingue le besoin technique, la preuve documentaire, la modalité de transmission et la conséquence en cas de manquement. La formulation doit rester objective, non discriminatoire et vérifiable pendant l’exécution.</t>
  </si>
  <si>
    <t>Une réponse CFA attendue explique qu’une clause doit dire clairement ce que le fournisseur doit donner, quand il doit le donner et ce qu’on fait si la preuve manque. Elle évite les promesses floues du type “produit de bonne qualité”. Pour Non-conformité, citer au moins une preuve ou une action concrète liée à : problème, manque preuve, réserve, prévenir, corriger.</t>
  </si>
  <si>
    <t>NON-CONFORMITÉ — CRITÈRE OU CLAUSE DE MARCHÉ — NON-CONFORMITÉ, ÉCART, PREUVE MANQUANTE, RÉSERVE, CORRECTION</t>
  </si>
  <si>
    <t>Non-conformité : relier le sujet à une exigence écrite du marché — mots terrain : problème, manque preuve, réserve, prévenir, corriger</t>
  </si>
  <si>
    <t>OCR clausier CNRC 2026 — pénalités et non-conformités d’exécution — question 080, angle 5/5 : critère ou clause de marché.</t>
  </si>
  <si>
    <t>Matrice pédagogique M03 issue OCR — contenu à comparer au PDF CNRC source avant usage officiel ; domaine Non-conformité, angle critère ou clause de marché.</t>
  </si>
  <si>
    <t>Relance formateur : faire transformer une intention en exigence vérifiable. Pour Non-conformité, contrôler que la réponse contient preuve, moment de contrôle et conséquence possible.</t>
  </si>
  <si>
    <t>M03 — Traçabilité et réglementations : sous l’angle définition/périmètre, comment caractériser lots sensibles à traçabilité renforcée pour que les familles de produits où l’origine ou la sécurité exigent une vigilance accrue soit contrôlable dans un marché public alimentaire ?</t>
  </si>
  <si>
    <t>Avec tes mots, explique ce qu’il faut comprendre par lots sensibles à traçabilité renforcée et ce qui doit être suivi pour les produits plus sensibles à contrôler à la réception.</t>
  </si>
  <si>
    <t>Définir le périmètre : produits concernés, information obligatoire, acteur responsable et limite entre simple désignation commerciale et preuve exploitable. Pour ce thème précis (Lots sensibles — lots sensibles à traçabilité renforcée), citer les informations à contrôler et le résultat attendu du contrôle.</t>
  </si>
  <si>
    <t>Répondre en phrases simples : dire quel produit est concerné, quelle information il faut garder et pourquoi elle sert au contrôle. Ici, le contrôle porte sur les produits plus sensibles à contrôler à la réception ; répondre avec l’action concrète adaptée à l’angle « définition et périmètre ».</t>
  </si>
  <si>
    <t>Une réponse PRO attendue définit lots sensibles à traçabilité renforcée comme une exigence de traçabilité applicable à les familles de produits où l’origine ou la sécurité exigent une vigilance accrue. Elle précise les produits concernés, les informations minimales à conserver, le rôle du titulaire et le lien entre offre, livraison et contrôle. Elle ne se limite pas à citer un mot-clé : elle montre ce qui entre dans le périmètre et ce qui n’en fait pas partie.</t>
  </si>
  <si>
    <t>Une bonne réponse CFA dit clairement quels produits sont concernés par lots sensibles à traçabilité renforcée, quelle information doit suivre le produit et pourquoi cette information permet de contrôler la livraison. Elle évite de répondre seulement “il faut une étiquette”. Pour Lots sensibles, citer au moins une preuve ou une action concrète liée à : lot sensible, famille, plus de contrôle, preuve, vigilance.</t>
  </si>
  <si>
    <t>LOTS SENSIBLES — DÉFINITION ET PÉRIMÈTRE — LOT SENSIBLE, FAMILLE PRODUIT, VIGILANCE, PREUVE RENFORCÉE, CCTP</t>
  </si>
  <si>
    <t>Lots sensibles : définir le sujet et délimiter ce qui doit être contrôlé — mots terrain : lot sensible, famille, plus de contrôle, preuve, vigilance</t>
  </si>
  <si>
    <t>OCR clausier CNRC 2026 — lots et familles sensibles — question 081, angle 1/5 : définition et périmètre.</t>
  </si>
  <si>
    <t>Matrice pédagogique M03 issue OCR — contenu à comparer au PDF CNRC source avant usage officiel ; domaine Lots sensibles, angle définition et périmètre.</t>
  </si>
  <si>
    <t>Relance formateur : vérifier que l’apprenant distingue désignation commerciale, origine réelle, lot et preuve. Pour Lots sensibles, refuser les réponses vagues sans produit concerné ni information vérifiable.</t>
  </si>
  <si>
    <t>M03 — Traçabilité et réglementations : quels documents demander ou contrôler pour prouver lots sensibles à traçabilité renforcée dans l’exécution d’un marché public alimentaire ?</t>
  </si>
  <si>
    <t>Sur une livraison ou une fiche produit, quels papiers ou fichiers dois-tu regarder pour vérifier lots sensibles à traçabilité renforcée ?</t>
  </si>
  <si>
    <t>Citer les preuves attendues, expliquer leur cohérence entre BPU, fiche produit, bon de livraison et facture, puis indiquer comment les archiver ou les transmettre. Pour ce thème précis (Lots sensibles — lots sensibles à traçabilité renforcée), citer les informations à contrôler et le résultat attendu du contrôle.</t>
  </si>
  <si>
    <t>Nommer les documents utiles et expliquer comment tu vérifies qu’ils correspondent bien au produit livré. Ici, le contrôle porte sur les produits plus sensibles à contrôler à la réception ; répondre avec l’action concrète adaptée à l’angle « preuve et document ».</t>
  </si>
  <si>
    <t>Une réponse PRO cite les pièces pertinentes : liste des lots, exigences CCTP, fiches techniques, attestations, bons de livraison et suivi fournisseur. Elle explique que la preuve doit être datée, valide, rattachée à une référence produit et cohérente avec le BPU ou la commande. La réponse doit aussi indiquer comment l’acheteur peut réclamer, classer et exploiter ces documents en cours d’exécution.</t>
  </si>
  <si>
    <t>Une réponse CFA attendue nomme les documents concrets : bon de livraison, étiquette, fiche produit ou attestation selon le cas. Elle dit qu’il faut vérifier que le document parle du bon produit, du bon lot et de la bonne livraison. Pour Lots sensibles, citer au moins une preuve ou une action concrète liée à : lot sensible, famille, plus de contrôle, preuve, vigilance.</t>
  </si>
  <si>
    <t>LOTS SENSIBLES — PREUVE ET DOCUMENT — LOT SENSIBLE, FAMILLE PRODUIT, VIGILANCE, PREUVE RENFORCÉE, CCTP</t>
  </si>
  <si>
    <t>Lots sensibles : identifier les documents qui prouvent la conformité — mots terrain : lot sensible, famille, plus de contrôle, preuve, vigilance</t>
  </si>
  <si>
    <t>OCR clausier CNRC 2026 — lots et familles sensibles — question 082, angle 2/5 : preuve et document.</t>
  </si>
  <si>
    <t>Matrice pédagogique M03 issue OCR — contenu à comparer au PDF CNRC source avant usage officiel ; domaine Lots sensibles, angle preuve et document.</t>
  </si>
  <si>
    <t>Relance formateur : demander une preuve précise, pas une affirmation. Pour Lots sensibles, faire verbaliser le chemin commande → document → livraison → contrôle.</t>
  </si>
  <si>
    <t>M03 — Traçabilité et réglementations : quelles erreurs peuvent rendre lots sensibles à traçabilité renforcée non fiable ou non contrôlable dans le suivi du marché ?</t>
  </si>
  <si>
    <t>Qu’est-ce qui peut poser problème si on contrôle mal lots sensibles à traçabilité renforcée pendant une livraison ou un suivi fournisseur ?</t>
  </si>
  <si>
    <t>Identifier les confusions, preuves insuffisantes, documents périmés, substitutions non validées ou pertes d’information entre livraison et stockage. Pour ce thème précis (Lots sensibles — lots sensibles à traçabilité renforcée), citer les informations à contrôler et le résultat attendu du contrôle.</t>
  </si>
  <si>
    <t>Donner les pièges concrets à éviter : document absent, produit qui ne correspond pas, lot perdu, information trop vague ou remplacement non validé. Ici, le contrôle porte sur les produits plus sensibles à contrôler à la réception ; répondre avec l’action concrète adaptée à l’angle « risque et erreur à éviter ».</t>
  </si>
  <si>
    <t>Une réponse PRO attendue analyse le risque principal : appliquer le même niveau de contrôle à toutes les familles malgré des risques différents. Elle montre les conséquences possibles sur la conformité du marché, la capacité de contrôle, la transparence et le traitement des non-conformités. Elle doit proposer une réaction : réserve, demande de preuve complémentaire, traçage de l’écart ou alerte acheteur.</t>
  </si>
  <si>
    <t>Une bonne réponse CFA repère le danger : accepter un produit sans preuve claire ou sans correspondance avec la commande. Elle indique qu’il faut bloquer, signaler ou demander la preuve avant de valider la livraison. Pour Lots sensibles, citer au moins une preuve ou une action concrète liée à : lot sensible, famille, plus de contrôle, preuve, vigilance.</t>
  </si>
  <si>
    <t>LOTS SENSIBLES — RISQUE ET ERREUR À ÉVITER — LOT SENSIBLE, FAMILLE PRODUIT, VIGILANCE, PREUVE RENFORCÉE, CCTP</t>
  </si>
  <si>
    <t>Lots sensibles : repérer les erreurs qui faussent le contrôle — mots terrain : lot sensible, famille, plus de contrôle, preuve, vigilance</t>
  </si>
  <si>
    <t>OCR clausier CNRC 2026 — lots et familles sensibles — question 083, angle 3/5 : risque et erreur à éviter.</t>
  </si>
  <si>
    <t>Matrice pédagogique M03 issue OCR — contenu à comparer au PDF CNRC source avant usage officiel ; domaine Lots sensibles, angle risque et erreur à éviter.</t>
  </si>
  <si>
    <t>Relance formateur : faire chercher une erreur réelle de terrain. Pour Lots sensibles, valoriser les réponses qui expliquent la conséquence pratique, pas seulement le mot “non conforme”.</t>
  </si>
  <si>
    <t>M03 — Traçabilité et réglementations : comment appliquer concrètement le contrôle de lots sensibles à traçabilité renforcée lors d’une réception, d’un suivi fournisseur ou d’un audit interne ?</t>
  </si>
  <si>
    <t>Décris ce que tu fais concrètement pour contrôler lots sensibles à traçabilité renforcée quand le produit arrive ou quand on vérifie le fournisseur.</t>
  </si>
  <si>
    <t>Décrire une séquence opérationnelle : comparer commande, produit livré, étiquette, lot, document fournisseur, puis tracer l’acceptation, la réserve ou la demande de correction. Pour ce thème précis (Lots sensibles — lots sensibles à traçabilité renforcée), citer les informations à contrôler et le résultat attendu du contrôle.</t>
  </si>
  <si>
    <t>Répondre comme en situation : je regarde le produit, je compare avec le bon, je vérifie le lot ou l’origine, puis je note le problème si ça ne colle pas. Ici, le contrôle porte sur les produits plus sensibles à contrôler à la réception ; répondre avec l’action concrète adaptée à l’angle « application terrain ».</t>
  </si>
  <si>
    <t>Une réponse PRO décrit un contrôle structuré : rapprocher la commande et le BPU, examiner le produit, vérifier les mentions de traçabilité, contrôler les documents fournis, enregistrer l’écart si nécessaire et informer l’interlocuteur prévu. Elle intègre la matrice doit identifier les familles sensibles et les preuves renforcées attendues.</t>
  </si>
  <si>
    <t>Une réponse CFA correcte décrit une action observable : regarder l’étiquette et le bon de livraison, comparer avec ce qui était prévu, garder le numéro de lot ou l’origine, et prévenir si un document manque ou ne correspond pas. Pour Lots sensibles, citer au moins une preuve ou une action concrète liée à : lot sensible, famille, plus de contrôle, preuve, vigilance.</t>
  </si>
  <si>
    <t>LOTS SENSIBLES — APPLICATION TERRAIN — LOT SENSIBLE, FAMILLE PRODUIT, VIGILANCE, PREUVE RENFORCÉE, CCTP</t>
  </si>
  <si>
    <t>Lots sensibles : décrire le geste de contrôle en réception ou suivi — mots terrain : lot sensible, famille, plus de contrôle, preuve, vigilance</t>
  </si>
  <si>
    <t>OCR clausier CNRC 2026 — lots et familles sensibles — question 084, angle 4/5 : application terrain.</t>
  </si>
  <si>
    <t>Matrice pédagogique M03 issue OCR — contenu à comparer au PDF CNRC source avant usage officiel ; domaine Lots sensibles, angle application terrain.</t>
  </si>
  <si>
    <t>Relance formateur : demander à l’apprenant de dérouler le contrôle dans l’ordre. Pour Lots sensibles, la réponse doit être actionnable par un agent de réception ou un responsable de production.</t>
  </si>
  <si>
    <t>M03 — Traçabilité et réglementations : comment traduire lots sensibles à traçabilité renforcée en exigence, critère ou clause de marché sans créer une obligation impossible à contrôler ?</t>
  </si>
  <si>
    <t>Comment écrire dans le marché ce que le fournisseur doit faire pour que lots sensibles à traçabilité renforcée soit vérifiable ?</t>
  </si>
  <si>
    <t>Relier l’exigence à la bonne pièce du marché, préciser les preuves, la fréquence, le format attendu, le contrôle et le traitement des manquements. Pour ce thème précis (Lots sensibles — lots sensibles à traçabilité renforcée), citer les informations à contrôler et le résultat attendu du contrôle.</t>
  </si>
  <si>
    <t>Dire simplement ce qu’il faut demander au fournisseur, où l’écrire et comment vérifier qu’il respecte sa promesse. Ici, le contrôle porte sur les produits plus sensibles à contrôler à la réception ; répondre avec l’action concrète adaptée à l’angle « critère ou clause de marché ».</t>
  </si>
  <si>
    <t>Une réponse PRO attendue propose une exigence contrôlable : cibler les exigences de traçabilité par lot ou famille de produits. Elle distingue le besoin technique, la preuve documentaire, la modalité de transmission et la conséquence en cas de manquement. La formulation doit rester objective, non discriminatoire et vérifiable pendant l’exécution.</t>
  </si>
  <si>
    <t>Une réponse CFA attendue explique qu’une clause doit dire clairement ce que le fournisseur doit donner, quand il doit le donner et ce qu’on fait si la preuve manque. Elle évite les promesses floues du type “produit de bonne qualité”. Pour Lots sensibles, citer au moins une preuve ou une action concrète liée à : lot sensible, famille, plus de contrôle, preuve, vigilance.</t>
  </si>
  <si>
    <t>LOTS SENSIBLES — CRITÈRE OU CLAUSE DE MARCHÉ — LOT SENSIBLE, FAMILLE PRODUIT, VIGILANCE, PREUVE RENFORCÉE, CCTP</t>
  </si>
  <si>
    <t>Lots sensibles : relier le sujet à une exigence écrite du marché — mots terrain : lot sensible, famille, plus de contrôle, preuve, vigilance</t>
  </si>
  <si>
    <t>OCR clausier CNRC 2026 — lots et familles sensibles — question 085, angle 5/5 : critère ou clause de marché.</t>
  </si>
  <si>
    <t>Matrice pédagogique M03 issue OCR — contenu à comparer au PDF CNRC source avant usage officiel ; domaine Lots sensibles, angle critère ou clause de marché.</t>
  </si>
  <si>
    <t>Relance formateur : faire transformer une intention en exigence vérifiable. Pour Lots sensibles, contrôler que la réponse contient preuve, moment de contrôle et conséquence possible.</t>
  </si>
  <si>
    <t>M03 — Traçabilité et réglementations : sous l’angle définition/périmètre, comment caractériser information de l’acheteur et du convive pour que l’information transmise à l’acheteur et, si nécessaire, au consommateur soit contrôlable dans un marché public alimentaire ?</t>
  </si>
  <si>
    <t>Avec tes mots, explique ce qu’il faut comprendre par information de l’acheteur et du convive et ce qui doit être suivi pour les informations qu’on doit pouvoir expliquer sur le produit servi.</t>
  </si>
  <si>
    <t>Définir le périmètre : produits concernés, information obligatoire, acteur responsable et limite entre simple désignation commerciale et preuve exploitable. Pour ce thème précis (Information — information de l’acheteur et du convive), citer les informations à contrôler et le résultat attendu du contrôle.</t>
  </si>
  <si>
    <t>Répondre en phrases simples : dire quel produit est concerné, quelle information il faut garder et pourquoi elle sert au contrôle. Ici, le contrôle porte sur les informations qu’on doit pouvoir expliquer sur le produit servi ; répondre avec l’action concrète adaptée à l’angle « définition et périmètre ».</t>
  </si>
  <si>
    <t>Une réponse PRO attendue définit information de l’acheteur et du convive comme une exigence de traçabilité applicable à l’information transmise à l’acheteur et, si nécessaire, au consommateur. Elle précise les produits concernés, les informations minimales à conserver, le rôle du titulaire et le lien entre offre, livraison et contrôle. Elle ne se limite pas à citer un mot-clé : elle montre ce qui entre dans le périmètre et ce qui n’en fait pas partie.</t>
  </si>
  <si>
    <t>Une bonne réponse CFA dit clairement quels produits sont concernés par information de l’acheteur et du convive, quelle information doit suivre le produit et pourquoi cette information permet de contrôler la livraison. Elle évite de répondre seulement “il faut une étiquette”. Pour Information, citer au moins une preuve ou une action concrète liée à : information, afficher, expliquer, preuve, convive.</t>
  </si>
  <si>
    <t>INFORMATION — DÉFINITION ET PÉRIMÈTRE — INFORMATION, TRANSPARENCE, ACHETEUR, CONSOMMATEUR, PREUVE</t>
  </si>
  <si>
    <t>Information : définir le sujet et délimiter ce qui doit être contrôlé — mots terrain : information, afficher, expliquer, preuve, convive</t>
  </si>
  <si>
    <t>OCR clausier CNRC 2026 — information et transparence — question 086, angle 1/5 : définition et périmètre.</t>
  </si>
  <si>
    <t>Matrice pédagogique M03 issue OCR — contenu à comparer au PDF CNRC source avant usage officiel ; domaine Information, angle définition et périmètre.</t>
  </si>
  <si>
    <t>Relance formateur : vérifier que l’apprenant distingue désignation commerciale, origine réelle, lot et preuve. Pour Information, refuser les réponses vagues sans produit concerné ni information vérifiable.</t>
  </si>
  <si>
    <t>M03 — Traçabilité et réglementations : quels documents demander ou contrôler pour prouver information de l’acheteur et du convive dans l’exécution d’un marché public alimentaire ?</t>
  </si>
  <si>
    <t>Sur une livraison ou une fiche produit, quels papiers ou fichiers dois-tu regarder pour vérifier information de l’acheteur et du convive ?</t>
  </si>
  <si>
    <t>Citer les preuves attendues, expliquer leur cohérence entre BPU, fiche produit, bon de livraison et facture, puis indiquer comment les archiver ou les transmettre. Pour ce thème précis (Information — information de l’acheteur et du convive), citer les informations à contrôler et le résultat attendu du contrôle.</t>
  </si>
  <si>
    <t>Nommer les documents utiles et expliquer comment tu vérifies qu’ils correspondent bien au produit livré. Ici, le contrôle porte sur les informations qu’on doit pouvoir expliquer sur le produit servi ; répondre avec l’action concrète adaptée à l’angle « preuve et document ».</t>
  </si>
  <si>
    <t>Une réponse PRO cite les pièces pertinentes : affichage, fiche produit, origine, allergènes le cas échéant, support fournisseur et registre interne. Elle explique que la preuve doit être datée, valide, rattachée à une référence produit et cohérente avec le BPU ou la commande. La réponse doit aussi indiquer comment l’acheteur peut réclamer, classer et exploiter ces documents en cours d’exécution.</t>
  </si>
  <si>
    <t>Une réponse CFA attendue nomme les documents concrets : bon de livraison, étiquette, fiche produit ou attestation selon le cas. Elle dit qu’il faut vérifier que le document parle du bon produit, du bon lot et de la bonne livraison. Pour Information, citer au moins une preuve ou une action concrète liée à : information, afficher, expliquer, preuve, convive.</t>
  </si>
  <si>
    <t>INFORMATION — PREUVE ET DOCUMENT — INFORMATION, TRANSPARENCE, ACHETEUR, CONSOMMATEUR, PREUVE</t>
  </si>
  <si>
    <t>Information : identifier les documents qui prouvent la conformité — mots terrain : information, afficher, expliquer, preuve, convive</t>
  </si>
  <si>
    <t>OCR clausier CNRC 2026 — information et transparence — question 087, angle 2/5 : preuve et document.</t>
  </si>
  <si>
    <t>Matrice pédagogique M03 issue OCR — contenu à comparer au PDF CNRC source avant usage officiel ; domaine Information, angle preuve et document.</t>
  </si>
  <si>
    <t>Relance formateur : demander une preuve précise, pas une affirmation. Pour Information, faire verbaliser le chemin commande → document → livraison → contrôle.</t>
  </si>
  <si>
    <t>M03 — Traçabilité et réglementations : quelles erreurs peuvent rendre information de l’acheteur et du convive non fiable ou non contrôlable dans le suivi du marché ?</t>
  </si>
  <si>
    <t>Qu’est-ce qui peut poser problème si on contrôle mal information de l’acheteur et du convive pendant une livraison ou un suivi fournisseur ?</t>
  </si>
  <si>
    <t>Identifier les confusions, preuves insuffisantes, documents périmés, substitutions non validées ou pertes d’information entre livraison et stockage. Pour ce thème précis (Information — information de l’acheteur et du convive), citer les informations à contrôler et le résultat attendu du contrôle.</t>
  </si>
  <si>
    <t>Donner les pièges concrets à éviter : document absent, produit qui ne correspond pas, lot perdu, information trop vague ou remplacement non validé. Ici, le contrôle porte sur les informations qu’on doit pouvoir expliquer sur le produit servi ; répondre avec l’action concrète adaptée à l’angle « risque et erreur à éviter ».</t>
  </si>
  <si>
    <t>Une réponse PRO attendue analyse le risque principal : afficher ou annoncer une information non prouvée par les documents du marché. Elle montre les conséquences possibles sur la conformité du marché, la capacité de contrôle, la transparence et le traitement des non-conformités. Elle doit proposer une réaction : réserve, demande de preuve complémentaire, traçage de l’écart ou alerte acheteur.</t>
  </si>
  <si>
    <t>Une bonne réponse CFA repère le danger : accepter un produit sans preuve claire ou sans correspondance avec la commande. Elle indique qu’il faut bloquer, signaler ou demander la preuve avant de valider la livraison. Pour Information, citer au moins une preuve ou une action concrète liée à : information, afficher, expliquer, preuve, convive.</t>
  </si>
  <si>
    <t>INFORMATION — RISQUE ET ERREUR À ÉVITER — INFORMATION, TRANSPARENCE, ACHETEUR, CONSOMMATEUR, PREUVE</t>
  </si>
  <si>
    <t>Information : repérer les erreurs qui faussent le contrôle — mots terrain : information, afficher, expliquer, preuve, convive</t>
  </si>
  <si>
    <t>OCR clausier CNRC 2026 — information et transparence — question 088, angle 3/5 : risque et erreur à éviter.</t>
  </si>
  <si>
    <t>Matrice pédagogique M03 issue OCR — contenu à comparer au PDF CNRC source avant usage officiel ; domaine Information, angle risque et erreur à éviter.</t>
  </si>
  <si>
    <t>Relance formateur : faire chercher une erreur réelle de terrain. Pour Information, valoriser les réponses qui expliquent la conséquence pratique, pas seulement le mot “non conforme”.</t>
  </si>
  <si>
    <t>M03 — Traçabilité et réglementations : comment appliquer concrètement le contrôle de information de l’acheteur et du convive lors d’une réception, d’un suivi fournisseur ou d’un audit interne ?</t>
  </si>
  <si>
    <t>Décris ce que tu fais concrètement pour contrôler information de l’acheteur et du convive quand le produit arrive ou quand on vérifie le fournisseur.</t>
  </si>
  <si>
    <t>Décrire une séquence opérationnelle : comparer commande, produit livré, étiquette, lot, document fournisseur, puis tracer l’acceptation, la réserve ou la demande de correction. Pour ce thème précis (Information — information de l’acheteur et du convive), citer les informations à contrôler et le résultat attendu du contrôle.</t>
  </si>
  <si>
    <t>Répondre comme en situation : je regarde le produit, je compare avec le bon, je vérifie le lot ou l’origine, puis je note le problème si ça ne colle pas. Ici, le contrôle porte sur les informations qu’on doit pouvoir expliquer sur le produit servi ; répondre avec l’action concrète adaptée à l’angle « application terrain ».</t>
  </si>
  <si>
    <t>Une réponse PRO décrit un contrôle structuré : rapprocher la commande et le BPU, examiner le produit, vérifier les mentions de traçabilité, contrôler les documents fournis, enregistrer l’écart si nécessaire et informer l’interlocuteur prévu. Elle intègre l’information communiquée doit être exacte, vérifiable et cohérente avec la traçabilité détenue.</t>
  </si>
  <si>
    <t>Une réponse CFA correcte décrit une action observable : regarder l’étiquette et le bon de livraison, comparer avec ce qui était prévu, garder le numéro de lot ou l’origine, et prévenir si un document manque ou ne correspond pas. Pour Information, citer au moins une preuve ou une action concrète liée à : information, afficher, expliquer, preuve, convive.</t>
  </si>
  <si>
    <t>INFORMATION — APPLICATION TERRAIN — INFORMATION, TRANSPARENCE, ACHETEUR, CONSOMMATEUR, PREUVE</t>
  </si>
  <si>
    <t>Information : décrire le geste de contrôle en réception ou suivi — mots terrain : information, afficher, expliquer, preuve, convive</t>
  </si>
  <si>
    <t>OCR clausier CNRC 2026 — information et transparence — question 089, angle 4/5 : application terrain.</t>
  </si>
  <si>
    <t>Matrice pédagogique M03 issue OCR — contenu à comparer au PDF CNRC source avant usage officiel ; domaine Information, angle application terrain.</t>
  </si>
  <si>
    <t>Relance formateur : demander à l’apprenant de dérouler le contrôle dans l’ordre. Pour Information, la réponse doit être actionnable par un agent de réception ou un responsable de production.</t>
  </si>
  <si>
    <t>M03 — Traçabilité et réglementations : comment traduire information de l’acheteur et du convive en exigence, critère ou clause de marché sans créer une obligation impossible à contrôler ?</t>
  </si>
  <si>
    <t>Comment écrire dans le marché ce que le fournisseur doit faire pour que information de l’acheteur et du convive soit vérifiable ?</t>
  </si>
  <si>
    <t>Relier l’exigence à la bonne pièce du marché, préciser les preuves, la fréquence, le format attendu, le contrôle et le traitement des manquements. Pour ce thème précis (Information — information de l’acheteur et du convive), citer les informations à contrôler et le résultat attendu du contrôle.</t>
  </si>
  <si>
    <t>Dire simplement ce qu’il faut demander au fournisseur, où l’écrire et comment vérifier qu’il respecte sa promesse. Ici, le contrôle porte sur les informations qu’on doit pouvoir expliquer sur le produit servi ; répondre avec l’action concrète adaptée à l’angle « critère ou clause de marché ».</t>
  </si>
  <si>
    <t>Une réponse PRO attendue propose une exigence contrôlable : prévoir la transmission des informations nécessaires à l’acheteur pour informer correctement les usagers. Elle distingue le besoin technique, la preuve documentaire, la modalité de transmission et la conséquence en cas de manquement. La formulation doit rester objective, non discriminatoire et vérifiable pendant l’exécution.</t>
  </si>
  <si>
    <t>Une réponse CFA attendue explique qu’une clause doit dire clairement ce que le fournisseur doit donner, quand il doit le donner et ce qu’on fait si la preuve manque. Elle évite les promesses floues du type “produit de bonne qualité”. Pour Information, citer au moins une preuve ou une action concrète liée à : information, afficher, expliquer, preuve, convive.</t>
  </si>
  <si>
    <t>INFORMATION — CRITÈRE OU CLAUSE DE MARCHÉ — INFORMATION, TRANSPARENCE, ACHETEUR, CONSOMMATEUR, PREUVE</t>
  </si>
  <si>
    <t>Information : relier le sujet à une exigence écrite du marché — mots terrain : information, afficher, expliquer, preuve, convive</t>
  </si>
  <si>
    <t>OCR clausier CNRC 2026 — information et transparence — question 090, angle 5/5 : critère ou clause de marché.</t>
  </si>
  <si>
    <t>Matrice pédagogique M03 issue OCR — contenu à comparer au PDF CNRC source avant usage officiel ; domaine Information, angle critère ou clause de marché.</t>
  </si>
  <si>
    <t>Relance formateur : faire transformer une intention en exigence vérifiable. Pour Information, contrôler que la réponse contient preuve, moment de contrôle et conséquence possible.</t>
  </si>
  <si>
    <t>M03 — Traçabilité et réglementations : sous l’angle définition/périmètre, comment caractériser contrôle du fournisseur ou du titulaire pour que la capacité du fournisseur à prouver et tenir ses engagements soit contrôlable dans un marché public alimentaire ?</t>
  </si>
  <si>
    <t>Avec tes mots, explique ce qu’il faut comprendre par contrôle du fournisseur ou du titulaire et ce qui doit être suivi pour le fournisseur doit donner les bons documents et corriger les écarts.</t>
  </si>
  <si>
    <t>Définir le périmètre : produits concernés, information obligatoire, acteur responsable et limite entre simple désignation commerciale et preuve exploitable. Pour ce thème précis (Contrôle fournisseur — contrôle du fournisseur ou du titulaire), citer les informations à contrôler et le résultat attendu du contrôle.</t>
  </si>
  <si>
    <t>Répondre en phrases simples : dire quel produit est concerné, quelle information il faut garder et pourquoi elle sert au contrôle. Ici, le contrôle porte sur le fournisseur doit donner les bons documents et corriger les écarts ; répondre avec l’action concrète adaptée à l’angle « définition et périmètre ».</t>
  </si>
  <si>
    <t>Une réponse PRO attendue définit contrôle du fournisseur ou du titulaire comme une exigence de traçabilité applicable à la capacité du fournisseur à prouver et tenir ses engagements. Elle précise les produits concernés, les informations minimales à conserver, le rôle du titulaire et le lien entre offre, livraison et contrôle. Elle ne se limite pas à citer un mot-clé : elle montre ce qui entre dans le périmètre et ce qui n’en fait pas partie.</t>
  </si>
  <si>
    <t>Une bonne réponse CFA dit clairement quels produits sont concernés par contrôle du fournisseur ou du titulaire, quelle information doit suivre le produit et pourquoi cette information permet de contrôler la livraison. Elle évite de répondre seulement “il faut une étiquette”. Pour Contrôle fournisseur, citer au moins une preuve ou une action concrète liée à : fournisseur, contrôle, documents, relance, correction.</t>
  </si>
  <si>
    <t>CONTRÔLE FOURNISSEUR — DÉFINITION ET PÉRIMÈTRE — FOURNISSEUR, TITULAIRE, CONTRÔLE, REPORTING, PLAN CORRECTIF</t>
  </si>
  <si>
    <t>Contrôle fournisseur : définir le sujet et délimiter ce qui doit être contrôlé — mots terrain : fournisseur, contrôle, documents, relance, correction</t>
  </si>
  <si>
    <t>OCR clausier CNRC 2026 — suivi fournisseur et contrôle d’exécution — question 091, angle 1/5 : définition et périmètre.</t>
  </si>
  <si>
    <t>Matrice pédagogique M03 issue OCR — contenu à comparer au PDF CNRC source avant usage officiel ; domaine Contrôle fournisseur, angle définition et périmètre.</t>
  </si>
  <si>
    <t>Relance formateur : vérifier que l’apprenant distingue désignation commerciale, origine réelle, lot et preuve. Pour Contrôle fournisseur, refuser les réponses vagues sans produit concerné ni information vérifiable.</t>
  </si>
  <si>
    <t>M03 — Traçabilité et réglementations : quels documents demander ou contrôler pour prouver contrôle du fournisseur ou du titulaire dans l’exécution d’un marché public alimentaire ?</t>
  </si>
  <si>
    <t>Sur une livraison ou une fiche produit, quels papiers ou fichiers dois-tu regarder pour vérifier contrôle du fournisseur ou du titulaire ?</t>
  </si>
  <si>
    <t>Citer les preuves attendues, expliquer leur cohérence entre BPU, fiche produit, bon de livraison et facture, puis indiquer comment les archiver ou les transmettre. Pour ce thème précis (Contrôle fournisseur — contrôle du fournisseur ou du titulaire), citer les informations à contrôler et le résultat attendu du contrôle.</t>
  </si>
  <si>
    <t>Nommer les documents utiles et expliquer comment tu vérifies qu’ils correspondent bien au produit livré. Ici, le contrôle porte sur le fournisseur doit donner les bons documents et corriger les écarts ; répondre avec l’action concrète adaptée à l’angle « preuve et document ».</t>
  </si>
  <si>
    <t>Une réponse PRO cite les pièces pertinentes : dossier fournisseur, attestations, reporting, échanges, visites éventuelles et historique des écarts. Elle explique que la preuve doit être datée, valide, rattachée à une référence produit et cohérente avec le BPU ou la commande. La réponse doit aussi indiquer comment l’acheteur peut réclamer, classer et exploiter ces documents en cours d’exécution.</t>
  </si>
  <si>
    <t>Une réponse CFA attendue nomme les documents concrets : bon de livraison, étiquette, fiche produit ou attestation selon le cas. Elle dit qu’il faut vérifier que le document parle du bon produit, du bon lot et de la bonne livraison. Pour Contrôle fournisseur, citer au moins une preuve ou une action concrète liée à : fournisseur, contrôle, documents, relance, correction.</t>
  </si>
  <si>
    <t>CONTRÔLE FOURNISSEUR — PREUVE ET DOCUMENT — FOURNISSEUR, TITULAIRE, CONTRÔLE, REPORTING, PLAN CORRECTIF</t>
  </si>
  <si>
    <t>Contrôle fournisseur : identifier les documents qui prouvent la conformité — mots terrain : fournisseur, contrôle, documents, relance, correction</t>
  </si>
  <si>
    <t>OCR clausier CNRC 2026 — suivi fournisseur et contrôle d’exécution — question 092, angle 2/5 : preuve et document.</t>
  </si>
  <si>
    <t>Matrice pédagogique M03 issue OCR — contenu à comparer au PDF CNRC source avant usage officiel ; domaine Contrôle fournisseur, angle preuve et document.</t>
  </si>
  <si>
    <t>Relance formateur : demander une preuve précise, pas une affirmation. Pour Contrôle fournisseur, faire verbaliser le chemin commande → document → livraison → contrôle.</t>
  </si>
  <si>
    <t>M03 — Traçabilité et réglementations : quelles erreurs peuvent rendre contrôle du fournisseur ou du titulaire non fiable ou non contrôlable dans le suivi du marché ?</t>
  </si>
  <si>
    <t>Qu’est-ce qui peut poser problème si on contrôle mal contrôle du fournisseur ou du titulaire pendant une livraison ou un suivi fournisseur ?</t>
  </si>
  <si>
    <t>Identifier les confusions, preuves insuffisantes, documents périmés, substitutions non validées ou pertes d’information entre livraison et stockage. Pour ce thème précis (Contrôle fournisseur — contrôle du fournisseur ou du titulaire), citer les informations à contrôler et le résultat attendu du contrôle.</t>
  </si>
  <si>
    <t>Donner les pièges concrets à éviter : document absent, produit qui ne correspond pas, lot perdu, information trop vague ou remplacement non validé. Ici, le contrôle porte sur le fournisseur doit donner les bons documents et corriger les écarts ; répondre avec l’action concrète adaptée à l’angle « risque et erreur à éviter ».</t>
  </si>
  <si>
    <t>Une réponse PRO attendue analyse le risque principal : choisir ou maintenir un fournisseur qui ne maîtrise pas sa traçabilité documentaire. Elle montre les conséquences possibles sur la conformité du marché, la capacité de contrôle, la transparence et le traitement des non-conformités. Elle doit proposer une réaction : réserve, demande de preuve complémentaire, traçage de l’écart ou alerte acheteur.</t>
  </si>
  <si>
    <t>Une bonne réponse CFA repère le danger : accepter un produit sans preuve claire ou sans correspondance avec la commande. Elle indique qu’il faut bloquer, signaler ou demander la preuve avant de valider la livraison. Pour Contrôle fournisseur, citer au moins une preuve ou une action concrète liée à : fournisseur, contrôle, documents, relance, correction.</t>
  </si>
  <si>
    <t>CONTRÔLE FOURNISSEUR — RISQUE ET ERREUR À ÉVITER — FOURNISSEUR, TITULAIRE, CONTRÔLE, REPORTING, PLAN CORRECTIF</t>
  </si>
  <si>
    <t>Contrôle fournisseur : repérer les erreurs qui faussent le contrôle — mots terrain : fournisseur, contrôle, documents, relance, correction</t>
  </si>
  <si>
    <t>OCR clausier CNRC 2026 — suivi fournisseur et contrôle d’exécution — question 093, angle 3/5 : risque et erreur à éviter.</t>
  </si>
  <si>
    <t>Matrice pédagogique M03 issue OCR — contenu à comparer au PDF CNRC source avant usage officiel ; domaine Contrôle fournisseur, angle risque et erreur à éviter.</t>
  </si>
  <si>
    <t>Relance formateur : faire chercher une erreur réelle de terrain. Pour Contrôle fournisseur, valoriser les réponses qui expliquent la conséquence pratique, pas seulement le mot “non conforme”.</t>
  </si>
  <si>
    <t>M03 — Traçabilité et réglementations : comment appliquer concrètement le contrôle de contrôle du fournisseur ou du titulaire lors d’une réception, d’un suivi fournisseur ou d’un audit interne ?</t>
  </si>
  <si>
    <t>Décris ce que tu fais concrètement pour contrôler contrôle du fournisseur ou du titulaire quand le produit arrive ou quand on vérifie le fournisseur.</t>
  </si>
  <si>
    <t>Décrire une séquence opérationnelle : comparer commande, produit livré, étiquette, lot, document fournisseur, puis tracer l’acceptation, la réserve ou la demande de correction. Pour ce thème précis (Contrôle fournisseur — contrôle du fournisseur ou du titulaire), citer les informations à contrôler et le résultat attendu du contrôle.</t>
  </si>
  <si>
    <t>Répondre comme en situation : je regarde le produit, je compare avec le bon, je vérifie le lot ou l’origine, puis je note le problème si ça ne colle pas. Ici, le contrôle porte sur le fournisseur doit donner les bons documents et corriger les écarts ; répondre avec l’action concrète adaptée à l’angle « application terrain ».</t>
  </si>
  <si>
    <t>Une réponse PRO décrit un contrôle structuré : rapprocher la commande et le BPU, examiner le produit, vérifier les mentions de traçabilité, contrôler les documents fournis, enregistrer l’écart si nécessaire et informer l’interlocuteur prévu. Elle intègre le suivi doit montrer que le fournisseur transmet les preuves attendues de manière fiable et régulière.</t>
  </si>
  <si>
    <t>Une réponse CFA correcte décrit une action observable : regarder l’étiquette et le bon de livraison, comparer avec ce qui était prévu, garder le numéro de lot ou l’origine, et prévenir si un document manque ou ne correspond pas. Pour Contrôle fournisseur, citer au moins une preuve ou une action concrète liée à : fournisseur, contrôle, documents, relance, correction.</t>
  </si>
  <si>
    <t>CONTRÔLE FOURNISSEUR — APPLICATION TERRAIN — FOURNISSEUR, TITULAIRE, CONTRÔLE, REPORTING, PLAN CORRECTIF</t>
  </si>
  <si>
    <t>Contrôle fournisseur : décrire le geste de contrôle en réception ou suivi — mots terrain : fournisseur, contrôle, documents, relance, correction</t>
  </si>
  <si>
    <t>OCR clausier CNRC 2026 — suivi fournisseur et contrôle d’exécution — question 094, angle 4/5 : application terrain.</t>
  </si>
  <si>
    <t>Matrice pédagogique M03 issue OCR — contenu à comparer au PDF CNRC source avant usage officiel ; domaine Contrôle fournisseur, angle application terrain.</t>
  </si>
  <si>
    <t>Relance formateur : demander à l’apprenant de dérouler le contrôle dans l’ordre. Pour Contrôle fournisseur, la réponse doit être actionnable par un agent de réception ou un responsable de production.</t>
  </si>
  <si>
    <t>M03 — Traçabilité et réglementations : comment traduire contrôle du fournisseur ou du titulaire en exigence, critère ou clause de marché sans créer une obligation impossible à contrôler ?</t>
  </si>
  <si>
    <t>Comment écrire dans le marché ce que le fournisseur doit faire pour que contrôle du fournisseur ou du titulaire soit vérifiable ?</t>
  </si>
  <si>
    <t>Relier l’exigence à la bonne pièce du marché, préciser les preuves, la fréquence, le format attendu, le contrôle et le traitement des manquements. Pour ce thème précis (Contrôle fournisseur — contrôle du fournisseur ou du titulaire), citer les informations à contrôler et le résultat attendu du contrôle.</t>
  </si>
  <si>
    <t>Dire simplement ce qu’il faut demander au fournisseur, où l’écrire et comment vérifier qu’il respecte sa promesse. Ici, le contrôle porte sur le fournisseur doit donner les bons documents et corriger les écarts ; répondre avec l’action concrète adaptée à l’angle « critère ou clause de marché ».</t>
  </si>
  <si>
    <t>Une réponse PRO attendue propose une exigence contrôlable : prévoir modalités de contrôle, relances, réserves, pénalités ou demande de plan correctif. Elle distingue le besoin technique, la preuve documentaire, la modalité de transmission et la conséquence en cas de manquement. La formulation doit rester objective, non discriminatoire et vérifiable pendant l’exécution.</t>
  </si>
  <si>
    <t>Une réponse CFA attendue explique qu’une clause doit dire clairement ce que le fournisseur doit donner, quand il doit le donner et ce qu’on fait si la preuve manque. Elle évite les promesses floues du type “produit de bonne qualité”. Pour Contrôle fournisseur, citer au moins une preuve ou une action concrète liée à : fournisseur, contrôle, documents, relance, correction.</t>
  </si>
  <si>
    <t>CONTRÔLE FOURNISSEUR — CRITÈRE OU CLAUSE DE MARCHÉ — FOURNISSEUR, TITULAIRE, CONTRÔLE, REPORTING, PLAN CORRECTIF</t>
  </si>
  <si>
    <t>Contrôle fournisseur : relier le sujet à une exigence écrite du marché — mots terrain : fournisseur, contrôle, documents, relance, correction</t>
  </si>
  <si>
    <t>OCR clausier CNRC 2026 — suivi fournisseur et contrôle d’exécution — question 095, angle 5/5 : critère ou clause de marché.</t>
  </si>
  <si>
    <t>Matrice pédagogique M03 issue OCR — contenu à comparer au PDF CNRC source avant usage officiel ; domaine Contrôle fournisseur, angle critère ou clause de marché.</t>
  </si>
  <si>
    <t>Relance formateur : faire transformer une intention en exigence vérifiable. Pour Contrôle fournisseur, contrôler que la réponse contient preuve, moment de contrôle et conséquence possible.</t>
  </si>
  <si>
    <t>M03 — Traçabilité et réglementations : sous l’angle définition/périmètre, comment caractériser lien entre réglementation alimentaire et pièces de marché pour que les obligations réglementaires traduites dans le marché public soit contrôlable dans un marché public alimentaire ?</t>
  </si>
  <si>
    <t>Avec tes mots, explique ce qu’il faut comprendre par lien entre réglementation alimentaire et pièces de marché et ce qui doit être suivi pour les règles alimentaires qu’il faut retrouver dans les documents du marché.</t>
  </si>
  <si>
    <t>Définir le périmètre : produits concernés, information obligatoire, acteur responsable et limite entre simple désignation commerciale et preuve exploitable. Pour ce thème précis (Réglementation — lien entre réglementation alimentaire et pièces de marché), citer les informations à contrôler et le résultat attendu du contrôle.</t>
  </si>
  <si>
    <t>Répondre en phrases simples : dire quel produit est concerné, quelle information il faut garder et pourquoi elle sert au contrôle. Ici, le contrôle porte sur les règles alimentaires qu’il faut retrouver dans les documents du marché ; répondre avec l’action concrète adaptée à l’angle « définition et périmètre ».</t>
  </si>
  <si>
    <t>Une réponse PRO attendue définit lien entre réglementation alimentaire et pièces de marché comme une exigence de traçabilité applicable à les obligations réglementaires traduites dans le marché public. Elle précise les produits concernés, les informations minimales à conserver, le rôle du titulaire et le lien entre offre, livraison et contrôle. Elle ne se limite pas à citer un mot-clé : elle montre ce qui entre dans le périmètre et ce qui n’en fait pas partie.</t>
  </si>
  <si>
    <t>Une bonne réponse CFA dit clairement quels produits sont concernés par lien entre réglementation alimentaire et pièces de marché, quelle information doit suivre le produit et pourquoi cette information permet de contrôler la livraison. Elle évite de répondre seulement “il faut une étiquette”. Pour Réglementation, citer au moins une preuve ou une action concrète liée à : règle, marché, document, contrôle, preuve.</t>
  </si>
  <si>
    <t>RÉGLEMENTATION — DÉFINITION ET PÉRIMÈTRE — RÉGLEMENTATION, CCTP, CCAP, CONTRÔLE, OBLIGATION VÉRIFIABLE</t>
  </si>
  <si>
    <t>Réglementation : définir le sujet et délimiter ce qui doit être contrôlé — mots terrain : règle, marché, document, contrôle, preuve</t>
  </si>
  <si>
    <t>OCR clausier CNRC 2026 — réglementation alimentaire et pièces de marché — question 096, angle 1/5 : définition et périmètre.</t>
  </si>
  <si>
    <t>Matrice pédagogique M03 issue OCR — contenu à comparer au PDF CNRC source avant usage officiel ; domaine Réglementation, angle définition et périmètre.</t>
  </si>
  <si>
    <t>Relance formateur : vérifier que l’apprenant distingue désignation commerciale, origine réelle, lot et preuve. Pour Réglementation, refuser les réponses vagues sans produit concerné ni information vérifiable.</t>
  </si>
  <si>
    <t>M03 — Traçabilité et réglementations : quels documents demander ou contrôler pour prouver lien entre réglementation alimentaire et pièces de marché dans l’exécution d’un marché public alimentaire ?</t>
  </si>
  <si>
    <t>Sur une livraison ou une fiche produit, quels papiers ou fichiers dois-tu regarder pour vérifier lien entre réglementation alimentaire et pièces de marché ?</t>
  </si>
  <si>
    <t>Citer les preuves attendues, expliquer leur cohérence entre BPU, fiche produit, bon de livraison et facture, puis indiquer comment les archiver ou les transmettre. Pour ce thème précis (Réglementation — lien entre réglementation alimentaire et pièces de marché), citer les informations à contrôler et le résultat attendu du contrôle.</t>
  </si>
  <si>
    <t>Nommer les documents utiles et expliquer comment tu vérifies qu’ils correspondent bien au produit livré. Ici, le contrôle porte sur les règles alimentaires qu’il faut retrouver dans les documents du marché ; répondre avec l’action concrète adaptée à l’angle « preuve et document ».</t>
  </si>
  <si>
    <t>Une réponse PRO cite les pièces pertinentes : CCTP, CCAP, RC, BPU, fiches techniques, attestations et références réglementaires contrôlées. Elle explique que la preuve doit être datée, valide, rattachée à une référence produit et cohérente avec le BPU ou la commande. La réponse doit aussi indiquer comment l’acheteur peut réclamer, classer et exploiter ces documents en cours d’exécution.</t>
  </si>
  <si>
    <t>Une réponse CFA attendue nomme les documents concrets : bon de livraison, étiquette, fiche produit ou attestation selon le cas. Elle dit qu’il faut vérifier que le document parle du bon produit, du bon lot et de la bonne livraison. Pour Réglementation, citer au moins une preuve ou une action concrète liée à : règle, marché, document, contrôle, preuve.</t>
  </si>
  <si>
    <t>RÉGLEMENTATION — PREUVE ET DOCUMENT — RÉGLEMENTATION, CCTP, CCAP, CONTRÔLE, OBLIGATION VÉRIFIABLE</t>
  </si>
  <si>
    <t>Réglementation : identifier les documents qui prouvent la conformité — mots terrain : règle, marché, document, contrôle, preuve</t>
  </si>
  <si>
    <t>OCR clausier CNRC 2026 — réglementation alimentaire et pièces de marché — question 097, angle 2/5 : preuve et document.</t>
  </si>
  <si>
    <t>Matrice pédagogique M03 issue OCR — contenu à comparer au PDF CNRC source avant usage officiel ; domaine Réglementation, angle preuve et document.</t>
  </si>
  <si>
    <t>Relance formateur : demander une preuve précise, pas une affirmation. Pour Réglementation, faire verbaliser le chemin commande → document → livraison → contrôle.</t>
  </si>
  <si>
    <t>M03 — Traçabilité et réglementations : quelles erreurs peuvent rendre lien entre réglementation alimentaire et pièces de marché non fiable ou non contrôlable dans le suivi du marché ?</t>
  </si>
  <si>
    <t>Qu’est-ce qui peut poser problème si on contrôle mal lien entre réglementation alimentaire et pièces de marché pendant une livraison ou un suivi fournisseur ?</t>
  </si>
  <si>
    <t>Identifier les confusions, preuves insuffisantes, documents périmés, substitutions non validées ou pertes d’information entre livraison et stockage. Pour ce thème précis (Réglementation — lien entre réglementation alimentaire et pièces de marché), citer les informations à contrôler et le résultat attendu du contrôle.</t>
  </si>
  <si>
    <t>Donner les pièges concrets à éviter : document absent, produit qui ne correspond pas, lot perdu, information trop vague ou remplacement non validé. Ici, le contrôle porte sur les règles alimentaires qu’il faut retrouver dans les documents du marché ; répondre avec l’action concrète adaptée à l’angle « risque et erreur à éviter ».</t>
  </si>
  <si>
    <t>Une réponse PRO attendue analyse le risque principal : copier une règle sans la transformer en preuve, modalité de contrôle ou conséquence d’exécution. Elle montre les conséquences possibles sur la conformité du marché, la capacité de contrôle, la transparence et le traitement des non-conformités. Elle doit proposer une réaction : réserve, demande de preuve complémentaire, traçage de l’écart ou alerte acheteur.</t>
  </si>
  <si>
    <t>Une bonne réponse CFA repère le danger : accepter un produit sans preuve claire ou sans correspondance avec la commande. Elle indique qu’il faut bloquer, signaler ou demander la preuve avant de valider la livraison. Pour Réglementation, citer au moins une preuve ou une action concrète liée à : règle, marché, document, contrôle, preuve.</t>
  </si>
  <si>
    <t>RÉGLEMENTATION — RISQUE ET ERREUR À ÉVITER — RÉGLEMENTATION, CCTP, CCAP, CONTRÔLE, OBLIGATION VÉRIFIABLE</t>
  </si>
  <si>
    <t>Réglementation : repérer les erreurs qui faussent le contrôle — mots terrain : règle, marché, document, contrôle, preuve</t>
  </si>
  <si>
    <t>OCR clausier CNRC 2026 — réglementation alimentaire et pièces de marché — question 098, angle 3/5 : risque et erreur à éviter.</t>
  </si>
  <si>
    <t>Matrice pédagogique M03 issue OCR — contenu à comparer au PDF CNRC source avant usage officiel ; domaine Réglementation, angle risque et erreur à éviter.</t>
  </si>
  <si>
    <t>Relance formateur : faire chercher une erreur réelle de terrain. Pour Réglementation, valoriser les réponses qui expliquent la conséquence pratique, pas seulement le mot “non conforme”.</t>
  </si>
  <si>
    <t>M03 — Traçabilité et réglementations : comment appliquer concrètement le contrôle de lien entre réglementation alimentaire et pièces de marché lors d’une réception, d’un suivi fournisseur ou d’un audit interne ?</t>
  </si>
  <si>
    <t>Décris ce que tu fais concrètement pour contrôler lien entre réglementation alimentaire et pièces de marché quand le produit arrive ou quand on vérifie le fournisseur.</t>
  </si>
  <si>
    <t>Décrire une séquence opérationnelle : comparer commande, produit livré, étiquette, lot, document fournisseur, puis tracer l’acceptation, la réserve ou la demande de correction. Pour ce thème précis (Réglementation — lien entre réglementation alimentaire et pièces de marché), citer les informations à contrôler et le résultat attendu du contrôle.</t>
  </si>
  <si>
    <t>Répondre comme en situation : je regarde le produit, je compare avec le bon, je vérifie le lot ou l’origine, puis je note le problème si ça ne colle pas. Ici, le contrôle porte sur les règles alimentaires qu’il faut retrouver dans les documents du marché ; répondre avec l’action concrète adaptée à l’angle « application terrain ».</t>
  </si>
  <si>
    <t>Une réponse PRO décrit un contrôle structuré : rapprocher la commande et le BPU, examiner le produit, vérifier les mentions de traçabilité, contrôler les documents fournis, enregistrer l’écart si nécessaire et informer l’interlocuteur prévu. Elle intègre une obligation réglementaire doit être traduite en exigence contrôlable, placée dans la bonne pièce et vérifiée à l’exécution.</t>
  </si>
  <si>
    <t>Une réponse CFA correcte décrit une action observable : regarder l’étiquette et le bon de livraison, comparer avec ce qui était prévu, garder le numéro de lot ou l’origine, et prévenir si un document manque ou ne correspond pas. Pour Réglementation, citer au moins une preuve ou une action concrète liée à : règle, marché, document, contrôle, preuve.</t>
  </si>
  <si>
    <t>RÉGLEMENTATION — APPLICATION TERRAIN — RÉGLEMENTATION, CCTP, CCAP, CONTRÔLE, OBLIGATION VÉRIFIABLE</t>
  </si>
  <si>
    <t>Réglementation : décrire le geste de contrôle en réception ou suivi — mots terrain : règle, marché, document, contrôle, preuve</t>
  </si>
  <si>
    <t>OCR clausier CNRC 2026 — réglementation alimentaire et pièces de marché — question 099, angle 4/5 : application terrain.</t>
  </si>
  <si>
    <t>Matrice pédagogique M03 issue OCR — contenu à comparer au PDF CNRC source avant usage officiel ; domaine Réglementation, angle application terrain.</t>
  </si>
  <si>
    <t>Relance formateur : demander à l’apprenant de dérouler le contrôle dans l’ordre. Pour Réglementation, la réponse doit être actionnable par un agent de réception ou un responsable de production.</t>
  </si>
  <si>
    <t>M03 — Traçabilité et réglementations : comment traduire lien entre réglementation alimentaire et pièces de marché en exigence, critère ou clause de marché sans créer une obligation impossible à contrôler ?</t>
  </si>
  <si>
    <t>Comment écrire dans le marché ce que le fournisseur doit faire pour que lien entre réglementation alimentaire et pièces de marché soit vérifiable ?</t>
  </si>
  <si>
    <t>Relier l’exigence à la bonne pièce du marché, préciser les preuves, la fréquence, le format attendu, le contrôle et le traitement des manquements. Pour ce thème précis (Réglementation — lien entre réglementation alimentaire et pièces de marché), citer les informations à contrôler et le résultat attendu du contrôle.</t>
  </si>
  <si>
    <t>Dire simplement ce qu’il faut demander au fournisseur, où l’écrire et comment vérifier qu’il respecte sa promesse. Ici, le contrôle porte sur les règles alimentaires qu’il faut retrouver dans les documents du marché ; répondre avec l’action concrète adaptée à l’angle « critère ou clause de marché ».</t>
  </si>
  <si>
    <t>Une réponse PRO attendue propose une exigence contrôlable : lier obligation, document attendu, méthode de contrôle et traitement du manquement. Elle distingue le besoin technique, la preuve documentaire, la modalité de transmission et la conséquence en cas de manquement. La formulation doit rester objective, non discriminatoire et vérifiable pendant l’exécution.</t>
  </si>
  <si>
    <t>Une réponse CFA attendue explique qu’une clause doit dire clairement ce que le fournisseur doit donner, quand il doit le donner et ce qu’on fait si la preuve manque. Elle évite les promesses floues du type “produit de bonne qualité”. Pour Réglementation, citer au moins une preuve ou une action concrète liée à : règle, marché, document, contrôle, preuve.</t>
  </si>
  <si>
    <t>RÉGLEMENTATION — CRITÈRE OU CLAUSE DE MARCHÉ — RÉGLEMENTATION, CCTP, CCAP, CONTRÔLE, OBLIGATION VÉRIFIABLE</t>
  </si>
  <si>
    <t>Réglementation : relier le sujet à une exigence écrite du marché — mots terrain : règle, marché, document, contrôle, preuve</t>
  </si>
  <si>
    <t>OCR clausier CNRC 2026 — réglementation alimentaire et pièces de marché — question 100, angle 5/5 : critère ou clause de marché.</t>
  </si>
  <si>
    <t>Matrice pédagogique M03 issue OCR — contenu à comparer au PDF CNRC source avant usage officiel ; domaine Réglementation, angle critère ou clause de marché.</t>
  </si>
  <si>
    <t>Relance formateur : faire transformer une intention en exigence vérifiable. Pour Réglementation, contrôler que la réponse contient preuve, moment de contrôle et conséquence possible.</t>
  </si>
  <si>
    <t>Matrice pédagogique issue OCR : à comparer au PDF CNRC source avant usage officiel ou réglementaire.</t>
  </si>
  <si>
    <t>M02 — EGalim durable bio preuves : sous l’angle définition/périmètre, comment expliquer objectif minimal de 50 % de produits durables et de qualité pour que l’ensemble des achats alimentaires entrant dans la composition des repas, boissons et collations comprises soit correctement compris dans un marché de restauration collective ?</t>
  </si>
  <si>
    <t>Avec tes mots, explique ce que veut dire objectif minimal de 50 % de produits durables et de qualité et quels produits ou achats sont concernés dans la pratique.</t>
  </si>
  <si>
    <t>Définir le périmètre avec une réponse construite : objectif, produits concernés, base de calcul ou catégorie reconnue, et limite avec les notions proches. Pour ce bloc (EGalim), citer au moins un élément propre au clausier : 50 %, produits durables, qualité, achats HT, année civile.</t>
  </si>
  <si>
    <t>Répondre simplement : dire ce qui est concerné, ce qui ne suffit pas, et ce qu’il faut pouvoir prouver pour les produits durables et de qualité réellement achetés sur l’année. Ici, le sujet est les produits durables et de qualité réellement achetés sur l’année ; répondre avec l’angle « définition et périmètre » et pas avec une formule générale.</t>
  </si>
  <si>
    <t>Une réponse PRO attendue définit objectif minimal de 50 % de produits durables et de qualité comme une exigence EGalim rattachée à l’ensemble des achats alimentaires entrant dans la composition des repas, boissons et collations comprises. Elle précise le périmètre, la base d’appréciation et les éléments qui rendent le comptage contrôlable. Elle distingue la catégorie officielle d’une simple allégation commerciale et introduit la nécessité de preuve documentaire.</t>
  </si>
  <si>
    <t>Une bonne réponse CFA dit clairement ce qui doit être compté pour objectif minimal de 50 % de produits durables et de qualité, sur quels produits ou achats on regarde, et pourquoi il faut une preuve. Elle évite les réponses vagues comme “prendre de meilleurs produits”. Pour EGalim, donner au moins une preuve ou un geste de contrôle lié à : 50 %, produits durables, qualité, achats HT, année.</t>
  </si>
  <si>
    <t>EGALIM — DÉFINITION ET PÉRIMÈTRE — 50 %, PRODUITS DURABLES, QUALITÉ, ACHATS HT, ANNÉE CIVILE</t>
  </si>
  <si>
    <t>EGalim : définir précisément le sujet et son périmètre EGalim — mots terrain : 50 %, produits durables, qualité, achats HT, année</t>
  </si>
  <si>
    <t>OCR clausier CNRC 2026 — p.21-24, mise en œuvre EGalim et pourcentages — Q001, angle définition et périmètre.</t>
  </si>
  <si>
    <t>Matrice pédagogique M02 issue OCR — à comparer au PDF CNRC source avant usage officiel ; domaine EGalim, angle définition et périmètre.</t>
  </si>
  <si>
    <t>Relance formateur : demander à l’apprenant de reformuler le périmètre sans réciter. Pour EGalim, refuser une réponse qui cite seulement un pourcentage ou un label sans dire ce qui est compté.</t>
  </si>
  <si>
    <t>M02 — EGalim durable bio preuves : quels documents permettent de prouver objectif minimal de 50 % de produits durables et de qualité et d’éviter un comptage non contrôlable ?</t>
  </si>
  <si>
    <t>Quels papiers, fichiers ou mentions dois-tu vérifier pour être sûr que objectif minimal de 50 % de produits durables et de qualité est bien justifié ?</t>
  </si>
  <si>
    <t>Nommer les preuves attendues, expliquer leur validité, leur rattachement au produit et leur cohérence avec BPU, facture ou suivi annuel. Pour ce bloc (EGalim), citer au moins un élément propre au clausier : 50 %, produits durables, qualité, achats HT, année civile.</t>
  </si>
  <si>
    <t>Citer les documents concrets et dire comment tu vois qu’ils correspondent au bon produit et à la bonne période. Ici, le sujet est les produits durables et de qualité réellement achetés sur l’année ; répondre avec l’angle « preuve et document » et pas avec une formule générale.</t>
  </si>
  <si>
    <t>Une réponse PRO cite les pièces pertinentes : BPU, factures, tableau annuel des achats HT, fiches produits, certifications et export ma cantine. Elle explique que la preuve doit être en cours de validité, rattachée à une référence du BPU ou à une livraison et exploitable pour le calcul annuel. Elle précise aussi qu’une preuve générique ou non datée ne suffit pas pour sécuriser le suivi EGalim.</t>
  </si>
  <si>
    <t>Une bonne réponse CFA nomme les preuves utiles pour objectif minimal de 50 % de produits durables et de qualité : certificat, label, fiche produit, facture ou tableau de suivi selon le cas. Elle dit qu’il faut vérifier que le document parle du bon produit et qu’il est encore valable. Pour EGalim, donner au moins une preuve ou un geste de contrôle lié à : 50 %, produits durables, qualité, achats HT, année.</t>
  </si>
  <si>
    <t>EGALIM — PREUVE ET DOCUMENT — 50 %, PRODUITS DURABLES, QUALITÉ, ACHATS HT, ANNÉE CIVILE</t>
  </si>
  <si>
    <t>EGalim : identifier les preuves et les documents contrôlables — mots terrain : 50 %, produits durables, qualité, achats HT, année</t>
  </si>
  <si>
    <t>OCR clausier CNRC 2026 — p.21-24, mise en œuvre EGalim et pourcentages — Q002, angle preuve et document.</t>
  </si>
  <si>
    <t>Matrice pédagogique M02 issue OCR — à comparer au PDF CNRC source avant usage officiel ; domaine EGalim, angle preuve et document.</t>
  </si>
  <si>
    <t>Relance formateur : faire montrer le chemin produit → BPU → facture → preuve. Pour EGalim, valoriser la preuve datée et reliée au produit, pas la simple affirmation du fournisseur.</t>
  </si>
  <si>
    <t>M02 — EGalim durable bio preuves : quelles erreurs de lecture ou de comptage peuvent fausser objectif minimal de 50 % de produits durables et de qualité dans un marché public alimentaire ?</t>
  </si>
  <si>
    <t>Quelles erreurs peuvent faire croire à tort que objectif minimal de 50 % de produits durables et de qualité est respecté ? Donne les pièges concrets à éviter.</t>
  </si>
  <si>
    <t>Identifier les confusions de périmètre, preuves insuffisantes, documents périmés, calculs incomplets ou allégations non reconnues. Pour ce bloc (EGalim), citer au moins un élément propre au clausier : 50 %, produits durables, qualité, achats HT, année civile.</t>
  </si>
  <si>
    <t>Répondre en situation : expliquer ce qui peut tromper dans les factures, fiches produits, labels ou tableaux de suivi. Ici, le sujet est les produits durables et de qualité réellement achetés sur l’année ; répondre avec l’angle « risque et erreur à éviter » et pas avec une formule générale.</t>
  </si>
  <si>
    <t>Une réponse PRO attendue analyse le risque principal : additionner des achats non éligibles, raisonner en quantités au lieu de valeur HT ou oublier que le bio est inclus dans les 50 %. Elle montre la conséquence sur le calcul EGalim, la télédéclaration, le suivi fournisseur ou la conformité d’exécution. Elle propose une réaction opérationnelle : demander une preuve complémentaire, exclure la ligne du comptage ou tracer l’écart.</t>
  </si>
  <si>
    <t>Une bonne réponse CFA repère le piège : compter un produit sans preuve claire, utiliser le mauvais total ou accepter une mention qui ne vaut pas certification. Elle indique qu’il faut demander la preuve avant de compter le produit. Pour EGalim, donner au moins une preuve ou un geste de contrôle lié à : 50 %, produits durables, qualité, achats HT, année.</t>
  </si>
  <si>
    <t>EGALIM — RISQUE ET ERREUR À ÉVITER — 50 %, PRODUITS DURABLES, QUALITÉ, ACHATS HT, ANNÉE CIVILE</t>
  </si>
  <si>
    <t>EGalim : repérer les confusions et les erreurs de comptage — mots terrain : 50 %, produits durables, qualité, achats HT, année</t>
  </si>
  <si>
    <t>OCR clausier CNRC 2026 — p.21-24, mise en œuvre EGalim et pourcentages — Q003, angle risque et erreur à éviter.</t>
  </si>
  <si>
    <t>Matrice pédagogique M02 issue OCR — à comparer au PDF CNRC source avant usage officiel ; domaine EGalim, angle risque et erreur à éviter.</t>
  </si>
  <si>
    <t>Relance formateur : demander un exemple d’erreur réelle. Pour EGalim, la réponse doit lier le piège à une conséquence de comptage ou de contrôle.</t>
  </si>
  <si>
    <t>M02 — EGalim durable bio preuves : comment contrôler concrètement objectif minimal de 50 % de produits durables et de qualité dans le suivi des achats, des livraisons ou du rapport annuel ?</t>
  </si>
  <si>
    <t>Décris ce que tu fais concrètement pour vérifier objectif minimal de 50 % de produits durables et de qualité quand tu as les produits, les factures ou le tableau de suivi.</t>
  </si>
  <si>
    <t>Décrire une séquence de contrôle : repérer la ligne concernée, vérifier le document, rapprocher la preuve du produit, calculer ou suivre, puis tracer l’écart si nécessaire. Pour ce bloc (EGalim), citer au moins un élément propre au clausier : 50 %, produits durables, qualité, achats HT, année civile.</t>
  </si>
  <si>
    <t>Répondre comme sur le terrain : je regarde la fiche ou la facture, je compare avec le produit, je garde la preuve et je signale si ça ne correspond pas. Ici, le sujet est les produits durables et de qualité réellement achetés sur l’année ; répondre avec l’angle « application terrain » et pas avec une formule générale.</t>
  </si>
  <si>
    <t>Une réponse PRO décrit un contrôle structuré : rapprocher le produit du BPU, vérifier décompte annuel en valeur d’achats HT, identification des familles éligibles et justificatifs rattachés aux produits, contrôler la facture ou le tableau annuel, puis conserver la preuve pour le suivi et la déclaration. Elle distingue l’achat réellement éligible d’un produit seulement annoncé comme durable ou de qualité.</t>
  </si>
  <si>
    <t>Une bonne réponse CFA décrit une action observable : regarder le bon produit, contrôler le label ou le certificat, vérifier la facture ou le tableau, puis prévenir si une preuve manque. Pour objectif minimal de 50 % de produits durables et de qualité, il faut pouvoir refaire le contrôle après coup. Pour EGalim, donner au moins une preuve ou un geste de contrôle lié à : 50 %, produits durables, qualité, achats HT, année.</t>
  </si>
  <si>
    <t>EGALIM — APPLICATION TERRAIN — 50 %, PRODUITS DURABLES, QUALITÉ, ACHATS HT, ANNÉE CIVILE</t>
  </si>
  <si>
    <t>EGalim : décrire le contrôle concret en achat, réception ou suivi — mots terrain : 50 %, produits durables, qualité, achats HT, année</t>
  </si>
  <si>
    <t>OCR clausier CNRC 2026 — p.21-24, mise en œuvre EGalim et pourcentages — Q004, angle application terrain.</t>
  </si>
  <si>
    <t>Matrice pédagogique M02 issue OCR — à comparer au PDF CNRC source avant usage officiel ; domaine EGalim, angle application terrain.</t>
  </si>
  <si>
    <t>Relance formateur : faire dérouler le contrôle dans l’ordre. Pour EGalim, la réponse doit être utilisable par un agent d’achat, un gestionnaire ou un responsable de production.</t>
  </si>
  <si>
    <t>M02 — EGalim durable bio preuves : comment traduire objectif minimal de 50 % de produits durables et de qualité en exigence, critère ou clause de marché sans créer une promesse impossible à vérifier ?</t>
  </si>
  <si>
    <t>Comment écrire clairement dans le marché ce que le fournisseur doit faire ou prouver pour objectif minimal de 50 % de produits durables et de qualité ?</t>
  </si>
  <si>
    <t>Relier le sujet à la bonne pièce de marché, préciser l’exigence, les preuves, la fréquence de transmission, le contrôle et le traitement des manquements. Pour ce bloc (EGalim), citer au moins un élément propre au clausier : 50 %, produits durables, qualité, achats HT, année civile.</t>
  </si>
  <si>
    <t>Dire simplement ce qu’on demande au fournisseur, quand il doit le prouver et ce qu’on vérifie dans les documents. Ici, le sujet est les produits durables et de qualité réellement achetés sur l’année ; répondre avec l’angle « critère ou clause de marché » et pas avec une formule générale.</t>
  </si>
  <si>
    <t>Une réponse PRO attendue transforme l’objectif en exigence vérifiable : imposer une condition d’exécution chiffrée de 50 % et prévoir les preuves permettant le suivi annuel. Elle distingue condition d’exécution, critère d’attribution, preuve documentaire et modalité de suivi. La formulation doit rester objective, contrôlable et compatible avec le besoin du marché.</t>
  </si>
  <si>
    <t>Une bonne réponse CFA explique qu’il faut écrire clairement l’engagement du fournisseur, les preuves attendues et le moment où elles seront vérifiées. Elle évite les phrases floues comme “produits responsables” sans document ni contrôle. Pour EGalim, donner au moins une preuve ou un geste de contrôle lié à : 50 %, produits durables, qualité, achats HT, année.</t>
  </si>
  <si>
    <t>EGALIM — CRITÈRE OU CLAUSE DE MARCHÉ — 50 %, PRODUITS DURABLES, QUALITÉ, ACHATS HT, ANNÉE CIVILE</t>
  </si>
  <si>
    <t>EGalim : transformer l’objectif en exigence écrite et vérifiable — mots terrain : 50 %, produits durables, qualité, achats HT, année</t>
  </si>
  <si>
    <t>OCR clausier CNRC 2026 — p.21-24, mise en œuvre EGalim et pourcentages — Q005, angle critère ou clause de marché.</t>
  </si>
  <si>
    <t>Matrice pédagogique M02 issue OCR — à comparer au PDF CNRC source avant usage officiel ; domaine EGalim, angle critère ou clause de marché.</t>
  </si>
  <si>
    <t>Relance formateur : faire transformer une intention en clause contrôlable. Pour EGalim, vérifier que la réponse contient une obligation, une preuve, une fréquence ou une conséquence.</t>
  </si>
  <si>
    <t>M02 — EGalim durable bio preuves : sous l’angle définition/périmètre, comment expliquer objectif minimal de 20 % de produits biologiques pour que la part de produits biologiques ou en conversion comptabilisée dans les achats alimentaires soit correctement compris dans un marché de restauration collective ?</t>
  </si>
  <si>
    <t>Avec tes mots, explique ce que veut dire objectif minimal de 20 % de produits biologiques et quels produits ou achats sont concernés dans la pratique.</t>
  </si>
  <si>
    <t>Définir le périmètre avec une réponse construite : objectif, produits concernés, base de calcul ou catégorie reconnue, et limite avec les notions proches. Pour ce bloc (Bio), citer au moins un élément propre au clausier : 20 %, agriculture biologique, conversion, certification, achats HT.</t>
  </si>
  <si>
    <t>Répondre simplement : dire ce qui est concerné, ce qui ne suffit pas, et ce qu’il faut pouvoir prouver pour les produits bio ou en conversion que l’on peut compter dans les achats. Ici, le sujet est les produits bio ou en conversion que l’on peut compter dans les achats ; répondre avec l’angle « définition et périmètre » et pas avec une formule générale.</t>
  </si>
  <si>
    <t>Une réponse PRO attendue définit objectif minimal de 20 % de produits biologiques comme une exigence EGalim rattachée à la part de produits biologiques ou en conversion comptabilisée dans les achats alimentaires. Elle précise le périmètre, la base d’appréciation et les éléments qui rendent le comptage contrôlable. Elle distingue la catégorie officielle d’une simple allégation commerciale et introduit la nécessité de preuve documentaire.</t>
  </si>
  <si>
    <t>Une bonne réponse CFA dit clairement ce qui doit être compté pour objectif minimal de 20 % de produits biologiques, sur quels produits ou achats on regarde, et pourquoi il faut une preuve. Elle évite les réponses vagues comme “prendre de meilleurs produits”. Pour Bio, donner au moins une preuve ou un geste de contrôle lié à : 20 % bio, certificat, conversion, facture, total achats.</t>
  </si>
  <si>
    <t>BIO — DÉFINITION ET PÉRIMÈTRE — 20 %, AGRICULTURE BIOLOGIQUE, CONVERSION, CERTIFICATION, ACHATS HT</t>
  </si>
  <si>
    <t>Bio : définir précisément le sujet et son périmètre EGalim — mots terrain : 20 % bio, certificat, conversion, facture, total achats</t>
  </si>
  <si>
    <t>OCR clausier CNRC 2026 — p.21-24, objectif bio EGalim — Q006, angle définition et périmètre.</t>
  </si>
  <si>
    <t>Matrice pédagogique M02 issue OCR — à comparer au PDF CNRC source avant usage officiel ; domaine Bio, angle définition et périmètre.</t>
  </si>
  <si>
    <t>Relance formateur : demander à l’apprenant de reformuler le périmètre sans réciter. Pour Bio, refuser une réponse qui cite seulement un pourcentage ou un label sans dire ce qui est compté.</t>
  </si>
  <si>
    <t>M02 — EGalim durable bio preuves : quels documents permettent de prouver objectif minimal de 20 % de produits biologiques et d’éviter un comptage non contrôlable ?</t>
  </si>
  <si>
    <t>Quels papiers, fichiers ou mentions dois-tu vérifier pour être sûr que objectif minimal de 20 % de produits biologiques est bien justifié ?</t>
  </si>
  <si>
    <t>Nommer les preuves attendues, expliquer leur validité, leur rattachement au produit et leur cohérence avec BPU, facture ou suivi annuel. Pour ce bloc (Bio), citer au moins un élément propre au clausier : 20 %, agriculture biologique, conversion, certification, achats HT.</t>
  </si>
  <si>
    <t>Citer les documents concrets et dire comment tu vois qu’ils correspondent au bon produit et à la bonne période. Ici, le sujet est les produits bio ou en conversion que l’on peut compter dans les achats ; répondre avec l’angle « preuve et document » et pas avec une formule générale.</t>
  </si>
  <si>
    <t>Une réponse PRO cite les pièces pertinentes : certificat bio, fiche produit, facture, BPU, attestation de conversion et tableau de suivi des achats HT. Elle explique que la preuve doit être en cours de validité, rattachée à une référence du BPU ou à une livraison et exploitable pour le calcul annuel. Elle précise aussi qu’une preuve générique ou non datée ne suffit pas pour sécuriser le suivi EGalim.</t>
  </si>
  <si>
    <t>Une bonne réponse CFA nomme les preuves utiles pour objectif minimal de 20 % de produits biologiques : certificat, label, fiche produit, facture ou tableau de suivi selon le cas. Elle dit qu’il faut vérifier que le document parle du bon produit et qu’il est encore valable. Pour Bio, donner au moins une preuve ou un geste de contrôle lié à : 20 % bio, certificat, conversion, facture, total achats.</t>
  </si>
  <si>
    <t>BIO — PREUVE ET DOCUMENT — 20 %, AGRICULTURE BIOLOGIQUE, CONVERSION, CERTIFICATION, ACHATS HT</t>
  </si>
  <si>
    <t>Bio : identifier les preuves et les documents contrôlables — mots terrain : 20 % bio, certificat, conversion, facture, total achats</t>
  </si>
  <si>
    <t>OCR clausier CNRC 2026 — p.21-24, objectif bio EGalim — Q007, angle preuve et document.</t>
  </si>
  <si>
    <t>Matrice pédagogique M02 issue OCR — à comparer au PDF CNRC source avant usage officiel ; domaine Bio, angle preuve et document.</t>
  </si>
  <si>
    <t>Relance formateur : faire montrer le chemin produit → BPU → facture → preuve. Pour Bio, valoriser la preuve datée et reliée au produit, pas la simple affirmation du fournisseur.</t>
  </si>
  <si>
    <t>M02 — EGalim durable bio preuves : quelles erreurs de lecture ou de comptage peuvent fausser objectif minimal de 20 % de produits biologiques dans un marché public alimentaire ?</t>
  </si>
  <si>
    <t>Quelles erreurs peuvent faire croire à tort que objectif minimal de 20 % de produits biologiques est respecté ? Donne les pièges concrets à éviter.</t>
  </si>
  <si>
    <t>Identifier les confusions de périmètre, preuves insuffisantes, documents périmés, calculs incomplets ou allégations non reconnues. Pour ce bloc (Bio), citer au moins un élément propre au clausier : 20 %, agriculture biologique, conversion, certification, achats HT.</t>
  </si>
  <si>
    <t>Répondre en situation : expliquer ce qui peut tromper dans les factures, fiches produits, labels ou tableaux de suivi. Ici, le sujet est les produits bio ou en conversion que l’on peut compter dans les achats ; répondre avec l’angle « risque et erreur à éviter » et pas avec une formule générale.</t>
  </si>
  <si>
    <t>Une réponse PRO attendue analyse le risque principal : confondre mention marketing et certification bio, compter du bio non prouvé ou séparer à tort le bio du total durable. Elle montre la conséquence sur le calcul EGalim, la télédéclaration, le suivi fournisseur ou la conformité d’exécution. Elle propose une réaction opérationnelle : demander une preuve complémentaire, exclure la ligne du comptage ou tracer l’écart.</t>
  </si>
  <si>
    <t>Une bonne réponse CFA repère le piège : compter un produit sans preuve claire, utiliser le mauvais total ou accepter une mention qui ne vaut pas certification. Elle indique qu’il faut demander la preuve avant de compter le produit. Pour Bio, donner au moins une preuve ou un geste de contrôle lié à : 20 % bio, certificat, conversion, facture, total achats.</t>
  </si>
  <si>
    <t>BIO — RISQUE ET ERREUR À ÉVITER — 20 %, AGRICULTURE BIOLOGIQUE, CONVERSION, CERTIFICATION, ACHATS HT</t>
  </si>
  <si>
    <t>Bio : repérer les confusions et les erreurs de comptage — mots terrain : 20 % bio, certificat, conversion, facture, total achats</t>
  </si>
  <si>
    <t>OCR clausier CNRC 2026 — p.21-24, objectif bio EGalim — Q008, angle risque et erreur à éviter.</t>
  </si>
  <si>
    <t>Matrice pédagogique M02 issue OCR — à comparer au PDF CNRC source avant usage officiel ; domaine Bio, angle risque et erreur à éviter.</t>
  </si>
  <si>
    <t>Relance formateur : demander un exemple d’erreur réelle. Pour Bio, la réponse doit lier le piège à une conséquence de comptage ou de contrôle.</t>
  </si>
  <si>
    <t>M02 — EGalim durable bio preuves : comment contrôler concrètement objectif minimal de 20 % de produits biologiques dans le suivi des achats, des livraisons ou du rapport annuel ?</t>
  </si>
  <si>
    <t>Décris ce que tu fais concrètement pour vérifier objectif minimal de 20 % de produits biologiques quand tu as les produits, les factures ou le tableau de suivi.</t>
  </si>
  <si>
    <t>Décrire une séquence de contrôle : repérer la ligne concernée, vérifier le document, rapprocher la preuve du produit, calculer ou suivre, puis tracer l’écart si nécessaire. Pour ce bloc (Bio), citer au moins un élément propre au clausier : 20 %, agriculture biologique, conversion, certification, achats HT.</t>
  </si>
  <si>
    <t>Répondre comme sur le terrain : je regarde la fiche ou la facture, je compare avec le produit, je garde la preuve et je signale si ça ne correspond pas. Ici, le sujet est les produits bio ou en conversion que l’on peut compter dans les achats ; répondre avec l’angle « application terrain » et pas avec une formule générale.</t>
  </si>
  <si>
    <t>Une réponse PRO décrit un contrôle structuré : rapprocher le produit du BPU, vérifier calcul sur le total des achats HT, preuve de certification biologique ou de conversion et rattachement aux références livrées, contrôler la facture ou le tableau annuel, puis conserver la preuve pour le suivi et la déclaration. Elle distingue l’achat réellement éligible d’un produit seulement annoncé comme durable ou de qualité.</t>
  </si>
  <si>
    <t>Une bonne réponse CFA décrit une action observable : regarder le bon produit, contrôler le label ou le certificat, vérifier la facture ou le tableau, puis prévenir si une preuve manque. Pour objectif minimal de 20 % de produits biologiques, il faut pouvoir refaire le contrôle après coup. Pour Bio, donner au moins une preuve ou un geste de contrôle lié à : 20 % bio, certificat, conversion, facture, total achats.</t>
  </si>
  <si>
    <t>BIO — APPLICATION TERRAIN — 20 %, AGRICULTURE BIOLOGIQUE, CONVERSION, CERTIFICATION, ACHATS HT</t>
  </si>
  <si>
    <t>Bio : décrire le contrôle concret en achat, réception ou suivi — mots terrain : 20 % bio, certificat, conversion, facture, total achats</t>
  </si>
  <si>
    <t>OCR clausier CNRC 2026 — p.21-24, objectif bio EGalim — Q009, angle application terrain.</t>
  </si>
  <si>
    <t>Matrice pédagogique M02 issue OCR — à comparer au PDF CNRC source avant usage officiel ; domaine Bio, angle application terrain.</t>
  </si>
  <si>
    <t>Relance formateur : faire dérouler le contrôle dans l’ordre. Pour Bio, la réponse doit être utilisable par un agent d’achat, un gestionnaire ou un responsable de production.</t>
  </si>
  <si>
    <t>M02 — EGalim durable bio preuves : comment traduire objectif minimal de 20 % de produits biologiques en exigence, critère ou clause de marché sans créer une promesse impossible à vérifier ?</t>
  </si>
  <si>
    <t>Comment écrire clairement dans le marché ce que le fournisseur doit faire ou prouver pour objectif minimal de 20 % de produits biologiques ?</t>
  </si>
  <si>
    <t>Relier le sujet à la bonne pièce de marché, préciser l’exigence, les preuves, la fréquence de transmission, le contrôle et le traitement des manquements. Pour ce bloc (Bio), citer au moins un élément propre au clausier : 20 %, agriculture biologique, conversion, certification, achats HT.</t>
  </si>
  <si>
    <t>Dire simplement ce qu’on demande au fournisseur, quand il doit le prouver et ce qu’on vérifie dans les documents. Ici, le sujet est les produits bio ou en conversion que l’on peut compter dans les achats ; répondre avec l’angle « critère ou clause de marché » et pas avec une formule générale.</t>
  </si>
  <si>
    <t>Une réponse PRO attendue transforme l’objectif en exigence vérifiable : exiger au moins 20 % de bio avec preuve valide et suivi sur l’année civile. Elle distingue condition d’exécution, critère d’attribution, preuve documentaire et modalité de suivi. La formulation doit rester objective, contrôlable et compatible avec le besoin du marché.</t>
  </si>
  <si>
    <t>Une bonne réponse CFA explique qu’il faut écrire clairement l’engagement du fournisseur, les preuves attendues et le moment où elles seront vérifiées. Elle évite les phrases floues comme “produits responsables” sans document ni contrôle. Pour Bio, donner au moins une preuve ou un geste de contrôle lié à : 20 % bio, certificat, conversion, facture, total achats.</t>
  </si>
  <si>
    <t>BIO — CRITÈRE OU CLAUSE DE MARCHÉ — 20 %, AGRICULTURE BIOLOGIQUE, CONVERSION, CERTIFICATION, ACHATS HT</t>
  </si>
  <si>
    <t>Bio : transformer l’objectif en exigence écrite et vérifiable — mots terrain : 20 % bio, certificat, conversion, facture, total achats</t>
  </si>
  <si>
    <t>OCR clausier CNRC 2026 — p.21-24, objectif bio EGalim — Q010, angle critère ou clause de marché.</t>
  </si>
  <si>
    <t>Matrice pédagogique M02 issue OCR — à comparer au PDF CNRC source avant usage officiel ; domaine Bio, angle critère ou clause de marché.</t>
  </si>
  <si>
    <t>Relance formateur : faire transformer une intention en clause contrôlable. Pour Bio, vérifier que la réponse contient une obligation, une preuve, une fréquence ou une conséquence.</t>
  </si>
  <si>
    <t>M02 — EGalim durable bio preuves : sous l’angle définition/périmètre, comment expliquer objectif de 60 % de viandes et produits de la mer durables et de qualité pour que les familles viandes, volailles, poissons, produits de la mer et aquaculture visées par le sous-objectif EGalim soit correctement compris dans un marché de restauration collective ?</t>
  </si>
  <si>
    <t>Avec tes mots, explique ce que veut dire objectif de 60 % de viandes et produits de la mer durables et de qualité et quels produits ou achats sont concernés dans la pratique.</t>
  </si>
  <si>
    <t>Définir le périmètre avec une réponse construite : objectif, produits concernés, base de calcul ou catégorie reconnue, et limite avec les notions proches. Pour ce bloc (Viandes/poissons), citer au moins un élément propre au clausier : 60 %, viandes, poissons, produits de la mer, achats HT.</t>
  </si>
  <si>
    <t>Répondre simplement : dire ce qui est concerné, ce qui ne suffit pas, et ce qu’il faut pouvoir prouver pour les viandes et poissons achetés qui doivent être mieux qualifiés et prouvés. Ici, le sujet est les viandes et poissons achetés qui doivent être mieux qualifiés et prouvés ; répondre avec l’angle « définition et périmètre » et pas avec une formule générale.</t>
  </si>
  <si>
    <t>Une réponse PRO attendue définit objectif de 60 % de viandes et produits de la mer durables et de qualité comme une exigence EGalim rattachée à les familles viandes, volailles, poissons, produits de la mer et aquaculture visées par le sous-objectif EGalim. Elle précise le périmètre, la base d’appréciation et les éléments qui rendent le comptage contrôlable. Elle distingue la catégorie officielle d’une simple allégation commerciale et introduit la nécessité de preuve documentaire.</t>
  </si>
  <si>
    <t>Une bonne réponse CFA dit clairement ce qui doit être compté pour objectif de 60 % de viandes et produits de la mer durables et de qualité, sur quels produits ou achats on regarde, et pourquoi il faut une preuve. Elle évite les réponses vagues comme “prendre de meilleurs produits”. Pour Viandes/poissons, donner au moins une preuve ou un geste de contrôle lié à : 60 %, viande, poisson, preuve, achats.</t>
  </si>
  <si>
    <t>VIANDES/POISSONS — DÉFINITION ET PÉRIMÈTRE — 60 %, VIANDES, POISSONS, PRODUITS DE LA MER, ACHATS HT</t>
  </si>
  <si>
    <t>Viandes/poissons : définir précisément le sujet et son périmètre EGalim — mots terrain : 60 %, viande, poisson, preuve, achats</t>
  </si>
  <si>
    <t>OCR clausier CNRC 2026 — p.21-22, sous-objectif viandes et produits de la mer — Q011, angle définition et périmètre.</t>
  </si>
  <si>
    <t>Matrice pédagogique M02 issue OCR — à comparer au PDF CNRC source avant usage officiel ; domaine Viandes/poissons, angle définition et périmètre.</t>
  </si>
  <si>
    <t>Relance formateur : demander à l’apprenant de reformuler le périmètre sans réciter. Pour Viandes/poissons, refuser une réponse qui cite seulement un pourcentage ou un label sans dire ce qui est compté.</t>
  </si>
  <si>
    <t>M02 — EGalim durable bio preuves : quels documents permettent de prouver objectif de 60 % de viandes et produits de la mer durables et de qualité et d’éviter un comptage non contrôlable ?</t>
  </si>
  <si>
    <t>Quels papiers, fichiers ou mentions dois-tu vérifier pour être sûr que objectif de 60 % de viandes et produits de la mer durables et de qualité est bien justifié ?</t>
  </si>
  <si>
    <t>Nommer les preuves attendues, expliquer leur validité, leur rattachement au produit et leur cohérence avec BPU, facture ou suivi annuel. Pour ce bloc (Viandes/poissons), citer au moins un élément propre au clausier : 60 %, viandes, poissons, produits de la mer, achats HT.</t>
  </si>
  <si>
    <t>Citer les documents concrets et dire comment tu vois qu’ils correspondent au bon produit et à la bonne période. Ici, le sujet est les viandes et poissons achetés qui doivent être mieux qualifiés et prouvés ; répondre avec l’angle « preuve et document » et pas avec une formule générale.</t>
  </si>
  <si>
    <t>Une réponse PRO cite les pièces pertinentes : BPU par famille, factures, fiches produits, labels, attestations, tableau de suivi viandes et produits de la mer. Elle explique que la preuve doit être en cours de validité, rattachée à une référence du BPU ou à une livraison et exploitable pour le calcul annuel. Elle précise aussi qu’une preuve générique ou non datée ne suffit pas pour sécuriser le suivi EGalim.</t>
  </si>
  <si>
    <t>Une bonne réponse CFA nomme les preuves utiles pour objectif de 60 % de viandes et produits de la mer durables et de qualité : certificat, label, fiche produit, facture ou tableau de suivi selon le cas. Elle dit qu’il faut vérifier que le document parle du bon produit et qu’il est encore valable. Pour Viandes/poissons, donner au moins une preuve ou un geste de contrôle lié à : 60 %, viande, poisson, preuve, achats.</t>
  </si>
  <si>
    <t>VIANDES/POISSONS — PREUVE ET DOCUMENT — 60 %, VIANDES, POISSONS, PRODUITS DE LA MER, ACHATS HT</t>
  </si>
  <si>
    <t>Viandes/poissons : identifier les preuves et les documents contrôlables — mots terrain : 60 %, viande, poisson, preuve, achats</t>
  </si>
  <si>
    <t>OCR clausier CNRC 2026 — p.21-22, sous-objectif viandes et produits de la mer — Q012, angle preuve et document.</t>
  </si>
  <si>
    <t>Matrice pédagogique M02 issue OCR — à comparer au PDF CNRC source avant usage officiel ; domaine Viandes/poissons, angle preuve et document.</t>
  </si>
  <si>
    <t>Relance formateur : faire montrer le chemin produit → BPU → facture → preuve. Pour Viandes/poissons, valoriser la preuve datée et reliée au produit, pas la simple affirmation du fournisseur.</t>
  </si>
  <si>
    <t>M02 — EGalim durable bio preuves : quelles erreurs de lecture ou de comptage peuvent fausser objectif de 60 % de viandes et produits de la mer durables et de qualité dans un marché public alimentaire ?</t>
  </si>
  <si>
    <t>Quelles erreurs peuvent faire croire à tort que objectif de 60 % de viandes et produits de la mer durables et de qualité est respecté ? Donne les pièges concrets à éviter.</t>
  </si>
  <si>
    <t>Identifier les confusions de périmètre, preuves insuffisantes, documents périmés, calculs incomplets ou allégations non reconnues. Pour ce bloc (Viandes/poissons), citer au moins un élément propre au clausier : 60 %, viandes, poissons, produits de la mer, achats HT.</t>
  </si>
  <si>
    <t>Répondre en situation : expliquer ce qui peut tromper dans les factures, fiches produits, labels ou tableaux de suivi. Ici, le sujet est les viandes et poissons achetés qui doivent être mieux qualifiés et prouvés ; répondre avec l’angle « risque et erreur à éviter » et pas avec une formule générale.</t>
  </si>
  <si>
    <t>Une réponse PRO attendue analyse le risque principal : appliquer seulement le 50 % global sans contrôler séparément les familles viandes et produits aquatiques. Elle montre la conséquence sur le calcul EGalim, la télédéclaration, le suivi fournisseur ou la conformité d’exécution. Elle propose une réaction opérationnelle : demander une preuve complémentaire, exclure la ligne du comptage ou tracer l’écart.</t>
  </si>
  <si>
    <t>Une bonne réponse CFA repère le piège : compter un produit sans preuve claire, utiliser le mauvais total ou accepter une mention qui ne vaut pas certification. Elle indique qu’il faut demander la preuve avant de compter le produit. Pour Viandes/poissons, donner au moins une preuve ou un geste de contrôle lié à : 60 %, viande, poisson, preuve, achats.</t>
  </si>
  <si>
    <t>VIANDES/POISSONS — RISQUE ET ERREUR À ÉVITER — 60 %, VIANDES, POISSONS, PRODUITS DE LA MER, ACHATS HT</t>
  </si>
  <si>
    <t>Viandes/poissons : repérer les confusions et les erreurs de comptage — mots terrain : 60 %, viande, poisson, preuve, achats</t>
  </si>
  <si>
    <t>OCR clausier CNRC 2026 — p.21-22, sous-objectif viandes et produits de la mer — Q013, angle risque et erreur à éviter.</t>
  </si>
  <si>
    <t>Matrice pédagogique M02 issue OCR — à comparer au PDF CNRC source avant usage officiel ; domaine Viandes/poissons, angle risque et erreur à éviter.</t>
  </si>
  <si>
    <t>Relance formateur : demander un exemple d’erreur réelle. Pour Viandes/poissons, la réponse doit lier le piège à une conséquence de comptage ou de contrôle.</t>
  </si>
  <si>
    <t>M02 — EGalim durable bio preuves : comment contrôler concrètement objectif de 60 % de viandes et produits de la mer durables et de qualité dans le suivi des achats, des livraisons ou du rapport annuel ?</t>
  </si>
  <si>
    <t>Décris ce que tu fais concrètement pour vérifier objectif de 60 % de viandes et produits de la mer durables et de qualité quand tu as les produits, les factures ou le tableau de suivi.</t>
  </si>
  <si>
    <t>Décrire une séquence de contrôle : repérer la ligne concernée, vérifier le document, rapprocher la preuve du produit, calculer ou suivre, puis tracer l’écart si nécessaire. Pour ce bloc (Viandes/poissons), citer au moins un élément propre au clausier : 60 %, viandes, poissons, produits de la mer, achats HT.</t>
  </si>
  <si>
    <t>Répondre comme sur le terrain : je regarde la fiche ou la facture, je compare avec le produit, je garde la preuve et je signale si ça ne correspond pas. Ici, le sujet est les viandes et poissons achetés qui doivent être mieux qualifiés et prouvés ; répondre avec l’angle « application terrain » et pas avec une formule générale.</t>
  </si>
  <si>
    <t>Une réponse PRO décrit un contrôle structuré : rapprocher le produit du BPU, vérifier suivi spécifique par famille, preuve qualité ou durable et calcul en valeur d’achats HT sur les achats concernés, contrôler la facture ou le tableau annuel, puis conserver la preuve pour le suivi et la déclaration. Elle distingue l’achat réellement éligible d’un produit seulement annoncé comme durable ou de qualité.</t>
  </si>
  <si>
    <t>Une bonne réponse CFA décrit une action observable : regarder le bon produit, contrôler le label ou le certificat, vérifier la facture ou le tableau, puis prévenir si une preuve manque. Pour objectif de 60 % de viandes et produits de la mer durables et de qualité, il faut pouvoir refaire le contrôle après coup. Pour Viandes/poissons, donner au moins une preuve ou un geste de contrôle lié à : 60 %, viande, poisson, preuve, achats.</t>
  </si>
  <si>
    <t>VIANDES/POISSONS — APPLICATION TERRAIN — 60 %, VIANDES, POISSONS, PRODUITS DE LA MER, ACHATS HT</t>
  </si>
  <si>
    <t>Viandes/poissons : décrire le contrôle concret en achat, réception ou suivi — mots terrain : 60 %, viande, poisson, preuve, achats</t>
  </si>
  <si>
    <t>OCR clausier CNRC 2026 — p.21-22, sous-objectif viandes et produits de la mer — Q014, angle application terrain.</t>
  </si>
  <si>
    <t>Matrice pédagogique M02 issue OCR — à comparer au PDF CNRC source avant usage officiel ; domaine Viandes/poissons, angle application terrain.</t>
  </si>
  <si>
    <t>Relance formateur : faire dérouler le contrôle dans l’ordre. Pour Viandes/poissons, la réponse doit être utilisable par un agent d’achat, un gestionnaire ou un responsable de production.</t>
  </si>
  <si>
    <t>M02 — EGalim durable bio preuves : comment traduire objectif de 60 % de viandes et produits de la mer durables et de qualité en exigence, critère ou clause de marché sans créer une promesse impossible à vérifier ?</t>
  </si>
  <si>
    <t>Comment écrire clairement dans le marché ce que le fournisseur doit faire ou prouver pour objectif de 60 % de viandes et produits de la mer durables et de qualité ?</t>
  </si>
  <si>
    <t>Relier le sujet à la bonne pièce de marché, préciser l’exigence, les preuves, la fréquence de transmission, le contrôle et le traitement des manquements. Pour ce bloc (Viandes/poissons), citer au moins un élément propre au clausier : 60 %, viandes, poissons, produits de la mer, achats HT.</t>
  </si>
  <si>
    <t>Dire simplement ce qu’on demande au fournisseur, quand il doit le prouver et ce qu’on vérifie dans les documents. Ici, le sujet est les viandes et poissons achetés qui doivent être mieux qualifiés et prouvés ; répondre avec l’angle « critère ou clause de marché » et pas avec une formule générale.</t>
  </si>
  <si>
    <t>Une réponse PRO attendue transforme l’objectif en exigence vérifiable : prévoir une exigence dédiée de 60 % pour les familles ciblées et des modalités de preuve par lot ou référence. Elle distingue condition d’exécution, critère d’attribution, preuve documentaire et modalité de suivi. La formulation doit rester objective, contrôlable et compatible avec le besoin du marché.</t>
  </si>
  <si>
    <t>Une bonne réponse CFA explique qu’il faut écrire clairement l’engagement du fournisseur, les preuves attendues et le moment où elles seront vérifiées. Elle évite les phrases floues comme “produits responsables” sans document ni contrôle. Pour Viandes/poissons, donner au moins une preuve ou un geste de contrôle lié à : 60 %, viande, poisson, preuve, achats.</t>
  </si>
  <si>
    <t>VIANDES/POISSONS — CRITÈRE OU CLAUSE DE MARCHÉ — 60 %, VIANDES, POISSONS, PRODUITS DE LA MER, ACHATS HT</t>
  </si>
  <si>
    <t>Viandes/poissons : transformer l’objectif en exigence écrite et vérifiable — mots terrain : 60 %, viande, poisson, preuve, achats</t>
  </si>
  <si>
    <t>OCR clausier CNRC 2026 — p.21-22, sous-objectif viandes et produits de la mer — Q015, angle critère ou clause de marché.</t>
  </si>
  <si>
    <t>Matrice pédagogique M02 issue OCR — à comparer au PDF CNRC source avant usage officiel ; domaine Viandes/poissons, angle critère ou clause de marché.</t>
  </si>
  <si>
    <t>Relance formateur : faire transformer une intention en clause contrôlable. Pour Viandes/poissons, vérifier que la réponse contient une obligation, une preuve, une fréquence ou une conséquence.</t>
  </si>
  <si>
    <t>M02 — EGalim durable bio preuves : sous l’angle définition/périmètre, comment expliquer mode de calcul EGalim en valeur d’achats HT pour que le calcul des pourcentages EGalim à partir de la valeur des achats alimentaires annuels soit correctement compris dans un marché de restauration collective ?</t>
  </si>
  <si>
    <t>Avec tes mots, explique ce que veut dire mode de calcul EGalim en valeur d’achats HT et quels produits ou achats sont concernés dans la pratique.</t>
  </si>
  <si>
    <t>Définir le périmètre avec une réponse construite : objectif, produits concernés, base de calcul ou catégorie reconnue, et limite avec les notions proches. Pour ce bloc (Calcul), citer au moins un élément propre au clausier : valeur HT, achats annuels, numérateur, dénominateur, pourcentage.</t>
  </si>
  <si>
    <t>Répondre simplement : dire ce qui est concerné, ce qui ne suffit pas, et ce qu’il faut pouvoir prouver pour le tableau où l’on additionne les achats HT pour vérifier les pourcentages. Ici, le sujet est le tableau où l’on additionne les achats HT pour vérifier les pourcentages ; répondre avec l’angle « définition et périmètre » et pas avec une formule générale.</t>
  </si>
  <si>
    <t>Une réponse PRO attendue définit mode de calcul EGalim en valeur d’achats HT comme une exigence EGalim rattachée à le calcul des pourcentages EGalim à partir de la valeur des achats alimentaires annuels. Elle précise le périmètre, la base d’appréciation et les éléments qui rendent le comptage contrôlable. Elle distingue la catégorie officielle d’une simple allégation commerciale et introduit la nécessité de preuve documentaire.</t>
  </si>
  <si>
    <t>Une bonne réponse CFA dit clairement ce qui doit être compté pour mode de calcul EGalim en valeur d’achats HT, sur quels produits ou achats on regarde, et pourquoi il faut une preuve. Elle évite les réponses vagues comme “prendre de meilleurs produits”. Pour Calcul, donner au moins une preuve ou un geste de contrôle lié à : HT, total achats, produits comptés, pourcentage, année.</t>
  </si>
  <si>
    <t>CALCUL — DÉFINITION ET PÉRIMÈTRE — VALEUR HT, ACHATS ANNUELS, NUMÉRATEUR, DÉNOMINATEUR, POURCENTAGE</t>
  </si>
  <si>
    <t>Calcul : définir précisément le sujet et son périmètre EGalim — mots terrain : HT, total achats, produits comptés, pourcentage, année</t>
  </si>
  <si>
    <t>OCR clausier CNRC 2026 — p.22-24, exemple de calcul pour 1 000 euros HT — Q016, angle définition et périmètre.</t>
  </si>
  <si>
    <t>Matrice pédagogique M02 issue OCR — à comparer au PDF CNRC source avant usage officiel ; domaine Calcul, angle définition et périmètre.</t>
  </si>
  <si>
    <t>Relance formateur : demander à l’apprenant de reformuler le périmètre sans réciter. Pour Calcul, refuser une réponse qui cite seulement un pourcentage ou un label sans dire ce qui est compté.</t>
  </si>
  <si>
    <t>M02 — EGalim durable bio preuves : quels documents permettent de prouver mode de calcul EGalim en valeur d’achats HT et d’éviter un comptage non contrôlable ?</t>
  </si>
  <si>
    <t>Quels papiers, fichiers ou mentions dois-tu vérifier pour être sûr que mode de calcul EGalim en valeur d’achats HT est bien justifié ?</t>
  </si>
  <si>
    <t>Nommer les preuves attendues, expliquer leur validité, leur rattachement au produit et leur cohérence avec BPU, facture ou suivi annuel. Pour ce bloc (Calcul), citer au moins un élément propre au clausier : valeur HT, achats annuels, numérateur, dénominateur, pourcentage.</t>
  </si>
  <si>
    <t>Citer les documents concrets et dire comment tu vois qu’ils correspondent au bon produit et à la bonne période. Ici, le sujet est le tableau où l’on additionne les achats HT pour vérifier les pourcentages ; répondre avec l’angle « preuve et document » et pas avec une formule générale.</t>
  </si>
  <si>
    <t>Une réponse PRO cite les pièces pertinentes : factures HT, export comptable, BPU, tableau de suivi annuel, ventilation par catégorie EGalim. Elle explique que la preuve doit être en cours de validité, rattachée à une référence du BPU ou à une livraison et exploitable pour le calcul annuel. Elle précise aussi qu’une preuve générique ou non datée ne suffit pas pour sécuriser le suivi EGalim.</t>
  </si>
  <si>
    <t>Une bonne réponse CFA nomme les preuves utiles pour mode de calcul EGalim en valeur d’achats HT : certificat, label, fiche produit, facture ou tableau de suivi selon le cas. Elle dit qu’il faut vérifier que le document parle du bon produit et qu’il est encore valable. Pour Calcul, donner au moins une preuve ou un geste de contrôle lié à : HT, total achats, produits comptés, pourcentage, année.</t>
  </si>
  <si>
    <t>CALCUL — PREUVE ET DOCUMENT — VALEUR HT, ACHATS ANNUELS, NUMÉRATEUR, DÉNOMINATEUR, POURCENTAGE</t>
  </si>
  <si>
    <t>Calcul : identifier les preuves et les documents contrôlables — mots terrain : HT, total achats, produits comptés, pourcentage, année</t>
  </si>
  <si>
    <t>OCR clausier CNRC 2026 — p.22-24, exemple de calcul pour 1 000 euros HT — Q017, angle preuve et document.</t>
  </si>
  <si>
    <t>Matrice pédagogique M02 issue OCR — à comparer au PDF CNRC source avant usage officiel ; domaine Calcul, angle preuve et document.</t>
  </si>
  <si>
    <t>Relance formateur : faire montrer le chemin produit → BPU → facture → preuve. Pour Calcul, valoriser la preuve datée et reliée au produit, pas la simple affirmation du fournisseur.</t>
  </si>
  <si>
    <t>M02 — EGalim durable bio preuves : quelles erreurs de lecture ou de comptage peuvent fausser mode de calcul EGalim en valeur d’achats HT dans un marché public alimentaire ?</t>
  </si>
  <si>
    <t>Quelles erreurs peuvent faire croire à tort que mode de calcul EGalim en valeur d’achats HT est respecté ? Donne les pièges concrets à éviter.</t>
  </si>
  <si>
    <t>Identifier les confusions de périmètre, preuves insuffisantes, documents périmés, calculs incomplets ou allégations non reconnues. Pour ce bloc (Calcul), citer au moins un élément propre au clausier : valeur HT, achats annuels, numérateur, dénominateur, pourcentage.</t>
  </si>
  <si>
    <t>Répondre en situation : expliquer ce qui peut tromper dans les factures, fiches produits, labels ou tableaux de suivi. Ici, le sujet est le tableau où l’on additionne les achats HT pour vérifier les pourcentages ; répondre avec l’angle « risque et erreur à éviter » et pas avec une formule générale.</t>
  </si>
  <si>
    <t>Une réponse PRO attendue analyse le risque principal : calculer au poids, au nombre de repas ou sur une période partielle sans l’indiquer. Elle montre la conséquence sur le calcul EGalim, la télédéclaration, le suivi fournisseur ou la conformité d’exécution. Elle propose une réaction opérationnelle : demander une preuve complémentaire, exclure la ligne du comptage ou tracer l’écart.</t>
  </si>
  <si>
    <t>Une bonne réponse CFA repère le piège : compter un produit sans preuve claire, utiliser le mauvais total ou accepter une mention qui ne vaut pas certification. Elle indique qu’il faut demander la preuve avant de compter le produit. Pour Calcul, donner au moins une preuve ou un geste de contrôle lié à : HT, total achats, produits comptés, pourcentage, année.</t>
  </si>
  <si>
    <t>CALCUL — RISQUE ET ERREUR À ÉVITER — VALEUR HT, ACHATS ANNUELS, NUMÉRATEUR, DÉNOMINATEUR, POURCENTAGE</t>
  </si>
  <si>
    <t>Calcul : repérer les confusions et les erreurs de comptage — mots terrain : HT, total achats, produits comptés, pourcentage, année</t>
  </si>
  <si>
    <t>OCR clausier CNRC 2026 — p.22-24, exemple de calcul pour 1 000 euros HT — Q018, angle risque et erreur à éviter.</t>
  </si>
  <si>
    <t>Matrice pédagogique M02 issue OCR — à comparer au PDF CNRC source avant usage officiel ; domaine Calcul, angle risque et erreur à éviter.</t>
  </si>
  <si>
    <t>Relance formateur : demander un exemple d’erreur réelle. Pour Calcul, la réponse doit lier le piège à une conséquence de comptage ou de contrôle.</t>
  </si>
  <si>
    <t>M02 — EGalim durable bio preuves : comment contrôler concrètement mode de calcul EGalim en valeur d’achats HT dans le suivi des achats, des livraisons ou du rapport annuel ?</t>
  </si>
  <si>
    <t>Décris ce que tu fais concrètement pour vérifier mode de calcul EGalim en valeur d’achats HT quand tu as les produits, les factures ou le tableau de suivi.</t>
  </si>
  <si>
    <t>Décrire une séquence de contrôle : repérer la ligne concernée, vérifier le document, rapprocher la preuve du produit, calculer ou suivre, puis tracer l’écart si nécessaire. Pour ce bloc (Calcul), citer au moins un élément propre au clausier : valeur HT, achats annuels, numérateur, dénominateur, pourcentage.</t>
  </si>
  <si>
    <t>Répondre comme sur le terrain : je regarde la fiche ou la facture, je compare avec le produit, je garde la preuve et je signale si ça ne correspond pas. Ici, le sujet est le tableau où l’on additionne les achats HT pour vérifier les pourcentages ; répondre avec l’angle « application terrain » et pas avec une formule générale.</t>
  </si>
  <si>
    <t>Une réponse PRO décrit un contrôle structuré : rapprocher le produit du BPU, vérifier formule de calcul claire : achats éligibles HT divisés par total achats alimentaires HT de l’année, contrôler la facture ou le tableau annuel, puis conserver la preuve pour le suivi et la déclaration. Elle distingue l’achat réellement éligible d’un produit seulement annoncé comme durable ou de qualité.</t>
  </si>
  <si>
    <t>Une bonne réponse CFA décrit une action observable : regarder le bon produit, contrôler le label ou le certificat, vérifier la facture ou le tableau, puis prévenir si une preuve manque. Pour mode de calcul EGalim en valeur d’achats HT, il faut pouvoir refaire le contrôle après coup. Pour Calcul, donner au moins une preuve ou un geste de contrôle lié à : HT, total achats, produits comptés, pourcentage, année.</t>
  </si>
  <si>
    <t>CALCUL — APPLICATION TERRAIN — VALEUR HT, ACHATS ANNUELS, NUMÉRATEUR, DÉNOMINATEUR, POURCENTAGE</t>
  </si>
  <si>
    <t>Calcul : décrire le contrôle concret en achat, réception ou suivi — mots terrain : HT, total achats, produits comptés, pourcentage, année</t>
  </si>
  <si>
    <t>OCR clausier CNRC 2026 — p.22-24, exemple de calcul pour 1 000 euros HT — Q019, angle application terrain.</t>
  </si>
  <si>
    <t>Matrice pédagogique M02 issue OCR — à comparer au PDF CNRC source avant usage officiel ; domaine Calcul, angle application terrain.</t>
  </si>
  <si>
    <t>Relance formateur : faire dérouler le contrôle dans l’ordre. Pour Calcul, la réponse doit être utilisable par un agent d’achat, un gestionnaire ou un responsable de production.</t>
  </si>
  <si>
    <t>M02 — EGalim durable bio preuves : comment traduire mode de calcul EGalim en valeur d’achats HT en exigence, critère ou clause de marché sans créer une promesse impossible à vérifier ?</t>
  </si>
  <si>
    <t>Comment écrire clairement dans le marché ce que le fournisseur doit faire ou prouver pour mode de calcul EGalim en valeur d’achats HT ?</t>
  </si>
  <si>
    <t>Relier le sujet à la bonne pièce de marché, préciser l’exigence, les preuves, la fréquence de transmission, le contrôle et le traitement des manquements. Pour ce bloc (Calcul), citer au moins un élément propre au clausier : valeur HT, achats annuels, numérateur, dénominateur, pourcentage.</t>
  </si>
  <si>
    <t>Dire simplement ce qu’on demande au fournisseur, quand il doit le prouver et ce qu’on vérifie dans les documents. Ici, le sujet est le tableau où l’on additionne les achats HT pour vérifier les pourcentages ; répondre avec l’angle « critère ou clause de marché » et pas avec une formule générale.</t>
  </si>
  <si>
    <t>Une réponse PRO attendue transforme l’objectif en exigence vérifiable : définir la méthode de calcul, la période, les données demandées et les contrôles de cohérence. Elle distingue condition d’exécution, critère d’attribution, preuve documentaire et modalité de suivi. La formulation doit rester objective, contrôlable et compatible avec le besoin du marché.</t>
  </si>
  <si>
    <t>Une bonne réponse CFA explique qu’il faut écrire clairement l’engagement du fournisseur, les preuves attendues et le moment où elles seront vérifiées. Elle évite les phrases floues comme “produits responsables” sans document ni contrôle. Pour Calcul, donner au moins une preuve ou un geste de contrôle lié à : HT, total achats, produits comptés, pourcentage, année.</t>
  </si>
  <si>
    <t>CALCUL — CRITÈRE OU CLAUSE DE MARCHÉ — VALEUR HT, ACHATS ANNUELS, NUMÉRATEUR, DÉNOMINATEUR, POURCENTAGE</t>
  </si>
  <si>
    <t>Calcul : transformer l’objectif en exigence écrite et vérifiable — mots terrain : HT, total achats, produits comptés, pourcentage, année</t>
  </si>
  <si>
    <t>OCR clausier CNRC 2026 — p.22-24, exemple de calcul pour 1 000 euros HT — Q020, angle critère ou clause de marché.</t>
  </si>
  <si>
    <t>Matrice pédagogique M02 issue OCR — à comparer au PDF CNRC source avant usage officiel ; domaine Calcul, angle critère ou clause de marché.</t>
  </si>
  <si>
    <t>Relance formateur : faire transformer une intention en clause contrôlable. Pour Calcul, vérifier que la réponse contient une obligation, une preuve, une fréquence ou une conséquence.</t>
  </si>
  <si>
    <t>M02 — EGalim durable bio preuves : sous l’angle définition/périmètre, comment expliquer déclaration annuelle sur ma cantine pour que la transmission des données EGalim de l’année précédente au premier trimestre soit correctement compris dans un marché de restauration collective ?</t>
  </si>
  <si>
    <t>Avec tes mots, explique ce que veut dire déclaration annuelle sur ma cantine et quels produits ou achats sont concernés dans la pratique.</t>
  </si>
  <si>
    <t>Définir le périmètre avec une réponse construite : objectif, produits concernés, base de calcul ou catégorie reconnue, et limite avec les notions proches. Pour ce bloc (Déclaration), citer au moins un élément propre au clausier : ma cantine, déclaration annuelle, année N-1, premier trimestre, données consolidées.</t>
  </si>
  <si>
    <t>Répondre simplement : dire ce qui est concerné, ce qui ne suffit pas, et ce qu’il faut pouvoir prouver pour la déclaration annuelle des achats sur ma cantine. Ici, le sujet est la déclaration annuelle des achats sur ma cantine ; répondre avec l’angle « définition et périmètre » et pas avec une formule générale.</t>
  </si>
  <si>
    <t>Une réponse PRO attendue définit déclaration annuelle sur ma cantine comme une exigence EGalim rattachée à la transmission des données EGalim de l’année précédente au premier trimestre. Elle précise le périmètre, la base d’appréciation et les éléments qui rendent le comptage contrôlable. Elle distingue la catégorie officielle d’une simple allégation commerciale et introduit la nécessité de preuve documentaire.</t>
  </si>
  <si>
    <t>Une bonne réponse CFA dit clairement ce qui doit être compté pour déclaration annuelle sur ma cantine, sur quels produits ou achats on regarde, et pourquoi il faut une preuve. Elle évite les réponses vagues comme “prendre de meilleurs produits”. Pour Déclaration, donner au moins une preuve ou un geste de contrôle lié à : ma cantine, déclaration, année précédente, achats, preuves.</t>
  </si>
  <si>
    <t>DÉCLARATION — DÉFINITION ET PÉRIMÈTRE — MA CANTINE, DÉCLARATION ANNUELLE, ANNÉE N-1, PREMIER TRIMESTRE, DONNÉES CONSOLIDÉES</t>
  </si>
  <si>
    <t>Déclaration : définir précisément le sujet et son périmètre EGalim — mots terrain : ma cantine, déclaration, année précédente, achats, preuves</t>
  </si>
  <si>
    <t>OCR clausier CNRC 2026 — p.21, déclaration premier trimestre année N pour achats N-1 — Q021, angle définition et périmètre.</t>
  </si>
  <si>
    <t>Matrice pédagogique M02 issue OCR — à comparer au PDF CNRC source avant usage officiel ; domaine Déclaration, angle définition et périmètre.</t>
  </si>
  <si>
    <t>Relance formateur : demander à l’apprenant de reformuler le périmètre sans réciter. Pour Déclaration, refuser une réponse qui cite seulement un pourcentage ou un label sans dire ce qui est compté.</t>
  </si>
  <si>
    <t>M02 — EGalim durable bio preuves : quels documents permettent de prouver déclaration annuelle sur ma cantine et d’éviter un comptage non contrôlable ?</t>
  </si>
  <si>
    <t>Quels papiers, fichiers ou mentions dois-tu vérifier pour être sûr que déclaration annuelle sur ma cantine est bien justifié ?</t>
  </si>
  <si>
    <t>Nommer les preuves attendues, expliquer leur validité, leur rattachement au produit et leur cohérence avec BPU, facture ou suivi annuel. Pour ce bloc (Déclaration), citer au moins un élément propre au clausier : ma cantine, déclaration annuelle, année N-1, premier trimestre, données consolidées.</t>
  </si>
  <si>
    <t>Citer les documents concrets et dire comment tu vois qu’ils correspondent au bon produit et à la bonne période. Ici, le sujet est la déclaration annuelle des achats sur ma cantine ; répondre avec l’angle « preuve et document » et pas avec une formule générale.</t>
  </si>
  <si>
    <t>Une réponse PRO cite les pièces pertinentes : tableau de télédéclaration, factures, totaux HT, catégories EGalim, preuves de qualité ou bio. Elle explique que la preuve doit être en cours de validité, rattachée à une référence du BPU ou à une livraison et exploitable pour le calcul annuel. Elle précise aussi qu’une preuve générique ou non datée ne suffit pas pour sécuriser le suivi EGalim.</t>
  </si>
  <si>
    <t>Une bonne réponse CFA nomme les preuves utiles pour déclaration annuelle sur ma cantine : certificat, label, fiche produit, facture ou tableau de suivi selon le cas. Elle dit qu’il faut vérifier que le document parle du bon produit et qu’il est encore valable. Pour Déclaration, donner au moins une preuve ou un geste de contrôle lié à : ma cantine, déclaration, année précédente, achats, preuves.</t>
  </si>
  <si>
    <t>DÉCLARATION — PREUVE ET DOCUMENT — MA CANTINE, DÉCLARATION ANNUELLE, ANNÉE N-1, PREMIER TRIMESTRE, DONNÉES CONSOLIDÉES</t>
  </si>
  <si>
    <t>Déclaration : identifier les preuves et les documents contrôlables — mots terrain : ma cantine, déclaration, année précédente, achats, preuves</t>
  </si>
  <si>
    <t>OCR clausier CNRC 2026 — p.21, déclaration premier trimestre année N pour achats N-1 — Q022, angle preuve et document.</t>
  </si>
  <si>
    <t>Matrice pédagogique M02 issue OCR — à comparer au PDF CNRC source avant usage officiel ; domaine Déclaration, angle preuve et document.</t>
  </si>
  <si>
    <t>Relance formateur : faire montrer le chemin produit → BPU → facture → preuve. Pour Déclaration, valoriser la preuve datée et reliée au produit, pas la simple affirmation du fournisseur.</t>
  </si>
  <si>
    <t>M02 — EGalim durable bio preuves : quelles erreurs de lecture ou de comptage peuvent fausser déclaration annuelle sur ma cantine dans un marché public alimentaire ?</t>
  </si>
  <si>
    <t>Quelles erreurs peuvent faire croire à tort que déclaration annuelle sur ma cantine est respecté ? Donne les pièges concrets à éviter.</t>
  </si>
  <si>
    <t>Identifier les confusions de périmètre, preuves insuffisantes, documents périmés, calculs incomplets ou allégations non reconnues. Pour ce bloc (Déclaration), citer au moins un élément propre au clausier : ma cantine, déclaration annuelle, année N-1, premier trimestre, données consolidées.</t>
  </si>
  <si>
    <t>Répondre en situation : expliquer ce qui peut tromper dans les factures, fiches produits, labels ou tableaux de suivi. Ici, le sujet est la déclaration annuelle des achats sur ma cantine ; répondre avec l’angle « risque et erreur à éviter » et pas avec une formule générale.</t>
  </si>
  <si>
    <t>Une réponse PRO attendue analyse le risque principal : attendre la fin du marché pour chercher les preuves ou déclarer des données non vérifiables. Elle montre la conséquence sur le calcul EGalim, la télédéclaration, le suivi fournisseur ou la conformité d’exécution. Elle propose une réaction opérationnelle : demander une preuve complémentaire, exclure la ligne du comptage ou tracer l’écart.</t>
  </si>
  <si>
    <t>Une bonne réponse CFA repère le piège : compter un produit sans preuve claire, utiliser le mauvais total ou accepter une mention qui ne vaut pas certification. Elle indique qu’il faut demander la preuve avant de compter le produit. Pour Déclaration, donner au moins une preuve ou un geste de contrôle lié à : ma cantine, déclaration, année précédente, achats, preuves.</t>
  </si>
  <si>
    <t>DÉCLARATION — RISQUE ET ERREUR À ÉVITER — MA CANTINE, DÉCLARATION ANNUELLE, ANNÉE N-1, PREMIER TRIMESTRE, DONNÉES CONSOLIDÉES</t>
  </si>
  <si>
    <t>Déclaration : repérer les confusions et les erreurs de comptage — mots terrain : ma cantine, déclaration, année précédente, achats, preuves</t>
  </si>
  <si>
    <t>OCR clausier CNRC 2026 — p.21, déclaration premier trimestre année N pour achats N-1 — Q023, angle risque et erreur à éviter.</t>
  </si>
  <si>
    <t>Matrice pédagogique M02 issue OCR — à comparer au PDF CNRC source avant usage officiel ; domaine Déclaration, angle risque et erreur à éviter.</t>
  </si>
  <si>
    <t>Relance formateur : demander un exemple d’erreur réelle. Pour Déclaration, la réponse doit lier le piège à une conséquence de comptage ou de contrôle.</t>
  </si>
  <si>
    <t>M02 — EGalim durable bio preuves : comment contrôler concrètement déclaration annuelle sur ma cantine dans le suivi des achats, des livraisons ou du rapport annuel ?</t>
  </si>
  <si>
    <t>Décris ce que tu fais concrètement pour vérifier déclaration annuelle sur ma cantine quand tu as les produits, les factures ou le tableau de suivi.</t>
  </si>
  <si>
    <t>Décrire une séquence de contrôle : repérer la ligne concernée, vérifier le document, rapprocher la preuve du produit, calculer ou suivre, puis tracer l’écart si nécessaire. Pour ce bloc (Déclaration), citer au moins un élément propre au clausier : ma cantine, déclaration annuelle, année N-1, premier trimestre, données consolidées.</t>
  </si>
  <si>
    <t>Répondre comme sur le terrain : je regarde la fiche ou la facture, je compare avec le produit, je garde la preuve et je signale si ça ne correspond pas. Ici, le sujet est la déclaration annuelle des achats sur ma cantine ; répondre avec l’angle « application terrain » et pas avec une formule générale.</t>
  </si>
  <si>
    <t>Une réponse PRO décrit un contrôle structuré : rapprocher le produit du BPU, vérifier données consolidées par année civile, catégories EGalim identifiées et cohérence avec les achats facturés, contrôler la facture ou le tableau annuel, puis conserver la preuve pour le suivi et la déclaration. Elle distingue l’achat réellement éligible d’un produit seulement annoncé comme durable ou de qualité.</t>
  </si>
  <si>
    <t>Une bonne réponse CFA décrit une action observable : regarder le bon produit, contrôler le label ou le certificat, vérifier la facture ou le tableau, puis prévenir si une preuve manque. Pour déclaration annuelle sur ma cantine, il faut pouvoir refaire le contrôle après coup. Pour Déclaration, donner au moins une preuve ou un geste de contrôle lié à : ma cantine, déclaration, année précédente, achats, preuves.</t>
  </si>
  <si>
    <t>DÉCLARATION — APPLICATION TERRAIN — MA CANTINE, DÉCLARATION ANNUELLE, ANNÉE N-1, PREMIER TRIMESTRE, DONNÉES CONSOLIDÉES</t>
  </si>
  <si>
    <t>Déclaration : décrire le contrôle concret en achat, réception ou suivi — mots terrain : ma cantine, déclaration, année précédente, achats, preuves</t>
  </si>
  <si>
    <t>OCR clausier CNRC 2026 — p.21, déclaration premier trimestre année N pour achats N-1 — Q024, angle application terrain.</t>
  </si>
  <si>
    <t>Matrice pédagogique M02 issue OCR — à comparer au PDF CNRC source avant usage officiel ; domaine Déclaration, angle application terrain.</t>
  </si>
  <si>
    <t>Relance formateur : faire dérouler le contrôle dans l’ordre. Pour Déclaration, la réponse doit être utilisable par un agent d’achat, un gestionnaire ou un responsable de production.</t>
  </si>
  <si>
    <t>M02 — EGalim durable bio preuves : comment traduire déclaration annuelle sur ma cantine en exigence, critère ou clause de marché sans créer une promesse impossible à vérifier ?</t>
  </si>
  <si>
    <t>Comment écrire clairement dans le marché ce que le fournisseur doit faire ou prouver pour déclaration annuelle sur ma cantine ?</t>
  </si>
  <si>
    <t>Relier le sujet à la bonne pièce de marché, préciser l’exigence, les preuves, la fréquence de transmission, le contrôle et le traitement des manquements. Pour ce bloc (Déclaration), citer au moins un élément propre au clausier : ma cantine, déclaration annuelle, année N-1, premier trimestre, données consolidées.</t>
  </si>
  <si>
    <t>Dire simplement ce qu’on demande au fournisseur, quand il doit le prouver et ce qu’on vérifie dans les documents. Ici, le sujet est la déclaration annuelle des achats sur ma cantine ; répondre avec l’angle « critère ou clause de marché » et pas avec une formule générale.</t>
  </si>
  <si>
    <t>Une réponse PRO attendue transforme l’objectif en exigence vérifiable : prévoir la transmission régulière des données nécessaires à la télédéclaration et au rapport annuel. Elle distingue condition d’exécution, critère d’attribution, preuve documentaire et modalité de suivi. La formulation doit rester objective, contrôlable et compatible avec le besoin du marché.</t>
  </si>
  <si>
    <t>Une bonne réponse CFA explique qu’il faut écrire clairement l’engagement du fournisseur, les preuves attendues et le moment où elles seront vérifiées. Elle évite les phrases floues comme “produits responsables” sans document ni contrôle. Pour Déclaration, donner au moins une preuve ou un geste de contrôle lié à : ma cantine, déclaration, année précédente, achats, preuves.</t>
  </si>
  <si>
    <t>DÉCLARATION — CRITÈRE OU CLAUSE DE MARCHÉ — MA CANTINE, DÉCLARATION ANNUELLE, ANNÉE N-1, PREMIER TRIMESTRE, DONNÉES CONSOLIDÉES</t>
  </si>
  <si>
    <t>Déclaration : transformer l’objectif en exigence écrite et vérifiable — mots terrain : ma cantine, déclaration, année précédente, achats, preuves</t>
  </si>
  <si>
    <t>OCR clausier CNRC 2026 — p.21, déclaration premier trimestre année N pour achats N-1 — Q025, angle critère ou clause de marché.</t>
  </si>
  <si>
    <t>Matrice pédagogique M02 issue OCR — à comparer au PDF CNRC source avant usage officiel ; domaine Déclaration, angle critère ou clause de marché.</t>
  </si>
  <si>
    <t>Relance formateur : faire transformer une intention en clause contrôlable. Pour Déclaration, vérifier que la réponse contient une obligation, une preuve, une fréquence ou une conséquence.</t>
  </si>
  <si>
    <t>M02 — EGalim durable bio preuves : sous l’angle définition/périmètre, comment expliquer signes officiels de qualité et d’origine pour que les catégories SIQO comptabilisables comme produits durables et de qualité soit correctement compris dans un marché de restauration collective ?</t>
  </si>
  <si>
    <t>Avec tes mots, explique ce que veut dire signes officiels de qualité et d’origine et quels produits ou achats sont concernés dans la pratique.</t>
  </si>
  <si>
    <t>Définir le périmètre avec une réponse construite : objectif, produits concernés, base de calcul ou catégorie reconnue, et limite avec les notions proches. Pour ce bloc (SIQO), citer au moins un élément propre au clausier : SIQO, qualité, origine, certification, signe officiel.</t>
  </si>
  <si>
    <t>Répondre simplement : dire ce qui est concerné, ce qui ne suffit pas, et ce qu’il faut pouvoir prouver pour les logos ou mentions officielles qui prouvent la qualité ou l’origine. Ici, le sujet est les logos ou mentions officielles qui prouvent la qualité ou l’origine ; répondre avec l’angle « définition et périmètre » et pas avec une formule générale.</t>
  </si>
  <si>
    <t>Une réponse PRO attendue définit signes officiels de qualité et d’origine comme une exigence EGalim rattachée à les catégories SIQO comptabilisables comme produits durables et de qualité. Elle précise le périmètre, la base d’appréciation et les éléments qui rendent le comptage contrôlable. Elle distingue la catégorie officielle d’une simple allégation commerciale et introduit la nécessité de preuve documentaire.</t>
  </si>
  <si>
    <t>Une bonne réponse CFA dit clairement ce qui doit être compté pour signes officiels de qualité et d’origine, sur quels produits ou achats on regarde, et pourquoi il faut une preuve. Elle évite les réponses vagues comme “prendre de meilleurs produits”. Pour SIQO, donner au moins une preuve ou un geste de contrôle lié à : SIQO, logo officiel, qualité, origine, certificat.</t>
  </si>
  <si>
    <t>SIQO — DÉFINITION ET PÉRIMÈTRE — SIQO, QUALITÉ, ORIGINE, CERTIFICATION, SIGNE OFFICIEL</t>
  </si>
  <si>
    <t>SIQO : définir précisément le sujet et son périmètre EGalim — mots terrain : SIQO, logo officiel, qualité, origine, certificat</t>
  </si>
  <si>
    <t>OCR clausier CNRC 2026 — p.13-15, produits sous SIQO — Q026, angle définition et périmètre.</t>
  </si>
  <si>
    <t>Matrice pédagogique M02 issue OCR — à comparer au PDF CNRC source avant usage officiel ; domaine SIQO, angle définition et périmètre.</t>
  </si>
  <si>
    <t>Relance formateur : demander à l’apprenant de reformuler le périmètre sans réciter. Pour SIQO, refuser une réponse qui cite seulement un pourcentage ou un label sans dire ce qui est compté.</t>
  </si>
  <si>
    <t>M02 — EGalim durable bio preuves : quels documents permettent de prouver signes officiels de qualité et d’origine et d’éviter un comptage non contrôlable ?</t>
  </si>
  <si>
    <t>Quels papiers, fichiers ou mentions dois-tu vérifier pour être sûr que signes officiels de qualité et d’origine est bien justifié ?</t>
  </si>
  <si>
    <t>Nommer les preuves attendues, expliquer leur validité, leur rattachement au produit et leur cohérence avec BPU, facture ou suivi annuel. Pour ce bloc (SIQO), citer au moins un élément propre au clausier : SIQO, qualité, origine, certification, signe officiel.</t>
  </si>
  <si>
    <t>Citer les documents concrets et dire comment tu vois qu’ils correspondent au bon produit et à la bonne période. Ici, le sujet est les logos ou mentions officielles qui prouvent la qualité ou l’origine ; répondre avec l’angle « preuve et document » et pas avec une formule générale.</t>
  </si>
  <si>
    <t>Une réponse PRO cite les pièces pertinentes : certificat, fiche produit, étiquette, cahier des charges, BPU et facture mentionnant la référence concernée. Elle explique que la preuve doit être en cours de validité, rattachée à une référence du BPU ou à une livraison et exploitable pour le calcul annuel. Elle précise aussi qu’une preuve générique ou non datée ne suffit pas pour sécuriser le suivi EGalim.</t>
  </si>
  <si>
    <t>Une bonne réponse CFA nomme les preuves utiles pour signes officiels de qualité et d’origine : certificat, label, fiche produit, facture ou tableau de suivi selon le cas. Elle dit qu’il faut vérifier que le document parle du bon produit et qu’il est encore valable. Pour SIQO, donner au moins une preuve ou un geste de contrôle lié à : SIQO, logo officiel, qualité, origine, certificat.</t>
  </si>
  <si>
    <t>SIQO — PREUVE ET DOCUMENT — SIQO, QUALITÉ, ORIGINE, CERTIFICATION, SIGNE OFFICIEL</t>
  </si>
  <si>
    <t>SIQO : identifier les preuves et les documents contrôlables — mots terrain : SIQO, logo officiel, qualité, origine, certificat</t>
  </si>
  <si>
    <t>OCR clausier CNRC 2026 — p.13-15, produits sous SIQO — Q027, angle preuve et document.</t>
  </si>
  <si>
    <t>Matrice pédagogique M02 issue OCR — à comparer au PDF CNRC source avant usage officiel ; domaine SIQO, angle preuve et document.</t>
  </si>
  <si>
    <t>Relance formateur : faire montrer le chemin produit → BPU → facture → preuve. Pour SIQO, valoriser la preuve datée et reliée au produit, pas la simple affirmation du fournisseur.</t>
  </si>
  <si>
    <t>M02 — EGalim durable bio preuves : quelles erreurs de lecture ou de comptage peuvent fausser signes officiels de qualité et d’origine dans un marché public alimentaire ?</t>
  </si>
  <si>
    <t>Quelles erreurs peuvent faire croire à tort que signes officiels de qualité et d’origine est respecté ? Donne les pièges concrets à éviter.</t>
  </si>
  <si>
    <t>Identifier les confusions de périmètre, preuves insuffisantes, documents périmés, calculs incomplets ou allégations non reconnues. Pour ce bloc (SIQO), citer au moins un élément propre au clausier : SIQO, qualité, origine, certification, signe officiel.</t>
  </si>
  <si>
    <t>Répondre en situation : expliquer ce qui peut tromper dans les factures, fiches produits, labels ou tableaux de suivi. Ici, le sujet est les logos ou mentions officielles qui prouvent la qualité ou l’origine ; répondre avec l’angle « risque et erreur à éviter » et pas avec une formule générale.</t>
  </si>
  <si>
    <t>Une réponse PRO attendue analyse le risque principal : prendre un logo commercial, une marque ou une origine mise en avant pour un SIQO reconnu. Elle montre la conséquence sur le calcul EGalim, la télédéclaration, le suivi fournisseur ou la conformité d’exécution. Elle propose une réaction opérationnelle : demander une preuve complémentaire, exclure la ligne du comptage ou tracer l’écart.</t>
  </si>
  <si>
    <t>Une bonne réponse CFA repère le piège : compter un produit sans preuve claire, utiliser le mauvais total ou accepter une mention qui ne vaut pas certification. Elle indique qu’il faut demander la preuve avant de compter le produit. Pour SIQO, donner au moins une preuve ou un geste de contrôle lié à : SIQO, logo officiel, qualité, origine, certificat.</t>
  </si>
  <si>
    <t>SIQO — RISQUE ET ERREUR À ÉVITER — SIQO, QUALITÉ, ORIGINE, CERTIFICATION, SIGNE OFFICIEL</t>
  </si>
  <si>
    <t>SIQO : repérer les confusions et les erreurs de comptage — mots terrain : SIQO, logo officiel, qualité, origine, certificat</t>
  </si>
  <si>
    <t>OCR clausier CNRC 2026 — p.13-15, produits sous SIQO — Q028, angle risque et erreur à éviter.</t>
  </si>
  <si>
    <t>Matrice pédagogique M02 issue OCR — à comparer au PDF CNRC source avant usage officiel ; domaine SIQO, angle risque et erreur à éviter.</t>
  </si>
  <si>
    <t>Relance formateur : demander un exemple d’erreur réelle. Pour SIQO, la réponse doit lier le piège à une conséquence de comptage ou de contrôle.</t>
  </si>
  <si>
    <t>M02 — EGalim durable bio preuves : comment contrôler concrètement signes officiels de qualité et d’origine dans le suivi des achats, des livraisons ou du rapport annuel ?</t>
  </si>
  <si>
    <t>Décris ce que tu fais concrètement pour vérifier signes officiels de qualité et d’origine quand tu as les produits, les factures ou le tableau de suivi.</t>
  </si>
  <si>
    <t>Décrire une séquence de contrôle : repérer la ligne concernée, vérifier le document, rapprocher la preuve du produit, calculer ou suivre, puis tracer l’écart si nécessaire. Pour ce bloc (SIQO), citer au moins un élément propre au clausier : SIQO, qualité, origine, certification, signe officiel.</t>
  </si>
  <si>
    <t>Répondre comme sur le terrain : je regarde la fiche ou la facture, je compare avec le produit, je garde la preuve et je signale si ça ne correspond pas. Ici, le sujet est les logos ou mentions officielles qui prouvent la qualité ou l’origine ; répondre avec l’angle « application terrain » et pas avec une formule générale.</t>
  </si>
  <si>
    <t>Une réponse PRO décrit un contrôle structuré : rapprocher le produit du BPU, vérifier identification du signe officiel et document de certification valide rattaché au produit livré, contrôler la facture ou le tableau annuel, puis conserver la preuve pour le suivi et la déclaration. Elle distingue l’achat réellement éligible d’un produit seulement annoncé comme durable ou de qualité.</t>
  </si>
  <si>
    <t>Une bonne réponse CFA décrit une action observable : regarder le bon produit, contrôler le label ou le certificat, vérifier la facture ou le tableau, puis prévenir si une preuve manque. Pour signes officiels de qualité et d’origine, il faut pouvoir refaire le contrôle après coup. Pour SIQO, donner au moins une preuve ou un geste de contrôle lié à : SIQO, logo officiel, qualité, origine, certificat.</t>
  </si>
  <si>
    <t>SIQO — APPLICATION TERRAIN — SIQO, QUALITÉ, ORIGINE, CERTIFICATION, SIGNE OFFICIEL</t>
  </si>
  <si>
    <t>SIQO : décrire le contrôle concret en achat, réception ou suivi — mots terrain : SIQO, logo officiel, qualité, origine, certificat</t>
  </si>
  <si>
    <t>OCR clausier CNRC 2026 — p.13-15, produits sous SIQO — Q029, angle application terrain.</t>
  </si>
  <si>
    <t>Matrice pédagogique M02 issue OCR — à comparer au PDF CNRC source avant usage officiel ; domaine SIQO, angle application terrain.</t>
  </si>
  <si>
    <t>Relance formateur : faire dérouler le contrôle dans l’ordre. Pour SIQO, la réponse doit être utilisable par un agent d’achat, un gestionnaire ou un responsable de production.</t>
  </si>
  <si>
    <t>M02 — EGalim durable bio preuves : comment traduire signes officiels de qualité et d’origine en exigence, critère ou clause de marché sans créer une promesse impossible à vérifier ?</t>
  </si>
  <si>
    <t>Comment écrire clairement dans le marché ce que le fournisseur doit faire ou prouver pour signes officiels de qualité et d’origine ?</t>
  </si>
  <si>
    <t>Relier le sujet à la bonne pièce de marché, préciser l’exigence, les preuves, la fréquence de transmission, le contrôle et le traitement des manquements. Pour ce bloc (SIQO), citer au moins un élément propre au clausier : SIQO, qualité, origine, certification, signe officiel.</t>
  </si>
  <si>
    <t>Dire simplement ce qu’on demande au fournisseur, quand il doit le prouver et ce qu’on vérifie dans les documents. Ici, le sujet est les logos ou mentions officielles qui prouvent la qualité ou l’origine ; répondre avec l’angle « critère ou clause de marché » et pas avec une formule générale.</t>
  </si>
  <si>
    <t>Une réponse PRO attendue transforme l’objectif en exigence vérifiable : demander les preuves de SIQO en cours de validité et leur correspondance avec les références du BPU. Elle distingue condition d’exécution, critère d’attribution, preuve documentaire et modalité de suivi. La formulation doit rester objective, contrôlable et compatible avec le besoin du marché.</t>
  </si>
  <si>
    <t>Une bonne réponse CFA explique qu’il faut écrire clairement l’engagement du fournisseur, les preuves attendues et le moment où elles seront vérifiées. Elle évite les phrases floues comme “produits responsables” sans document ni contrôle. Pour SIQO, donner au moins une preuve ou un geste de contrôle lié à : SIQO, logo officiel, qualité, origine, certificat.</t>
  </si>
  <si>
    <t>SIQO — CRITÈRE OU CLAUSE DE MARCHÉ — SIQO, QUALITÉ, ORIGINE, CERTIFICATION, SIGNE OFFICIEL</t>
  </si>
  <si>
    <t>SIQO : transformer l’objectif en exigence écrite et vérifiable — mots terrain : SIQO, logo officiel, qualité, origine, certificat</t>
  </si>
  <si>
    <t>OCR clausier CNRC 2026 — p.13-15, produits sous SIQO — Q030, angle critère ou clause de marché.</t>
  </si>
  <si>
    <t>Matrice pédagogique M02 issue OCR — à comparer au PDF CNRC source avant usage officiel ; domaine SIQO, angle critère ou clause de marché.</t>
  </si>
  <si>
    <t>Relance formateur : faire transformer une intention en clause contrôlable. Pour SIQO, vérifier que la réponse contient une obligation, une preuve, une fréquence ou une conséquence.</t>
  </si>
  <si>
    <t>M02 — EGalim durable bio preuves : sous l’angle définition/périmètre, comment expliquer AOP, AOC et IGP pour que les signes liés à l’origine géographique et à la traçabilité du produit soit correctement compris dans un marché de restauration collective ?</t>
  </si>
  <si>
    <t>Avec tes mots, explique ce que veut dire AOP, AOC et IGP et quels produits ou achats sont concernés dans la pratique.</t>
  </si>
  <si>
    <t>Définir le périmètre avec une réponse construite : objectif, produits concernés, base de calcul ou catégorie reconnue, et limite avec les notions proches. Pour ce bloc (AOP/AOC/IGP), citer au moins un élément propre au clausier : AOP, AOC, IGP, origine protégée, traçabilité.</t>
  </si>
  <si>
    <t>Répondre simplement : dire ce qui est concerné, ce qui ne suffit pas, et ce qu’il faut pouvoir prouver pour les produits dont l’origine géographique est protégée. Ici, le sujet est les produits dont l’origine géographique est protégée ; répondre avec l’angle « définition et périmètre » et pas avec une formule générale.</t>
  </si>
  <si>
    <t>Une réponse PRO attendue définit AOP, AOC et IGP comme une exigence EGalim rattachée à les signes liés à l’origine géographique et à la traçabilité du produit. Elle précise le périmètre, la base d’appréciation et les éléments qui rendent le comptage contrôlable. Elle distingue la catégorie officielle d’une simple allégation commerciale et introduit la nécessité de preuve documentaire.</t>
  </si>
  <si>
    <t>Une bonne réponse CFA dit clairement ce qui doit être compté pour AOP, AOC et IGP, sur quels produits ou achats on regarde, et pourquoi il faut une preuve. Elle évite les réponses vagues comme “prendre de meilleurs produits”. Pour AOP/AOC/IGP, donner au moins une preuve ou un geste de contrôle lié à : AOP, AOC, IGP, origine, preuve.</t>
  </si>
  <si>
    <t>AOP/AOC/IGP — DÉFINITION ET PÉRIMÈTRE — AOP, AOC, IGP, ORIGINE PROTÉGÉE, TRAÇABILITÉ</t>
  </si>
  <si>
    <t>AOP/AOC/IGP : définir précisément le sujet et son périmètre EGalim — mots terrain : AOP, AOC, IGP, origine, preuve</t>
  </si>
  <si>
    <t>OCR clausier CNRC 2026 — p.13, labels AOP AOC IGP — Q031, angle définition et périmètre.</t>
  </si>
  <si>
    <t>Matrice pédagogique M02 issue OCR — à comparer au PDF CNRC source avant usage officiel ; domaine AOP/AOC/IGP, angle définition et périmètre.</t>
  </si>
  <si>
    <t>Relance formateur : demander à l’apprenant de reformuler le périmètre sans réciter. Pour AOP/AOC/IGP, refuser une réponse qui cite seulement un pourcentage ou un label sans dire ce qui est compté.</t>
  </si>
  <si>
    <t>M02 — EGalim durable bio preuves : quels documents permettent de prouver AOP, AOC et IGP et d’éviter un comptage non contrôlable ?</t>
  </si>
  <si>
    <t>Quels papiers, fichiers ou mentions dois-tu vérifier pour être sûr que AOP, AOC et IGP est bien justifié ?</t>
  </si>
  <si>
    <t>Nommer les preuves attendues, expliquer leur validité, leur rattachement au produit et leur cohérence avec BPU, facture ou suivi annuel. Pour ce bloc (AOP/AOC/IGP), citer au moins un élément propre au clausier : AOP, AOC, IGP, origine protégée, traçabilité.</t>
  </si>
  <si>
    <t>Citer les documents concrets et dire comment tu vois qu’ils correspondent au bon produit et à la bonne période. Ici, le sujet est les produits dont l’origine géographique est protégée ; répondre avec l’angle « preuve et document » et pas avec une formule générale.</t>
  </si>
  <si>
    <t>Une réponse PRO cite les pièces pertinentes : étiquette, certificat, fiche produit, attestation fournisseur, facture et référence BPU. Elle explique que la preuve doit être en cours de validité, rattachée à une référence du BPU ou à une livraison et exploitable pour le calcul annuel. Elle précise aussi qu’une preuve générique ou non datée ne suffit pas pour sécuriser le suivi EGalim.</t>
  </si>
  <si>
    <t>Une bonne réponse CFA nomme les preuves utiles pour AOP, AOC et IGP : certificat, label, fiche produit, facture ou tableau de suivi selon le cas. Elle dit qu’il faut vérifier que le document parle du bon produit et qu’il est encore valable. Pour AOP/AOC/IGP, donner au moins une preuve ou un geste de contrôle lié à : AOP, AOC, IGP, origine, preuve.</t>
  </si>
  <si>
    <t>AOP/AOC/IGP — PREUVE ET DOCUMENT — AOP, AOC, IGP, ORIGINE PROTÉGÉE, TRAÇABILITÉ</t>
  </si>
  <si>
    <t>AOP/AOC/IGP : identifier les preuves et les documents contrôlables — mots terrain : AOP, AOC, IGP, origine, preuve</t>
  </si>
  <si>
    <t>OCR clausier CNRC 2026 — p.13, labels AOP AOC IGP — Q032, angle preuve et document.</t>
  </si>
  <si>
    <t>Matrice pédagogique M02 issue OCR — à comparer au PDF CNRC source avant usage officiel ; domaine AOP/AOC/IGP, angle preuve et document.</t>
  </si>
  <si>
    <t>Relance formateur : faire montrer le chemin produit → BPU → facture → preuve. Pour AOP/AOC/IGP, valoriser la preuve datée et reliée au produit, pas la simple affirmation du fournisseur.</t>
  </si>
  <si>
    <t>M02 — EGalim durable bio preuves : quelles erreurs de lecture ou de comptage peuvent fausser AOP, AOC et IGP dans un marché public alimentaire ?</t>
  </si>
  <si>
    <t>Quelles erreurs peuvent faire croire à tort que AOP, AOC et IGP est respecté ? Donne les pièges concrets à éviter.</t>
  </si>
  <si>
    <t>Identifier les confusions de périmètre, preuves insuffisantes, documents périmés, calculs incomplets ou allégations non reconnues. Pour ce bloc (AOP/AOC/IGP), citer au moins un élément propre au clausier : AOP, AOC, IGP, origine protégée, traçabilité.</t>
  </si>
  <si>
    <t>Répondre en situation : expliquer ce qui peut tromper dans les factures, fiches produits, labels ou tableaux de suivi. Ici, le sujet est les produits dont l’origine géographique est protégée ; répondre avec l’angle « risque et erreur à éviter » et pas avec une formule générale.</t>
  </si>
  <si>
    <t>Une réponse PRO attendue analyse le risque principal : confondre provenance annoncée et signe officiel protégé ou accepter une mention géographique non certifiée. Elle montre la conséquence sur le calcul EGalim, la télédéclaration, le suivi fournisseur ou la conformité d’exécution. Elle propose une réaction opérationnelle : demander une preuve complémentaire, exclure la ligne du comptage ou tracer l’écart.</t>
  </si>
  <si>
    <t>Une bonne réponse CFA repère le piège : compter un produit sans preuve claire, utiliser le mauvais total ou accepter une mention qui ne vaut pas certification. Elle indique qu’il faut demander la preuve avant de compter le produit. Pour AOP/AOC/IGP, donner au moins une preuve ou un geste de contrôle lié à : AOP, AOC, IGP, origine, preuve.</t>
  </si>
  <si>
    <t>AOP/AOC/IGP — RISQUE ET ERREUR À ÉVITER — AOP, AOC, IGP, ORIGINE PROTÉGÉE, TRAÇABILITÉ</t>
  </si>
  <si>
    <t>AOP/AOC/IGP : repérer les confusions et les erreurs de comptage — mots terrain : AOP, AOC, IGP, origine, preuve</t>
  </si>
  <si>
    <t>OCR clausier CNRC 2026 — p.13, labels AOP AOC IGP — Q033, angle risque et erreur à éviter.</t>
  </si>
  <si>
    <t>Matrice pédagogique M02 issue OCR — à comparer au PDF CNRC source avant usage officiel ; domaine AOP/AOC/IGP, angle risque et erreur à éviter.</t>
  </si>
  <si>
    <t>Relance formateur : demander un exemple d’erreur réelle. Pour AOP/AOC/IGP, la réponse doit lier le piège à une conséquence de comptage ou de contrôle.</t>
  </si>
  <si>
    <t>M02 — EGalim durable bio preuves : comment contrôler concrètement AOP, AOC et IGP dans le suivi des achats, des livraisons ou du rapport annuel ?</t>
  </si>
  <si>
    <t>Décris ce que tu fais concrètement pour vérifier AOP, AOC et IGP quand tu as les produits, les factures ou le tableau de suivi.</t>
  </si>
  <si>
    <t>Décrire une séquence de contrôle : repérer la ligne concernée, vérifier le document, rapprocher la preuve du produit, calculer ou suivre, puis tracer l’écart si nécessaire. Pour ce bloc (AOP/AOC/IGP), citer au moins un élément propre au clausier : AOP, AOC, IGP, origine protégée, traçabilité.</t>
  </si>
  <si>
    <t>Répondre comme sur le terrain : je regarde la fiche ou la facture, je compare avec le produit, je garde la preuve et je signale si ça ne correspond pas. Ici, le sujet est les produits dont l’origine géographique est protégée ; répondre avec l’angle « application terrain » et pas avec une formule générale.</t>
  </si>
  <si>
    <t>Une réponse PRO décrit un contrôle structuré : rapprocher le produit du BPU, vérifier mention du signe, origine protégée, référence produit et conformité documentaire, contrôler la facture ou le tableau annuel, puis conserver la preuve pour le suivi et la déclaration. Elle distingue l’achat réellement éligible d’un produit seulement annoncé comme durable ou de qualité.</t>
  </si>
  <si>
    <t>Une bonne réponse CFA décrit une action observable : regarder le bon produit, contrôler le label ou le certificat, vérifier la facture ou le tableau, puis prévenir si une preuve manque. Pour AOP, AOC et IGP, il faut pouvoir refaire le contrôle après coup. Pour AOP/AOC/IGP, donner au moins une preuve ou un geste de contrôle lié à : AOP, AOC, IGP, origine, preuve.</t>
  </si>
  <si>
    <t>AOP/AOC/IGP — APPLICATION TERRAIN — AOP, AOC, IGP, ORIGINE PROTÉGÉE, TRAÇABILITÉ</t>
  </si>
  <si>
    <t>AOP/AOC/IGP : décrire le contrôle concret en achat, réception ou suivi — mots terrain : AOP, AOC, IGP, origine, preuve</t>
  </si>
  <si>
    <t>OCR clausier CNRC 2026 — p.13, labels AOP AOC IGP — Q034, angle application terrain.</t>
  </si>
  <si>
    <t>Matrice pédagogique M02 issue OCR — à comparer au PDF CNRC source avant usage officiel ; domaine AOP/AOC/IGP, angle application terrain.</t>
  </si>
  <si>
    <t>Relance formateur : faire dérouler le contrôle dans l’ordre. Pour AOP/AOC/IGP, la réponse doit être utilisable par un agent d’achat, un gestionnaire ou un responsable de production.</t>
  </si>
  <si>
    <t>M02 — EGalim durable bio preuves : comment traduire AOP, AOC et IGP en exigence, critère ou clause de marché sans créer une promesse impossible à vérifier ?</t>
  </si>
  <si>
    <t>Comment écrire clairement dans le marché ce que le fournisseur doit faire ou prouver pour AOP, AOC et IGP ?</t>
  </si>
  <si>
    <t>Relier le sujet à la bonne pièce de marché, préciser l’exigence, les preuves, la fréquence de transmission, le contrôle et le traitement des manquements. Pour ce bloc (AOP/AOC/IGP), citer au moins un élément propre au clausier : AOP, AOC, IGP, origine protégée, traçabilité.</t>
  </si>
  <si>
    <t>Dire simplement ce qu’on demande au fournisseur, quand il doit le prouver et ce qu’on vérifie dans les documents. Ici, le sujet est les produits dont l’origine géographique est protégée ; répondre avec l’angle « critère ou clause de marché » et pas avec une formule générale.</t>
  </si>
  <si>
    <t>Une réponse PRO attendue transforme l’objectif en exigence vérifiable : valoriser ou exiger un signe géographique uniquement avec preuve officielle et formulation non discriminatoire. Elle distingue condition d’exécution, critère d’attribution, preuve documentaire et modalité de suivi. La formulation doit rester objective, contrôlable et compatible avec le besoin du marché.</t>
  </si>
  <si>
    <t>Une bonne réponse CFA explique qu’il faut écrire clairement l’engagement du fournisseur, les preuves attendues et le moment où elles seront vérifiées. Elle évite les phrases floues comme “produits responsables” sans document ni contrôle. Pour AOP/AOC/IGP, donner au moins une preuve ou un geste de contrôle lié à : AOP, AOC, IGP, origine, preuve.</t>
  </si>
  <si>
    <t>AOP/AOC/IGP — CRITÈRE OU CLAUSE DE MARCHÉ — AOP, AOC, IGP, ORIGINE PROTÉGÉE, TRAÇABILITÉ</t>
  </si>
  <si>
    <t>AOP/AOC/IGP : transformer l’objectif en exigence écrite et vérifiable — mots terrain : AOP, AOC, IGP, origine, preuve</t>
  </si>
  <si>
    <t>OCR clausier CNRC 2026 — p.13, labels AOP AOC IGP — Q035, angle critère ou clause de marché.</t>
  </si>
  <si>
    <t>Matrice pédagogique M02 issue OCR — à comparer au PDF CNRC source avant usage officiel ; domaine AOP/AOC/IGP, angle critère ou clause de marché.</t>
  </si>
  <si>
    <t>Relance formateur : faire transformer une intention en clause contrôlable. Pour AOP/AOC/IGP, vérifier que la réponse contient une obligation, une preuve, une fréquence ou une conséquence.</t>
  </si>
  <si>
    <t>M02 — EGalim durable bio preuves : sous l’angle définition/périmètre, comment expliquer spécialité traditionnelle garantie pour que les produits dont les caractéristiques sont liées à une composition ou une méthode traditionnelle soit correctement compris dans un marché de restauration collective ?</t>
  </si>
  <si>
    <t>Avec tes mots, explique ce que veut dire spécialité traditionnelle garantie et quels produits ou achats sont concernés dans la pratique.</t>
  </si>
  <si>
    <t>Définir le périmètre avec une réponse construite : objectif, produits concernés, base de calcul ou catégorie reconnue, et limite avec les notions proches. Pour ce bloc (STG), citer au moins un élément propre au clausier : STG, spécialité traditionnelle garantie, cahier des charges, composition.</t>
  </si>
  <si>
    <t>Répondre simplement : dire ce qui est concerné, ce qui ne suffit pas, et ce qu’il faut pouvoir prouver pour un produit reconnu pour une recette ou méthode traditionnelle. Ici, le sujet est un produit reconnu pour une recette ou méthode traditionnelle ; répondre avec l’angle « définition et périmètre » et pas avec une formule générale.</t>
  </si>
  <si>
    <t>Une réponse PRO attendue définit spécialité traditionnelle garantie comme une exigence EGalim rattachée à les produits dont les caractéristiques sont liées à une composition ou une méthode traditionnelle. Elle précise le périmètre, la base d’appréciation et les éléments qui rendent le comptage contrôlable. Elle distingue la catégorie officielle d’une simple allégation commerciale et introduit la nécessité de preuve documentaire.</t>
  </si>
  <si>
    <t>Une bonne réponse CFA dit clairement ce qui doit être compté pour spécialité traditionnelle garantie, sur quels produits ou achats on regarde, et pourquoi il faut une preuve. Elle évite les réponses vagues comme “prendre de meilleurs produits”. Pour STG, donner au moins une preuve ou un geste de contrôle lié à : STG, traditionnel, recette, preuve, produit.</t>
  </si>
  <si>
    <t>STG — DÉFINITION ET PÉRIMÈTRE — STG, SPÉCIALITÉ TRADITIONNELLE GARANTIE, CAHIER DES CHARGES, COMPOSITION</t>
  </si>
  <si>
    <t>STG : définir précisément le sujet et son périmètre EGalim — mots terrain : STG, traditionnel, recette, preuve, produit</t>
  </si>
  <si>
    <t>OCR clausier CNRC 2026 — p.13, STG — Q036, angle définition et périmètre.</t>
  </si>
  <si>
    <t>Matrice pédagogique M02 issue OCR — à comparer au PDF CNRC source avant usage officiel ; domaine STG, angle définition et périmètre.</t>
  </si>
  <si>
    <t>Relance formateur : demander à l’apprenant de reformuler le périmètre sans réciter. Pour STG, refuser une réponse qui cite seulement un pourcentage ou un label sans dire ce qui est compté.</t>
  </si>
  <si>
    <t>M02 — EGalim durable bio preuves : quels documents permettent de prouver spécialité traditionnelle garantie et d’éviter un comptage non contrôlable ?</t>
  </si>
  <si>
    <t>Quels papiers, fichiers ou mentions dois-tu vérifier pour être sûr que spécialité traditionnelle garantie est bien justifié ?</t>
  </si>
  <si>
    <t>Nommer les preuves attendues, expliquer leur validité, leur rattachement au produit et leur cohérence avec BPU, facture ou suivi annuel. Pour ce bloc (STG), citer au moins un élément propre au clausier : STG, spécialité traditionnelle garantie, cahier des charges, composition.</t>
  </si>
  <si>
    <t>Citer les documents concrets et dire comment tu vois qu’ils correspondent au bon produit et à la bonne période. Ici, le sujet est un produit reconnu pour une recette ou méthode traditionnelle ; répondre avec l’angle « preuve et document » et pas avec une formule générale.</t>
  </si>
  <si>
    <t>Une réponse PRO cite les pièces pertinentes : fiche produit, étiquette, certificat ou attestation, cahier des charges et facture. Elle explique que la preuve doit être en cours de validité, rattachée à une référence du BPU ou à une livraison et exploitable pour le calcul annuel. Elle précise aussi qu’une preuve générique ou non datée ne suffit pas pour sécuriser le suivi EGalim.</t>
  </si>
  <si>
    <t>Une bonne réponse CFA nomme les preuves utiles pour spécialité traditionnelle garantie : certificat, label, fiche produit, facture ou tableau de suivi selon le cas. Elle dit qu’il faut vérifier que le document parle du bon produit et qu’il est encore valable. Pour STG, donner au moins une preuve ou un geste de contrôle lié à : STG, traditionnel, recette, preuve, produit.</t>
  </si>
  <si>
    <t>STG — PREUVE ET DOCUMENT — STG, SPÉCIALITÉ TRADITIONNELLE GARANTIE, CAHIER DES CHARGES, COMPOSITION</t>
  </si>
  <si>
    <t>STG : identifier les preuves et les documents contrôlables — mots terrain : STG, traditionnel, recette, preuve, produit</t>
  </si>
  <si>
    <t>OCR clausier CNRC 2026 — p.13, STG — Q037, angle preuve et document.</t>
  </si>
  <si>
    <t>Matrice pédagogique M02 issue OCR — à comparer au PDF CNRC source avant usage officiel ; domaine STG, angle preuve et document.</t>
  </si>
  <si>
    <t>Relance formateur : faire montrer le chemin produit → BPU → facture → preuve. Pour STG, valoriser la preuve datée et reliée au produit, pas la simple affirmation du fournisseur.</t>
  </si>
  <si>
    <t>M02 — EGalim durable bio preuves : quelles erreurs de lecture ou de comptage peuvent fausser spécialité traditionnelle garantie dans un marché public alimentaire ?</t>
  </si>
  <si>
    <t>Quelles erreurs peuvent faire croire à tort que spécialité traditionnelle garantie est respecté ? Donne les pièges concrets à éviter.</t>
  </si>
  <si>
    <t>Identifier les confusions de périmètre, preuves insuffisantes, documents périmés, calculs incomplets ou allégations non reconnues. Pour ce bloc (STG), citer au moins un élément propre au clausier : STG, spécialité traditionnelle garantie, cahier des charges, composition.</t>
  </si>
  <si>
    <t>Répondre en situation : expliquer ce qui peut tromper dans les factures, fiches produits, labels ou tableaux de suivi. Ici, le sujet est un produit reconnu pour une recette ou méthode traditionnelle ; répondre avec l’angle « risque et erreur à éviter » et pas avec une formule générale.</t>
  </si>
  <si>
    <t>Une réponse PRO attendue analyse le risque principal : assimiler une recette traditionnelle revendiquée par le fournisseur à une STG officielle. Elle montre la conséquence sur le calcul EGalim, la télédéclaration, le suivi fournisseur ou la conformité d’exécution. Elle propose une réaction opérationnelle : demander une preuve complémentaire, exclure la ligne du comptage ou tracer l’écart.</t>
  </si>
  <si>
    <t>Une bonne réponse CFA repère le piège : compter un produit sans preuve claire, utiliser le mauvais total ou accepter une mention qui ne vaut pas certification. Elle indique qu’il faut demander la preuve avant de compter le produit. Pour STG, donner au moins une preuve ou un geste de contrôle lié à : STG, traditionnel, recette, preuve, produit.</t>
  </si>
  <si>
    <t>STG — RISQUE ET ERREUR À ÉVITER — STG, SPÉCIALITÉ TRADITIONNELLE GARANTIE, CAHIER DES CHARGES, COMPOSITION</t>
  </si>
  <si>
    <t>STG : repérer les confusions et les erreurs de comptage — mots terrain : STG, traditionnel, recette, preuve, produit</t>
  </si>
  <si>
    <t>OCR clausier CNRC 2026 — p.13, STG — Q038, angle risque et erreur à éviter.</t>
  </si>
  <si>
    <t>Matrice pédagogique M02 issue OCR — à comparer au PDF CNRC source avant usage officiel ; domaine STG, angle risque et erreur à éviter.</t>
  </si>
  <si>
    <t>Relance formateur : demander un exemple d’erreur réelle. Pour STG, la réponse doit lier le piège à une conséquence de comptage ou de contrôle.</t>
  </si>
  <si>
    <t>M02 — EGalim durable bio preuves : comment contrôler concrètement spécialité traditionnelle garantie dans le suivi des achats, des livraisons ou du rapport annuel ?</t>
  </si>
  <si>
    <t>Décris ce que tu fais concrètement pour vérifier spécialité traditionnelle garantie quand tu as les produits, les factures ou le tableau de suivi.</t>
  </si>
  <si>
    <t>Décrire une séquence de contrôle : repérer la ligne concernée, vérifier le document, rapprocher la preuve du produit, calculer ou suivre, puis tracer l’écart si nécessaire. Pour ce bloc (STG), citer au moins un élément propre au clausier : STG, spécialité traditionnelle garantie, cahier des charges, composition.</t>
  </si>
  <si>
    <t>Répondre comme sur le terrain : je regarde la fiche ou la facture, je compare avec le produit, je garde la preuve et je signale si ça ne correspond pas. Ici, le sujet est un produit reconnu pour une recette ou méthode traditionnelle ; répondre avec l’angle « application terrain » et pas avec une formule générale.</t>
  </si>
  <si>
    <t>Une réponse PRO décrit un contrôle structuré : rapprocher le produit du BPU, vérifier preuve de reconnaissance STG et cohérence entre la référence livrée et le cahier des charges applicable, contrôler la facture ou le tableau annuel, puis conserver la preuve pour le suivi et la déclaration. Elle distingue l’achat réellement éligible d’un produit seulement annoncé comme durable ou de qualité.</t>
  </si>
  <si>
    <t>Une bonne réponse CFA décrit une action observable : regarder le bon produit, contrôler le label ou le certificat, vérifier la facture ou le tableau, puis prévenir si une preuve manque. Pour spécialité traditionnelle garantie, il faut pouvoir refaire le contrôle après coup. Pour STG, donner au moins une preuve ou un geste de contrôle lié à : STG, traditionnel, recette, preuve, produit.</t>
  </si>
  <si>
    <t>STG — APPLICATION TERRAIN — STG, SPÉCIALITÉ TRADITIONNELLE GARANTIE, CAHIER DES CHARGES, COMPOSITION</t>
  </si>
  <si>
    <t>STG : décrire le contrôle concret en achat, réception ou suivi — mots terrain : STG, traditionnel, recette, preuve, produit</t>
  </si>
  <si>
    <t>OCR clausier CNRC 2026 — p.13, STG — Q039, angle application terrain.</t>
  </si>
  <si>
    <t>Matrice pédagogique M02 issue OCR — à comparer au PDF CNRC source avant usage officiel ; domaine STG, angle application terrain.</t>
  </si>
  <si>
    <t>Relance formateur : faire dérouler le contrôle dans l’ordre. Pour STG, la réponse doit être utilisable par un agent d’achat, un gestionnaire ou un responsable de production.</t>
  </si>
  <si>
    <t>M02 — EGalim durable bio preuves : comment traduire spécialité traditionnelle garantie en exigence, critère ou clause de marché sans créer une promesse impossible à vérifier ?</t>
  </si>
  <si>
    <t>Comment écrire clairement dans le marché ce que le fournisseur doit faire ou prouver pour spécialité traditionnelle garantie ?</t>
  </si>
  <si>
    <t>Relier le sujet à la bonne pièce de marché, préciser l’exigence, les preuves, la fréquence de transmission, le contrôle et le traitement des manquements. Pour ce bloc (STG), citer au moins un élément propre au clausier : STG, spécialité traditionnelle garantie, cahier des charges, composition.</t>
  </si>
  <si>
    <t>Dire simplement ce qu’on demande au fournisseur, quand il doit le prouver et ce qu’on vérifie dans les documents. Ici, le sujet est un produit reconnu pour une recette ou méthode traditionnelle ; répondre avec l’angle « critère ou clause de marché » et pas avec une formule générale.</t>
  </si>
  <si>
    <t>Une réponse PRO attendue transforme l’objectif en exigence vérifiable : prévoir une valorisation de la STG avec justificatif et contrôle de correspondance produit. Elle distingue condition d’exécution, critère d’attribution, preuve documentaire et modalité de suivi. La formulation doit rester objective, contrôlable et compatible avec le besoin du marché.</t>
  </si>
  <si>
    <t>Une bonne réponse CFA explique qu’il faut écrire clairement l’engagement du fournisseur, les preuves attendues et le moment où elles seront vérifiées. Elle évite les phrases floues comme “produits responsables” sans document ni contrôle. Pour STG, donner au moins une preuve ou un geste de contrôle lié à : STG, traditionnel, recette, preuve, produit.</t>
  </si>
  <si>
    <t>STG — CRITÈRE OU CLAUSE DE MARCHÉ — STG, SPÉCIALITÉ TRADITIONNELLE GARANTIE, CAHIER DES CHARGES, COMPOSITION</t>
  </si>
  <si>
    <t>STG : transformer l’objectif en exigence écrite et vérifiable — mots terrain : STG, traditionnel, recette, preuve, produit</t>
  </si>
  <si>
    <t>OCR clausier CNRC 2026 — p.13, STG — Q040, angle critère ou clause de marché.</t>
  </si>
  <si>
    <t>Matrice pédagogique M02 issue OCR — à comparer au PDF CNRC source avant usage officiel ; domaine STG, angle critère ou clause de marché.</t>
  </si>
  <si>
    <t>Relance formateur : faire transformer une intention en clause contrôlable. Pour STG, vérifier que la réponse contient une obligation, une preuve, une fréquence ou une conséquence.</t>
  </si>
  <si>
    <t>M02 — EGalim durable bio preuves : sous l’angle définition/périmètre, comment expliquer Label Rouge pour que le signe national garantissant une qualité supérieure par rapport aux produits habituellement commercialisés soit correctement compris dans un marché de restauration collective ?</t>
  </si>
  <si>
    <t>Avec tes mots, explique ce que veut dire Label Rouge et quels produits ou achats sont concernés dans la pratique.</t>
  </si>
  <si>
    <t>Définir le périmètre avec une réponse construite : objectif, produits concernés, base de calcul ou catégorie reconnue, et limite avec les notions proches. Pour ce bloc (Label Rouge), citer au moins un élément propre au clausier : Label Rouge, qualité supérieure, signe national, certificat.</t>
  </si>
  <si>
    <t>Répondre simplement : dire ce qui est concerné, ce qui ne suffit pas, et ce qu’il faut pouvoir prouver pour les produits Label Rouge à identifier et prouver. Ici, le sujet est les produits Label Rouge à identifier et prouver ; répondre avec l’angle « définition et périmètre » et pas avec une formule générale.</t>
  </si>
  <si>
    <t>Une réponse PRO attendue définit Label Rouge comme une exigence EGalim rattachée à le signe national garantissant une qualité supérieure par rapport aux produits habituellement commercialisés. Elle précise le périmètre, la base d’appréciation et les éléments qui rendent le comptage contrôlable. Elle distingue la catégorie officielle d’une simple allégation commerciale et introduit la nécessité de preuve documentaire.</t>
  </si>
  <si>
    <t>Une bonne réponse CFA dit clairement ce qui doit être compté pour Label Rouge, sur quels produits ou achats on regarde, et pourquoi il faut une preuve. Elle évite les réponses vagues comme “prendre de meilleurs produits”. Pour Label Rouge, donner au moins une preuve ou un geste de contrôle lié à : Label Rouge, qualité supérieure, logo, preuve.</t>
  </si>
  <si>
    <t>LABEL ROUGE — DÉFINITION ET PÉRIMÈTRE — LABEL ROUGE, QUALITÉ SUPÉRIEURE, SIGNE NATIONAL, CERTIFICAT</t>
  </si>
  <si>
    <t>Label Rouge : définir précisément le sujet et son périmètre EGalim — mots terrain : Label Rouge, qualité supérieure, logo, preuve</t>
  </si>
  <si>
    <t>OCR clausier CNRC 2026 — p.13, Label Rouge — Q041, angle définition et périmètre.</t>
  </si>
  <si>
    <t>Matrice pédagogique M02 issue OCR — à comparer au PDF CNRC source avant usage officiel ; domaine Label Rouge, angle définition et périmètre.</t>
  </si>
  <si>
    <t>Relance formateur : demander à l’apprenant de reformuler le périmètre sans réciter. Pour Label Rouge, refuser une réponse qui cite seulement un pourcentage ou un label sans dire ce qui est compté.</t>
  </si>
  <si>
    <t>M02 — EGalim durable bio preuves : quels documents permettent de prouver Label Rouge et d’éviter un comptage non contrôlable ?</t>
  </si>
  <si>
    <t>Quels papiers, fichiers ou mentions dois-tu vérifier pour être sûr que Label Rouge est bien justifié ?</t>
  </si>
  <si>
    <t>Nommer les preuves attendues, expliquer leur validité, leur rattachement au produit et leur cohérence avec BPU, facture ou suivi annuel. Pour ce bloc (Label Rouge), citer au moins un élément propre au clausier : Label Rouge, qualité supérieure, signe national, certificat.</t>
  </si>
  <si>
    <t>Citer les documents concrets et dire comment tu vois qu’ils correspondent au bon produit et à la bonne période. Ici, le sujet est les produits Label Rouge à identifier et prouver ; répondre avec l’angle « preuve et document » et pas avec une formule générale.</t>
  </si>
  <si>
    <t>Une réponse PRO cite les pièces pertinentes : étiquette Label Rouge, certificat, fiche produit, BPU, facture et bon de livraison. Elle explique que la preuve doit être en cours de validité, rattachée à une référence du BPU ou à une livraison et exploitable pour le calcul annuel. Elle précise aussi qu’une preuve générique ou non datée ne suffit pas pour sécuriser le suivi EGalim.</t>
  </si>
  <si>
    <t>Une bonne réponse CFA nomme les preuves utiles pour Label Rouge : certificat, label, fiche produit, facture ou tableau de suivi selon le cas. Elle dit qu’il faut vérifier que le document parle du bon produit et qu’il est encore valable. Pour Label Rouge, donner au moins une preuve ou un geste de contrôle lié à : Label Rouge, qualité supérieure, logo, preuve.</t>
  </si>
  <si>
    <t>LABEL ROUGE — PREUVE ET DOCUMENT — LABEL ROUGE, QUALITÉ SUPÉRIEURE, SIGNE NATIONAL, CERTIFICAT</t>
  </si>
  <si>
    <t>Label Rouge : identifier les preuves et les documents contrôlables — mots terrain : Label Rouge, qualité supérieure, logo, preuve</t>
  </si>
  <si>
    <t>OCR clausier CNRC 2026 — p.13, Label Rouge — Q042, angle preuve et document.</t>
  </si>
  <si>
    <t>Matrice pédagogique M02 issue OCR — à comparer au PDF CNRC source avant usage officiel ; domaine Label Rouge, angle preuve et document.</t>
  </si>
  <si>
    <t>Relance formateur : faire montrer le chemin produit → BPU → facture → preuve. Pour Label Rouge, valoriser la preuve datée et reliée au produit, pas la simple affirmation du fournisseur.</t>
  </si>
  <si>
    <t>M02 — EGalim durable bio preuves : quelles erreurs de lecture ou de comptage peuvent fausser Label Rouge dans un marché public alimentaire ?</t>
  </si>
  <si>
    <t>Quelles erreurs peuvent faire croire à tort que Label Rouge est respecté ? Donne les pièges concrets à éviter.</t>
  </si>
  <si>
    <t>Identifier les confusions de périmètre, preuves insuffisantes, documents périmés, calculs incomplets ou allégations non reconnues. Pour ce bloc (Label Rouge), citer au moins un élément propre au clausier : Label Rouge, qualité supérieure, signe national, certificat.</t>
  </si>
  <si>
    <t>Répondre en situation : expliquer ce qui peut tromper dans les factures, fiches produits, labels ou tableaux de suivi. Ici, le sujet est les produits Label Rouge à identifier et prouver ; répondre avec l’angle « risque et erreur à éviter » et pas avec une formule générale.</t>
  </si>
  <si>
    <t>Une réponse PRO attendue analyse le risque principal : croire qu’un produit “haut de gamme” ou “premium” équivaut à Label Rouge. Elle montre la conséquence sur le calcul EGalim, la télédéclaration, le suivi fournisseur ou la conformité d’exécution. Elle propose une réaction opérationnelle : demander une preuve complémentaire, exclure la ligne du comptage ou tracer l’écart.</t>
  </si>
  <si>
    <t>Une bonne réponse CFA repère le piège : compter un produit sans preuve claire, utiliser le mauvais total ou accepter une mention qui ne vaut pas certification. Elle indique qu’il faut demander la preuve avant de compter le produit. Pour Label Rouge, donner au moins une preuve ou un geste de contrôle lié à : Label Rouge, qualité supérieure, logo, preuve.</t>
  </si>
  <si>
    <t>LABEL ROUGE — RISQUE ET ERREUR À ÉVITER — LABEL ROUGE, QUALITÉ SUPÉRIEURE, SIGNE NATIONAL, CERTIFICAT</t>
  </si>
  <si>
    <t>Label Rouge : repérer les confusions et les erreurs de comptage — mots terrain : Label Rouge, qualité supérieure, logo, preuve</t>
  </si>
  <si>
    <t>OCR clausier CNRC 2026 — p.13, Label Rouge — Q043, angle risque et erreur à éviter.</t>
  </si>
  <si>
    <t>Matrice pédagogique M02 issue OCR — à comparer au PDF CNRC source avant usage officiel ; domaine Label Rouge, angle risque et erreur à éviter.</t>
  </si>
  <si>
    <t>Relance formateur : demander un exemple d’erreur réelle. Pour Label Rouge, la réponse doit lier le piège à une conséquence de comptage ou de contrôle.</t>
  </si>
  <si>
    <t>M02 — EGalim durable bio preuves : comment contrôler concrètement Label Rouge dans le suivi des achats, des livraisons ou du rapport annuel ?</t>
  </si>
  <si>
    <t>Décris ce que tu fais concrètement pour vérifier Label Rouge quand tu as les produits, les factures ou le tableau de suivi.</t>
  </si>
  <si>
    <t>Décrire une séquence de contrôle : repérer la ligne concernée, vérifier le document, rapprocher la preuve du produit, calculer ou suivre, puis tracer l’écart si nécessaire. Pour ce bloc (Label Rouge), citer au moins un élément propre au clausier : Label Rouge, qualité supérieure, signe national, certificat.</t>
  </si>
  <si>
    <t>Répondre comme sur le terrain : je regarde la fiche ou la facture, je compare avec le produit, je garde la preuve et je signale si ça ne correspond pas. Ici, le sujet est les produits Label Rouge à identifier et prouver ; répondre avec l’angle « application terrain » et pas avec une formule générale.</t>
  </si>
  <si>
    <t>Une réponse PRO décrit un contrôle structuré : rapprocher le produit du BPU, vérifier mention Label Rouge, certificat ou attestation valide et rattachement aux références livrées, contrôler la facture ou le tableau annuel, puis conserver la preuve pour le suivi et la déclaration. Elle distingue l’achat réellement éligible d’un produit seulement annoncé comme durable ou de qualité.</t>
  </si>
  <si>
    <t>Une bonne réponse CFA décrit une action observable : regarder le bon produit, contrôler le label ou le certificat, vérifier la facture ou le tableau, puis prévenir si une preuve manque. Pour Label Rouge, il faut pouvoir refaire le contrôle après coup. Pour Label Rouge, donner au moins une preuve ou un geste de contrôle lié à : Label Rouge, qualité supérieure, logo, preuve.</t>
  </si>
  <si>
    <t>LABEL ROUGE — APPLICATION TERRAIN — LABEL ROUGE, QUALITÉ SUPÉRIEURE, SIGNE NATIONAL, CERTIFICAT</t>
  </si>
  <si>
    <t>Label Rouge : décrire le contrôle concret en achat, réception ou suivi — mots terrain : Label Rouge, qualité supérieure, logo, preuve</t>
  </si>
  <si>
    <t>OCR clausier CNRC 2026 — p.13, Label Rouge — Q044, angle application terrain.</t>
  </si>
  <si>
    <t>Matrice pédagogique M02 issue OCR — à comparer au PDF CNRC source avant usage officiel ; domaine Label Rouge, angle application terrain.</t>
  </si>
  <si>
    <t>Relance formateur : faire dérouler le contrôle dans l’ordre. Pour Label Rouge, la réponse doit être utilisable par un agent d’achat, un gestionnaire ou un responsable de production.</t>
  </si>
  <si>
    <t>M02 — EGalim durable bio preuves : comment traduire Label Rouge en exigence, critère ou clause de marché sans créer une promesse impossible à vérifier ?</t>
  </si>
  <si>
    <t>Comment écrire clairement dans le marché ce que le fournisseur doit faire ou prouver pour Label Rouge ?</t>
  </si>
  <si>
    <t>Relier le sujet à la bonne pièce de marché, préciser l’exigence, les preuves, la fréquence de transmission, le contrôle et le traitement des manquements. Pour ce bloc (Label Rouge), citer au moins un élément propre au clausier : Label Rouge, qualité supérieure, signe national, certificat.</t>
  </si>
  <si>
    <t>Dire simplement ce qu’on demande au fournisseur, quand il doit le prouver et ce qu’on vérifie dans les documents. Ici, le sujet est les produits Label Rouge à identifier et prouver ; répondre avec l’angle « critère ou clause de marché » et pas avec une formule générale.</t>
  </si>
  <si>
    <t>Une réponse PRO attendue transforme l’objectif en exigence vérifiable : exiger ou valoriser le Label Rouge en demandant des preuves associées aux produits du marché. Elle distingue condition d’exécution, critère d’attribution, preuve documentaire et modalité de suivi. La formulation doit rester objective, contrôlable et compatible avec le besoin du marché.</t>
  </si>
  <si>
    <t>Une bonne réponse CFA explique qu’il faut écrire clairement l’engagement du fournisseur, les preuves attendues et le moment où elles seront vérifiées. Elle évite les phrases floues comme “produits responsables” sans document ni contrôle. Pour Label Rouge, donner au moins une preuve ou un geste de contrôle lié à : Label Rouge, qualité supérieure, logo, preuve.</t>
  </si>
  <si>
    <t>LABEL ROUGE — CRITÈRE OU CLAUSE DE MARCHÉ — LABEL ROUGE, QUALITÉ SUPÉRIEURE, SIGNE NATIONAL, CERTIFICAT</t>
  </si>
  <si>
    <t>Label Rouge : transformer l’objectif en exigence écrite et vérifiable — mots terrain : Label Rouge, qualité supérieure, logo, preuve</t>
  </si>
  <si>
    <t>OCR clausier CNRC 2026 — p.13, Label Rouge — Q045, angle critère ou clause de marché.</t>
  </si>
  <si>
    <t>Matrice pédagogique M02 issue OCR — à comparer au PDF CNRC source avant usage officiel ; domaine Label Rouge, angle critère ou clause de marché.</t>
  </si>
  <si>
    <t>Relance formateur : faire transformer une intention en clause contrôlable. Pour Label Rouge, vérifier que la réponse contient une obligation, une preuve, une fréquence ou une conséquence.</t>
  </si>
  <si>
    <t>M02 — EGalim durable bio preuves : sous l’angle définition/périmètre, comment expliquer règles de production biologique pour que les pratiques et garanties associées à l’agriculture biologique soit correctement compris dans un marché de restauration collective ?</t>
  </si>
  <si>
    <t>Avec tes mots, explique ce que veut dire règles de production biologique et quels produits ou achats sont concernés dans la pratique.</t>
  </si>
  <si>
    <t>Définir le périmètre avec une réponse construite : objectif, produits concernés, base de calcul ou catégorie reconnue, et limite avec les notions proches. Pour ce bloc (Bio règles), citer au moins un élément propre au clausier : agriculture biologique, organisme certificateur, eurofeuille, contrôle, OGM.</t>
  </si>
  <si>
    <t>Répondre simplement : dire ce qui est concerné, ce qui ne suffit pas, et ce qu’il faut pouvoir prouver pour ce qui rend un produit réellement bio et pas seulement présenté comme naturel. Ici, le sujet est ce qui rend un produit réellement bio et pas seulement présenté comme naturel ; répondre avec l’angle « définition et périmètre » et pas avec une formule générale.</t>
  </si>
  <si>
    <t>Une réponse PRO attendue définit règles de production biologique comme une exigence EGalim rattachée à les pratiques et garanties associées à l’agriculture biologique. Elle précise le périmètre, la base d’appréciation et les éléments qui rendent le comptage contrôlable. Elle distingue la catégorie officielle d’une simple allégation commerciale et introduit la nécessité de preuve documentaire.</t>
  </si>
  <si>
    <t>Une bonne réponse CFA dit clairement ce qui doit être compté pour règles de production biologique, sur quels produits ou achats on regarde, et pourquoi il faut une preuve. Elle évite les réponses vagues comme “prendre de meilleurs produits”. Pour Bio règles, donner au moins une preuve ou un geste de contrôle lié à : bio, certificat, logo, contrôle, pas OGM.</t>
  </si>
  <si>
    <t>BIO RÈGLES — DÉFINITION ET PÉRIMÈTRE — AGRICULTURE BIOLOGIQUE, ORGANISME CERTIFICATEUR, EUROFEUILLE, CONTRÔLE, OGM</t>
  </si>
  <si>
    <t>Bio règles : définir précisément le sujet et son périmètre EGalim — mots terrain : bio, certificat, logo, contrôle, pas OGM</t>
  </si>
  <si>
    <t>OCR clausier CNRC 2026 — p.13-14, produits biologiques et contrôles — Q046, angle définition et périmètre.</t>
  </si>
  <si>
    <t>Matrice pédagogique M02 issue OCR — à comparer au PDF CNRC source avant usage officiel ; domaine Bio règles, angle définition et périmètre.</t>
  </si>
  <si>
    <t>Relance formateur : demander à l’apprenant de reformuler le périmètre sans réciter. Pour Bio règles, refuser une réponse qui cite seulement un pourcentage ou un label sans dire ce qui est compté.</t>
  </si>
  <si>
    <t>M02 — EGalim durable bio preuves : quels documents permettent de prouver règles de production biologique et d’éviter un comptage non contrôlable ?</t>
  </si>
  <si>
    <t>Quels papiers, fichiers ou mentions dois-tu vérifier pour être sûr que règles de production biologique est bien justifié ?</t>
  </si>
  <si>
    <t>Nommer les preuves attendues, expliquer leur validité, leur rattachement au produit et leur cohérence avec BPU, facture ou suivi annuel. Pour ce bloc (Bio règles), citer au moins un élément propre au clausier : agriculture biologique, organisme certificateur, eurofeuille, contrôle, OGM.</t>
  </si>
  <si>
    <t>Citer les documents concrets et dire comment tu vois qu’ils correspondent au bon produit et à la bonne période. Ici, le sujet est ce qui rend un produit réellement bio et pas seulement présenté comme naturel ; répondre avec l’angle « preuve et document » et pas avec une formule générale.</t>
  </si>
  <si>
    <t>Une réponse PRO cite les pièces pertinentes : certificat bio, numéro d’organisme certificateur, fiche produit, étiquette eurofeuille ou logo AB le cas échéant. Elle explique que la preuve doit être en cours de validité, rattachée à une référence du BPU ou à une livraison et exploitable pour le calcul annuel. Elle précise aussi qu’une preuve générique ou non datée ne suffit pas pour sécuriser le suivi EGalim.</t>
  </si>
  <si>
    <t>Une bonne réponse CFA nomme les preuves utiles pour règles de production biologique : certificat, label, fiche produit, facture ou tableau de suivi selon le cas. Elle dit qu’il faut vérifier que le document parle du bon produit et qu’il est encore valable. Pour Bio règles, donner au moins une preuve ou un geste de contrôle lié à : bio, certificat, logo, contrôle, pas OGM.</t>
  </si>
  <si>
    <t>BIO RÈGLES — PREUVE ET DOCUMENT — AGRICULTURE BIOLOGIQUE, ORGANISME CERTIFICATEUR, EUROFEUILLE, CONTRÔLE, OGM</t>
  </si>
  <si>
    <t>Bio règles : identifier les preuves et les documents contrôlables — mots terrain : bio, certificat, logo, contrôle, pas OGM</t>
  </si>
  <si>
    <t>OCR clausier CNRC 2026 — p.13-14, produits biologiques et contrôles — Q047, angle preuve et document.</t>
  </si>
  <si>
    <t>Matrice pédagogique M02 issue OCR — à comparer au PDF CNRC source avant usage officiel ; domaine Bio règles, angle preuve et document.</t>
  </si>
  <si>
    <t>Relance formateur : faire montrer le chemin produit → BPU → facture → preuve. Pour Bio règles, valoriser la preuve datée et reliée au produit, pas la simple affirmation du fournisseur.</t>
  </si>
  <si>
    <t>M02 — EGalim durable bio preuves : quelles erreurs de lecture ou de comptage peuvent fausser règles de production biologique dans un marché public alimentaire ?</t>
  </si>
  <si>
    <t>Quelles erreurs peuvent faire croire à tort que règles de production biologique est respecté ? Donne les pièges concrets à éviter.</t>
  </si>
  <si>
    <t>Identifier les confusions de périmètre, preuves insuffisantes, documents périmés, calculs incomplets ou allégations non reconnues. Pour ce bloc (Bio règles), citer au moins un élément propre au clausier : agriculture biologique, organisme certificateur, eurofeuille, contrôle, OGM.</t>
  </si>
  <si>
    <t>Répondre en situation : expliquer ce qui peut tromper dans les factures, fiches produits, labels ou tableaux de suivi. Ici, le sujet est ce qui rend un produit réellement bio et pas seulement présenté comme naturel ; répondre avec l’angle « risque et erreur à éviter » et pas avec une formule générale.</t>
  </si>
  <si>
    <t>Une réponse PRO attendue analyse le risque principal : confondre bio, local, naturel, raisonné ou sans traitement avec une certification biologique. Elle montre la conséquence sur le calcul EGalim, la télédéclaration, le suivi fournisseur ou la conformité d’exécution. Elle propose une réaction opérationnelle : demander une preuve complémentaire, exclure la ligne du comptage ou tracer l’écart.</t>
  </si>
  <si>
    <t>Une bonne réponse CFA repère le piège : compter un produit sans preuve claire, utiliser le mauvais total ou accepter une mention qui ne vaut pas certification. Elle indique qu’il faut demander la preuve avant de compter le produit. Pour Bio règles, donner au moins une preuve ou un geste de contrôle lié à : bio, certificat, logo, contrôle, pas OGM.</t>
  </si>
  <si>
    <t>BIO RÈGLES — RISQUE ET ERREUR À ÉVITER — AGRICULTURE BIOLOGIQUE, ORGANISME CERTIFICATEUR, EUROFEUILLE, CONTRÔLE, OGM</t>
  </si>
  <si>
    <t>Bio règles : repérer les confusions et les erreurs de comptage — mots terrain : bio, certificat, logo, contrôle, pas OGM</t>
  </si>
  <si>
    <t>OCR clausier CNRC 2026 — p.13-14, produits biologiques et contrôles — Q048, angle risque et erreur à éviter.</t>
  </si>
  <si>
    <t>Matrice pédagogique M02 issue OCR — à comparer au PDF CNRC source avant usage officiel ; domaine Bio règles, angle risque et erreur à éviter.</t>
  </si>
  <si>
    <t>Relance formateur : demander un exemple d’erreur réelle. Pour Bio règles, la réponse doit lier le piège à une conséquence de comptage ou de contrôle.</t>
  </si>
  <si>
    <t>M02 — EGalim durable bio preuves : comment contrôler concrètement règles de production biologique dans le suivi des achats, des livraisons ou du rapport annuel ?</t>
  </si>
  <si>
    <t>Décris ce que tu fais concrètement pour vérifier règles de production biologique quand tu as les produits, les factures ou le tableau de suivi.</t>
  </si>
  <si>
    <t>Décrire une séquence de contrôle : repérer la ligne concernée, vérifier le document, rapprocher la preuve du produit, calculer ou suivre, puis tracer l’écart si nécessaire. Pour ce bloc (Bio règles), citer au moins un élément propre au clausier : agriculture biologique, organisme certificateur, eurofeuille, contrôle, OGM.</t>
  </si>
  <si>
    <t>Répondre comme sur le terrain : je regarde la fiche ou la facture, je compare avec le produit, je garde la preuve et je signale si ça ne correspond pas. Ici, le sujet est ce qui rend un produit réellement bio et pas seulement présenté comme naturel ; répondre avec l’angle « application terrain » et pas avec une formule générale.</t>
  </si>
  <si>
    <t>Une réponse PRO décrit un contrôle structuré : rapprocher le produit du BPU, vérifier certification par organisme agréé, notification d’activité et contrôle régulier des opérateurs, contrôler la facture ou le tableau annuel, puis conserver la preuve pour le suivi et la déclaration. Elle distingue l’achat réellement éligible d’un produit seulement annoncé comme durable ou de qualité.</t>
  </si>
  <si>
    <t>Une bonne réponse CFA décrit une action observable : regarder le bon produit, contrôler le label ou le certificat, vérifier la facture ou le tableau, puis prévenir si une preuve manque. Pour règles de production biologique, il faut pouvoir refaire le contrôle après coup. Pour Bio règles, donner au moins une preuve ou un geste de contrôle lié à : bio, certificat, logo, contrôle, pas OGM.</t>
  </si>
  <si>
    <t>BIO RÈGLES — APPLICATION TERRAIN — AGRICULTURE BIOLOGIQUE, ORGANISME CERTIFICATEUR, EUROFEUILLE, CONTRÔLE, OGM</t>
  </si>
  <si>
    <t>Bio règles : décrire le contrôle concret en achat, réception ou suivi — mots terrain : bio, certificat, logo, contrôle, pas OGM</t>
  </si>
  <si>
    <t>OCR clausier CNRC 2026 — p.13-14, produits biologiques et contrôles — Q049, angle application terrain.</t>
  </si>
  <si>
    <t>Matrice pédagogique M02 issue OCR — à comparer au PDF CNRC source avant usage officiel ; domaine Bio règles, angle application terrain.</t>
  </si>
  <si>
    <t>Relance formateur : faire dérouler le contrôle dans l’ordre. Pour Bio règles, la réponse doit être utilisable par un agent d’achat, un gestionnaire ou un responsable de production.</t>
  </si>
  <si>
    <t>M02 — EGalim durable bio preuves : comment traduire règles de production biologique en exigence, critère ou clause de marché sans créer une promesse impossible à vérifier ?</t>
  </si>
  <si>
    <t>Comment écrire clairement dans le marché ce que le fournisseur doit faire ou prouver pour règles de production biologique ?</t>
  </si>
  <si>
    <t>Relier le sujet à la bonne pièce de marché, préciser l’exigence, les preuves, la fréquence de transmission, le contrôle et le traitement des manquements. Pour ce bloc (Bio règles), citer au moins un élément propre au clausier : agriculture biologique, organisme certificateur, eurofeuille, contrôle, OGM.</t>
  </si>
  <si>
    <t>Dire simplement ce qu’on demande au fournisseur, quand il doit le prouver et ce qu’on vérifie dans les documents. Ici, le sujet est ce qui rend un produit réellement bio et pas seulement présenté comme naturel ; répondre avec l’angle « critère ou clause de marché » et pas avec une formule générale.</t>
  </si>
  <si>
    <t>Une réponse PRO attendue transforme l’objectif en exigence vérifiable : demander une preuve bio valide pour les produits comptés dans les 20 % et les rattacher au BPU. Elle distingue condition d’exécution, critère d’attribution, preuve documentaire et modalité de suivi. La formulation doit rester objective, contrôlable et compatible avec le besoin du marché.</t>
  </si>
  <si>
    <t>Une bonne réponse CFA explique qu’il faut écrire clairement l’engagement du fournisseur, les preuves attendues et le moment où elles seront vérifiées. Elle évite les phrases floues comme “produits responsables” sans document ni contrôle. Pour Bio règles, donner au moins une preuve ou un geste de contrôle lié à : bio, certificat, logo, contrôle, pas OGM.</t>
  </si>
  <si>
    <t>BIO RÈGLES — CRITÈRE OU CLAUSE DE MARCHÉ — AGRICULTURE BIOLOGIQUE, ORGANISME CERTIFICATEUR, EUROFEUILLE, CONTRÔLE, OGM</t>
  </si>
  <si>
    <t>Bio règles : transformer l’objectif en exigence écrite et vérifiable — mots terrain : bio, certificat, logo, contrôle, pas OGM</t>
  </si>
  <si>
    <t>OCR clausier CNRC 2026 — p.13-14, produits biologiques et contrôles — Q050, angle critère ou clause de marché.</t>
  </si>
  <si>
    <t>Matrice pédagogique M02 issue OCR — à comparer au PDF CNRC source avant usage officiel ; domaine Bio règles, angle critère ou clause de marché.</t>
  </si>
  <si>
    <t>Relance formateur : faire transformer une intention en clause contrôlable. Pour Bio règles, vérifier que la réponse contient une obligation, une preuve, une fréquence ou une conséquence.</t>
  </si>
  <si>
    <t>M02 — EGalim durable bio preuves : sous l’angle définition/périmètre, comment expliquer produits en conversion vers l’agriculture biologique pour que les produits végétaux éligibles à la mention en conversion selon les conditions du clausier soit correctement compris dans un marché de restauration collective ?</t>
  </si>
  <si>
    <t>Avec tes mots, explique ce que veut dire produits en conversion vers l’agriculture biologique et quels produits ou achats sont concernés dans la pratique.</t>
  </si>
  <si>
    <t>Définir le périmètre avec une réponse construite : objectif, produits concernés, base de calcul ou catégorie reconnue, et limite avec les notions proches. Pour ce bloc (Conversion), citer au moins un élément propre au clausier : conversion biologique, mention officielle, organisme certificateur, produit végétal.</t>
  </si>
  <si>
    <t>Répondre simplement : dire ce qui est concerné, ce qui ne suffit pas, et ce qu’il faut pouvoir prouver pour les produits pas encore bio mais officiellement en conversion. Ici, le sujet est les produits pas encore bio mais officiellement en conversion ; répondre avec l’angle « définition et périmètre » et pas avec une formule générale.</t>
  </si>
  <si>
    <t>Une réponse PRO attendue définit produits en conversion vers l’agriculture biologique comme une exigence EGalim rattachée à les produits végétaux éligibles à la mention en conversion selon les conditions du clausier. Elle précise le périmètre, la base d’appréciation et les éléments qui rendent le comptage contrôlable. Elle distingue la catégorie officielle d’une simple allégation commerciale et introduit la nécessité de preuve documentaire.</t>
  </si>
  <si>
    <t>Une bonne réponse CFA dit clairement ce qui doit être compté pour produits en conversion vers l’agriculture biologique, sur quels produits ou achats on regarde, et pourquoi il faut une preuve. Elle évite les réponses vagues comme “prendre de meilleurs produits”. Pour Conversion, donner au moins une preuve ou un geste de contrôle lié à : conversion bio, attestation, contrôle, produit végétal.</t>
  </si>
  <si>
    <t>CONVERSION — DÉFINITION ET PÉRIMÈTRE — CONVERSION BIOLOGIQUE, MENTION OFFICIELLE, ORGANISME CERTIFICATEUR, PRODUIT VÉGÉTAL</t>
  </si>
  <si>
    <t>Conversion : définir précisément le sujet et son périmètre EGalim — mots terrain : conversion bio, attestation, contrôle, produit végétal</t>
  </si>
  <si>
    <t>OCR clausier CNRC 2026 — p.13-14, conversion biologique — Q051, angle définition et périmètre.</t>
  </si>
  <si>
    <t>Matrice pédagogique M02 issue OCR — à comparer au PDF CNRC source avant usage officiel ; domaine Conversion, angle définition et périmètre.</t>
  </si>
  <si>
    <t>Relance formateur : demander à l’apprenant de reformuler le périmètre sans réciter. Pour Conversion, refuser une réponse qui cite seulement un pourcentage ou un label sans dire ce qui est compté.</t>
  </si>
  <si>
    <t>M02 — EGalim durable bio preuves : quels documents permettent de prouver produits en conversion vers l’agriculture biologique et d’éviter un comptage non contrôlable ?</t>
  </si>
  <si>
    <t>Quels papiers, fichiers ou mentions dois-tu vérifier pour être sûr que produits en conversion vers l’agriculture biologique est bien justifié ?</t>
  </si>
  <si>
    <t>Nommer les preuves attendues, expliquer leur validité, leur rattachement au produit et leur cohérence avec BPU, facture ou suivi annuel. Pour ce bloc (Conversion), citer au moins un élément propre au clausier : conversion biologique, mention officielle, organisme certificateur, produit végétal.</t>
  </si>
  <si>
    <t>Citer les documents concrets et dire comment tu vois qu’ils correspondent au bon produit et à la bonne période. Ici, le sujet est les produits pas encore bio mais officiellement en conversion ; répondre avec l’angle « preuve et document » et pas avec une formule générale.</t>
  </si>
  <si>
    <t>Une réponse PRO cite les pièces pertinentes : attestation de conversion, fiche produit, certificat ou document de contrôle, facture et BPU. Elle explique que la preuve doit être en cours de validité, rattachée à une référence du BPU ou à une livraison et exploitable pour le calcul annuel. Elle précise aussi qu’une preuve générique ou non datée ne suffit pas pour sécuriser le suivi EGalim.</t>
  </si>
  <si>
    <t>Une bonne réponse CFA nomme les preuves utiles pour produits en conversion vers l’agriculture biologique : certificat, label, fiche produit, facture ou tableau de suivi selon le cas. Elle dit qu’il faut vérifier que le document parle du bon produit et qu’il est encore valable. Pour Conversion, donner au moins une preuve ou un geste de contrôle lié à : conversion bio, attestation, contrôle, produit végétal.</t>
  </si>
  <si>
    <t>CONVERSION — PREUVE ET DOCUMENT — CONVERSION BIOLOGIQUE, MENTION OFFICIELLE, ORGANISME CERTIFICATEUR, PRODUIT VÉGÉTAL</t>
  </si>
  <si>
    <t>Conversion : identifier les preuves et les documents contrôlables — mots terrain : conversion bio, attestation, contrôle, produit végétal</t>
  </si>
  <si>
    <t>OCR clausier CNRC 2026 — p.13-14, conversion biologique — Q052, angle preuve et document.</t>
  </si>
  <si>
    <t>Matrice pédagogique M02 issue OCR — à comparer au PDF CNRC source avant usage officiel ; domaine Conversion, angle preuve et document.</t>
  </si>
  <si>
    <t>Relance formateur : faire montrer le chemin produit → BPU → facture → preuve. Pour Conversion, valoriser la preuve datée et reliée au produit, pas la simple affirmation du fournisseur.</t>
  </si>
  <si>
    <t>M02 — EGalim durable bio preuves : quelles erreurs de lecture ou de comptage peuvent fausser produits en conversion vers l’agriculture biologique dans un marché public alimentaire ?</t>
  </si>
  <si>
    <t>Quelles erreurs peuvent faire croire à tort que produits en conversion vers l’agriculture biologique est respecté ? Donne les pièges concrets à éviter.</t>
  </si>
  <si>
    <t>Identifier les confusions de périmètre, preuves insuffisantes, documents périmés, calculs incomplets ou allégations non reconnues. Pour ce bloc (Conversion), citer au moins un élément propre au clausier : conversion biologique, mention officielle, organisme certificateur, produit végétal.</t>
  </si>
  <si>
    <t>Répondre en situation : expliquer ce qui peut tromper dans les factures, fiches produits, labels ou tableaux de suivi. Ici, le sujet est les produits pas encore bio mais officiellement en conversion ; répondre avec l’angle « risque et erreur à éviter » et pas avec une formule générale.</t>
  </si>
  <si>
    <t>Une réponse PRO attendue analyse le risque principal : compter toute démarche de conversion déclarée oralement sans preuve officielle ou hors périmètre éligible. Elle montre la conséquence sur le calcul EGalim, la télédéclaration, le suivi fournisseur ou la conformité d’exécution. Elle propose une réaction opérationnelle : demander une preuve complémentaire, exclure la ligne du comptage ou tracer l’écart.</t>
  </si>
  <si>
    <t>Une bonne réponse CFA repère le piège : compter un produit sans preuve claire, utiliser le mauvais total ou accepter une mention qui ne vaut pas certification. Elle indique qu’il faut demander la preuve avant de compter le produit. Pour Conversion, donner au moins une preuve ou un geste de contrôle lié à : conversion bio, attestation, contrôle, produit végétal.</t>
  </si>
  <si>
    <t>CONVERSION — RISQUE ET ERREUR À ÉVITER — CONVERSION BIOLOGIQUE, MENTION OFFICIELLE, ORGANISME CERTIFICATEUR, PRODUIT VÉGÉTAL</t>
  </si>
  <si>
    <t>Conversion : repérer les confusions et les erreurs de comptage — mots terrain : conversion bio, attestation, contrôle, produit végétal</t>
  </si>
  <si>
    <t>OCR clausier CNRC 2026 — p.13-14, conversion biologique — Q053, angle risque et erreur à éviter.</t>
  </si>
  <si>
    <t>Matrice pédagogique M02 issue OCR — à comparer au PDF CNRC source avant usage officiel ; domaine Conversion, angle risque et erreur à éviter.</t>
  </si>
  <si>
    <t>Relance formateur : demander un exemple d’erreur réelle. Pour Conversion, la réponse doit lier le piège à une conséquence de comptage ou de contrôle.</t>
  </si>
  <si>
    <t>M02 — EGalim durable bio preuves : comment contrôler concrètement produits en conversion vers l’agriculture biologique dans le suivi des achats, des livraisons ou du rapport annuel ?</t>
  </si>
  <si>
    <t>Décris ce que tu fais concrètement pour vérifier produits en conversion vers l’agriculture biologique quand tu as les produits, les factures ou le tableau de suivi.</t>
  </si>
  <si>
    <t>Décrire une séquence de contrôle : repérer la ligne concernée, vérifier le document, rapprocher la preuve du produit, calculer ou suivre, puis tracer l’écart si nécessaire. Pour ce bloc (Conversion), citer au moins un élément propre au clausier : conversion biologique, mention officielle, organisme certificateur, produit végétal.</t>
  </si>
  <si>
    <t>Répondre comme sur le terrain : je regarde la fiche ou la facture, je compare avec le produit, je garde la preuve et je signale si ça ne correspond pas. Ici, le sujet est les produits pas encore bio mais officiellement en conversion ; répondre avec l’angle « application terrain » et pas avec une formule générale.</t>
  </si>
  <si>
    <t>Une réponse PRO décrit un contrôle structuré : rapprocher le produit du BPU, vérifier mention de conversion, durée et conditions de conversion, contrôle par organisme certificateur, contrôler la facture ou le tableau annuel, puis conserver la preuve pour le suivi et la déclaration. Elle distingue l’achat réellement éligible d’un produit seulement annoncé comme durable ou de qualité.</t>
  </si>
  <si>
    <t>Une bonne réponse CFA décrit une action observable : regarder le bon produit, contrôler le label ou le certificat, vérifier la facture ou le tableau, puis prévenir si une preuve manque. Pour produits en conversion vers l’agriculture biologique, il faut pouvoir refaire le contrôle après coup. Pour Conversion, donner au moins une preuve ou un geste de contrôle lié à : conversion bio, attestation, contrôle, produit végétal.</t>
  </si>
  <si>
    <t>CONVERSION — APPLICATION TERRAIN — CONVERSION BIOLOGIQUE, MENTION OFFICIELLE, ORGANISME CERTIFICATEUR, PRODUIT VÉGÉTAL</t>
  </si>
  <si>
    <t>Conversion : décrire le contrôle concret en achat, réception ou suivi — mots terrain : conversion bio, attestation, contrôle, produit végétal</t>
  </si>
  <si>
    <t>OCR clausier CNRC 2026 — p.13-14, conversion biologique — Q054, angle application terrain.</t>
  </si>
  <si>
    <t>Matrice pédagogique M02 issue OCR — à comparer au PDF CNRC source avant usage officiel ; domaine Conversion, angle application terrain.</t>
  </si>
  <si>
    <t>Relance formateur : faire dérouler le contrôle dans l’ordre. Pour Conversion, la réponse doit être utilisable par un agent d’achat, un gestionnaire ou un responsable de production.</t>
  </si>
  <si>
    <t>M02 — EGalim durable bio preuves : comment traduire produits en conversion vers l’agriculture biologique en exigence, critère ou clause de marché sans créer une promesse impossible à vérifier ?</t>
  </si>
  <si>
    <t>Comment écrire clairement dans le marché ce que le fournisseur doit faire ou prouver pour produits en conversion vers l’agriculture biologique ?</t>
  </si>
  <si>
    <t>Relier le sujet à la bonne pièce de marché, préciser l’exigence, les preuves, la fréquence de transmission, le contrôle et le traitement des manquements. Pour ce bloc (Conversion), citer au moins un élément propre au clausier : conversion biologique, mention officielle, organisme certificateur, produit végétal.</t>
  </si>
  <si>
    <t>Dire simplement ce qu’on demande au fournisseur, quand il doit le prouver et ce qu’on vérifie dans les documents. Ici, le sujet est les produits pas encore bio mais officiellement en conversion ; répondre avec l’angle « critère ou clause de marché » et pas avec une formule générale.</t>
  </si>
  <si>
    <t>Une réponse PRO attendue transforme l’objectif en exigence vérifiable : autoriser le comptage des produits en conversion uniquement avec justificatif conforme et produit éligible. Elle distingue condition d’exécution, critère d’attribution, preuve documentaire et modalité de suivi. La formulation doit rester objective, contrôlable et compatible avec le besoin du marché.</t>
  </si>
  <si>
    <t>Une bonne réponse CFA explique qu’il faut écrire clairement l’engagement du fournisseur, les preuves attendues et le moment où elles seront vérifiées. Elle évite les phrases floues comme “produits responsables” sans document ni contrôle. Pour Conversion, donner au moins une preuve ou un geste de contrôle lié à : conversion bio, attestation, contrôle, produit végétal.</t>
  </si>
  <si>
    <t>CONVERSION — CRITÈRE OU CLAUSE DE MARCHÉ — CONVERSION BIOLOGIQUE, MENTION OFFICIELLE, ORGANISME CERTIFICATEUR, PRODUIT VÉGÉTAL</t>
  </si>
  <si>
    <t>Conversion : transformer l’objectif en exigence écrite et vérifiable — mots terrain : conversion bio, attestation, contrôle, produit végétal</t>
  </si>
  <si>
    <t>OCR clausier CNRC 2026 — p.13-14, conversion biologique — Q055, angle critère ou clause de marché.</t>
  </si>
  <si>
    <t>Matrice pédagogique M02 issue OCR — à comparer au PDF CNRC source avant usage officiel ; domaine Conversion, angle critère ou clause de marché.</t>
  </si>
  <si>
    <t>Relance formateur : faire transformer une intention en clause contrôlable. Pour Conversion, vérifier que la réponse contient une obligation, une preuve, une fréquence ou une conséquence.</t>
  </si>
  <si>
    <t>M02 — EGalim durable bio preuves : sous l’angle définition/périmètre, comment expliquer haute valeur environnementale pour que les produits issus d’exploitations certifiées HVE et les garanties associées soit correctement compris dans un marché de restauration collective ?</t>
  </si>
  <si>
    <t>Avec tes mots, explique ce que veut dire haute valeur environnementale et quels produits ou achats sont concernés dans la pratique.</t>
  </si>
  <si>
    <t>Définir le périmètre avec une réponse construite : objectif, produits concernés, base de calcul ou catégorie reconnue, et limite avec les notions proches. Pour ce bloc (HVE), citer au moins un élément propre au clausier : HVE, exploitation certifiée, biodiversité, phytosanitaires, fertilisation, eau.</t>
  </si>
  <si>
    <t>Répondre simplement : dire ce qui est concerné, ce qui ne suffit pas, et ce qu’il faut pouvoir prouver pour les produits issus d’une exploitation HVE. Ici, le sujet est les produits issus d’une exploitation HVE ; répondre avec l’angle « définition et périmètre » et pas avec une formule générale.</t>
  </si>
  <si>
    <t>Une réponse PRO attendue définit haute valeur environnementale comme une exigence EGalim rattachée à les produits issus d’exploitations certifiées HVE et les garanties associées. Elle précise le périmètre, la base d’appréciation et les éléments qui rendent le comptage contrôlable. Elle distingue la catégorie officielle d’une simple allégation commerciale et introduit la nécessité de preuve documentaire.</t>
  </si>
  <si>
    <t>Une bonne réponse CFA dit clairement ce qui doit être compté pour haute valeur environnementale, sur quels produits ou achats on regarde, et pourquoi il faut une preuve. Elle évite les réponses vagues comme “prendre de meilleurs produits”. Pour HVE, donner au moins une preuve ou un geste de contrôle lié à : HVE, exploitation, certificat, environnement, preuve.</t>
  </si>
  <si>
    <t>HVE — DÉFINITION ET PÉRIMÈTRE — HVE, EXPLOITATION CERTIFIÉE, BIODIVERSITÉ, PHYTOSANITAIRES, FERTILISATION, EAU</t>
  </si>
  <si>
    <t>HVE : définir précisément le sujet et son périmètre EGalim — mots terrain : HVE, exploitation, certificat, environnement, preuve</t>
  </si>
  <si>
    <t>OCR clausier CNRC 2026 — p.14, HVE — Q056, angle définition et périmètre.</t>
  </si>
  <si>
    <t>Matrice pédagogique M02 issue OCR — à comparer au PDF CNRC source avant usage officiel ; domaine HVE, angle définition et périmètre.</t>
  </si>
  <si>
    <t>Relance formateur : demander à l’apprenant de reformuler le périmètre sans réciter. Pour HVE, refuser une réponse qui cite seulement un pourcentage ou un label sans dire ce qui est compté.</t>
  </si>
  <si>
    <t>M02 — EGalim durable bio preuves : quels documents permettent de prouver haute valeur environnementale et d’éviter un comptage non contrôlable ?</t>
  </si>
  <si>
    <t>Quels papiers, fichiers ou mentions dois-tu vérifier pour être sûr que haute valeur environnementale est bien justifié ?</t>
  </si>
  <si>
    <t>Nommer les preuves attendues, expliquer leur validité, leur rattachement au produit et leur cohérence avec BPU, facture ou suivi annuel. Pour ce bloc (HVE), citer au moins un élément propre au clausier : HVE, exploitation certifiée, biodiversité, phytosanitaires, fertilisation, eau.</t>
  </si>
  <si>
    <t>Citer les documents concrets et dire comment tu vois qu’ils correspondent au bon produit et à la bonne période. Ici, le sujet est les produits issus d’une exploitation HVE ; répondre avec l’angle « preuve et document » et pas avec une formule générale.</t>
  </si>
  <si>
    <t>Une réponse PRO cite les pièces pertinentes : certificat HVE, fiche fournisseur, fiche produit, étiquette ou attestation et référence BPU. Elle explique que la preuve doit être en cours de validité, rattachée à une référence du BPU ou à une livraison et exploitable pour le calcul annuel. Elle précise aussi qu’une preuve générique ou non datée ne suffit pas pour sécuriser le suivi EGalim.</t>
  </si>
  <si>
    <t>Une bonne réponse CFA nomme les preuves utiles pour haute valeur environnementale : certificat, label, fiche produit, facture ou tableau de suivi selon le cas. Elle dit qu’il faut vérifier que le document parle du bon produit et qu’il est encore valable. Pour HVE, donner au moins une preuve ou un geste de contrôle lié à : HVE, exploitation, certificat, environnement, preuve.</t>
  </si>
  <si>
    <t>HVE — PREUVE ET DOCUMENT — HVE, EXPLOITATION CERTIFIÉE, BIODIVERSITÉ, PHYTOSANITAIRES, FERTILISATION, EAU</t>
  </si>
  <si>
    <t>HVE : identifier les preuves et les documents contrôlables — mots terrain : HVE, exploitation, certificat, environnement, preuve</t>
  </si>
  <si>
    <t>OCR clausier CNRC 2026 — p.14, HVE — Q057, angle preuve et document.</t>
  </si>
  <si>
    <t>Matrice pédagogique M02 issue OCR — à comparer au PDF CNRC source avant usage officiel ; domaine HVE, angle preuve et document.</t>
  </si>
  <si>
    <t>Relance formateur : faire montrer le chemin produit → BPU → facture → preuve. Pour HVE, valoriser la preuve datée et reliée au produit, pas la simple affirmation du fournisseur.</t>
  </si>
  <si>
    <t>M02 — EGalim durable bio preuves : quelles erreurs de lecture ou de comptage peuvent fausser haute valeur environnementale dans un marché public alimentaire ?</t>
  </si>
  <si>
    <t>Quelles erreurs peuvent faire croire à tort que haute valeur environnementale est respecté ? Donne les pièges concrets à éviter.</t>
  </si>
  <si>
    <t>Identifier les confusions de périmètre, preuves insuffisantes, documents périmés, calculs incomplets ou allégations non reconnues. Pour ce bloc (HVE), citer au moins un élément propre au clausier : HVE, exploitation certifiée, biodiversité, phytosanitaires, fertilisation, eau.</t>
  </si>
  <si>
    <t>Répondre en situation : expliquer ce qui peut tromper dans les factures, fiches produits, labels ou tableaux de suivi. Ici, le sujet est les produits issus d’une exploitation HVE ; répondre avec l’angle « risque et erreur à éviter » et pas avec une formule générale.</t>
  </si>
  <si>
    <t>Une réponse PRO attendue analyse le risque principal : croire que HVE certifie un seul produit sans vérifier que l’exploitation et la production sont bien concernées. Elle montre la conséquence sur le calcul EGalim, la télédéclaration, le suivi fournisseur ou la conformité d’exécution. Elle propose une réaction opérationnelle : demander une preuve complémentaire, exclure la ligne du comptage ou tracer l’écart.</t>
  </si>
  <si>
    <t>Une bonne réponse CFA repère le piège : compter un produit sans preuve claire, utiliser le mauvais total ou accepter une mention qui ne vaut pas certification. Elle indique qu’il faut demander la preuve avant de compter le produit. Pour HVE, donner au moins une preuve ou un geste de contrôle lié à : HVE, exploitation, certificat, environnement, preuve.</t>
  </si>
  <si>
    <t>HVE — RISQUE ET ERREUR À ÉVITER — HVE, EXPLOITATION CERTIFIÉE, BIODIVERSITÉ, PHYTOSANITAIRES, FERTILISATION, EAU</t>
  </si>
  <si>
    <t>HVE : repérer les confusions et les erreurs de comptage — mots terrain : HVE, exploitation, certificat, environnement, preuve</t>
  </si>
  <si>
    <t>OCR clausier CNRC 2026 — p.14, HVE — Q058, angle risque et erreur à éviter.</t>
  </si>
  <si>
    <t>Matrice pédagogique M02 issue OCR — à comparer au PDF CNRC source avant usage officiel ; domaine HVE, angle risque et erreur à éviter.</t>
  </si>
  <si>
    <t>Relance formateur : demander un exemple d’erreur réelle. Pour HVE, la réponse doit lier le piège à une conséquence de comptage ou de contrôle.</t>
  </si>
  <si>
    <t>M02 — EGalim durable bio preuves : comment contrôler concrètement haute valeur environnementale dans le suivi des achats, des livraisons ou du rapport annuel ?</t>
  </si>
  <si>
    <t>Décris ce que tu fais concrètement pour vérifier haute valeur environnementale quand tu as les produits, les factures ou le tableau de suivi.</t>
  </si>
  <si>
    <t>Décrire une séquence de contrôle : repérer la ligne concernée, vérifier le document, rapprocher la preuve du produit, calculer ou suivre, puis tracer l’écart si nécessaire. Pour ce bloc (HVE), citer au moins un élément propre au clausier : HVE, exploitation certifiée, biodiversité, phytosanitaires, fertilisation, eau.</t>
  </si>
  <si>
    <t>Répondre comme sur le terrain : je regarde la fiche ou la facture, je compare avec le produit, je garde la preuve et je signale si ça ne correspond pas. Ici, le sujet est les produits issus d’une exploitation HVE ; répondre avec l’angle « application terrain » et pas avec une formule générale.</t>
  </si>
  <si>
    <t>Une réponse PRO décrit un contrôle structuré : rapprocher le produit du BPU, vérifier certification de l’exploitation, mention HVE ou justificatif fournisseur et cohérence avec la production concernée, contrôler la facture ou le tableau annuel, puis conserver la preuve pour le suivi et la déclaration. Elle distingue l’achat réellement éligible d’un produit seulement annoncé comme durable ou de qualité.</t>
  </si>
  <si>
    <t>Une bonne réponse CFA décrit une action observable : regarder le bon produit, contrôler le label ou le certificat, vérifier la facture ou le tableau, puis prévenir si une preuve manque. Pour haute valeur environnementale, il faut pouvoir refaire le contrôle après coup. Pour HVE, donner au moins une preuve ou un geste de contrôle lié à : HVE, exploitation, certificat, environnement, preuve.</t>
  </si>
  <si>
    <t>HVE — APPLICATION TERRAIN — HVE, EXPLOITATION CERTIFIÉE, BIODIVERSITÉ, PHYTOSANITAIRES, FERTILISATION, EAU</t>
  </si>
  <si>
    <t>HVE : décrire le contrôle concret en achat, réception ou suivi — mots terrain : HVE, exploitation, certificat, environnement, preuve</t>
  </si>
  <si>
    <t>OCR clausier CNRC 2026 — p.14, HVE — Q059, angle application terrain.</t>
  </si>
  <si>
    <t>Matrice pédagogique M02 issue OCR — à comparer au PDF CNRC source avant usage officiel ; domaine HVE, angle application terrain.</t>
  </si>
  <si>
    <t>Relance formateur : faire dérouler le contrôle dans l’ordre. Pour HVE, la réponse doit être utilisable par un agent d’achat, un gestionnaire ou un responsable de production.</t>
  </si>
  <si>
    <t>M02 — EGalim durable bio preuves : comment traduire haute valeur environnementale en exigence, critère ou clause de marché sans créer une promesse impossible à vérifier ?</t>
  </si>
  <si>
    <t>Comment écrire clairement dans le marché ce que le fournisseur doit faire ou prouver pour haute valeur environnementale ?</t>
  </si>
  <si>
    <t>Relier le sujet à la bonne pièce de marché, préciser l’exigence, les preuves, la fréquence de transmission, le contrôle et le traitement des manquements. Pour ce bloc (HVE), citer au moins un élément propre au clausier : HVE, exploitation certifiée, biodiversité, phytosanitaires, fertilisation, eau.</t>
  </si>
  <si>
    <t>Dire simplement ce qu’on demande au fournisseur, quand il doit le prouver et ce qu’on vérifie dans les documents. Ici, le sujet est les produits issus d’une exploitation HVE ; répondre avec l’angle « critère ou clause de marché » et pas avec une formule générale.</t>
  </si>
  <si>
    <t>Une réponse PRO attendue transforme l’objectif en exigence vérifiable : demander la certification HVE en cours de validité et son lien avec les produits référencés. Elle distingue condition d’exécution, critère d’attribution, preuve documentaire et modalité de suivi. La formulation doit rester objective, contrôlable et compatible avec le besoin du marché.</t>
  </si>
  <si>
    <t>Une bonne réponse CFA explique qu’il faut écrire clairement l’engagement du fournisseur, les preuves attendues et le moment où elles seront vérifiées. Elle évite les phrases floues comme “produits responsables” sans document ni contrôle. Pour HVE, donner au moins une preuve ou un geste de contrôle lié à : HVE, exploitation, certificat, environnement, preuve.</t>
  </si>
  <si>
    <t>HVE — CRITÈRE OU CLAUSE DE MARCHÉ — HVE, EXPLOITATION CERTIFIÉE, BIODIVERSITÉ, PHYTOSANITAIRES, FERTILISATION, EAU</t>
  </si>
  <si>
    <t>HVE : transformer l’objectif en exigence écrite et vérifiable — mots terrain : HVE, exploitation, certificat, environnement, preuve</t>
  </si>
  <si>
    <t>OCR clausier CNRC 2026 — p.14, HVE — Q060, angle critère ou clause de marché.</t>
  </si>
  <si>
    <t>Matrice pédagogique M02 issue OCR — à comparer au PDF CNRC source avant usage officiel ; domaine HVE, angle critère ou clause de marché.</t>
  </si>
  <si>
    <t>Relance formateur : faire transformer une intention en clause contrôlable. Pour HVE, vérifier que la réponse contient une obligation, une preuve, une fréquence ou une conséquence.</t>
  </si>
  <si>
    <t>M02 — EGalim durable bio preuves : sous l’angle définition/périmètre, comment expliquer certification environnementale de niveau 2 pour que les produits CE2 comptabilisables temporairement parmi les produits durables et de qualité soit correctement compris dans un marché de restauration collective ?</t>
  </si>
  <si>
    <t>Avec tes mots, explique ce que veut dire certification environnementale de niveau 2 et quels produits ou achats sont concernés dans la pratique.</t>
  </si>
  <si>
    <t>Définir le périmètre avec une réponse construite : objectif, produits concernés, base de calcul ou catégorie reconnue, et limite avec les notions proches. Pour ce bloc (CE2), citer au moins un élément propre au clausier : CE2, certification environnementale niveau 2, validité, 31 décembre 2026.</t>
  </si>
  <si>
    <t>Répondre simplement : dire ce qui est concerné, ce qui ne suffit pas, et ce qu’il faut pouvoir prouver pour les produits CE2 et leur limite de validité dans le temps. Ici, le sujet est les produits CE2 et leur limite de validité dans le temps ; répondre avec l’angle « définition et périmètre » et pas avec une formule générale.</t>
  </si>
  <si>
    <t>Une réponse PRO attendue définit certification environnementale de niveau 2 comme une exigence EGalim rattachée à les produits CE2 comptabilisables temporairement parmi les produits durables et de qualité. Elle précise le périmètre, la base d’appréciation et les éléments qui rendent le comptage contrôlable. Elle distingue la catégorie officielle d’une simple allégation commerciale et introduit la nécessité de preuve documentaire.</t>
  </si>
  <si>
    <t>Une bonne réponse CFA dit clairement ce qui doit être compté pour certification environnementale de niveau 2, sur quels produits ou achats on regarde, et pourquoi il faut une preuve. Elle évite les réponses vagues comme “prendre de meilleurs produits”. Pour CE2, donner au moins une preuve ou un geste de contrôle lié à : CE2, certificat, date limite, environnement, vérifier.</t>
  </si>
  <si>
    <t>CE2 — DÉFINITION ET PÉRIMÈTRE — CE2, CERTIFICATION ENVIRONNEMENTALE NIVEAU 2, VALIDITÉ, 31 DÉCEMBRE 2026</t>
  </si>
  <si>
    <t>CE2 : définir précisément le sujet et son périmètre EGalim — mots terrain : CE2, certificat, date limite, environnement, vérifier</t>
  </si>
  <si>
    <t>OCR clausier CNRC 2026 — p.14, CE2 comptabilisable jusqu’au 31 décembre 2026 — Q061, angle définition et périmètre.</t>
  </si>
  <si>
    <t>Matrice pédagogique M02 issue OCR — à comparer au PDF CNRC source avant usage officiel ; domaine CE2, angle définition et périmètre.</t>
  </si>
  <si>
    <t>Relance formateur : demander à l’apprenant de reformuler le périmètre sans réciter. Pour CE2, refuser une réponse qui cite seulement un pourcentage ou un label sans dire ce qui est compté.</t>
  </si>
  <si>
    <t>M02 — EGalim durable bio preuves : quels documents permettent de prouver certification environnementale de niveau 2 et d’éviter un comptage non contrôlable ?</t>
  </si>
  <si>
    <t>Quels papiers, fichiers ou mentions dois-tu vérifier pour être sûr que certification environnementale de niveau 2 est bien justifié ?</t>
  </si>
  <si>
    <t>Nommer les preuves attendues, expliquer leur validité, leur rattachement au produit et leur cohérence avec BPU, facture ou suivi annuel. Pour ce bloc (CE2), citer au moins un élément propre au clausier : CE2, certification environnementale niveau 2, validité, 31 décembre 2026.</t>
  </si>
  <si>
    <t>Citer les documents concrets et dire comment tu vois qu’ils correspondent au bon produit et à la bonne période. Ici, le sujet est les produits CE2 et leur limite de validité dans le temps ; répondre avec l’angle « preuve et document » et pas avec une formule générale.</t>
  </si>
  <si>
    <t>Une réponse PRO cite les pièces pertinentes : certificat CE2, attestation fournisseur, fiche produit, BPU, date de validité et facture. Elle explique que la preuve doit être en cours de validité, rattachée à une référence du BPU ou à une livraison et exploitable pour le calcul annuel. Elle précise aussi qu’une preuve générique ou non datée ne suffit pas pour sécuriser le suivi EGalim.</t>
  </si>
  <si>
    <t>Une bonne réponse CFA nomme les preuves utiles pour certification environnementale de niveau 2 : certificat, label, fiche produit, facture ou tableau de suivi selon le cas. Elle dit qu’il faut vérifier que le document parle du bon produit et qu’il est encore valable. Pour CE2, donner au moins une preuve ou un geste de contrôle lié à : CE2, certificat, date limite, environnement, vérifier.</t>
  </si>
  <si>
    <t>CE2 — PREUVE ET DOCUMENT — CE2, CERTIFICATION ENVIRONNEMENTALE NIVEAU 2, VALIDITÉ, 31 DÉCEMBRE 2026</t>
  </si>
  <si>
    <t>CE2 : identifier les preuves et les documents contrôlables — mots terrain : CE2, certificat, date limite, environnement, vérifier</t>
  </si>
  <si>
    <t>OCR clausier CNRC 2026 — p.14, CE2 comptabilisable jusqu’au 31 décembre 2026 — Q062, angle preuve et document.</t>
  </si>
  <si>
    <t>Matrice pédagogique M02 issue OCR — à comparer au PDF CNRC source avant usage officiel ; domaine CE2, angle preuve et document.</t>
  </si>
  <si>
    <t>Relance formateur : faire montrer le chemin produit → BPU → facture → preuve. Pour CE2, valoriser la preuve datée et reliée au produit, pas la simple affirmation du fournisseur.</t>
  </si>
  <si>
    <t>M02 — EGalim durable bio preuves : quelles erreurs de lecture ou de comptage peuvent fausser certification environnementale de niveau 2 dans un marché public alimentaire ?</t>
  </si>
  <si>
    <t>Quelles erreurs peuvent faire croire à tort que certification environnementale de niveau 2 est respecté ? Donne les pièges concrets à éviter.</t>
  </si>
  <si>
    <t>Identifier les confusions de périmètre, preuves insuffisantes, documents périmés, calculs incomplets ou allégations non reconnues. Pour ce bloc (CE2), citer au moins un élément propre au clausier : CE2, certification environnementale niveau 2, validité, 31 décembre 2026.</t>
  </si>
  <si>
    <t>Répondre en situation : expliquer ce qui peut tromper dans les factures, fiches produits, labels ou tableaux de suivi. Ici, le sujet est les produits CE2 et leur limite de validité dans le temps ; répondre avec l’angle « risque et erreur à éviter » et pas avec une formule générale.</t>
  </si>
  <si>
    <t>Une réponse PRO attendue analyse le risque principal : continuer à compter le CE2 après sa période de comptabilisation ou le traiter comme équivalent à HVE. Elle montre la conséquence sur le calcul EGalim, la télédéclaration, le suivi fournisseur ou la conformité d’exécution. Elle propose une réaction opérationnelle : demander une preuve complémentaire, exclure la ligne du comptage ou tracer l’écart.</t>
  </si>
  <si>
    <t>Une bonne réponse CFA repère le piège : compter un produit sans preuve claire, utiliser le mauvais total ou accepter une mention qui ne vaut pas certification. Elle indique qu’il faut demander la preuve avant de compter le produit. Pour CE2, donner au moins une preuve ou un geste de contrôle lié à : CE2, certificat, date limite, environnement, vérifier.</t>
  </si>
  <si>
    <t>CE2 — RISQUE ET ERREUR À ÉVITER — CE2, CERTIFICATION ENVIRONNEMENTALE NIVEAU 2, VALIDITÉ, 31 DÉCEMBRE 2026</t>
  </si>
  <si>
    <t>CE2 : repérer les confusions et les erreurs de comptage — mots terrain : CE2, certificat, date limite, environnement, vérifier</t>
  </si>
  <si>
    <t>OCR clausier CNRC 2026 — p.14, CE2 comptabilisable jusqu’au 31 décembre 2026 — Q063, angle risque et erreur à éviter.</t>
  </si>
  <si>
    <t>Matrice pédagogique M02 issue OCR — à comparer au PDF CNRC source avant usage officiel ; domaine CE2, angle risque et erreur à éviter.</t>
  </si>
  <si>
    <t>Relance formateur : demander un exemple d’erreur réelle. Pour CE2, la réponse doit lier le piège à une conséquence de comptage ou de contrôle.</t>
  </si>
  <si>
    <t>M02 — EGalim durable bio preuves : comment contrôler concrètement certification environnementale de niveau 2 dans le suivi des achats, des livraisons ou du rapport annuel ?</t>
  </si>
  <si>
    <t>Décris ce que tu fais concrètement pour vérifier certification environnementale de niveau 2 quand tu as les produits, les factures ou le tableau de suivi.</t>
  </si>
  <si>
    <t>Décrire une séquence de contrôle : repérer la ligne concernée, vérifier le document, rapprocher la preuve du produit, calculer ou suivre, puis tracer l’écart si nécessaire. Pour ce bloc (CE2), citer au moins un élément propre au clausier : CE2, certification environnementale niveau 2, validité, 31 décembre 2026.</t>
  </si>
  <si>
    <t>Répondre comme sur le terrain : je regarde la fiche ou la facture, je compare avec le produit, je garde la preuve et je signale si ça ne correspond pas. Ici, le sujet est les produits CE2 et leur limite de validité dans le temps ; répondre avec l’angle « application terrain » et pas avec une formule générale.</t>
  </si>
  <si>
    <t>Une réponse PRO décrit un contrôle structuré : rapprocher le produit du BPU, vérifier certification CE2, période de validité et vérification que le produit est encore comptabilisable, contrôler la facture ou le tableau annuel, puis conserver la preuve pour le suivi et la déclaration. Elle distingue l’achat réellement éligible d’un produit seulement annoncé comme durable ou de qualité.</t>
  </si>
  <si>
    <t>Une bonne réponse CFA décrit une action observable : regarder le bon produit, contrôler le label ou le certificat, vérifier la facture ou le tableau, puis prévenir si une preuve manque. Pour certification environnementale de niveau 2, il faut pouvoir refaire le contrôle après coup. Pour CE2, donner au moins une preuve ou un geste de contrôle lié à : CE2, certificat, date limite, environnement, vérifier.</t>
  </si>
  <si>
    <t>CE2 — APPLICATION TERRAIN — CE2, CERTIFICATION ENVIRONNEMENTALE NIVEAU 2, VALIDITÉ, 31 DÉCEMBRE 2026</t>
  </si>
  <si>
    <t>CE2 : décrire le contrôle concret en achat, réception ou suivi — mots terrain : CE2, certificat, date limite, environnement, vérifier</t>
  </si>
  <si>
    <t>OCR clausier CNRC 2026 — p.14, CE2 comptabilisable jusqu’au 31 décembre 2026 — Q064, angle application terrain.</t>
  </si>
  <si>
    <t>Matrice pédagogique M02 issue OCR — à comparer au PDF CNRC source avant usage officiel ; domaine CE2, angle application terrain.</t>
  </si>
  <si>
    <t>Relance formateur : faire dérouler le contrôle dans l’ordre. Pour CE2, la réponse doit être utilisable par un agent d’achat, un gestionnaire ou un responsable de production.</t>
  </si>
  <si>
    <t>M02 — EGalim durable bio preuves : comment traduire certification environnementale de niveau 2 en exigence, critère ou clause de marché sans créer une promesse impossible à vérifier ?</t>
  </si>
  <si>
    <t>Comment écrire clairement dans le marché ce que le fournisseur doit faire ou prouver pour certification environnementale de niveau 2 ?</t>
  </si>
  <si>
    <t>Relier le sujet à la bonne pièce de marché, préciser l’exigence, les preuves, la fréquence de transmission, le contrôle et le traitement des manquements. Pour ce bloc (CE2), citer au moins un élément propre au clausier : CE2, certification environnementale niveau 2, validité, 31 décembre 2026.</t>
  </si>
  <si>
    <t>Dire simplement ce qu’on demande au fournisseur, quand il doit le prouver et ce qu’on vérifie dans les documents. Ici, le sujet est les produits CE2 et leur limite de validité dans le temps ; répondre avec l’angle « critère ou clause de marché » et pas avec une formule générale.</t>
  </si>
  <si>
    <t>Une réponse PRO attendue transforme l’objectif en exigence vérifiable : prévoir un contrôle de validité daté et une mise à jour si le statut CE2 cesse d’être comptabilisable. Elle distingue condition d’exécution, critère d’attribution, preuve documentaire et modalité de suivi. La formulation doit rester objective, contrôlable et compatible avec le besoin du marché.</t>
  </si>
  <si>
    <t>Une bonne réponse CFA explique qu’il faut écrire clairement l’engagement du fournisseur, les preuves attendues et le moment où elles seront vérifiées. Elle évite les phrases floues comme “produits responsables” sans document ni contrôle. Pour CE2, donner au moins une preuve ou un geste de contrôle lié à : CE2, certificat, date limite, environnement, vérifier.</t>
  </si>
  <si>
    <t>CE2 — CRITÈRE OU CLAUSE DE MARCHÉ — CE2, CERTIFICATION ENVIRONNEMENTALE NIVEAU 2, VALIDITÉ, 31 DÉCEMBRE 2026</t>
  </si>
  <si>
    <t>CE2 : transformer l’objectif en exigence écrite et vérifiable — mots terrain : CE2, certificat, date limite, environnement, vérifier</t>
  </si>
  <si>
    <t>OCR clausier CNRC 2026 — p.14, CE2 comptabilisable jusqu’au 31 décembre 2026 — Q065, angle critère ou clause de marché.</t>
  </si>
  <si>
    <t>Matrice pédagogique M02 issue OCR — à comparer au PDF CNRC source avant usage officiel ; domaine CE2, angle critère ou clause de marché.</t>
  </si>
  <si>
    <t>Relance formateur : faire transformer une intention en clause contrôlable. Pour CE2, vérifier que la réponse contient une obligation, une preuve, une fréquence ou une conséquence.</t>
  </si>
  <si>
    <t>M02 — EGalim durable bio preuves : sous l’angle définition/périmètre, comment expliquer mentions fermier, produit à la ferme ou produit de la ferme pour que les mentions valorisantes qui peuvent compter si elles disposent d’une définition réglementaire soit correctement compris dans un marché de restauration collective ?</t>
  </si>
  <si>
    <t>Avec tes mots, explique ce que veut dire mentions fermier, produit à la ferme ou produit de la ferme et quels produits ou achats sont concernés dans la pratique.</t>
  </si>
  <si>
    <t>Définir le périmètre avec une réponse construite : objectif, produits concernés, base de calcul ou catégorie reconnue, et limite avec les notions proches. Pour ce bloc (Fermier), citer au moins un élément propre au clausier : fermier, produit à la ferme, définition réglementaire, mention valorisante.</t>
  </si>
  <si>
    <t>Répondre simplement : dire ce qui est concerné, ce qui ne suffit pas, et ce qu’il faut pouvoir prouver pour les produits vendus avec une mention fermière à contrôler. Ici, le sujet est les produits vendus avec une mention fermière à contrôler ; répondre avec l’angle « définition et périmètre » et pas avec une formule générale.</t>
  </si>
  <si>
    <t>Une réponse PRO attendue définit mentions fermier, produit à la ferme ou produit de la ferme comme une exigence EGalim rattachée à les mentions valorisantes qui peuvent compter si elles disposent d’une définition réglementaire. Elle précise le périmètre, la base d’appréciation et les éléments qui rendent le comptage contrôlable. Elle distingue la catégorie officielle d’une simple allégation commerciale et introduit la nécessité de preuve documentaire.</t>
  </si>
  <si>
    <t>Une bonne réponse CFA dit clairement ce qui doit être compté pour mentions fermier, produit à la ferme ou produit de la ferme, sur quels produits ou achats on regarde, et pourquoi il faut une preuve. Elle évite les réponses vagues comme “prendre de meilleurs produits”. Pour Fermier, donner au moins une preuve ou un geste de contrôle lié à : fermier, ferme, mention, preuve, catégorie produit.</t>
  </si>
  <si>
    <t>FERMIER — DÉFINITION ET PÉRIMÈTRE — FERMIER, PRODUIT À LA FERME, DÉFINITION RÉGLEMENTAIRE, MENTION VALORISANTE</t>
  </si>
  <si>
    <t>Fermier : définir précisément le sujet et son périmètre EGalim — mots terrain : fermier, ferme, mention, preuve, catégorie produit</t>
  </si>
  <si>
    <t>OCR clausier CNRC 2026 — p.15, mentions fermier et produit à la ferme — Q066, angle définition et périmètre.</t>
  </si>
  <si>
    <t>Matrice pédagogique M02 issue OCR — à comparer au PDF CNRC source avant usage officiel ; domaine Fermier, angle définition et périmètre.</t>
  </si>
  <si>
    <t>Relance formateur : demander à l’apprenant de reformuler le périmètre sans réciter. Pour Fermier, refuser une réponse qui cite seulement un pourcentage ou un label sans dire ce qui est compté.</t>
  </si>
  <si>
    <t>M02 — EGalim durable bio preuves : quels documents permettent de prouver mentions fermier, produit à la ferme ou produit de la ferme et d’éviter un comptage non contrôlable ?</t>
  </si>
  <si>
    <t>Quels papiers, fichiers ou mentions dois-tu vérifier pour être sûr que mentions fermier, produit à la ferme ou produit de la ferme est bien justifié ?</t>
  </si>
  <si>
    <t>Nommer les preuves attendues, expliquer leur validité, leur rattachement au produit et leur cohérence avec BPU, facture ou suivi annuel. Pour ce bloc (Fermier), citer au moins un élément propre au clausier : fermier, produit à la ferme, définition réglementaire, mention valorisante.</t>
  </si>
  <si>
    <t>Citer les documents concrets et dire comment tu vois qu’ils correspondent au bon produit et à la bonne période. Ici, le sujet est les produits vendus avec une mention fermière à contrôler ; répondre avec l’angle « preuve et document » et pas avec une formule générale.</t>
  </si>
  <si>
    <t>Une réponse PRO cite les pièces pertinentes : fiche produit, étiquette, attestation fournisseur, référence réglementaire, facture et BPU. Elle explique que la preuve doit être en cours de validité, rattachée à une référence du BPU ou à une livraison et exploitable pour le calcul annuel. Elle précise aussi qu’une preuve générique ou non datée ne suffit pas pour sécuriser le suivi EGalim.</t>
  </si>
  <si>
    <t>Une bonne réponse CFA nomme les preuves utiles pour mentions fermier, produit à la ferme ou produit de la ferme : certificat, label, fiche produit, facture ou tableau de suivi selon le cas. Elle dit qu’il faut vérifier que le document parle du bon produit et qu’il est encore valable. Pour Fermier, donner au moins une preuve ou un geste de contrôle lié à : fermier, ferme, mention, preuve, catégorie produit.</t>
  </si>
  <si>
    <t>FERMIER — PREUVE ET DOCUMENT — FERMIER, PRODUIT À LA FERME, DÉFINITION RÉGLEMENTAIRE, MENTION VALORISANTE</t>
  </si>
  <si>
    <t>Fermier : identifier les preuves et les documents contrôlables — mots terrain : fermier, ferme, mention, preuve, catégorie produit</t>
  </si>
  <si>
    <t>OCR clausier CNRC 2026 — p.15, mentions fermier et produit à la ferme — Q067, angle preuve et document.</t>
  </si>
  <si>
    <t>Matrice pédagogique M02 issue OCR — à comparer au PDF CNRC source avant usage officiel ; domaine Fermier, angle preuve et document.</t>
  </si>
  <si>
    <t>Relance formateur : faire montrer le chemin produit → BPU → facture → preuve. Pour Fermier, valoriser la preuve datée et reliée au produit, pas la simple affirmation du fournisseur.</t>
  </si>
  <si>
    <t>M02 — EGalim durable bio preuves : quelles erreurs de lecture ou de comptage peuvent fausser mentions fermier, produit à la ferme ou produit de la ferme dans un marché public alimentaire ?</t>
  </si>
  <si>
    <t>Quelles erreurs peuvent faire croire à tort que mentions fermier, produit à la ferme ou produit de la ferme est respecté ? Donne les pièges concrets à éviter.</t>
  </si>
  <si>
    <t>Identifier les confusions de périmètre, preuves insuffisantes, documents périmés, calculs incomplets ou allégations non reconnues. Pour ce bloc (Fermier), citer au moins un élément propre au clausier : fermier, produit à la ferme, définition réglementaire, mention valorisante.</t>
  </si>
  <si>
    <t>Répondre en situation : expliquer ce qui peut tromper dans les factures, fiches produits, labels ou tableaux de suivi. Ici, le sujet est les produits vendus avec une mention fermière à contrôler ; répondre avec l’angle « risque et erreur à éviter » et pas avec une formule générale.</t>
  </si>
  <si>
    <t>Une réponse PRO attendue analyse le risque principal : accepter une mention “fermier” utilisée comme argument commercial sans définition applicable au produit. Elle montre la conséquence sur le calcul EGalim, la télédéclaration, le suivi fournisseur ou la conformité d’exécution. Elle propose une réaction opérationnelle : demander une preuve complémentaire, exclure la ligne du comptage ou tracer l’écart.</t>
  </si>
  <si>
    <t>Une bonne réponse CFA repère le piège : compter un produit sans preuve claire, utiliser le mauvais total ou accepter une mention qui ne vaut pas certification. Elle indique qu’il faut demander la preuve avant de compter le produit. Pour Fermier, donner au moins une preuve ou un geste de contrôle lié à : fermier, ferme, mention, preuve, catégorie produit.</t>
  </si>
  <si>
    <t>FERMIER — RISQUE ET ERREUR À ÉVITER — FERMIER, PRODUIT À LA FERME, DÉFINITION RÉGLEMENTAIRE, MENTION VALORISANTE</t>
  </si>
  <si>
    <t>Fermier : repérer les confusions et les erreurs de comptage — mots terrain : fermier, ferme, mention, preuve, catégorie produit</t>
  </si>
  <si>
    <t>OCR clausier CNRC 2026 — p.15, mentions fermier et produit à la ferme — Q068, angle risque et erreur à éviter.</t>
  </si>
  <si>
    <t>Matrice pédagogique M02 issue OCR — à comparer au PDF CNRC source avant usage officiel ; domaine Fermier, angle risque et erreur à éviter.</t>
  </si>
  <si>
    <t>Relance formateur : demander un exemple d’erreur réelle. Pour Fermier, la réponse doit lier le piège à une conséquence de comptage ou de contrôle.</t>
  </si>
  <si>
    <t>M02 — EGalim durable bio preuves : comment contrôler concrètement mentions fermier, produit à la ferme ou produit de la ferme dans le suivi des achats, des livraisons ou du rapport annuel ?</t>
  </si>
  <si>
    <t>Décris ce que tu fais concrètement pour vérifier mentions fermier, produit à la ferme ou produit de la ferme quand tu as les produits, les factures ou le tableau de suivi.</t>
  </si>
  <si>
    <t>Décrire une séquence de contrôle : repérer la ligne concernée, vérifier le document, rapprocher la preuve du produit, calculer ou suivre, puis tracer l’écart si nécessaire. Pour ce bloc (Fermier), citer au moins un élément propre au clausier : fermier, produit à la ferme, définition réglementaire, mention valorisante.</t>
  </si>
  <si>
    <t>Répondre comme sur le terrain : je regarde la fiche ou la facture, je compare avec le produit, je garde la preuve et je signale si ça ne correspond pas. Ici, le sujet est les produits vendus avec une mention fermière à contrôler ; répondre avec l’angle « application terrain » et pas avec une formule générale.</t>
  </si>
  <si>
    <t>Une réponse PRO décrit un contrôle structuré : rapprocher le produit du BPU, vérifier définition réglementaire applicable, mention exacte et document fournisseur correspondant au produit, contrôler la facture ou le tableau annuel, puis conserver la preuve pour le suivi et la déclaration. Elle distingue l’achat réellement éligible d’un produit seulement annoncé comme durable ou de qualité.</t>
  </si>
  <si>
    <t>Une bonne réponse CFA décrit une action observable : regarder le bon produit, contrôler le label ou le certificat, vérifier la facture ou le tableau, puis prévenir si une preuve manque. Pour mentions fermier, produit à la ferme ou produit de la ferme, il faut pouvoir refaire le contrôle après coup. Pour Fermier, donner au moins une preuve ou un geste de contrôle lié à : fermier, ferme, mention, preuve, catégorie produit.</t>
  </si>
  <si>
    <t>FERMIER — APPLICATION TERRAIN — FERMIER, PRODUIT À LA FERME, DÉFINITION RÉGLEMENTAIRE, MENTION VALORISANTE</t>
  </si>
  <si>
    <t>Fermier : décrire le contrôle concret en achat, réception ou suivi — mots terrain : fermier, ferme, mention, preuve, catégorie produit</t>
  </si>
  <si>
    <t>OCR clausier CNRC 2026 — p.15, mentions fermier et produit à la ferme — Q069, angle application terrain.</t>
  </si>
  <si>
    <t>Matrice pédagogique M02 issue OCR — à comparer au PDF CNRC source avant usage officiel ; domaine Fermier, angle application terrain.</t>
  </si>
  <si>
    <t>Relance formateur : faire dérouler le contrôle dans l’ordre. Pour Fermier, la réponse doit être utilisable par un agent d’achat, un gestionnaire ou un responsable de production.</t>
  </si>
  <si>
    <t>M02 — EGalim durable bio preuves : comment traduire mentions fermier, produit à la ferme ou produit de la ferme en exigence, critère ou clause de marché sans créer une promesse impossible à vérifier ?</t>
  </si>
  <si>
    <t>Comment écrire clairement dans le marché ce que le fournisseur doit faire ou prouver pour mentions fermier, produit à la ferme ou produit de la ferme ?</t>
  </si>
  <si>
    <t>Relier le sujet à la bonne pièce de marché, préciser l’exigence, les preuves, la fréquence de transmission, le contrôle et le traitement des manquements. Pour ce bloc (Fermier), citer au moins un élément propre au clausier : fermier, produit à la ferme, définition réglementaire, mention valorisante.</t>
  </si>
  <si>
    <t>Dire simplement ce qu’on demande au fournisseur, quand il doit le prouver et ce qu’on vérifie dans les documents. Ici, le sujet est les produits vendus avec une mention fermière à contrôler ; répondre avec l’angle « critère ou clause de marché » et pas avec une formule générale.</t>
  </si>
  <si>
    <t>Une réponse PRO attendue transforme l’objectif en exigence vérifiable : demander la mention précise et le justificatif démontrant qu’elle est utilisable pour la catégorie concernée. Elle distingue condition d’exécution, critère d’attribution, preuve documentaire et modalité de suivi. La formulation doit rester objective, contrôlable et compatible avec le besoin du marché.</t>
  </si>
  <si>
    <t>Une bonne réponse CFA explique qu’il faut écrire clairement l’engagement du fournisseur, les preuves attendues et le moment où elles seront vérifiées. Elle évite les phrases floues comme “produits responsables” sans document ni contrôle. Pour Fermier, donner au moins une preuve ou un geste de contrôle lié à : fermier, ferme, mention, preuve, catégorie produit.</t>
  </si>
  <si>
    <t>FERMIER — CRITÈRE OU CLAUSE DE MARCHÉ — FERMIER, PRODUIT À LA FERME, DÉFINITION RÉGLEMENTAIRE, MENTION VALORISANTE</t>
  </si>
  <si>
    <t>Fermier : transformer l’objectif en exigence écrite et vérifiable — mots terrain : fermier, ferme, mention, preuve, catégorie produit</t>
  </si>
  <si>
    <t>OCR clausier CNRC 2026 — p.15, mentions fermier et produit à la ferme — Q070, angle critère ou clause de marché.</t>
  </si>
  <si>
    <t>Matrice pédagogique M02 issue OCR — à comparer au PDF CNRC source avant usage officiel ; domaine Fermier, angle critère ou clause de marché.</t>
  </si>
  <si>
    <t>Relance formateur : faire transformer une intention en clause contrôlable. Pour Fermier, vérifier que la réponse contient une obligation, une preuve, une fréquence ou une conséquence.</t>
  </si>
  <si>
    <t>M02 — EGalim durable bio preuves : sous l’angle définition/périmètre, comment expliquer écolabel pêche durable pour que les produits de la pêche pouvant être comptés grâce à l’écolabel pêche durable soit correctement compris dans un marché de restauration collective ?</t>
  </si>
  <si>
    <t>Avec tes mots, explique ce que veut dire écolabel pêche durable et quels produits ou achats sont concernés dans la pratique.</t>
  </si>
  <si>
    <t>Définir le périmètre avec une réponse construite : objectif, produits concernés, base de calcul ou catégorie reconnue, et limite avec les notions proches. Pour ce bloc (Pêche durable), citer au moins un élément propre au clausier : écolabel pêche durable, produit de la pêche, certificat, lot.</t>
  </si>
  <si>
    <t>Répondre simplement : dire ce qui est concerné, ce qui ne suffit pas, et ce qu’il faut pouvoir prouver pour les poissons ou produits de la pêche avec écolabel durable. Ici, le sujet est les poissons ou produits de la pêche avec écolabel durable ; répondre avec l’angle « définition et périmètre » et pas avec une formule générale.</t>
  </si>
  <si>
    <t>Une réponse PRO attendue définit écolabel pêche durable comme une exigence EGalim rattachée à les produits de la pêche pouvant être comptés grâce à l’écolabel pêche durable. Elle précise le périmètre, la base d’appréciation et les éléments qui rendent le comptage contrôlable. Elle distingue la catégorie officielle d’une simple allégation commerciale et introduit la nécessité de preuve documentaire.</t>
  </si>
  <si>
    <t>Une bonne réponse CFA dit clairement ce qui doit être compté pour écolabel pêche durable, sur quels produits ou achats on regarde, et pourquoi il faut une preuve. Elle évite les réponses vagues comme “prendre de meilleurs produits”. Pour Pêche durable, donner au moins une preuve ou un geste de contrôle lié à : pêche durable, écolabel, poisson, preuve, lot.</t>
  </si>
  <si>
    <t>PÊCHE DURABLE — DÉFINITION ET PÉRIMÈTRE — ÉCOLABEL PÊCHE DURABLE, PRODUIT DE LA PÊCHE, CERTIFICAT, LOT</t>
  </si>
  <si>
    <t>Pêche durable : définir précisément le sujet et son périmètre EGalim — mots terrain : pêche durable, écolabel, poisson, preuve, lot</t>
  </si>
  <si>
    <t>OCR clausier CNRC 2026 — p.15, écolabel pêche durable — Q071, angle définition et périmètre.</t>
  </si>
  <si>
    <t>Matrice pédagogique M02 issue OCR — à comparer au PDF CNRC source avant usage officiel ; domaine Pêche durable, angle définition et périmètre.</t>
  </si>
  <si>
    <t>Relance formateur : demander à l’apprenant de reformuler le périmètre sans réciter. Pour Pêche durable, refuser une réponse qui cite seulement un pourcentage ou un label sans dire ce qui est compté.</t>
  </si>
  <si>
    <t>M02 — EGalim durable bio preuves : quels documents permettent de prouver écolabel pêche durable et d’éviter un comptage non contrôlable ?</t>
  </si>
  <si>
    <t>Quels papiers, fichiers ou mentions dois-tu vérifier pour être sûr que écolabel pêche durable est bien justifié ?</t>
  </si>
  <si>
    <t>Nommer les preuves attendues, expliquer leur validité, leur rattachement au produit et leur cohérence avec BPU, facture ou suivi annuel. Pour ce bloc (Pêche durable), citer au moins un élément propre au clausier : écolabel pêche durable, produit de la pêche, certificat, lot.</t>
  </si>
  <si>
    <t>Citer les documents concrets et dire comment tu vois qu’ils correspondent au bon produit et à la bonne période. Ici, le sujet est les poissons ou produits de la pêche avec écolabel durable ; répondre avec l’angle « preuve et document » et pas avec une formule générale.</t>
  </si>
  <si>
    <t>Une réponse PRO cite les pièces pertinentes : étiquette, certificat, fiche produit, facture, bon de livraison et BPU. Elle explique que la preuve doit être en cours de validité, rattachée à une référence du BPU ou à une livraison et exploitable pour le calcul annuel. Elle précise aussi qu’une preuve générique ou non datée ne suffit pas pour sécuriser le suivi EGalim.</t>
  </si>
  <si>
    <t>Une bonne réponse CFA nomme les preuves utiles pour écolabel pêche durable : certificat, label, fiche produit, facture ou tableau de suivi selon le cas. Elle dit qu’il faut vérifier que le document parle du bon produit et qu’il est encore valable. Pour Pêche durable, donner au moins une preuve ou un geste de contrôle lié à : pêche durable, écolabel, poisson, preuve, lot.</t>
  </si>
  <si>
    <t>PÊCHE DURABLE — PREUVE ET DOCUMENT — ÉCOLABEL PÊCHE DURABLE, PRODUIT DE LA PÊCHE, CERTIFICAT, LOT</t>
  </si>
  <si>
    <t>Pêche durable : identifier les preuves et les documents contrôlables — mots terrain : pêche durable, écolabel, poisson, preuve, lot</t>
  </si>
  <si>
    <t>OCR clausier CNRC 2026 — p.15, écolabel pêche durable — Q072, angle preuve et document.</t>
  </si>
  <si>
    <t>Matrice pédagogique M02 issue OCR — à comparer au PDF CNRC source avant usage officiel ; domaine Pêche durable, angle preuve et document.</t>
  </si>
  <si>
    <t>Relance formateur : faire montrer le chemin produit → BPU → facture → preuve. Pour Pêche durable, valoriser la preuve datée et reliée au produit, pas la simple affirmation du fournisseur.</t>
  </si>
  <si>
    <t>M02 — EGalim durable bio preuves : quelles erreurs de lecture ou de comptage peuvent fausser écolabel pêche durable dans un marché public alimentaire ?</t>
  </si>
  <si>
    <t>Quelles erreurs peuvent faire croire à tort que écolabel pêche durable est respecté ? Donne les pièges concrets à éviter.</t>
  </si>
  <si>
    <t>Identifier les confusions de périmètre, preuves insuffisantes, documents périmés, calculs incomplets ou allégations non reconnues. Pour ce bloc (Pêche durable), citer au moins un élément propre au clausier : écolabel pêche durable, produit de la pêche, certificat, lot.</t>
  </si>
  <si>
    <t>Répondre en situation : expliquer ce qui peut tromper dans les factures, fiches produits, labels ou tableaux de suivi. Ici, le sujet est les poissons ou produits de la pêche avec écolabel durable ; répondre avec l’angle « risque et erreur à éviter » et pas avec une formule générale.</t>
  </si>
  <si>
    <t>Une réponse PRO attendue analyse le risque principal : confondre saisonnalité, zone de pêche ou allégation responsable avec un écolabel comptabilisable. Elle montre la conséquence sur le calcul EGalim, la télédéclaration, le suivi fournisseur ou la conformité d’exécution. Elle propose une réaction opérationnelle : demander une preuve complémentaire, exclure la ligne du comptage ou tracer l’écart.</t>
  </si>
  <si>
    <t>Une bonne réponse CFA repère le piège : compter un produit sans preuve claire, utiliser le mauvais total ou accepter une mention qui ne vaut pas certification. Elle indique qu’il faut demander la preuve avant de compter le produit. Pour Pêche durable, donner au moins une preuve ou un geste de contrôle lié à : pêche durable, écolabel, poisson, preuve, lot.</t>
  </si>
  <si>
    <t>PÊCHE DURABLE — RISQUE ET ERREUR À ÉVITER — ÉCOLABEL PÊCHE DURABLE, PRODUIT DE LA PÊCHE, CERTIFICAT, LOT</t>
  </si>
  <si>
    <t>Pêche durable : repérer les confusions et les erreurs de comptage — mots terrain : pêche durable, écolabel, poisson, preuve, lot</t>
  </si>
  <si>
    <t>OCR clausier CNRC 2026 — p.15, écolabel pêche durable — Q073, angle risque et erreur à éviter.</t>
  </si>
  <si>
    <t>Matrice pédagogique M02 issue OCR — à comparer au PDF CNRC source avant usage officiel ; domaine Pêche durable, angle risque et erreur à éviter.</t>
  </si>
  <si>
    <t>Relance formateur : demander un exemple d’erreur réelle. Pour Pêche durable, la réponse doit lier le piège à une conséquence de comptage ou de contrôle.</t>
  </si>
  <si>
    <t>M02 — EGalim durable bio preuves : comment contrôler concrètement écolabel pêche durable dans le suivi des achats, des livraisons ou du rapport annuel ?</t>
  </si>
  <si>
    <t>Décris ce que tu fais concrètement pour vérifier écolabel pêche durable quand tu as les produits, les factures ou le tableau de suivi.</t>
  </si>
  <si>
    <t>Décrire une séquence de contrôle : repérer la ligne concernée, vérifier le document, rapprocher la preuve du produit, calculer ou suivre, puis tracer l’écart si nécessaire. Pour ce bloc (Pêche durable), citer au moins un élément propre au clausier : écolabel pêche durable, produit de la pêche, certificat, lot.</t>
  </si>
  <si>
    <t>Répondre comme sur le terrain : je regarde la fiche ou la facture, je compare avec le produit, je garde la preuve et je signale si ça ne correspond pas. Ici, le sujet est les poissons ou produits de la pêche avec écolabel durable ; répondre avec l’angle « application terrain » et pas avec une formule générale.</t>
  </si>
  <si>
    <t>Une réponse PRO décrit un contrôle structuré : rapprocher le produit du BPU, vérifier écolabel reconnu, référence produit, lot ou fiche fournisseur et cohérence avec les produits livrés, contrôler la facture ou le tableau annuel, puis conserver la preuve pour le suivi et la déclaration. Elle distingue l’achat réellement éligible d’un produit seulement annoncé comme durable ou de qualité.</t>
  </si>
  <si>
    <t>Une bonne réponse CFA décrit une action observable : regarder le bon produit, contrôler le label ou le certificat, vérifier la facture ou le tableau, puis prévenir si une preuve manque. Pour écolabel pêche durable, il faut pouvoir refaire le contrôle après coup. Pour Pêche durable, donner au moins une preuve ou un geste de contrôle lié à : pêche durable, écolabel, poisson, preuve, lot.</t>
  </si>
  <si>
    <t>PÊCHE DURABLE — APPLICATION TERRAIN — ÉCOLABEL PÊCHE DURABLE, PRODUIT DE LA PÊCHE, CERTIFICAT, LOT</t>
  </si>
  <si>
    <t>Pêche durable : décrire le contrôle concret en achat, réception ou suivi — mots terrain : pêche durable, écolabel, poisson, preuve, lot</t>
  </si>
  <si>
    <t>OCR clausier CNRC 2026 — p.15, écolabel pêche durable — Q074, angle application terrain.</t>
  </si>
  <si>
    <t>Matrice pédagogique M02 issue OCR — à comparer au PDF CNRC source avant usage officiel ; domaine Pêche durable, angle application terrain.</t>
  </si>
  <si>
    <t>Relance formateur : faire dérouler le contrôle dans l’ordre. Pour Pêche durable, la réponse doit être utilisable par un agent d’achat, un gestionnaire ou un responsable de production.</t>
  </si>
  <si>
    <t>M02 — EGalim durable bio preuves : comment traduire écolabel pêche durable en exigence, critère ou clause de marché sans créer une promesse impossible à vérifier ?</t>
  </si>
  <si>
    <t>Comment écrire clairement dans le marché ce que le fournisseur doit faire ou prouver pour écolabel pêche durable ?</t>
  </si>
  <si>
    <t>Relier le sujet à la bonne pièce de marché, préciser l’exigence, les preuves, la fréquence de transmission, le contrôle et le traitement des manquements. Pour ce bloc (Pêche durable), citer au moins un élément propre au clausier : écolabel pêche durable, produit de la pêche, certificat, lot.</t>
  </si>
  <si>
    <t>Dire simplement ce qu’on demande au fournisseur, quand il doit le prouver et ce qu’on vérifie dans les documents. Ici, le sujet est les poissons ou produits de la pêche avec écolabel durable ; répondre avec l’angle « critère ou clause de marché » et pas avec une formule générale.</t>
  </si>
  <si>
    <t>Une réponse PRO attendue transforme l’objectif en exigence vérifiable : prévoir la transmission de preuves d’écolabel pour les produits de la pêche référencés. Elle distingue condition d’exécution, critère d’attribution, preuve documentaire et modalité de suivi. La formulation doit rester objective, contrôlable et compatible avec le besoin du marché.</t>
  </si>
  <si>
    <t>Une bonne réponse CFA explique qu’il faut écrire clairement l’engagement du fournisseur, les preuves attendues et le moment où elles seront vérifiées. Elle évite les phrases floues comme “produits responsables” sans document ni contrôle. Pour Pêche durable, donner au moins une preuve ou un geste de contrôle lié à : pêche durable, écolabel, poisson, preuve, lot.</t>
  </si>
  <si>
    <t>PÊCHE DURABLE — CRITÈRE OU CLAUSE DE MARCHÉ — ÉCOLABEL PÊCHE DURABLE, PRODUIT DE LA PÊCHE, CERTIFICAT, LOT</t>
  </si>
  <si>
    <t>Pêche durable : transformer l’objectif en exigence écrite et vérifiable — mots terrain : pêche durable, écolabel, poisson, preuve, lot</t>
  </si>
  <si>
    <t>OCR clausier CNRC 2026 — p.15, écolabel pêche durable — Q075, angle critère ou clause de marché.</t>
  </si>
  <si>
    <t>Matrice pédagogique M02 issue OCR — à comparer au PDF CNRC source avant usage officiel ; domaine Pêche durable, angle critère ou clause de marché.</t>
  </si>
  <si>
    <t>Relance formateur : faire transformer une intention en clause contrôlable. Pour Pêche durable, vérifier que la réponse contient une obligation, une preuve, une fréquence ou une conséquence.</t>
  </si>
  <si>
    <t>M02 — EGalim durable bio preuves : sous l’angle définition/périmètre, comment expliquer logo des régions ultrapériphériques pour que les produits porteurs du logo RUP comptabilisables dans les catégories de qualité et durables soit correctement compris dans un marché de restauration collective ?</t>
  </si>
  <si>
    <t>Avec tes mots, explique ce que veut dire logo des régions ultrapériphériques et quels produits ou achats sont concernés dans la pratique.</t>
  </si>
  <si>
    <t>Définir le périmètre avec une réponse construite : objectif, produits concernés, base de calcul ou catégorie reconnue, et limite avec les notions proches. Pour ce bloc (RUP), citer au moins un élément propre au clausier : RUP, régions ultrapériphériques, logo, origine, preuve.</t>
  </si>
  <si>
    <t>Répondre simplement : dire ce qui est concerné, ce qui ne suffit pas, et ce qu’il faut pouvoir prouver pour les produits venant des régions ultrapériphériques avec logo reconnu. Ici, le sujet est les produits venant des régions ultrapériphériques avec logo reconnu ; répondre avec l’angle « définition et périmètre » et pas avec une formule générale.</t>
  </si>
  <si>
    <t>Une réponse PRO attendue définit logo des régions ultrapériphériques comme une exigence EGalim rattachée à les produits porteurs du logo RUP comptabilisables dans les catégories de qualité et durables. Elle précise le périmètre, la base d’appréciation et les éléments qui rendent le comptage contrôlable. Elle distingue la catégorie officielle d’une simple allégation commerciale et introduit la nécessité de preuve documentaire.</t>
  </si>
  <si>
    <t>Une bonne réponse CFA dit clairement ce qui doit être compté pour logo des régions ultrapériphériques, sur quels produits ou achats on regarde, et pourquoi il faut une preuve. Elle évite les réponses vagues comme “prendre de meilleurs produits”. Pour RUP, donner au moins une preuve ou un geste de contrôle lié à : RUP, logo, origine, preuve, produit.</t>
  </si>
  <si>
    <t>RUP — DÉFINITION ET PÉRIMÈTRE — RUP, RÉGIONS ULTRAPÉRIPHÉRIQUES, LOGO, ORIGINE, PREUVE</t>
  </si>
  <si>
    <t>RUP : définir précisément le sujet et son périmètre EGalim — mots terrain : RUP, logo, origine, preuve, produit</t>
  </si>
  <si>
    <t>OCR clausier CNRC 2026 — p.15, logo RUP — Q076, angle définition et périmètre.</t>
  </si>
  <si>
    <t>Matrice pédagogique M02 issue OCR — à comparer au PDF CNRC source avant usage officiel ; domaine RUP, angle définition et périmètre.</t>
  </si>
  <si>
    <t>Relance formateur : demander à l’apprenant de reformuler le périmètre sans réciter. Pour RUP, refuser une réponse qui cite seulement un pourcentage ou un label sans dire ce qui est compté.</t>
  </si>
  <si>
    <t>M02 — EGalim durable bio preuves : quels documents permettent de prouver logo des régions ultrapériphériques et d’éviter un comptage non contrôlable ?</t>
  </si>
  <si>
    <t>Quels papiers, fichiers ou mentions dois-tu vérifier pour être sûr que logo des régions ultrapériphériques est bien justifié ?</t>
  </si>
  <si>
    <t>Nommer les preuves attendues, expliquer leur validité, leur rattachement au produit et leur cohérence avec BPU, facture ou suivi annuel. Pour ce bloc (RUP), citer au moins un élément propre au clausier : RUP, régions ultrapériphériques, logo, origine, preuve.</t>
  </si>
  <si>
    <t>Citer les documents concrets et dire comment tu vois qu’ils correspondent au bon produit et à la bonne période. Ici, le sujet est les produits venant des régions ultrapériphériques avec logo reconnu ; répondre avec l’angle « preuve et document » et pas avec une formule générale.</t>
  </si>
  <si>
    <t>Une réponse PRO cite les pièces pertinentes : étiquette, fiche produit, attestation fournisseur, facture, BPU et preuve d’origine. Elle explique que la preuve doit être en cours de validité, rattachée à une référence du BPU ou à une livraison et exploitable pour le calcul annuel. Elle précise aussi qu’une preuve générique ou non datée ne suffit pas pour sécuriser le suivi EGalim.</t>
  </si>
  <si>
    <t>Une bonne réponse CFA nomme les preuves utiles pour logo des régions ultrapériphériques : certificat, label, fiche produit, facture ou tableau de suivi selon le cas. Elle dit qu’il faut vérifier que le document parle du bon produit et qu’il est encore valable. Pour RUP, donner au moins une preuve ou un geste de contrôle lié à : RUP, logo, origine, preuve, produit.</t>
  </si>
  <si>
    <t>RUP — PREUVE ET DOCUMENT — RUP, RÉGIONS ULTRAPÉRIPHÉRIQUES, LOGO, ORIGINE, PREUVE</t>
  </si>
  <si>
    <t>RUP : identifier les preuves et les documents contrôlables — mots terrain : RUP, logo, origine, preuve, produit</t>
  </si>
  <si>
    <t>OCR clausier CNRC 2026 — p.15, logo RUP — Q077, angle preuve et document.</t>
  </si>
  <si>
    <t>Matrice pédagogique M02 issue OCR — à comparer au PDF CNRC source avant usage officiel ; domaine RUP, angle preuve et document.</t>
  </si>
  <si>
    <t>Relance formateur : faire montrer le chemin produit → BPU → facture → preuve. Pour RUP, valoriser la preuve datée et reliée au produit, pas la simple affirmation du fournisseur.</t>
  </si>
  <si>
    <t>M02 — EGalim durable bio preuves : quelles erreurs de lecture ou de comptage peuvent fausser logo des régions ultrapériphériques dans un marché public alimentaire ?</t>
  </si>
  <si>
    <t>Quelles erreurs peuvent faire croire à tort que logo des régions ultrapériphériques est respecté ? Donne les pièges concrets à éviter.</t>
  </si>
  <si>
    <t>Identifier les confusions de périmètre, preuves insuffisantes, documents périmés, calculs incomplets ou allégations non reconnues. Pour ce bloc (RUP), citer au moins un élément propre au clausier : RUP, régions ultrapériphériques, logo, origine, preuve.</t>
  </si>
  <si>
    <t>Répondre en situation : expliquer ce qui peut tromper dans les factures, fiches produits, labels ou tableaux de suivi. Ici, le sujet est les produits venant des régions ultrapériphériques avec logo reconnu ; répondre avec l’angle « risque et erreur à éviter » et pas avec une formule générale.</t>
  </si>
  <si>
    <t>Une réponse PRO attendue analyse le risque principal : confondre provenance outre-mer, marque territoriale et logo RUP reconnu. Elle montre la conséquence sur le calcul EGalim, la télédéclaration, le suivi fournisseur ou la conformité d’exécution. Elle propose une réaction opérationnelle : demander une preuve complémentaire, exclure la ligne du comptage ou tracer l’écart.</t>
  </si>
  <si>
    <t>Une bonne réponse CFA repère le piège : compter un produit sans preuve claire, utiliser le mauvais total ou accepter une mention qui ne vaut pas certification. Elle indique qu’il faut demander la preuve avant de compter le produit. Pour RUP, donner au moins une preuve ou un geste de contrôle lié à : RUP, logo, origine, preuve, produit.</t>
  </si>
  <si>
    <t>RUP — RISQUE ET ERREUR À ÉVITER — RUP, RÉGIONS ULTRAPÉRIPHÉRIQUES, LOGO, ORIGINE, PREUVE</t>
  </si>
  <si>
    <t>RUP : repérer les confusions et les erreurs de comptage — mots terrain : RUP, logo, origine, preuve, produit</t>
  </si>
  <si>
    <t>OCR clausier CNRC 2026 — p.15, logo RUP — Q078, angle risque et erreur à éviter.</t>
  </si>
  <si>
    <t>Matrice pédagogique M02 issue OCR — à comparer au PDF CNRC source avant usage officiel ; domaine RUP, angle risque et erreur à éviter.</t>
  </si>
  <si>
    <t>Relance formateur : demander un exemple d’erreur réelle. Pour RUP, la réponse doit lier le piège à une conséquence de comptage ou de contrôle.</t>
  </si>
  <si>
    <t>M02 — EGalim durable bio preuves : comment contrôler concrètement logo des régions ultrapériphériques dans le suivi des achats, des livraisons ou du rapport annuel ?</t>
  </si>
  <si>
    <t>Décris ce que tu fais concrètement pour vérifier logo des régions ultrapériphériques quand tu as les produits, les factures ou le tableau de suivi.</t>
  </si>
  <si>
    <t>Décrire une séquence de contrôle : repérer la ligne concernée, vérifier le document, rapprocher la preuve du produit, calculer ou suivre, puis tracer l’écart si nécessaire. Pour ce bloc (RUP), citer au moins un élément propre au clausier : RUP, régions ultrapériphériques, logo, origine, preuve.</t>
  </si>
  <si>
    <t>Répondre comme sur le terrain : je regarde la fiche ou la facture, je compare avec le produit, je garde la preuve et je signale si ça ne correspond pas. Ici, le sujet est les produits venant des régions ultrapériphériques avec logo reconnu ; répondre avec l’angle « application terrain » et pas avec une formule générale.</t>
  </si>
  <si>
    <t>Une réponse PRO décrit un contrôle structuré : rapprocher le produit du BPU, vérifier présence du logo RUP ou justificatif associé, origine et référence produit rattachée au marché, contrôler la facture ou le tableau annuel, puis conserver la preuve pour le suivi et la déclaration. Elle distingue l’achat réellement éligible d’un produit seulement annoncé comme durable ou de qualité.</t>
  </si>
  <si>
    <t>Une bonne réponse CFA décrit une action observable : regarder le bon produit, contrôler le label ou le certificat, vérifier la facture ou le tableau, puis prévenir si une preuve manque. Pour logo des régions ultrapériphériques, il faut pouvoir refaire le contrôle après coup. Pour RUP, donner au moins une preuve ou un geste de contrôle lié à : RUP, logo, origine, preuve, produit.</t>
  </si>
  <si>
    <t>RUP — APPLICATION TERRAIN — RUP, RÉGIONS ULTRAPÉRIPHÉRIQUES, LOGO, ORIGINE, PREUVE</t>
  </si>
  <si>
    <t>RUP : décrire le contrôle concret en achat, réception ou suivi — mots terrain : RUP, logo, origine, preuve, produit</t>
  </si>
  <si>
    <t>OCR clausier CNRC 2026 — p.15, logo RUP — Q079, angle application terrain.</t>
  </si>
  <si>
    <t>Matrice pédagogique M02 issue OCR — à comparer au PDF CNRC source avant usage officiel ; domaine RUP, angle application terrain.</t>
  </si>
  <si>
    <t>Relance formateur : faire dérouler le contrôle dans l’ordre. Pour RUP, la réponse doit être utilisable par un agent d’achat, un gestionnaire ou un responsable de production.</t>
  </si>
  <si>
    <t>M02 — EGalim durable bio preuves : comment traduire logo des régions ultrapériphériques en exigence, critère ou clause de marché sans créer une promesse impossible à vérifier ?</t>
  </si>
  <si>
    <t>Comment écrire clairement dans le marché ce que le fournisseur doit faire ou prouver pour logo des régions ultrapériphériques ?</t>
  </si>
  <si>
    <t>Relier le sujet à la bonne pièce de marché, préciser l’exigence, les preuves, la fréquence de transmission, le contrôle et le traitement des manquements. Pour ce bloc (RUP), citer au moins un élément propre au clausier : RUP, régions ultrapériphériques, logo, origine, preuve.</t>
  </si>
  <si>
    <t>Dire simplement ce qu’on demande au fournisseur, quand il doit le prouver et ce qu’on vérifie dans les documents. Ici, le sujet est les produits venant des régions ultrapériphériques avec logo reconnu ; répondre avec l’angle « critère ou clause de marché » et pas avec une formule générale.</t>
  </si>
  <si>
    <t>Une réponse PRO attendue transforme l’objectif en exigence vérifiable : demander une preuve du logo RUP lorsque cette catégorie est utilisée pour le comptage EGalim. Elle distingue condition d’exécution, critère d’attribution, preuve documentaire et modalité de suivi. La formulation doit rester objective, contrôlable et compatible avec le besoin du marché.</t>
  </si>
  <si>
    <t>Une bonne réponse CFA explique qu’il faut écrire clairement l’engagement du fournisseur, les preuves attendues et le moment où elles seront vérifiées. Elle évite les phrases floues comme “produits responsables” sans document ni contrôle. Pour RUP, donner au moins une preuve ou un geste de contrôle lié à : RUP, logo, origine, preuve, produit.</t>
  </si>
  <si>
    <t>RUP — CRITÈRE OU CLAUSE DE MARCHÉ — RUP, RÉGIONS ULTRAPÉRIPHÉRIQUES, LOGO, ORIGINE, PREUVE</t>
  </si>
  <si>
    <t>RUP : transformer l’objectif en exigence écrite et vérifiable — mots terrain : RUP, logo, origine, preuve, produit</t>
  </si>
  <si>
    <t>OCR clausier CNRC 2026 — p.15, logo RUP — Q080, angle critère ou clause de marché.</t>
  </si>
  <si>
    <t>Matrice pédagogique M02 issue OCR — à comparer au PDF CNRC source avant usage officiel ; domaine RUP, angle critère ou clause de marché.</t>
  </si>
  <si>
    <t>Relance formateur : faire transformer une intention en clause contrôlable. Pour RUP, vérifier que la réponse contient une obligation, une preuve, une fréquence ou une conséquence.</t>
  </si>
  <si>
    <t>M02 — EGalim durable bio preuves : sous l’angle définition/périmètre, comment expliquer commerce équitable pour que les produits porteurs d’un label commerce équitable défini par les textes cités dans le clausier soit correctement compris dans un marché de restauration collective ?</t>
  </si>
  <si>
    <t>Avec tes mots, explique ce que veut dire commerce équitable et quels produits ou achats sont concernés dans la pratique.</t>
  </si>
  <si>
    <t>Définir le périmètre avec une réponse construite : objectif, produits concernés, base de calcul ou catégorie reconnue, et limite avec les notions proches. Pour ce bloc (Commerce équitable), citer au moins un élément propre au clausier : commerce équitable, label, preuve, produit durable, certification.</t>
  </si>
  <si>
    <t>Répondre simplement : dire ce qui est concerné, ce qui ne suffit pas, et ce qu’il faut pouvoir prouver pour les produits équitables que le fournisseur annonce dans son offre. Ici, le sujet est les produits équitables que le fournisseur annonce dans son offre ; répondre avec l’angle « définition et périmètre » et pas avec une formule générale.</t>
  </si>
  <si>
    <t>Une réponse PRO attendue définit commerce équitable comme une exigence EGalim rattachée à les produits porteurs d’un label commerce équitable défini par les textes cités dans le clausier. Elle précise le périmètre, la base d’appréciation et les éléments qui rendent le comptage contrôlable. Elle distingue la catégorie officielle d’une simple allégation commerciale et introduit la nécessité de preuve documentaire.</t>
  </si>
  <si>
    <t>Une bonne réponse CFA dit clairement ce qui doit être compté pour commerce équitable, sur quels produits ou achats on regarde, et pourquoi il faut une preuve. Elle évite les réponses vagues comme “prendre de meilleurs produits”. Pour Commerce équitable, donner au moins une preuve ou un geste de contrôle lié à : commerce équitable, label, certificat, produit, preuve.</t>
  </si>
  <si>
    <t>COMMERCE ÉQUITABLE — DÉFINITION ET PÉRIMÈTRE — COMMERCE ÉQUITABLE, LABEL, PREUVE, PRODUIT DURABLE, CERTIFICATION</t>
  </si>
  <si>
    <t>Commerce équitable : définir précisément le sujet et son périmètre EGalim — mots terrain : commerce équitable, label, certificat, produit, preuve</t>
  </si>
  <si>
    <t>OCR clausier CNRC 2026 — p.15, commerce équitable — Q081, angle définition et périmètre.</t>
  </si>
  <si>
    <t>Matrice pédagogique M02 issue OCR — à comparer au PDF CNRC source avant usage officiel ; domaine Commerce équitable, angle définition et périmètre.</t>
  </si>
  <si>
    <t>Relance formateur : demander à l’apprenant de reformuler le périmètre sans réciter. Pour Commerce équitable, refuser une réponse qui cite seulement un pourcentage ou un label sans dire ce qui est compté.</t>
  </si>
  <si>
    <t>M02 — EGalim durable bio preuves : quels documents permettent de prouver commerce équitable et d’éviter un comptage non contrôlable ?</t>
  </si>
  <si>
    <t>Quels papiers, fichiers ou mentions dois-tu vérifier pour être sûr que commerce équitable est bien justifié ?</t>
  </si>
  <si>
    <t>Nommer les preuves attendues, expliquer leur validité, leur rattachement au produit et leur cohérence avec BPU, facture ou suivi annuel. Pour ce bloc (Commerce équitable), citer au moins un élément propre au clausier : commerce équitable, label, preuve, produit durable, certification.</t>
  </si>
  <si>
    <t>Citer les documents concrets et dire comment tu vois qu’ils correspondent au bon produit et à la bonne période. Ici, le sujet est les produits équitables que le fournisseur annonce dans son offre ; répondre avec l’angle « preuve et document » et pas avec une formule générale.</t>
  </si>
  <si>
    <t>Une réponse PRO cite les pièces pertinentes : certificat, fiche produit, étiquette, facture, BPU et attestation fournisseur. Elle explique que la preuve doit être en cours de validité, rattachée à une référence du BPU ou à une livraison et exploitable pour le calcul annuel. Elle précise aussi qu’une preuve générique ou non datée ne suffit pas pour sécuriser le suivi EGalim.</t>
  </si>
  <si>
    <t>Une bonne réponse CFA nomme les preuves utiles pour commerce équitable : certificat, label, fiche produit, facture ou tableau de suivi selon le cas. Elle dit qu’il faut vérifier que le document parle du bon produit et qu’il est encore valable. Pour Commerce équitable, donner au moins une preuve ou un geste de contrôle lié à : commerce équitable, label, certificat, produit, preuve.</t>
  </si>
  <si>
    <t>COMMERCE ÉQUITABLE — PREUVE ET DOCUMENT — COMMERCE ÉQUITABLE, LABEL, PREUVE, PRODUIT DURABLE, CERTIFICATION</t>
  </si>
  <si>
    <t>Commerce équitable : identifier les preuves et les documents contrôlables — mots terrain : commerce équitable, label, certificat, produit, preuve</t>
  </si>
  <si>
    <t>OCR clausier CNRC 2026 — p.15, commerce équitable — Q082, angle preuve et document.</t>
  </si>
  <si>
    <t>Matrice pédagogique M02 issue OCR — à comparer au PDF CNRC source avant usage officiel ; domaine Commerce équitable, angle preuve et document.</t>
  </si>
  <si>
    <t>Relance formateur : faire montrer le chemin produit → BPU → facture → preuve. Pour Commerce équitable, valoriser la preuve datée et reliée au produit, pas la simple affirmation du fournisseur.</t>
  </si>
  <si>
    <t>M02 — EGalim durable bio preuves : quelles erreurs de lecture ou de comptage peuvent fausser commerce équitable dans un marché public alimentaire ?</t>
  </si>
  <si>
    <t>Quelles erreurs peuvent faire croire à tort que commerce équitable est respecté ? Donne les pièges concrets à éviter.</t>
  </si>
  <si>
    <t>Identifier les confusions de périmètre, preuves insuffisantes, documents périmés, calculs incomplets ou allégations non reconnues. Pour ce bloc (Commerce équitable), citer au moins un élément propre au clausier : commerce équitable, label, preuve, produit durable, certification.</t>
  </si>
  <si>
    <t>Répondre en situation : expliquer ce qui peut tromper dans les factures, fiches produits, labels ou tableaux de suivi. Ici, le sujet est les produits équitables que le fournisseur annonce dans son offre ; répondre avec l’angle « risque et erreur à éviter » et pas avec une formule générale.</t>
  </si>
  <si>
    <t>Une réponse PRO attendue analyse le risque principal : confondre engagement responsable, partenariat local ou discours fournisseur avec label commerce équitable reconnu. Elle montre la conséquence sur le calcul EGalim, la télédéclaration, le suivi fournisseur ou la conformité d’exécution. Elle propose une réaction opérationnelle : demander une preuve complémentaire, exclure la ligne du comptage ou tracer l’écart.</t>
  </si>
  <si>
    <t>Une bonne réponse CFA repère le piège : compter un produit sans preuve claire, utiliser le mauvais total ou accepter une mention qui ne vaut pas certification. Elle indique qu’il faut demander la preuve avant de compter le produit. Pour Commerce équitable, donner au moins une preuve ou un geste de contrôle lié à : commerce équitable, label, certificat, produit, preuve.</t>
  </si>
  <si>
    <t>COMMERCE ÉQUITABLE — RISQUE ET ERREUR À ÉVITER — COMMERCE ÉQUITABLE, LABEL, PREUVE, PRODUIT DURABLE, CERTIFICATION</t>
  </si>
  <si>
    <t>Commerce équitable : repérer les confusions et les erreurs de comptage — mots terrain : commerce équitable, label, certificat, produit, preuve</t>
  </si>
  <si>
    <t>OCR clausier CNRC 2026 — p.15, commerce équitable — Q083, angle risque et erreur à éviter.</t>
  </si>
  <si>
    <t>Matrice pédagogique M02 issue OCR — à comparer au PDF CNRC source avant usage officiel ; domaine Commerce équitable, angle risque et erreur à éviter.</t>
  </si>
  <si>
    <t>Relance formateur : demander un exemple d’erreur réelle. Pour Commerce équitable, la réponse doit lier le piège à une conséquence de comptage ou de contrôle.</t>
  </si>
  <si>
    <t>M02 — EGalim durable bio preuves : comment contrôler concrètement commerce équitable dans le suivi des achats, des livraisons ou du rapport annuel ?</t>
  </si>
  <si>
    <t>Décris ce que tu fais concrètement pour vérifier commerce équitable quand tu as les produits, les factures ou le tableau de suivi.</t>
  </si>
  <si>
    <t>Décrire une séquence de contrôle : repérer la ligne concernée, vérifier le document, rapprocher la preuve du produit, calculer ou suivre, puis tracer l’écart si nécessaire. Pour ce bloc (Commerce équitable), citer au moins un élément propre au clausier : commerce équitable, label, preuve, produit durable, certification.</t>
  </si>
  <si>
    <t>Répondre comme sur le terrain : je regarde la fiche ou la facture, je compare avec le produit, je garde la preuve et je signale si ça ne correspond pas. Ici, le sujet est les produits équitables que le fournisseur annonce dans son offre ; répondre avec l’angle « application terrain » et pas avec une formule générale.</t>
  </si>
  <si>
    <t>Une réponse PRO décrit un contrôle structuré : rapprocher le produit du BPU, vérifier label commerce équitable, document de certification, référence produit et cohérence avec la livraison, contrôler la facture ou le tableau annuel, puis conserver la preuve pour le suivi et la déclaration. Elle distingue l’achat réellement éligible d’un produit seulement annoncé comme durable ou de qualité.</t>
  </si>
  <si>
    <t>Une bonne réponse CFA décrit une action observable : regarder le bon produit, contrôler le label ou le certificat, vérifier la facture ou le tableau, puis prévenir si une preuve manque. Pour commerce équitable, il faut pouvoir refaire le contrôle après coup. Pour Commerce équitable, donner au moins une preuve ou un geste de contrôle lié à : commerce équitable, label, certificat, produit, preuve.</t>
  </si>
  <si>
    <t>COMMERCE ÉQUITABLE — APPLICATION TERRAIN — COMMERCE ÉQUITABLE, LABEL, PREUVE, PRODUIT DURABLE, CERTIFICATION</t>
  </si>
  <si>
    <t>Commerce équitable : décrire le contrôle concret en achat, réception ou suivi — mots terrain : commerce équitable, label, certificat, produit, preuve</t>
  </si>
  <si>
    <t>OCR clausier CNRC 2026 — p.15, commerce équitable — Q084, angle application terrain.</t>
  </si>
  <si>
    <t>Matrice pédagogique M02 issue OCR — à comparer au PDF CNRC source avant usage officiel ; domaine Commerce équitable, angle application terrain.</t>
  </si>
  <si>
    <t>Relance formateur : faire dérouler le contrôle dans l’ordre. Pour Commerce équitable, la réponse doit être utilisable par un agent d’achat, un gestionnaire ou un responsable de production.</t>
  </si>
  <si>
    <t>M02 — EGalim durable bio preuves : comment traduire commerce équitable en exigence, critère ou clause de marché sans créer une promesse impossible à vérifier ?</t>
  </si>
  <si>
    <t>Comment écrire clairement dans le marché ce que le fournisseur doit faire ou prouver pour commerce équitable ?</t>
  </si>
  <si>
    <t>Relier le sujet à la bonne pièce de marché, préciser l’exigence, les preuves, la fréquence de transmission, le contrôle et le traitement des manquements. Pour ce bloc (Commerce équitable), citer au moins un élément propre au clausier : commerce équitable, label, preuve, produit durable, certification.</t>
  </si>
  <si>
    <t>Dire simplement ce qu’on demande au fournisseur, quand il doit le prouver et ce qu’on vérifie dans les documents. Ici, le sujet est les produits équitables que le fournisseur annonce dans son offre ; répondre avec l’angle « critère ou clause de marché » et pas avec une formule générale.</t>
  </si>
  <si>
    <t>Une réponse PRO attendue transforme l’objectif en exigence vérifiable : valoriser ou demander le commerce équitable avec preuve de label et modalités de suivi. Elle distingue condition d’exécution, critère d’attribution, preuve documentaire et modalité de suivi. La formulation doit rester objective, contrôlable et compatible avec le besoin du marché.</t>
  </si>
  <si>
    <t>Une bonne réponse CFA explique qu’il faut écrire clairement l’engagement du fournisseur, les preuves attendues et le moment où elles seront vérifiées. Elle évite les phrases floues comme “produits responsables” sans document ni contrôle. Pour Commerce équitable, donner au moins une preuve ou un geste de contrôle lié à : commerce équitable, label, certificat, produit, preuve.</t>
  </si>
  <si>
    <t>COMMERCE ÉQUITABLE — CRITÈRE OU CLAUSE DE MARCHÉ — COMMERCE ÉQUITABLE, LABEL, PREUVE, PRODUIT DURABLE, CERTIFICATION</t>
  </si>
  <si>
    <t>Commerce équitable : transformer l’objectif en exigence écrite et vérifiable — mots terrain : commerce équitable, label, certificat, produit, preuve</t>
  </si>
  <si>
    <t>OCR clausier CNRC 2026 — p.15, commerce équitable — Q085, angle critère ou clause de marché.</t>
  </si>
  <si>
    <t>Matrice pédagogique M02 issue OCR — à comparer au PDF CNRC source avant usage officiel ; domaine Commerce équitable, angle critère ou clause de marché.</t>
  </si>
  <si>
    <t>Relance formateur : faire transformer une intention en clause contrôlable. Pour Commerce équitable, vérifier que la réponse contient une obligation, une preuve, une fréquence ou une conséquence.</t>
  </si>
  <si>
    <t>M02 — EGalim durable bio preuves : sous l’angle définition/périmètre, comment expliquer moyens de preuve relatifs aux produits durables, de qualité ou biologiques pour que les justificatifs que le titulaire doit transmettre pendant l’exécution du marché soit correctement compris dans un marché de restauration collective ?</t>
  </si>
  <si>
    <t>Avec tes mots, explique ce que veut dire moyens de preuve relatifs aux produits durables, de qualité ou biologiques et quels produits ou achats sont concernés dans la pratique.</t>
  </si>
  <si>
    <t>Définir le périmètre avec une réponse construite : objectif, produits concernés, base de calcul ou catégorie reconnue, et limite avec les notions proches. Pour ce bloc (Preuves), citer au moins un élément propre au clausier : preuve, certificat, label, validité, BPU, transmission.</t>
  </si>
  <si>
    <t>Répondre simplement : dire ce qui est concerné, ce qui ne suffit pas, et ce qu’il faut pouvoir prouver pour les certificats, labels et fiches qui prouvent ce qui est annoncé. Ici, le sujet est les certificats, labels et fiches qui prouvent ce qui est annoncé ; répondre avec l’angle « définition et périmètre » et pas avec une formule générale.</t>
  </si>
  <si>
    <t>Une réponse PRO attendue définit moyens de preuve relatifs aux produits durables, de qualité ou biologiques comme une exigence EGalim rattachée à les justificatifs que le titulaire doit transmettre pendant l’exécution du marché. Elle précise le périmètre, la base d’appréciation et les éléments qui rendent le comptage contrôlable. Elle distingue la catégorie officielle d’une simple allégation commerciale et introduit la nécessité de preuve documentaire.</t>
  </si>
  <si>
    <t>Une bonne réponse CFA dit clairement ce qui doit être compté pour moyens de preuve relatifs aux produits durables, de qualité ou biologiques, sur quels produits ou achats on regarde, et pourquoi il faut une preuve. Elle évite les réponses vagues comme “prendre de meilleurs produits”. Pour Preuves, donner au moins une preuve ou un geste de contrôle lié à : preuve, certificat, label, fiche produit, BPU.</t>
  </si>
  <si>
    <t>PREUVES — DÉFINITION ET PÉRIMÈTRE — PREUVE, CERTIFICAT, LABEL, VALIDITÉ, BPU, TRANSMISSION</t>
  </si>
  <si>
    <t>Preuves : définir précisément le sujet et son périmètre EGalim — mots terrain : preuve, certificat, label, fiche produit, BPU</t>
  </si>
  <si>
    <t>OCR clausier CNRC 2026 — p.27, transmission des moyens de preuve — Q086, angle définition et périmètre.</t>
  </si>
  <si>
    <t>Matrice pédagogique M02 issue OCR — à comparer au PDF CNRC source avant usage officiel ; domaine Preuves, angle définition et périmètre.</t>
  </si>
  <si>
    <t>Relance formateur : demander à l’apprenant de reformuler le périmètre sans réciter. Pour Preuves, refuser une réponse qui cite seulement un pourcentage ou un label sans dire ce qui est compté.</t>
  </si>
  <si>
    <t>M02 — EGalim durable bio preuves : quels documents permettent de prouver moyens de preuve relatifs aux produits durables, de qualité ou biologiques et d’éviter un comptage non contrôlable ?</t>
  </si>
  <si>
    <t>Quels papiers, fichiers ou mentions dois-tu vérifier pour être sûr que moyens de preuve relatifs aux produits durables, de qualité ou biologiques est bien justifié ?</t>
  </si>
  <si>
    <t>Nommer les preuves attendues, expliquer leur validité, leur rattachement au produit et leur cohérence avec BPU, facture ou suivi annuel. Pour ce bloc (Preuves), citer au moins un élément propre au clausier : preuve, certificat, label, validité, BPU, transmission.</t>
  </si>
  <si>
    <t>Citer les documents concrets et dire comment tu vois qu’ils correspondent au bon produit et à la bonne période. Ici, le sujet est les certificats, labels et fiches qui prouvent ce qui est annoncé ; répondre avec l’angle « preuve et document » et pas avec une formule générale.</t>
  </si>
  <si>
    <t>Une réponse PRO cite les pièces pertinentes : labels, certificats, fiches produits, recettes détaillées si nécessaire, BPU, factures et attestations. Elle explique que la preuve doit être en cours de validité, rattachée à une référence du BPU ou à une livraison et exploitable pour le calcul annuel. Elle précise aussi qu’une preuve générique ou non datée ne suffit pas pour sécuriser le suivi EGalim.</t>
  </si>
  <si>
    <t>Une bonne réponse CFA nomme les preuves utiles pour moyens de preuve relatifs aux produits durables, de qualité ou biologiques : certificat, label, fiche produit, facture ou tableau de suivi selon le cas. Elle dit qu’il faut vérifier que le document parle du bon produit et qu’il est encore valable. Pour Preuves, donner au moins une preuve ou un geste de contrôle lié à : preuve, certificat, label, fiche produit, BPU.</t>
  </si>
  <si>
    <t>PREUVES — PREUVE ET DOCUMENT — PREUVE, CERTIFICAT, LABEL, VALIDITÉ, BPU, TRANSMISSION</t>
  </si>
  <si>
    <t>Preuves : identifier les preuves et les documents contrôlables — mots terrain : preuve, certificat, label, fiche produit, BPU</t>
  </si>
  <si>
    <t>OCR clausier CNRC 2026 — p.27, transmission des moyens de preuve — Q087, angle preuve et document.</t>
  </si>
  <si>
    <t>Matrice pédagogique M02 issue OCR — à comparer au PDF CNRC source avant usage officiel ; domaine Preuves, angle preuve et document.</t>
  </si>
  <si>
    <t>Relance formateur : faire montrer le chemin produit → BPU → facture → preuve. Pour Preuves, valoriser la preuve datée et reliée au produit, pas la simple affirmation du fournisseur.</t>
  </si>
  <si>
    <t>M02 — EGalim durable bio preuves : quelles erreurs de lecture ou de comptage peuvent fausser moyens de preuve relatifs aux produits durables, de qualité ou biologiques dans un marché public alimentaire ?</t>
  </si>
  <si>
    <t>Quelles erreurs peuvent faire croire à tort que moyens de preuve relatifs aux produits durables, de qualité ou biologiques est respecté ? Donne les pièges concrets à éviter.</t>
  </si>
  <si>
    <t>Identifier les confusions de périmètre, preuves insuffisantes, documents périmés, calculs incomplets ou allégations non reconnues. Pour ce bloc (Preuves), citer au moins un élément propre au clausier : preuve, certificat, label, validité, BPU, transmission.</t>
  </si>
  <si>
    <t>Répondre en situation : expliquer ce qui peut tromper dans les factures, fiches produits, labels ou tableaux de suivi. Ici, le sujet est les certificats, labels et fiches qui prouvent ce qui est annoncé ; répondre avec l’angle « risque et erreur à éviter » et pas avec une formule générale.</t>
  </si>
  <si>
    <t>Une réponse PRO attendue analyse le risque principal : recevoir des preuves génériques, périmées ou non rattachées aux références réellement achetées. Elle montre la conséquence sur le calcul EGalim, la télédéclaration, le suivi fournisseur ou la conformité d’exécution. Elle propose une réaction opérationnelle : demander une preuve complémentaire, exclure la ligne du comptage ou tracer l’écart.</t>
  </si>
  <si>
    <t>Une bonne réponse CFA repère le piège : compter un produit sans preuve claire, utiliser le mauvais total ou accepter une mention qui ne vaut pas certification. Elle indique qu’il faut demander la preuve avant de compter le produit. Pour Preuves, donner au moins une preuve ou un geste de contrôle lié à : preuve, certificat, label, fiche produit, BPU.</t>
  </si>
  <si>
    <t>PREUVES — RISQUE ET ERREUR À ÉVITER — PREUVE, CERTIFICAT, LABEL, VALIDITÉ, BPU, TRANSMISSION</t>
  </si>
  <si>
    <t>Preuves : repérer les confusions et les erreurs de comptage — mots terrain : preuve, certificat, label, fiche produit, BPU</t>
  </si>
  <si>
    <t>OCR clausier CNRC 2026 — p.27, transmission des moyens de preuve — Q088, angle risque et erreur à éviter.</t>
  </si>
  <si>
    <t>Matrice pédagogique M02 issue OCR — à comparer au PDF CNRC source avant usage officiel ; domaine Preuves, angle risque et erreur à éviter.</t>
  </si>
  <si>
    <t>Relance formateur : demander un exemple d’erreur réelle. Pour Preuves, la réponse doit lier le piège à une conséquence de comptage ou de contrôle.</t>
  </si>
  <si>
    <t>M02 — EGalim durable bio preuves : comment contrôler concrètement moyens de preuve relatifs aux produits durables, de qualité ou biologiques dans le suivi des achats, des livraisons ou du rapport annuel ?</t>
  </si>
  <si>
    <t>Décris ce que tu fais concrètement pour vérifier moyens de preuve relatifs aux produits durables, de qualité ou biologiques quand tu as les produits, les factures ou le tableau de suivi.</t>
  </si>
  <si>
    <t>Décrire une séquence de contrôle : repérer la ligne concernée, vérifier le document, rapprocher la preuve du produit, calculer ou suivre, puis tracer l’écart si nécessaire. Pour ce bloc (Preuves), citer au moins un élément propre au clausier : preuve, certificat, label, validité, BPU, transmission.</t>
  </si>
  <si>
    <t>Répondre comme sur le terrain : je regarde la fiche ou la facture, je compare avec le produit, je garde la preuve et je signale si ça ne correspond pas. Ici, le sujet est les certificats, labels et fiches qui prouvent ce qui est annoncé ; répondre avec l’angle « application terrain » et pas avec une formule générale.</t>
  </si>
  <si>
    <t>Une réponse PRO décrit un contrôle structuré : rapprocher le produit du BPU, vérifier preuves en cours de validité, mention explicite des produits référencés au BPU et transmission sur demande ou fréquence définie, contrôler la facture ou le tableau annuel, puis conserver la preuve pour le suivi et la déclaration. Elle distingue l’achat réellement éligible d’un produit seulement annoncé comme durable ou de qualité.</t>
  </si>
  <si>
    <t>Une bonne réponse CFA décrit une action observable : regarder le bon produit, contrôler le label ou le certificat, vérifier la facture ou le tableau, puis prévenir si une preuve manque. Pour moyens de preuve relatifs aux produits durables, de qualité ou biologiques, il faut pouvoir refaire le contrôle après coup. Pour Preuves, donner au moins une preuve ou un geste de contrôle lié à : preuve, certificat, label, fiche produit, BPU.</t>
  </si>
  <si>
    <t>PREUVES — APPLICATION TERRAIN — PREUVE, CERTIFICAT, LABEL, VALIDITÉ, BPU, TRANSMISSION</t>
  </si>
  <si>
    <t>Preuves : décrire le contrôle concret en achat, réception ou suivi — mots terrain : preuve, certificat, label, fiche produit, BPU</t>
  </si>
  <si>
    <t>OCR clausier CNRC 2026 — p.27, transmission des moyens de preuve — Q089, angle application terrain.</t>
  </si>
  <si>
    <t>Matrice pédagogique M02 issue OCR — à comparer au PDF CNRC source avant usage officiel ; domaine Preuves, angle application terrain.</t>
  </si>
  <si>
    <t>Relance formateur : faire dérouler le contrôle dans l’ordre. Pour Preuves, la réponse doit être utilisable par un agent d’achat, un gestionnaire ou un responsable de production.</t>
  </si>
  <si>
    <t>M02 — EGalim durable bio preuves : comment traduire moyens de preuve relatifs aux produits durables, de qualité ou biologiques en exigence, critère ou clause de marché sans créer une promesse impossible à vérifier ?</t>
  </si>
  <si>
    <t>Comment écrire clairement dans le marché ce que le fournisseur doit faire ou prouver pour moyens de preuve relatifs aux produits durables, de qualité ou biologiques ?</t>
  </si>
  <si>
    <t>Relier le sujet à la bonne pièce de marché, préciser l’exigence, les preuves, la fréquence de transmission, le contrôle et le traitement des manquements. Pour ce bloc (Preuves), citer au moins un élément propre au clausier : preuve, certificat, label, validité, BPU, transmission.</t>
  </si>
  <si>
    <t>Dire simplement ce qu’on demande au fournisseur, quand il doit le prouver et ce qu’on vérifie dans les documents. Ici, le sujet est les certificats, labels et fiches qui prouvent ce qui est annoncé ; répondre avec l’angle « critère ou clause de marché » et pas avec une formule générale.</t>
  </si>
  <si>
    <t>Une réponse PRO attendue transforme l’objectif en exigence vérifiable : imposer la transmission des preuves, leur validité et une pénalité en cas de non-transmission avérée. Elle distingue condition d’exécution, critère d’attribution, preuve documentaire et modalité de suivi. La formulation doit rester objective, contrôlable et compatible avec le besoin du marché.</t>
  </si>
  <si>
    <t>Une bonne réponse CFA explique qu’il faut écrire clairement l’engagement du fournisseur, les preuves attendues et le moment où elles seront vérifiées. Elle évite les phrases floues comme “produits responsables” sans document ni contrôle. Pour Preuves, donner au moins une preuve ou un geste de contrôle lié à : preuve, certificat, label, fiche produit, BPU.</t>
  </si>
  <si>
    <t>PREUVES — CRITÈRE OU CLAUSE DE MARCHÉ — PREUVE, CERTIFICAT, LABEL, VALIDITÉ, BPU, TRANSMISSION</t>
  </si>
  <si>
    <t>Preuves : transformer l’objectif en exigence écrite et vérifiable — mots terrain : preuve, certificat, label, fiche produit, BPU</t>
  </si>
  <si>
    <t>OCR clausier CNRC 2026 — p.27, transmission des moyens de preuve — Q090, angle critère ou clause de marché.</t>
  </si>
  <si>
    <t>Matrice pédagogique M02 issue OCR — à comparer au PDF CNRC source avant usage officiel ; domaine Preuves, angle critère ou clause de marché.</t>
  </si>
  <si>
    <t>Relance formateur : faire transformer une intention en clause contrôlable. Pour Preuves, vérifier que la réponse contient une obligation, une preuve, une fréquence ou une conséquence.</t>
  </si>
  <si>
    <t>M02 — EGalim durable bio preuves : sous l’angle définition/périmètre, comment expliquer plan de progrès EGalim pour que l’engagement du titulaire à dépasser progressivement les minima EGalim lorsque le marché le prévoit soit correctement compris dans un marché de restauration collective ?</t>
  </si>
  <si>
    <t>Avec tes mots, explique ce que veut dire plan de progrès EGalim et quels produits ou achats sont concernés dans la pratique.</t>
  </si>
  <si>
    <t>Définir le périmètre avec une réponse construite : objectif, produits concernés, base de calcul ou catégorie reconnue, et limite avec les notions proches. Pour ce bloc (Plan progrès), citer au moins un élément propre au clausier : plan de progrès, progression, objectifs, échéances, approvisionnements.</t>
  </si>
  <si>
    <t>Répondre simplement : dire ce qui est concerné, ce qui ne suffit pas, et ce qu’il faut pouvoir prouver pour le plan demandé au prestataire pour améliorer les achats durables et bio. Ici, le sujet est le plan demandé au prestataire pour améliorer les achats durables et bio ; répondre avec l’angle « définition et périmètre » et pas avec une formule générale.</t>
  </si>
  <si>
    <t>Une réponse PRO attendue définit plan de progrès EGalim comme une exigence EGalim rattachée à l’engagement du titulaire à dépasser progressivement les minima EGalim lorsque le marché le prévoit. Elle précise le périmètre, la base d’appréciation et les éléments qui rendent le comptage contrôlable. Elle distingue la catégorie officielle d’une simple allégation commerciale et introduit la nécessité de preuve documentaire.</t>
  </si>
  <si>
    <t>Une bonne réponse CFA dit clairement ce qui doit être compté pour plan de progrès EGalim, sur quels produits ou achats on regarde, et pourquoi il faut une preuve. Elle évite les réponses vagues comme “prendre de meilleurs produits”. Pour Plan progrès, donner au moins une preuve ou un geste de contrôle lié à : plan progrès, améliorer, chiffres, date, preuve.</t>
  </si>
  <si>
    <t>PLAN PROGRÈS — DÉFINITION ET PÉRIMÈTRE — PLAN DE PROGRÈS, PROGRESSION, OBJECTIFS, ÉCHÉANCES, APPROVISIONNEMENTS</t>
  </si>
  <si>
    <t>Plan progrès : définir précisément le sujet et son périmètre EGalim — mots terrain : plan progrès, améliorer, chiffres, date, preuve</t>
  </si>
  <si>
    <t>OCR clausier CNRC 2026 — p.25-26, plan de progrès relatif à EGalim — Q091, angle définition et périmètre.</t>
  </si>
  <si>
    <t>Matrice pédagogique M02 issue OCR — à comparer au PDF CNRC source avant usage officiel ; domaine Plan progrès, angle définition et périmètre.</t>
  </si>
  <si>
    <t>Relance formateur : demander à l’apprenant de reformuler le périmètre sans réciter. Pour Plan progrès, refuser une réponse qui cite seulement un pourcentage ou un label sans dire ce qui est compté.</t>
  </si>
  <si>
    <t>M02 — EGalim durable bio preuves : quels documents permettent de prouver plan de progrès EGalim et d’éviter un comptage non contrôlable ?</t>
  </si>
  <si>
    <t>Quels papiers, fichiers ou mentions dois-tu vérifier pour être sûr que plan de progrès EGalim est bien justifié ?</t>
  </si>
  <si>
    <t>Nommer les preuves attendues, expliquer leur validité, leur rattachement au produit et leur cohérence avec BPU, facture ou suivi annuel. Pour ce bloc (Plan progrès), citer au moins un élément propre au clausier : plan de progrès, progression, objectifs, échéances, approvisionnements.</t>
  </si>
  <si>
    <t>Citer les documents concrets et dire comment tu vois qu’ils correspondent au bon produit et à la bonne période. Ici, le sujet est le plan demandé au prestataire pour améliorer les achats durables et bio ; répondre avec l’angle « preuve et document » et pas avec une formule générale.</t>
  </si>
  <si>
    <t>Une réponse PRO cite les pièces pertinentes : plan de progrès, rapport d’approvisionnement, tableau annuel, objectifs par lot, justificatifs et échéancier. Elle explique que la preuve doit être en cours de validité, rattachée à une référence du BPU ou à une livraison et exploitable pour le calcul annuel. Elle précise aussi qu’une preuve générique ou non datée ne suffit pas pour sécuriser le suivi EGalim.</t>
  </si>
  <si>
    <t>Une bonne réponse CFA nomme les preuves utiles pour plan de progrès EGalim : certificat, label, fiche produit, facture ou tableau de suivi selon le cas. Elle dit qu’il faut vérifier que le document parle du bon produit et qu’il est encore valable. Pour Plan progrès, donner au moins une preuve ou un geste de contrôle lié à : plan progrès, améliorer, chiffres, date, preuve.</t>
  </si>
  <si>
    <t>PLAN PROGRÈS — PREUVE ET DOCUMENT — PLAN DE PROGRÈS, PROGRESSION, OBJECTIFS, ÉCHÉANCES, APPROVISIONNEMENTS</t>
  </si>
  <si>
    <t>Plan progrès : identifier les preuves et les documents contrôlables — mots terrain : plan progrès, améliorer, chiffres, date, preuve</t>
  </si>
  <si>
    <t>OCR clausier CNRC 2026 — p.25-26, plan de progrès relatif à EGalim — Q092, angle preuve et document.</t>
  </si>
  <si>
    <t>Matrice pédagogique M02 issue OCR — à comparer au PDF CNRC source avant usage officiel ; domaine Plan progrès, angle preuve et document.</t>
  </si>
  <si>
    <t>Relance formateur : faire montrer le chemin produit → BPU → facture → preuve. Pour Plan progrès, valoriser la preuve datée et reliée au produit, pas la simple affirmation du fournisseur.</t>
  </si>
  <si>
    <t>M02 — EGalim durable bio preuves : quelles erreurs de lecture ou de comptage peuvent fausser plan de progrès EGalim dans un marché public alimentaire ?</t>
  </si>
  <si>
    <t>Quelles erreurs peuvent faire croire à tort que plan de progrès EGalim est respecté ? Donne les pièges concrets à éviter.</t>
  </si>
  <si>
    <t>Identifier les confusions de périmètre, preuves insuffisantes, documents périmés, calculs incomplets ou allégations non reconnues. Pour ce bloc (Plan progrès), citer au moins un élément propre au clausier : plan de progrès, progression, objectifs, échéances, approvisionnements.</t>
  </si>
  <si>
    <t>Répondre en situation : expliquer ce qui peut tromper dans les factures, fiches produits, labels ou tableaux de suivi. Ici, le sujet est le plan demandé au prestataire pour améliorer les achats durables et bio ; répondre avec l’angle « risque et erreur à éviter » et pas avec une formule générale.</t>
  </si>
  <si>
    <t>Une réponse PRO attendue analyse le risque principal : écrire un plan de progrès sans chiffres, sans échéance ou sans preuve de progression réelle. Elle montre la conséquence sur le calcul EGalim, la télédéclaration, le suivi fournisseur ou la conformité d’exécution. Elle propose une réaction opérationnelle : demander une preuve complémentaire, exclure la ligne du comptage ou tracer l’écart.</t>
  </si>
  <si>
    <t>Une bonne réponse CFA repère le piège : compter un produit sans preuve claire, utiliser le mauvais total ou accepter une mention qui ne vaut pas certification. Elle indique qu’il faut demander la preuve avant de compter le produit. Pour Plan progrès, donner au moins une preuve ou un geste de contrôle lié à : plan progrès, améliorer, chiffres, date, preuve.</t>
  </si>
  <si>
    <t>PLAN PROGRÈS — RISQUE ET ERREUR À ÉVITER — PLAN DE PROGRÈS, PROGRESSION, OBJECTIFS, ÉCHÉANCES, APPROVISIONNEMENTS</t>
  </si>
  <si>
    <t>Plan progrès : repérer les confusions et les erreurs de comptage — mots terrain : plan progrès, améliorer, chiffres, date, preuve</t>
  </si>
  <si>
    <t>OCR clausier CNRC 2026 — p.25-26, plan de progrès relatif à EGalim — Q093, angle risque et erreur à éviter.</t>
  </si>
  <si>
    <t>Matrice pédagogique M02 issue OCR — à comparer au PDF CNRC source avant usage officiel ; domaine Plan progrès, angle risque et erreur à éviter.</t>
  </si>
  <si>
    <t>Relance formateur : demander un exemple d’erreur réelle. Pour Plan progrès, la réponse doit lier le piège à une conséquence de comptage ou de contrôle.</t>
  </si>
  <si>
    <t>M02 — EGalim durable bio preuves : comment contrôler concrètement plan de progrès EGalim dans le suivi des achats, des livraisons ou du rapport annuel ?</t>
  </si>
  <si>
    <t>Décris ce que tu fais concrètement pour vérifier plan de progrès EGalim quand tu as les produits, les factures ou le tableau de suivi.</t>
  </si>
  <si>
    <t>Décrire une séquence de contrôle : repérer la ligne concernée, vérifier le document, rapprocher la preuve du produit, calculer ou suivre, puis tracer l’écart si nécessaire. Pour ce bloc (Plan progrès), citer au moins un élément propre au clausier : plan de progrès, progression, objectifs, échéances, approvisionnements.</t>
  </si>
  <si>
    <t>Répondre comme sur le terrain : je regarde la fiche ou la facture, je compare avec le produit, je garde la preuve et je signale si ça ne correspond pas. Ici, le sujet est le plan demandé au prestataire pour améliorer les achats durables et bio ; répondre avec l’angle « application terrain » et pas avec une formule générale.</t>
  </si>
  <si>
    <t>Une réponse PRO décrit un contrôle structuré : rapprocher le produit du BPU, vérifier objectifs par famille, échéances, progression mesurable et transmission du détail des approvisionnements, contrôler la facture ou le tableau annuel, puis conserver la preuve pour le suivi et la déclaration. Elle distingue l’achat réellement éligible d’un produit seulement annoncé comme durable ou de qualité.</t>
  </si>
  <si>
    <t>Une bonne réponse CFA décrit une action observable : regarder le bon produit, contrôler le label ou le certificat, vérifier la facture ou le tableau, puis prévenir si une preuve manque. Pour plan de progrès EGalim, il faut pouvoir refaire le contrôle après coup. Pour Plan progrès, donner au moins une preuve ou un geste de contrôle lié à : plan progrès, améliorer, chiffres, date, preuve.</t>
  </si>
  <si>
    <t>PLAN PROGRÈS — APPLICATION TERRAIN — PLAN DE PROGRÈS, PROGRESSION, OBJECTIFS, ÉCHÉANCES, APPROVISIONNEMENTS</t>
  </si>
  <si>
    <t>Plan progrès : décrire le contrôle concret en achat, réception ou suivi — mots terrain : plan progrès, améliorer, chiffres, date, preuve</t>
  </si>
  <si>
    <t>OCR clausier CNRC 2026 — p.25-26, plan de progrès relatif à EGalim — Q094, angle application terrain.</t>
  </si>
  <si>
    <t>Matrice pédagogique M02 issue OCR — à comparer au PDF CNRC source avant usage officiel ; domaine Plan progrès, angle application terrain.</t>
  </si>
  <si>
    <t>Relance formateur : faire dérouler le contrôle dans l’ordre. Pour Plan progrès, la réponse doit être utilisable par un agent d’achat, un gestionnaire ou un responsable de production.</t>
  </si>
  <si>
    <t>M02 — EGalim durable bio preuves : comment traduire plan de progrès EGalim en exigence, critère ou clause de marché sans créer une promesse impossible à vérifier ?</t>
  </si>
  <si>
    <t>Comment écrire clairement dans le marché ce que le fournisseur doit faire ou prouver pour plan de progrès EGalim ?</t>
  </si>
  <si>
    <t>Relier le sujet à la bonne pièce de marché, préciser l’exigence, les preuves, la fréquence de transmission, le contrôle et le traitement des manquements. Pour ce bloc (Plan progrès), citer au moins un élément propre au clausier : plan de progrès, progression, objectifs, échéances, approvisionnements.</t>
  </si>
  <si>
    <t>Dire simplement ce qu’on demande au fournisseur, quand il doit le prouver et ce qu’on vérifie dans les documents. Ici, le sujet est le plan demandé au prestataire pour améliorer les achats durables et bio ; répondre avec l’angle « critère ou clause de marché » et pas avec une formule générale.</t>
  </si>
  <si>
    <t>Une réponse PRO attendue transforme l’objectif en exigence vérifiable : prévoir objectifs, dates de transmission, catégories ciblées et méthode de contrôle de la progression. Elle distingue condition d’exécution, critère d’attribution, preuve documentaire et modalité de suivi. La formulation doit rester objective, contrôlable et compatible avec le besoin du marché.</t>
  </si>
  <si>
    <t>Une bonne réponse CFA explique qu’il faut écrire clairement l’engagement du fournisseur, les preuves attendues et le moment où elles seront vérifiées. Elle évite les phrases floues comme “produits responsables” sans document ni contrôle. Pour Plan progrès, donner au moins une preuve ou un geste de contrôle lié à : plan progrès, améliorer, chiffres, date, preuve.</t>
  </si>
  <si>
    <t>PLAN PROGRÈS — CRITÈRE OU CLAUSE DE MARCHÉ — PLAN DE PROGRÈS, PROGRESSION, OBJECTIFS, ÉCHÉANCES, APPROVISIONNEMENTS</t>
  </si>
  <si>
    <t>Plan progrès : transformer l’objectif en exigence écrite et vérifiable — mots terrain : plan progrès, améliorer, chiffres, date, preuve</t>
  </si>
  <si>
    <t>OCR clausier CNRC 2026 — p.25-26, plan de progrès relatif à EGalim — Q095, angle critère ou clause de marché.</t>
  </si>
  <si>
    <t>Matrice pédagogique M02 issue OCR — à comparer au PDF CNRC source avant usage officiel ; domaine Plan progrès, angle critère ou clause de marché.</t>
  </si>
  <si>
    <t>Relance formateur : faire transformer une intention en clause contrôlable. Pour Plan progrès, vérifier que la réponse contient une obligation, une preuve, une fréquence ou une conséquence.</t>
  </si>
  <si>
    <t>M02 — EGalim durable bio preuves : sous l’angle définition/périmètre, comment expliquer suivi annuel et rapport EGalim pour que les données que le titulaire doit transmettre pour suivre les approvisionnements durables, de qualité et bio soit correctement compris dans un marché de restauration collective ?</t>
  </si>
  <si>
    <t>Avec tes mots, explique ce que veut dire suivi annuel et rapport EGalim et quels produits ou achats sont concernés dans la pratique.</t>
  </si>
  <si>
    <t>Définir le périmètre avec une réponse construite : objectif, produits concernés, base de calcul ou catégorie reconnue, et limite avec les notions proches. Pour ce bloc (Suivi), citer au moins un élément propre au clausier : suivi annuel, rapport, totaux HT, tonnages, prix unitaires.</t>
  </si>
  <si>
    <t>Répondre simplement : dire ce qui est concerné, ce qui ne suffit pas, et ce qu’il faut pouvoir prouver pour le tableau annuel qui prouve les achats et permet de vérifier les objectifs. Ici, le sujet est le tableau annuel qui prouve les achats et permet de vérifier les objectifs ; répondre avec l’angle « définition et périmètre » et pas avec une formule générale.</t>
  </si>
  <si>
    <t>Une réponse PRO attendue définit suivi annuel et rapport EGalim comme une exigence EGalim rattachée à les données que le titulaire doit transmettre pour suivre les approvisionnements durables, de qualité et bio. Elle précise le périmètre, la base d’appréciation et les éléments qui rendent le comptage contrôlable. Elle distingue la catégorie officielle d’une simple allégation commerciale et introduit la nécessité de preuve documentaire.</t>
  </si>
  <si>
    <t>Une bonne réponse CFA dit clairement ce qui doit être compté pour suivi annuel et rapport EGalim, sur quels produits ou achats on regarde, et pourquoi il faut une preuve. Elle évite les réponses vagues comme “prendre de meilleurs produits”. Pour Suivi, donner au moins une preuve ou un geste de contrôle lié à : suivi, rapport, total HT, tonnage, prix.</t>
  </si>
  <si>
    <t>SUIVI — DÉFINITION ET PÉRIMÈTRE — SUIVI ANNUEL, RAPPORT, TOTAUX HT, TONNAGES, PRIX UNITAIRES</t>
  </si>
  <si>
    <t>Suivi : définir précisément le sujet et son périmètre EGalim — mots terrain : suivi, rapport, total HT, tonnage, prix</t>
  </si>
  <si>
    <t>OCR clausier CNRC 2026 — p.27-28, suivi et rapport relatif à EGalim — Q096, angle définition et périmètre.</t>
  </si>
  <si>
    <t>Matrice pédagogique M02 issue OCR — à comparer au PDF CNRC source avant usage officiel ; domaine Suivi, angle définition et périmètre.</t>
  </si>
  <si>
    <t>Relance formateur : demander à l’apprenant de reformuler le périmètre sans réciter. Pour Suivi, refuser une réponse qui cite seulement un pourcentage ou un label sans dire ce qui est compté.</t>
  </si>
  <si>
    <t>M02 — EGalim durable bio preuves : quels documents permettent de prouver suivi annuel et rapport EGalim et d’éviter un comptage non contrôlable ?</t>
  </si>
  <si>
    <t>Quels papiers, fichiers ou mentions dois-tu vérifier pour être sûr que suivi annuel et rapport EGalim est bien justifié ?</t>
  </si>
  <si>
    <t>Nommer les preuves attendues, expliquer leur validité, leur rattachement au produit et leur cohérence avec BPU, facture ou suivi annuel. Pour ce bloc (Suivi), citer au moins un élément propre au clausier : suivi annuel, rapport, totaux HT, tonnages, prix unitaires.</t>
  </si>
  <si>
    <t>Citer les documents concrets et dire comment tu vois qu’ils correspondent au bon produit et à la bonne période. Ici, le sujet est le tableau annuel qui prouve les achats et permet de vérifier les objectifs ; répondre avec l’angle « preuve et document » et pas avec une formule générale.</t>
  </si>
  <si>
    <t>Une réponse PRO cite les pièces pertinentes : rapport annuel, tableau de suivi, factures, tonnages, prix unitaires, prix totaux, catégories EGalim. Elle explique que la preuve doit être en cours de validité, rattachée à une référence du BPU ou à une livraison et exploitable pour le calcul annuel. Elle précise aussi qu’une preuve générique ou non datée ne suffit pas pour sécuriser le suivi EGalim.</t>
  </si>
  <si>
    <t>Une bonne réponse CFA nomme les preuves utiles pour suivi annuel et rapport EGalim : certificat, label, fiche produit, facture ou tableau de suivi selon le cas. Elle dit qu’il faut vérifier que le document parle du bon produit et qu’il est encore valable. Pour Suivi, donner au moins une preuve ou un geste de contrôle lié à : suivi, rapport, total HT, tonnage, prix.</t>
  </si>
  <si>
    <t>SUIVI — PREUVE ET DOCUMENT — SUIVI ANNUEL, RAPPORT, TOTAUX HT, TONNAGES, PRIX UNITAIRES</t>
  </si>
  <si>
    <t>Suivi : identifier les preuves et les documents contrôlables — mots terrain : suivi, rapport, total HT, tonnage, prix</t>
  </si>
  <si>
    <t>OCR clausier CNRC 2026 — p.27-28, suivi et rapport relatif à EGalim — Q097, angle preuve et document.</t>
  </si>
  <si>
    <t>Matrice pédagogique M02 issue OCR — à comparer au PDF CNRC source avant usage officiel ; domaine Suivi, angle preuve et document.</t>
  </si>
  <si>
    <t>Relance formateur : faire montrer le chemin produit → BPU → facture → preuve. Pour Suivi, valoriser la preuve datée et reliée au produit, pas la simple affirmation du fournisseur.</t>
  </si>
  <si>
    <t>M02 — EGalim durable bio preuves : quelles erreurs de lecture ou de comptage peuvent fausser suivi annuel et rapport EGalim dans un marché public alimentaire ?</t>
  </si>
  <si>
    <t>Quelles erreurs peuvent faire croire à tort que suivi annuel et rapport EGalim est respecté ? Donne les pièges concrets à éviter.</t>
  </si>
  <si>
    <t>Identifier les confusions de périmètre, preuves insuffisantes, documents périmés, calculs incomplets ou allégations non reconnues. Pour ce bloc (Suivi), citer au moins un élément propre au clausier : suivi annuel, rapport, totaux HT, tonnages, prix unitaires.</t>
  </si>
  <si>
    <t>Répondre en situation : expliquer ce qui peut tromper dans les factures, fiches produits, labels ou tableaux de suivi. Ici, le sujet est le tableau annuel qui prouve les achats et permet de vérifier les objectifs ; répondre avec l’angle « risque et erreur à éviter » et pas avec une formule générale.</t>
  </si>
  <si>
    <t>Une réponse PRO attendue analyse le risque principal : avoir un suivi incomplet qui empêche de recalculer les taux ou de justifier la télédéclaration. Elle montre la conséquence sur le calcul EGalim, la télédéclaration, le suivi fournisseur ou la conformité d’exécution. Elle propose une réaction opérationnelle : demander une preuve complémentaire, exclure la ligne du comptage ou tracer l’écart.</t>
  </si>
  <si>
    <t>Une bonne réponse CFA repère le piège : compter un produit sans preuve claire, utiliser le mauvais total ou accepter une mention qui ne vaut pas certification. Elle indique qu’il faut demander la preuve avant de compter le produit. Pour Suivi, donner au moins une preuve ou un geste de contrôle lié à : suivi, rapport, total HT, tonnage, prix.</t>
  </si>
  <si>
    <t>SUIVI — RISQUE ET ERREUR À ÉVITER — SUIVI ANNUEL, RAPPORT, TOTAUX HT, TONNAGES, PRIX UNITAIRES</t>
  </si>
  <si>
    <t>Suivi : repérer les confusions et les erreurs de comptage — mots terrain : suivi, rapport, total HT, tonnage, prix</t>
  </si>
  <si>
    <t>OCR clausier CNRC 2026 — p.27-28, suivi et rapport relatif à EGalim — Q098, angle risque et erreur à éviter.</t>
  </si>
  <si>
    <t>Matrice pédagogique M02 issue OCR — à comparer au PDF CNRC source avant usage officiel ; domaine Suivi, angle risque et erreur à éviter.</t>
  </si>
  <si>
    <t>Relance formateur : demander un exemple d’erreur réelle. Pour Suivi, la réponse doit lier le piège à une conséquence de comptage ou de contrôle.</t>
  </si>
  <si>
    <t>M02 — EGalim durable bio preuves : comment contrôler concrètement suivi annuel et rapport EGalim dans le suivi des achats, des livraisons ou du rapport annuel ?</t>
  </si>
  <si>
    <t>Décris ce que tu fais concrètement pour vérifier suivi annuel et rapport EGalim quand tu as les produits, les factures ou le tableau de suivi.</t>
  </si>
  <si>
    <t>Décrire une séquence de contrôle : repérer la ligne concernée, vérifier le document, rapprocher la preuve du produit, calculer ou suivre, puis tracer l’écart si nécessaire. Pour ce bloc (Suivi), citer au moins un élément propre au clausier : suivi annuel, rapport, totaux HT, tonnages, prix unitaires.</t>
  </si>
  <si>
    <t>Répondre comme sur le terrain : je regarde la fiche ou la facture, je compare avec le produit, je garde la preuve et je signale si ça ne correspond pas. Ici, le sujet est le tableau annuel qui prouve les achats et permet de vérifier les objectifs ; répondre avec l’angle « application terrain » et pas avec une formule générale.</t>
  </si>
  <si>
    <t>Une réponse PRO décrit un contrôle structuré : rapprocher le produit du BPU, vérifier totaux facturés HT, tonnages, prix unitaires, prix totaux, catégories EGalim et total toutes qualités confondues, contrôler la facture ou le tableau annuel, puis conserver la preuve pour le suivi et la déclaration. Elle distingue l’achat réellement éligible d’un produit seulement annoncé comme durable ou de qualité.</t>
  </si>
  <si>
    <t>Une bonne réponse CFA décrit une action observable : regarder le bon produit, contrôler le label ou le certificat, vérifier la facture ou le tableau, puis prévenir si une preuve manque. Pour suivi annuel et rapport EGalim, il faut pouvoir refaire le contrôle après coup. Pour Suivi, donner au moins une preuve ou un geste de contrôle lié à : suivi, rapport, total HT, tonnage, prix.</t>
  </si>
  <si>
    <t>SUIVI — APPLICATION TERRAIN — SUIVI ANNUEL, RAPPORT, TOTAUX HT, TONNAGES, PRIX UNITAIRES</t>
  </si>
  <si>
    <t>Suivi : décrire le contrôle concret en achat, réception ou suivi — mots terrain : suivi, rapport, total HT, tonnage, prix</t>
  </si>
  <si>
    <t>OCR clausier CNRC 2026 — p.27-28, suivi et rapport relatif à EGalim — Q099, angle application terrain.</t>
  </si>
  <si>
    <t>Matrice pédagogique M02 issue OCR — à comparer au PDF CNRC source avant usage officiel ; domaine Suivi, angle application terrain.</t>
  </si>
  <si>
    <t>Relance formateur : faire dérouler le contrôle dans l’ordre. Pour Suivi, la réponse doit être utilisable par un agent d’achat, un gestionnaire ou un responsable de production.</t>
  </si>
  <si>
    <t>M02 — EGalim durable bio preuves : comment traduire suivi annuel et rapport EGalim en exigence, critère ou clause de marché sans créer une promesse impossible à vérifier ?</t>
  </si>
  <si>
    <t>Comment écrire clairement dans le marché ce que le fournisseur doit faire ou prouver pour suivi annuel et rapport EGalim ?</t>
  </si>
  <si>
    <t>Relier le sujet à la bonne pièce de marché, préciser l’exigence, les preuves, la fréquence de transmission, le contrôle et le traitement des manquements. Pour ce bloc (Suivi), citer au moins un élément propre au clausier : suivi annuel, rapport, totaux HT, tonnages, prix unitaires.</t>
  </si>
  <si>
    <t>Dire simplement ce qu’on demande au fournisseur, quand il doit le prouver et ce qu’on vérifie dans les documents. Ici, le sujet est le tableau annuel qui prouve les achats et permet de vérifier les objectifs ; répondre avec l’angle « critère ou clause de marché » et pas avec une formule générale.</t>
  </si>
  <si>
    <t>Une réponse PRO attendue transforme l’objectif en exigence vérifiable : fixer format, date, destinataire, contenu minimal du rapport et conséquences en cas d’absence ou d’incohérence. Elle distingue condition d’exécution, critère d’attribution, preuve documentaire et modalité de suivi. La formulation doit rester objective, contrôlable et compatible avec le besoin du marché.</t>
  </si>
  <si>
    <t>Une bonne réponse CFA explique qu’il faut écrire clairement l’engagement du fournisseur, les preuves attendues et le moment où elles seront vérifiées. Elle évite les phrases floues comme “produits responsables” sans document ni contrôle. Pour Suivi, donner au moins une preuve ou un geste de contrôle lié à : suivi, rapport, total HT, tonnage, prix.</t>
  </si>
  <si>
    <t>SUIVI — CRITÈRE OU CLAUSE DE MARCHÉ — SUIVI ANNUEL, RAPPORT, TOTAUX HT, TONNAGES, PRIX UNITAIRES</t>
  </si>
  <si>
    <t>Suivi : transformer l’objectif en exigence écrite et vérifiable — mots terrain : suivi, rapport, total HT, tonnage, prix</t>
  </si>
  <si>
    <t>OCR clausier CNRC 2026 — p.27-28, suivi et rapport relatif à EGalim — Q100, angle critère ou clause de marché.</t>
  </si>
  <si>
    <t>Matrice pédagogique M02 issue OCR — à comparer au PDF CNRC source avant usage officiel ; domaine Suivi, angle critère ou clause de marché.</t>
  </si>
  <si>
    <t>Relance formateur : faire transformer une intention en clause contrôlable. Pour Suivi, vérifier que la réponse contient une obligation, une preuve, une fréquence ou une conséquence.</t>
  </si>
  <si>
    <t>x</t>
  </si>
  <si>
    <t>M01 — Marché, sourçage et allotissement — Sous l’angle « définition et périmètre », comment sécuriser sourçage préalable dans un marché public alimentaire de restauration collective ?</t>
  </si>
  <si>
    <t>Question CFA Q001 — angle définition et périmètre : pour aller voir le marché avant d’écrire le marché, que dois-tu vérifier ou expliquer afin que le marché reste clair, réaliste et contrôlable ?</t>
  </si>
  <si>
    <t>Réponse PRO attendue Q001 : définir précisément le sujet, son périmètre et sa place dans le marché; citer au moins trois éléments vérifiables liés à sourçage préalable, puis montrer le lien avec le besoin, les lots ou les pièces du marché.</t>
  </si>
  <si>
    <t>Consigne CFA Q001 : réponds avec des mots simples sur sourçage préalable; indique quoi regarder, quoi demander, qui est concerné et pourquoi cela évite l’erreur visée par l’angle « définition et périmètre ».</t>
  </si>
  <si>
    <t>Réponse PRO Q001 : définir sourçage préalable, le situer dans la préparation du marché et relier consultation du secteur, étude de marché et capacités fournisseurs à un besoin alimentaire objectivé. La réponse doit montrer que le calibrage intervient avant rédaction et qu’il ne sert pas à favoriser un opérateur.</t>
  </si>
  <si>
    <t>Réponse CFA Q001 : expliquer que aller voir le marché avant d’écrire le marché sert à préparer un marché réaliste. Citer par exemple questionner les fournisseurs, vérifier ce qui existe et noter les capacités de livraison, puis dire que ces vérifications évitent un marché flou ou impossible à tenir.</t>
  </si>
  <si>
    <t>Mémo PRO Q001 — sourçage préalable : définir, cadrer, objectiver avec consultation du secteur; étude de marché; capacités fournisseurs; information des opérateurs; besoin objectivé.</t>
  </si>
  <si>
    <t>Mémo CFA Q001 — sourçage préalable : avant d’écrire, vérifier questionner les fournisseurs; vérifier ce qui existe; noter les capacités de livraison; informer sans favoriser; clarifier le besoin.</t>
  </si>
  <si>
    <t>OCR p.17-18 — sourçage — Q001 — définition et périmètre</t>
  </si>
  <si>
    <t>M01 pédagogique — Q001 — Sourçage — définition et périmètre — à comparer au clausier CNRC/PDF source avant usage officiel</t>
  </si>
  <si>
    <t>Commentaire formateur Q001 : vérifier que l’apprenant définit sourçage préalable avant de proposer une solution. Refuser les réponses générales sans périmètre, sans acteur concerné et sans élément vérifiable.</t>
  </si>
  <si>
    <t>M01 — Marché, sourçage et allotissement — Sous l’angle « preuve et document », comment sécuriser sourçage préalable dans un marché public alimentaire de restauration collective ?</t>
  </si>
  <si>
    <t>Question CFA Q002 — angle preuve et document : pour aller voir le marché avant d’écrire le marché, que dois-tu vérifier ou expliquer afin que le marché reste clair, réaliste et contrôlable ?</t>
  </si>
  <si>
    <t>Réponse PRO attendue Q002 : identifier les documents, traces ou éléments vérifiables attendus; citer au moins trois éléments vérifiables liés à sourçage préalable, puis montrer le lien avec le besoin, les lots ou les pièces du marché.</t>
  </si>
  <si>
    <t>Consigne CFA Q002 : réponds avec des mots simples sur sourçage préalable; indique quoi regarder, quoi demander, qui est concerné et pourquoi cela évite l’erreur visée par l’angle « preuve et document ».</t>
  </si>
  <si>
    <t>Réponse PRO Q002 : citer les preuves permettant de contrôler sourçage préalable — compte rendu de sourçage, notes d’échanges, éléments objectifs intégrés au besoin. Distinguer information de sourçage, exigence écrite et preuve d’exécution, pour garder une trace exploitable dans le dossier du marché.</t>
  </si>
  <si>
    <t>Réponse CFA Q002 : dire qu’il faut garder une trace claire sur sourçage préalable, par exemple questionner les fournisseurs ou vérifier ce qui existe, et vérifier les documents avant de décider. Une parole fournisseur non notée ne suffit pas.</t>
  </si>
  <si>
    <t>Mémo PRO Q002 — preuve sourçage préalable : document, date, source, cohérence avec compte rendu de sourçage, notes d’échanges, éléments objectifs intégrés au besoin.</t>
  </si>
  <si>
    <t>Mémo CFA Q002 — preuve sourçage préalable : je demande, je note, je vérifie questionner les fournisseurs; vérifier ce qui existe; noter les capacités de livraison; informer sans favoriser.</t>
  </si>
  <si>
    <t>OCR p.17-18 — sourçage — Q002 — preuve et document</t>
  </si>
  <si>
    <t>M01 pédagogique — Q002 — Sourçage — preuve et document — à comparer au clausier CNRC/PDF source avant usage officiel</t>
  </si>
  <si>
    <t>Commentaire formateur Q002 : relancer si la réponse cite seulement des mots-clés. L’apprenant doit nommer au moins une trace concrète permettant de contrôler sourçage préalable.</t>
  </si>
  <si>
    <t>M01 — Marché, sourçage et allotissement — Sous l’angle « risque et erreur à éviter », comment sécuriser sourçage préalable dans un marché public alimentaire de restauration collective ?</t>
  </si>
  <si>
    <t>Question CFA Q003 — angle risque et erreur à éviter : pour aller voir le marché avant d’écrire le marché, que dois-tu vérifier ou expliquer afin que le marché reste clair, réaliste et contrôlable ?</t>
  </si>
  <si>
    <t>Réponse PRO attendue Q003 : repérer les confusions, oublis ou dérives qui fragilisent le marché; citer au moins trois éléments vérifiables liés à sourçage préalable, puis montrer le lien avec le besoin, les lots ou les pièces du marché.</t>
  </si>
  <si>
    <t>Consigne CFA Q003 : réponds avec des mots simples sur sourçage préalable; indique quoi regarder, quoi demander, qui est concerné et pourquoi cela évite l’erreur visée par l’angle « risque et erreur à éviter ».</t>
  </si>
  <si>
    <t>Réponse PRO Q003 : identifier le risque principal de sourçage préalable — écrire un besoin irréaliste ou orienté vers un seul fournisseur. Expliquer l’effet possible sur la concurrence, la comparabilité des offres ou l’exécution, puis proposer une mesure de sécurisation fondée sur le sourçage et la cohérence documentaire.</t>
  </si>
  <si>
    <t>Réponse CFA Q003 : repérer l’erreur à éviter sur sourçage préalable : écrire un besoin irréaliste ou orienté vers un seul fournisseur. Donner un exemple simple de blocage sur la commande, la livraison, la comparaison des offres ou le suivi.</t>
  </si>
  <si>
    <t>Mémo PRO Q003 — risque sourçage préalable : écrire un besoin irréaliste ou orienté vers un seul fournisseur; sécuriser par besoin clair, preuves et documents cohérents.</t>
  </si>
  <si>
    <t>Mémo CFA Q003 — risque sourçage préalable : éviter le marché flou, trop fermé ou impossible à livrer; vérifier questionner les fournisseurs; vérifier ce qui existe; noter les capacités de livraison.</t>
  </si>
  <si>
    <t>OCR p.17-18 — sourçage — Q003 — risque et erreur à éviter</t>
  </si>
  <si>
    <t>M01 pédagogique — Q003 — Sourçage — risque et erreur à éviter — à comparer au clausier CNRC/PDF source avant usage officiel</t>
  </si>
  <si>
    <t>Commentaire formateur Q003 : demander une conséquence concrète liée à sourçage préalable. Une bonne réponse ne dit pas seulement « risque de problème », elle décrit le blocage créé.</t>
  </si>
  <si>
    <t>M01 — Marché, sourçage et allotissement — Sous l’angle « application terrain », comment sécuriser sourçage préalable dans un marché public alimentaire de restauration collective ?</t>
  </si>
  <si>
    <t>Question CFA Q004 — angle application terrain : pour aller voir le marché avant d’écrire le marché, que dois-tu vérifier ou expliquer afin que le marché reste clair, réaliste et contrôlable ?</t>
  </si>
  <si>
    <t>Réponse PRO attendue Q004 : décrire comment l’acheteur, le gestionnaire ou l’équipe cuisine applique le point au quotidien; citer au moins trois éléments vérifiables liés à sourçage préalable, puis montrer le lien avec le besoin, les lots ou les pièces du marché.</t>
  </si>
  <si>
    <t>Consigne CFA Q004 : réponds avec des mots simples sur sourçage préalable; indique quoi regarder, quoi demander, qui est concerné et pourquoi cela évite l’erreur visée par l’angle « application terrain ».</t>
  </si>
  <si>
    <t>Réponse PRO Q004 : décrire l’application opérationnelle de sourçage préalable avec questionner les fournisseurs; vérifier ce qui existe; noter les capacités de livraison; informer sans favoriser; clarifier le besoin. La réponse doit montrer comment l’information passe de l’analyse du besoin à la commande, au BPU, au CCTP ou au suivi d’exécution.</t>
  </si>
  <si>
    <t>Réponse CFA Q004 : donner une méthode en situation de travail pour sourçage préalable : questionner les fournisseurs, vérifier ce qui existe, noter les capacités de livraison, puis alerter si les informations ne correspondent pas au besoin réel du restaurant.</t>
  </si>
  <si>
    <t>Mémo PRO Q004 — terrain sourçage préalable : transformer le besoin en actions contrôlables — questionner les fournisseurs; vérifier ce qui existe; noter les capacités de livraison; informer sans favoriser; clarifier le besoin.</t>
  </si>
  <si>
    <t>Mémo CFA Q004 — terrain sourçage préalable : faire, contrôler, signaler — questionner les fournisseurs; vérifier ce qui existe; noter les capacités de livraison; informer sans favoriser.</t>
  </si>
  <si>
    <t>OCR p.17-18 — sourçage — Q004 — application terrain</t>
  </si>
  <si>
    <t>M01 pédagogique — Q004 — Sourçage — application terrain — à comparer au clausier CNRC/PDF source avant usage officiel</t>
  </si>
  <si>
    <t>Commentaire formateur Q004 : vérifier que l’apprenant propose une action observable sur sourçage préalable, avec un moment de contrôle et un support, pas seulement une intention.</t>
  </si>
  <si>
    <t>M01 — Marché, sourçage et allotissement — Sous l’angle « critère ou clause de marché », comment sécuriser sourçage préalable dans un marché public alimentaire de restauration collective ?</t>
  </si>
  <si>
    <t>Question CFA Q005 — angle critère ou clause de marché : pour aller voir le marché avant d’écrire le marché, que dois-tu vérifier ou expliquer afin que le marché reste clair, réaliste et contrôlable ?</t>
  </si>
  <si>
    <t>Réponse PRO attendue Q005 : relier le sujet à la bonne pièce du marché sans inventer une validation juridique; citer au moins trois éléments vérifiables liés à sourçage préalable, puis montrer le lien avec le besoin, les lots ou les pièces du marché.</t>
  </si>
  <si>
    <t>Consigne CFA Q005 : réponds avec des mots simples sur sourçage préalable; indique quoi regarder, quoi demander, qui est concerné et pourquoi cela évite l’erreur visée par l’angle « critère ou clause de marché ».</t>
  </si>
  <si>
    <t>Réponse PRO Q005 : relier sourçage préalable aux pièces adaptées du marché sans inventer une validation juridique : besoin et exigences techniques dans le CCTP, règles administratives dans le CCAP, modalités de réponse et critères dans le RC, prix et unités dans le BPU. Vérifier la cohérence de l’ensemble.</t>
  </si>
  <si>
    <t>Réponse CFA Q005 : dire où ranger sourçage préalable dans les documents : produit et exigence dans le CCTP, règle de suivi dans le CCAP, façon de répondre dans le RC, prix dans le BPU. Vérifier que les documents ne se contredisent pas.</t>
  </si>
  <si>
    <t>Mémo PRO Q005 — pièces sourçage préalable : CCTP technique, CCAP exécution, RC consultation, BPU prix et unités.</t>
  </si>
  <si>
    <t>Mémo CFA Q005 — pièces sourçage préalable : bien ranger l’information puis vérifier que tous les documents disent la même chose.</t>
  </si>
  <si>
    <t>OCR p.17-18 — sourçage — Q005 — critère ou clause de marché</t>
  </si>
  <si>
    <t>M01 pédagogique — Q005 — Sourçage — critère ou clause de marché — à comparer au clausier CNRC/PDF source avant usage officiel</t>
  </si>
  <si>
    <t>Commentaire formateur Q005 : rester pédagogique sur sourçage préalable. Ne pas affirmer qu’une clause est juridiquement validée; comparer avec le clausier ou demander un contrôle acheteur public si l’usage devient contractuel.</t>
  </si>
  <si>
    <t>M01 — Marché, sourçage et allotissement — Sous l’angle « définition et périmètre », comment sécuriser capacités des filières dans un marché public alimentaire de restauration collective ?</t>
  </si>
  <si>
    <t>Question CFA Q006 — angle définition et périmètre : pour vérifier si les filières peuvent réellement fournir, que dois-tu vérifier ou expliquer afin que le marché reste clair, réaliste et contrôlable ?</t>
  </si>
  <si>
    <t>Réponse PRO attendue Q006 : définir précisément le sujet, son périmètre et sa place dans le marché; citer au moins trois éléments vérifiables liés à capacités des filières, puis montrer le lien avec le besoin, les lots ou les pièces du marché.</t>
  </si>
  <si>
    <t>Consigne CFA Q006 : réponds avec des mots simples sur capacités des filières; indique quoi regarder, quoi demander, qui est concerné et pourquoi cela évite l’erreur visée par l’angle « définition et périmètre ».</t>
  </si>
  <si>
    <t>Réponse PRO Q006 : définir capacités des filières, le situer dans la préparation du marché et relier capacité de production, résilience filière et délai de livraison à un besoin alimentaire objectivé. La réponse doit montrer que le calibrage intervient avant rédaction et qu’il ne sert pas à favoriser un opérateur.</t>
  </si>
  <si>
    <t>Réponse CFA Q006 : expliquer que vérifier si les filières peuvent réellement fournir sert à préparer un marché réaliste. Citer par exemple demander les volumes possibles, contrôler les délais et anticiper les ruptures, puis dire que ces vérifications évitent un marché flou ou impossible à tenir.</t>
  </si>
  <si>
    <t>Mémo PRO Q006 — capacités des filières : définir, cadrer, objectiver avec capacité de production; résilience filière; délai de livraison; volumes disponibles; aléas climatiques.</t>
  </si>
  <si>
    <t>Mémo CFA Q006 — capacités des filières : avant d’écrire, vérifier demander les volumes possibles; contrôler les délais; anticiper les ruptures; tenir compte des saisons; adapter les lots.</t>
  </si>
  <si>
    <t>OCR p.18 — capacités filières — Q006 — définition et périmètre</t>
  </si>
  <si>
    <t>M01 pédagogique — Q006 — Filières — définition et périmètre — à comparer au clausier CNRC/PDF source avant usage officiel</t>
  </si>
  <si>
    <t>Commentaire formateur Q006 : vérifier que l’apprenant définit capacités des filières avant de proposer une solution. Refuser les réponses générales sans périmètre, sans acteur concerné et sans élément vérifiable.</t>
  </si>
  <si>
    <t>M01 — Marché, sourçage et allotissement — Sous l’angle « preuve et document », comment sécuriser capacités des filières dans un marché public alimentaire de restauration collective ?</t>
  </si>
  <si>
    <t>Question CFA Q007 — angle preuve et document : pour vérifier si les filières peuvent réellement fournir, que dois-tu vérifier ou expliquer afin que le marché reste clair, réaliste et contrôlable ?</t>
  </si>
  <si>
    <t>Réponse PRO attendue Q007 : identifier les documents, traces ou éléments vérifiables attendus; citer au moins trois éléments vérifiables liés à capacités des filières, puis montrer le lien avec le besoin, les lots ou les pièces du marché.</t>
  </si>
  <si>
    <t>Consigne CFA Q007 : réponds avec des mots simples sur capacités des filières; indique quoi regarder, quoi demander, qui est concerné et pourquoi cela évite l’erreur visée par l’angle « preuve et document ».</t>
  </si>
  <si>
    <t>Réponse PRO Q007 : citer les preuves permettant de contrôler capacités des filières — éléments de sourçage, retours fournisseurs, données de disponibilité et contraintes filière. Distinguer information de sourçage, exigence écrite et preuve d’exécution, pour garder une trace exploitable dans le dossier du marché.</t>
  </si>
  <si>
    <t>Réponse CFA Q007 : dire qu’il faut garder une trace claire sur capacités des filières, par exemple demander les volumes possibles ou contrôler les délais, et vérifier les documents avant de décider. Une parole fournisseur non notée ne suffit pas.</t>
  </si>
  <si>
    <t>Mémo PRO Q007 — preuve capacités des filières : document, date, source, cohérence avec éléments de sourçage, retours fournisseurs, données de disponibilité et contraintes filière.</t>
  </si>
  <si>
    <t>Mémo CFA Q007 — preuve capacités des filières : je demande, je note, je vérifie demander les volumes possibles; contrôler les délais; anticiper les ruptures; tenir compte des saisons.</t>
  </si>
  <si>
    <t>OCR p.18 — capacités filières — Q007 — preuve et document</t>
  </si>
  <si>
    <t>M01 pédagogique — Q007 — Filières — preuve et document — à comparer au clausier CNRC/PDF source avant usage officiel</t>
  </si>
  <si>
    <t>Commentaire formateur Q007 : relancer si la réponse cite seulement des mots-clés. L’apprenant doit nommer au moins une trace concrète permettant de contrôler capacités des filières.</t>
  </si>
  <si>
    <t>M01 — Marché, sourçage et allotissement — Sous l’angle « risque et erreur à éviter », comment sécuriser capacités des filières dans un marché public alimentaire de restauration collective ?</t>
  </si>
  <si>
    <t>Question CFA Q008 — angle risque et erreur à éviter : pour vérifier si les filières peuvent réellement fournir, que dois-tu vérifier ou expliquer afin que le marché reste clair, réaliste et contrôlable ?</t>
  </si>
  <si>
    <t>Réponse PRO attendue Q008 : repérer les confusions, oublis ou dérives qui fragilisent le marché; citer au moins trois éléments vérifiables liés à capacités des filières, puis montrer le lien avec le besoin, les lots ou les pièces du marché.</t>
  </si>
  <si>
    <t>Consigne CFA Q008 : réponds avec des mots simples sur capacités des filières; indique quoi regarder, quoi demander, qui est concerné et pourquoi cela évite l’erreur visée par l’angle « risque et erreur à éviter ».</t>
  </si>
  <si>
    <t>Réponse PRO Q008 : identifier le risque principal de capacités des filières — demander des volumes ou des délais que la filière ne peut pas tenir. Expliquer l’effet possible sur la concurrence, la comparabilité des offres ou l’exécution, puis proposer une mesure de sécurisation fondée sur le sourçage et la cohérence documentaire.</t>
  </si>
  <si>
    <t>Réponse CFA Q008 : repérer l’erreur à éviter sur capacités des filières : demander des volumes ou des délais que la filière ne peut pas tenir. Donner un exemple simple de blocage sur la commande, la livraison, la comparaison des offres ou le suivi.</t>
  </si>
  <si>
    <t>Mémo PRO Q008 — risque capacités des filières : demander des volumes ou des délais que la filière ne peut pas tenir; sécuriser par besoin clair, preuves et documents cohérents.</t>
  </si>
  <si>
    <t>Mémo CFA Q008 — risque capacités des filières : éviter le marché flou, trop fermé ou impossible à livrer; vérifier demander les volumes possibles; contrôler les délais; anticiper les ruptures.</t>
  </si>
  <si>
    <t>OCR p.18 — capacités filières — Q008 — risque et erreur à éviter</t>
  </si>
  <si>
    <t>M01 pédagogique — Q008 — Filières — risque et erreur à éviter — à comparer au clausier CNRC/PDF source avant usage officiel</t>
  </si>
  <si>
    <t>Commentaire formateur Q008 : demander une conséquence concrète liée à capacités des filières. Une bonne réponse ne dit pas seulement « risque de problème », elle décrit le blocage créé.</t>
  </si>
  <si>
    <t>M01 — Marché, sourçage et allotissement — Sous l’angle « application terrain », comment sécuriser capacités des filières dans un marché public alimentaire de restauration collective ?</t>
  </si>
  <si>
    <t>Question CFA Q009 — angle application terrain : pour vérifier si les filières peuvent réellement fournir, que dois-tu vérifier ou expliquer afin que le marché reste clair, réaliste et contrôlable ?</t>
  </si>
  <si>
    <t>Réponse PRO attendue Q009 : décrire comment l’acheteur, le gestionnaire ou l’équipe cuisine applique le point au quotidien; citer au moins trois éléments vérifiables liés à capacités des filières, puis montrer le lien avec le besoin, les lots ou les pièces du marché.</t>
  </si>
  <si>
    <t>Consigne CFA Q009 : réponds avec des mots simples sur capacités des filières; indique quoi regarder, quoi demander, qui est concerné et pourquoi cela évite l’erreur visée par l’angle « application terrain ».</t>
  </si>
  <si>
    <t>Réponse PRO Q009 : décrire l’application opérationnelle de capacités des filières avec demander les volumes possibles; contrôler les délais; anticiper les ruptures; tenir compte des saisons; adapter les lots. La réponse doit montrer comment l’information passe de l’analyse du besoin à la commande, au BPU, au CCTP ou au suivi d’exécution.</t>
  </si>
  <si>
    <t>Réponse CFA Q009 : donner une méthode en situation de travail pour capacités des filières : demander les volumes possibles, contrôler les délais, anticiper les ruptures, puis alerter si les informations ne correspondent pas au besoin réel du restaurant.</t>
  </si>
  <si>
    <t>Mémo PRO Q009 — terrain capacités des filières : transformer le besoin en actions contrôlables — demander les volumes possibles; contrôler les délais; anticiper les ruptures; tenir compte des saisons; adapter les lots.</t>
  </si>
  <si>
    <t>Mémo CFA Q009 — terrain capacités des filières : faire, contrôler, signaler — demander les volumes possibles; contrôler les délais; anticiper les ruptures; tenir compte des saisons.</t>
  </si>
  <si>
    <t>OCR p.18 — capacités filières — Q009 — application terrain</t>
  </si>
  <si>
    <t>M01 pédagogique — Q009 — Filières — application terrain — à comparer au clausier CNRC/PDF source avant usage officiel</t>
  </si>
  <si>
    <t>Commentaire formateur Q009 : vérifier que l’apprenant propose une action observable sur capacités des filières, avec un moment de contrôle et un support, pas seulement une intention.</t>
  </si>
  <si>
    <t>M01 — Marché, sourçage et allotissement — Sous l’angle « critère ou clause de marché », comment sécuriser capacités des filières dans un marché public alimentaire de restauration collective ?</t>
  </si>
  <si>
    <t>Question CFA Q010 — angle critère ou clause de marché : pour vérifier si les filières peuvent réellement fournir, que dois-tu vérifier ou expliquer afin que le marché reste clair, réaliste et contrôlable ?</t>
  </si>
  <si>
    <t>Réponse PRO attendue Q010 : relier le sujet à la bonne pièce du marché sans inventer une validation juridique; citer au moins trois éléments vérifiables liés à capacités des filières, puis montrer le lien avec le besoin, les lots ou les pièces du marché.</t>
  </si>
  <si>
    <t>Consigne CFA Q010 : réponds avec des mots simples sur capacités des filières; indique quoi regarder, quoi demander, qui est concerné et pourquoi cela évite l’erreur visée par l’angle « critère ou clause de marché ».</t>
  </si>
  <si>
    <t>Réponse PRO Q010 : relier capacités des filières aux pièces adaptées du marché sans inventer une validation juridique : besoin et exigences techniques dans le CCTP, règles administratives dans le CCAP, modalités de réponse et critères dans le RC, prix et unités dans le BPU. Vérifier la cohérence de l’ensemble.</t>
  </si>
  <si>
    <t>Réponse CFA Q010 : dire où ranger capacités des filières dans les documents : produit et exigence dans le CCTP, règle de suivi dans le CCAP, façon de répondre dans le RC, prix dans le BPU. Vérifier que les documents ne se contredisent pas.</t>
  </si>
  <si>
    <t>Mémo PRO Q010 — pièces capacités des filières : CCTP technique, CCAP exécution, RC consultation, BPU prix et unités.</t>
  </si>
  <si>
    <t>Mémo CFA Q010 — pièces capacités des filières : bien ranger l’information puis vérifier que tous les documents disent la même chose.</t>
  </si>
  <si>
    <t>OCR p.18 — capacités filières — Q010 — critère ou clause de marché</t>
  </si>
  <si>
    <t>M01 pédagogique — Q010 — Filières — critère ou clause de marché — à comparer au clausier CNRC/PDF source avant usage officiel</t>
  </si>
  <si>
    <t>Commentaire formateur Q010 : rester pédagogique sur capacités des filières. Ne pas affirmer qu’une clause est juridiquement validée; comparer avec le clausier ou demander un contrôle acheteur public si l’usage devient contractuel.</t>
  </si>
  <si>
    <t>M01 — Marché, sourçage et allotissement — Sous l’angle « définition et périmètre », comment sécuriser projets alimentaires territoriaux dans un marché public alimentaire de restauration collective ?</t>
  </si>
  <si>
    <t>Question CFA Q011 — angle définition et périmètre : pour utiliser les acteurs du territoire sans fermer la concurrence, que dois-tu vérifier ou expliquer afin que le marché reste clair, réaliste et contrôlable ?</t>
  </si>
  <si>
    <t>Réponse PRO attendue Q011 : définir précisément le sujet, son périmètre et sa place dans le marché; citer au moins trois éléments vérifiables liés à projets alimentaires territoriaux, puis montrer le lien avec le besoin, les lots ou les pièces du marché.</t>
  </si>
  <si>
    <t>Consigne CFA Q011 : réponds avec des mots simples sur projets alimentaires territoriaux; indique quoi regarder, quoi demander, qui est concerné et pourquoi cela évite l’erreur visée par l’angle « définition et périmètre ».</t>
  </si>
  <si>
    <t>Réponse PRO Q011 : définir projets alimentaires territoriaux, le situer dans la préparation du marché et relier PAT, acteurs territoriaux et circuits courts à un besoin alimentaire objectivé. La réponse doit montrer que le calibrage intervient avant rédaction et qu’il ne sert pas à favoriser un opérateur.</t>
  </si>
  <si>
    <t>Réponse CFA Q011 : expliquer que utiliser les acteurs du territoire sans fermer la concurrence sert à préparer un marché réaliste. Citer par exemple repérer les acteurs locaux, utiliser les informations du territoire et ne pas réserver abusivement, puis dire que ces vérifications évitent un marché flou ou impossible à tenir.</t>
  </si>
  <si>
    <t>Mémo PRO Q011 — projets alimentaires territoriaux : définir, cadrer, objectiver avec PAT; acteurs territoriaux; circuits courts; alimentation durable; données territoriales.</t>
  </si>
  <si>
    <t>Mémo CFA Q011 — projets alimentaires territoriaux : avant d’écrire, vérifier repérer les acteurs locaux; utiliser les informations du territoire; ne pas réserver abusivement; documenter le besoin; garder une concurrence ouverte.</t>
  </si>
  <si>
    <t>OCR p.18 — PAT — Q011 — définition et périmètre</t>
  </si>
  <si>
    <t>M01 pédagogique — Q011 — PAT — définition et périmètre — à comparer au clausier CNRC/PDF source avant usage officiel</t>
  </si>
  <si>
    <t>Commentaire formateur Q011 : vérifier que l’apprenant définit projets alimentaires territoriaux avant de proposer une solution. Refuser les réponses générales sans périmètre, sans acteur concerné et sans élément vérifiable.</t>
  </si>
  <si>
    <t>M01 — Marché, sourçage et allotissement — Sous l’angle « preuve et document », comment sécuriser projets alimentaires territoriaux dans un marché public alimentaire de restauration collective ?</t>
  </si>
  <si>
    <t>Question CFA Q012 — angle preuve et document : pour utiliser les acteurs du territoire sans fermer la concurrence, que dois-tu vérifier ou expliquer afin que le marché reste clair, réaliste et contrôlable ?</t>
  </si>
  <si>
    <t>Réponse PRO attendue Q012 : identifier les documents, traces ou éléments vérifiables attendus; citer au moins trois éléments vérifiables liés à projets alimentaires territoriaux, puis montrer le lien avec le besoin, les lots ou les pièces du marché.</t>
  </si>
  <si>
    <t>Consigne CFA Q012 : réponds avec des mots simples sur projets alimentaires territoriaux; indique quoi regarder, quoi demander, qui est concerné et pourquoi cela évite l’erreur visée par l’angle « preuve et document ».</t>
  </si>
  <si>
    <t>Réponse PRO Q012 : citer les preuves permettant de contrôler projets alimentaires territoriaux — références PAT, cartographie des acteurs, informations de sourçage territorial. Distinguer information de sourçage, exigence écrite et preuve d’exécution, pour garder une trace exploitable dans le dossier du marché.</t>
  </si>
  <si>
    <t>Réponse CFA Q012 : dire qu’il faut garder une trace claire sur projets alimentaires territoriaux, par exemple repérer les acteurs locaux ou utiliser les informations du territoire, et vérifier les documents avant de décider. Une parole fournisseur non notée ne suffit pas.</t>
  </si>
  <si>
    <t>Mémo PRO Q012 — preuve projets alimentaires territoriaux : document, date, source, cohérence avec références PAT, cartographie des acteurs, informations de sourçage territorial.</t>
  </si>
  <si>
    <t>Mémo CFA Q012 — preuve projets alimentaires territoriaux : je demande, je note, je vérifie repérer les acteurs locaux; utiliser les informations du territoire; ne pas réserver abusivement; documenter le besoin.</t>
  </si>
  <si>
    <t>OCR p.18 — PAT — Q012 — preuve et document</t>
  </si>
  <si>
    <t>M01 pédagogique — Q012 — PAT — preuve et document — à comparer au clausier CNRC/PDF source avant usage officiel</t>
  </si>
  <si>
    <t>Commentaire formateur Q012 : relancer si la réponse cite seulement des mots-clés. L’apprenant doit nommer au moins une trace concrète permettant de contrôler projets alimentaires territoriaux.</t>
  </si>
  <si>
    <t>M01 — Marché, sourçage et allotissement — Sous l’angle « risque et erreur à éviter », comment sécuriser projets alimentaires territoriaux dans un marché public alimentaire de restauration collective ?</t>
  </si>
  <si>
    <t>Question CFA Q013 — angle risque et erreur à éviter : pour utiliser les acteurs du territoire sans fermer la concurrence, que dois-tu vérifier ou expliquer afin que le marché reste clair, réaliste et contrôlable ?</t>
  </si>
  <si>
    <t>Réponse PRO attendue Q013 : repérer les confusions, oublis ou dérives qui fragilisent le marché; citer au moins trois éléments vérifiables liés à projets alimentaires territoriaux, puis montrer le lien avec le besoin, les lots ou les pièces du marché.</t>
  </si>
  <si>
    <t>Consigne CFA Q013 : réponds avec des mots simples sur projets alimentaires territoriaux; indique quoi regarder, quoi demander, qui est concerné et pourquoi cela évite l’erreur visée par l’angle « risque et erreur à éviter ».</t>
  </si>
  <si>
    <t>Réponse PRO Q013 : identifier le risque principal de projets alimentaires territoriaux — confondre ancrage territorial et préférence locale interdite. Expliquer l’effet possible sur la concurrence, la comparabilité des offres ou l’exécution, puis proposer une mesure de sécurisation fondée sur le sourçage et la cohérence documentaire.</t>
  </si>
  <si>
    <t>Réponse CFA Q013 : repérer l’erreur à éviter sur projets alimentaires territoriaux : confondre ancrage territorial et préférence locale interdite. Donner un exemple simple de blocage sur la commande, la livraison, la comparaison des offres ou le suivi.</t>
  </si>
  <si>
    <t>Mémo PRO Q013 — risque projets alimentaires territoriaux : confondre ancrage territorial et préférence locale interdite; sécuriser par besoin clair, preuves et documents cohérents.</t>
  </si>
  <si>
    <t>Mémo CFA Q013 — risque projets alimentaires territoriaux : éviter le marché flou, trop fermé ou impossible à livrer; vérifier repérer les acteurs locaux; utiliser les informations du territoire; ne pas réserver abusivement.</t>
  </si>
  <si>
    <t>OCR p.18 — PAT — Q013 — risque et erreur à éviter</t>
  </si>
  <si>
    <t>M01 pédagogique — Q013 — PAT — risque et erreur à éviter — à comparer au clausier CNRC/PDF source avant usage officiel</t>
  </si>
  <si>
    <t>Commentaire formateur Q013 : demander une conséquence concrète liée à projets alimentaires territoriaux. Une bonne réponse ne dit pas seulement « risque de problème », elle décrit le blocage créé.</t>
  </si>
  <si>
    <t>M01 — Marché, sourçage et allotissement — Sous l’angle « application terrain », comment sécuriser projets alimentaires territoriaux dans un marché public alimentaire de restauration collective ?</t>
  </si>
  <si>
    <t>Question CFA Q014 — angle application terrain : pour utiliser les acteurs du territoire sans fermer la concurrence, que dois-tu vérifier ou expliquer afin que le marché reste clair, réaliste et contrôlable ?</t>
  </si>
  <si>
    <t>Réponse PRO attendue Q014 : décrire comment l’acheteur, le gestionnaire ou l’équipe cuisine applique le point au quotidien; citer au moins trois éléments vérifiables liés à projets alimentaires territoriaux, puis montrer le lien avec le besoin, les lots ou les pièces du marché.</t>
  </si>
  <si>
    <t>Consigne CFA Q014 : réponds avec des mots simples sur projets alimentaires territoriaux; indique quoi regarder, quoi demander, qui est concerné et pourquoi cela évite l’erreur visée par l’angle « application terrain ».</t>
  </si>
  <si>
    <t>Réponse PRO Q014 : décrire l’application opérationnelle de projets alimentaires territoriaux avec repérer les acteurs locaux; utiliser les informations du territoire; ne pas réserver abusivement; documenter le besoin; garder une concurrence ouverte. La réponse doit montrer comment l’information passe de l’analyse du besoin à la commande, au BPU, au CCTP ou au suivi d’exécution.</t>
  </si>
  <si>
    <t>Réponse CFA Q014 : donner une méthode en situation de travail pour projets alimentaires territoriaux : repérer les acteurs locaux, utiliser les informations du territoire, ne pas réserver abusivement, puis alerter si les informations ne correspondent pas au besoin réel du restaurant.</t>
  </si>
  <si>
    <t>Mémo PRO Q014 — terrain projets alimentaires territoriaux : transformer le besoin en actions contrôlables — repérer les acteurs locaux; utiliser les informations du territoire; ne pas réserver abusivement; documenter le besoin; garder une concurrence ouverte.</t>
  </si>
  <si>
    <t>Mémo CFA Q014 — terrain projets alimentaires territoriaux : faire, contrôler, signaler — repérer les acteurs locaux; utiliser les informations du territoire; ne pas réserver abusivement; documenter le besoin.</t>
  </si>
  <si>
    <t>OCR p.18 — PAT — Q014 — application terrain</t>
  </si>
  <si>
    <t>M01 pédagogique — Q014 — PAT — application terrain — à comparer au clausier CNRC/PDF source avant usage officiel</t>
  </si>
  <si>
    <t>Commentaire formateur Q014 : vérifier que l’apprenant propose une action observable sur projets alimentaires territoriaux, avec un moment de contrôle et un support, pas seulement une intention.</t>
  </si>
  <si>
    <t>M01 — Marché, sourçage et allotissement — Sous l’angle « critère ou clause de marché », comment sécuriser projets alimentaires territoriaux dans un marché public alimentaire de restauration collective ?</t>
  </si>
  <si>
    <t>Question CFA Q015 — angle critère ou clause de marché : pour utiliser les acteurs du territoire sans fermer la concurrence, que dois-tu vérifier ou expliquer afin que le marché reste clair, réaliste et contrôlable ?</t>
  </si>
  <si>
    <t>Réponse PRO attendue Q015 : relier le sujet à la bonne pièce du marché sans inventer une validation juridique; citer au moins trois éléments vérifiables liés à projets alimentaires territoriaux, puis montrer le lien avec le besoin, les lots ou les pièces du marché.</t>
  </si>
  <si>
    <t>Consigne CFA Q015 : réponds avec des mots simples sur projets alimentaires territoriaux; indique quoi regarder, quoi demander, qui est concerné et pourquoi cela évite l’erreur visée par l’angle « critère ou clause de marché ».</t>
  </si>
  <si>
    <t>Réponse PRO Q015 : relier projets alimentaires territoriaux aux pièces adaptées du marché sans inventer une validation juridique : besoin et exigences techniques dans le CCTP, règles administratives dans le CCAP, modalités de réponse et critères dans le RC, prix et unités dans le BPU. Vérifier la cohérence de l’ensemble.</t>
  </si>
  <si>
    <t>Réponse CFA Q015 : dire où ranger projets alimentaires territoriaux dans les documents : produit et exigence dans le CCTP, règle de suivi dans le CCAP, façon de répondre dans le RC, prix dans le BPU. Vérifier que les documents ne se contredisent pas.</t>
  </si>
  <si>
    <t>Mémo PRO Q015 — pièces projets alimentaires territoriaux : CCTP technique, CCAP exécution, RC consultation, BPU prix et unités.</t>
  </si>
  <si>
    <t>Mémo CFA Q015 — pièces projets alimentaires territoriaux : bien ranger l’information puis vérifier que tous les documents disent la même chose.</t>
  </si>
  <si>
    <t>OCR p.18 — PAT — Q015 — critère ou clause de marché</t>
  </si>
  <si>
    <t>M01 pédagogique — Q015 — PAT — critère ou clause de marché — à comparer au clausier CNRC/PDF source avant usage officiel</t>
  </si>
  <si>
    <t>Commentaire formateur Q015 : rester pédagogique sur projets alimentaires territoriaux. Ne pas affirmer qu’une clause est juridiquement validée; comparer avec le clausier ou demander un contrôle acheteur public si l’usage devient contractuel.</t>
  </si>
  <si>
    <t>M01 — Marché, sourçage et allotissement — Sous l’angle « définition et périmètre », comment sécuriser plateformes et outils filières dans un marché public alimentaire de restauration collective ?</t>
  </si>
  <si>
    <t>Question CFA Q016 — angle définition et périmètre : pour s’appuyer sur des outils métiers pour connaître l’offre, que dois-tu vérifier ou expliquer afin que le marché reste clair, réaliste et contrôlable ?</t>
  </si>
  <si>
    <t>Réponse PRO attendue Q016 : définir précisément le sujet, son périmètre et sa place dans le marché; citer au moins trois éléments vérifiables liés à plateformes et outils filières, puis montrer le lien avec le besoin, les lots ou les pièces du marché.</t>
  </si>
  <si>
    <t>Consigne CFA Q016 : réponds avec des mots simples sur plateformes et outils filières; indique quoi regarder, quoi demander, qui est concerné et pourquoi cela évite l’erreur visée par l’angle « définition et périmètre ».</t>
  </si>
  <si>
    <t>Réponse PRO Q016 : définir plateformes et outils filières, le situer dans la préparation du marché et relier plateformes d’achat local, outils interprofessionnels et données filières à un besoin alimentaire objectivé. La réponse doit montrer que le calibrage intervient avant rédaction et qu’il ne sert pas à favoriser un opérateur.</t>
  </si>
  <si>
    <t>Réponse CFA Q016 : expliquer que s’appuyer sur des outils métiers pour connaître l’offre sert à préparer un marché réaliste. Citer par exemple chercher les outils disponibles, comparer les informations et vérifier l’actualisation, puis dire que ces vérifications évitent un marché flou ou impossible à tenir.</t>
  </si>
  <si>
    <t>Mémo PRO Q016 — plateformes et outils filières : définir, cadrer, objectiver avec plateformes d’achat local; outils interprofessionnels; données filières; catalogues fournisseurs; solutions d’approvisionnement.</t>
  </si>
  <si>
    <t>Mémo CFA Q016 — plateformes et outils filières : avant d’écrire, vérifier chercher les outils disponibles; comparer les informations; vérifier l’actualisation; identifier les contacts; ne pas copier sans contrôle.</t>
  </si>
  <si>
    <t>OCR p.18 — plateformes et outils filières — Q016 — définition et périmètre</t>
  </si>
  <si>
    <t>M01 pédagogique — Q016 — Outils filières — définition et périmètre — à comparer au clausier CNRC/PDF source avant usage officiel</t>
  </si>
  <si>
    <t>Commentaire formateur Q016 : vérifier que l’apprenant définit plateformes et outils filières avant de proposer une solution. Refuser les réponses générales sans périmètre, sans acteur concerné et sans élément vérifiable.</t>
  </si>
  <si>
    <t>M01 — Marché, sourçage et allotissement — Sous l’angle « preuve et document », comment sécuriser plateformes et outils filières dans un marché public alimentaire de restauration collective ?</t>
  </si>
  <si>
    <t>Question CFA Q017 — angle preuve et document : pour s’appuyer sur des outils métiers pour connaître l’offre, que dois-tu vérifier ou expliquer afin que le marché reste clair, réaliste et contrôlable ?</t>
  </si>
  <si>
    <t>Réponse PRO attendue Q017 : identifier les documents, traces ou éléments vérifiables attendus; citer au moins trois éléments vérifiables liés à plateformes et outils filières, puis montrer le lien avec le besoin, les lots ou les pièces du marché.</t>
  </si>
  <si>
    <t>Consigne CFA Q017 : réponds avec des mots simples sur plateformes et outils filières; indique quoi regarder, quoi demander, qui est concerné et pourquoi cela évite l’erreur visée par l’angle « preuve et document ».</t>
  </si>
  <si>
    <t>Réponse PRO Q017 : citer les preuves permettant de contrôler plateformes et outils filières — captures, fiches filières, annuaires, éléments sourcés et datés. Distinguer information de sourçage, exigence écrite et preuve d’exécution, pour garder une trace exploitable dans le dossier du marché.</t>
  </si>
  <si>
    <t>Réponse CFA Q017 : dire qu’il faut garder une trace claire sur plateformes et outils filières, par exemple chercher les outils disponibles ou comparer les informations, et vérifier les documents avant de décider. Une parole fournisseur non notée ne suffit pas.</t>
  </si>
  <si>
    <t>Mémo PRO Q017 — preuve plateformes et outils filières : document, date, source, cohérence avec captures, fiches filières, annuaires, éléments sourcés et datés.</t>
  </si>
  <si>
    <t>Mémo CFA Q017 — preuve plateformes et outils filières : je demande, je note, je vérifie chercher les outils disponibles; comparer les informations; vérifier l’actualisation; identifier les contacts.</t>
  </si>
  <si>
    <t>OCR p.18 — plateformes et outils filières — Q017 — preuve et document</t>
  </si>
  <si>
    <t>M01 pédagogique — Q017 — Outils filières — preuve et document — à comparer au clausier CNRC/PDF source avant usage officiel</t>
  </si>
  <si>
    <t>Commentaire formateur Q017 : relancer si la réponse cite seulement des mots-clés. L’apprenant doit nommer au moins une trace concrète permettant de contrôler plateformes et outils filières.</t>
  </si>
  <si>
    <t>M01 — Marché, sourçage et allotissement — Sous l’angle « risque et erreur à éviter », comment sécuriser plateformes et outils filières dans un marché public alimentaire de restauration collective ?</t>
  </si>
  <si>
    <t>Question CFA Q018 — angle risque et erreur à éviter : pour s’appuyer sur des outils métiers pour connaître l’offre, que dois-tu vérifier ou expliquer afin que le marché reste clair, réaliste et contrôlable ?</t>
  </si>
  <si>
    <t>Réponse PRO attendue Q018 : repérer les confusions, oublis ou dérives qui fragilisent le marché; citer au moins trois éléments vérifiables liés à plateformes et outils filières, puis montrer le lien avec le besoin, les lots ou les pièces du marché.</t>
  </si>
  <si>
    <t>Consigne CFA Q018 : réponds avec des mots simples sur plateformes et outils filières; indique quoi regarder, quoi demander, qui est concerné et pourquoi cela évite l’erreur visée par l’angle « risque et erreur à éviter ».</t>
  </si>
  <si>
    <t>Réponse PRO Q018 : identifier le risque principal de plateformes et outils filières — prendre une plateforme pour une preuve suffisante de capacité ou de conformité. Expliquer l’effet possible sur la concurrence, la comparabilité des offres ou l’exécution, puis proposer une mesure de sécurisation fondée sur le sourçage et la cohérence documentaire.</t>
  </si>
  <si>
    <t>Réponse CFA Q018 : repérer l’erreur à éviter sur plateformes et outils filières : prendre une plateforme pour une preuve suffisante de capacité ou de conformité. Donner un exemple simple de blocage sur la commande, la livraison, la comparaison des offres ou le suivi.</t>
  </si>
  <si>
    <t>Mémo PRO Q018 — risque plateformes et outils filières : prendre une plateforme pour une preuve suffisante de capacité ou de conformité; sécuriser par besoin clair, preuves et documents cohérents.</t>
  </si>
  <si>
    <t>Mémo CFA Q018 — risque plateformes et outils filières : éviter le marché flou, trop fermé ou impossible à livrer; vérifier chercher les outils disponibles; comparer les informations; vérifier l’actualisation.</t>
  </si>
  <si>
    <t>OCR p.18 — plateformes et outils filières — Q018 — risque et erreur à éviter</t>
  </si>
  <si>
    <t>M01 pédagogique — Q018 — Outils filières — risque et erreur à éviter — à comparer au clausier CNRC/PDF source avant usage officiel</t>
  </si>
  <si>
    <t>Commentaire formateur Q018 : demander une conséquence concrète liée à plateformes et outils filières. Une bonne réponse ne dit pas seulement « risque de problème », elle décrit le blocage créé.</t>
  </si>
  <si>
    <t>M01 — Marché, sourçage et allotissement — Sous l’angle « application terrain », comment sécuriser plateformes et outils filières dans un marché public alimentaire de restauration collective ?</t>
  </si>
  <si>
    <t>Question CFA Q019 — angle application terrain : pour s’appuyer sur des outils métiers pour connaître l’offre, que dois-tu vérifier ou expliquer afin que le marché reste clair, réaliste et contrôlable ?</t>
  </si>
  <si>
    <t>Réponse PRO attendue Q019 : décrire comment l’acheteur, le gestionnaire ou l’équipe cuisine applique le point au quotidien; citer au moins trois éléments vérifiables liés à plateformes et outils filières, puis montrer le lien avec le besoin, les lots ou les pièces du marché.</t>
  </si>
  <si>
    <t>Consigne CFA Q019 : réponds avec des mots simples sur plateformes et outils filières; indique quoi regarder, quoi demander, qui est concerné et pourquoi cela évite l’erreur visée par l’angle « application terrain ».</t>
  </si>
  <si>
    <t>Réponse PRO Q019 : décrire l’application opérationnelle de plateformes et outils filières avec chercher les outils disponibles; comparer les informations; vérifier l’actualisation; identifier les contacts; ne pas copier sans contrôle. La réponse doit montrer comment l’information passe de l’analyse du besoin à la commande, au BPU, au CCTP ou au suivi d’exécution.</t>
  </si>
  <si>
    <t>Réponse CFA Q019 : donner une méthode en situation de travail pour plateformes et outils filières : chercher les outils disponibles, comparer les informations, vérifier l’actualisation, puis alerter si les informations ne correspondent pas au besoin réel du restaurant.</t>
  </si>
  <si>
    <t>Mémo PRO Q019 — terrain plateformes et outils filières : transformer le besoin en actions contrôlables — chercher les outils disponibles; comparer les informations; vérifier l’actualisation; identifier les contacts; ne pas copier sans contrôle.</t>
  </si>
  <si>
    <t>Mémo CFA Q019 — terrain plateformes et outils filières : faire, contrôler, signaler — chercher les outils disponibles; comparer les informations; vérifier l’actualisation; identifier les contacts.</t>
  </si>
  <si>
    <t>OCR p.18 — plateformes et outils filières — Q019 — application terrain</t>
  </si>
  <si>
    <t>M01 pédagogique — Q019 — Outils filières — application terrain — à comparer au clausier CNRC/PDF source avant usage officiel</t>
  </si>
  <si>
    <t>Commentaire formateur Q019 : vérifier que l’apprenant propose une action observable sur plateformes et outils filières, avec un moment de contrôle et un support, pas seulement une intention.</t>
  </si>
  <si>
    <t>M01 — Marché, sourçage et allotissement — Sous l’angle « critère ou clause de marché », comment sécuriser plateformes et outils filières dans un marché public alimentaire de restauration collective ?</t>
  </si>
  <si>
    <t>Question CFA Q020 — angle critère ou clause de marché : pour s’appuyer sur des outils métiers pour connaître l’offre, que dois-tu vérifier ou expliquer afin que le marché reste clair, réaliste et contrôlable ?</t>
  </si>
  <si>
    <t>Réponse PRO attendue Q020 : relier le sujet à la bonne pièce du marché sans inventer une validation juridique; citer au moins trois éléments vérifiables liés à plateformes et outils filières, puis montrer le lien avec le besoin, les lots ou les pièces du marché.</t>
  </si>
  <si>
    <t>Consigne CFA Q020 : réponds avec des mots simples sur plateformes et outils filières; indique quoi regarder, quoi demander, qui est concerné et pourquoi cela évite l’erreur visée par l’angle « critère ou clause de marché ».</t>
  </si>
  <si>
    <t>Réponse PRO Q020 : relier plateformes et outils filières aux pièces adaptées du marché sans inventer une validation juridique : besoin et exigences techniques dans le CCTP, règles administratives dans le CCAP, modalités de réponse et critères dans le RC, prix et unités dans le BPU. Vérifier la cohérence de l’ensemble.</t>
  </si>
  <si>
    <t>Réponse CFA Q020 : dire où ranger plateformes et outils filières dans les documents : produit et exigence dans le CCTP, règle de suivi dans le CCAP, façon de répondre dans le RC, prix dans le BPU. Vérifier que les documents ne se contredisent pas.</t>
  </si>
  <si>
    <t>Mémo PRO Q020 — pièces plateformes et outils filières : CCTP technique, CCAP exécution, RC consultation, BPU prix et unités.</t>
  </si>
  <si>
    <t>Mémo CFA Q020 — pièces plateformes et outils filières : bien ranger l’information puis vérifier que tous les documents disent la même chose.</t>
  </si>
  <si>
    <t>OCR p.18 — plateformes et outils filières — Q020 — critère ou clause de marché</t>
  </si>
  <si>
    <t>M01 pédagogique — Q020 — Outils filières — critère ou clause de marché — à comparer au clausier CNRC/PDF source avant usage officiel</t>
  </si>
  <si>
    <t>Commentaire formateur Q020 : rester pédagogique sur plateformes et outils filières. Ne pas affirmer qu’une clause est juridiquement validée; comparer avec le clausier ou demander un contrôle acheteur public si l’usage devient contractuel.</t>
  </si>
  <si>
    <t>M01 — Marché, sourçage et allotissement — Sous l’angle « définition et périmètre », comment sécuriser bordereau de prix unitaire dans un marché public alimentaire de restauration collective ?</t>
  </si>
  <si>
    <t>Question CFA Q021 — angle définition et périmètre : pour écrire des lignes de prix claires pour commander et comparer, que dois-tu vérifier ou expliquer afin que le marché reste clair, réaliste et contrôlable ?</t>
  </si>
  <si>
    <t>Réponse PRO attendue Q021 : définir précisément le sujet, son périmètre et sa place dans le marché; citer au moins trois éléments vérifiables liés à bordereau de prix unitaire, puis montrer le lien avec le besoin, les lots ou les pièces du marché.</t>
  </si>
  <si>
    <t>Consigne CFA Q021 : réponds avec des mots simples sur bordereau de prix unitaire; indique quoi regarder, quoi demander, qui est concerné et pourquoi cela évite l’erreur visée par l’angle « définition et périmètre ».</t>
  </si>
  <si>
    <t>Réponse PRO Q021 : définir bordereau de prix unitaire, le situer dans la préparation du marché et relier BPU, unités de commande et prix unitaire à un besoin alimentaire objectivé. La réponse doit montrer que le calibrage intervient avant rédaction et qu’il ne sert pas à favoriser un opérateur.</t>
  </si>
  <si>
    <t>Réponse CFA Q021 : expliquer que écrire des lignes de prix claires pour commander et comparer sert à préparer un marché réaliste. Citer par exemple nommer précisément le produit, indiquer l’unité et éviter les lignes floues, puis dire que ces vérifications évitent un marché flou ou impossible à tenir.</t>
  </si>
  <si>
    <t>Mémo PRO Q021 — bordereau de prix unitaire : définir, cadrer, objectiver avec BPU; unités de commande; prix unitaire; désignation produit; comparabilité des offres.</t>
  </si>
  <si>
    <t>Mémo CFA Q021 — bordereau de prix unitaire : avant d’écrire, vérifier nommer précisément le produit; indiquer l’unité; éviter les lignes floues; rendre les prix comparables; prévoir les variantes utiles.</t>
  </si>
  <si>
    <t>OCR p.18-20 — BPU et besoin — Q021 — définition et périmètre</t>
  </si>
  <si>
    <t>M01 pédagogique — Q021 — BPU — définition et périmètre — à comparer au clausier CNRC/PDF source avant usage officiel</t>
  </si>
  <si>
    <t>Commentaire formateur Q021 : vérifier que l’apprenant définit bordereau de prix unitaire avant de proposer une solution. Refuser les réponses générales sans périmètre, sans acteur concerné et sans élément vérifiable.</t>
  </si>
  <si>
    <t>M01 — Marché, sourçage et allotissement — Sous l’angle « preuve et document », comment sécuriser bordereau de prix unitaire dans un marché public alimentaire de restauration collective ?</t>
  </si>
  <si>
    <t>Question CFA Q022 — angle preuve et document : pour écrire des lignes de prix claires pour commander et comparer, que dois-tu vérifier ou expliquer afin que le marché reste clair, réaliste et contrôlable ?</t>
  </si>
  <si>
    <t>Réponse PRO attendue Q022 : identifier les documents, traces ou éléments vérifiables attendus; citer au moins trois éléments vérifiables liés à bordereau de prix unitaire, puis montrer le lien avec le besoin, les lots ou les pièces du marché.</t>
  </si>
  <si>
    <t>Consigne CFA Q022 : réponds avec des mots simples sur bordereau de prix unitaire; indique quoi regarder, quoi demander, qui est concerné et pourquoi cela évite l’erreur visée par l’angle « preuve et document ».</t>
  </si>
  <si>
    <t>Réponse PRO Q022 : citer les preuves permettant de contrôler bordereau de prix unitaire — BPU, DQE le cas échéant, libellés produits, unités et quantités estimatives. Distinguer information de sourçage, exigence écrite et preuve d’exécution, pour garder une trace exploitable dans le dossier du marché.</t>
  </si>
  <si>
    <t>Réponse CFA Q022 : dire qu’il faut garder une trace claire sur bordereau de prix unitaire, par exemple nommer précisément le produit ou indiquer l’unité, et vérifier les documents avant de décider. Une parole fournisseur non notée ne suffit pas.</t>
  </si>
  <si>
    <t>Mémo PRO Q022 — preuve bordereau de prix unitaire : document, date, source, cohérence avec BPU, DQE le cas échéant, libellés produits, unités et quantités estimatives.</t>
  </si>
  <si>
    <t>Mémo CFA Q022 — preuve bordereau de prix unitaire : je demande, je note, je vérifie nommer précisément le produit; indiquer l’unité; éviter les lignes floues; rendre les prix comparables.</t>
  </si>
  <si>
    <t>OCR p.18-20 — BPU et besoin — Q022 — preuve et document</t>
  </si>
  <si>
    <t>M01 pédagogique — Q022 — BPU — preuve et document — à comparer au clausier CNRC/PDF source avant usage officiel</t>
  </si>
  <si>
    <t>Commentaire formateur Q022 : relancer si la réponse cite seulement des mots-clés. L’apprenant doit nommer au moins une trace concrète permettant de contrôler bordereau de prix unitaire.</t>
  </si>
  <si>
    <t>M01 — Marché, sourçage et allotissement — Sous l’angle « risque et erreur à éviter », comment sécuriser bordereau de prix unitaire dans un marché public alimentaire de restauration collective ?</t>
  </si>
  <si>
    <t>Question CFA Q023 — angle risque et erreur à éviter : pour écrire des lignes de prix claires pour commander et comparer, que dois-tu vérifier ou expliquer afin que le marché reste clair, réaliste et contrôlable ?</t>
  </si>
  <si>
    <t>Réponse PRO attendue Q023 : repérer les confusions, oublis ou dérives qui fragilisent le marché; citer au moins trois éléments vérifiables liés à bordereau de prix unitaire, puis montrer le lien avec le besoin, les lots ou les pièces du marché.</t>
  </si>
  <si>
    <t>Consigne CFA Q023 : réponds avec des mots simples sur bordereau de prix unitaire; indique quoi regarder, quoi demander, qui est concerné et pourquoi cela évite l’erreur visée par l’angle « risque et erreur à éviter ».</t>
  </si>
  <si>
    <t>Réponse PRO Q023 : identifier le risque principal de bordereau de prix unitaire — créer un BPU incomplet qui empêche de comparer ou d’exécuter correctement. Expliquer l’effet possible sur la concurrence, la comparabilité des offres ou l’exécution, puis proposer une mesure de sécurisation fondée sur le sourçage et la cohérence documentaire.</t>
  </si>
  <si>
    <t>Réponse CFA Q023 : repérer l’erreur à éviter sur bordereau de prix unitaire : créer un BPU incomplet qui empêche de comparer ou d’exécuter correctement. Donner un exemple simple de blocage sur la commande, la livraison, la comparaison des offres ou le suivi.</t>
  </si>
  <si>
    <t>Mémo PRO Q023 — risque bordereau de prix unitaire : créer un BPU incomplet qui empêche de comparer ou d’exécuter correctement; sécuriser par besoin clair, preuves et documents cohérents.</t>
  </si>
  <si>
    <t>Mémo CFA Q023 — risque bordereau de prix unitaire : éviter le marché flou, trop fermé ou impossible à livrer; vérifier nommer précisément le produit; indiquer l’unité; éviter les lignes floues.</t>
  </si>
  <si>
    <t>OCR p.18-20 — BPU et besoin — Q023 — risque et erreur à éviter</t>
  </si>
  <si>
    <t>M01 pédagogique — Q023 — BPU — risque et erreur à éviter — à comparer au clausier CNRC/PDF source avant usage officiel</t>
  </si>
  <si>
    <t>Commentaire formateur Q023 : demander une conséquence concrète liée à bordereau de prix unitaire. Une bonne réponse ne dit pas seulement « risque de problème », elle décrit le blocage créé.</t>
  </si>
  <si>
    <t>M01 — Marché, sourçage et allotissement — Sous l’angle « application terrain », comment sécuriser bordereau de prix unitaire dans un marché public alimentaire de restauration collective ?</t>
  </si>
  <si>
    <t>Question CFA Q024 — angle application terrain : pour écrire des lignes de prix claires pour commander et comparer, que dois-tu vérifier ou expliquer afin que le marché reste clair, réaliste et contrôlable ?</t>
  </si>
  <si>
    <t>Réponse PRO attendue Q024 : décrire comment l’acheteur, le gestionnaire ou l’équipe cuisine applique le point au quotidien; citer au moins trois éléments vérifiables liés à bordereau de prix unitaire, puis montrer le lien avec le besoin, les lots ou les pièces du marché.</t>
  </si>
  <si>
    <t>Consigne CFA Q024 : réponds avec des mots simples sur bordereau de prix unitaire; indique quoi regarder, quoi demander, qui est concerné et pourquoi cela évite l’erreur visée par l’angle « application terrain ».</t>
  </si>
  <si>
    <t>Réponse PRO Q024 : décrire l’application opérationnelle de bordereau de prix unitaire avec nommer précisément le produit; indiquer l’unité; éviter les lignes floues; rendre les prix comparables; prévoir les variantes utiles. La réponse doit montrer comment l’information passe de l’analyse du besoin à la commande, au BPU, au CCTP ou au suivi d’exécution.</t>
  </si>
  <si>
    <t>Réponse CFA Q024 : donner une méthode en situation de travail pour bordereau de prix unitaire : nommer précisément le produit, indiquer l’unité, éviter les lignes floues, puis alerter si les informations ne correspondent pas au besoin réel du restaurant.</t>
  </si>
  <si>
    <t>Mémo PRO Q024 — terrain bordereau de prix unitaire : transformer le besoin en actions contrôlables — nommer précisément le produit; indiquer l’unité; éviter les lignes floues; rendre les prix comparables; prévoir les variantes utiles.</t>
  </si>
  <si>
    <t>Mémo CFA Q024 — terrain bordereau de prix unitaire : faire, contrôler, signaler — nommer précisément le produit; indiquer l’unité; éviter les lignes floues; rendre les prix comparables.</t>
  </si>
  <si>
    <t>OCR p.18-20 — BPU et besoin — Q024 — application terrain</t>
  </si>
  <si>
    <t>M01 pédagogique — Q024 — BPU — application terrain — à comparer au clausier CNRC/PDF source avant usage officiel</t>
  </si>
  <si>
    <t>Commentaire formateur Q024 : vérifier que l’apprenant propose une action observable sur bordereau de prix unitaire, avec un moment de contrôle et un support, pas seulement une intention.</t>
  </si>
  <si>
    <t>M01 — Marché, sourçage et allotissement — Sous l’angle « critère ou clause de marché », comment sécuriser bordereau de prix unitaire dans un marché public alimentaire de restauration collective ?</t>
  </si>
  <si>
    <t>Question CFA Q025 — angle critère ou clause de marché : pour écrire des lignes de prix claires pour commander et comparer, que dois-tu vérifier ou expliquer afin que le marché reste clair, réaliste et contrôlable ?</t>
  </si>
  <si>
    <t>Réponse PRO attendue Q025 : relier le sujet à la bonne pièce du marché sans inventer une validation juridique; citer au moins trois éléments vérifiables liés à bordereau de prix unitaire, puis montrer le lien avec le besoin, les lots ou les pièces du marché.</t>
  </si>
  <si>
    <t>Consigne CFA Q025 : réponds avec des mots simples sur bordereau de prix unitaire; indique quoi regarder, quoi demander, qui est concerné et pourquoi cela évite l’erreur visée par l’angle « critère ou clause de marché ».</t>
  </si>
  <si>
    <t>Réponse PRO Q025 : relier bordereau de prix unitaire aux pièces adaptées du marché sans inventer une validation juridique : besoin et exigences techniques dans le CCTP, règles administratives dans le CCAP, modalités de réponse et critères dans le RC, prix et unités dans le BPU. Vérifier la cohérence de l’ensemble.</t>
  </si>
  <si>
    <t>Réponse CFA Q025 : dire où ranger bordereau de prix unitaire dans les documents : produit et exigence dans le CCTP, règle de suivi dans le CCAP, façon de répondre dans le RC, prix dans le BPU. Vérifier que les documents ne se contredisent pas.</t>
  </si>
  <si>
    <t>Mémo PRO Q025 — pièces bordereau de prix unitaire : CCTP technique, CCAP exécution, RC consultation, BPU prix et unités.</t>
  </si>
  <si>
    <t>Mémo CFA Q025 — pièces bordereau de prix unitaire : bien ranger l’information puis vérifier que tous les documents disent la même chose.</t>
  </si>
  <si>
    <t>OCR p.18-20 — BPU et besoin — Q025 — critère ou clause de marché</t>
  </si>
  <si>
    <t>M01 pédagogique — Q025 — BPU — critère ou clause de marché — à comparer au clausier CNRC/PDF source avant usage officiel</t>
  </si>
  <si>
    <t>Commentaire formateur Q025 : rester pédagogique sur bordereau de prix unitaire. Ne pas affirmer qu’une clause est juridiquement validée; comparer avec le clausier ou demander un contrôle acheteur public si l’usage devient contractuel.</t>
  </si>
  <si>
    <t>M01 — Marché, sourçage et allotissement — Sous l’angle « définition et périmètre », comment sécuriser allotissement par familles dans un marché public alimentaire de restauration collective ?</t>
  </si>
  <si>
    <t>Question CFA Q026 — angle définition et périmètre : pour découper le marché en lots utiles et gérables, que dois-tu vérifier ou expliquer afin que le marché reste clair, réaliste et contrôlable ?</t>
  </si>
  <si>
    <t>Réponse PRO attendue Q026 : définir précisément le sujet, son périmètre et sa place dans le marché; citer au moins trois éléments vérifiables liés à allotissement par familles, puis montrer le lien avec le besoin, les lots ou les pièces du marché.</t>
  </si>
  <si>
    <t>Consigne CFA Q026 : réponds avec des mots simples sur allotissement par familles; indique quoi regarder, quoi demander, qui est concerné et pourquoi cela évite l’erreur visée par l’angle « définition et périmètre ».</t>
  </si>
  <si>
    <t>Réponse PRO Q026 : définir allotissement par familles, le situer dans la préparation du marché et relier allotissement, familles de produits et concurrence à un besoin alimentaire objectivé. La réponse doit montrer que le calibrage intervient avant rédaction et qu’il ne sert pas à favoriser un opérateur.</t>
  </si>
  <si>
    <t>Réponse CFA Q026 : expliquer que découper le marché en lots utiles et gérables sert à préparer un marché réaliste. Citer par exemple séparer les familles cohérentes, ouvrir aux fournisseurs adaptés et éviter trop de micro-lots, puis dire que ces vérifications évitent un marché flou ou impossible à tenir.</t>
  </si>
  <si>
    <t>Mémo PRO Q026 — allotissement par familles : définir, cadrer, objectiver avec allotissement; familles de produits; concurrence; accès des entreprises; charge de gestion.</t>
  </si>
  <si>
    <t>Mémo CFA Q026 — allotissement par familles : avant d’écrire, vérifier séparer les familles cohérentes; ouvrir aux fournisseurs adaptés; éviter trop de micro-lots; garder une gestion possible; vérifier avec le sourçage.</t>
  </si>
  <si>
    <t>OCR p.19-20 — allotissement — Q026 — définition et périmètre</t>
  </si>
  <si>
    <t>M01 pédagogique — Q026 — Allotissement — définition et périmètre — à comparer au clausier CNRC/PDF source avant usage officiel</t>
  </si>
  <si>
    <t>Commentaire formateur Q026 : vérifier que l’apprenant définit allotissement par familles avant de proposer une solution. Refuser les réponses générales sans périmètre, sans acteur concerné et sans élément vérifiable.</t>
  </si>
  <si>
    <t>M01 — Marché, sourçage et allotissement — Sous l’angle « preuve et document », comment sécuriser allotissement par familles dans un marché public alimentaire de restauration collective ?</t>
  </si>
  <si>
    <t>Question CFA Q027 — angle preuve et document : pour découper le marché en lots utiles et gérables, que dois-tu vérifier ou expliquer afin que le marché reste clair, réaliste et contrôlable ?</t>
  </si>
  <si>
    <t>Réponse PRO attendue Q027 : identifier les documents, traces ou éléments vérifiables attendus; citer au moins trois éléments vérifiables liés à allotissement par familles, puis montrer le lien avec le besoin, les lots ou les pièces du marché.</t>
  </si>
  <si>
    <t>Consigne CFA Q027 : réponds avec des mots simples sur allotissement par familles; indique quoi regarder, quoi demander, qui est concerné et pourquoi cela évite l’erreur visée par l’angle « preuve et document ».</t>
  </si>
  <si>
    <t>Réponse PRO Q027 : citer les preuves permettant de contrôler allotissement par familles — plan de lots, analyse du besoin, résultats du sourçage, cohérence avec le BPU. Distinguer information de sourçage, exigence écrite et preuve d’exécution, pour garder une trace exploitable dans le dossier du marché.</t>
  </si>
  <si>
    <t>Réponse CFA Q027 : dire qu’il faut garder une trace claire sur allotissement par familles, par exemple séparer les familles cohérentes ou ouvrir aux fournisseurs adaptés, et vérifier les documents avant de décider. Une parole fournisseur non notée ne suffit pas.</t>
  </si>
  <si>
    <t>Mémo PRO Q027 — preuve allotissement par familles : document, date, source, cohérence avec plan de lots, analyse du besoin, résultats du sourçage, cohérence avec le BPU.</t>
  </si>
  <si>
    <t>Mémo CFA Q027 — preuve allotissement par familles : je demande, je note, je vérifie séparer les familles cohérentes; ouvrir aux fournisseurs adaptés; éviter trop de micro-lots; garder une gestion possible.</t>
  </si>
  <si>
    <t>OCR p.19-20 — allotissement — Q027 — preuve et document</t>
  </si>
  <si>
    <t>M01 pédagogique — Q027 — Allotissement — preuve et document — à comparer au clausier CNRC/PDF source avant usage officiel</t>
  </si>
  <si>
    <t>Commentaire formateur Q027 : relancer si la réponse cite seulement des mots-clés. L’apprenant doit nommer au moins une trace concrète permettant de contrôler allotissement par familles.</t>
  </si>
  <si>
    <t>M01 — Marché, sourçage et allotissement — Sous l’angle « risque et erreur à éviter », comment sécuriser allotissement par familles dans un marché public alimentaire de restauration collective ?</t>
  </si>
  <si>
    <t>Question CFA Q028 — angle risque et erreur à éviter : pour découper le marché en lots utiles et gérables, que dois-tu vérifier ou expliquer afin que le marché reste clair, réaliste et contrôlable ?</t>
  </si>
  <si>
    <t>Réponse PRO attendue Q028 : repérer les confusions, oublis ou dérives qui fragilisent le marché; citer au moins trois éléments vérifiables liés à allotissement par familles, puis montrer le lien avec le besoin, les lots ou les pièces du marché.</t>
  </si>
  <si>
    <t>Consigne CFA Q028 : réponds avec des mots simples sur allotissement par familles; indique quoi regarder, quoi demander, qui est concerné et pourquoi cela évite l’erreur visée par l’angle « risque et erreur à éviter ».</t>
  </si>
  <si>
    <t>Réponse PRO Q028 : identifier le risque principal de allotissement par familles — découper trop large ou trop fin et bloquer la réponse des fournisseurs. Expliquer l’effet possible sur la concurrence, la comparabilité des offres ou l’exécution, puis proposer une mesure de sécurisation fondée sur le sourçage et la cohérence documentaire.</t>
  </si>
  <si>
    <t>Réponse CFA Q028 : repérer l’erreur à éviter sur allotissement par familles : découper trop large ou trop fin et bloquer la réponse des fournisseurs. Donner un exemple simple de blocage sur la commande, la livraison, la comparaison des offres ou le suivi.</t>
  </si>
  <si>
    <t>Mémo PRO Q028 — risque allotissement par familles : découper trop large ou trop fin et bloquer la réponse des fournisseurs; sécuriser par besoin clair, preuves et documents cohérents.</t>
  </si>
  <si>
    <t>Mémo CFA Q028 — risque allotissement par familles : éviter le marché flou, trop fermé ou impossible à livrer; vérifier séparer les familles cohérentes; ouvrir aux fournisseurs adaptés; éviter trop de micro-lots.</t>
  </si>
  <si>
    <t>OCR p.19-20 — allotissement — Q028 — risque et erreur à éviter</t>
  </si>
  <si>
    <t>M01 pédagogique — Q028 — Allotissement — risque et erreur à éviter — à comparer au clausier CNRC/PDF source avant usage officiel</t>
  </si>
  <si>
    <t>Commentaire formateur Q028 : demander une conséquence concrète liée à allotissement par familles. Une bonne réponse ne dit pas seulement « risque de problème », elle décrit le blocage créé.</t>
  </si>
  <si>
    <t>M01 — Marché, sourçage et allotissement — Sous l’angle « application terrain », comment sécuriser allotissement par familles dans un marché public alimentaire de restauration collective ?</t>
  </si>
  <si>
    <t>Question CFA Q029 — angle application terrain : pour découper le marché en lots utiles et gérables, que dois-tu vérifier ou expliquer afin que le marché reste clair, réaliste et contrôlable ?</t>
  </si>
  <si>
    <t>Réponse PRO attendue Q029 : décrire comment l’acheteur, le gestionnaire ou l’équipe cuisine applique le point au quotidien; citer au moins trois éléments vérifiables liés à allotissement par familles, puis montrer le lien avec le besoin, les lots ou les pièces du marché.</t>
  </si>
  <si>
    <t>Consigne CFA Q029 : réponds avec des mots simples sur allotissement par familles; indique quoi regarder, quoi demander, qui est concerné et pourquoi cela évite l’erreur visée par l’angle « application terrain ».</t>
  </si>
  <si>
    <t>Réponse PRO Q029 : décrire l’application opérationnelle de allotissement par familles avec séparer les familles cohérentes; ouvrir aux fournisseurs adaptés; éviter trop de micro-lots; garder une gestion possible; vérifier avec le sourçage. La réponse doit montrer comment l’information passe de l’analyse du besoin à la commande, au BPU, au CCTP ou au suivi d’exécution.</t>
  </si>
  <si>
    <t>Réponse CFA Q029 : donner une méthode en situation de travail pour allotissement par familles : séparer les familles cohérentes, ouvrir aux fournisseurs adaptés, éviter trop de micro-lots, puis alerter si les informations ne correspondent pas au besoin réel du restaurant.</t>
  </si>
  <si>
    <t>Mémo PRO Q029 — terrain allotissement par familles : transformer le besoin en actions contrôlables — séparer les familles cohérentes; ouvrir aux fournisseurs adaptés; éviter trop de micro-lots; garder une gestion possible; vérifier avec le sourçage.</t>
  </si>
  <si>
    <t>Mémo CFA Q029 — terrain allotissement par familles : faire, contrôler, signaler — séparer les familles cohérentes; ouvrir aux fournisseurs adaptés; éviter trop de micro-lots; garder une gestion possible.</t>
  </si>
  <si>
    <t>OCR p.19-20 — allotissement — Q029 — application terrain</t>
  </si>
  <si>
    <t>M01 pédagogique — Q029 — Allotissement — application terrain — à comparer au clausier CNRC/PDF source avant usage officiel</t>
  </si>
  <si>
    <t>Commentaire formateur Q029 : vérifier que l’apprenant propose une action observable sur allotissement par familles, avec un moment de contrôle et un support, pas seulement une intention.</t>
  </si>
  <si>
    <t>M01 — Marché, sourçage et allotissement — Sous l’angle « critère ou clause de marché », comment sécuriser allotissement par familles dans un marché public alimentaire de restauration collective ?</t>
  </si>
  <si>
    <t>Question CFA Q030 — angle critère ou clause de marché : pour découper le marché en lots utiles et gérables, que dois-tu vérifier ou expliquer afin que le marché reste clair, réaliste et contrôlable ?</t>
  </si>
  <si>
    <t>Réponse PRO attendue Q030 : relier le sujet à la bonne pièce du marché sans inventer une validation juridique; citer au moins trois éléments vérifiables liés à allotissement par familles, puis montrer le lien avec le besoin, les lots ou les pièces du marché.</t>
  </si>
  <si>
    <t>Consigne CFA Q030 : réponds avec des mots simples sur allotissement par familles; indique quoi regarder, quoi demander, qui est concerné et pourquoi cela évite l’erreur visée par l’angle « critère ou clause de marché ».</t>
  </si>
  <si>
    <t>Réponse PRO Q030 : relier allotissement par familles aux pièces adaptées du marché sans inventer une validation juridique : besoin et exigences techniques dans le CCTP, règles administratives dans le CCAP, modalités de réponse et critères dans le RC, prix et unités dans le BPU. Vérifier la cohérence de l’ensemble.</t>
  </si>
  <si>
    <t>Réponse CFA Q030 : dire où ranger allotissement par familles dans les documents : produit et exigence dans le CCTP, règle de suivi dans le CCAP, façon de répondre dans le RC, prix dans le BPU. Vérifier que les documents ne se contredisent pas.</t>
  </si>
  <si>
    <t>Mémo PRO Q030 — pièces allotissement par familles : CCTP technique, CCAP exécution, RC consultation, BPU prix et unités.</t>
  </si>
  <si>
    <t>Mémo CFA Q030 — pièces allotissement par familles : bien ranger l’information puis vérifier que tous les documents disent la même chose.</t>
  </si>
  <si>
    <t>OCR p.19-20 — allotissement — Q030 — critère ou clause de marché</t>
  </si>
  <si>
    <t>M01 pédagogique — Q030 — Allotissement — critère ou clause de marché — à comparer au clausier CNRC/PDF source avant usage officiel</t>
  </si>
  <si>
    <t>Commentaire formateur Q030 : rester pédagogique sur allotissement par familles. Ne pas affirmer qu’une clause est juridiquement validée; comparer avec le clausier ou demander un contrôle acheteur public si l’usage devient contractuel.</t>
  </si>
  <si>
    <t>M01 — Marché, sourçage et allotissement — Sous l’angle « définition et périmètre », comment sécuriser lot volailles élargi dans un marché public alimentaire de restauration collective ?</t>
  </si>
  <si>
    <t>Question CFA Q031 — angle définition et périmètre : pour ne pas limiter le lot volaille au seul poulet, que dois-tu vérifier ou expliquer afin que le marché reste clair, réaliste et contrôlable ?</t>
  </si>
  <si>
    <t>Réponse PRO attendue Q031 : définir précisément le sujet, son périmètre et sa place dans le marché; citer au moins trois éléments vérifiables liés à lot volailles élargi, puis montrer le lien avec le besoin, les lots ou les pièces du marché.</t>
  </si>
  <si>
    <t>Consigne CFA Q031 : réponds avec des mots simples sur lot volailles élargi; indique quoi regarder, quoi demander, qui est concerné et pourquoi cela évite l’erreur visée par l’angle « définition et périmètre ».</t>
  </si>
  <si>
    <t>Réponse PRO Q031 : définir lot volailles élargi, le situer dans la préparation du marché et relier lot volailles, diversité des espèces et canard à un besoin alimentaire objectivé. La réponse doit montrer que le calibrage intervient avant rédaction et qu’il ne sert pas à favoriser un opérateur.</t>
  </si>
  <si>
    <t>Réponse CFA Q031 : expliquer que ne pas limiter le lot volaille au seul poulet sert à préparer un marché réaliste. Citer par exemple prévoir plusieurs volailles, contrôler la capacité fournisseur et diversifier les menus, puis dire que ces vérifications évitent un marché flou ou impossible à tenir.</t>
  </si>
  <si>
    <t>Mémo PRO Q031 — lot volailles élargi : définir, cadrer, objectiver avec lot volailles; diversité des espèces; canard; dinde; pintade.</t>
  </si>
  <si>
    <t>Mémo CFA Q031 — lot volailles élargi : avant d’écrire, vérifier prévoir plusieurs volailles; contrôler la capacité fournisseur; diversifier les menus; indiquer les proportions; ne pas oublier les espèces moins consommées.</t>
  </si>
  <si>
    <t>OCR p.19-20 — lot volailles — Q031 — définition et périmètre</t>
  </si>
  <si>
    <t>M01 pédagogique — Q031 — Volailles — définition et périmètre — à comparer au clausier CNRC/PDF source avant usage officiel</t>
  </si>
  <si>
    <t>Commentaire formateur Q031 : vérifier que l’apprenant définit lot volailles élargi avant de proposer une solution. Refuser les réponses générales sans périmètre, sans acteur concerné et sans élément vérifiable.</t>
  </si>
  <si>
    <t>M01 — Marché, sourçage et allotissement — Sous l’angle « preuve et document », comment sécuriser lot volailles élargi dans un marché public alimentaire de restauration collective ?</t>
  </si>
  <si>
    <t>Question CFA Q032 — angle preuve et document : pour ne pas limiter le lot volaille au seul poulet, que dois-tu vérifier ou expliquer afin que le marché reste clair, réaliste et contrôlable ?</t>
  </si>
  <si>
    <t>Réponse PRO attendue Q032 : identifier les documents, traces ou éléments vérifiables attendus; citer au moins trois éléments vérifiables liés à lot volailles élargi, puis montrer le lien avec le besoin, les lots ou les pièces du marché.</t>
  </si>
  <si>
    <t>Consigne CFA Q032 : réponds avec des mots simples sur lot volailles élargi; indique quoi regarder, quoi demander, qui est concerné et pourquoi cela évite l’erreur visée par l’angle « preuve et document ».</t>
  </si>
  <si>
    <t>Réponse PRO Q032 : citer les preuves permettant de contrôler lot volailles élargi — CCTP du lot volailles, liste des espèces, proportions attendues, BPU associé. Distinguer information de sourçage, exigence écrite et preuve d’exécution, pour garder une trace exploitable dans le dossier du marché.</t>
  </si>
  <si>
    <t>Réponse CFA Q032 : dire qu’il faut garder une trace claire sur lot volailles élargi, par exemple prévoir plusieurs volailles ou contrôler la capacité fournisseur, et vérifier les documents avant de décider. Une parole fournisseur non notée ne suffit pas.</t>
  </si>
  <si>
    <t>Mémo PRO Q032 — preuve lot volailles élargi : document, date, source, cohérence avec CCTP du lot volailles, liste des espèces, proportions attendues, BPU associé.</t>
  </si>
  <si>
    <t>Mémo CFA Q032 — preuve lot volailles élargi : je demande, je note, je vérifie prévoir plusieurs volailles; contrôler la capacité fournisseur; diversifier les menus; indiquer les proportions.</t>
  </si>
  <si>
    <t>OCR p.19-20 — lot volailles — Q032 — preuve et document</t>
  </si>
  <si>
    <t>M01 pédagogique — Q032 — Volailles — preuve et document — à comparer au clausier CNRC/PDF source avant usage officiel</t>
  </si>
  <si>
    <t>Commentaire formateur Q032 : relancer si la réponse cite seulement des mots-clés. L’apprenant doit nommer au moins une trace concrète permettant de contrôler lot volailles élargi.</t>
  </si>
  <si>
    <t>M01 — Marché, sourçage et allotissement — Sous l’angle « risque et erreur à éviter », comment sécuriser lot volailles élargi dans un marché public alimentaire de restauration collective ?</t>
  </si>
  <si>
    <t>Question CFA Q033 — angle risque et erreur à éviter : pour ne pas limiter le lot volaille au seul poulet, que dois-tu vérifier ou expliquer afin que le marché reste clair, réaliste et contrôlable ?</t>
  </si>
  <si>
    <t>Réponse PRO attendue Q033 : repérer les confusions, oublis ou dérives qui fragilisent le marché; citer au moins trois éléments vérifiables liés à lot volailles élargi, puis montrer le lien avec le besoin, les lots ou les pièces du marché.</t>
  </si>
  <si>
    <t>Consigne CFA Q033 : réponds avec des mots simples sur lot volailles élargi; indique quoi regarder, quoi demander, qui est concerné et pourquoi cela évite l’erreur visée par l’angle « risque et erreur à éviter ».</t>
  </si>
  <si>
    <t>Réponse PRO Q033 : identifier le risque principal de lot volailles élargi — réduire la concurrence ou la diversité en écrivant un lot trop étroit. Expliquer l’effet possible sur la concurrence, la comparabilité des offres ou l’exécution, puis proposer une mesure de sécurisation fondée sur le sourçage et la cohérence documentaire.</t>
  </si>
  <si>
    <t>Réponse CFA Q033 : repérer l’erreur à éviter sur lot volailles élargi : réduire la concurrence ou la diversité en écrivant un lot trop étroit. Donner un exemple simple de blocage sur la commande, la livraison, la comparaison des offres ou le suivi.</t>
  </si>
  <si>
    <t>Mémo PRO Q033 — risque lot volailles élargi : réduire la concurrence ou la diversité en écrivant un lot trop étroit; sécuriser par besoin clair, preuves et documents cohérents.</t>
  </si>
  <si>
    <t>Mémo CFA Q033 — risque lot volailles élargi : éviter le marché flou, trop fermé ou impossible à livrer; vérifier prévoir plusieurs volailles; contrôler la capacité fournisseur; diversifier les menus.</t>
  </si>
  <si>
    <t>OCR p.19-20 — lot volailles — Q033 — risque et erreur à éviter</t>
  </si>
  <si>
    <t>M01 pédagogique — Q033 — Volailles — risque et erreur à éviter — à comparer au clausier CNRC/PDF source avant usage officiel</t>
  </si>
  <si>
    <t>Commentaire formateur Q033 : demander une conséquence concrète liée à lot volailles élargi. Une bonne réponse ne dit pas seulement « risque de problème », elle décrit le blocage créé.</t>
  </si>
  <si>
    <t>M01 — Marché, sourçage et allotissement — Sous l’angle « application terrain », comment sécuriser lot volailles élargi dans un marché public alimentaire de restauration collective ?</t>
  </si>
  <si>
    <t>Question CFA Q034 — angle application terrain : pour ne pas limiter le lot volaille au seul poulet, que dois-tu vérifier ou expliquer afin que le marché reste clair, réaliste et contrôlable ?</t>
  </si>
  <si>
    <t>Réponse PRO attendue Q034 : décrire comment l’acheteur, le gestionnaire ou l’équipe cuisine applique le point au quotidien; citer au moins trois éléments vérifiables liés à lot volailles élargi, puis montrer le lien avec le besoin, les lots ou les pièces du marché.</t>
  </si>
  <si>
    <t>Consigne CFA Q034 : réponds avec des mots simples sur lot volailles élargi; indique quoi regarder, quoi demander, qui est concerné et pourquoi cela évite l’erreur visée par l’angle « application terrain ».</t>
  </si>
  <si>
    <t>Réponse PRO Q034 : décrire l’application opérationnelle de lot volailles élargi avec prévoir plusieurs volailles; contrôler la capacité fournisseur; diversifier les menus; indiquer les proportions; ne pas oublier les espèces moins consommées. La réponse doit montrer comment l’information passe de l’analyse du besoin à la commande, au BPU, au CCTP ou au suivi d’exécution.</t>
  </si>
  <si>
    <t>Réponse CFA Q034 : donner une méthode en situation de travail pour lot volailles élargi : prévoir plusieurs volailles, contrôler la capacité fournisseur, diversifier les menus, puis alerter si les informations ne correspondent pas au besoin réel du restaurant.</t>
  </si>
  <si>
    <t>Mémo PRO Q034 — terrain lot volailles élargi : transformer le besoin en actions contrôlables — prévoir plusieurs volailles; contrôler la capacité fournisseur; diversifier les menus; indiquer les proportions; ne pas oublier les espèces moins consommées.</t>
  </si>
  <si>
    <t>Mémo CFA Q034 — terrain lot volailles élargi : faire, contrôler, signaler — prévoir plusieurs volailles; contrôler la capacité fournisseur; diversifier les menus; indiquer les proportions.</t>
  </si>
  <si>
    <t>OCR p.19-20 — lot volailles — Q034 — application terrain</t>
  </si>
  <si>
    <t>M01 pédagogique — Q034 — Volailles — application terrain — à comparer au clausier CNRC/PDF source avant usage officiel</t>
  </si>
  <si>
    <t>Commentaire formateur Q034 : vérifier que l’apprenant propose une action observable sur lot volailles élargi, avec un moment de contrôle et un support, pas seulement une intention.</t>
  </si>
  <si>
    <t>M01 — Marché, sourçage et allotissement — Sous l’angle « critère ou clause de marché », comment sécuriser lot volailles élargi dans un marché public alimentaire de restauration collective ?</t>
  </si>
  <si>
    <t>Question CFA Q035 — angle critère ou clause de marché : pour ne pas limiter le lot volaille au seul poulet, que dois-tu vérifier ou expliquer afin que le marché reste clair, réaliste et contrôlable ?</t>
  </si>
  <si>
    <t>Réponse PRO attendue Q035 : relier le sujet à la bonne pièce du marché sans inventer une validation juridique; citer au moins trois éléments vérifiables liés à lot volailles élargi, puis montrer le lien avec le besoin, les lots ou les pièces du marché.</t>
  </si>
  <si>
    <t>Consigne CFA Q035 : réponds avec des mots simples sur lot volailles élargi; indique quoi regarder, quoi demander, qui est concerné et pourquoi cela évite l’erreur visée par l’angle « critère ou clause de marché ».</t>
  </si>
  <si>
    <t>Réponse PRO Q035 : relier lot volailles élargi aux pièces adaptées du marché sans inventer une validation juridique : besoin et exigences techniques dans le CCTP, règles administratives dans le CCAP, modalités de réponse et critères dans le RC, prix et unités dans le BPU. Vérifier la cohérence de l’ensemble.</t>
  </si>
  <si>
    <t>Réponse CFA Q035 : dire où ranger lot volailles élargi dans les documents : produit et exigence dans le CCTP, règle de suivi dans le CCAP, façon de répondre dans le RC, prix dans le BPU. Vérifier que les documents ne se contredisent pas.</t>
  </si>
  <si>
    <t>Mémo PRO Q035 — pièces lot volailles élargi : CCTP technique, CCAP exécution, RC consultation, BPU prix et unités.</t>
  </si>
  <si>
    <t>Mémo CFA Q035 — pièces lot volailles élargi : bien ranger l’information puis vérifier que tous les documents disent la même chose.</t>
  </si>
  <si>
    <t>OCR p.19-20 — lot volailles — Q035 — critère ou clause de marché</t>
  </si>
  <si>
    <t>M01 pédagogique — Q035 — Volailles — critère ou clause de marché — à comparer au clausier CNRC/PDF source avant usage officiel</t>
  </si>
  <si>
    <t>Commentaire formateur Q035 : rester pédagogique sur lot volailles élargi. Ne pas affirmer qu’une clause est juridiquement validée; comparer avec le clausier ou demander un contrôle acheteur public si l’usage devient contractuel.</t>
  </si>
  <si>
    <t>M01 — Marché, sourçage et allotissement — Sous l’angle « définition et périmètre », comment sécuriser allotissement par niveau de qualité dans un marché public alimentaire de restauration collective ?</t>
  </si>
  <si>
    <t>Question CFA Q036 — angle définition et périmètre : pour séparer les besoins selon le niveau de qualité attendu, que dois-tu vérifier ou expliquer afin que le marché reste clair, réaliste et contrôlable ?</t>
  </si>
  <si>
    <t>Réponse PRO attendue Q036 : définir précisément le sujet, son périmètre et sa place dans le marché; citer au moins trois éléments vérifiables liés à allotissement par niveau de qualité, puis montrer le lien avec le besoin, les lots ou les pièces du marché.</t>
  </si>
  <si>
    <t>Consigne CFA Q036 : réponds avec des mots simples sur allotissement par niveau de qualité; indique quoi regarder, quoi demander, qui est concerné et pourquoi cela évite l’erreur visée par l’angle « définition et périmètre ».</t>
  </si>
  <si>
    <t>Réponse PRO Q036 : définir allotissement par niveau de qualité, le situer dans la préparation du marché et relier lot conventionnel, lot bio et qualité attendue à un besoin alimentaire objectivé. La réponse doit montrer que le calibrage intervient avant rédaction et qu’il ne sert pas à favoriser un opérateur.</t>
  </si>
  <si>
    <t>Réponse CFA Q036 : expliquer que séparer les besoins selon le niveau de qualité attendu sert à préparer un marché réaliste. Citer par exemple ne pas mélanger des qualités incomparables, indiquer le niveau attendu et lier qualité et prix, puis dire que ces vérifications évitent un marché flou ou impossible à tenir.</t>
  </si>
  <si>
    <t>Mémo PRO Q036 — allotissement par niveau de qualité : définir, cadrer, objectiver avec lot conventionnel; lot bio; qualité attendue; SIQO; comparaison homogène.</t>
  </si>
  <si>
    <t>Mémo CFA Q036 — allotissement par niveau de qualité : avant d’écrire, vérifier ne pas mélanger des qualités incomparables; indiquer le niveau attendu; lier qualité et prix; prévoir les preuves; adapter les lots.</t>
  </si>
  <si>
    <t>OCR p.20 — allotissement par qualité — Q036 — définition et périmètre</t>
  </si>
  <si>
    <t>M01 pédagogique — Q036 — Qualité — définition et périmètre — à comparer au clausier CNRC/PDF source avant usage officiel</t>
  </si>
  <si>
    <t>Commentaire formateur Q036 : vérifier que l’apprenant définit allotissement par niveau de qualité avant de proposer une solution. Refuser les réponses générales sans périmètre, sans acteur concerné et sans élément vérifiable.</t>
  </si>
  <si>
    <t>M01 — Marché, sourçage et allotissement — Sous l’angle « preuve et document », comment sécuriser allotissement par niveau de qualité dans un marché public alimentaire de restauration collective ?</t>
  </si>
  <si>
    <t>Question CFA Q037 — angle preuve et document : pour séparer les besoins selon le niveau de qualité attendu, que dois-tu vérifier ou expliquer afin que le marché reste clair, réaliste et contrôlable ?</t>
  </si>
  <si>
    <t>Réponse PRO attendue Q037 : identifier les documents, traces ou éléments vérifiables attendus; citer au moins trois éléments vérifiables liés à allotissement par niveau de qualité, puis montrer le lien avec le besoin, les lots ou les pièces du marché.</t>
  </si>
  <si>
    <t>Consigne CFA Q037 : réponds avec des mots simples sur allotissement par niveau de qualité; indique quoi regarder, quoi demander, qui est concerné et pourquoi cela évite l’erreur visée par l’angle « preuve et document ».</t>
  </si>
  <si>
    <t>Réponse PRO Q037 : citer les preuves permettant de contrôler allotissement par niveau de qualité — plan d’allotissement, BPU par qualité, exigences du CCTP, preuves attendues. Distinguer information de sourçage, exigence écrite et preuve d’exécution, pour garder une trace exploitable dans le dossier du marché.</t>
  </si>
  <si>
    <t>Réponse CFA Q037 : dire qu’il faut garder une trace claire sur allotissement par niveau de qualité, par exemple ne pas mélanger des qualités incomparables ou indiquer le niveau attendu, et vérifier les documents avant de décider. Une parole fournisseur non notée ne suffit pas.</t>
  </si>
  <si>
    <t>Mémo PRO Q037 — preuve allotissement par niveau de qualité : document, date, source, cohérence avec plan d’allotissement, BPU par qualité, exigences du CCTP, preuves attendues.</t>
  </si>
  <si>
    <t>Mémo CFA Q037 — preuve allotissement par niveau de qualité : je demande, je note, je vérifie ne pas mélanger des qualités incomparables; indiquer le niveau attendu; lier qualité et prix; prévoir les preuves.</t>
  </si>
  <si>
    <t>OCR p.20 — allotissement par qualité — Q037 — preuve et document</t>
  </si>
  <si>
    <t>M01 pédagogique — Q037 — Qualité — preuve et document — à comparer au clausier CNRC/PDF source avant usage officiel</t>
  </si>
  <si>
    <t>Commentaire formateur Q037 : relancer si la réponse cite seulement des mots-clés. L’apprenant doit nommer au moins une trace concrète permettant de contrôler allotissement par niveau de qualité.</t>
  </si>
  <si>
    <t>M01 — Marché, sourçage et allotissement — Sous l’angle « risque et erreur à éviter », comment sécuriser allotissement par niveau de qualité dans un marché public alimentaire de restauration collective ?</t>
  </si>
  <si>
    <t>Question CFA Q038 — angle risque et erreur à éviter : pour séparer les besoins selon le niveau de qualité attendu, que dois-tu vérifier ou expliquer afin que le marché reste clair, réaliste et contrôlable ?</t>
  </si>
  <si>
    <t>Réponse PRO attendue Q038 : repérer les confusions, oublis ou dérives qui fragilisent le marché; citer au moins trois éléments vérifiables liés à allotissement par niveau de qualité, puis montrer le lien avec le besoin, les lots ou les pièces du marché.</t>
  </si>
  <si>
    <t>Consigne CFA Q038 : réponds avec des mots simples sur allotissement par niveau de qualité; indique quoi regarder, quoi demander, qui est concerné et pourquoi cela évite l’erreur visée par l’angle « risque et erreur à éviter ».</t>
  </si>
  <si>
    <t>Réponse PRO Q038 : identifier le risque principal de allotissement par niveau de qualité — comparer des offres qui ne répondent pas au même niveau qualitatif. Expliquer l’effet possible sur la concurrence, la comparabilité des offres ou l’exécution, puis proposer une mesure de sécurisation fondée sur le sourçage et la cohérence documentaire.</t>
  </si>
  <si>
    <t>Réponse CFA Q038 : repérer l’erreur à éviter sur allotissement par niveau de qualité : comparer des offres qui ne répondent pas au même niveau qualitatif. Donner un exemple simple de blocage sur la commande, la livraison, la comparaison des offres ou le suivi.</t>
  </si>
  <si>
    <t>Mémo PRO Q038 — risque allotissement par niveau de qualité : comparer des offres qui ne répondent pas au même niveau qualitatif; sécuriser par besoin clair, preuves et documents cohérents.</t>
  </si>
  <si>
    <t>Mémo CFA Q038 — risque allotissement par niveau de qualité : éviter le marché flou, trop fermé ou impossible à livrer; vérifier ne pas mélanger des qualités incomparables; indiquer le niveau attendu; lier qualité et prix.</t>
  </si>
  <si>
    <t>OCR p.20 — allotissement par qualité — Q038 — risque et erreur à éviter</t>
  </si>
  <si>
    <t>M01 pédagogique — Q038 — Qualité — risque et erreur à éviter — à comparer au clausier CNRC/PDF source avant usage officiel</t>
  </si>
  <si>
    <t>Commentaire formateur Q038 : demander une conséquence concrète liée à allotissement par niveau de qualité. Une bonne réponse ne dit pas seulement « risque de problème », elle décrit le blocage créé.</t>
  </si>
  <si>
    <t>M01 — Marché, sourçage et allotissement — Sous l’angle « application terrain », comment sécuriser allotissement par niveau de qualité dans un marché public alimentaire de restauration collective ?</t>
  </si>
  <si>
    <t>Question CFA Q039 — angle application terrain : pour séparer les besoins selon le niveau de qualité attendu, que dois-tu vérifier ou expliquer afin que le marché reste clair, réaliste et contrôlable ?</t>
  </si>
  <si>
    <t>Réponse PRO attendue Q039 : décrire comment l’acheteur, le gestionnaire ou l’équipe cuisine applique le point au quotidien; citer au moins trois éléments vérifiables liés à allotissement par niveau de qualité, puis montrer le lien avec le besoin, les lots ou les pièces du marché.</t>
  </si>
  <si>
    <t>Consigne CFA Q039 : réponds avec des mots simples sur allotissement par niveau de qualité; indique quoi regarder, quoi demander, qui est concerné et pourquoi cela évite l’erreur visée par l’angle « application terrain ».</t>
  </si>
  <si>
    <t>Réponse PRO Q039 : décrire l’application opérationnelle de allotissement par niveau de qualité avec ne pas mélanger des qualités incomparables; indiquer le niveau attendu; lier qualité et prix; prévoir les preuves; adapter les lots. La réponse doit montrer comment l’information passe de l’analyse du besoin à la commande, au BPU, au CCTP ou au suivi d’exécution.</t>
  </si>
  <si>
    <t>Réponse CFA Q039 : donner une méthode en situation de travail pour allotissement par niveau de qualité : ne pas mélanger des qualités incomparables, indiquer le niveau attendu, lier qualité et prix, puis alerter si les informations ne correspondent pas au besoin réel du restaurant.</t>
  </si>
  <si>
    <t>Mémo PRO Q039 — terrain allotissement par niveau de qualité : transformer le besoin en actions contrôlables — ne pas mélanger des qualités incomparables; indiquer le niveau attendu; lier qualité et prix; prévoir les preuves; adapter les lots.</t>
  </si>
  <si>
    <t>Mémo CFA Q039 — terrain allotissement par niveau de qualité : faire, contrôler, signaler — ne pas mélanger des qualités incomparables; indiquer le niveau attendu; lier qualité et prix; prévoir les preuves.</t>
  </si>
  <si>
    <t>OCR p.20 — allotissement par qualité — Q039 — application terrain</t>
  </si>
  <si>
    <t>M01 pédagogique — Q039 — Qualité — application terrain — à comparer au clausier CNRC/PDF source avant usage officiel</t>
  </si>
  <si>
    <t>Commentaire formateur Q039 : vérifier que l’apprenant propose une action observable sur allotissement par niveau de qualité, avec un moment de contrôle et un support, pas seulement une intention.</t>
  </si>
  <si>
    <t>M01 — Marché, sourçage et allotissement — Sous l’angle « critère ou clause de marché », comment sécuriser allotissement par niveau de qualité dans un marché public alimentaire de restauration collective ?</t>
  </si>
  <si>
    <t>Question CFA Q040 — angle critère ou clause de marché : pour séparer les besoins selon le niveau de qualité attendu, que dois-tu vérifier ou expliquer afin que le marché reste clair, réaliste et contrôlable ?</t>
  </si>
  <si>
    <t>Réponse PRO attendue Q040 : relier le sujet à la bonne pièce du marché sans inventer une validation juridique; citer au moins trois éléments vérifiables liés à allotissement par niveau de qualité, puis montrer le lien avec le besoin, les lots ou les pièces du marché.</t>
  </si>
  <si>
    <t>Consigne CFA Q040 : réponds avec des mots simples sur allotissement par niveau de qualité; indique quoi regarder, quoi demander, qui est concerné et pourquoi cela évite l’erreur visée par l’angle « critère ou clause de marché ».</t>
  </si>
  <si>
    <t>Réponse PRO Q040 : relier allotissement par niveau de qualité aux pièces adaptées du marché sans inventer une validation juridique : besoin et exigences techniques dans le CCTP, règles administratives dans le CCAP, modalités de réponse et critères dans le RC, prix et unités dans le BPU. Vérifier la cohérence de l’ensemble.</t>
  </si>
  <si>
    <t>Réponse CFA Q040 : dire où ranger allotissement par niveau de qualité dans les documents : produit et exigence dans le CCTP, règle de suivi dans le CCAP, façon de répondre dans le RC, prix dans le BPU. Vérifier que les documents ne se contredisent pas.</t>
  </si>
  <si>
    <t>Mémo PRO Q040 — pièces allotissement par niveau de qualité : CCTP technique, CCAP exécution, RC consultation, BPU prix et unités.</t>
  </si>
  <si>
    <t>Mémo CFA Q040 — pièces allotissement par niveau de qualité : bien ranger l’information puis vérifier que tous les documents disent la même chose.</t>
  </si>
  <si>
    <t>OCR p.20 — allotissement par qualité — Q040 — critère ou clause de marché</t>
  </si>
  <si>
    <t>M01 pédagogique — Q040 — Qualité — critère ou clause de marché — à comparer au clausier CNRC/PDF source avant usage officiel</t>
  </si>
  <si>
    <t>Commentaire formateur Q040 : rester pédagogique sur allotissement par niveau de qualité. Ne pas affirmer qu’une clause est juridiquement validée; comparer avec le clausier ou demander un contrôle acheteur public si l’usage devient contractuel.</t>
  </si>
  <si>
    <t>M01 — Marché, sourçage et allotissement — Sous l’angle « définition et périmètre », comment sécuriser lots par mode de conservation dans un marché public alimentaire de restauration collective ?</t>
  </si>
  <si>
    <t>Question CFA Q041 — angle définition et périmètre : pour distinguer frais, surgelé, ambiant ou cuisiné quand c’est utile, que dois-tu vérifier ou expliquer afin que le marché reste clair, réaliste et contrôlable ?</t>
  </si>
  <si>
    <t>Réponse PRO attendue Q041 : définir précisément le sujet, son périmètre et sa place dans le marché; citer au moins trois éléments vérifiables liés à lots par mode de conservation, puis montrer le lien avec le besoin, les lots ou les pièces du marché.</t>
  </si>
  <si>
    <t>Consigne CFA Q041 : réponds avec des mots simples sur lots par mode de conservation; indique quoi regarder, quoi demander, qui est concerné et pourquoi cela évite l’erreur visée par l’angle « définition et périmètre ».</t>
  </si>
  <si>
    <t>Réponse PRO Q041 : définir lots par mode de conservation, le situer dans la préparation du marché et relier mode de conservation, frais et surgelé à un besoin alimentaire objectivé. La réponse doit montrer que le calibrage intervient avant rédaction et qu’il ne sert pas à favoriser un opérateur.</t>
  </si>
  <si>
    <t>Réponse CFA Q041 : expliquer que distinguer frais, surgelé, ambiant ou cuisiné quand c’est utile sert à préparer un marché réaliste. Citer par exemple séparer les contraintes logistiques, prévoir les livraisons et adapter les lots aux fournisseurs, puis dire que ces vérifications évitent un marché flou ou impossible à tenir.</t>
  </si>
  <si>
    <t>Mémo PRO Q041 — lots par mode de conservation : définir, cadrer, objectiver avec mode de conservation; frais; surgelé; ambiant; produits cuits ou crus.</t>
  </si>
  <si>
    <t>Mémo CFA Q041 — lots par mode de conservation : avant d’écrire, vérifier séparer les contraintes logistiques; prévoir les livraisons; adapter les lots aux fournisseurs; éviter les mélanges incohérents; clarifier les besoins cuisine.</t>
  </si>
  <si>
    <t>OCR p.20 — lots par conservation — Q041 — définition et périmètre</t>
  </si>
  <si>
    <t>M01 pédagogique — Q041 — Conservation — définition et périmètre — à comparer au clausier CNRC/PDF source avant usage officiel</t>
  </si>
  <si>
    <t>Commentaire formateur Q041 : vérifier que l’apprenant définit lots par mode de conservation avant de proposer une solution. Refuser les réponses générales sans périmètre, sans acteur concerné et sans élément vérifiable.</t>
  </si>
  <si>
    <t>M01 — Marché, sourçage et allotissement — Sous l’angle « preuve et document », comment sécuriser lots par mode de conservation dans un marché public alimentaire de restauration collective ?</t>
  </si>
  <si>
    <t>Question CFA Q042 — angle preuve et document : pour distinguer frais, surgelé, ambiant ou cuisiné quand c’est utile, que dois-tu vérifier ou expliquer afin que le marché reste clair, réaliste et contrôlable ?</t>
  </si>
  <si>
    <t>Réponse PRO attendue Q042 : identifier les documents, traces ou éléments vérifiables attendus; citer au moins trois éléments vérifiables liés à lots par mode de conservation, puis montrer le lien avec le besoin, les lots ou les pièces du marché.</t>
  </si>
  <si>
    <t>Consigne CFA Q042 : réponds avec des mots simples sur lots par mode de conservation; indique quoi regarder, quoi demander, qui est concerné et pourquoi cela évite l’erreur visée par l’angle « preuve et document ».</t>
  </si>
  <si>
    <t>Réponse PRO Q042 : citer les preuves permettant de contrôler lots par mode de conservation — CCTP logistique, BPU par conservation, contraintes de réception et stockage. Distinguer information de sourçage, exigence écrite et preuve d’exécution, pour garder une trace exploitable dans le dossier du marché.</t>
  </si>
  <si>
    <t>Réponse CFA Q042 : dire qu’il faut garder une trace claire sur lots par mode de conservation, par exemple séparer les contraintes logistiques ou prévoir les livraisons, et vérifier les documents avant de décider. Une parole fournisseur non notée ne suffit pas.</t>
  </si>
  <si>
    <t>Mémo PRO Q042 — preuve lots par mode de conservation : document, date, source, cohérence avec CCTP logistique, BPU par conservation, contraintes de réception et stockage.</t>
  </si>
  <si>
    <t>Mémo CFA Q042 — preuve lots par mode de conservation : je demande, je note, je vérifie séparer les contraintes logistiques; prévoir les livraisons; adapter les lots aux fournisseurs; éviter les mélanges incohérents.</t>
  </si>
  <si>
    <t>OCR p.20 — lots par conservation — Q042 — preuve et document</t>
  </si>
  <si>
    <t>M01 pédagogique — Q042 — Conservation — preuve et document — à comparer au clausier CNRC/PDF source avant usage officiel</t>
  </si>
  <si>
    <t>Commentaire formateur Q042 : relancer si la réponse cite seulement des mots-clés. L’apprenant doit nommer au moins une trace concrète permettant de contrôler lots par mode de conservation.</t>
  </si>
  <si>
    <t>M01 — Marché, sourçage et allotissement — Sous l’angle « risque et erreur à éviter », comment sécuriser lots par mode de conservation dans un marché public alimentaire de restauration collective ?</t>
  </si>
  <si>
    <t>Question CFA Q043 — angle risque et erreur à éviter : pour distinguer frais, surgelé, ambiant ou cuisiné quand c’est utile, que dois-tu vérifier ou expliquer afin que le marché reste clair, réaliste et contrôlable ?</t>
  </si>
  <si>
    <t>Réponse PRO attendue Q043 : repérer les confusions, oublis ou dérives qui fragilisent le marché; citer au moins trois éléments vérifiables liés à lots par mode de conservation, puis montrer le lien avec le besoin, les lots ou les pièces du marché.</t>
  </si>
  <si>
    <t>Consigne CFA Q043 : réponds avec des mots simples sur lots par mode de conservation; indique quoi regarder, quoi demander, qui est concerné et pourquoi cela évite l’erreur visée par l’angle « risque et erreur à éviter ».</t>
  </si>
  <si>
    <t>Réponse PRO Q043 : identifier le risque principal de lots par mode de conservation — mélanger des produits qui n’ont pas les mêmes contraintes de stockage et livraison. Expliquer l’effet possible sur la concurrence, la comparabilité des offres ou l’exécution, puis proposer une mesure de sécurisation fondée sur le sourçage et la cohérence documentaire.</t>
  </si>
  <si>
    <t>Réponse CFA Q043 : repérer l’erreur à éviter sur lots par mode de conservation : mélanger des produits qui n’ont pas les mêmes contraintes de stockage et livraison. Donner un exemple simple de blocage sur la commande, la livraison, la comparaison des offres ou le suivi.</t>
  </si>
  <si>
    <t>Mémo PRO Q043 — risque lots par mode de conservation : mélanger des produits qui n’ont pas les mêmes contraintes de stockage et livraison; sécuriser par besoin clair, preuves et documents cohérents.</t>
  </si>
  <si>
    <t>Mémo CFA Q043 — risque lots par mode de conservation : éviter le marché flou, trop fermé ou impossible à livrer; vérifier séparer les contraintes logistiques; prévoir les livraisons; adapter les lots aux fournisseurs.</t>
  </si>
  <si>
    <t>OCR p.20 — lots par conservation — Q043 — risque et erreur à éviter</t>
  </si>
  <si>
    <t>M01 pédagogique — Q043 — Conservation — risque et erreur à éviter — à comparer au clausier CNRC/PDF source avant usage officiel</t>
  </si>
  <si>
    <t>Commentaire formateur Q043 : demander une conséquence concrète liée à lots par mode de conservation. Une bonne réponse ne dit pas seulement « risque de problème », elle décrit le blocage créé.</t>
  </si>
  <si>
    <t>M01 — Marché, sourçage et allotissement — Sous l’angle « application terrain », comment sécuriser lots par mode de conservation dans un marché public alimentaire de restauration collective ?</t>
  </si>
  <si>
    <t>Question CFA Q044 — angle application terrain : pour distinguer frais, surgelé, ambiant ou cuisiné quand c’est utile, que dois-tu vérifier ou expliquer afin que le marché reste clair, réaliste et contrôlable ?</t>
  </si>
  <si>
    <t>Réponse PRO attendue Q044 : décrire comment l’acheteur, le gestionnaire ou l’équipe cuisine applique le point au quotidien; citer au moins trois éléments vérifiables liés à lots par mode de conservation, puis montrer le lien avec le besoin, les lots ou les pièces du marché.</t>
  </si>
  <si>
    <t>Consigne CFA Q044 : réponds avec des mots simples sur lots par mode de conservation; indique quoi regarder, quoi demander, qui est concerné et pourquoi cela évite l’erreur visée par l’angle « application terrain ».</t>
  </si>
  <si>
    <t>Réponse PRO Q044 : décrire l’application opérationnelle de lots par mode de conservation avec séparer les contraintes logistiques; prévoir les livraisons; adapter les lots aux fournisseurs; éviter les mélanges incohérents; clarifier les besoins cuisine. La réponse doit montrer comment l’information passe de l’analyse du besoin à la commande, au BPU, au CCTP ou au suivi d’exécution.</t>
  </si>
  <si>
    <t>Réponse CFA Q044 : donner une méthode en situation de travail pour lots par mode de conservation : séparer les contraintes logistiques, prévoir les livraisons, adapter les lots aux fournisseurs, puis alerter si les informations ne correspondent pas au besoin réel du restaurant.</t>
  </si>
  <si>
    <t>Mémo PRO Q044 — terrain lots par mode de conservation : transformer le besoin en actions contrôlables — séparer les contraintes logistiques; prévoir les livraisons; adapter les lots aux fournisseurs; éviter les mélanges incohérents; clarifier les besoins cuisine.</t>
  </si>
  <si>
    <t>Mémo CFA Q044 — terrain lots par mode de conservation : faire, contrôler, signaler — séparer les contraintes logistiques; prévoir les livraisons; adapter les lots aux fournisseurs; éviter les mélanges incohérents.</t>
  </si>
  <si>
    <t>OCR p.20 — lots par conservation — Q044 — application terrain</t>
  </si>
  <si>
    <t>M01 pédagogique — Q044 — Conservation — application terrain — à comparer au clausier CNRC/PDF source avant usage officiel</t>
  </si>
  <si>
    <t>Commentaire formateur Q044 : vérifier que l’apprenant propose une action observable sur lots par mode de conservation, avec un moment de contrôle et un support, pas seulement une intention.</t>
  </si>
  <si>
    <t>M01 — Marché, sourçage et allotissement — Sous l’angle « critère ou clause de marché », comment sécuriser lots par mode de conservation dans un marché public alimentaire de restauration collective ?</t>
  </si>
  <si>
    <t>Question CFA Q045 — angle critère ou clause de marché : pour distinguer frais, surgelé, ambiant ou cuisiné quand c’est utile, que dois-tu vérifier ou expliquer afin que le marché reste clair, réaliste et contrôlable ?</t>
  </si>
  <si>
    <t>Réponse PRO attendue Q045 : relier le sujet à la bonne pièce du marché sans inventer une validation juridique; citer au moins trois éléments vérifiables liés à lots par mode de conservation, puis montrer le lien avec le besoin, les lots ou les pièces du marché.</t>
  </si>
  <si>
    <t>Consigne CFA Q045 : réponds avec des mots simples sur lots par mode de conservation; indique quoi regarder, quoi demander, qui est concerné et pourquoi cela évite l’erreur visée par l’angle « critère ou clause de marché ».</t>
  </si>
  <si>
    <t>Réponse PRO Q045 : relier lots par mode de conservation aux pièces adaptées du marché sans inventer une validation juridique : besoin et exigences techniques dans le CCTP, règles administratives dans le CCAP, modalités de réponse et critères dans le RC, prix et unités dans le BPU. Vérifier la cohérence de l’ensemble.</t>
  </si>
  <si>
    <t>Réponse CFA Q045 : dire où ranger lots par mode de conservation dans les documents : produit et exigence dans le CCTP, règle de suivi dans le CCAP, façon de répondre dans le RC, prix dans le BPU. Vérifier que les documents ne se contredisent pas.</t>
  </si>
  <si>
    <t>Mémo PRO Q045 — pièces lots par mode de conservation : CCTP technique, CCAP exécution, RC consultation, BPU prix et unités.</t>
  </si>
  <si>
    <t>Mémo CFA Q045 — pièces lots par mode de conservation : bien ranger l’information puis vérifier que tous les documents disent la même chose.</t>
  </si>
  <si>
    <t>OCR p.20 — lots par conservation — Q045 — critère ou clause de marché</t>
  </si>
  <si>
    <t>M01 pédagogique — Q045 — Conservation — critère ou clause de marché — à comparer au clausier CNRC/PDF source avant usage officiel</t>
  </si>
  <si>
    <t>Commentaire formateur Q045 : rester pédagogique sur lots par mode de conservation. Ne pas affirmer qu’une clause est juridiquement validée; comparer avec le clausier ou demander un contrôle acheteur public si l’usage devient contractuel.</t>
  </si>
  <si>
    <t>M01 — Marché, sourçage et allotissement — Sous l’angle « définition et périmètre », comment sécuriser quantités et poids minimum dans un marché public alimentaire de restauration collective ?</t>
  </si>
  <si>
    <t>Question CFA Q046 — angle définition et périmètre : pour prévoir des volumes réalistes et livrables, que dois-tu vérifier ou expliquer afin que le marché reste clair, réaliste et contrôlable ?</t>
  </si>
  <si>
    <t>Réponse PRO attendue Q046 : définir précisément le sujet, son périmètre et sa place dans le marché; citer au moins trois éléments vérifiables liés à quantités et poids minimum, puis montrer le lien avec le besoin, les lots ou les pièces du marché.</t>
  </si>
  <si>
    <t>Consigne CFA Q046 : réponds avec des mots simples sur quantités et poids minimum; indique quoi regarder, quoi demander, qui est concerné et pourquoi cela évite l’erreur visée par l’angle « définition et périmètre ».</t>
  </si>
  <si>
    <t>Réponse PRO Q046 : définir quantités et poids minimum, le situer dans la préparation du marché et relier quantités estimées, poids minimum et activités fournisseurs à un besoin alimentaire objectivé. La réponse doit montrer que le calibrage intervient avant rédaction et qu’il ne sert pas à favoriser un opérateur.</t>
  </si>
  <si>
    <t>Réponse CFA Q046 : expliquer que prévoir des volumes réalistes et livrables sert à préparer un marché réaliste. Citer par exemple estimer les besoins, vérifier les minimums de livraison et ne pas imposer des volumes irréalistes, puis dire que ces vérifications évitent un marché flou ou impossible à tenir.</t>
  </si>
  <si>
    <t>Mémo PRO Q046 — quantités et poids minimum : définir, cadrer, objectiver avec quantités estimées; poids minimum; activités fournisseurs; livraison; commande réaliste.</t>
  </si>
  <si>
    <t>Mémo CFA Q046 — quantités et poids minimum : avant d’écrire, vérifier estimer les besoins; vérifier les minimums de livraison; ne pas imposer des volumes irréalistes; prévoir les cadences; adapter aux capacités fournisseurs.</t>
  </si>
  <si>
    <t>OCR p.20 — quantités et livraison — Q046 — définition et périmètre</t>
  </si>
  <si>
    <t>M01 pédagogique — Q046 — Quantités — définition et périmètre — à comparer au clausier CNRC/PDF source avant usage officiel</t>
  </si>
  <si>
    <t>Commentaire formateur Q046 : vérifier que l’apprenant définit quantités et poids minimum avant de proposer une solution. Refuser les réponses générales sans périmètre, sans acteur concerné et sans élément vérifiable.</t>
  </si>
  <si>
    <t>M01 — Marché, sourçage et allotissement — Sous l’angle « preuve et document », comment sécuriser quantités et poids minimum dans un marché public alimentaire de restauration collective ?</t>
  </si>
  <si>
    <t>Question CFA Q047 — angle preuve et document : pour prévoir des volumes réalistes et livrables, que dois-tu vérifier ou expliquer afin que le marché reste clair, réaliste et contrôlable ?</t>
  </si>
  <si>
    <t>Réponse PRO attendue Q047 : identifier les documents, traces ou éléments vérifiables attendus; citer au moins trois éléments vérifiables liés à quantités et poids minimum, puis montrer le lien avec le besoin, les lots ou les pièces du marché.</t>
  </si>
  <si>
    <t>Consigne CFA Q047 : réponds avec des mots simples sur quantités et poids minimum; indique quoi regarder, quoi demander, qui est concerné et pourquoi cela évite l’erreur visée par l’angle « preuve et document ».</t>
  </si>
  <si>
    <t>Réponse PRO Q047 : citer les preuves permettant de contrôler quantités et poids minimum — quantités estimatives, BPU, historique de consommation, contraintes de livraison. Distinguer information de sourçage, exigence écrite et preuve d’exécution, pour garder une trace exploitable dans le dossier du marché.</t>
  </si>
  <si>
    <t>Réponse CFA Q047 : dire qu’il faut garder une trace claire sur quantités et poids minimum, par exemple estimer les besoins ou vérifier les minimums de livraison, et vérifier les documents avant de décider. Une parole fournisseur non notée ne suffit pas.</t>
  </si>
  <si>
    <t>Mémo PRO Q047 — preuve quantités et poids minimum : document, date, source, cohérence avec quantités estimatives, BPU, historique de consommation, contraintes de livraison.</t>
  </si>
  <si>
    <t>Mémo CFA Q047 — preuve quantités et poids minimum : je demande, je note, je vérifie estimer les besoins; vérifier les minimums de livraison; ne pas imposer des volumes irréalistes; prévoir les cadences.</t>
  </si>
  <si>
    <t>OCR p.20 — quantités et livraison — Q047 — preuve et document</t>
  </si>
  <si>
    <t>M01 pédagogique — Q047 — Quantités — preuve et document — à comparer au clausier CNRC/PDF source avant usage officiel</t>
  </si>
  <si>
    <t>Commentaire formateur Q047 : relancer si la réponse cite seulement des mots-clés. L’apprenant doit nommer au moins une trace concrète permettant de contrôler quantités et poids minimum.</t>
  </si>
  <si>
    <t>M01 — Marché, sourçage et allotissement — Sous l’angle « risque et erreur à éviter », comment sécuriser quantités et poids minimum dans un marché public alimentaire de restauration collective ?</t>
  </si>
  <si>
    <t>Question CFA Q048 — angle risque et erreur à éviter : pour prévoir des volumes réalistes et livrables, que dois-tu vérifier ou expliquer afin que le marché reste clair, réaliste et contrôlable ?</t>
  </si>
  <si>
    <t>Réponse PRO attendue Q048 : repérer les confusions, oublis ou dérives qui fragilisent le marché; citer au moins trois éléments vérifiables liés à quantités et poids minimum, puis montrer le lien avec le besoin, les lots ou les pièces du marché.</t>
  </si>
  <si>
    <t>Consigne CFA Q048 : réponds avec des mots simples sur quantités et poids minimum; indique quoi regarder, quoi demander, qui est concerné et pourquoi cela évite l’erreur visée par l’angle « risque et erreur à éviter ».</t>
  </si>
  <si>
    <t>Réponse PRO Q048 : identifier le risque principal de quantités et poids minimum — rendre le marché inexécutable par des quantités mal calibrées. Expliquer l’effet possible sur la concurrence, la comparabilité des offres ou l’exécution, puis proposer une mesure de sécurisation fondée sur le sourçage et la cohérence documentaire.</t>
  </si>
  <si>
    <t>Réponse CFA Q048 : repérer l’erreur à éviter sur quantités et poids minimum : rendre le marché inexécutable par des quantités mal calibrées. Donner un exemple simple de blocage sur la commande, la livraison, la comparaison des offres ou le suivi.</t>
  </si>
  <si>
    <t>Mémo PRO Q048 — risque quantités et poids minimum : rendre le marché inexécutable par des quantités mal calibrées; sécuriser par besoin clair, preuves et documents cohérents.</t>
  </si>
  <si>
    <t>Mémo CFA Q048 — risque quantités et poids minimum : éviter le marché flou, trop fermé ou impossible à livrer; vérifier estimer les besoins; vérifier les minimums de livraison; ne pas imposer des volumes irréalistes.</t>
  </si>
  <si>
    <t>OCR p.20 — quantités et livraison — Q048 — risque et erreur à éviter</t>
  </si>
  <si>
    <t>M01 pédagogique — Q048 — Quantités — risque et erreur à éviter — à comparer au clausier CNRC/PDF source avant usage officiel</t>
  </si>
  <si>
    <t>Commentaire formateur Q048 : demander une conséquence concrète liée à quantités et poids minimum. Une bonne réponse ne dit pas seulement « risque de problème », elle décrit le blocage créé.</t>
  </si>
  <si>
    <t>M01 — Marché, sourçage et allotissement — Sous l’angle « application terrain », comment sécuriser quantités et poids minimum dans un marché public alimentaire de restauration collective ?</t>
  </si>
  <si>
    <t>Question CFA Q049 — angle application terrain : pour prévoir des volumes réalistes et livrables, que dois-tu vérifier ou expliquer afin que le marché reste clair, réaliste et contrôlable ?</t>
  </si>
  <si>
    <t>Réponse PRO attendue Q049 : décrire comment l’acheteur, le gestionnaire ou l’équipe cuisine applique le point au quotidien; citer au moins trois éléments vérifiables liés à quantités et poids minimum, puis montrer le lien avec le besoin, les lots ou les pièces du marché.</t>
  </si>
  <si>
    <t>Consigne CFA Q049 : réponds avec des mots simples sur quantités et poids minimum; indique quoi regarder, quoi demander, qui est concerné et pourquoi cela évite l’erreur visée par l’angle « application terrain ».</t>
  </si>
  <si>
    <t>Réponse PRO Q049 : décrire l’application opérationnelle de quantités et poids minimum avec estimer les besoins; vérifier les minimums de livraison; ne pas imposer des volumes irréalistes; prévoir les cadences; adapter aux capacités fournisseurs. La réponse doit montrer comment l’information passe de l’analyse du besoin à la commande, au BPU, au CCTP ou au suivi d’exécution.</t>
  </si>
  <si>
    <t>Réponse CFA Q049 : donner une méthode en situation de travail pour quantités et poids minimum : estimer les besoins, vérifier les minimums de livraison, ne pas imposer des volumes irréalistes, puis alerter si les informations ne correspondent pas au besoin réel du restaurant.</t>
  </si>
  <si>
    <t>Mémo PRO Q049 — terrain quantités et poids minimum : transformer le besoin en actions contrôlables — estimer les besoins; vérifier les minimums de livraison; ne pas imposer des volumes irréalistes; prévoir les cadences; adapter aux capacités fournisseurs.</t>
  </si>
  <si>
    <t>Mémo CFA Q049 — terrain quantités et poids minimum : faire, contrôler, signaler — estimer les besoins; vérifier les minimums de livraison; ne pas imposer des volumes irréalistes; prévoir les cadences.</t>
  </si>
  <si>
    <t>OCR p.20 — quantités et livraison — Q049 — application terrain</t>
  </si>
  <si>
    <t>M01 pédagogique — Q049 — Quantités — application terrain — à comparer au clausier CNRC/PDF source avant usage officiel</t>
  </si>
  <si>
    <t>Commentaire formateur Q049 : vérifier que l’apprenant propose une action observable sur quantités et poids minimum, avec un moment de contrôle et un support, pas seulement une intention.</t>
  </si>
  <si>
    <t>M01 — Marché, sourçage et allotissement — Sous l’angle « critère ou clause de marché », comment sécuriser quantités et poids minimum dans un marché public alimentaire de restauration collective ?</t>
  </si>
  <si>
    <t>Question CFA Q050 — angle critère ou clause de marché : pour prévoir des volumes réalistes et livrables, que dois-tu vérifier ou expliquer afin que le marché reste clair, réaliste et contrôlable ?</t>
  </si>
  <si>
    <t>Réponse PRO attendue Q050 : relier le sujet à la bonne pièce du marché sans inventer une validation juridique; citer au moins trois éléments vérifiables liés à quantités et poids minimum, puis montrer le lien avec le besoin, les lots ou les pièces du marché.</t>
  </si>
  <si>
    <t>Consigne CFA Q050 : réponds avec des mots simples sur quantités et poids minimum; indique quoi regarder, quoi demander, qui est concerné et pourquoi cela évite l’erreur visée par l’angle « critère ou clause de marché ».</t>
  </si>
  <si>
    <t>Réponse PRO Q050 : relier quantités et poids minimum aux pièces adaptées du marché sans inventer une validation juridique : besoin et exigences techniques dans le CCTP, règles administratives dans le CCAP, modalités de réponse et critères dans le RC, prix et unités dans le BPU. Vérifier la cohérence de l’ensemble.</t>
  </si>
  <si>
    <t>Réponse CFA Q050 : dire où ranger quantités et poids minimum dans les documents : produit et exigence dans le CCTP, règle de suivi dans le CCAP, façon de répondre dans le RC, prix dans le BPU. Vérifier que les documents ne se contredisent pas.</t>
  </si>
  <si>
    <t>Mémo PRO Q050 — pièces quantités et poids minimum : CCTP technique, CCAP exécution, RC consultation, BPU prix et unités.</t>
  </si>
  <si>
    <t>Mémo CFA Q050 — pièces quantités et poids minimum : bien ranger l’information puis vérifier que tous les documents disent la même chose.</t>
  </si>
  <si>
    <t>OCR p.20 — quantités et livraison — Q050 — critère ou clause de marché</t>
  </si>
  <si>
    <t>M01 pédagogique — Q050 — Quantités — critère ou clause de marché — à comparer au clausier CNRC/PDF source avant usage officiel</t>
  </si>
  <si>
    <t>Commentaire formateur Q050 : rester pédagogique sur quantités et poids minimum. Ne pas affirmer qu’une clause est juridiquement validée; comparer avec le clausier ou demander un contrôle acheteur public si l’usage devient contractuel.</t>
  </si>
  <si>
    <t>M01 — Marché, sourçage et allotissement — Sous l’angle « définition et périmètre », comment sécuriser marché en gestion directe dans un marché public alimentaire de restauration collective ?</t>
  </si>
  <si>
    <t>Question CFA Q051 — angle définition et périmètre : pour comprendre que l’acheteur commande lui-même les denrées, que dois-tu vérifier ou expliquer afin que le marché reste clair, réaliste et contrôlable ?</t>
  </si>
  <si>
    <t>Réponse PRO attendue Q051 : définir précisément le sujet, son périmètre et sa place dans le marché; citer au moins trois éléments vérifiables liés à marché en gestion directe, puis montrer le lien avec le besoin, les lots ou les pièces du marché.</t>
  </si>
  <si>
    <t>Consigne CFA Q051 : réponds avec des mots simples sur marché en gestion directe; indique quoi regarder, quoi demander, qui est concerné et pourquoi cela évite l’erreur visée par l’angle « définition et périmètre ».</t>
  </si>
  <si>
    <t>Réponse PRO Q051 : définir marché en gestion directe, le situer dans la préparation du marché et relier gestion directe, achat de denrées et responsabilité de commande à un besoin alimentaire objectivé. La réponse doit montrer que le calibrage intervient avant rédaction et qu’il ne sert pas à favoriser un opérateur.</t>
  </si>
  <si>
    <t>Réponse CFA Q051 : expliquer que comprendre que l’acheteur commande lui-même les denrées sert à préparer un marché réaliste. Citer par exemple préparer les commandes, suivre les achats et vérifier les produits livrés, puis dire que ces vérifications évitent un marché flou ou impossible à tenir.</t>
  </si>
  <si>
    <t>Mémo PRO Q051 — marché en gestion directe : définir, cadrer, objectiver avec gestion directe; achat de denrées; responsabilité de commande; objectifs d’achat; suivi acheteur.</t>
  </si>
  <si>
    <t>Mémo CFA Q051 — marché en gestion directe : avant d’écrire, vérifier préparer les commandes; suivre les achats; vérifier les produits livrés; adapter les lots; tenir les objectifs.</t>
  </si>
  <si>
    <t>OCR p.24-25 — gestion directe — Q051 — définition et périmètre</t>
  </si>
  <si>
    <t>M01 pédagogique — Q051 — Gestion directe — définition et périmètre — à comparer au clausier CNRC/PDF source avant usage officiel</t>
  </si>
  <si>
    <t>Commentaire formateur Q051 : vérifier que l’apprenant définit marché en gestion directe avant de proposer une solution. Refuser les réponses générales sans périmètre, sans acteur concerné et sans élément vérifiable.</t>
  </si>
  <si>
    <t>M01 — Marché, sourçage et allotissement — Sous l’angle « preuve et document », comment sécuriser marché en gestion directe dans un marché public alimentaire de restauration collective ?</t>
  </si>
  <si>
    <t>Question CFA Q052 — angle preuve et document : pour comprendre que l’acheteur commande lui-même les denrées, que dois-tu vérifier ou expliquer afin que le marché reste clair, réaliste et contrôlable ?</t>
  </si>
  <si>
    <t>Réponse PRO attendue Q052 : identifier les documents, traces ou éléments vérifiables attendus; citer au moins trois éléments vérifiables liés à marché en gestion directe, puis montrer le lien avec le besoin, les lots ou les pièces du marché.</t>
  </si>
  <si>
    <t>Consigne CFA Q052 : réponds avec des mots simples sur marché en gestion directe; indique quoi regarder, quoi demander, qui est concerné et pourquoi cela évite l’erreur visée par l’angle « preuve et document ».</t>
  </si>
  <si>
    <t>Réponse PRO Q052 : citer les preuves permettant de contrôler marché en gestion directe — CCTP denrées, BPU, suivi des commandes, objectifs annoncés aux candidats. Distinguer information de sourçage, exigence écrite et preuve d’exécution, pour garder une trace exploitable dans le dossier du marché.</t>
  </si>
  <si>
    <t>Réponse CFA Q052 : dire qu’il faut garder une trace claire sur marché en gestion directe, par exemple préparer les commandes ou suivre les achats, et vérifier les documents avant de décider. Une parole fournisseur non notée ne suffit pas.</t>
  </si>
  <si>
    <t>Mémo PRO Q052 — preuve marché en gestion directe : document, date, source, cohérence avec CCTP denrées, BPU, suivi des commandes, objectifs annoncés aux candidats.</t>
  </si>
  <si>
    <t>Mémo CFA Q052 — preuve marché en gestion directe : je demande, je note, je vérifie préparer les commandes; suivre les achats; vérifier les produits livrés; adapter les lots.</t>
  </si>
  <si>
    <t>OCR p.24-25 — gestion directe — Q052 — preuve et document</t>
  </si>
  <si>
    <t>M01 pédagogique — Q052 — Gestion directe — preuve et document — à comparer au clausier CNRC/PDF source avant usage officiel</t>
  </si>
  <si>
    <t>Commentaire formateur Q052 : relancer si la réponse cite seulement des mots-clés. L’apprenant doit nommer au moins une trace concrète permettant de contrôler marché en gestion directe.</t>
  </si>
  <si>
    <t>M01 — Marché, sourçage et allotissement — Sous l’angle « risque et erreur à éviter », comment sécuriser marché en gestion directe dans un marché public alimentaire de restauration collective ?</t>
  </si>
  <si>
    <t>Question CFA Q053 — angle risque et erreur à éviter : pour comprendre que l’acheteur commande lui-même les denrées, que dois-tu vérifier ou expliquer afin que le marché reste clair, réaliste et contrôlable ?</t>
  </si>
  <si>
    <t>Réponse PRO attendue Q053 : repérer les confusions, oublis ou dérives qui fragilisent le marché; citer au moins trois éléments vérifiables liés à marché en gestion directe, puis montrer le lien avec le besoin, les lots ou les pièces du marché.</t>
  </si>
  <si>
    <t>Consigne CFA Q053 : réponds avec des mots simples sur marché en gestion directe; indique quoi regarder, quoi demander, qui est concerné et pourquoi cela évite l’erreur visée par l’angle « risque et erreur à éviter ».</t>
  </si>
  <si>
    <t>Réponse PRO Q053 : identifier le risque principal de marché en gestion directe — attendre du fournisseur une responsabilité qui relève de l’acheteur. Expliquer l’effet possible sur la concurrence, la comparabilité des offres ou l’exécution, puis proposer une mesure de sécurisation fondée sur le sourçage et la cohérence documentaire.</t>
  </si>
  <si>
    <t>Réponse CFA Q053 : repérer l’erreur à éviter sur marché en gestion directe : attendre du fournisseur une responsabilité qui relève de l’acheteur. Donner un exemple simple de blocage sur la commande, la livraison, la comparaison des offres ou le suivi.</t>
  </si>
  <si>
    <t>Mémo PRO Q053 — risque marché en gestion directe : attendre du fournisseur une responsabilité qui relève de l’acheteur; sécuriser par besoin clair, preuves et documents cohérents.</t>
  </si>
  <si>
    <t>Mémo CFA Q053 — risque marché en gestion directe : éviter le marché flou, trop fermé ou impossible à livrer; vérifier préparer les commandes; suivre les achats; vérifier les produits livrés.</t>
  </si>
  <si>
    <t>OCR p.24-25 — gestion directe — Q053 — risque et erreur à éviter</t>
  </si>
  <si>
    <t>M01 pédagogique — Q053 — Gestion directe — risque et erreur à éviter — à comparer au clausier CNRC/PDF source avant usage officiel</t>
  </si>
  <si>
    <t>Commentaire formateur Q053 : demander une conséquence concrète liée à marché en gestion directe. Une bonne réponse ne dit pas seulement « risque de problème », elle décrit le blocage créé.</t>
  </si>
  <si>
    <t>M01 — Marché, sourçage et allotissement — Sous l’angle « application terrain », comment sécuriser marché en gestion directe dans un marché public alimentaire de restauration collective ?</t>
  </si>
  <si>
    <t>Question CFA Q054 — angle application terrain : pour comprendre que l’acheteur commande lui-même les denrées, que dois-tu vérifier ou expliquer afin que le marché reste clair, réaliste et contrôlable ?</t>
  </si>
  <si>
    <t>Réponse PRO attendue Q054 : décrire comment l’acheteur, le gestionnaire ou l’équipe cuisine applique le point au quotidien; citer au moins trois éléments vérifiables liés à marché en gestion directe, puis montrer le lien avec le besoin, les lots ou les pièces du marché.</t>
  </si>
  <si>
    <t>Consigne CFA Q054 : réponds avec des mots simples sur marché en gestion directe; indique quoi regarder, quoi demander, qui est concerné et pourquoi cela évite l’erreur visée par l’angle « application terrain ».</t>
  </si>
  <si>
    <t>Réponse PRO Q054 : décrire l’application opérationnelle de marché en gestion directe avec préparer les commandes; suivre les achats; vérifier les produits livrés; adapter les lots; tenir les objectifs. La réponse doit montrer comment l’information passe de l’analyse du besoin à la commande, au BPU, au CCTP ou au suivi d’exécution.</t>
  </si>
  <si>
    <t>Réponse CFA Q054 : donner une méthode en situation de travail pour marché en gestion directe : préparer les commandes, suivre les achats, vérifier les produits livrés, puis alerter si les informations ne correspondent pas au besoin réel du restaurant.</t>
  </si>
  <si>
    <t>Mémo PRO Q054 — terrain marché en gestion directe : transformer le besoin en actions contrôlables — préparer les commandes; suivre les achats; vérifier les produits livrés; adapter les lots; tenir les objectifs.</t>
  </si>
  <si>
    <t>Mémo CFA Q054 — terrain marché en gestion directe : faire, contrôler, signaler — préparer les commandes; suivre les achats; vérifier les produits livrés; adapter les lots.</t>
  </si>
  <si>
    <t>OCR p.24-25 — gestion directe — Q054 — application terrain</t>
  </si>
  <si>
    <t>M01 pédagogique — Q054 — Gestion directe — application terrain — à comparer au clausier CNRC/PDF source avant usage officiel</t>
  </si>
  <si>
    <t>Commentaire formateur Q054 : vérifier que l’apprenant propose une action observable sur marché en gestion directe, avec un moment de contrôle et un support, pas seulement une intention.</t>
  </si>
  <si>
    <t>M01 — Marché, sourçage et allotissement — Sous l’angle « critère ou clause de marché », comment sécuriser marché en gestion directe dans un marché public alimentaire de restauration collective ?</t>
  </si>
  <si>
    <t>Question CFA Q055 — angle critère ou clause de marché : pour comprendre que l’acheteur commande lui-même les denrées, que dois-tu vérifier ou expliquer afin que le marché reste clair, réaliste et contrôlable ?</t>
  </si>
  <si>
    <t>Réponse PRO attendue Q055 : relier le sujet à la bonne pièce du marché sans inventer une validation juridique; citer au moins trois éléments vérifiables liés à marché en gestion directe, puis montrer le lien avec le besoin, les lots ou les pièces du marché.</t>
  </si>
  <si>
    <t>Consigne CFA Q055 : réponds avec des mots simples sur marché en gestion directe; indique quoi regarder, quoi demander, qui est concerné et pourquoi cela évite l’erreur visée par l’angle « critère ou clause de marché ».</t>
  </si>
  <si>
    <t>Réponse PRO Q055 : relier marché en gestion directe aux pièces adaptées du marché sans inventer une validation juridique : besoin et exigences techniques dans le CCTP, règles administratives dans le CCAP, modalités de réponse et critères dans le RC, prix et unités dans le BPU. Vérifier la cohérence de l’ensemble.</t>
  </si>
  <si>
    <t>Réponse CFA Q055 : dire où ranger marché en gestion directe dans les documents : produit et exigence dans le CCTP, règle de suivi dans le CCAP, façon de répondre dans le RC, prix dans le BPU. Vérifier que les documents ne se contredisent pas.</t>
  </si>
  <si>
    <t>Mémo PRO Q055 — pièces marché en gestion directe : CCTP technique, CCAP exécution, RC consultation, BPU prix et unités.</t>
  </si>
  <si>
    <t>Mémo CFA Q055 — pièces marché en gestion directe : bien ranger l’information puis vérifier que tous les documents disent la même chose.</t>
  </si>
  <si>
    <t>OCR p.24-25 — gestion directe — Q055 — critère ou clause de marché</t>
  </si>
  <si>
    <t>M01 pédagogique — Q055 — Gestion directe — critère ou clause de marché — à comparer au clausier CNRC/PDF source avant usage officiel</t>
  </si>
  <si>
    <t>Commentaire formateur Q055 : rester pédagogique sur marché en gestion directe. Ne pas affirmer qu’une clause est juridiquement validée; comparer avec le clausier ou demander un contrôle acheteur public si l’usage devient contractuel.</t>
  </si>
  <si>
    <t>M01 — Marché, sourçage et allotissement — Sous l’angle « définition et périmètre », comment sécuriser marché en gestion concédée dans un marché public alimentaire de restauration collective ?</t>
  </si>
  <si>
    <t>Question CFA Q056 — angle définition et périmètre : pour comprendre que le prestataire organise aussi la restauration, que dois-tu vérifier ou expliquer afin que le marché reste clair, réaliste et contrôlable ?</t>
  </si>
  <si>
    <t>Réponse PRO attendue Q056 : définir précisément le sujet, son périmètre et sa place dans le marché; citer au moins trois éléments vérifiables liés à marché en gestion concédée, puis montrer le lien avec le besoin, les lots ou les pièces du marché.</t>
  </si>
  <si>
    <t>Consigne CFA Q056 : réponds avec des mots simples sur marché en gestion concédée; indique quoi regarder, quoi demander, qui est concerné et pourquoi cela évite l’erreur visée par l’angle « définition et périmètre ».</t>
  </si>
  <si>
    <t>Réponse PRO Q056 : définir marché en gestion concédée, le situer dans la préparation du marché et relier gestion concédée, prestataire et plan de progrès à un besoin alimentaire objectivé. La réponse doit montrer que le calibrage intervient avant rédaction et qu’il ne sert pas à favoriser un opérateur.</t>
  </si>
  <si>
    <t>Réponse CFA Q056 : expliquer que comprendre que le prestataire organise aussi la restauration sert à préparer un marché réaliste. Citer par exemple contrôler les engagements du prestataire, demander les bilans et suivre la progression, puis dire que ces vérifications évitent un marché flou ou impossible à tenir.</t>
  </si>
  <si>
    <t>Mémo PRO Q056 — marché en gestion concédée : définir, cadrer, objectiver avec gestion concédée; prestataire; plan de progrès; exécution du service; suivi des engagements.</t>
  </si>
  <si>
    <t>Mémo CFA Q056 — marché en gestion concédée : avant d’écrire, vérifier contrôler les engagements du prestataire; demander les bilans; suivre la progression; relier menu et achats; vérifier les preuves.</t>
  </si>
  <si>
    <t>OCR p.25-27 — gestion concédée — Q056 — définition et périmètre</t>
  </si>
  <si>
    <t>M01 pédagogique — Q056 — Gestion concédée — définition et périmètre — à comparer au clausier CNRC/PDF source avant usage officiel</t>
  </si>
  <si>
    <t>Commentaire formateur Q056 : vérifier que l’apprenant définit marché en gestion concédée avant de proposer une solution. Refuser les réponses générales sans périmètre, sans acteur concerné et sans élément vérifiable.</t>
  </si>
  <si>
    <t>M01 — Marché, sourçage et allotissement — Sous l’angle « preuve et document », comment sécuriser marché en gestion concédée dans un marché public alimentaire de restauration collective ?</t>
  </si>
  <si>
    <t>Question CFA Q057 — angle preuve et document : pour comprendre que le prestataire organise aussi la restauration, que dois-tu vérifier ou expliquer afin que le marché reste clair, réaliste et contrôlable ?</t>
  </si>
  <si>
    <t>Réponse PRO attendue Q057 : identifier les documents, traces ou éléments vérifiables attendus; citer au moins trois éléments vérifiables liés à marché en gestion concédée, puis montrer le lien avec le besoin, les lots ou les pièces du marché.</t>
  </si>
  <si>
    <t>Consigne CFA Q057 : réponds avec des mots simples sur marché en gestion concédée; indique quoi regarder, quoi demander, qui est concerné et pourquoi cela évite l’erreur visée par l’angle « preuve et document ».</t>
  </si>
  <si>
    <t>Réponse PRO Q057 : citer les preuves permettant de contrôler marché en gestion concédée — CCAP, CCTP prestation, plan de progrès, bilans annuels et preuves. Distinguer information de sourçage, exigence écrite et preuve d’exécution, pour garder une trace exploitable dans le dossier du marché.</t>
  </si>
  <si>
    <t>Réponse CFA Q057 : dire qu’il faut garder une trace claire sur marché en gestion concédée, par exemple contrôler les engagements du prestataire ou demander les bilans, et vérifier les documents avant de décider. Une parole fournisseur non notée ne suffit pas.</t>
  </si>
  <si>
    <t>Mémo PRO Q057 — preuve marché en gestion concédée : document, date, source, cohérence avec CCAP, CCTP prestation, plan de progrès, bilans annuels et preuves.</t>
  </si>
  <si>
    <t>Mémo CFA Q057 — preuve marché en gestion concédée : je demande, je note, je vérifie contrôler les engagements du prestataire; demander les bilans; suivre la progression; relier menu et achats.</t>
  </si>
  <si>
    <t>OCR p.25-27 — gestion concédée — Q057 — preuve et document</t>
  </si>
  <si>
    <t>M01 pédagogique — Q057 — Gestion concédée — preuve et document — à comparer au clausier CNRC/PDF source avant usage officiel</t>
  </si>
  <si>
    <t>Commentaire formateur Q057 : relancer si la réponse cite seulement des mots-clés. L’apprenant doit nommer au moins une trace concrète permettant de contrôler marché en gestion concédée.</t>
  </si>
  <si>
    <t>M01 — Marché, sourçage et allotissement — Sous l’angle « risque et erreur à éviter », comment sécuriser marché en gestion concédée dans un marché public alimentaire de restauration collective ?</t>
  </si>
  <si>
    <t>Question CFA Q058 — angle risque et erreur à éviter : pour comprendre que le prestataire organise aussi la restauration, que dois-tu vérifier ou expliquer afin que le marché reste clair, réaliste et contrôlable ?</t>
  </si>
  <si>
    <t>Réponse PRO attendue Q058 : repérer les confusions, oublis ou dérives qui fragilisent le marché; citer au moins trois éléments vérifiables liés à marché en gestion concédée, puis montrer le lien avec le besoin, les lots ou les pièces du marché.</t>
  </si>
  <si>
    <t>Consigne CFA Q058 : réponds avec des mots simples sur marché en gestion concédée; indique quoi regarder, quoi demander, qui est concerné et pourquoi cela évite l’erreur visée par l’angle « risque et erreur à éviter ».</t>
  </si>
  <si>
    <t>Réponse PRO Q058 : identifier le risque principal de marché en gestion concédée — ne pas imposer assez clairement les obligations de suivi au prestataire. Expliquer l’effet possible sur la concurrence, la comparabilité des offres ou l’exécution, puis proposer une mesure de sécurisation fondée sur le sourçage et la cohérence documentaire.</t>
  </si>
  <si>
    <t>Réponse CFA Q058 : repérer l’erreur à éviter sur marché en gestion concédée : ne pas imposer assez clairement les obligations de suivi au prestataire. Donner un exemple simple de blocage sur la commande, la livraison, la comparaison des offres ou le suivi.</t>
  </si>
  <si>
    <t>Mémo PRO Q058 — risque marché en gestion concédée : ne pas imposer assez clairement les obligations de suivi au prestataire; sécuriser par besoin clair, preuves et documents cohérents.</t>
  </si>
  <si>
    <t>Mémo CFA Q058 — risque marché en gestion concédée : éviter le marché flou, trop fermé ou impossible à livrer; vérifier contrôler les engagements du prestataire; demander les bilans; suivre la progression.</t>
  </si>
  <si>
    <t>OCR p.25-27 — gestion concédée — Q058 — risque et erreur à éviter</t>
  </si>
  <si>
    <t>M01 pédagogique — Q058 — Gestion concédée — risque et erreur à éviter — à comparer au clausier CNRC/PDF source avant usage officiel</t>
  </si>
  <si>
    <t>Commentaire formateur Q058 : demander une conséquence concrète liée à marché en gestion concédée. Une bonne réponse ne dit pas seulement « risque de problème », elle décrit le blocage créé.</t>
  </si>
  <si>
    <t>M01 — Marché, sourçage et allotissement — Sous l’angle « application terrain », comment sécuriser marché en gestion concédée dans un marché public alimentaire de restauration collective ?</t>
  </si>
  <si>
    <t>Question CFA Q059 — angle application terrain : pour comprendre que le prestataire organise aussi la restauration, que dois-tu vérifier ou expliquer afin que le marché reste clair, réaliste et contrôlable ?</t>
  </si>
  <si>
    <t>Réponse PRO attendue Q059 : décrire comment l’acheteur, le gestionnaire ou l’équipe cuisine applique le point au quotidien; citer au moins trois éléments vérifiables liés à marché en gestion concédée, puis montrer le lien avec le besoin, les lots ou les pièces du marché.</t>
  </si>
  <si>
    <t>Consigne CFA Q059 : réponds avec des mots simples sur marché en gestion concédée; indique quoi regarder, quoi demander, qui est concerné et pourquoi cela évite l’erreur visée par l’angle « application terrain ».</t>
  </si>
  <si>
    <t>Réponse PRO Q059 : décrire l’application opérationnelle de marché en gestion concédée avec contrôler les engagements du prestataire; demander les bilans; suivre la progression; relier menu et achats; vérifier les preuves. La réponse doit montrer comment l’information passe de l’analyse du besoin à la commande, au BPU, au CCTP ou au suivi d’exécution.</t>
  </si>
  <si>
    <t>Réponse CFA Q059 : donner une méthode en situation de travail pour marché en gestion concédée : contrôler les engagements du prestataire, demander les bilans, suivre la progression, puis alerter si les informations ne correspondent pas au besoin réel du restaurant.</t>
  </si>
  <si>
    <t>Mémo PRO Q059 — terrain marché en gestion concédée : transformer le besoin en actions contrôlables — contrôler les engagements du prestataire; demander les bilans; suivre la progression; relier menu et achats; vérifier les preuves.</t>
  </si>
  <si>
    <t>Mémo CFA Q059 — terrain marché en gestion concédée : faire, contrôler, signaler — contrôler les engagements du prestataire; demander les bilans; suivre la progression; relier menu et achats.</t>
  </si>
  <si>
    <t>OCR p.25-27 — gestion concédée — Q059 — application terrain</t>
  </si>
  <si>
    <t>M01 pédagogique — Q059 — Gestion concédée — application terrain — à comparer au clausier CNRC/PDF source avant usage officiel</t>
  </si>
  <si>
    <t>Commentaire formateur Q059 : vérifier que l’apprenant propose une action observable sur marché en gestion concédée, avec un moment de contrôle et un support, pas seulement une intention.</t>
  </si>
  <si>
    <t>M01 — Marché, sourçage et allotissement — Sous l’angle « critère ou clause de marché », comment sécuriser marché en gestion concédée dans un marché public alimentaire de restauration collective ?</t>
  </si>
  <si>
    <t>Question CFA Q060 — angle critère ou clause de marché : pour comprendre que le prestataire organise aussi la restauration, que dois-tu vérifier ou expliquer afin que le marché reste clair, réaliste et contrôlable ?</t>
  </si>
  <si>
    <t>Réponse PRO attendue Q060 : relier le sujet à la bonne pièce du marché sans inventer une validation juridique; citer au moins trois éléments vérifiables liés à marché en gestion concédée, puis montrer le lien avec le besoin, les lots ou les pièces du marché.</t>
  </si>
  <si>
    <t>Consigne CFA Q060 : réponds avec des mots simples sur marché en gestion concédée; indique quoi regarder, quoi demander, qui est concerné et pourquoi cela évite l’erreur visée par l’angle « critère ou clause de marché ».</t>
  </si>
  <si>
    <t>Réponse PRO Q060 : relier marché en gestion concédée aux pièces adaptées du marché sans inventer une validation juridique : besoin et exigences techniques dans le CCTP, règles administratives dans le CCAP, modalités de réponse et critères dans le RC, prix et unités dans le BPU. Vérifier la cohérence de l’ensemble.</t>
  </si>
  <si>
    <t>Réponse CFA Q060 : dire où ranger marché en gestion concédée dans les documents : produit et exigence dans le CCTP, règle de suivi dans le CCAP, façon de répondre dans le RC, prix dans le BPU. Vérifier que les documents ne se contredisent pas.</t>
  </si>
  <si>
    <t>Mémo PRO Q060 — pièces marché en gestion concédée : CCTP technique, CCAP exécution, RC consultation, BPU prix et unités.</t>
  </si>
  <si>
    <t>Mémo CFA Q060 — pièces marché en gestion concédée : bien ranger l’information puis vérifier que tous les documents disent la même chose.</t>
  </si>
  <si>
    <t>OCR p.25-27 — gestion concédée — Q060 — critère ou clause de marché</t>
  </si>
  <si>
    <t>M01 pédagogique — Q060 — Gestion concédée — critère ou clause de marché — à comparer au clausier CNRC/PDF source avant usage officiel</t>
  </si>
  <si>
    <t>Commentaire formateur Q060 : rester pédagogique sur marché en gestion concédée. Ne pas affirmer qu’une clause est juridiquement validée; comparer avec le clausier ou demander un contrôle acheteur public si l’usage devient contractuel.</t>
  </si>
  <si>
    <t>M01 — Marché, sourçage et allotissement — Sous l’angle « définition et périmètre », comment sécuriser rôle du CCTP dans un marché public alimentaire de restauration collective ?</t>
  </si>
  <si>
    <t>Question CFA Q061 — angle définition et périmètre : pour mettre dans le CCTP ce qui décrit le besoin technique, que dois-tu vérifier ou expliquer afin que le marché reste clair, réaliste et contrôlable ?</t>
  </si>
  <si>
    <t>Réponse PRO attendue Q061 : définir précisément le sujet, son périmètre et sa place dans le marché; citer au moins trois éléments vérifiables liés à rôle du CCTP, puis montrer le lien avec le besoin, les lots ou les pièces du marché.</t>
  </si>
  <si>
    <t>Consigne CFA Q061 : réponds avec des mots simples sur rôle du CCTP; indique quoi regarder, quoi demander, qui est concerné et pourquoi cela évite l’erreur visée par l’angle « définition et périmètre ».</t>
  </si>
  <si>
    <t>Réponse PRO Q061 : définir rôle du CCTP, le situer dans la préparation du marché et relier CCTP, spécifications techniques et produits attendus à un besoin alimentaire objectivé. La réponse doit montrer que le calibrage intervient avant rédaction et qu’il ne sert pas à favoriser un opérateur.</t>
  </si>
  <si>
    <t>Réponse CFA Q061 : expliquer que mettre dans le CCTP ce qui décrit le besoin technique sert à préparer un marché réaliste. Citer par exemple décrire les produits, indiquer les exigences et préciser les livraisons, puis dire que ces vérifications évitent un marché flou ou impossible à tenir.</t>
  </si>
  <si>
    <t>Mémo PRO Q061 — rôle du CCTP : définir, cadrer, objectiver avec CCTP; spécifications techniques; produits attendus; conditions de livraison; qualité demandée.</t>
  </si>
  <si>
    <t>Mémo CFA Q061 — rôle du CCTP : avant d’écrire, vérifier décrire les produits; indiquer les exigences; préciser les livraisons; éviter les zones floues; lier au BPU.</t>
  </si>
  <si>
    <t>OCR synthèse p.88-93 — CCTP — Q061 — définition et périmètre</t>
  </si>
  <si>
    <t>M01 pédagogique — Q061 — CCTP — définition et périmètre — à comparer au clausier CNRC/PDF source avant usage officiel</t>
  </si>
  <si>
    <t>Commentaire formateur Q061 : vérifier que l’apprenant définit rôle du CCTP avant de proposer une solution. Refuser les réponses générales sans périmètre, sans acteur concerné et sans élément vérifiable.</t>
  </si>
  <si>
    <t>M01 — Marché, sourçage et allotissement — Sous l’angle « preuve et document », comment sécuriser rôle du CCTP dans un marché public alimentaire de restauration collective ?</t>
  </si>
  <si>
    <t>Question CFA Q062 — angle preuve et document : pour mettre dans le CCTP ce qui décrit le besoin technique, que dois-tu vérifier ou expliquer afin que le marché reste clair, réaliste et contrôlable ?</t>
  </si>
  <si>
    <t>Réponse PRO attendue Q062 : identifier les documents, traces ou éléments vérifiables attendus; citer au moins trois éléments vérifiables liés à rôle du CCTP, puis montrer le lien avec le besoin, les lots ou les pièces du marché.</t>
  </si>
  <si>
    <t>Consigne CFA Q062 : réponds avec des mots simples sur rôle du CCTP; indique quoi regarder, quoi demander, qui est concerné et pourquoi cela évite l’erreur visée par l’angle « preuve et document ».</t>
  </si>
  <si>
    <t>Réponse PRO Q062 : citer les preuves permettant de contrôler rôle du CCTP — CCTP, annexes techniques, fiches produits et exigences d’exécution. Distinguer information de sourçage, exigence écrite et preuve d’exécution, pour garder une trace exploitable dans le dossier du marché.</t>
  </si>
  <si>
    <t>Réponse CFA Q062 : dire qu’il faut garder une trace claire sur rôle du CCTP, par exemple décrire les produits ou indiquer les exigences, et vérifier les documents avant de décider. Une parole fournisseur non notée ne suffit pas.</t>
  </si>
  <si>
    <t>Mémo PRO Q062 — preuve rôle du CCTP : document, date, source, cohérence avec CCTP, annexes techniques, fiches produits et exigences d’exécution.</t>
  </si>
  <si>
    <t>Mémo CFA Q062 — preuve rôle du CCTP : je demande, je note, je vérifie décrire les produits; indiquer les exigences; préciser les livraisons; éviter les zones floues.</t>
  </si>
  <si>
    <t>OCR synthèse p.88-93 — CCTP — Q062 — preuve et document</t>
  </si>
  <si>
    <t>M01 pédagogique — Q062 — CCTP — preuve et document — à comparer au clausier CNRC/PDF source avant usage officiel</t>
  </si>
  <si>
    <t>Commentaire formateur Q062 : relancer si la réponse cite seulement des mots-clés. L’apprenant doit nommer au moins une trace concrète permettant de contrôler rôle du CCTP.</t>
  </si>
  <si>
    <t>M01 — Marché, sourçage et allotissement — Sous l’angle « risque et erreur à éviter », comment sécuriser rôle du CCTP dans un marché public alimentaire de restauration collective ?</t>
  </si>
  <si>
    <t>Question CFA Q063 — angle risque et erreur à éviter : pour mettre dans le CCTP ce qui décrit le besoin technique, que dois-tu vérifier ou expliquer afin que le marché reste clair, réaliste et contrôlable ?</t>
  </si>
  <si>
    <t>Réponse PRO attendue Q063 : repérer les confusions, oublis ou dérives qui fragilisent le marché; citer au moins trois éléments vérifiables liés à rôle du CCTP, puis montrer le lien avec le besoin, les lots ou les pièces du marché.</t>
  </si>
  <si>
    <t>Consigne CFA Q063 : réponds avec des mots simples sur rôle du CCTP; indique quoi regarder, quoi demander, qui est concerné et pourquoi cela évite l’erreur visée par l’angle « risque et erreur à éviter ».</t>
  </si>
  <si>
    <t>Réponse PRO Q063 : identifier le risque principal de rôle du CCTP — placer une exigence technique dans un document inadapté ou trop vague. Expliquer l’effet possible sur la concurrence, la comparabilité des offres ou l’exécution, puis proposer une mesure de sécurisation fondée sur le sourçage et la cohérence documentaire.</t>
  </si>
  <si>
    <t>Réponse CFA Q063 : repérer l’erreur à éviter sur rôle du CCTP : placer une exigence technique dans un document inadapté ou trop vague. Donner un exemple simple de blocage sur la commande, la livraison, la comparaison des offres ou le suivi.</t>
  </si>
  <si>
    <t>Mémo PRO Q063 — risque rôle du CCTP : placer une exigence technique dans un document inadapté ou trop vague; sécuriser par besoin clair, preuves et documents cohérents.</t>
  </si>
  <si>
    <t>Mémo CFA Q063 — risque rôle du CCTP : éviter le marché flou, trop fermé ou impossible à livrer; vérifier décrire les produits; indiquer les exigences; préciser les livraisons.</t>
  </si>
  <si>
    <t>OCR synthèse p.88-93 — CCTP — Q063 — risque et erreur à éviter</t>
  </si>
  <si>
    <t>M01 pédagogique — Q063 — CCTP — risque et erreur à éviter — à comparer au clausier CNRC/PDF source avant usage officiel</t>
  </si>
  <si>
    <t>Commentaire formateur Q063 : demander une conséquence concrète liée à rôle du CCTP. Une bonne réponse ne dit pas seulement « risque de problème », elle décrit le blocage créé.</t>
  </si>
  <si>
    <t>M01 — Marché, sourçage et allotissement — Sous l’angle « application terrain », comment sécuriser rôle du CCTP dans un marché public alimentaire de restauration collective ?</t>
  </si>
  <si>
    <t>Question CFA Q064 — angle application terrain : pour mettre dans le CCTP ce qui décrit le besoin technique, que dois-tu vérifier ou expliquer afin que le marché reste clair, réaliste et contrôlable ?</t>
  </si>
  <si>
    <t>Réponse PRO attendue Q064 : décrire comment l’acheteur, le gestionnaire ou l’équipe cuisine applique le point au quotidien; citer au moins trois éléments vérifiables liés à rôle du CCTP, puis montrer le lien avec le besoin, les lots ou les pièces du marché.</t>
  </si>
  <si>
    <t>Consigne CFA Q064 : réponds avec des mots simples sur rôle du CCTP; indique quoi regarder, quoi demander, qui est concerné et pourquoi cela évite l’erreur visée par l’angle « application terrain ».</t>
  </si>
  <si>
    <t>Réponse PRO Q064 : décrire l’application opérationnelle de rôle du CCTP avec décrire les produits; indiquer les exigences; préciser les livraisons; éviter les zones floues; lier au BPU. La réponse doit montrer comment l’information passe de l’analyse du besoin à la commande, au BPU, au CCTP ou au suivi d’exécution.</t>
  </si>
  <si>
    <t>Réponse CFA Q064 : donner une méthode en situation de travail pour rôle du CCTP : décrire les produits, indiquer les exigences, préciser les livraisons, puis alerter si les informations ne correspondent pas au besoin réel du restaurant.</t>
  </si>
  <si>
    <t>Mémo PRO Q064 — terrain rôle du CCTP : transformer le besoin en actions contrôlables — décrire les produits; indiquer les exigences; préciser les livraisons; éviter les zones floues; lier au BPU.</t>
  </si>
  <si>
    <t>Mémo CFA Q064 — terrain rôle du CCTP : faire, contrôler, signaler — décrire les produits; indiquer les exigences; préciser les livraisons; éviter les zones floues.</t>
  </si>
  <si>
    <t>OCR synthèse p.88-93 — CCTP — Q064 — application terrain</t>
  </si>
  <si>
    <t>M01 pédagogique — Q064 — CCTP — application terrain — à comparer au clausier CNRC/PDF source avant usage officiel</t>
  </si>
  <si>
    <t>Commentaire formateur Q064 : vérifier que l’apprenant propose une action observable sur rôle du CCTP, avec un moment de contrôle et un support, pas seulement une intention.</t>
  </si>
  <si>
    <t>M01 — Marché, sourçage et allotissement — Sous l’angle « critère ou clause de marché », comment sécuriser rôle du CCTP dans un marché public alimentaire de restauration collective ?</t>
  </si>
  <si>
    <t>Question CFA Q065 — angle critère ou clause de marché : pour mettre dans le CCTP ce qui décrit le besoin technique, que dois-tu vérifier ou expliquer afin que le marché reste clair, réaliste et contrôlable ?</t>
  </si>
  <si>
    <t>Réponse PRO attendue Q065 : relier le sujet à la bonne pièce du marché sans inventer une validation juridique; citer au moins trois éléments vérifiables liés à rôle du CCTP, puis montrer le lien avec le besoin, les lots ou les pièces du marché.</t>
  </si>
  <si>
    <t>Consigne CFA Q065 : réponds avec des mots simples sur rôle du CCTP; indique quoi regarder, quoi demander, qui est concerné et pourquoi cela évite l’erreur visée par l’angle « critère ou clause de marché ».</t>
  </si>
  <si>
    <t>Réponse PRO Q065 : relier rôle du CCTP aux pièces adaptées du marché sans inventer une validation juridique : besoin et exigences techniques dans le CCTP, règles administratives dans le CCAP, modalités de réponse et critères dans le RC, prix et unités dans le BPU. Vérifier la cohérence de l’ensemble.</t>
  </si>
  <si>
    <t>Réponse CFA Q065 : dire où ranger rôle du CCTP dans les documents : produit et exigence dans le CCTP, règle de suivi dans le CCAP, façon de répondre dans le RC, prix dans le BPU. Vérifier que les documents ne se contredisent pas.</t>
  </si>
  <si>
    <t>Mémo PRO Q065 — pièces rôle du CCTP : CCTP technique, CCAP exécution, RC consultation, BPU prix et unités.</t>
  </si>
  <si>
    <t>Mémo CFA Q065 — pièces rôle du CCTP : bien ranger l’information puis vérifier que tous les documents disent la même chose.</t>
  </si>
  <si>
    <t>OCR synthèse p.88-93 — CCTP — Q065 — critère ou clause de marché</t>
  </si>
  <si>
    <t>M01 pédagogique — Q065 — CCTP — critère ou clause de marché — à comparer au clausier CNRC/PDF source avant usage officiel</t>
  </si>
  <si>
    <t>Commentaire formateur Q065 : rester pédagogique sur rôle du CCTP. Ne pas affirmer qu’une clause est juridiquement validée; comparer avec le clausier ou demander un contrôle acheteur public si l’usage devient contractuel.</t>
  </si>
  <si>
    <t>M01 — Marché, sourçage et allotissement — Sous l’angle « définition et périmètre », comment sécuriser rôle du CCAP dans un marché public alimentaire de restauration collective ?</t>
  </si>
  <si>
    <t>Question CFA Q066 — angle définition et périmètre : pour mettre dans le CCAP les règles d’exécution du contrat, que dois-tu vérifier ou expliquer afin que le marché reste clair, réaliste et contrôlable ?</t>
  </si>
  <si>
    <t>Réponse PRO attendue Q066 : définir précisément le sujet, son périmètre et sa place dans le marché; citer au moins trois éléments vérifiables liés à rôle du CCAP, puis montrer le lien avec le besoin, les lots ou les pièces du marché.</t>
  </si>
  <si>
    <t>Consigne CFA Q066 : réponds avec des mots simples sur rôle du CCAP; indique quoi regarder, quoi demander, qui est concerné et pourquoi cela évite l’erreur visée par l’angle « définition et périmètre ».</t>
  </si>
  <si>
    <t>Réponse PRO Q066 : définir rôle du CCAP, le situer dans la préparation du marché et relier CCAP, conditions administratives et pénalités à un besoin alimentaire objectivé. La réponse doit montrer que le calibrage intervient avant rédaction et qu’il ne sert pas à favoriser un opérateur.</t>
  </si>
  <si>
    <t>Réponse CFA Q066 : expliquer que mettre dans le CCAP les règles d’exécution du contrat sert à préparer un marché réaliste. Citer par exemple repérer les obligations administratives, vérifier les pénalités et suivre les transmissions, puis dire que ces vérifications évitent un marché flou ou impossible à tenir.</t>
  </si>
  <si>
    <t>Mémo PRO Q066 — rôle du CCAP : définir, cadrer, objectiver avec CCAP; conditions administratives; pénalités; suivi; modalités contractuelles.</t>
  </si>
  <si>
    <t>Mémo CFA Q066 — rôle du CCAP : avant d’écrire, vérifier repérer les obligations administratives; vérifier les pénalités; suivre les transmissions; ne pas confondre avec le CCTP; alerter sur les manquements.</t>
  </si>
  <si>
    <t>OCR synthèse p.88-93 — CCAP — Q066 — définition et périmètre</t>
  </si>
  <si>
    <t>M01 pédagogique — Q066 — CCAP — définition et périmètre — à comparer au clausier CNRC/PDF source avant usage officiel</t>
  </si>
  <si>
    <t>Commentaire formateur Q066 : vérifier que l’apprenant définit rôle du CCAP avant de proposer une solution. Refuser les réponses générales sans périmètre, sans acteur concerné et sans élément vérifiable.</t>
  </si>
  <si>
    <t>M01 — Marché, sourçage et allotissement — Sous l’angle « preuve et document », comment sécuriser rôle du CCAP dans un marché public alimentaire de restauration collective ?</t>
  </si>
  <si>
    <t>Question CFA Q067 — angle preuve et document : pour mettre dans le CCAP les règles d’exécution du contrat, que dois-tu vérifier ou expliquer afin que le marché reste clair, réaliste et contrôlable ?</t>
  </si>
  <si>
    <t>Réponse PRO attendue Q067 : identifier les documents, traces ou éléments vérifiables attendus; citer au moins trois éléments vérifiables liés à rôle du CCAP, puis montrer le lien avec le besoin, les lots ou les pièces du marché.</t>
  </si>
  <si>
    <t>Consigne CFA Q067 : réponds avec des mots simples sur rôle du CCAP; indique quoi regarder, quoi demander, qui est concerné et pourquoi cela évite l’erreur visée par l’angle « preuve et document ».</t>
  </si>
  <si>
    <t>Réponse PRO Q067 : citer les preuves permettant de contrôler rôle du CCAP — CCAP, clauses de suivi, pénalités, modalités de transmission. Distinguer information de sourçage, exigence écrite et preuve d’exécution, pour garder une trace exploitable dans le dossier du marché.</t>
  </si>
  <si>
    <t>Réponse CFA Q067 : dire qu’il faut garder une trace claire sur rôle du CCAP, par exemple repérer les obligations administratives ou vérifier les pénalités, et vérifier les documents avant de décider. Une parole fournisseur non notée ne suffit pas.</t>
  </si>
  <si>
    <t>Mémo PRO Q067 — preuve rôle du CCAP : document, date, source, cohérence avec CCAP, clauses de suivi, pénalités, modalités de transmission.</t>
  </si>
  <si>
    <t>Mémo CFA Q067 — preuve rôle du CCAP : je demande, je note, je vérifie repérer les obligations administratives; vérifier les pénalités; suivre les transmissions; ne pas confondre avec le CCTP.</t>
  </si>
  <si>
    <t>OCR synthèse p.88-93 — CCAP — Q067 — preuve et document</t>
  </si>
  <si>
    <t>M01 pédagogique — Q067 — CCAP — preuve et document — à comparer au clausier CNRC/PDF source avant usage officiel</t>
  </si>
  <si>
    <t>Commentaire formateur Q067 : relancer si la réponse cite seulement des mots-clés. L’apprenant doit nommer au moins une trace concrète permettant de contrôler rôle du CCAP.</t>
  </si>
  <si>
    <t>M01 — Marché, sourçage et allotissement — Sous l’angle « risque et erreur à éviter », comment sécuriser rôle du CCAP dans un marché public alimentaire de restauration collective ?</t>
  </si>
  <si>
    <t>Question CFA Q068 — angle risque et erreur à éviter : pour mettre dans le CCAP les règles d’exécution du contrat, que dois-tu vérifier ou expliquer afin que le marché reste clair, réaliste et contrôlable ?</t>
  </si>
  <si>
    <t>Réponse PRO attendue Q068 : repérer les confusions, oublis ou dérives qui fragilisent le marché; citer au moins trois éléments vérifiables liés à rôle du CCAP, puis montrer le lien avec le besoin, les lots ou les pièces du marché.</t>
  </si>
  <si>
    <t>Consigne CFA Q068 : réponds avec des mots simples sur rôle du CCAP; indique quoi regarder, quoi demander, qui est concerné et pourquoi cela évite l’erreur visée par l’angle « risque et erreur à éviter ».</t>
  </si>
  <si>
    <t>Réponse PRO Q068 : identifier le risque principal de rôle du CCAP — mélanger les règles administratives avec les spécifications produit. Expliquer l’effet possible sur la concurrence, la comparabilité des offres ou l’exécution, puis proposer une mesure de sécurisation fondée sur le sourçage et la cohérence documentaire.</t>
  </si>
  <si>
    <t>Réponse CFA Q068 : repérer l’erreur à éviter sur rôle du CCAP : mélanger les règles administratives avec les spécifications produit. Donner un exemple simple de blocage sur la commande, la livraison, la comparaison des offres ou le suivi.</t>
  </si>
  <si>
    <t>Mémo PRO Q068 — risque rôle du CCAP : mélanger les règles administratives avec les spécifications produit; sécuriser par besoin clair, preuves et documents cohérents.</t>
  </si>
  <si>
    <t>Mémo CFA Q068 — risque rôle du CCAP : éviter le marché flou, trop fermé ou impossible à livrer; vérifier repérer les obligations administratives; vérifier les pénalités; suivre les transmissions.</t>
  </si>
  <si>
    <t>OCR synthèse p.88-93 — CCAP — Q068 — risque et erreur à éviter</t>
  </si>
  <si>
    <t>M01 pédagogique — Q068 — CCAP — risque et erreur à éviter — à comparer au clausier CNRC/PDF source avant usage officiel</t>
  </si>
  <si>
    <t>Commentaire formateur Q068 : demander une conséquence concrète liée à rôle du CCAP. Une bonne réponse ne dit pas seulement « risque de problème », elle décrit le blocage créé.</t>
  </si>
  <si>
    <t>M01 — Marché, sourçage et allotissement — Sous l’angle « application terrain », comment sécuriser rôle du CCAP dans un marché public alimentaire de restauration collective ?</t>
  </si>
  <si>
    <t>Question CFA Q069 — angle application terrain : pour mettre dans le CCAP les règles d’exécution du contrat, que dois-tu vérifier ou expliquer afin que le marché reste clair, réaliste et contrôlable ?</t>
  </si>
  <si>
    <t>Réponse PRO attendue Q069 : décrire comment l’acheteur, le gestionnaire ou l’équipe cuisine applique le point au quotidien; citer au moins trois éléments vérifiables liés à rôle du CCAP, puis montrer le lien avec le besoin, les lots ou les pièces du marché.</t>
  </si>
  <si>
    <t>Consigne CFA Q069 : réponds avec des mots simples sur rôle du CCAP; indique quoi regarder, quoi demander, qui est concerné et pourquoi cela évite l’erreur visée par l’angle « application terrain ».</t>
  </si>
  <si>
    <t>Réponse PRO Q069 : décrire l’application opérationnelle de rôle du CCAP avec repérer les obligations administratives; vérifier les pénalités; suivre les transmissions; ne pas confondre avec le CCTP; alerter sur les manquements. La réponse doit montrer comment l’information passe de l’analyse du besoin à la commande, au BPU, au CCTP ou au suivi d’exécution.</t>
  </si>
  <si>
    <t>Réponse CFA Q069 : donner une méthode en situation de travail pour rôle du CCAP : repérer les obligations administratives, vérifier les pénalités, suivre les transmissions, puis alerter si les informations ne correspondent pas au besoin réel du restaurant.</t>
  </si>
  <si>
    <t>Mémo PRO Q069 — terrain rôle du CCAP : transformer le besoin en actions contrôlables — repérer les obligations administratives; vérifier les pénalités; suivre les transmissions; ne pas confondre avec le CCTP; alerter sur les manquements.</t>
  </si>
  <si>
    <t>Mémo CFA Q069 — terrain rôle du CCAP : faire, contrôler, signaler — repérer les obligations administratives; vérifier les pénalités; suivre les transmissions; ne pas confondre avec le CCTP.</t>
  </si>
  <si>
    <t>OCR synthèse p.88-93 — CCAP — Q069 — application terrain</t>
  </si>
  <si>
    <t>M01 pédagogique — Q069 — CCAP — application terrain — à comparer au clausier CNRC/PDF source avant usage officiel</t>
  </si>
  <si>
    <t>Commentaire formateur Q069 : vérifier que l’apprenant propose une action observable sur rôle du CCAP, avec un moment de contrôle et un support, pas seulement une intention.</t>
  </si>
  <si>
    <t>M01 — Marché, sourçage et allotissement — Sous l’angle « critère ou clause de marché », comment sécuriser rôle du CCAP dans un marché public alimentaire de restauration collective ?</t>
  </si>
  <si>
    <t>Question CFA Q070 — angle critère ou clause de marché : pour mettre dans le CCAP les règles d’exécution du contrat, que dois-tu vérifier ou expliquer afin que le marché reste clair, réaliste et contrôlable ?</t>
  </si>
  <si>
    <t>Réponse PRO attendue Q070 : relier le sujet à la bonne pièce du marché sans inventer une validation juridique; citer au moins trois éléments vérifiables liés à rôle du CCAP, puis montrer le lien avec le besoin, les lots ou les pièces du marché.</t>
  </si>
  <si>
    <t>Consigne CFA Q070 : réponds avec des mots simples sur rôle du CCAP; indique quoi regarder, quoi demander, qui est concerné et pourquoi cela évite l’erreur visée par l’angle « critère ou clause de marché ».</t>
  </si>
  <si>
    <t>Réponse PRO Q070 : relier rôle du CCAP aux pièces adaptées du marché sans inventer une validation juridique : besoin et exigences techniques dans le CCTP, règles administratives dans le CCAP, modalités de réponse et critères dans le RC, prix et unités dans le BPU. Vérifier la cohérence de l’ensemble.</t>
  </si>
  <si>
    <t>Réponse CFA Q070 : dire où ranger rôle du CCAP dans les documents : produit et exigence dans le CCTP, règle de suivi dans le CCAP, façon de répondre dans le RC, prix dans le BPU. Vérifier que les documents ne se contredisent pas.</t>
  </si>
  <si>
    <t>Mémo PRO Q070 — pièces rôle du CCAP : CCTP technique, CCAP exécution, RC consultation, BPU prix et unités.</t>
  </si>
  <si>
    <t>Mémo CFA Q070 — pièces rôle du CCAP : bien ranger l’information puis vérifier que tous les documents disent la même chose.</t>
  </si>
  <si>
    <t>OCR synthèse p.88-93 — CCAP — Q070 — critère ou clause de marché</t>
  </si>
  <si>
    <t>M01 pédagogique — Q070 — CCAP — critère ou clause de marché — à comparer au clausier CNRC/PDF source avant usage officiel</t>
  </si>
  <si>
    <t>Commentaire formateur Q070 : rester pédagogique sur rôle du CCAP. Ne pas affirmer qu’une clause est juridiquement validée; comparer avec le clausier ou demander un contrôle acheteur public si l’usage devient contractuel.</t>
  </si>
  <si>
    <t>M01 — Marché, sourçage et allotissement — Sous l’angle « définition et périmètre », comment sécuriser rôle du règlement de consultation dans un marché public alimentaire de restauration collective ?</t>
  </si>
  <si>
    <t>Question CFA Q071 — angle définition et périmètre : pour indiquer dans le RC comment les offres seront remises et jugées, que dois-tu vérifier ou expliquer afin que le marché reste clair, réaliste et contrôlable ?</t>
  </si>
  <si>
    <t>Réponse PRO attendue Q071 : définir précisément le sujet, son périmètre et sa place dans le marché; citer au moins trois éléments vérifiables liés à rôle du règlement de consultation, puis montrer le lien avec le besoin, les lots ou les pièces du marché.</t>
  </si>
  <si>
    <t>Consigne CFA Q071 : réponds avec des mots simples sur rôle du règlement de consultation; indique quoi regarder, quoi demander, qui est concerné et pourquoi cela évite l’erreur visée par l’angle « définition et périmètre ».</t>
  </si>
  <si>
    <t>Réponse PRO Q071 : définir rôle du règlement de consultation, le situer dans la préparation du marché et relier RC, conditions de candidature et critères d’attribution à un besoin alimentaire objectivé. La réponse doit montrer que le calibrage intervient avant rédaction et qu’il ne sert pas à favoriser un opérateur.</t>
  </si>
  <si>
    <t>Réponse CFA Q071 : expliquer que indiquer dans le RC comment les offres seront remises et jugées sert à préparer un marché réaliste. Citer par exemple savoir ce qui est demandé aux candidats, contrôler les pièces et comprendre la notation, puis dire que ces vérifications évitent un marché flou ou impossible à tenir.</t>
  </si>
  <si>
    <t>Mémo PRO Q071 — rôle du règlement de consultation : définir, cadrer, objectiver avec RC; conditions de candidature; critères d’attribution; pièces à fournir; méthode d’analyse.</t>
  </si>
  <si>
    <t>Mémo CFA Q071 — rôle du règlement de consultation : avant d’écrire, vérifier savoir ce qui est demandé aux candidats; contrôler les pièces; comprendre la notation; respecter les délais; lier RC et critères.</t>
  </si>
  <si>
    <t>OCR synthèse p.88-93 — RC — Q071 — définition et périmètre</t>
  </si>
  <si>
    <t>M01 pédagogique — Q071 — RC — définition et périmètre — à comparer au clausier CNRC/PDF source avant usage officiel</t>
  </si>
  <si>
    <t>Commentaire formateur Q071 : vérifier que l’apprenant définit rôle du règlement de consultation avant de proposer une solution. Refuser les réponses générales sans périmètre, sans acteur concerné et sans élément vérifiable.</t>
  </si>
  <si>
    <t>M01 — Marché, sourçage et allotissement — Sous l’angle « preuve et document », comment sécuriser rôle du règlement de consultation dans un marché public alimentaire de restauration collective ?</t>
  </si>
  <si>
    <t>Question CFA Q072 — angle preuve et document : pour indiquer dans le RC comment les offres seront remises et jugées, que dois-tu vérifier ou expliquer afin que le marché reste clair, réaliste et contrôlable ?</t>
  </si>
  <si>
    <t>Réponse PRO attendue Q072 : identifier les documents, traces ou éléments vérifiables attendus; citer au moins trois éléments vérifiables liés à rôle du règlement de consultation, puis montrer le lien avec le besoin, les lots ou les pièces du marché.</t>
  </si>
  <si>
    <t>Consigne CFA Q072 : réponds avec des mots simples sur rôle du règlement de consultation; indique quoi regarder, quoi demander, qui est concerné et pourquoi cela évite l’erreur visée par l’angle « preuve et document ».</t>
  </si>
  <si>
    <t>Réponse PRO Q072 : citer les preuves permettant de contrôler rôle du règlement de consultation — règlement de consultation, critères, pondérations, pièces exigées. Distinguer information de sourçage, exigence écrite et preuve d’exécution, pour garder une trace exploitable dans le dossier du marché.</t>
  </si>
  <si>
    <t>Réponse CFA Q072 : dire qu’il faut garder une trace claire sur rôle du règlement de consultation, par exemple savoir ce qui est demandé aux candidats ou contrôler les pièces, et vérifier les documents avant de décider. Une parole fournisseur non notée ne suffit pas.</t>
  </si>
  <si>
    <t>Mémo PRO Q072 — preuve rôle du règlement de consultation : document, date, source, cohérence avec règlement de consultation, critères, pondérations, pièces exigées.</t>
  </si>
  <si>
    <t>Mémo CFA Q072 — preuve rôle du règlement de consultation : je demande, je note, je vérifie savoir ce qui est demandé aux candidats; contrôler les pièces; comprendre la notation; respecter les délais.</t>
  </si>
  <si>
    <t>OCR synthèse p.88-93 — RC — Q072 — preuve et document</t>
  </si>
  <si>
    <t>M01 pédagogique — Q072 — RC — preuve et document — à comparer au clausier CNRC/PDF source avant usage officiel</t>
  </si>
  <si>
    <t>Commentaire formateur Q072 : relancer si la réponse cite seulement des mots-clés. L’apprenant doit nommer au moins une trace concrète permettant de contrôler rôle du règlement de consultation.</t>
  </si>
  <si>
    <t>M01 — Marché, sourçage et allotissement — Sous l’angle « risque et erreur à éviter », comment sécuriser rôle du règlement de consultation dans un marché public alimentaire de restauration collective ?</t>
  </si>
  <si>
    <t>Question CFA Q073 — angle risque et erreur à éviter : pour indiquer dans le RC comment les offres seront remises et jugées, que dois-tu vérifier ou expliquer afin que le marché reste clair, réaliste et contrôlable ?</t>
  </si>
  <si>
    <t>Réponse PRO attendue Q073 : repérer les confusions, oublis ou dérives qui fragilisent le marché; citer au moins trois éléments vérifiables liés à rôle du règlement de consultation, puis montrer le lien avec le besoin, les lots ou les pièces du marché.</t>
  </si>
  <si>
    <t>Consigne CFA Q073 : réponds avec des mots simples sur rôle du règlement de consultation; indique quoi regarder, quoi demander, qui est concerné et pourquoi cela évite l’erreur visée par l’angle « risque et erreur à éviter ».</t>
  </si>
  <si>
    <t>Réponse PRO Q073 : identifier le risque principal de rôle du règlement de consultation — changer l’analyse des offres sans l’avoir annoncé dans le RC. Expliquer l’effet possible sur la concurrence, la comparabilité des offres ou l’exécution, puis proposer une mesure de sécurisation fondée sur le sourçage et la cohérence documentaire.</t>
  </si>
  <si>
    <t>Réponse CFA Q073 : repérer l’erreur à éviter sur rôle du règlement de consultation : changer l’analyse des offres sans l’avoir annoncé dans le RC. Donner un exemple simple de blocage sur la commande, la livraison, la comparaison des offres ou le suivi.</t>
  </si>
  <si>
    <t>Mémo PRO Q073 — risque rôle du règlement de consultation : changer l’analyse des offres sans l’avoir annoncé dans le RC; sécuriser par besoin clair, preuves et documents cohérents.</t>
  </si>
  <si>
    <t>Mémo CFA Q073 — risque rôle du règlement de consultation : éviter le marché flou, trop fermé ou impossible à livrer; vérifier savoir ce qui est demandé aux candidats; contrôler les pièces; comprendre la notation.</t>
  </si>
  <si>
    <t>OCR synthèse p.88-93 — RC — Q073 — risque et erreur à éviter</t>
  </si>
  <si>
    <t>M01 pédagogique — Q073 — RC — risque et erreur à éviter — à comparer au clausier CNRC/PDF source avant usage officiel</t>
  </si>
  <si>
    <t>Commentaire formateur Q073 : demander une conséquence concrète liée à rôle du règlement de consultation. Une bonne réponse ne dit pas seulement « risque de problème », elle décrit le blocage créé.</t>
  </si>
  <si>
    <t>M01 — Marché, sourçage et allotissement — Sous l’angle « application terrain », comment sécuriser rôle du règlement de consultation dans un marché public alimentaire de restauration collective ?</t>
  </si>
  <si>
    <t>Question CFA Q074 — angle application terrain : pour indiquer dans le RC comment les offres seront remises et jugées, que dois-tu vérifier ou expliquer afin que le marché reste clair, réaliste et contrôlable ?</t>
  </si>
  <si>
    <t>Réponse PRO attendue Q074 : décrire comment l’acheteur, le gestionnaire ou l’équipe cuisine applique le point au quotidien; citer au moins trois éléments vérifiables liés à rôle du règlement de consultation, puis montrer le lien avec le besoin, les lots ou les pièces du marché.</t>
  </si>
  <si>
    <t>Consigne CFA Q074 : réponds avec des mots simples sur rôle du règlement de consultation; indique quoi regarder, quoi demander, qui est concerné et pourquoi cela évite l’erreur visée par l’angle « application terrain ».</t>
  </si>
  <si>
    <t>Réponse PRO Q074 : décrire l’application opérationnelle de rôle du règlement de consultation avec savoir ce qui est demandé aux candidats; contrôler les pièces; comprendre la notation; respecter les délais; lier RC et critères. La réponse doit montrer comment l’information passe de l’analyse du besoin à la commande, au BPU, au CCTP ou au suivi d’exécution.</t>
  </si>
  <si>
    <t>Réponse CFA Q074 : donner une méthode en situation de travail pour rôle du règlement de consultation : savoir ce qui est demandé aux candidats, contrôler les pièces, comprendre la notation, puis alerter si les informations ne correspondent pas au besoin réel du restaurant.</t>
  </si>
  <si>
    <t>Mémo PRO Q074 — terrain rôle du règlement de consultation : transformer le besoin en actions contrôlables — savoir ce qui est demandé aux candidats; contrôler les pièces; comprendre la notation; respecter les délais; lier RC et critères.</t>
  </si>
  <si>
    <t>Mémo CFA Q074 — terrain rôle du règlement de consultation : faire, contrôler, signaler — savoir ce qui est demandé aux candidats; contrôler les pièces; comprendre la notation; respecter les délais.</t>
  </si>
  <si>
    <t>OCR synthèse p.88-93 — RC — Q074 — application terrain</t>
  </si>
  <si>
    <t>M01 pédagogique — Q074 — RC — application terrain — à comparer au clausier CNRC/PDF source avant usage officiel</t>
  </si>
  <si>
    <t>Commentaire formateur Q074 : vérifier que l’apprenant propose une action observable sur rôle du règlement de consultation, avec un moment de contrôle et un support, pas seulement une intention.</t>
  </si>
  <si>
    <t>M01 — Marché, sourçage et allotissement — Sous l’angle « critère ou clause de marché », comment sécuriser rôle du règlement de consultation dans un marché public alimentaire de restauration collective ?</t>
  </si>
  <si>
    <t>Question CFA Q075 — angle critère ou clause de marché : pour indiquer dans le RC comment les offres seront remises et jugées, que dois-tu vérifier ou expliquer afin que le marché reste clair, réaliste et contrôlable ?</t>
  </si>
  <si>
    <t>Réponse PRO attendue Q075 : relier le sujet à la bonne pièce du marché sans inventer une validation juridique; citer au moins trois éléments vérifiables liés à rôle du règlement de consultation, puis montrer le lien avec le besoin, les lots ou les pièces du marché.</t>
  </si>
  <si>
    <t>Consigne CFA Q075 : réponds avec des mots simples sur rôle du règlement de consultation; indique quoi regarder, quoi demander, qui est concerné et pourquoi cela évite l’erreur visée par l’angle « critère ou clause de marché ».</t>
  </si>
  <si>
    <t>Réponse PRO Q075 : relier rôle du règlement de consultation aux pièces adaptées du marché sans inventer une validation juridique : besoin et exigences techniques dans le CCTP, règles administratives dans le CCAP, modalités de réponse et critères dans le RC, prix et unités dans le BPU. Vérifier la cohérence de l’ensemble.</t>
  </si>
  <si>
    <t>Réponse CFA Q075 : dire où ranger rôle du règlement de consultation dans les documents : produit et exigence dans le CCTP, règle de suivi dans le CCAP, façon de répondre dans le RC, prix dans le BPU. Vérifier que les documents ne se contredisent pas.</t>
  </si>
  <si>
    <t>Mémo PRO Q075 — pièces rôle du règlement de consultation : CCTP technique, CCAP exécution, RC consultation, BPU prix et unités.</t>
  </si>
  <si>
    <t>Mémo CFA Q075 — pièces rôle du règlement de consultation : bien ranger l’information puis vérifier que tous les documents disent la même chose.</t>
  </si>
  <si>
    <t>OCR synthèse p.88-93 — RC — Q075 — critère ou clause de marché</t>
  </si>
  <si>
    <t>M01 pédagogique — Q075 — RC — critère ou clause de marché — à comparer au clausier CNRC/PDF source avant usage officiel</t>
  </si>
  <si>
    <t>Commentaire formateur Q075 : rester pédagogique sur rôle du règlement de consultation. Ne pas affirmer qu’une clause est juridiquement validée; comparer avec le clausier ou demander un contrôle acheteur public si l’usage devient contractuel.</t>
  </si>
  <si>
    <t>M01 — Marché, sourçage et allotissement — Sous l’angle « définition et périmètre », comment sécuriser critères d’attribution dans un marché public alimentaire de restauration collective ?</t>
  </si>
  <si>
    <t>Question CFA Q076 — angle définition et périmètre : pour choisir des critères clairs pour comparer les offres, que dois-tu vérifier ou expliquer afin que le marché reste clair, réaliste et contrôlable ?</t>
  </si>
  <si>
    <t>Réponse PRO attendue Q076 : définir précisément le sujet, son périmètre et sa place dans le marché; citer au moins trois éléments vérifiables liés à critères d’attribution, puis montrer le lien avec le besoin, les lots ou les pièces du marché.</t>
  </si>
  <si>
    <t>Consigne CFA Q076 : réponds avec des mots simples sur critères d’attribution; indique quoi regarder, quoi demander, qui est concerné et pourquoi cela évite l’erreur visée par l’angle « définition et périmètre ».</t>
  </si>
  <si>
    <t>Réponse PRO Q076 : définir critères d’attribution, le situer dans la préparation du marché et relier critère d’attribution, pondération et qualité à un besoin alimentaire objectivé. La réponse doit montrer que le calibrage intervient avant rédaction et qu’il ne sert pas à favoriser un opérateur.</t>
  </si>
  <si>
    <t>Réponse CFA Q076 : expliquer que choisir des critères clairs pour comparer les offres sert à préparer un marché réaliste. Citer par exemple dire ce qui compte dans le choix, pondérer clairement et vérifier les preuves, puis dire que ces vérifications évitent un marché flou ou impossible à tenir.</t>
  </si>
  <si>
    <t>Mémo PRO Q076 — critères d’attribution : définir, cadrer, objectiver avec critère d’attribution; pondération; qualité; durabilité; prix.</t>
  </si>
  <si>
    <t>Mémo CFA Q076 — critères d’attribution : avant d’écrire, vérifier dire ce qui compte dans le choix; pondérer clairement; vérifier les preuves; éviter les critères vagues; comparer les offres sur la même base.</t>
  </si>
  <si>
    <t>OCR p.23-24 — critères — Q076 — définition et périmètre</t>
  </si>
  <si>
    <t>M01 pédagogique — Q076 — Critères — définition et périmètre — à comparer au clausier CNRC/PDF source avant usage officiel</t>
  </si>
  <si>
    <t>Commentaire formateur Q076 : vérifier que l’apprenant définit critères d’attribution avant de proposer une solution. Refuser les réponses générales sans périmètre, sans acteur concerné et sans élément vérifiable.</t>
  </si>
  <si>
    <t>M01 — Marché, sourçage et allotissement — Sous l’angle « preuve et document », comment sécuriser critères d’attribution dans un marché public alimentaire de restauration collective ?</t>
  </si>
  <si>
    <t>Question CFA Q077 — angle preuve et document : pour choisir des critères clairs pour comparer les offres, que dois-tu vérifier ou expliquer afin que le marché reste clair, réaliste et contrôlable ?</t>
  </si>
  <si>
    <t>Réponse PRO attendue Q077 : identifier les documents, traces ou éléments vérifiables attendus; citer au moins trois éléments vérifiables liés à critères d’attribution, puis montrer le lien avec le besoin, les lots ou les pièces du marché.</t>
  </si>
  <si>
    <t>Consigne CFA Q077 : réponds avec des mots simples sur critères d’attribution; indique quoi regarder, quoi demander, qui est concerné et pourquoi cela évite l’erreur visée par l’angle « preuve et document ».</t>
  </si>
  <si>
    <t>Réponse PRO Q077 : citer les preuves permettant de contrôler critères d’attribution — RC, grille d’analyse, mémoire technique, preuves demandées. Distinguer information de sourçage, exigence écrite et preuve d’exécution, pour garder une trace exploitable dans le dossier du marché.</t>
  </si>
  <si>
    <t>Réponse CFA Q077 : dire qu’il faut garder une trace claire sur critères d’attribution, par exemple dire ce qui compte dans le choix ou pondérer clairement, et vérifier les documents avant de décider. Une parole fournisseur non notée ne suffit pas.</t>
  </si>
  <si>
    <t>Mémo PRO Q077 — preuve critères d’attribution : document, date, source, cohérence avec RC, grille d’analyse, mémoire technique, preuves demandées.</t>
  </si>
  <si>
    <t>Mémo CFA Q077 — preuve critères d’attribution : je demande, je note, je vérifie dire ce qui compte dans le choix; pondérer clairement; vérifier les preuves; éviter les critères vagues.</t>
  </si>
  <si>
    <t>OCR p.23-24 — critères — Q077 — preuve et document</t>
  </si>
  <si>
    <t>M01 pédagogique — Q077 — Critères — preuve et document — à comparer au clausier CNRC/PDF source avant usage officiel</t>
  </si>
  <si>
    <t>Commentaire formateur Q077 : relancer si la réponse cite seulement des mots-clés. L’apprenant doit nommer au moins une trace concrète permettant de contrôler critères d’attribution.</t>
  </si>
  <si>
    <t>M01 — Marché, sourçage et allotissement — Sous l’angle « risque et erreur à éviter », comment sécuriser critères d’attribution dans un marché public alimentaire de restauration collective ?</t>
  </si>
  <si>
    <t>Question CFA Q078 — angle risque et erreur à éviter : pour choisir des critères clairs pour comparer les offres, que dois-tu vérifier ou expliquer afin que le marché reste clair, réaliste et contrôlable ?</t>
  </si>
  <si>
    <t>Réponse PRO attendue Q078 : repérer les confusions, oublis ou dérives qui fragilisent le marché; citer au moins trois éléments vérifiables liés à critères d’attribution, puis montrer le lien avec le besoin, les lots ou les pièces du marché.</t>
  </si>
  <si>
    <t>Consigne CFA Q078 : réponds avec des mots simples sur critères d’attribution; indique quoi regarder, quoi demander, qui est concerné et pourquoi cela évite l’erreur visée par l’angle « risque et erreur à éviter ».</t>
  </si>
  <si>
    <t>Réponse PRO Q078 : identifier le risque principal de critères d’attribution — utiliser un critère non vérifiable ou insuffisamment discriminant. Expliquer l’effet possible sur la concurrence, la comparabilité des offres ou l’exécution, puis proposer une mesure de sécurisation fondée sur le sourçage et la cohérence documentaire.</t>
  </si>
  <si>
    <t>Réponse CFA Q078 : repérer l’erreur à éviter sur critères d’attribution : utiliser un critère non vérifiable ou insuffisamment discriminant. Donner un exemple simple de blocage sur la commande, la livraison, la comparaison des offres ou le suivi.</t>
  </si>
  <si>
    <t>Mémo PRO Q078 — risque critères d’attribution : utiliser un critère non vérifiable ou insuffisamment discriminant; sécuriser par besoin clair, preuves et documents cohérents.</t>
  </si>
  <si>
    <t>Mémo CFA Q078 — risque critères d’attribution : éviter le marché flou, trop fermé ou impossible à livrer; vérifier dire ce qui compte dans le choix; pondérer clairement; vérifier les preuves.</t>
  </si>
  <si>
    <t>OCR p.23-24 — critères — Q078 — risque et erreur à éviter</t>
  </si>
  <si>
    <t>M01 pédagogique — Q078 — Critères — risque et erreur à éviter — à comparer au clausier CNRC/PDF source avant usage officiel</t>
  </si>
  <si>
    <t>Commentaire formateur Q078 : demander une conséquence concrète liée à critères d’attribution. Une bonne réponse ne dit pas seulement « risque de problème », elle décrit le blocage créé.</t>
  </si>
  <si>
    <t>M01 — Marché, sourçage et allotissement — Sous l’angle « application terrain », comment sécuriser critères d’attribution dans un marché public alimentaire de restauration collective ?</t>
  </si>
  <si>
    <t>Question CFA Q079 — angle application terrain : pour choisir des critères clairs pour comparer les offres, que dois-tu vérifier ou expliquer afin que le marché reste clair, réaliste et contrôlable ?</t>
  </si>
  <si>
    <t>Réponse PRO attendue Q079 : décrire comment l’acheteur, le gestionnaire ou l’équipe cuisine applique le point au quotidien; citer au moins trois éléments vérifiables liés à critères d’attribution, puis montrer le lien avec le besoin, les lots ou les pièces du marché.</t>
  </si>
  <si>
    <t>Consigne CFA Q079 : réponds avec des mots simples sur critères d’attribution; indique quoi regarder, quoi demander, qui est concerné et pourquoi cela évite l’erreur visée par l’angle « application terrain ».</t>
  </si>
  <si>
    <t>Réponse PRO Q079 : décrire l’application opérationnelle de critères d’attribution avec dire ce qui compte dans le choix; pondérer clairement; vérifier les preuves; éviter les critères vagues; comparer les offres sur la même base. La réponse doit montrer comment l’information passe de l’analyse du besoin à la commande, au BPU, au CCTP ou au suivi d’exécution.</t>
  </si>
  <si>
    <t>Réponse CFA Q079 : donner une méthode en situation de travail pour critères d’attribution : dire ce qui compte dans le choix, pondérer clairement, vérifier les preuves, puis alerter si les informations ne correspondent pas au besoin réel du restaurant.</t>
  </si>
  <si>
    <t>Mémo PRO Q079 — terrain critères d’attribution : transformer le besoin en actions contrôlables — dire ce qui compte dans le choix; pondérer clairement; vérifier les preuves; éviter les critères vagues; comparer les offres sur la même base.</t>
  </si>
  <si>
    <t>Mémo CFA Q079 — terrain critères d’attribution : faire, contrôler, signaler — dire ce qui compte dans le choix; pondérer clairement; vérifier les preuves; éviter les critères vagues.</t>
  </si>
  <si>
    <t>OCR p.23-24 — critères — Q079 — application terrain</t>
  </si>
  <si>
    <t>M01 pédagogique — Q079 — Critères — application terrain — à comparer au clausier CNRC/PDF source avant usage officiel</t>
  </si>
  <si>
    <t>Commentaire formateur Q079 : vérifier que l’apprenant propose une action observable sur critères d’attribution, avec un moment de contrôle et un support, pas seulement une intention.</t>
  </si>
  <si>
    <t>M01 — Marché, sourçage et allotissement — Sous l’angle « critère ou clause de marché », comment sécuriser critères d’attribution dans un marché public alimentaire de restauration collective ?</t>
  </si>
  <si>
    <t>Question CFA Q080 — angle critère ou clause de marché : pour choisir des critères clairs pour comparer les offres, que dois-tu vérifier ou expliquer afin que le marché reste clair, réaliste et contrôlable ?</t>
  </si>
  <si>
    <t>Réponse PRO attendue Q080 : relier le sujet à la bonne pièce du marché sans inventer une validation juridique; citer au moins trois éléments vérifiables liés à critères d’attribution, puis montrer le lien avec le besoin, les lots ou les pièces du marché.</t>
  </si>
  <si>
    <t>Consigne CFA Q080 : réponds avec des mots simples sur critères d’attribution; indique quoi regarder, quoi demander, qui est concerné et pourquoi cela évite l’erreur visée par l’angle « critère ou clause de marché ».</t>
  </si>
  <si>
    <t>Réponse PRO Q080 : relier critères d’attribution aux pièces adaptées du marché sans inventer une validation juridique : besoin et exigences techniques dans le CCTP, règles administratives dans le CCAP, modalités de réponse et critères dans le RC, prix et unités dans le BPU. Vérifier la cohérence de l’ensemble.</t>
  </si>
  <si>
    <t>Réponse CFA Q080 : dire où ranger critères d’attribution dans les documents : produit et exigence dans le CCTP, règle de suivi dans le CCAP, façon de répondre dans le RC, prix dans le BPU. Vérifier que les documents ne se contredisent pas.</t>
  </si>
  <si>
    <t>Mémo PRO Q080 — pièces critères d’attribution : CCTP technique, CCAP exécution, RC consultation, BPU prix et unités.</t>
  </si>
  <si>
    <t>Mémo CFA Q080 — pièces critères d’attribution : bien ranger l’information puis vérifier que tous les documents disent la même chose.</t>
  </si>
  <si>
    <t>OCR p.23-24 — critères — Q080 — critère ou clause de marché</t>
  </si>
  <si>
    <t>M01 pédagogique — Q080 — Critères — critère ou clause de marché — à comparer au clausier CNRC/PDF source avant usage officiel</t>
  </si>
  <si>
    <t>Commentaire formateur Q080 : rester pédagogique sur critères d’attribution. Ne pas affirmer qu’une clause est juridiquement validée; comparer avec le clausier ou demander un contrôle acheteur public si l’usage devient contractuel.</t>
  </si>
  <si>
    <t>M01 — Marché, sourçage et allotissement — Sous l’angle « définition et périmètre », comment sécuriser conditions d’exécution dans un marché public alimentaire de restauration collective ?</t>
  </si>
  <si>
    <t>Question CFA Q081 — angle définition et périmètre : pour prévoir ce que le titulaire devra faire pendant le marché, que dois-tu vérifier ou expliquer afin que le marché reste clair, réaliste et contrôlable ?</t>
  </si>
  <si>
    <t>Réponse PRO attendue Q081 : définir précisément le sujet, son périmètre et sa place dans le marché; citer au moins trois éléments vérifiables liés à conditions d’exécution, puis montrer le lien avec le besoin, les lots ou les pièces du marché.</t>
  </si>
  <si>
    <t>Consigne CFA Q081 : réponds avec des mots simples sur conditions d’exécution; indique quoi regarder, quoi demander, qui est concerné et pourquoi cela évite l’erreur visée par l’angle « définition et périmètre ».</t>
  </si>
  <si>
    <t>Réponse PRO Q081 : définir conditions d’exécution, le situer dans la préparation du marché et relier condition d’exécution, obligation du titulaire et livraison à un besoin alimentaire objectivé. La réponse doit montrer que le calibrage intervient avant rédaction et qu’il ne sert pas à favoriser un opérateur.</t>
  </si>
  <si>
    <t>Réponse CFA Q081 : expliquer que prévoir ce que le titulaire devra faire pendant le marché sert à préparer un marché réaliste. Citer par exemple contrôler pendant le marché, demander les preuves et suivre les livraisons, puis dire que ces vérifications évitent un marché flou ou impossible à tenir.</t>
  </si>
  <si>
    <t>Mémo PRO Q081 — conditions d’exécution : définir, cadrer, objectiver avec condition d’exécution; obligation du titulaire; livraison; preuve; suivi.</t>
  </si>
  <si>
    <t>Mémo CFA Q081 — conditions d’exécution : avant d’écrire, vérifier contrôler pendant le marché; demander les preuves; suivre les livraisons; appliquer les obligations; signaler les écarts.</t>
  </si>
  <si>
    <t>OCR p.21-27 — conditions d’exécution — Q081 — définition et périmètre</t>
  </si>
  <si>
    <t>M01 pédagogique — Q081 — Conditions — définition et périmètre — à comparer au clausier CNRC/PDF source avant usage officiel</t>
  </si>
  <si>
    <t>Commentaire formateur Q081 : vérifier que l’apprenant définit conditions d’exécution avant de proposer une solution. Refuser les réponses générales sans périmètre, sans acteur concerné et sans élément vérifiable.</t>
  </si>
  <si>
    <t>M01 — Marché, sourçage et allotissement — Sous l’angle « preuve et document », comment sécuriser conditions d’exécution dans un marché public alimentaire de restauration collective ?</t>
  </si>
  <si>
    <t>Question CFA Q082 — angle preuve et document : pour prévoir ce que le titulaire devra faire pendant le marché, que dois-tu vérifier ou expliquer afin que le marché reste clair, réaliste et contrôlable ?</t>
  </si>
  <si>
    <t>Réponse PRO attendue Q082 : identifier les documents, traces ou éléments vérifiables attendus; citer au moins trois éléments vérifiables liés à conditions d’exécution, puis montrer le lien avec le besoin, les lots ou les pièces du marché.</t>
  </si>
  <si>
    <t>Consigne CFA Q082 : réponds avec des mots simples sur conditions d’exécution; indique quoi regarder, quoi demander, qui est concerné et pourquoi cela évite l’erreur visée par l’angle « preuve et document ».</t>
  </si>
  <si>
    <t>Réponse PRO Q082 : citer les preuves permettant de contrôler conditions d’exécution — CCTP, CCAP, tableaux de suivi, documents de preuve. Distinguer information de sourçage, exigence écrite et preuve d’exécution, pour garder une trace exploitable dans le dossier du marché.</t>
  </si>
  <si>
    <t>Réponse CFA Q082 : dire qu’il faut garder une trace claire sur conditions d’exécution, par exemple contrôler pendant le marché ou demander les preuves, et vérifier les documents avant de décider. Une parole fournisseur non notée ne suffit pas.</t>
  </si>
  <si>
    <t>Mémo PRO Q082 — preuve conditions d’exécution : document, date, source, cohérence avec CCTP, CCAP, tableaux de suivi, documents de preuve.</t>
  </si>
  <si>
    <t>Mémo CFA Q082 — preuve conditions d’exécution : je demande, je note, je vérifie contrôler pendant le marché; demander les preuves; suivre les livraisons; appliquer les obligations.</t>
  </si>
  <si>
    <t>OCR p.21-27 — conditions d’exécution — Q082 — preuve et document</t>
  </si>
  <si>
    <t>M01 pédagogique — Q082 — Conditions — preuve et document — à comparer au clausier CNRC/PDF source avant usage officiel</t>
  </si>
  <si>
    <t>Commentaire formateur Q082 : relancer si la réponse cite seulement des mots-clés. L’apprenant doit nommer au moins une trace concrète permettant de contrôler conditions d’exécution.</t>
  </si>
  <si>
    <t>M01 — Marché, sourçage et allotissement — Sous l’angle « risque et erreur à éviter », comment sécuriser conditions d’exécution dans un marché public alimentaire de restauration collective ?</t>
  </si>
  <si>
    <t>Question CFA Q083 — angle risque et erreur à éviter : pour prévoir ce que le titulaire devra faire pendant le marché, que dois-tu vérifier ou expliquer afin que le marché reste clair, réaliste et contrôlable ?</t>
  </si>
  <si>
    <t>Réponse PRO attendue Q083 : repérer les confusions, oublis ou dérives qui fragilisent le marché; citer au moins trois éléments vérifiables liés à conditions d’exécution, puis montrer le lien avec le besoin, les lots ou les pièces du marché.</t>
  </si>
  <si>
    <t>Consigne CFA Q083 : réponds avec des mots simples sur conditions d’exécution; indique quoi regarder, quoi demander, qui est concerné et pourquoi cela évite l’erreur visée par l’angle « risque et erreur à éviter ».</t>
  </si>
  <si>
    <t>Réponse PRO Q083 : identifier le risque principal de conditions d’exécution — mettre une exigence dans l’analyse des offres alors qu’elle doit être suivie en exécution. Expliquer l’effet possible sur la concurrence, la comparabilité des offres ou l’exécution, puis proposer une mesure de sécurisation fondée sur le sourçage et la cohérence documentaire.</t>
  </si>
  <si>
    <t>Réponse CFA Q083 : repérer l’erreur à éviter sur conditions d’exécution : mettre une exigence dans l’analyse des offres alors qu’elle doit être suivie en exécution. Donner un exemple simple de blocage sur la commande, la livraison, la comparaison des offres ou le suivi.</t>
  </si>
  <si>
    <t>Mémo PRO Q083 — risque conditions d’exécution : mettre une exigence dans l’analyse des offres alors qu’elle doit être suivie en exécution; sécuriser par besoin clair, preuves et documents cohérents.</t>
  </si>
  <si>
    <t>Mémo CFA Q083 — risque conditions d’exécution : éviter le marché flou, trop fermé ou impossible à livrer; vérifier contrôler pendant le marché; demander les preuves; suivre les livraisons.</t>
  </si>
  <si>
    <t>OCR p.21-27 — conditions d’exécution — Q083 — risque et erreur à éviter</t>
  </si>
  <si>
    <t>M01 pédagogique — Q083 — Conditions — risque et erreur à éviter — à comparer au clausier CNRC/PDF source avant usage officiel</t>
  </si>
  <si>
    <t>Commentaire formateur Q083 : demander une conséquence concrète liée à conditions d’exécution. Une bonne réponse ne dit pas seulement « risque de problème », elle décrit le blocage créé.</t>
  </si>
  <si>
    <t>M01 — Marché, sourçage et allotissement — Sous l’angle « application terrain », comment sécuriser conditions d’exécution dans un marché public alimentaire de restauration collective ?</t>
  </si>
  <si>
    <t>Question CFA Q084 — angle application terrain : pour prévoir ce que le titulaire devra faire pendant le marché, que dois-tu vérifier ou expliquer afin que le marché reste clair, réaliste et contrôlable ?</t>
  </si>
  <si>
    <t>Réponse PRO attendue Q084 : décrire comment l’acheteur, le gestionnaire ou l’équipe cuisine applique le point au quotidien; citer au moins trois éléments vérifiables liés à conditions d’exécution, puis montrer le lien avec le besoin, les lots ou les pièces du marché.</t>
  </si>
  <si>
    <t>Consigne CFA Q084 : réponds avec des mots simples sur conditions d’exécution; indique quoi regarder, quoi demander, qui est concerné et pourquoi cela évite l’erreur visée par l’angle « application terrain ».</t>
  </si>
  <si>
    <t>Réponse PRO Q084 : décrire l’application opérationnelle de conditions d’exécution avec contrôler pendant le marché; demander les preuves; suivre les livraisons; appliquer les obligations; signaler les écarts. La réponse doit montrer comment l’information passe de l’analyse du besoin à la commande, au BPU, au CCTP ou au suivi d’exécution.</t>
  </si>
  <si>
    <t>Réponse CFA Q084 : donner une méthode en situation de travail pour conditions d’exécution : contrôler pendant le marché, demander les preuves, suivre les livraisons, puis alerter si les informations ne correspondent pas au besoin réel du restaurant.</t>
  </si>
  <si>
    <t>Mémo PRO Q084 — terrain conditions d’exécution : transformer le besoin en actions contrôlables — contrôler pendant le marché; demander les preuves; suivre les livraisons; appliquer les obligations; signaler les écarts.</t>
  </si>
  <si>
    <t>Mémo CFA Q084 — terrain conditions d’exécution : faire, contrôler, signaler — contrôler pendant le marché; demander les preuves; suivre les livraisons; appliquer les obligations.</t>
  </si>
  <si>
    <t>OCR p.21-27 — conditions d’exécution — Q084 — application terrain</t>
  </si>
  <si>
    <t>M01 pédagogique — Q084 — Conditions — application terrain — à comparer au clausier CNRC/PDF source avant usage officiel</t>
  </si>
  <si>
    <t>Commentaire formateur Q084 : vérifier que l’apprenant propose une action observable sur conditions d’exécution, avec un moment de contrôle et un support, pas seulement une intention.</t>
  </si>
  <si>
    <t>M01 — Marché, sourçage et allotissement — Sous l’angle « critère ou clause de marché », comment sécuriser conditions d’exécution dans un marché public alimentaire de restauration collective ?</t>
  </si>
  <si>
    <t>Question CFA Q085 — angle critère ou clause de marché : pour prévoir ce que le titulaire devra faire pendant le marché, que dois-tu vérifier ou expliquer afin que le marché reste clair, réaliste et contrôlable ?</t>
  </si>
  <si>
    <t>Réponse PRO attendue Q085 : relier le sujet à la bonne pièce du marché sans inventer une validation juridique; citer au moins trois éléments vérifiables liés à conditions d’exécution, puis montrer le lien avec le besoin, les lots ou les pièces du marché.</t>
  </si>
  <si>
    <t>Consigne CFA Q085 : réponds avec des mots simples sur conditions d’exécution; indique quoi regarder, quoi demander, qui est concerné et pourquoi cela évite l’erreur visée par l’angle « critère ou clause de marché ».</t>
  </si>
  <si>
    <t>Réponse PRO Q085 : relier conditions d’exécution aux pièces adaptées du marché sans inventer une validation juridique : besoin et exigences techniques dans le CCTP, règles administratives dans le CCAP, modalités de réponse et critères dans le RC, prix et unités dans le BPU. Vérifier la cohérence de l’ensemble.</t>
  </si>
  <si>
    <t>Réponse CFA Q085 : dire où ranger conditions d’exécution dans les documents : produit et exigence dans le CCTP, règle de suivi dans le CCAP, façon de répondre dans le RC, prix dans le BPU. Vérifier que les documents ne se contredisent pas.</t>
  </si>
  <si>
    <t>Mémo PRO Q085 — pièces conditions d’exécution : CCTP technique, CCAP exécution, RC consultation, BPU prix et unités.</t>
  </si>
  <si>
    <t>Mémo CFA Q085 — pièces conditions d’exécution : bien ranger l’information puis vérifier que tous les documents disent la même chose.</t>
  </si>
  <si>
    <t>OCR p.21-27 — conditions d’exécution — Q085 — critère ou clause de marché</t>
  </si>
  <si>
    <t>M01 pédagogique — Q085 — Conditions — critère ou clause de marché — à comparer au clausier CNRC/PDF source avant usage officiel</t>
  </si>
  <si>
    <t>Commentaire formateur Q085 : rester pédagogique sur conditions d’exécution. Ne pas affirmer qu’une clause est juridiquement validée; comparer avec le clausier ou demander un contrôle acheteur public si l’usage devient contractuel.</t>
  </si>
  <si>
    <t>M01 — Marché, sourçage et allotissement — Sous l’angle « définition et périmètre », comment sécuriser benchmark/parangonnage dans un marché public alimentaire de restauration collective ?</t>
  </si>
  <si>
    <t>Question CFA Q086 — angle définition et périmètre : pour comparer les pratiques d’autres acheteurs pour progresser, que dois-tu vérifier ou expliquer afin que le marché reste clair, réaliste et contrôlable ?</t>
  </si>
  <si>
    <t>Réponse PRO attendue Q086 : définir précisément le sujet, son périmètre et sa place dans le marché; citer au moins trois éléments vérifiables liés à benchmark/parangonnage, puis montrer le lien avec le besoin, les lots ou les pièces du marché.</t>
  </si>
  <si>
    <t>Consigne CFA Q086 : réponds avec des mots simples sur benchmark/parangonnage; indique quoi regarder, quoi demander, qui est concerné et pourquoi cela évite l’erreur visée par l’angle « définition et périmètre ».</t>
  </si>
  <si>
    <t>Réponse PRO Q086 : définir benchmark/parangonnage, le situer dans la préparation du marché et relier parangonnage, benchmark et bonnes pratiques à un besoin alimentaire objectivé. La réponse doit montrer que le calibrage intervient avant rédaction et qu’il ne sert pas à favoriser un opérateur.</t>
  </si>
  <si>
    <t>Réponse CFA Q086 : expliquer que comparer les pratiques d’autres acheteurs pour progresser sert à préparer un marché réaliste. Citer par exemple observer les marchés comparables, repérer les bonnes clauses et adapter sans copier, puis dire que ces vérifications évitent un marché flou ou impossible à tenir.</t>
  </si>
  <si>
    <t>Mémo PRO Q086 — benchmark/parangonnage : définir, cadrer, objectiver avec parangonnage; benchmark; bonnes pratiques; comparaison d’acheteurs; capitalisation.</t>
  </si>
  <si>
    <t>Mémo CFA Q086 — benchmark/parangonnage : avant d’écrire, vérifier observer les marchés comparables; repérer les bonnes clauses; adapter sans copier; vérifier le contexte; améliorer son propre besoin.</t>
  </si>
  <si>
    <t>OCR p.18 — parangonnage — Q086 — définition et périmètre</t>
  </si>
  <si>
    <t>M01 pédagogique — Q086 — Parangonnage — définition et périmètre — à comparer au clausier CNRC/PDF source avant usage officiel</t>
  </si>
  <si>
    <t>Commentaire formateur Q086 : vérifier que l’apprenant définit benchmark/parangonnage avant de proposer une solution. Refuser les réponses générales sans périmètre, sans acteur concerné et sans élément vérifiable.</t>
  </si>
  <si>
    <t>M01 — Marché, sourçage et allotissement — Sous l’angle « preuve et document », comment sécuriser benchmark/parangonnage dans un marché public alimentaire de restauration collective ?</t>
  </si>
  <si>
    <t>Question CFA Q087 — angle preuve et document : pour comparer les pratiques d’autres acheteurs pour progresser, que dois-tu vérifier ou expliquer afin que le marché reste clair, réaliste et contrôlable ?</t>
  </si>
  <si>
    <t>Réponse PRO attendue Q087 : identifier les documents, traces ou éléments vérifiables attendus; citer au moins trois éléments vérifiables liés à benchmark/parangonnage, puis montrer le lien avec le besoin, les lots ou les pièces du marché.</t>
  </si>
  <si>
    <t>Consigne CFA Q087 : réponds avec des mots simples sur benchmark/parangonnage; indique quoi regarder, quoi demander, qui est concerné et pourquoi cela évite l’erreur visée par l’angle « preuve et document ».</t>
  </si>
  <si>
    <t>Réponse PRO Q087 : citer les preuves permettant de contrôler benchmark/parangonnage — retours d’expérience, exemples de marchés, notes comparatives, analyse de contexte. Distinguer information de sourçage, exigence écrite et preuve d’exécution, pour garder une trace exploitable dans le dossier du marché.</t>
  </si>
  <si>
    <t>Réponse CFA Q087 : dire qu’il faut garder une trace claire sur benchmark/parangonnage, par exemple observer les marchés comparables ou repérer les bonnes clauses, et vérifier les documents avant de décider. Une parole fournisseur non notée ne suffit pas.</t>
  </si>
  <si>
    <t>Mémo PRO Q087 — preuve benchmark/parangonnage : document, date, source, cohérence avec retours d’expérience, exemples de marchés, notes comparatives, analyse de contexte.</t>
  </si>
  <si>
    <t>Mémo CFA Q087 — preuve benchmark/parangonnage : je demande, je note, je vérifie observer les marchés comparables; repérer les bonnes clauses; adapter sans copier; vérifier le contexte.</t>
  </si>
  <si>
    <t>OCR p.18 — parangonnage — Q087 — preuve et document</t>
  </si>
  <si>
    <t>M01 pédagogique — Q087 — Parangonnage — preuve et document — à comparer au clausier CNRC/PDF source avant usage officiel</t>
  </si>
  <si>
    <t>Commentaire formateur Q087 : relancer si la réponse cite seulement des mots-clés. L’apprenant doit nommer au moins une trace concrète permettant de contrôler benchmark/parangonnage.</t>
  </si>
  <si>
    <t>M01 — Marché, sourçage et allotissement — Sous l’angle « risque et erreur à éviter », comment sécuriser benchmark/parangonnage dans un marché public alimentaire de restauration collective ?</t>
  </si>
  <si>
    <t>Question CFA Q088 — angle risque et erreur à éviter : pour comparer les pratiques d’autres acheteurs pour progresser, que dois-tu vérifier ou expliquer afin que le marché reste clair, réaliste et contrôlable ?</t>
  </si>
  <si>
    <t>Réponse PRO attendue Q088 : repérer les confusions, oublis ou dérives qui fragilisent le marché; citer au moins trois éléments vérifiables liés à benchmark/parangonnage, puis montrer le lien avec le besoin, les lots ou les pièces du marché.</t>
  </si>
  <si>
    <t>Consigne CFA Q088 : réponds avec des mots simples sur benchmark/parangonnage; indique quoi regarder, quoi demander, qui est concerné et pourquoi cela évite l’erreur visée par l’angle « risque et erreur à éviter ».</t>
  </si>
  <si>
    <t>Réponse PRO Q088 : identifier le risque principal de benchmark/parangonnage — copier une pratique hors contexte sans vérifier son adaptation au besoin. Expliquer l’effet possible sur la concurrence, la comparabilité des offres ou l’exécution, puis proposer une mesure de sécurisation fondée sur le sourçage et la cohérence documentaire.</t>
  </si>
  <si>
    <t>Réponse CFA Q088 : repérer l’erreur à éviter sur benchmark/parangonnage : copier une pratique hors contexte sans vérifier son adaptation au besoin. Donner un exemple simple de blocage sur la commande, la livraison, la comparaison des offres ou le suivi.</t>
  </si>
  <si>
    <t>Mémo PRO Q088 — risque benchmark/parangonnage : copier une pratique hors contexte sans vérifier son adaptation au besoin; sécuriser par besoin clair, preuves et documents cohérents.</t>
  </si>
  <si>
    <t>Mémo CFA Q088 — risque benchmark/parangonnage : éviter le marché flou, trop fermé ou impossible à livrer; vérifier observer les marchés comparables; repérer les bonnes clauses; adapter sans copier.</t>
  </si>
  <si>
    <t>OCR p.18 — parangonnage — Q088 — risque et erreur à éviter</t>
  </si>
  <si>
    <t>M01 pédagogique — Q088 — Parangonnage — risque et erreur à éviter — à comparer au clausier CNRC/PDF source avant usage officiel</t>
  </si>
  <si>
    <t>Commentaire formateur Q088 : demander une conséquence concrète liée à benchmark/parangonnage. Une bonne réponse ne dit pas seulement « risque de problème », elle décrit le blocage créé.</t>
  </si>
  <si>
    <t>M01 — Marché, sourçage et allotissement — Sous l’angle « application terrain », comment sécuriser benchmark/parangonnage dans un marché public alimentaire de restauration collective ?</t>
  </si>
  <si>
    <t>Question CFA Q089 — angle application terrain : pour comparer les pratiques d’autres acheteurs pour progresser, que dois-tu vérifier ou expliquer afin que le marché reste clair, réaliste et contrôlable ?</t>
  </si>
  <si>
    <t>Réponse PRO attendue Q089 : décrire comment l’acheteur, le gestionnaire ou l’équipe cuisine applique le point au quotidien; citer au moins trois éléments vérifiables liés à benchmark/parangonnage, puis montrer le lien avec le besoin, les lots ou les pièces du marché.</t>
  </si>
  <si>
    <t>Consigne CFA Q089 : réponds avec des mots simples sur benchmark/parangonnage; indique quoi regarder, quoi demander, qui est concerné et pourquoi cela évite l’erreur visée par l’angle « application terrain ».</t>
  </si>
  <si>
    <t>Réponse PRO Q089 : décrire l’application opérationnelle de benchmark/parangonnage avec observer les marchés comparables; repérer les bonnes clauses; adapter sans copier; vérifier le contexte; améliorer son propre besoin. La réponse doit montrer comment l’information passe de l’analyse du besoin à la commande, au BPU, au CCTP ou au suivi d’exécution.</t>
  </si>
  <si>
    <t>Réponse CFA Q089 : donner une méthode en situation de travail pour benchmark/parangonnage : observer les marchés comparables, repérer les bonnes clauses, adapter sans copier, puis alerter si les informations ne correspondent pas au besoin réel du restaurant.</t>
  </si>
  <si>
    <t>Mémo PRO Q089 — terrain benchmark/parangonnage : transformer le besoin en actions contrôlables — observer les marchés comparables; repérer les bonnes clauses; adapter sans copier; vérifier le contexte; améliorer son propre besoin.</t>
  </si>
  <si>
    <t>Mémo CFA Q089 — terrain benchmark/parangonnage : faire, contrôler, signaler — observer les marchés comparables; repérer les bonnes clauses; adapter sans copier; vérifier le contexte.</t>
  </si>
  <si>
    <t>OCR p.18 — parangonnage — Q089 — application terrain</t>
  </si>
  <si>
    <t>M01 pédagogique — Q089 — Parangonnage — application terrain — à comparer au clausier CNRC/PDF source avant usage officiel</t>
  </si>
  <si>
    <t>Commentaire formateur Q089 : vérifier que l’apprenant propose une action observable sur benchmark/parangonnage, avec un moment de contrôle et un support, pas seulement une intention.</t>
  </si>
  <si>
    <t>M01 — Marché, sourçage et allotissement — Sous l’angle « critère ou clause de marché », comment sécuriser benchmark/parangonnage dans un marché public alimentaire de restauration collective ?</t>
  </si>
  <si>
    <t>Question CFA Q090 — angle critère ou clause de marché : pour comparer les pratiques d’autres acheteurs pour progresser, que dois-tu vérifier ou expliquer afin que le marché reste clair, réaliste et contrôlable ?</t>
  </si>
  <si>
    <t>Réponse PRO attendue Q090 : relier le sujet à la bonne pièce du marché sans inventer une validation juridique; citer au moins trois éléments vérifiables liés à benchmark/parangonnage, puis montrer le lien avec le besoin, les lots ou les pièces du marché.</t>
  </si>
  <si>
    <t>Consigne CFA Q090 : réponds avec des mots simples sur benchmark/parangonnage; indique quoi regarder, quoi demander, qui est concerné et pourquoi cela évite l’erreur visée par l’angle « critère ou clause de marché ».</t>
  </si>
  <si>
    <t>Réponse PRO Q090 : relier benchmark/parangonnage aux pièces adaptées du marché sans inventer une validation juridique : besoin et exigences techniques dans le CCTP, règles administratives dans le CCAP, modalités de réponse et critères dans le RC, prix et unités dans le BPU. Vérifier la cohérence de l’ensemble.</t>
  </si>
  <si>
    <t>Réponse CFA Q090 : dire où ranger benchmark/parangonnage dans les documents : produit et exigence dans le CCTP, règle de suivi dans le CCAP, façon de répondre dans le RC, prix dans le BPU. Vérifier que les documents ne se contredisent pas.</t>
  </si>
  <si>
    <t>Mémo PRO Q090 — pièces benchmark/parangonnage : CCTP technique, CCAP exécution, RC consultation, BPU prix et unités.</t>
  </si>
  <si>
    <t>Mémo CFA Q090 — pièces benchmark/parangonnage : bien ranger l’information puis vérifier que tous les documents disent la même chose.</t>
  </si>
  <si>
    <t>OCR p.18 — parangonnage — Q090 — critère ou clause de marché</t>
  </si>
  <si>
    <t>M01 pédagogique — Q090 — Parangonnage — critère ou clause de marché — à comparer au clausier CNRC/PDF source avant usage officiel</t>
  </si>
  <si>
    <t>Commentaire formateur Q090 : rester pédagogique sur benchmark/parangonnage. Ne pas affirmer qu’une clause est juridiquement validée; comparer avec le clausier ou demander un contrôle acheteur public si l’usage devient contractuel.</t>
  </si>
  <si>
    <t>M01 — Marché, sourçage et allotissement — Sous l’angle « définition et périmètre », comment sécuriser définition du besoin dans un marché public alimentaire de restauration collective ?</t>
  </si>
  <si>
    <t>Question CFA Q091 — angle définition et périmètre : pour dire précisément ce que le service doit acheter ou faire livrer, que dois-tu vérifier ou expliquer afin que le marché reste clair, réaliste et contrôlable ?</t>
  </si>
  <si>
    <t>Réponse PRO attendue Q091 : définir précisément le sujet, son périmètre et sa place dans le marché; citer au moins trois éléments vérifiables liés à définition du besoin, puis montrer le lien avec le besoin, les lots ou les pièces du marché.</t>
  </si>
  <si>
    <t>Consigne CFA Q091 : réponds avec des mots simples sur définition du besoin; indique quoi regarder, quoi demander, qui est concerné et pourquoi cela évite l’erreur visée par l’angle « définition et périmètre ».</t>
  </si>
  <si>
    <t>Réponse PRO Q091 : définir définition du besoin, le situer dans la préparation du marché et relier définition du besoin, objectifs et quantités à un besoin alimentaire objectivé. La réponse doit montrer que le calibrage intervient avant rédaction et qu’il ne sert pas à favoriser un opérateur.</t>
  </si>
  <si>
    <t>Réponse CFA Q091 : expliquer que dire précisément ce que le service doit acheter ou faire livrer sert à préparer un marché réaliste. Citer par exemple partir des menus et volumes, intégrer les contraintes cuisine et éviter les formulations floues, puis dire que ces vérifications évitent un marché flou ou impossible à tenir.</t>
  </si>
  <si>
    <t>Mémo PRO Q091 — définition du besoin : définir, cadrer, objectiver avec définition du besoin; objectifs; quantités; qualité; contraintes de service.</t>
  </si>
  <si>
    <t>Mémo CFA Q091 — définition du besoin : avant d’écrire, vérifier partir des menus et volumes; intégrer les contraintes cuisine; éviter les formulations floues; documenter les objectifs; relier besoin et lot.</t>
  </si>
  <si>
    <t>OCR p.17-20 — définition du besoin — Q091 — définition et périmètre</t>
  </si>
  <si>
    <t>M01 pédagogique — Q091 — Besoin — définition et périmètre — à comparer au clausier CNRC/PDF source avant usage officiel</t>
  </si>
  <si>
    <t>Commentaire formateur Q091 : vérifier que l’apprenant définit définition du besoin avant de proposer une solution. Refuser les réponses générales sans périmètre, sans acteur concerné et sans élément vérifiable.</t>
  </si>
  <si>
    <t>M01 — Marché, sourçage et allotissement — Sous l’angle « preuve et document », comment sécuriser définition du besoin dans un marché public alimentaire de restauration collective ?</t>
  </si>
  <si>
    <t>Question CFA Q092 — angle preuve et document : pour dire précisément ce que le service doit acheter ou faire livrer, que dois-tu vérifier ou expliquer afin que le marché reste clair, réaliste et contrôlable ?</t>
  </si>
  <si>
    <t>Réponse PRO attendue Q092 : identifier les documents, traces ou éléments vérifiables attendus; citer au moins trois éléments vérifiables liés à définition du besoin, puis montrer le lien avec le besoin, les lots ou les pièces du marché.</t>
  </si>
  <si>
    <t>Consigne CFA Q092 : réponds avec des mots simples sur définition du besoin; indique quoi regarder, quoi demander, qui est concerné et pourquoi cela évite l’erreur visée par l’angle « preuve et document ».</t>
  </si>
  <si>
    <t>Réponse PRO Q092 : citer les preuves permettant de contrôler définition du besoin — analyse du besoin, historiques d’achat, menus, contraintes logistiques et capacités filières. Distinguer information de sourçage, exigence écrite et preuve d’exécution, pour garder une trace exploitable dans le dossier du marché.</t>
  </si>
  <si>
    <t>Réponse CFA Q092 : dire qu’il faut garder une trace claire sur définition du besoin, par exemple partir des menus et volumes ou intégrer les contraintes cuisine, et vérifier les documents avant de décider. Une parole fournisseur non notée ne suffit pas.</t>
  </si>
  <si>
    <t>Mémo PRO Q092 — preuve définition du besoin : document, date, source, cohérence avec analyse du besoin, historiques d’achat, menus, contraintes logistiques et capacités filières.</t>
  </si>
  <si>
    <t>Mémo CFA Q092 — preuve définition du besoin : je demande, je note, je vérifie partir des menus et volumes; intégrer les contraintes cuisine; éviter les formulations floues; documenter les objectifs.</t>
  </si>
  <si>
    <t>OCR p.17-20 — définition du besoin — Q092 — preuve et document</t>
  </si>
  <si>
    <t>M01 pédagogique — Q092 — Besoin — preuve et document — à comparer au clausier CNRC/PDF source avant usage officiel</t>
  </si>
  <si>
    <t>Commentaire formateur Q092 : relancer si la réponse cite seulement des mots-clés. L’apprenant doit nommer au moins une trace concrète permettant de contrôler définition du besoin.</t>
  </si>
  <si>
    <t>M01 — Marché, sourçage et allotissement — Sous l’angle « risque et erreur à éviter », comment sécuriser définition du besoin dans un marché public alimentaire de restauration collective ?</t>
  </si>
  <si>
    <t>Question CFA Q093 — angle risque et erreur à éviter : pour dire précisément ce que le service doit acheter ou faire livrer, que dois-tu vérifier ou expliquer afin que le marché reste clair, réaliste et contrôlable ?</t>
  </si>
  <si>
    <t>Réponse PRO attendue Q093 : repérer les confusions, oublis ou dérives qui fragilisent le marché; citer au moins trois éléments vérifiables liés à définition du besoin, puis montrer le lien avec le besoin, les lots ou les pièces du marché.</t>
  </si>
  <si>
    <t>Consigne CFA Q093 : réponds avec des mots simples sur définition du besoin; indique quoi regarder, quoi demander, qui est concerné et pourquoi cela évite l’erreur visée par l’angle « risque et erreur à éviter ».</t>
  </si>
  <si>
    <t>Réponse PRO Q093 : identifier le risque principal de définition du besoin — écrire un marché qui ne correspond pas au fonctionnement réel du restaurant collectif. Expliquer l’effet possible sur la concurrence, la comparabilité des offres ou l’exécution, puis proposer une mesure de sécurisation fondée sur le sourçage et la cohérence documentaire.</t>
  </si>
  <si>
    <t>Réponse CFA Q093 : repérer l’erreur à éviter sur définition du besoin : écrire un marché qui ne correspond pas au fonctionnement réel du restaurant collectif. Donner un exemple simple de blocage sur la commande, la livraison, la comparaison des offres ou le suivi.</t>
  </si>
  <si>
    <t>Mémo PRO Q093 — risque définition du besoin : écrire un marché qui ne correspond pas au fonctionnement réel du restaurant collectif; sécuriser par besoin clair, preuves et documents cohérents.</t>
  </si>
  <si>
    <t>Mémo CFA Q093 — risque définition du besoin : éviter le marché flou, trop fermé ou impossible à livrer; vérifier partir des menus et volumes; intégrer les contraintes cuisine; éviter les formulations floues.</t>
  </si>
  <si>
    <t>OCR p.17-20 — définition du besoin — Q093 — risque et erreur à éviter</t>
  </si>
  <si>
    <t>M01 pédagogique — Q093 — Besoin — risque et erreur à éviter — à comparer au clausier CNRC/PDF source avant usage officiel</t>
  </si>
  <si>
    <t>Commentaire formateur Q093 : demander une conséquence concrète liée à définition du besoin. Une bonne réponse ne dit pas seulement « risque de problème », elle décrit le blocage créé.</t>
  </si>
  <si>
    <t>M01 — Marché, sourçage et allotissement — Sous l’angle « application terrain », comment sécuriser définition du besoin dans un marché public alimentaire de restauration collective ?</t>
  </si>
  <si>
    <t>Question CFA Q094 — angle application terrain : pour dire précisément ce que le service doit acheter ou faire livrer, que dois-tu vérifier ou expliquer afin que le marché reste clair, réaliste et contrôlable ?</t>
  </si>
  <si>
    <t>Réponse PRO attendue Q094 : décrire comment l’acheteur, le gestionnaire ou l’équipe cuisine applique le point au quotidien; citer au moins trois éléments vérifiables liés à définition du besoin, puis montrer le lien avec le besoin, les lots ou les pièces du marché.</t>
  </si>
  <si>
    <t>Consigne CFA Q094 : réponds avec des mots simples sur définition du besoin; indique quoi regarder, quoi demander, qui est concerné et pourquoi cela évite l’erreur visée par l’angle « application terrain ».</t>
  </si>
  <si>
    <t>Réponse PRO Q094 : décrire l’application opérationnelle de définition du besoin avec partir des menus et volumes; intégrer les contraintes cuisine; éviter les formulations floues; documenter les objectifs; relier besoin et lot. La réponse doit montrer comment l’information passe de l’analyse du besoin à la commande, au BPU, au CCTP ou au suivi d’exécution.</t>
  </si>
  <si>
    <t>Réponse CFA Q094 : donner une méthode en situation de travail pour définition du besoin : partir des menus et volumes, intégrer les contraintes cuisine, éviter les formulations floues, puis alerter si les informations ne correspondent pas au besoin réel du restaurant.</t>
  </si>
  <si>
    <t>Mémo PRO Q094 — terrain définition du besoin : transformer le besoin en actions contrôlables — partir des menus et volumes; intégrer les contraintes cuisine; éviter les formulations floues; documenter les objectifs; relier besoin et lot.</t>
  </si>
  <si>
    <t>Mémo CFA Q094 — terrain définition du besoin : faire, contrôler, signaler — partir des menus et volumes; intégrer les contraintes cuisine; éviter les formulations floues; documenter les objectifs.</t>
  </si>
  <si>
    <t>OCR p.17-20 — définition du besoin — Q094 — application terrain</t>
  </si>
  <si>
    <t>M01 pédagogique — Q094 — Besoin — application terrain — à comparer au clausier CNRC/PDF source avant usage officiel</t>
  </si>
  <si>
    <t>Commentaire formateur Q094 : vérifier que l’apprenant propose une action observable sur définition du besoin, avec un moment de contrôle et un support, pas seulement une intention.</t>
  </si>
  <si>
    <t>M01 — Marché, sourçage et allotissement — Sous l’angle « critère ou clause de marché », comment sécuriser définition du besoin dans un marché public alimentaire de restauration collective ?</t>
  </si>
  <si>
    <t>Question CFA Q095 — angle critère ou clause de marché : pour dire précisément ce que le service doit acheter ou faire livrer, que dois-tu vérifier ou expliquer afin que le marché reste clair, réaliste et contrôlable ?</t>
  </si>
  <si>
    <t>Réponse PRO attendue Q095 : relier le sujet à la bonne pièce du marché sans inventer une validation juridique; citer au moins trois éléments vérifiables liés à définition du besoin, puis montrer le lien avec le besoin, les lots ou les pièces du marché.</t>
  </si>
  <si>
    <t>Consigne CFA Q095 : réponds avec des mots simples sur définition du besoin; indique quoi regarder, quoi demander, qui est concerné et pourquoi cela évite l’erreur visée par l’angle « critère ou clause de marché ».</t>
  </si>
  <si>
    <t>Réponse PRO Q095 : relier définition du besoin aux pièces adaptées du marché sans inventer une validation juridique : besoin et exigences techniques dans le CCTP, règles administratives dans le CCAP, modalités de réponse et critères dans le RC, prix et unités dans le BPU. Vérifier la cohérence de l’ensemble.</t>
  </si>
  <si>
    <t>Réponse CFA Q095 : dire où ranger définition du besoin dans les documents : produit et exigence dans le CCTP, règle de suivi dans le CCAP, façon de répondre dans le RC, prix dans le BPU. Vérifier que les documents ne se contredisent pas.</t>
  </si>
  <si>
    <t>Mémo PRO Q095 — pièces définition du besoin : CCTP technique, CCAP exécution, RC consultation, BPU prix et unités.</t>
  </si>
  <si>
    <t>Mémo CFA Q095 — pièces définition du besoin : bien ranger l’information puis vérifier que tous les documents disent la même chose.</t>
  </si>
  <si>
    <t>OCR p.17-20 — définition du besoin — Q095 — critère ou clause de marché</t>
  </si>
  <si>
    <t>M01 pédagogique — Q095 — Besoin — critère ou clause de marché — à comparer au clausier CNRC/PDF source avant usage officiel</t>
  </si>
  <si>
    <t>Commentaire formateur Q095 : rester pédagogique sur définition du besoin. Ne pas affirmer qu’une clause est juridiquement validée; comparer avec le clausier ou demander un contrôle acheteur public si l’usage devient contractuel.</t>
  </si>
  <si>
    <t>M01 — Marché, sourçage et allotissement — Sous l’angle « définition et périmètre », comment sécuriser cohérence des pièces du DCE dans un marché public alimentaire de restauration collective ?</t>
  </si>
  <si>
    <t>Question CFA Q096 — angle définition et périmètre : pour vérifier que les documents du marché disent la même chose, que dois-tu vérifier ou expliquer afin que le marché reste clair, réaliste et contrôlable ?</t>
  </si>
  <si>
    <t>Réponse PRO attendue Q096 : définir précisément le sujet, son périmètre et sa place dans le marché; citer au moins trois éléments vérifiables liés à cohérence des pièces du DCE, puis montrer le lien avec le besoin, les lots ou les pièces du marché.</t>
  </si>
  <si>
    <t>Consigne CFA Q096 : réponds avec des mots simples sur cohérence des pièces du DCE; indique quoi regarder, quoi demander, qui est concerné et pourquoi cela évite l’erreur visée par l’angle « définition et périmètre ».</t>
  </si>
  <si>
    <t>Réponse PRO Q096 : définir cohérence des pièces du DCE, le situer dans la préparation du marché et relier DCE, CCAP et CCTP à un besoin alimentaire objectivé. La réponse doit montrer que le calibrage intervient avant rédaction et qu’il ne sert pas à favoriser un opérateur.</t>
  </si>
  <si>
    <t>Réponse CFA Q096 : expliquer que vérifier que les documents du marché disent la même chose sert à préparer un marché réaliste. Citer par exemple croiser les documents, repérer les contradictions et aligner critères et preuves, puis dire que ces vérifications évitent un marché flou ou impossible à tenir.</t>
  </si>
  <si>
    <t>Mémo PRO Q096 — cohérence des pièces du DCE : définir, cadrer, objectiver avec DCE; CCAP; CCTP; RC; BPU.</t>
  </si>
  <si>
    <t>Mémo CFA Q096 — cohérence des pièces du DCE : avant d’écrire, vérifier croiser les documents; repérer les contradictions; aligner critères et preuves; vérifier les lignes BPU; signaler les incohérences.</t>
  </si>
  <si>
    <t>OCR synthèse p.88-93 — DCE — Q096 — définition et périmètre</t>
  </si>
  <si>
    <t>M01 pédagogique — Q096 — DCE — définition et périmètre — à comparer au clausier CNRC/PDF source avant usage officiel</t>
  </si>
  <si>
    <t>Commentaire formateur Q096 : vérifier que l’apprenant définit cohérence des pièces du DCE avant de proposer une solution. Refuser les réponses générales sans périmètre, sans acteur concerné et sans élément vérifiable.</t>
  </si>
  <si>
    <t>M01 — Marché, sourçage et allotissement — Sous l’angle « preuve et document », comment sécuriser cohérence des pièces du DCE dans un marché public alimentaire de restauration collective ?</t>
  </si>
  <si>
    <t>Question CFA Q097 — angle preuve et document : pour vérifier que les documents du marché disent la même chose, que dois-tu vérifier ou expliquer afin que le marché reste clair, réaliste et contrôlable ?</t>
  </si>
  <si>
    <t>Réponse PRO attendue Q097 : identifier les documents, traces ou éléments vérifiables attendus; citer au moins trois éléments vérifiables liés à cohérence des pièces du DCE, puis montrer le lien avec le besoin, les lots ou les pièces du marché.</t>
  </si>
  <si>
    <t>Consigne CFA Q097 : réponds avec des mots simples sur cohérence des pièces du DCE; indique quoi regarder, quoi demander, qui est concerné et pourquoi cela évite l’erreur visée par l’angle « preuve et document ».</t>
  </si>
  <si>
    <t>Réponse PRO Q097 : citer les preuves permettant de contrôler cohérence des pièces du DCE — DCE complet, CCAP, CCTP, RC, BPU et annexes. Distinguer information de sourçage, exigence écrite et preuve d’exécution, pour garder une trace exploitable dans le dossier du marché.</t>
  </si>
  <si>
    <t>Réponse CFA Q097 : dire qu’il faut garder une trace claire sur cohérence des pièces du DCE, par exemple croiser les documents ou repérer les contradictions, et vérifier les documents avant de décider. Une parole fournisseur non notée ne suffit pas.</t>
  </si>
  <si>
    <t>Mémo PRO Q097 — preuve cohérence des pièces du DCE : document, date, source, cohérence avec DCE complet, CCAP, CCTP, RC, BPU et annexes.</t>
  </si>
  <si>
    <t>Mémo CFA Q097 — preuve cohérence des pièces du DCE : je demande, je note, je vérifie croiser les documents; repérer les contradictions; aligner critères et preuves; vérifier les lignes BPU.</t>
  </si>
  <si>
    <t>OCR synthèse p.88-93 — DCE — Q097 — preuve et document</t>
  </si>
  <si>
    <t>M01 pédagogique — Q097 — DCE — preuve et document — à comparer au clausier CNRC/PDF source avant usage officiel</t>
  </si>
  <si>
    <t>Commentaire formateur Q097 : relancer si la réponse cite seulement des mots-clés. L’apprenant doit nommer au moins une trace concrète permettant de contrôler cohérence des pièces du DCE.</t>
  </si>
  <si>
    <t>M01 — Marché, sourçage et allotissement — Sous l’angle « risque et erreur à éviter », comment sécuriser cohérence des pièces du DCE dans un marché public alimentaire de restauration collective ?</t>
  </si>
  <si>
    <t>Question CFA Q098 — angle risque et erreur à éviter : pour vérifier que les documents du marché disent la même chose, que dois-tu vérifier ou expliquer afin que le marché reste clair, réaliste et contrôlable ?</t>
  </si>
  <si>
    <t>Réponse PRO attendue Q098 : repérer les confusions, oublis ou dérives qui fragilisent le marché; citer au moins trois éléments vérifiables liés à cohérence des pièces du DCE, puis montrer le lien avec le besoin, les lots ou les pièces du marché.</t>
  </si>
  <si>
    <t>Consigne CFA Q098 : réponds avec des mots simples sur cohérence des pièces du DCE; indique quoi regarder, quoi demander, qui est concerné et pourquoi cela évite l’erreur visée par l’angle « risque et erreur à éviter ».</t>
  </si>
  <si>
    <t>Réponse PRO Q098 : identifier le risque principal de cohérence des pièces du DCE — laisser une contradiction entre pièces qui rend l’offre ou l’exécution confuse. Expliquer l’effet possible sur la concurrence, la comparabilité des offres ou l’exécution, puis proposer une mesure de sécurisation fondée sur le sourçage et la cohérence documentaire.</t>
  </si>
  <si>
    <t>Réponse CFA Q098 : repérer l’erreur à éviter sur cohérence des pièces du DCE : laisser une contradiction entre pièces qui rend l’offre ou l’exécution confuse. Donner un exemple simple de blocage sur la commande, la livraison, la comparaison des offres ou le suivi.</t>
  </si>
  <si>
    <t>Mémo PRO Q098 — risque cohérence des pièces du DCE : laisser une contradiction entre pièces qui rend l’offre ou l’exécution confuse; sécuriser par besoin clair, preuves et documents cohérents.</t>
  </si>
  <si>
    <t>Mémo CFA Q098 — risque cohérence des pièces du DCE : éviter le marché flou, trop fermé ou impossible à livrer; vérifier croiser les documents; repérer les contradictions; aligner critères et preuves.</t>
  </si>
  <si>
    <t>OCR synthèse p.88-93 — DCE — Q098 — risque et erreur à éviter</t>
  </si>
  <si>
    <t>M01 pédagogique — Q098 — DCE — risque et erreur à éviter — à comparer au clausier CNRC/PDF source avant usage officiel</t>
  </si>
  <si>
    <t>Commentaire formateur Q098 : demander une conséquence concrète liée à cohérence des pièces du DCE. Une bonne réponse ne dit pas seulement « risque de problème », elle décrit le blocage créé.</t>
  </si>
  <si>
    <t>M01 — Marché, sourçage et allotissement — Sous l’angle « application terrain », comment sécuriser cohérence des pièces du DCE dans un marché public alimentaire de restauration collective ?</t>
  </si>
  <si>
    <t>Question CFA Q099 — angle application terrain : pour vérifier que les documents du marché disent la même chose, que dois-tu vérifier ou expliquer afin que le marché reste clair, réaliste et contrôlable ?</t>
  </si>
  <si>
    <t>Réponse PRO attendue Q099 : décrire comment l’acheteur, le gestionnaire ou l’équipe cuisine applique le point au quotidien; citer au moins trois éléments vérifiables liés à cohérence des pièces du DCE, puis montrer le lien avec le besoin, les lots ou les pièces du marché.</t>
  </si>
  <si>
    <t>Consigne CFA Q099 : réponds avec des mots simples sur cohérence des pièces du DCE; indique quoi regarder, quoi demander, qui est concerné et pourquoi cela évite l’erreur visée par l’angle « application terrain ».</t>
  </si>
  <si>
    <t>Réponse PRO Q099 : décrire l’application opérationnelle de cohérence des pièces du DCE avec croiser les documents; repérer les contradictions; aligner critères et preuves; vérifier les lignes BPU; signaler les incohérences. La réponse doit montrer comment l’information passe de l’analyse du besoin à la commande, au BPU, au CCTP ou au suivi d’exécution.</t>
  </si>
  <si>
    <t>Réponse CFA Q099 : donner une méthode en situation de travail pour cohérence des pièces du DCE : croiser les documents, repérer les contradictions, aligner critères et preuves, puis alerter si les informations ne correspondent pas au besoin réel du restaurant.</t>
  </si>
  <si>
    <t>Mémo PRO Q099 — terrain cohérence des pièces du DCE : transformer le besoin en actions contrôlables — croiser les documents; repérer les contradictions; aligner critères et preuves; vérifier les lignes BPU; signaler les incohérences.</t>
  </si>
  <si>
    <t>Mémo CFA Q099 — terrain cohérence des pièces du DCE : faire, contrôler, signaler — croiser les documents; repérer les contradictions; aligner critères et preuves; vérifier les lignes BPU.</t>
  </si>
  <si>
    <t>OCR synthèse p.88-93 — DCE — Q099 — application terrain</t>
  </si>
  <si>
    <t>M01 pédagogique — Q099 — DCE — application terrain — à comparer au clausier CNRC/PDF source avant usage officiel</t>
  </si>
  <si>
    <t>Commentaire formateur Q099 : vérifier que l’apprenant propose une action observable sur cohérence des pièces du DCE, avec un moment de contrôle et un support, pas seulement une intention.</t>
  </si>
  <si>
    <t>M01 — Marché, sourçage et allotissement — Sous l’angle « critère ou clause de marché », comment sécuriser cohérence des pièces du DCE dans un marché public alimentaire de restauration collective ?</t>
  </si>
  <si>
    <t>Question CFA Q100 — angle critère ou clause de marché : pour vérifier que les documents du marché disent la même chose, que dois-tu vérifier ou expliquer afin que le marché reste clair, réaliste et contrôlable ?</t>
  </si>
  <si>
    <t>Réponse PRO attendue Q100 : relier le sujet à la bonne pièce du marché sans inventer une validation juridique; citer au moins trois éléments vérifiables liés à cohérence des pièces du DCE, puis montrer le lien avec le besoin, les lots ou les pièces du marché.</t>
  </si>
  <si>
    <t>Consigne CFA Q100 : réponds avec des mots simples sur cohérence des pièces du DCE; indique quoi regarder, quoi demander, qui est concerné et pourquoi cela évite l’erreur visée par l’angle « critère ou clause de marché ».</t>
  </si>
  <si>
    <t>Réponse PRO Q100 : relier cohérence des pièces du DCE aux pièces adaptées du marché sans inventer une validation juridique : besoin et exigences techniques dans le CCTP, règles administratives dans le CCAP, modalités de réponse et critères dans le RC, prix et unités dans le BPU. Vérifier la cohérence de l’ensemble.</t>
  </si>
  <si>
    <t>Réponse CFA Q100 : dire où ranger cohérence des pièces du DCE dans les documents : produit et exigence dans le CCTP, règle de suivi dans le CCAP, façon de répondre dans le RC, prix dans le BPU. Vérifier que les documents ne se contredisent pas.</t>
  </si>
  <si>
    <t>Mémo PRO Q100 — pièces cohérence des pièces du DCE : CCTP technique, CCAP exécution, RC consultation, BPU prix et unités.</t>
  </si>
  <si>
    <t>Mémo CFA Q100 — pièces cohérence des pièces du DCE : bien ranger l’information puis vérifier que tous les documents disent la même chose.</t>
  </si>
  <si>
    <t>OCR synthèse p.88-93 — DCE — Q100 — critère ou clause de marché</t>
  </si>
  <si>
    <t>M01 pédagogique — Q100 — DCE — critère ou clause de marché — à comparer au clausier CNRC/PDF source avant usage officiel</t>
  </si>
  <si>
    <t>Commentaire formateur Q100 : rester pédagogique sur cohérence des pièces du DCE. Ne pas affirmer qu’une clause est juridiquement validée; comparer avec le clausier ou demander un contrôle acheteur public si l’usage devient contractuel.</t>
  </si>
  <si>
    <t>Les 6 moteurs</t>
  </si>
  <si>
    <t>Ces moteurs sont des supports d’entraînement et d’analyse des réponses libres à partir du clausier CNRC 2026. Ils permettent de travailler les notions essentielles des marchés alimentaires en restauration collective, avec une différenciation CFA/PRO. Ils aident à repérer les acquis, les manques et les confusions, mais ne remplacent pas la lecture du clausier source ni une validation juridique ou technique officielle.</t>
  </si>
  <si>
    <t>MODE D’EMPLOI</t>
  </si>
  <si>
    <t>Moteurs CNRC 2026</t>
  </si>
  <si>
    <t>Support pédagogique d’entraînement, d’auto-évaluation et de correction CFA/PRO à partir du clausier CNRC 2026.</t>
  </si>
  <si>
    <t>ALERTE</t>
  </si>
  <si>
    <t>Statut du document</t>
  </si>
  <si>
    <t>Ces moteurs ne remplacent pas le clausier CNRC source, un acheteur public, un juriste ou une validation officielle. Ils servent à comprendre, s’entraîner, corriger et progresser.</t>
  </si>
  <si>
    <t>1</t>
  </si>
  <si>
    <t>À quoi servent ces moteurs ?</t>
  </si>
  <si>
    <t>Transformer le clausier CNRC 2026 en supports d’entraînement utilisables par un formateur, un apprenant CFA ou un professionnel. Chaque moteur propose des questions, des consignes, des réponses attendues, des critères de détection, des manques et des relances.</t>
  </si>
  <si>
    <t>1.1</t>
  </si>
  <si>
    <t>Principe général</t>
  </si>
  <si>
    <t>L’utilisateur choisit un moteur, sélectionne une question, saisit une réponse libre, lit l’analyse, puis améliore sa réponse. L’objectif n’est pas de valider seulement des mots-clés, mais de construire une réponse compréhensible, professionnelle et exploitable.</t>
  </si>
  <si>
    <t>1.2</t>
  </si>
  <si>
    <t>Différenciation CFA / PRO</t>
  </si>
  <si>
    <t>CFA = formulation terrain, accessible et complète. PRO = formulation structurée, technique, contextualisée et plus précise.</t>
  </si>
  <si>
    <t>1.3</t>
  </si>
  <si>
    <t>Rôle du formateur</t>
  </si>
  <si>
    <t>Le formateur utilise la note comme indicateur, puis vérifie la cohérence de la réponse, les notions manquantes, les confusions, les risques d’erreur et la progression entre réponse initiale et réponse corrigée.</t>
  </si>
  <si>
    <t>2</t>
  </si>
  <si>
    <t>Chaque moteur couvre un champ précis du clausier. Le découpage évite de mélanger les notions techniques, environnementales et juridiques.</t>
  </si>
  <si>
    <t>M01</t>
  </si>
  <si>
    <t>MARCHE_SOURCAGE</t>
  </si>
  <si>
    <t>Sourçage, définition du besoin, allotissement, lots, BPU, CCTP, CCAP, RC, DCE, gestion directe et gestion concédée.</t>
  </si>
  <si>
    <t>M02</t>
  </si>
  <si>
    <t>EGALIM_DURABLE</t>
  </si>
  <si>
    <t>Obligations EGalim, produits durables et de qualité, bio, SIQO, HVE, CE2, moyens de preuve, suivi annuel, plan de progrès.</t>
  </si>
  <si>
    <t>M03</t>
  </si>
  <si>
    <t>TRACABILITE_REG</t>
  </si>
  <si>
    <t>Traçabilité, origine des produits, obligations réglementaires, données fournisseur, preuves documentaires et risques de non-conformité.</t>
  </si>
  <si>
    <t>M04</t>
  </si>
  <si>
    <t>QUALITE_SECURITE_BEA</t>
  </si>
  <si>
    <t>Qualité produit, sécurité des aliments, bien-être animal, critères techniques, exigences de réception et vigilance fournisseur.</t>
  </si>
  <si>
    <t>M05</t>
  </si>
  <si>
    <t>ENVIRON_APPRO</t>
  </si>
  <si>
    <t>Environnement, souveraineté alimentaire, approvisionnement direct, saisonnalité, gaspillage, protéines végétales, résilience des filières.</t>
  </si>
  <si>
    <t>JURIDIQUE_A_VERIFIER</t>
  </si>
  <si>
    <t>Notions juridiques, prix, pénalités, suivi d’exécution, pièces de marché. Moteur pédagogique à comparer au PDF CNRC source avant usage officiel.</t>
  </si>
  <si>
    <t>3</t>
  </si>
  <si>
    <t>Mode d’emploi utilisateur</t>
  </si>
  <si>
    <t>Procédure de base pour utiliser un moteur pendant une séance, un entraînement ou une auto-évaluation.</t>
  </si>
  <si>
    <t>3.1</t>
  </si>
  <si>
    <t>Choisir le moteur</t>
  </si>
  <si>
    <t>Sélectionner l’onglet correspondant au thème travaillé. Exemple : EGalim = M02 ; traçabilité = M03 ; qualité produit = M04 ; prix et clauses = M06.</t>
  </si>
  <si>
    <t>3.2</t>
  </si>
  <si>
    <t>Choisir le profil</t>
  </si>
  <si>
    <t>Choisir CFA pour une réponse terrain accessible ; choisir PRO pour une réponse plus technique. Le profil modifie l’exigence attendue et l’interprétation pédagogique.</t>
  </si>
  <si>
    <t>3.3</t>
  </si>
  <si>
    <t>Lire la question et la consigne</t>
  </si>
  <si>
    <t>Lire la question PRO ou CFA, puis la consigne associée. La consigne précise l’angle attendu : définition, preuve, risque, application terrain, clause ou critère.</t>
  </si>
  <si>
    <t>3.4</t>
  </si>
  <si>
    <t>Saisir une réponse initiale</t>
  </si>
  <si>
    <t>Écrire une réponse libre en phrases. Ne pas saisir une simple liste de mots isolés. La réponse doit expliquer la notion, le contexte et, si nécessaire, le document ou la preuve à contrôler.</t>
  </si>
  <si>
    <t>3.5</t>
  </si>
  <si>
    <t>Lire l’analyse</t>
  </si>
  <si>
    <t>Observer la note, les critères détectés, les manques, les exclusions éventuelles et les conseils. La note est un signal d’aide à la correction, pas une décision finale automatique.</t>
  </si>
  <si>
    <t>3.6</t>
  </si>
  <si>
    <t>Corriger la réponse</t>
  </si>
  <si>
    <t>Rédiger une réponse améliorée en intégrant les manques. La deuxième réponse doit être plus claire, plus complète et plus professionnelle que la première.</t>
  </si>
  <si>
    <t>3.7</t>
  </si>
  <si>
    <t>Comparer la progression</t>
  </si>
  <si>
    <t>Comparer réponse initiale et réponse corrigée. L’objectif est de mesurer la progression réelle, pas seulement d’obtenir une meilleure note.</t>
  </si>
  <si>
    <t>4</t>
  </si>
  <si>
    <t>Mode d’emploi formateur</t>
  </si>
  <si>
    <t>Le moteur doit faire réfléchir, verbaliser, corriger et progresser. Il ne doit pas être utilisé comme correcteur juridique ou vérité automatique.</t>
  </si>
  <si>
    <t>4.1</t>
  </si>
  <si>
    <t>Exploiter les relances</t>
  </si>
  <si>
    <t>Lire les manques détectés, poser une question de relance, demander une correction, puis comparer les deux réponses. La relance doit orienter sans donner immédiatement toute la réponse.</t>
  </si>
  <si>
    <t>4.2</t>
  </si>
  <si>
    <t>Contrôler le sens</t>
  </si>
  <si>
    <t>Vérifier que l’apprenant ne colle pas seulement des mots déclencheurs. Une réponse correcte doit contenir une idée, une explication, un lien avec le marché ou le terrain, et parfois une preuve.</t>
  </si>
  <si>
    <t>4.3</t>
  </si>
  <si>
    <t>Adapter l’exigence</t>
  </si>
  <si>
    <t>CFA : réponse simple, terrain, compréhensible. PRO : réponse structurée, précise, avec vocabulaire technique, documents, obligations et risques mieux identifiés.</t>
  </si>
  <si>
    <t>4.4</t>
  </si>
  <si>
    <t>Utiliser la note avec prudence</t>
  </si>
  <si>
    <t>Une note élevée ne suffit pas si la réponse est juridiquement ambiguë, mal formulée ou dangereuse. Le formateur garde la décision pédagogique finale.</t>
  </si>
  <si>
    <t>4.5</t>
  </si>
  <si>
    <t>Cas du M06</t>
  </si>
  <si>
    <t>Le M06 est un moteur de compréhension et de vigilance. Il ne valide pas juridiquement une clause, une pénalité, un seuil, un article ou une formule de révision.</t>
  </si>
  <si>
    <t>Ce qu’il ne faut pas modifier</t>
  </si>
  <si>
    <t>Zones à protéger pour conserver la mécanique du moteur et éviter de réintroduire des erreurs XML ou des formules fragiles.</t>
  </si>
  <si>
    <t>Interdit</t>
  </si>
  <si>
    <t>Colonnes mécaniques</t>
  </si>
  <si>
    <t>Ne pas modifier les colonnes de mécanique, notamment les colonnes de calcul et de diagnostic. Ne pas déplacer les plages moteur.</t>
  </si>
  <si>
    <t>Formules de calcul</t>
  </si>
  <si>
    <t>Ne pas écraser les formules, ne pas recréer de formules partagées XML, ne pas introduire de fonctions dynamiques ou incompatibles Excel 2021.</t>
  </si>
  <si>
    <t>Liens externes / VBA</t>
  </si>
  <si>
    <t>Ne pas ajouter de liens externes, de macros, de VBA, de compléments ou de fonctions non standard générant _xlfn ou _xludf.</t>
  </si>
  <si>
    <t>Colonnes R:AE</t>
  </si>
  <si>
    <t>Ne pas toucher aux colonnes mécaniques R:AE sans audit technique contrôlé.</t>
  </si>
  <si>
    <t>Ce qui peut être adapté</t>
  </si>
  <si>
    <t>Les textes pédagogiques peuvent évoluer, à condition de respecter la logique question / consigne / réponse attendue / relance / statut.</t>
  </si>
  <si>
    <t>Autorisé</t>
  </si>
  <si>
    <t>Questions PRO/CFA</t>
  </si>
  <si>
    <t>Peuvent être adaptées si elles restent claires, liées au thème et cohérentes avec le niveau CFA ou PRO.</t>
  </si>
  <si>
    <t>Consignes</t>
  </si>
  <si>
    <t>Peuvent être adaptées pour guider l’apprenant vers l’angle attendu : preuve, risque, application, clause, critère ou document.</t>
  </si>
  <si>
    <t>Réponses attendues</t>
  </si>
  <si>
    <t>Doivent rester construites. Éviter les simples listes de mots-clés. Une réponse attendue doit pouvoir servir de modèle pédagogique.</t>
  </si>
  <si>
    <t>Mémos et commentaires</t>
  </si>
  <si>
    <t>Peuvent être personnalisés pour aider à retenir, corriger et progresser. Le commentaire formateur doit être concret et exploitable.</t>
  </si>
  <si>
    <t>7</t>
  </si>
  <si>
    <t>Règle qualité par ligne</t>
  </si>
  <si>
    <t>Chaque ligne doit rester contrôlable et pédagogique.</t>
  </si>
  <si>
    <t>Question</t>
  </si>
  <si>
    <t>Une seule question claire, sans mélange excessif de thèmes.</t>
  </si>
  <si>
    <t>Consigne</t>
  </si>
  <si>
    <t>Un angle précis : définir, prouver, repérer un risque, appliquer sur le terrain ou relier à une pièce de marché.</t>
  </si>
  <si>
    <t>Réponse attendue</t>
  </si>
  <si>
    <t>Une réponse construite, contextualisée, avec les mots importants intégrés dans des phrases.</t>
  </si>
  <si>
    <t>Des critères détectables mais non suffisants seuls : ils guident l’analyse, sans remplacer le jugement du formateur.</t>
  </si>
  <si>
    <t>Si le point est juridique ou contractuel, indiquer clairement qu’il doit être vérifié sur le PDF CNRC source ou par une personne compétente.</t>
  </si>
  <si>
    <t>Phrase de présentation</t>
  </si>
  <si>
    <t>DCE 1 à 5 | CCAP 6 à 10 | CCTP 11 à 15 | RC 16 à 20 | BPU 21 à 25 | Prix révisable 26 à 30</t>
  </si>
  <si>
    <t>Formule révision 31 à 35 | Clause butoir 36 à 40 | Clause sauvegarde 41 à 45 | Rendez-vous 46 à 50 | Réexamen 51 à 55 | Critère prix 56 à 60</t>
  </si>
  <si>
    <t>Pénalités 61 à 65 | Résiliation 66 à 70 | Sécurité appro 71 à 75 | Insertion 76 à 80 | Marché réservé 81 à 85 | Agrément 86 à 90</t>
  </si>
  <si>
    <t>Suivi exécution 91 à 95 | Validation OCR 96 à 100</t>
  </si>
  <si>
    <t>Origine 1 à 5 | Données origine 6 à 10 | Volailles vrac 11 à 15 | Viandes 16 à 20 | BOF 21 à 25 | Produits mer 26 à 30</t>
  </si>
  <si>
    <t>Fruits légumes 31 à 35 | Canards vaccinés 36 à 40 | VSM 41 à 45 | PAT réglementaire 46 à 50 | Documents 51 à 55 | Réception 56 à 60</t>
  </si>
  <si>
    <t>Substitution 61 à 65 | Grossiste 66 à 70 | BPU 71 à 75 | Non-conformité 76 à 80 | Lots sensibles 81 à 85 | Information 86 à 90</t>
  </si>
  <si>
    <t>Contrôle fournisseur 91 à 95 | Réglementation 96 à 100</t>
  </si>
  <si>
    <t>Sourçage 1 à 5 | Filières 6 à 10 | PAT 11 à 15 | Outils filières 16 à 20 | BPU 21 à 25 | Allotissement 26 à 30</t>
  </si>
  <si>
    <t>Volailles 31 à 35 | Qualité 36 à 40 | Conservation 41 à 45 | Quantités 46 à 50 | Gestion directe 51 à 55 | Gestion concédée 56 à 60</t>
  </si>
  <si>
    <t>CCTP 61 à 65 | CCAP 66 à 70 | RC 71 à 75 | Critères 76 à 80 | Conditions 81 à 85 | Parangonnage 86 à 90</t>
  </si>
  <si>
    <t>Besoin 91 à 95 | DCE 96 à 100</t>
  </si>
  <si>
    <t>Numéros de questions communes   ▼</t>
  </si>
  <si>
    <t>◄ Saisissez “X” pour afficher les réponses attendues ; sans “X”, aucun contenu n’est affiché.</t>
  </si>
  <si>
    <t>boissons et collations comprises. Elle précise le périmètre, la base d’appréciation et les éléments qui rendent le comptage contrôlable. Elle distingue la catégorie officielle d’une simple allégation commerciale et introduit la nécessité de preuve documentaire.</t>
  </si>
  <si>
    <t xml:space="preserve"> besoin et exigences techniques dans le CCTP, règles administratives dans le CCAP, modalités de réponse et critères dans le RC, prix et unités dans le BPU. Vérifier la cohérence de l’ensemble.</t>
  </si>
  <si>
    <t>dire où ranger bordereau de prix unitaire dans les documents : produit et exigence dans le CCTP,</t>
  </si>
  <si>
    <t>règle de suivi dans le CCAP, façon de répondre dans le RC, prix dans le BPU. Vérifier que les documents ne se contredisent pas.</t>
  </si>
  <si>
    <t>objectif minimal de 50 % de produits durables et de qualité comme une exigence EGalim rattachée à l’ensemble des achats alimentaires entrant dans la composition des repas,</t>
  </si>
  <si>
    <t>PRO_A_N</t>
  </si>
  <si>
    <t>PRO_AB_N</t>
  </si>
  <si>
    <t>PRO_ATTENDU_N</t>
  </si>
  <si>
    <t>CFA_A_N</t>
  </si>
  <si>
    <t>CFA_AB_N</t>
  </si>
  <si>
    <t>CFA_ATTENDU_N</t>
  </si>
  <si>
    <t>Pour EGalim, donner au moins une preuve ou un geste de contrôle lié à : 50 %, produits durables, qualité, achats HT, année.</t>
  </si>
  <si>
    <t>relier bordereau de prix unitaire aux pièces adaptées du marché sans inventer une validation juridique</t>
  </si>
  <si>
    <t>Moteur 1 test complet — base pédagogique contrôlée</t>
  </si>
  <si>
    <t>Auteur : Joel Leboucher • Rochefort sur Mer |  Date : 08 Juin 2026  |  heure : 12h30 |  Document réalisé avec l'aide de ChatGPT 😊</t>
  </si>
  <si>
    <t xml:space="preserve"> Le CCAP sert à savoir quelles règles s’appliquent pendant le marché : ce que le fournisseur doit transmettre, quand il doit le faire, ce qui se passe en cas d’erreur ou de retard.</t>
  </si>
  <si>
    <t xml:space="preserve"> Attendu CFA : dire à quoi ça sert, où on le trouve et ce qu’il ne faut pas mélanger. À contrôler : Contrôler que l’obligation administrative est lisible, datée, applicable et reliée à un mode de preuve.</t>
  </si>
  <si>
    <t>regarder les preuves utiles : exiger calendrier, espèces proposées, quantités, origine et données liées aux produits de la mer frais.</t>
  </si>
  <si>
    <t xml:space="preserve">date de débarque ou d'abattage, bon de livraison, étiquette, fiche de traçabilité et mode de conditionnement. </t>
  </si>
  <si>
    <t xml:space="preserve"> chaque preuve au produit livré ou au BPU, et refuser les déclarations générales non vérifiables.</t>
  </si>
  <si>
    <t>date  d'abattage, bon de livraison, étiquette, fiche de traçabilité et mode de conditionnement.</t>
  </si>
  <si>
    <t>la preuve se voit et pourquoi elle permet de contrôler le produit.</t>
  </si>
  <si>
    <t>HELPERS_NOTATION</t>
  </si>
  <si>
    <t>Valeur</t>
  </si>
  <si>
    <t>Mots_cles_PRO</t>
  </si>
  <si>
    <t>Mots_cles_CFA</t>
  </si>
  <si>
    <t>Relance_formateur</t>
  </si>
  <si>
    <t>AUDIT</t>
  </si>
  <si>
    <t>Correction</t>
  </si>
  <si>
    <t>PRO_A_normalisé</t>
  </si>
  <si>
    <t>.</t>
  </si>
  <si>
    <t>Structure</t>
  </si>
  <si>
    <t>Mono-feuille : moteur + matrice sur MOTEUR_MONOFEUILLE</t>
  </si>
  <si>
    <t>PRO_A+B_normalisé</t>
  </si>
  <si>
    <t>Matrice</t>
  </si>
  <si>
    <t>BA:BQ</t>
  </si>
  <si>
    <t>Moteur refait sur 2 onglets</t>
  </si>
  <si>
    <t>A30:AE1240 supprimé du moteur visible</t>
  </si>
  <si>
    <t>CFA_A_normalisé</t>
  </si>
  <si>
    <t>Liaisons inter-onglets</t>
  </si>
  <si>
    <t>Aucune formule avec MATRICE!</t>
  </si>
  <si>
    <t>CFA_A+B_normalisé</t>
  </si>
  <si>
    <t>Pollution A30:AE1240</t>
  </si>
  <si>
    <t>Zone vidée</t>
  </si>
  <si>
    <t>B9+B14 et D9+D14</t>
  </si>
  <si>
    <t>Doit donner 20/20 si les critères sont couverts</t>
  </si>
  <si>
    <t>Total_PRO</t>
  </si>
  <si>
    <t>Points_PRO_A</t>
  </si>
  <si>
    <t>Points_PRO_A+B</t>
  </si>
  <si>
    <t>objectif minimal de 50 % de produits durables et de qualité, sur quels produits ou achats on regarde, et pourquoi il faut une preuve.prendre de meilleurs produits.</t>
  </si>
  <si>
    <t>Total_CFA</t>
  </si>
  <si>
    <t>Points_CFA_A</t>
  </si>
  <si>
    <t>Correction formules incompatibles</t>
  </si>
  <si>
    <t>Plus de tableau de calcul A30:AE1240</t>
  </si>
  <si>
    <t>Points_CFA_A+B</t>
  </si>
  <si>
    <t>Version</t>
  </si>
  <si>
    <t>moteur réduit sans A30:AE1240</t>
  </si>
  <si>
    <t>50 % de produits durables et</t>
  </si>
  <si>
    <t>Ajoute le point professionnel suivant : 50 % de produits durables et.</t>
  </si>
  <si>
    <t>de 50 %</t>
  </si>
  <si>
    <t>objectif minimal</t>
  </si>
  <si>
    <t>qualité comme une exigence egalim rattachée</t>
  </si>
  <si>
    <t>% de produits durables et de</t>
  </si>
  <si>
    <t>l ensemble des achats alimentaires entrant</t>
  </si>
  <si>
    <t>Ajoute le point professionnel suivant : l ensemble des achats alimentaires entrant.</t>
  </si>
  <si>
    <t>exigence egalim rattachée</t>
  </si>
  <si>
    <t>entrant dans</t>
  </si>
  <si>
    <t>à l ensemble des achats alimentaires</t>
  </si>
  <si>
    <t>rattachée à l ensemble des achats</t>
  </si>
  <si>
    <t>boissons et collations comprises elle précise</t>
  </si>
  <si>
    <t>Ajoute le point professionnel suivant : boissons et collations comprises elle précise.</t>
  </si>
  <si>
    <t>précise le périmètre</t>
  </si>
  <si>
    <t>repas boissons</t>
  </si>
  <si>
    <t>et collations comprises elle précise le</t>
  </si>
  <si>
    <t>le périmètre la base d appréciation</t>
  </si>
  <si>
    <t>éléments qui rendent le comptage contrôlable</t>
  </si>
  <si>
    <t>Ajoute le point professionnel suivant : éléments qui rendent le comptage contrôlable.</t>
  </si>
  <si>
    <t>comptage contrôlable elle</t>
  </si>
  <si>
    <t>catégorie officielle</t>
  </si>
  <si>
    <t>les éléments qui rendent le comptage</t>
  </si>
  <si>
    <t>appréciation et les éléments qui rendent</t>
  </si>
  <si>
    <t>simple allégation commerciale et introduit la</t>
  </si>
  <si>
    <t>Ajoute le point professionnel suivant : simple allégation commerciale et introduit la.</t>
  </si>
  <si>
    <t>une simple allégation</t>
  </si>
  <si>
    <t>allégation commerciale et introduit la nécessité</t>
  </si>
  <si>
    <t>introduit la nécessité de preuve documentaire</t>
  </si>
  <si>
    <t>compté pour objectif minimal de 50</t>
  </si>
  <si>
    <t>Ajoute ce point avec tes mots : compté pour objectif minimal de 50.</t>
  </si>
  <si>
    <t>être compté</t>
  </si>
  <si>
    <t>qualité sur quels produits ou achats</t>
  </si>
  <si>
    <t>Ajoute ce point avec tes mots : qualité sur quels produits ou achats.</t>
  </si>
  <si>
    <t>produits durables et</t>
  </si>
  <si>
    <t>de qualité</t>
  </si>
  <si>
    <t>quels produits ou achats on regarde</t>
  </si>
  <si>
    <t>de 50 % de produits durables</t>
  </si>
  <si>
    <t>preuve elle évite les réponses vagues</t>
  </si>
  <si>
    <t>Ajoute ce point avec tes mots : preuve elle évite les réponses vagues.</t>
  </si>
  <si>
    <t>faut une preuve</t>
  </si>
  <si>
    <t>il faut</t>
  </si>
  <si>
    <t>évite les réponses vagues comme prendre</t>
  </si>
  <si>
    <t>réponses vagues comme prendre de meilleurs</t>
  </si>
  <si>
    <t>prendre de meilleurs produits</t>
  </si>
  <si>
    <t>Ajoute ce point avec tes mots : prendre de meilleurs produits.</t>
  </si>
  <si>
    <t>produits pour egalim</t>
  </si>
  <si>
    <t>egalim donner</t>
  </si>
  <si>
    <t>preuve ou un geste de contrôle</t>
  </si>
  <si>
    <t>50 % produits durables qualité achats</t>
  </si>
  <si>
    <t>Ajoute ce point avec tes mots : 50 % produits durables qualité achats.</t>
  </si>
  <si>
    <t>à 50 %</t>
  </si>
  <si>
    <t>contrôle lié</t>
  </si>
  <si>
    <t>% produits durables qualité achats ht</t>
  </si>
  <si>
    <t>produits durables qualité achats ht année</t>
  </si>
  <si>
    <t>pièces pertinentes bpu factures tableau annuel</t>
  </si>
  <si>
    <t>Ajoute le point professionnel suivant : pièces pertinentes bpu factures tableau annuel.</t>
  </si>
  <si>
    <t>fiches produits certifications</t>
  </si>
  <si>
    <t>annuel des</t>
  </si>
  <si>
    <t>les pièces pertinentes bpu factures tableau</t>
  </si>
  <si>
    <t>des achats ht fiches produits</t>
  </si>
  <si>
    <t>produits certifications et export ma cantine</t>
  </si>
  <si>
    <t>Ajoute le point professionnel suivant : produits certifications et export ma cantine.</t>
  </si>
  <si>
    <t>cantine elle explique</t>
  </si>
  <si>
    <t>explique que</t>
  </si>
  <si>
    <t>fiches produits certifications et export ma</t>
  </si>
  <si>
    <t>ht fiches produits certifications et export</t>
  </si>
  <si>
    <t>rattachée à une référence du bpu</t>
  </si>
  <si>
    <t>Ajoute le point professionnel suivant : rattachée à une référence du bpu.</t>
  </si>
  <si>
    <t>validité rattachée à</t>
  </si>
  <si>
    <t>bpu ou</t>
  </si>
  <si>
    <t>être en cours de validité rattachée</t>
  </si>
  <si>
    <t>doit être en cours de validité</t>
  </si>
  <si>
    <t>pour le calcul annuel elle précise</t>
  </si>
  <si>
    <t>Ajoute le point professionnel suivant : pour le calcul annuel elle précise.</t>
  </si>
  <si>
    <t>livraison et exploitable</t>
  </si>
  <si>
    <t>preuve générique</t>
  </si>
  <si>
    <t>exploitable pour le calcul annuel elle</t>
  </si>
  <si>
    <t>le calcul annuel elle précise aussi</t>
  </si>
  <si>
    <t>générique ou non datée ne suffit</t>
  </si>
  <si>
    <t>Ajoute le point professionnel suivant : générique ou non datée ne suffit.</t>
  </si>
  <si>
    <t>sécuriser le suivi</t>
  </si>
  <si>
    <t>suivi egalim</t>
  </si>
  <si>
    <t>preuve générique ou non datée ne</t>
  </si>
  <si>
    <t>une preuve générique ou non datée</t>
  </si>
  <si>
    <t>objectif minimal de 50 % de</t>
  </si>
  <si>
    <t>Ajoute ce point avec tes mots : objectif minimal de 50 % de.</t>
  </si>
  <si>
    <t>pour objectif minimal</t>
  </si>
  <si>
    <t>minimal de 50 % de produits</t>
  </si>
  <si>
    <t>durables et de qualité certificat label</t>
  </si>
  <si>
    <t>qualité certificat label fiche produit facture</t>
  </si>
  <si>
    <t>Ajoute ce point avec tes mots : qualité certificat label fiche produit facture.</t>
  </si>
  <si>
    <t>produit facture ou</t>
  </si>
  <si>
    <t>ou tableau</t>
  </si>
  <si>
    <t>de qualité certificat label fiche produit</t>
  </si>
  <si>
    <t>et de qualité certificat label fiche</t>
  </si>
  <si>
    <t>faut vérifier que le document parle</t>
  </si>
  <si>
    <t>Ajoute ce point avec tes mots : faut vérifier que le document parle.</t>
  </si>
  <si>
    <t>il faut vérifier</t>
  </si>
  <si>
    <t>bon produit</t>
  </si>
  <si>
    <t>vérifier que le document parle du</t>
  </si>
  <si>
    <t>que le document parle du bon</t>
  </si>
  <si>
    <t>encore valable pour egalim donner au</t>
  </si>
  <si>
    <t>Ajoute ce point avec tes mots : encore valable pour egalim donner au.</t>
  </si>
  <si>
    <t>est encore valable</t>
  </si>
  <si>
    <t>une preuve</t>
  </si>
  <si>
    <t>valable pour egalim donner au moins</t>
  </si>
  <si>
    <t>additionner des achats non éligibles raisonner</t>
  </si>
  <si>
    <t>Ajoute le point professionnel suivant : additionner des achats non éligibles raisonner.</t>
  </si>
  <si>
    <t>risque principal additionner</t>
  </si>
  <si>
    <t>raisonner en</t>
  </si>
  <si>
    <t>principal additionner des achats non éligibles</t>
  </si>
  <si>
    <t>en quantités au lieu de valeur</t>
  </si>
  <si>
    <t>oublier que le bio est inclus</t>
  </si>
  <si>
    <t>Ajoute le point professionnel suivant : oublier que le bio est inclus.</t>
  </si>
  <si>
    <t>lieu de valeur</t>
  </si>
  <si>
    <t>bio est inclus dans les 50</t>
  </si>
  <si>
    <t>ou oublier que le bio est</t>
  </si>
  <si>
    <t>50 % elle montre la conséquence</t>
  </si>
  <si>
    <t>Ajoute le point professionnel suivant : 50 % elle montre la conséquence.</t>
  </si>
  <si>
    <t>le calcul egalim</t>
  </si>
  <si>
    <t>suivi fournisseur</t>
  </si>
  <si>
    <t>calcul egalim la télédéclaration le suivi</t>
  </si>
  <si>
    <t>montre la conséquence sur le calcul</t>
  </si>
  <si>
    <t>réaction opérationnelle demander une preuve complémentaire</t>
  </si>
  <si>
    <t>Ajoute le point professionnel suivant : réaction opérationnelle demander une preuve complémentaire.</t>
  </si>
  <si>
    <t>conformité d exécution</t>
  </si>
  <si>
    <t>exécution elle propose une réaction opérationnelle</t>
  </si>
  <si>
    <t>elle propose une réaction opérationnelle demander</t>
  </si>
  <si>
    <t>opérationnelle demander une preuve complémentaire exclure</t>
  </si>
  <si>
    <t>Ajoute le point professionnel suivant : opérationnelle demander une preuve complémentaire exclure.</t>
  </si>
  <si>
    <t>ligne du comptage</t>
  </si>
  <si>
    <t>la ligne</t>
  </si>
  <si>
    <t>demander une preuve complémentaire exclure la</t>
  </si>
  <si>
    <t>preuve claire utiliser le mauvais total</t>
  </si>
  <si>
    <t>Ajoute ce point avec tes mots : preuve claire utiliser le mauvais total.</t>
  </si>
  <si>
    <t>produit sans preuve</t>
  </si>
  <si>
    <t>piège compter</t>
  </si>
  <si>
    <t>sans preuve claire utiliser le mauvais</t>
  </si>
  <si>
    <t>claire utiliser le mauvais total ou</t>
  </si>
  <si>
    <t>accepter une mention</t>
  </si>
  <si>
    <t>mention qui</t>
  </si>
  <si>
    <t>utiliser le mauvais total ou accepter</t>
  </si>
  <si>
    <t>il faut demander la preuve avant</t>
  </si>
  <si>
    <t>Ajoute ce point avec tes mots : il faut demander la preuve avant.</t>
  </si>
  <si>
    <t>preuve avant de</t>
  </si>
  <si>
    <t>indique qu</t>
  </si>
  <si>
    <t>qu il faut demander la preuve</t>
  </si>
  <si>
    <t>avant de compter le produit pour</t>
  </si>
  <si>
    <t>Ajoute ce point avec tes mots : preuve ou un geste de contrôle.</t>
  </si>
  <si>
    <t>produit pour egalim</t>
  </si>
  <si>
    <t>geste de contrôle lié à 50</t>
  </si>
  <si>
    <t>produit du bpu vérifier décompte annuel</t>
  </si>
  <si>
    <t>Ajoute le point professionnel suivant : produit du bpu vérifier décompte annuel.</t>
  </si>
  <si>
    <t>contrôle structuré rapprocher</t>
  </si>
  <si>
    <t>le produit</t>
  </si>
  <si>
    <t>bpu vérifier décompte annuel en valeur</t>
  </si>
  <si>
    <t>du bpu vérifier décompte annuel en</t>
  </si>
  <si>
    <t>Ajoute le point professionnel suivant : bpu vérifier décompte annuel en valeur.</t>
  </si>
  <si>
    <t>identification des familles</t>
  </si>
  <si>
    <t>familles éligibles</t>
  </si>
  <si>
    <t>décompte annuel en valeur d achats</t>
  </si>
  <si>
    <t>éligibles et justificatifs rattachés aux produits</t>
  </si>
  <si>
    <t>rattachés aux produits contrôler la facture</t>
  </si>
  <si>
    <t>Ajoute le point professionnel suivant : rattachés aux produits contrôler la facture.</t>
  </si>
  <si>
    <t>le tableau annuel</t>
  </si>
  <si>
    <t>justificatifs rattachés</t>
  </si>
  <si>
    <t>tableau annuel puis conserver la preuve</t>
  </si>
  <si>
    <t>contrôler la facture ou le tableau</t>
  </si>
  <si>
    <t>déclaration elle distingue l achat réellement</t>
  </si>
  <si>
    <t>Ajoute le point professionnel suivant : déclaration elle distingue l achat réellement.</t>
  </si>
  <si>
    <t>achat réellement éligible</t>
  </si>
  <si>
    <t>la déclaration</t>
  </si>
  <si>
    <t>conserver la preuve pour le suivi</t>
  </si>
  <si>
    <t>annuel puis conserver la preuve pour</t>
  </si>
  <si>
    <t>un produit seulement annoncé comme durable</t>
  </si>
  <si>
    <t>Ajoute le point professionnel suivant : un produit seulement annoncé comme durable.</t>
  </si>
  <si>
    <t>durable ou</t>
  </si>
  <si>
    <t>éligible d un produit seulement annoncé</t>
  </si>
  <si>
    <t>réellement éligible d un produit seulement</t>
  </si>
  <si>
    <t>observable regarder le bon produit contrôler</t>
  </si>
  <si>
    <t>Ajoute ce point avec tes mots : observable regarder le bon produit contrôler.</t>
  </si>
  <si>
    <t>action observable regarder</t>
  </si>
  <si>
    <t>certificat vérifier</t>
  </si>
  <si>
    <t>le bon produit contrôler le label</t>
  </si>
  <si>
    <t>regarder le bon produit contrôler le</t>
  </si>
  <si>
    <t>une preuve manque pour objectif minimal</t>
  </si>
  <si>
    <t>Ajoute ce point avec tes mots : une preuve manque pour objectif minimal.</t>
  </si>
  <si>
    <t>tableau puis prévenir</t>
  </si>
  <si>
    <t>preuve manque pour objectif minimal de</t>
  </si>
  <si>
    <t>manque pour objectif minimal de 50</t>
  </si>
  <si>
    <t>faut pouvoir refaire le contrôle après</t>
  </si>
  <si>
    <t>Ajoute ce point avec tes mots : faut pouvoir refaire le contrôle après.</t>
  </si>
  <si>
    <t>de qualité il faut pouvoir refaire</t>
  </si>
  <si>
    <t>qualité il faut pouvoir refaire le</t>
  </si>
  <si>
    <t>pouvoir refaire le contrôle après coup</t>
  </si>
  <si>
    <t>Ajoute ce point avec tes mots : pouvoir refaire le contrôle après coup.</t>
  </si>
  <si>
    <t>coup pour egalim</t>
  </si>
  <si>
    <t>refaire le contrôle après coup pour</t>
  </si>
  <si>
    <t>en exigence vérifiable imposer une condition</t>
  </si>
  <si>
    <t>Ajoute le point professionnel suivant : en exigence vérifiable imposer une condition.</t>
  </si>
  <si>
    <t>objectif en exigence</t>
  </si>
  <si>
    <t>exécution chiffrée</t>
  </si>
  <si>
    <t>exigence vérifiable imposer une condition d</t>
  </si>
  <si>
    <t>vérifiable imposer une condition d exécution</t>
  </si>
  <si>
    <t>50 % et prévoir les preuves</t>
  </si>
  <si>
    <t>Ajoute le point professionnel suivant : 50 % et prévoir les preuves.</t>
  </si>
  <si>
    <t>preuves permettant</t>
  </si>
  <si>
    <t>condition d exécution chiffrée de 50</t>
  </si>
  <si>
    <t>permettant le suivi annuel elle distingue</t>
  </si>
  <si>
    <t>exécution critère d attribution preuve documentaire</t>
  </si>
  <si>
    <t>Ajoute le point professionnel suivant : exécution critère d attribution preuve documentaire.</t>
  </si>
  <si>
    <t>elle distingue condition</t>
  </si>
  <si>
    <t>distingue condition d exécution critère d</t>
  </si>
  <si>
    <t>condition d exécution critère d attribution</t>
  </si>
  <si>
    <t>rester objective contrôlable</t>
  </si>
  <si>
    <t>modalité de</t>
  </si>
  <si>
    <t>d attribution preuve documentaire et modalité</t>
  </si>
  <si>
    <t>critère d attribution preuve documentaire et</t>
  </si>
  <si>
    <t>rester objective contrôlable et compatible avec</t>
  </si>
  <si>
    <t>Ajoute le point professionnel suivant : rester objective contrôlable et compatible avec.</t>
  </si>
  <si>
    <t>besoin du marché</t>
  </si>
  <si>
    <t>le besoin</t>
  </si>
  <si>
    <t>doit rester objective contrôlable et compatible</t>
  </si>
  <si>
    <t>formulation doit rester objective contrôlable et</t>
  </si>
  <si>
    <t>engagement du fournisseur les preuves attendues</t>
  </si>
  <si>
    <t>Ajoute ce point avec tes mots : engagement du fournisseur les preuves attendues.</t>
  </si>
  <si>
    <t>faut écrire clairement</t>
  </si>
  <si>
    <t>l engagement</t>
  </si>
  <si>
    <t>du fournisseur les preuves attendues et</t>
  </si>
  <si>
    <t>fournisseur les preuves attendues et le</t>
  </si>
  <si>
    <t>seront vérifiées elle évite les phrases</t>
  </si>
  <si>
    <t>Ajoute ce point avec tes mots : seront vérifiées elle évite les phrases.</t>
  </si>
  <si>
    <t>elles seront vérifiées</t>
  </si>
  <si>
    <t>preuves attendues</t>
  </si>
  <si>
    <t>vérifiées elle évite les phrases floues</t>
  </si>
  <si>
    <t>évite les phrases floues comme produits</t>
  </si>
  <si>
    <t>floues comme produits responsables sans document</t>
  </si>
  <si>
    <t>Ajoute ce point avec tes mots : floues comme produits responsables sans document.</t>
  </si>
  <si>
    <t>phrases floues comme</t>
  </si>
  <si>
    <t>document ni</t>
  </si>
  <si>
    <t>produits responsables</t>
  </si>
  <si>
    <t>Ajoute ce point avec tes mots : produits responsables.</t>
  </si>
  <si>
    <t>contrôle pour egalim</t>
  </si>
  <si>
    <t>un geste de contrôle lié à</t>
  </si>
  <si>
    <t>20 % de produits biologiques comme</t>
  </si>
  <si>
    <t>Ajoute le point professionnel suivant : 20 % de produits biologiques comme.</t>
  </si>
  <si>
    <t>de 20 % de produits biologiques</t>
  </si>
  <si>
    <t>minimal de 20 % de produits</t>
  </si>
  <si>
    <t>produits biologiques ou en conversion comptabilisée</t>
  </si>
  <si>
    <t>Ajoute le point professionnel suivant : produits biologiques ou en conversion comptabilisée.</t>
  </si>
  <si>
    <t>de produits</t>
  </si>
  <si>
    <t>conversion comptabilisée dans les achats alimentaires</t>
  </si>
  <si>
    <t>biologiques ou en conversion comptabilisée dans</t>
  </si>
  <si>
    <t>achats alimentaires elle précise le périmètre</t>
  </si>
  <si>
    <t>Ajoute le point professionnel suivant : achats alimentaires elle précise le périmètre.</t>
  </si>
  <si>
    <t>périmètre la base</t>
  </si>
  <si>
    <t>base d</t>
  </si>
  <si>
    <t>alimentaires elle précise le périmètre la</t>
  </si>
  <si>
    <t>rendent le comptage contrôlable elle distingue</t>
  </si>
  <si>
    <t>Ajoute le point professionnel suivant : rendent le comptage contrôlable elle distingue.</t>
  </si>
  <si>
    <t>éléments qui rendent</t>
  </si>
  <si>
    <t>comptage contrôlable elle distingue la catégorie</t>
  </si>
  <si>
    <t>qui rendent le comptage contrôlable elle</t>
  </si>
  <si>
    <t>Ajoute le point professionnel suivant : allégation commerciale et introduit la nécessité.</t>
  </si>
  <si>
    <t>simple allégation commerciale</t>
  </si>
  <si>
    <t>catégorie officielle d une simple allégation</t>
  </si>
  <si>
    <t>commerciale et introduit la nécessité de</t>
  </si>
  <si>
    <t>compté pour objectif minimal de 20</t>
  </si>
  <si>
    <t>Ajoute ce point avec tes mots : compté pour objectif minimal de 20.</t>
  </si>
  <si>
    <t>de 20 %</t>
  </si>
  <si>
    <t>20 % de produits biologiques sur</t>
  </si>
  <si>
    <t>biologiques sur quels produits ou achats</t>
  </si>
  <si>
    <t>Ajoute ce point avec tes mots : biologiques sur quels produits ou achats.</t>
  </si>
  <si>
    <t>achats on regarde</t>
  </si>
  <si>
    <t>sur quels produits ou achats on</t>
  </si>
  <si>
    <t>réponses vagues comme</t>
  </si>
  <si>
    <t>meilleurs produits</t>
  </si>
  <si>
    <t>une preuve elle évite les réponses</t>
  </si>
  <si>
    <t>faut une preuve elle évite les</t>
  </si>
  <si>
    <t>meilleurs produits pour bio donner au</t>
  </si>
  <si>
    <t>geste de contrôle</t>
  </si>
  <si>
    <t>de meilleurs produits pour bio donner</t>
  </si>
  <si>
    <t>20 % bio certificat conversion facture</t>
  </si>
  <si>
    <t>Ajoute ce point avec tes mots : 20 % bio certificat conversion facture.</t>
  </si>
  <si>
    <t>conversion facture total</t>
  </si>
  <si>
    <t>total achats</t>
  </si>
  <si>
    <t>à 20 % bio certificat conversion</t>
  </si>
  <si>
    <t>lié à 20 % bio certificat</t>
  </si>
  <si>
    <t>certificat bio fiche produit facture bpu</t>
  </si>
  <si>
    <t>Ajoute le point professionnel suivant : certificat bio fiche produit facture bpu.</t>
  </si>
  <si>
    <t>pertinentes certificat bio</t>
  </si>
  <si>
    <t>bpu attestation</t>
  </si>
  <si>
    <t>attestation de conversion et tableau de</t>
  </si>
  <si>
    <t>de conversion et tableau de suivi</t>
  </si>
  <si>
    <t>suivi des achats ht elle explique</t>
  </si>
  <si>
    <t>Ajoute le point professionnel suivant : suivi des achats ht elle explique.</t>
  </si>
  <si>
    <t>tableau de suivi</t>
  </si>
  <si>
    <t>de suivi des achats ht elle</t>
  </si>
  <si>
    <t>validité rattachée à une référence du</t>
  </si>
  <si>
    <t>Ajoute le point professionnel suivant : validité rattachée à une référence du.</t>
  </si>
  <si>
    <t>de validité rattachée</t>
  </si>
  <si>
    <t>du bpu</t>
  </si>
  <si>
    <t>preuve doit être en cours de</t>
  </si>
  <si>
    <t>produits biologiques certificat label fiche produit</t>
  </si>
  <si>
    <t>Ajoute ce point avec tes mots : produits biologiques certificat label fiche produit.</t>
  </si>
  <si>
    <t>objectif minimal de</t>
  </si>
  <si>
    <t>% de produits biologiques certificat label</t>
  </si>
  <si>
    <t>de produits biologiques certificat label fiche</t>
  </si>
  <si>
    <t>biologiques certificat label fiche produit facture</t>
  </si>
  <si>
    <t>Ajoute ce point avec tes mots : biologiques certificat label fiche produit facture.</t>
  </si>
  <si>
    <t>suivi selon</t>
  </si>
  <si>
    <t>label fiche produit facture ou tableau</t>
  </si>
  <si>
    <t>document parle du</t>
  </si>
  <si>
    <t>il faut vérifier que le document</t>
  </si>
  <si>
    <t>qu il faut vérifier que le</t>
  </si>
  <si>
    <t>encore valable pour bio donner au</t>
  </si>
  <si>
    <t>Ajoute ce point avec tes mots : encore valable pour bio donner au.</t>
  </si>
  <si>
    <t>valable pour bio donner au moins</t>
  </si>
  <si>
    <t>confondre mention marketing et certification bio</t>
  </si>
  <si>
    <t>Ajoute le point professionnel suivant : confondre mention marketing et certification bio.</t>
  </si>
  <si>
    <t>principal confondre mention</t>
  </si>
  <si>
    <t>bio compter</t>
  </si>
  <si>
    <t>compter du bio non prouvé ou</t>
  </si>
  <si>
    <t>du bio non prouvé ou séparer</t>
  </si>
  <si>
    <t>bio compter du bio non prouvé</t>
  </si>
  <si>
    <t>Ajoute le point professionnel suivant : bio compter du bio non prouvé.</t>
  </si>
  <si>
    <t>tort le bio</t>
  </si>
  <si>
    <t>total durable</t>
  </si>
  <si>
    <t>non prouvé ou séparer à tort</t>
  </si>
  <si>
    <t>bio non prouvé ou séparer à</t>
  </si>
  <si>
    <t>Ajoute le point professionnel suivant : calcul egalim la télédéclaration le suivi.</t>
  </si>
  <si>
    <t>total durable elle montre la conséquence</t>
  </si>
  <si>
    <t>exécution elle propose</t>
  </si>
  <si>
    <t>produit pour bio</t>
  </si>
  <si>
    <t>geste de contrôle lié à 20</t>
  </si>
  <si>
    <t>rapprocher le produit du bpu vérifier</t>
  </si>
  <si>
    <t>Ajoute le point professionnel suivant : rapprocher le produit du bpu vérifier.</t>
  </si>
  <si>
    <t>bpu vérifier calcul</t>
  </si>
  <si>
    <t>structuré rapprocher</t>
  </si>
  <si>
    <t>vérifier calcul sur le total des</t>
  </si>
  <si>
    <t>calcul sur le total des achats</t>
  </si>
  <si>
    <t>achats ht preuve de certification biologique</t>
  </si>
  <si>
    <t>Ajoute le point professionnel suivant : achats ht preuve de certification biologique.</t>
  </si>
  <si>
    <t>certification biologique ou</t>
  </si>
  <si>
    <t>des achats</t>
  </si>
  <si>
    <t>conversion et rattachement aux références livrées</t>
  </si>
  <si>
    <t>biologique ou de conversion et rattachement</t>
  </si>
  <si>
    <t>références livrées contrôler la facture ou</t>
  </si>
  <si>
    <t>Ajoute le point professionnel suivant : références livrées contrôler la facture ou.</t>
  </si>
  <si>
    <t>aux références livrées</t>
  </si>
  <si>
    <t>tableau annuel</t>
  </si>
  <si>
    <t>livrées contrôler la facture ou le</t>
  </si>
  <si>
    <t>suivi et</t>
  </si>
  <si>
    <t>la déclaration elle distingue l achat</t>
  </si>
  <si>
    <t>vérifier la facture ou le tableau</t>
  </si>
  <si>
    <t>produits biologiques il faut pouvoir refaire</t>
  </si>
  <si>
    <t>Ajoute ce point avec tes mots : produits biologiques il faut pouvoir refaire.</t>
  </si>
  <si>
    <t>% de produits</t>
  </si>
  <si>
    <t>coup pour bio</t>
  </si>
  <si>
    <t>bio donner</t>
  </si>
  <si>
    <t>objectif en exigence vérifiable exiger au</t>
  </si>
  <si>
    <t>Ajoute le point professionnel suivant : objectif en exigence vérifiable exiger au.</t>
  </si>
  <si>
    <t>moins 20 %</t>
  </si>
  <si>
    <t>l objectif</t>
  </si>
  <si>
    <t>exigence vérifiable exiger au moins 20</t>
  </si>
  <si>
    <t>20 % de bio avec preuve</t>
  </si>
  <si>
    <t>bio avec preuve valide et suivi</t>
  </si>
  <si>
    <t>Ajoute le point professionnel suivant : bio avec preuve valide et suivi.</t>
  </si>
  <si>
    <t>% de bio</t>
  </si>
  <si>
    <t>l année civile elle distingue condition</t>
  </si>
  <si>
    <t>de bio avec preuve valide et</t>
  </si>
  <si>
    <t>distingue condition d</t>
  </si>
  <si>
    <t>d exécution critère d attribution preuve</t>
  </si>
  <si>
    <t>de suivi</t>
  </si>
  <si>
    <t>attribution preuve documentaire et modalité de</t>
  </si>
  <si>
    <t>suivi la formulation doit rester objective</t>
  </si>
  <si>
    <t>contrôle pour bio</t>
  </si>
  <si>
    <t>60 % de viandes et produits</t>
  </si>
  <si>
    <t>Ajoute le point professionnel suivant : 60 % de viandes et produits.</t>
  </si>
  <si>
    <t>la mer durables</t>
  </si>
  <si>
    <t>produits de</t>
  </si>
  <si>
    <t>objectif de 60 % de viandes</t>
  </si>
  <si>
    <t>de 60 % de viandes et</t>
  </si>
  <si>
    <t>les familles viandes volailles poissons produits</t>
  </si>
  <si>
    <t>Ajoute le point professionnel suivant : les familles viandes volailles poissons produits.</t>
  </si>
  <si>
    <t>rattachée à</t>
  </si>
  <si>
    <t>familles viandes volailles poissons produits de</t>
  </si>
  <si>
    <t>à les familles viandes volailles poissons</t>
  </si>
  <si>
    <t>objectif egalim elle précise le périmètre</t>
  </si>
  <si>
    <t>Ajoute le point professionnel suivant : objectif egalim elle précise le périmètre.</t>
  </si>
  <si>
    <t>sous objectif egalim</t>
  </si>
  <si>
    <t>aquaculture visées</t>
  </si>
  <si>
    <t>egalim elle précise le périmètre la</t>
  </si>
  <si>
    <t>elle précise le périmètre la base</t>
  </si>
  <si>
    <t>les éléments</t>
  </si>
  <si>
    <t>contrôlable elle distingue la catégorie officielle</t>
  </si>
  <si>
    <t>périmètre la base d appréciation et</t>
  </si>
  <si>
    <t>compté pour objectif de 60 %</t>
  </si>
  <si>
    <t>Ajoute ce point avec tes mots : compté pour objectif de 60 %.</t>
  </si>
  <si>
    <t>60 % de</t>
  </si>
  <si>
    <t>% de viandes et produits de</t>
  </si>
  <si>
    <t>de viandes et produits de la</t>
  </si>
  <si>
    <t>mer durables et</t>
  </si>
  <si>
    <t>et produits de la mer durables</t>
  </si>
  <si>
    <t>meilleurs produits pour viandes poissons donner</t>
  </si>
  <si>
    <t>vagues comme prendre</t>
  </si>
  <si>
    <t>réponses vagues</t>
  </si>
  <si>
    <t>de meilleurs produits pour viandes poissons</t>
  </si>
  <si>
    <t>60 % viande poisson preuve achats</t>
  </si>
  <si>
    <t>Ajoute ce point avec tes mots : 60 % viande poisson preuve achats.</t>
  </si>
  <si>
    <t>à 60 %</t>
  </si>
  <si>
    <t>une preuve ou un geste de</t>
  </si>
  <si>
    <t>famille factures fiches produits labels attestations</t>
  </si>
  <si>
    <t>Ajoute le point professionnel suivant : famille factures fiches produits labels attestations.</t>
  </si>
  <si>
    <t>pièces pertinentes bpu</t>
  </si>
  <si>
    <t>attestations tableau</t>
  </si>
  <si>
    <t>bpu par famille factures fiches produits</t>
  </si>
  <si>
    <t>pertinentes bpu par famille factures fiches</t>
  </si>
  <si>
    <t>tableau de suivi viandes et produits</t>
  </si>
  <si>
    <t>Ajoute le point professionnel suivant : tableau de suivi viandes et produits.</t>
  </si>
  <si>
    <t>mer elle explique</t>
  </si>
  <si>
    <t>la mer</t>
  </si>
  <si>
    <t>attestations tableau de suivi viandes et</t>
  </si>
  <si>
    <t>suivi viandes et produits de la</t>
  </si>
  <si>
    <t>de validité rattachée à une référence</t>
  </si>
  <si>
    <t>Ajoute le point professionnel suivant : de validité rattachée à une référence.</t>
  </si>
  <si>
    <t>cours de validité</t>
  </si>
  <si>
    <t>référence du</t>
  </si>
  <si>
    <t>la preuve doit être en cours</t>
  </si>
  <si>
    <t>preuve générique ou</t>
  </si>
  <si>
    <t>non datée ne suffit pas pour</t>
  </si>
  <si>
    <t>ou non datée ne suffit pas</t>
  </si>
  <si>
    <t>Ajoute ce point avec tes mots : objectif de 60 % de viandes.</t>
  </si>
  <si>
    <t>utiles pour objectif</t>
  </si>
  <si>
    <t>preuves utiles</t>
  </si>
  <si>
    <t>pour objectif de 60 % de</t>
  </si>
  <si>
    <t>de qualité certificat</t>
  </si>
  <si>
    <t>mer durables</t>
  </si>
  <si>
    <t>certificat label fiche produit facture ou</t>
  </si>
  <si>
    <t>est encore valable pour viandes poissons</t>
  </si>
  <si>
    <t>Ajoute ce point avec tes mots : est encore valable pour viandes poissons.</t>
  </si>
  <si>
    <t>viandes poissons donner</t>
  </si>
  <si>
    <t>il est encore valable pour viandes</t>
  </si>
  <si>
    <t>qu il est encore valable pour</t>
  </si>
  <si>
    <t>principal appliquer seulement le 50 %</t>
  </si>
  <si>
    <t>Ajoute le point professionnel suivant : principal appliquer seulement le 50 %.</t>
  </si>
  <si>
    <t>risque principal appliquer</t>
  </si>
  <si>
    <t>% global</t>
  </si>
  <si>
    <t>global sans contrôler séparément les familles</t>
  </si>
  <si>
    <t>sans contrôler séparément les familles viandes</t>
  </si>
  <si>
    <t>50 % global sans contrôler séparément</t>
  </si>
  <si>
    <t>Ajoute le point professionnel suivant : 50 % global sans contrôler séparément.</t>
  </si>
  <si>
    <t>viandes et produits</t>
  </si>
  <si>
    <t>produits aquatiques</t>
  </si>
  <si>
    <t>contrôler séparément les familles viandes et</t>
  </si>
  <si>
    <t>fournisseur ou la conformité d exécution</t>
  </si>
  <si>
    <t>preuve complémentaire exclure</t>
  </si>
  <si>
    <t>propose une</t>
  </si>
  <si>
    <t>une réaction opérationnelle demander une preuve</t>
  </si>
  <si>
    <t>la conformité d exécution elle propose</t>
  </si>
  <si>
    <t>comptage ou</t>
  </si>
  <si>
    <t>preuve complémentaire exclure la ligne du</t>
  </si>
  <si>
    <t>compter le produit pour viandes poissons</t>
  </si>
  <si>
    <t>Ajoute ce point avec tes mots : compter le produit pour viandes poissons.</t>
  </si>
  <si>
    <t>preuve avant de compter le produit</t>
  </si>
  <si>
    <t>de compter le produit pour viandes</t>
  </si>
  <si>
    <t>produit du bpu vérifier suivi spécifique</t>
  </si>
  <si>
    <t>Ajoute le point professionnel suivant : produit du bpu vérifier suivi spécifique.</t>
  </si>
  <si>
    <t>famille preuve</t>
  </si>
  <si>
    <t>bpu vérifier suivi spécifique par famille</t>
  </si>
  <si>
    <t>suivi spécifique par famille preuve qualité</t>
  </si>
  <si>
    <t>Ajoute le point professionnel suivant : suivi spécifique par famille preuve qualité.</t>
  </si>
  <si>
    <t>durable et calcul</t>
  </si>
  <si>
    <t>calcul en</t>
  </si>
  <si>
    <t>vérifier suivi spécifique par famille preuve</t>
  </si>
  <si>
    <t>famille preuve qualité ou durable et</t>
  </si>
  <si>
    <t>achats concernés contrôler la facture ou</t>
  </si>
  <si>
    <t>Ajoute le point professionnel suivant : achats concernés contrôler la facture ou.</t>
  </si>
  <si>
    <t>les achats concernés</t>
  </si>
  <si>
    <t>concernés contrôler la facture ou le</t>
  </si>
  <si>
    <t>preuve manque pour objectif de 60</t>
  </si>
  <si>
    <t>Ajoute ce point avec tes mots : preuve manque pour objectif de 60.</t>
  </si>
  <si>
    <t>prévenir si</t>
  </si>
  <si>
    <t>manque pour objectif de 60 %</t>
  </si>
  <si>
    <t>si une preuve manque pour objectif</t>
  </si>
  <si>
    <t>Ajoute ce point avec tes mots : 60 % de viandes et produits.</t>
  </si>
  <si>
    <t>contrôle après coup pour viandes poissons</t>
  </si>
  <si>
    <t>Ajoute ce point avec tes mots : contrôle après coup pour viandes poissons.</t>
  </si>
  <si>
    <t>faut pouvoir refaire</t>
  </si>
  <si>
    <t>le contrôle</t>
  </si>
  <si>
    <t>après coup pour viandes poissons donner</t>
  </si>
  <si>
    <t>coup pour viandes poissons donner au</t>
  </si>
  <si>
    <t>exigence vérifiable prévoir une exigence dédiée</t>
  </si>
  <si>
    <t>Ajoute le point professionnel suivant : exigence vérifiable prévoir une exigence dédiée.</t>
  </si>
  <si>
    <t>en exigence vérifiable</t>
  </si>
  <si>
    <t>vérifiable prévoir une exigence dédiée de</t>
  </si>
  <si>
    <t>prévoir une exigence dédiée de 60</t>
  </si>
  <si>
    <t>60 % pour les familles ciblées</t>
  </si>
  <si>
    <t>Ajoute le point professionnel suivant : 60 % pour les familles ciblées.</t>
  </si>
  <si>
    <t>familles ciblées et</t>
  </si>
  <si>
    <t>des modalités</t>
  </si>
  <si>
    <t>exigence dédiée de 60 % pour</t>
  </si>
  <si>
    <t>une exigence dédiée de 60 %</t>
  </si>
  <si>
    <t>référence elle distingue</t>
  </si>
  <si>
    <t>distingue condition</t>
  </si>
  <si>
    <t>documentaire et modalité</t>
  </si>
  <si>
    <t>rester objective</t>
  </si>
  <si>
    <t>viandes poissons</t>
  </si>
  <si>
    <t>produits responsables sans document ni contrôle</t>
  </si>
  <si>
    <t>document ni contrôle pour viandes poissons</t>
  </si>
  <si>
    <t>calcul egalim en valeur d achats</t>
  </si>
  <si>
    <t>Ajoute le point professionnel suivant : calcul egalim en valeur d achats.</t>
  </si>
  <si>
    <t>mode de calcul egalim en valeur</t>
  </si>
  <si>
    <t>de calcul egalim en valeur d</t>
  </si>
  <si>
    <t>calcul des pourcentages egalim à partir</t>
  </si>
  <si>
    <t>Ajoute le point professionnel suivant : calcul des pourcentages egalim à partir.</t>
  </si>
  <si>
    <t>le calcul</t>
  </si>
  <si>
    <t>la valeur des achats alimentaires annuels</t>
  </si>
  <si>
    <t>des pourcentages egalim à partir de</t>
  </si>
  <si>
    <t>alimentaires annuels elle précise le périmètre</t>
  </si>
  <si>
    <t>Ajoute le point professionnel suivant : alimentaires annuels elle précise le périmètre.</t>
  </si>
  <si>
    <t>achats alimentaires annuels</t>
  </si>
  <si>
    <t>périmètre la</t>
  </si>
  <si>
    <t>de la valeur des achats alimentaires</t>
  </si>
  <si>
    <t>base d appréciation et les éléments</t>
  </si>
  <si>
    <t>compté pour mode de calcul egalim</t>
  </si>
  <si>
    <t>Ajoute ce point avec tes mots : compté pour mode de calcul egalim.</t>
  </si>
  <si>
    <t>calcul egalim en</t>
  </si>
  <si>
    <t>egalim en valeur d achats ht</t>
  </si>
  <si>
    <t>Ajoute ce point avec tes mots : quels produits ou achats on regarde.</t>
  </si>
  <si>
    <t>sur quels produits</t>
  </si>
  <si>
    <t>produits ou achats on regarde et</t>
  </si>
  <si>
    <t>produits pour calcul</t>
  </si>
  <si>
    <t>calcul donner</t>
  </si>
  <si>
    <t>total achats produits comptés pourcentage année</t>
  </si>
  <si>
    <t>Ajoute ce point avec tes mots : total achats produits comptés pourcentage année.</t>
  </si>
  <si>
    <t>ht total achats</t>
  </si>
  <si>
    <t>factures ht export comptable bpu tableau</t>
  </si>
  <si>
    <t>Ajoute le point professionnel suivant : factures ht export comptable bpu tableau.</t>
  </si>
  <si>
    <t>pièces pertinentes factures</t>
  </si>
  <si>
    <t>pertinentes factures ht export comptable bpu</t>
  </si>
  <si>
    <t>export comptable bpu tableau de suivi</t>
  </si>
  <si>
    <t>suivi annuel ventilation par catégorie egalim</t>
  </si>
  <si>
    <t>Ajoute le point professionnel suivant : suivi annuel ventilation par catégorie egalim.</t>
  </si>
  <si>
    <t>egalim elle explique</t>
  </si>
  <si>
    <t>annuel ventilation par catégorie egalim elle</t>
  </si>
  <si>
    <t>de suivi annuel ventilation par catégorie</t>
  </si>
  <si>
    <t>Ajoute le point professionnel suivant : une preuve générique ou non datée.</t>
  </si>
  <si>
    <t>calcul annuel elle</t>
  </si>
  <si>
    <t>elle précise</t>
  </si>
  <si>
    <t>et exploitable pour le calcul annuel</t>
  </si>
  <si>
    <t>livraison et exploitable pour le calcul</t>
  </si>
  <si>
    <t>utiles pour mode de calcul egalim</t>
  </si>
  <si>
    <t>Ajoute ce point avec tes mots : utiles pour mode de calcul egalim.</t>
  </si>
  <si>
    <t>valeur d achats ht certificat label</t>
  </si>
  <si>
    <t>d achats ht certificat label fiche</t>
  </si>
  <si>
    <t>Ajoute ce point avec tes mots : label fiche produit facture ou tableau.</t>
  </si>
  <si>
    <t>certificat label fiche</t>
  </si>
  <si>
    <t>tableau de</t>
  </si>
  <si>
    <t>achats ht certificat label</t>
  </si>
  <si>
    <t>de suivi selon le cas elle</t>
  </si>
  <si>
    <t>encore valable pour calcul donner au</t>
  </si>
  <si>
    <t>Ajoute ce point avec tes mots : encore valable pour calcul donner au.</t>
  </si>
  <si>
    <t>valable pour calcul donner au moins</t>
  </si>
  <si>
    <t>principal calculer au poids au nombre</t>
  </si>
  <si>
    <t>Ajoute le point professionnel suivant : principal calculer au poids au nombre.</t>
  </si>
  <si>
    <t>risque principal calculer</t>
  </si>
  <si>
    <t>nombre de</t>
  </si>
  <si>
    <t>repas ou sur une période partielle</t>
  </si>
  <si>
    <t>de repas ou sur une période</t>
  </si>
  <si>
    <t>période partielle sans l indiquer elle</t>
  </si>
  <si>
    <t>Ajoute le point professionnel suivant : période partielle sans l indiquer elle.</t>
  </si>
  <si>
    <t>une période partielle</t>
  </si>
  <si>
    <t>elle montre</t>
  </si>
  <si>
    <t>la conséquence sur le calcul egalim</t>
  </si>
  <si>
    <t>Ajoute ce point avec tes mots : preuve avant de compter le produit.</t>
  </si>
  <si>
    <t>produit pour calcul</t>
  </si>
  <si>
    <t>bpu vérifier formule de calcul claire</t>
  </si>
  <si>
    <t>Ajoute le point professionnel suivant : bpu vérifier formule de calcul claire.</t>
  </si>
  <si>
    <t>claire achats</t>
  </si>
  <si>
    <t>structuré rapprocher le produit du bpu</t>
  </si>
  <si>
    <t>calcul claire achats éligibles ht divisés</t>
  </si>
  <si>
    <t>Ajoute le point professionnel suivant : calcul claire achats éligibles ht divisés.</t>
  </si>
  <si>
    <t>divisés par</t>
  </si>
  <si>
    <t>formule de calcul claire achats éligibles</t>
  </si>
  <si>
    <t>vérifier formule de calcul claire achats</t>
  </si>
  <si>
    <t>Ajoute le point professionnel suivant : tableau annuel puis conserver la preuve.</t>
  </si>
  <si>
    <t>année contrôler</t>
  </si>
  <si>
    <t>preuve manque pour mode de calcul</t>
  </si>
  <si>
    <t>Ajoute ce point avec tes mots : preuve manque pour mode de calcul.</t>
  </si>
  <si>
    <t>puis prévenir si une preuve manque</t>
  </si>
  <si>
    <t>valeur d achats</t>
  </si>
  <si>
    <t>calcul egalim</t>
  </si>
  <si>
    <t>achats ht il faut pouvoir refaire</t>
  </si>
  <si>
    <t>coup pour calcul</t>
  </si>
  <si>
    <t>en exigence vérifiable définir la méthode</t>
  </si>
  <si>
    <t>Ajoute le point professionnel suivant : en exigence vérifiable définir la méthode.</t>
  </si>
  <si>
    <t>méthode de</t>
  </si>
  <si>
    <t>calcul la période les données demandées</t>
  </si>
  <si>
    <t>de calcul la période les données</t>
  </si>
  <si>
    <t>Ajoute le point professionnel suivant : calcul la période les données demandées.</t>
  </si>
  <si>
    <t>données demandées et</t>
  </si>
  <si>
    <t>les contrôles</t>
  </si>
  <si>
    <t>contrôles de cohérence elle distingue condition</t>
  </si>
  <si>
    <t>vérifiable définir la méthode de calcul</t>
  </si>
  <si>
    <t>condition d exécution</t>
  </si>
  <si>
    <t>contrôle pour calcul</t>
  </si>
  <si>
    <t>responsables sans document ni contrôle pour</t>
  </si>
  <si>
    <t>lié à ht total</t>
  </si>
  <si>
    <t>cantine comme une exigence egalim rattachée</t>
  </si>
  <si>
    <t>Ajoute le point professionnel suivant : cantine comme une exigence egalim rattachée.</t>
  </si>
  <si>
    <t>egalim rattachée à</t>
  </si>
  <si>
    <t>ma cantine comme une exigence egalim</t>
  </si>
  <si>
    <t>rattachée à la transmission des données</t>
  </si>
  <si>
    <t>données egalim de l année précédente</t>
  </si>
  <si>
    <t>Ajoute le point professionnel suivant : données egalim de l année précédente.</t>
  </si>
  <si>
    <t>des données egalim</t>
  </si>
  <si>
    <t>exigence egalim rattachée à la transmission</t>
  </si>
  <si>
    <t>egalim de l année précédente au</t>
  </si>
  <si>
    <t>premier trimestre elle précise le périmètre</t>
  </si>
  <si>
    <t>Ajoute le point professionnel suivant : premier trimestre elle précise le périmètre.</t>
  </si>
  <si>
    <t>précédente au premier trimestre elle précise</t>
  </si>
  <si>
    <t>année précédente au premier trimestre elle</t>
  </si>
  <si>
    <t>distingue la catégorie</t>
  </si>
  <si>
    <t>officielle d une simple allégation commerciale</t>
  </si>
  <si>
    <t>doit être compté pour déclaration annuelle</t>
  </si>
  <si>
    <t>Ajoute ce point avec tes mots : doit être compté pour déclaration annuelle.</t>
  </si>
  <si>
    <t>déclaration annuelle sur</t>
  </si>
  <si>
    <t>cantine sur quels produits</t>
  </si>
  <si>
    <t>qui doit être compté pour déclaration</t>
  </si>
  <si>
    <t>regarde et pourquoi</t>
  </si>
  <si>
    <t>sur quels</t>
  </si>
  <si>
    <t>et pourquoi il faut une preuve</t>
  </si>
  <si>
    <t>meilleurs produits pour déclaration donner au</t>
  </si>
  <si>
    <t>de meilleurs produits pour déclaration donner</t>
  </si>
  <si>
    <t>cantine déclaration année précédente achats preuves</t>
  </si>
  <si>
    <t>Ajoute ce point avec tes mots : cantine déclaration année précédente achats preuves.</t>
  </si>
  <si>
    <t>ma cantine déclaration</t>
  </si>
  <si>
    <t>pertinentes tableau de télédéclaration factures totaux</t>
  </si>
  <si>
    <t>Ajoute le point professionnel suivant : pertinentes tableau de télédéclaration factures totaux.</t>
  </si>
  <si>
    <t>pièces pertinentes tableau</t>
  </si>
  <si>
    <t>tableau de télédéclaration factures totaux ht</t>
  </si>
  <si>
    <t>de télédéclaration factures totaux ht catégories</t>
  </si>
  <si>
    <t>egalim preuves de qualité ou bio</t>
  </si>
  <si>
    <t>Ajoute le point professionnel suivant : egalim preuves de qualité ou bio.</t>
  </si>
  <si>
    <t>bio elle explique</t>
  </si>
  <si>
    <t>catégories egalim preuves de qualité ou</t>
  </si>
  <si>
    <t>ht catégories egalim preuves de qualité</t>
  </si>
  <si>
    <t>cantine certificat label fiche produit facture</t>
  </si>
  <si>
    <t>Ajoute ce point avec tes mots : cantine certificat label fiche produit facture.</t>
  </si>
  <si>
    <t>ma cantine certificat label fiche produit</t>
  </si>
  <si>
    <t>le document parle du bon produit</t>
  </si>
  <si>
    <t>Ajoute ce point avec tes mots : le document parle du bon produit.</t>
  </si>
  <si>
    <t>faut vérifier que</t>
  </si>
  <si>
    <t>produit et</t>
  </si>
  <si>
    <t>encore valable pour déclaration donner au</t>
  </si>
  <si>
    <t>Ajoute ce point avec tes mots : encore valable pour déclaration donner au.</t>
  </si>
  <si>
    <t>valable pour déclaration donner au moins</t>
  </si>
  <si>
    <t>principal attendre la fin du marché</t>
  </si>
  <si>
    <t>Ajoute le point professionnel suivant : principal attendre la fin du marché.</t>
  </si>
  <si>
    <t>risque principal attendre</t>
  </si>
  <si>
    <t>marché pour</t>
  </si>
  <si>
    <t>pour chercher les preuves ou déclarer</t>
  </si>
  <si>
    <t>chercher les preuves ou déclarer des</t>
  </si>
  <si>
    <t>déclarer des données non vérifiables elle</t>
  </si>
  <si>
    <t>Ajoute le point professionnel suivant : déclarer des données non vérifiables elle.</t>
  </si>
  <si>
    <t>vérifiables elle montre</t>
  </si>
  <si>
    <t>ou déclarer</t>
  </si>
  <si>
    <t>marché pour chercher les preuves ou</t>
  </si>
  <si>
    <t>produit pour déclaration</t>
  </si>
  <si>
    <t>déclaration donner</t>
  </si>
  <si>
    <t>produit du bpu vérifier données consolidées</t>
  </si>
  <si>
    <t>Ajoute le point professionnel suivant : produit du bpu vérifier données consolidées.</t>
  </si>
  <si>
    <t>bpu vérifier données consolidées par année</t>
  </si>
  <si>
    <t>civile catégories egalim identifiées et cohérence</t>
  </si>
  <si>
    <t>Ajoute le point professionnel suivant : civile catégories egalim identifiées et cohérence.</t>
  </si>
  <si>
    <t>année civile catégories</t>
  </si>
  <si>
    <t>achats facturés</t>
  </si>
  <si>
    <t>vérifier données consolidées par année civile</t>
  </si>
  <si>
    <t>achats facturés contrôler</t>
  </si>
  <si>
    <t>le tableau</t>
  </si>
  <si>
    <t>facturés contrôler la facture ou le</t>
  </si>
  <si>
    <t>une preuve manque pour déclaration annuelle</t>
  </si>
  <si>
    <t>Ajoute ce point avec tes mots : une preuve manque pour déclaration annuelle.</t>
  </si>
  <si>
    <t>cantine il faut</t>
  </si>
  <si>
    <t>il faut pouvoir refaire le contrôle</t>
  </si>
  <si>
    <t>coup pour déclaration</t>
  </si>
  <si>
    <t>exigence vérifiable prévoir la transmission régulière</t>
  </si>
  <si>
    <t>Ajoute le point professionnel suivant : exigence vérifiable prévoir la transmission régulière.</t>
  </si>
  <si>
    <t>données nécessaires</t>
  </si>
  <si>
    <t>vérifiable prévoir la transmission régulière des</t>
  </si>
  <si>
    <t>prévoir la transmission régulière des données</t>
  </si>
  <si>
    <t>transmission régulière des données nécessaires à</t>
  </si>
  <si>
    <t>Ajoute le point professionnel suivant : transmission régulière des données nécessaires à.</t>
  </si>
  <si>
    <t>au rapport annuel</t>
  </si>
  <si>
    <t>la transmission régulière des données nécessaires</t>
  </si>
  <si>
    <t>contrôle pour déclaration</t>
  </si>
  <si>
    <t>lié à ma cantine</t>
  </si>
  <si>
    <t>origine comme une exigence egalim rattachée</t>
  </si>
  <si>
    <t>Ajoute le point professionnel suivant : origine comme une exigence egalim rattachée.</t>
  </si>
  <si>
    <t>officiels de qualité</t>
  </si>
  <si>
    <t>signes officiels</t>
  </si>
  <si>
    <t>exigence egalim rattachée à les catégories</t>
  </si>
  <si>
    <t>egalim rattachée à les catégories siqo</t>
  </si>
  <si>
    <t>catégories siqo comptabilisables comme produits durables</t>
  </si>
  <si>
    <t>Ajoute le point professionnel suivant : catégories siqo comptabilisables comme produits durables.</t>
  </si>
  <si>
    <t>les catégories</t>
  </si>
  <si>
    <t>siqo comptabilisables comme produits durables et</t>
  </si>
  <si>
    <t>comptabilisables comme produits durables et de</t>
  </si>
  <si>
    <t>Ajoute le point professionnel suivant : le périmètre la base d appréciation.</t>
  </si>
  <si>
    <t>appréciation et</t>
  </si>
  <si>
    <t>durables et de qualité elle précise</t>
  </si>
  <si>
    <t>produits durables et de qualité elle</t>
  </si>
  <si>
    <t>compté pour signes officiels de qualité</t>
  </si>
  <si>
    <t>Ajoute ce point avec tes mots : compté pour signes officiels de qualité.</t>
  </si>
  <si>
    <t>être compté pour</t>
  </si>
  <si>
    <t>qualité et</t>
  </si>
  <si>
    <t>clairement ce qui doit être compté</t>
  </si>
  <si>
    <t>et d origine sur</t>
  </si>
  <si>
    <t>origine sur quels produits ou achats</t>
  </si>
  <si>
    <t>Ajoute ce point avec tes mots : origine sur quels produits ou achats.</t>
  </si>
  <si>
    <t>d origine</t>
  </si>
  <si>
    <t>on regarde et pourquoi il faut</t>
  </si>
  <si>
    <t>produits pour siqo</t>
  </si>
  <si>
    <t>siqo donner</t>
  </si>
  <si>
    <t>siqo logo officiel qualité origine certificat</t>
  </si>
  <si>
    <t>Ajoute ce point avec tes mots : siqo logo officiel qualité origine certificat.</t>
  </si>
  <si>
    <t>à siqo logo</t>
  </si>
  <si>
    <t>pertinentes certificat fiche produit étiquette cahier</t>
  </si>
  <si>
    <t>Ajoute le point professionnel suivant : pertinentes certificat fiche produit étiquette cahier.</t>
  </si>
  <si>
    <t>pièces pertinentes certificat</t>
  </si>
  <si>
    <t>charges bpu</t>
  </si>
  <si>
    <t>certificat fiche produit étiquette cahier des</t>
  </si>
  <si>
    <t>fiche produit étiquette cahier des charges</t>
  </si>
  <si>
    <t>mentionnant la référence concernée elle explique</t>
  </si>
  <si>
    <t>Ajoute le point professionnel suivant : mentionnant la référence concernée elle explique.</t>
  </si>
  <si>
    <t>facture mentionnant la</t>
  </si>
  <si>
    <t>bpu et facture mentionnant</t>
  </si>
  <si>
    <t>origine certificat label fiche produit facture</t>
  </si>
  <si>
    <t>Ajoute ce point avec tes mots : origine certificat label fiche produit facture.</t>
  </si>
  <si>
    <t>signes officiels de</t>
  </si>
  <si>
    <t>d origine certificat label fiche produit</t>
  </si>
  <si>
    <t>qualité et d origine certificat label</t>
  </si>
  <si>
    <t>encore valable pour siqo donner au</t>
  </si>
  <si>
    <t>Ajoute ce point avec tes mots : encore valable pour siqo donner au.</t>
  </si>
  <si>
    <t>valable pour siqo donner au moins</t>
  </si>
  <si>
    <t>produit et qu il est encore</t>
  </si>
  <si>
    <t>risque principal prendre un logo commercial</t>
  </si>
  <si>
    <t>Ajoute le point professionnel suivant : risque principal prendre un logo commercial.</t>
  </si>
  <si>
    <t>logo commercial une</t>
  </si>
  <si>
    <t>origine mise</t>
  </si>
  <si>
    <t>le risque principal prendre un logo</t>
  </si>
  <si>
    <t>commercial une marque ou une origine</t>
  </si>
  <si>
    <t>siqo reconnu elle montre la conséquence</t>
  </si>
  <si>
    <t>Ajoute le point professionnel suivant : siqo reconnu elle montre la conséquence.</t>
  </si>
  <si>
    <t>un siqo reconnu</t>
  </si>
  <si>
    <t>mise en avant pour un siqo</t>
  </si>
  <si>
    <t>reconnu elle montre la conséquence sur</t>
  </si>
  <si>
    <t>produit pour siqo</t>
  </si>
  <si>
    <t>bpu vérifier identification du signe officiel</t>
  </si>
  <si>
    <t>Ajoute le point professionnel suivant : bpu vérifier identification du signe officiel.</t>
  </si>
  <si>
    <t>produit du</t>
  </si>
  <si>
    <t>du bpu vérifier identification du signe</t>
  </si>
  <si>
    <t>vérifier identification du signe officiel et</t>
  </si>
  <si>
    <t>certification valide rattaché au produit livré</t>
  </si>
  <si>
    <t>Ajoute le point professionnel suivant : certification valide rattaché au produit livré.</t>
  </si>
  <si>
    <t>produit livré contrôler</t>
  </si>
  <si>
    <t>et document de certification valide rattaché</t>
  </si>
  <si>
    <t>officiel et document de certification valide</t>
  </si>
  <si>
    <t>livré contrôler la facture ou le</t>
  </si>
  <si>
    <t>produit seulement annoncé comme durable ou</t>
  </si>
  <si>
    <t>Ajoute le point professionnel suivant : produit seulement annoncé comme durable ou.</t>
  </si>
  <si>
    <t>un produit</t>
  </si>
  <si>
    <t>seulement annoncé comme durable ou de</t>
  </si>
  <si>
    <t>annoncé comme durable ou de qualité</t>
  </si>
  <si>
    <t>une preuve manque pour signes officiels</t>
  </si>
  <si>
    <t>Ajoute ce point avec tes mots : une preuve manque pour signes officiels.</t>
  </si>
  <si>
    <t>d origine il faut pouvoir refaire</t>
  </si>
  <si>
    <t>origine il faut pouvoir refaire le</t>
  </si>
  <si>
    <t>coup pour siqo</t>
  </si>
  <si>
    <t>en exigence vérifiable demander les preuves</t>
  </si>
  <si>
    <t>Ajoute le point professionnel suivant : en exigence vérifiable demander les preuves.</t>
  </si>
  <si>
    <t>preuves de</t>
  </si>
  <si>
    <t>de siqo en cours de validité</t>
  </si>
  <si>
    <t>siqo en cours de validité et</t>
  </si>
  <si>
    <t>références du bpu elle distingue condition</t>
  </si>
  <si>
    <t>Ajoute le point professionnel suivant : références du bpu elle distingue condition.</t>
  </si>
  <si>
    <t>validité et</t>
  </si>
  <si>
    <t>correspondance avec les références du bpu</t>
  </si>
  <si>
    <t>preuves de siqo en cours de</t>
  </si>
  <si>
    <t>condition d</t>
  </si>
  <si>
    <t>l engagement du fournisseur les preuves</t>
  </si>
  <si>
    <t>contrôle pour siqo</t>
  </si>
  <si>
    <t>igp comme une exigence egalim rattachée</t>
  </si>
  <si>
    <t>Ajoute le point professionnel suivant : igp comme une exigence egalim rattachée.</t>
  </si>
  <si>
    <t>aop aoc</t>
  </si>
  <si>
    <t>et igp comme une exigence egalim</t>
  </si>
  <si>
    <t>aoc et igp comme une exigence</t>
  </si>
  <si>
    <t>signes liés à l origine géographique</t>
  </si>
  <si>
    <t>Ajoute le point professionnel suivant : signes liés à l origine géographique.</t>
  </si>
  <si>
    <t>origine géographique et</t>
  </si>
  <si>
    <t>la traçabilité</t>
  </si>
  <si>
    <t>egalim rattachée à les signes liés</t>
  </si>
  <si>
    <t>les signes liés à l origine</t>
  </si>
  <si>
    <t>traçabilité du produit elle précise le</t>
  </si>
  <si>
    <t>la traçabilité du produit elle précise</t>
  </si>
  <si>
    <t>compté pour aop aoc et igp</t>
  </si>
  <si>
    <t>Ajoute ce point avec tes mots : compté pour aop aoc et igp.</t>
  </si>
  <si>
    <t>igp sur quels</t>
  </si>
  <si>
    <t>quels produits</t>
  </si>
  <si>
    <t>doit être compté pour aop aoc</t>
  </si>
  <si>
    <t>être compté pour aop aoc et</t>
  </si>
  <si>
    <t>meilleurs produits pour aop aoc igp</t>
  </si>
  <si>
    <t>Ajoute ce point avec tes mots : meilleurs produits pour aop aoc igp.</t>
  </si>
  <si>
    <t>les réponses vagues</t>
  </si>
  <si>
    <t>vagues comme</t>
  </si>
  <si>
    <t>prendre de meilleurs produits pour aop</t>
  </si>
  <si>
    <t>de meilleurs produits pour aop aoc</t>
  </si>
  <si>
    <t>aoc igp donner</t>
  </si>
  <si>
    <t>à aop aoc igp origine preuve</t>
  </si>
  <si>
    <t>Ajoute ce point avec tes mots : à aop aoc igp origine preuve.</t>
  </si>
  <si>
    <t>lié à aop aoc igp origine</t>
  </si>
  <si>
    <t>étiquette certificat fiche produit attestation fournisseur</t>
  </si>
  <si>
    <t>Ajoute le point professionnel suivant : étiquette certificat fiche produit attestation fournisseur.</t>
  </si>
  <si>
    <t>pertinentes étiquette certificat</t>
  </si>
  <si>
    <t>fournisseur facture</t>
  </si>
  <si>
    <t>facture et référence bpu elle explique</t>
  </si>
  <si>
    <t>et référence bpu elle explique que</t>
  </si>
  <si>
    <t>attestation fournisseur facture et référence bpu</t>
  </si>
  <si>
    <t>Ajoute le point professionnel suivant : attestation fournisseur facture et référence bpu.</t>
  </si>
  <si>
    <t>bpu elle explique</t>
  </si>
  <si>
    <t>validité rattachée</t>
  </si>
  <si>
    <t>fournisseur facture et référence bpu elle</t>
  </si>
  <si>
    <t>explique que la preuve doit être</t>
  </si>
  <si>
    <t>annuel elle précise</t>
  </si>
  <si>
    <t>calcul annuel</t>
  </si>
  <si>
    <t>précise aussi qu une preuve générique</t>
  </si>
  <si>
    <t>igp certificat label fiche produit facture</t>
  </si>
  <si>
    <t>Ajoute ce point avec tes mots : igp certificat label fiche produit facture.</t>
  </si>
  <si>
    <t>aop aoc et</t>
  </si>
  <si>
    <t>aoc et igp certificat label fiche</t>
  </si>
  <si>
    <t>et igp certificat label fiche produit</t>
  </si>
  <si>
    <t>faut vérifier</t>
  </si>
  <si>
    <t>fiche produit facture ou tableau de</t>
  </si>
  <si>
    <t>bon produit et</t>
  </si>
  <si>
    <t>encore valable pour aop aoc igp</t>
  </si>
  <si>
    <t>Ajoute ce point avec tes mots : encore valable pour aop aoc igp.</t>
  </si>
  <si>
    <t>est encore</t>
  </si>
  <si>
    <t>igp donner au moins une preuve</t>
  </si>
  <si>
    <t>moins une preuve ou un geste</t>
  </si>
  <si>
    <t>principal confondre provenance annoncée et signe</t>
  </si>
  <si>
    <t>Ajoute le point professionnel suivant : principal confondre provenance annoncée et signe.</t>
  </si>
  <si>
    <t>risque principal confondre</t>
  </si>
  <si>
    <t>officiel protégé ou accepter une mention</t>
  </si>
  <si>
    <t>protégé ou accepter une mention géographique</t>
  </si>
  <si>
    <t>mention géographique non certifiée elle montre</t>
  </si>
  <si>
    <t>Ajoute le point professionnel suivant : mention géographique non certifiée elle montre.</t>
  </si>
  <si>
    <t>une mention géographique</t>
  </si>
  <si>
    <t>officiel protégé</t>
  </si>
  <si>
    <t>géographique non certifiée elle montre la</t>
  </si>
  <si>
    <t>non certifiée elle montre la conséquence</t>
  </si>
  <si>
    <t>compter le produit pour aop aoc</t>
  </si>
  <si>
    <t>produit pour aop aoc igp donner</t>
  </si>
  <si>
    <t>Ajoute ce point avec tes mots : produit pour aop aoc igp donner.</t>
  </si>
  <si>
    <t>compter le produit</t>
  </si>
  <si>
    <t>le produit pour aop aoc igp</t>
  </si>
  <si>
    <t>aop aoc igp donner au moins</t>
  </si>
  <si>
    <t>bpu vérifier mention du signe origine</t>
  </si>
  <si>
    <t>Ajoute le point professionnel suivant : bpu vérifier mention du signe origine.</t>
  </si>
  <si>
    <t>vérifier mention du signe origine protégée</t>
  </si>
  <si>
    <t>mention du signe origine protégée référence</t>
  </si>
  <si>
    <t>protégée référence produit et conformité documentaire</t>
  </si>
  <si>
    <t>Ajoute le point professionnel suivant : protégée référence produit et conformité documentaire.</t>
  </si>
  <si>
    <t>origine protégée référence</t>
  </si>
  <si>
    <t>documentaire contrôler</t>
  </si>
  <si>
    <t>une preuve manque pour aop aoc</t>
  </si>
  <si>
    <t>Ajoute ce point avec tes mots : une preuve manque pour aop aoc.</t>
  </si>
  <si>
    <t>contrôle après coup</t>
  </si>
  <si>
    <t>aoc et igp il faut pouvoir</t>
  </si>
  <si>
    <t>et igp il faut pouvoir refaire</t>
  </si>
  <si>
    <t>après coup pour aop aoc igp</t>
  </si>
  <si>
    <t>Ajoute ce point avec tes mots : après coup pour aop aoc igp.</t>
  </si>
  <si>
    <t>igp donner</t>
  </si>
  <si>
    <t>signe géographique uniquement avec preuve officielle</t>
  </si>
  <si>
    <t>Ajoute le point professionnel suivant : signe géographique uniquement avec preuve officielle.</t>
  </si>
  <si>
    <t>exigence vérifiable valoriser</t>
  </si>
  <si>
    <t>valoriser ou</t>
  </si>
  <si>
    <t>ou exiger un signe géographique uniquement</t>
  </si>
  <si>
    <t>exiger un signe géographique uniquement avec</t>
  </si>
  <si>
    <t>formulation non discriminatoire</t>
  </si>
  <si>
    <t>uniquement avec preuve officielle et formulation</t>
  </si>
  <si>
    <t>géographique uniquement avec preuve officielle et</t>
  </si>
  <si>
    <t>contrôle pour aop aoc igp donner</t>
  </si>
  <si>
    <t>document ni contrôle</t>
  </si>
  <si>
    <t>ni contrôle pour aop aoc igp</t>
  </si>
  <si>
    <t>garantie comme une exigence egalim rattachée</t>
  </si>
  <si>
    <t>Ajoute le point professionnel suivant : garantie comme une exigence egalim rattachée.</t>
  </si>
  <si>
    <t>spécialité traditionnelle garantie</t>
  </si>
  <si>
    <t>traditionnelle garantie comme une exigence egalim</t>
  </si>
  <si>
    <t>produits dont les caractéristiques sont liées</t>
  </si>
  <si>
    <t>méthode traditionnelle elle précise le périmètre</t>
  </si>
  <si>
    <t>Ajoute le point professionnel suivant : méthode traditionnelle elle précise le périmètre.</t>
  </si>
  <si>
    <t>caractéristiques sont liées</t>
  </si>
  <si>
    <t>liées à</t>
  </si>
  <si>
    <t>une composition ou une méthode traditionnelle</t>
  </si>
  <si>
    <t>composition ou une méthode traditionnelle elle</t>
  </si>
  <si>
    <t>traditionnelle elle précise le périmètre la</t>
  </si>
  <si>
    <t>une méthode traditionnelle elle précise le</t>
  </si>
  <si>
    <t>spécialité traditionnelle garantie sur quels produits</t>
  </si>
  <si>
    <t>Ajoute ce point avec tes mots : spécialité traditionnelle garantie sur quels produits.</t>
  </si>
  <si>
    <t>compté pour spécialité</t>
  </si>
  <si>
    <t>pour spécialité traditionnelle garantie sur quels</t>
  </si>
  <si>
    <t>traditionnelle garantie sur quels produits ou</t>
  </si>
  <si>
    <t>regarde et</t>
  </si>
  <si>
    <t>garantie sur quels produits ou achats</t>
  </si>
  <si>
    <t>produits pour stg</t>
  </si>
  <si>
    <t>stg donner</t>
  </si>
  <si>
    <t>à stg traditionnel recette preuve produit</t>
  </si>
  <si>
    <t>Ajoute ce point avec tes mots : à stg traditionnel recette preuve produit.</t>
  </si>
  <si>
    <t>lié à stg traditionnel recette preuve</t>
  </si>
  <si>
    <t>pièces pertinentes fiche produit étiquette certificat</t>
  </si>
  <si>
    <t>Ajoute le point professionnel suivant : pièces pertinentes fiche produit étiquette certificat.</t>
  </si>
  <si>
    <t>étiquette certificat ou</t>
  </si>
  <si>
    <t>attestation cahier</t>
  </si>
  <si>
    <t>les pièces pertinentes fiche produit étiquette</t>
  </si>
  <si>
    <t>cahier des charges et facture elle</t>
  </si>
  <si>
    <t>attestation cahier des charges et facture</t>
  </si>
  <si>
    <t>Ajoute le point professionnel suivant : attestation cahier des charges et facture.</t>
  </si>
  <si>
    <t>facture elle explique</t>
  </si>
  <si>
    <t>spécialité traditionnelle garantie certificat label fiche</t>
  </si>
  <si>
    <t>Ajoute ce point avec tes mots : spécialité traditionnelle garantie certificat label fiche.</t>
  </si>
  <si>
    <t>label fiche produit</t>
  </si>
  <si>
    <t>pour spécialité traditionnelle garantie certificat label</t>
  </si>
  <si>
    <t>utiles pour spécialité traditionnelle garantie certificat</t>
  </si>
  <si>
    <t>encore valable pour stg donner au</t>
  </si>
  <si>
    <t>Ajoute ce point avec tes mots : encore valable pour stg donner au.</t>
  </si>
  <si>
    <t>valable pour stg donner au moins</t>
  </si>
  <si>
    <t>principal assimiler une recette traditionnelle revendiquée</t>
  </si>
  <si>
    <t>Ajoute le point professionnel suivant : principal assimiler une recette traditionnelle revendiquée.</t>
  </si>
  <si>
    <t>risque principal assimiler</t>
  </si>
  <si>
    <t>revendiquée par</t>
  </si>
  <si>
    <t>le fournisseur à une stg officielle</t>
  </si>
  <si>
    <t>par le fournisseur à une stg</t>
  </si>
  <si>
    <t>stg officielle elle montre la conséquence</t>
  </si>
  <si>
    <t>Ajoute le point professionnel suivant : stg officielle elle montre la conséquence.</t>
  </si>
  <si>
    <t>une stg officielle</t>
  </si>
  <si>
    <t>recette traditionnelle revendiquée par le fournisseur</t>
  </si>
  <si>
    <t>officielle elle montre la conséquence sur</t>
  </si>
  <si>
    <t>egalim la télédéclaration le suivi fournisseur</t>
  </si>
  <si>
    <t>Ajoute le point professionnel suivant : egalim la télédéclaration le suivi fournisseur.</t>
  </si>
  <si>
    <t>suivi fournisseur ou</t>
  </si>
  <si>
    <t>une réaction</t>
  </si>
  <si>
    <t>conformité d exécution elle propose une</t>
  </si>
  <si>
    <t>compter un produit</t>
  </si>
  <si>
    <t>un produit sans preuve claire utiliser</t>
  </si>
  <si>
    <t>produit sans preuve claire utiliser le</t>
  </si>
  <si>
    <t>ne vaut pas certification elle indique</t>
  </si>
  <si>
    <t>produit pour stg</t>
  </si>
  <si>
    <t>bpu vérifier preuve de reconnaissance stg</t>
  </si>
  <si>
    <t>Ajoute le point professionnel suivant : bpu vérifier preuve de reconnaissance stg.</t>
  </si>
  <si>
    <t>du bpu vérifier preuve de reconnaissance</t>
  </si>
  <si>
    <t>vérifier preuve de reconnaissance stg et</t>
  </si>
  <si>
    <t>la référence livrée</t>
  </si>
  <si>
    <t>charges applicable</t>
  </si>
  <si>
    <t>preuve de reconnaissance stg et cohérence</t>
  </si>
  <si>
    <t>charges applicable contrôler la facture ou</t>
  </si>
  <si>
    <t>Ajoute le point professionnel suivant : charges applicable contrôler la facture ou.</t>
  </si>
  <si>
    <t>annuel puis</t>
  </si>
  <si>
    <t>des charges applicable contrôler la facture</t>
  </si>
  <si>
    <t>cahier des charges applicable contrôler la</t>
  </si>
  <si>
    <t>Ajoute ce point avec tes mots : vérifier la facture ou le tableau.</t>
  </si>
  <si>
    <t>prévenir si une preuve manque pour</t>
  </si>
  <si>
    <t>spécialité traditionnelle garantie il faut pouvoir</t>
  </si>
  <si>
    <t>Ajoute ce point avec tes mots : spécialité traditionnelle garantie il faut pouvoir.</t>
  </si>
  <si>
    <t>preuve manque</t>
  </si>
  <si>
    <t>pour spécialité traditionnelle garantie il faut</t>
  </si>
  <si>
    <t>coup pour stg</t>
  </si>
  <si>
    <t>objectif en exigence vérifiable prévoir une</t>
  </si>
  <si>
    <t>Ajoute le point professionnel suivant : objectif en exigence vérifiable prévoir une.</t>
  </si>
  <si>
    <t>prévoir une valorisation</t>
  </si>
  <si>
    <t>valorisation de la stg avec justificatif</t>
  </si>
  <si>
    <t>une valorisation de la stg avec</t>
  </si>
  <si>
    <t>justificatif et contrôle de correspondance produit</t>
  </si>
  <si>
    <t>Ajoute le point professionnel suivant : justificatif et contrôle de correspondance produit.</t>
  </si>
  <si>
    <t>stg avec justificatif</t>
  </si>
  <si>
    <t>contrôle de correspondance produit elle distingue</t>
  </si>
  <si>
    <t>avec justificatif et contrôle de correspondance</t>
  </si>
  <si>
    <t>suivi la</t>
  </si>
  <si>
    <t>preuve documentaire et modalité de suivi</t>
  </si>
  <si>
    <t>phrases floues comme produits responsables sans</t>
  </si>
  <si>
    <t>Ajoute ce point avec tes mots : phrases floues comme produits responsables sans.</t>
  </si>
  <si>
    <t>les phrases floues</t>
  </si>
  <si>
    <t>seront vérifiées</t>
  </si>
  <si>
    <t>document ni contrôle pour stg donner</t>
  </si>
  <si>
    <t>sans document ni contrôle pour stg</t>
  </si>
  <si>
    <t>signe national garantissant une qualité supérieure</t>
  </si>
  <si>
    <t>Ajoute le point professionnel suivant : signe national garantissant une qualité supérieure.</t>
  </si>
  <si>
    <t>egalim rattachée à le signe national</t>
  </si>
  <si>
    <t>rattachée à le signe national garantissant</t>
  </si>
  <si>
    <t>produits habituellement commercialisés</t>
  </si>
  <si>
    <t>par rapport</t>
  </si>
  <si>
    <t>national garantissant une qualité supérieure par</t>
  </si>
  <si>
    <t>le signe national garantissant une qualité</t>
  </si>
  <si>
    <t>habituellement commercialisés elle précise le périmètre</t>
  </si>
  <si>
    <t>Ajoute le point professionnel suivant : habituellement commercialisés elle précise le périmètre.</t>
  </si>
  <si>
    <t>base d appréciation</t>
  </si>
  <si>
    <t>la base</t>
  </si>
  <si>
    <t>produits habituellement commercialisés elle précise le</t>
  </si>
  <si>
    <t>aux produits habituellement commercialisés elle précise</t>
  </si>
  <si>
    <t>Ajoute le point professionnel suivant : comptage contrôlable elle distingue la catégorie.</t>
  </si>
  <si>
    <t>le comptage contrôlable</t>
  </si>
  <si>
    <t>compté pour label rouge sur quels</t>
  </si>
  <si>
    <t>Ajoute ce point avec tes mots : compté pour label rouge sur quels.</t>
  </si>
  <si>
    <t>quels produits ou achats</t>
  </si>
  <si>
    <t>pourquoi il</t>
  </si>
  <si>
    <t>rouge sur quels produits ou achats</t>
  </si>
  <si>
    <t>label rouge sur quels produits ou</t>
  </si>
  <si>
    <t>Ajoute ce point avec tes mots : évite les réponses vagues comme prendre.</t>
  </si>
  <si>
    <t>preuve elle évite</t>
  </si>
  <si>
    <t>elle évite les réponses vagues comme</t>
  </si>
  <si>
    <t>meilleurs produits pour label rouge donner</t>
  </si>
  <si>
    <t>de meilleurs produits pour label rouge</t>
  </si>
  <si>
    <t>label rouge qualité supérieure logo preuve</t>
  </si>
  <si>
    <t>Ajoute ce point avec tes mots : label rouge qualité supérieure logo preuve.</t>
  </si>
  <si>
    <t>à label rouge</t>
  </si>
  <si>
    <t>étiquette label rouge certificat fiche produit</t>
  </si>
  <si>
    <t>Ajoute le point professionnel suivant : étiquette label rouge certificat fiche produit.</t>
  </si>
  <si>
    <t>pertinentes étiquette label</t>
  </si>
  <si>
    <t>produit bpu</t>
  </si>
  <si>
    <t>bpu facture et bon de livraison</t>
  </si>
  <si>
    <t>facture et bon de livraison elle</t>
  </si>
  <si>
    <t>Ajoute le point professionnel suivant : bpu facture et bon de livraison.</t>
  </si>
  <si>
    <t>livraison elle explique</t>
  </si>
  <si>
    <t>produit bpu facture et bon de</t>
  </si>
  <si>
    <t>ou à une livraison et exploitable</t>
  </si>
  <si>
    <t>label rouge certificat label fiche produit</t>
  </si>
  <si>
    <t>Ajoute ce point avec tes mots : label rouge certificat label fiche produit.</t>
  </si>
  <si>
    <t>fiche produit facture</t>
  </si>
  <si>
    <t>pour label rouge certificat label fiche</t>
  </si>
  <si>
    <t>utiles pour label rouge certificat label</t>
  </si>
  <si>
    <t>suivi selon le cas elle dit</t>
  </si>
  <si>
    <t>document parle du bon produit et</t>
  </si>
  <si>
    <t>Ajoute ce point avec tes mots : document parle du bon produit et.</t>
  </si>
  <si>
    <t>le document parle</t>
  </si>
  <si>
    <t>parle du bon produit et qu</t>
  </si>
  <si>
    <t>il est encore valable pour label</t>
  </si>
  <si>
    <t>encore valable pour label rouge donner</t>
  </si>
  <si>
    <t>Ajoute ce point avec tes mots : encore valable pour label rouge donner.</t>
  </si>
  <si>
    <t>valable pour label rouge donner au</t>
  </si>
  <si>
    <t>principal croire qu un produit haut</t>
  </si>
  <si>
    <t>Ajoute le point professionnel suivant : principal croire qu un produit haut.</t>
  </si>
  <si>
    <t>risque principal croire</t>
  </si>
  <si>
    <t>premium équivaut</t>
  </si>
  <si>
    <t>produit haut de gamme ou premium</t>
  </si>
  <si>
    <t>croire qu un produit haut de</t>
  </si>
  <si>
    <t>équivaut à label rouge elle montre</t>
  </si>
  <si>
    <t>Ajoute le point professionnel suivant : équivaut à label rouge elle montre.</t>
  </si>
  <si>
    <t>montre la conséquence</t>
  </si>
  <si>
    <t>à label rouge elle montre la</t>
  </si>
  <si>
    <t>calcul egalim la</t>
  </si>
  <si>
    <t>fournisseur ou</t>
  </si>
  <si>
    <t>haut de gamme</t>
  </si>
  <si>
    <t>Ajoute le point professionnel suivant : haut de gamme.</t>
  </si>
  <si>
    <t>compter le produit pour label rouge</t>
  </si>
  <si>
    <t>Ajoute ce point avec tes mots : compter le produit pour label rouge.</t>
  </si>
  <si>
    <t>label rouge donner</t>
  </si>
  <si>
    <t>de compter le produit pour label</t>
  </si>
  <si>
    <t>bpu vérifier mention label rouge certificat</t>
  </si>
  <si>
    <t>Ajoute le point professionnel suivant : bpu vérifier mention label rouge certificat.</t>
  </si>
  <si>
    <t>produit du bpu vérifier mention label</t>
  </si>
  <si>
    <t>du bpu vérifier mention label rouge</t>
  </si>
  <si>
    <t>références livrées contrôler</t>
  </si>
  <si>
    <t>attestation valide</t>
  </si>
  <si>
    <t>mention label rouge certificat ou attestation</t>
  </si>
  <si>
    <t>vérifier mention label rouge certificat ou</t>
  </si>
  <si>
    <t>label rouge il faut pouvoir refaire</t>
  </si>
  <si>
    <t>Ajoute ce point avec tes mots : label rouge il faut pouvoir refaire.</t>
  </si>
  <si>
    <t>pour label rouge il faut pouvoir</t>
  </si>
  <si>
    <t>contrôle après coup pour label rouge</t>
  </si>
  <si>
    <t>Ajoute ce point avec tes mots : contrôle après coup pour label rouge.</t>
  </si>
  <si>
    <t>le contrôle après coup pour label</t>
  </si>
  <si>
    <t>en exigence vérifiable exiger ou valoriser</t>
  </si>
  <si>
    <t>Ajoute le point professionnel suivant : en exigence vérifiable exiger ou valoriser.</t>
  </si>
  <si>
    <t>exigence vérifiable exiger ou valoriser le</t>
  </si>
  <si>
    <t>vérifiable exiger ou valoriser le label</t>
  </si>
  <si>
    <t>rouge en demandant des preuves associées</t>
  </si>
  <si>
    <t>Ajoute le point professionnel suivant : rouge en demandant des preuves associées.</t>
  </si>
  <si>
    <t>preuves associées aux</t>
  </si>
  <si>
    <t>produits du marché elle distingue condition</t>
  </si>
  <si>
    <t>document ni contrôle pour label rouge</t>
  </si>
  <si>
    <t>production biologique comme une exigence egalim</t>
  </si>
  <si>
    <t>Ajoute le point professionnel suivant : production biologique comme une exigence egalim.</t>
  </si>
  <si>
    <t>de production</t>
  </si>
  <si>
    <t>egalim rattachée à les pratiques et</t>
  </si>
  <si>
    <t>rattachée à les pratiques et garanties</t>
  </si>
  <si>
    <t>garanties associées à l agriculture biologique</t>
  </si>
  <si>
    <t>Ajoute le point professionnel suivant : garanties associées à l agriculture biologique.</t>
  </si>
  <si>
    <t>et garanties associées</t>
  </si>
  <si>
    <t>biologique elle</t>
  </si>
  <si>
    <t>exigence egalim rattachée à les pratiques</t>
  </si>
  <si>
    <t>agriculture biologique elle précise le périmètre</t>
  </si>
  <si>
    <t>Ajoute le point professionnel suivant : agriculture biologique elle précise le périmètre.</t>
  </si>
  <si>
    <t>précise le périmètre la base d</t>
  </si>
  <si>
    <t>compté pour règles de production biologique</t>
  </si>
  <si>
    <t>Ajoute ce point avec tes mots : compté pour règles de production biologique.</t>
  </si>
  <si>
    <t>production biologique sur</t>
  </si>
  <si>
    <t>être compté pour règles de production</t>
  </si>
  <si>
    <t>doit être compté pour règles de</t>
  </si>
  <si>
    <t>production biologique</t>
  </si>
  <si>
    <t>biologique sur quels produits ou achats</t>
  </si>
  <si>
    <t>meilleurs produits pour bio règles donner</t>
  </si>
  <si>
    <t>règles donner au</t>
  </si>
  <si>
    <t>de meilleurs produits pour bio règles</t>
  </si>
  <si>
    <t>bio certificat logo contrôle pas ogm</t>
  </si>
  <si>
    <t>Ajoute ce point avec tes mots : bio certificat logo contrôle pas ogm.</t>
  </si>
  <si>
    <t>à bio certificat</t>
  </si>
  <si>
    <t>organisme certificateur fiche produit étiquette eurofeuille</t>
  </si>
  <si>
    <t>Ajoute le point professionnel suivant : organisme certificateur fiche produit étiquette eurofeuille.</t>
  </si>
  <si>
    <t>certificat bio numéro</t>
  </si>
  <si>
    <t>pertinentes certificat</t>
  </si>
  <si>
    <t>bio numéro d organisme certificateur fiche</t>
  </si>
  <si>
    <t>numéro d organisme certificateur fiche produit</t>
  </si>
  <si>
    <t>fiche produit étiquette eurofeuille ou logo</t>
  </si>
  <si>
    <t>Ajoute le point professionnel suivant : fiche produit étiquette eurofeuille ou logo.</t>
  </si>
  <si>
    <t>cas échéant elle</t>
  </si>
  <si>
    <t>elle explique</t>
  </si>
  <si>
    <t>produit étiquette eurofeuille ou logo ab</t>
  </si>
  <si>
    <t>ou logo ab le cas échéant</t>
  </si>
  <si>
    <t>production biologique certificat label fiche produit</t>
  </si>
  <si>
    <t>Ajoute ce point avec tes mots : production biologique certificat label fiche produit.</t>
  </si>
  <si>
    <t>règles de production biologique certificat label</t>
  </si>
  <si>
    <t>de production biologique certificat label fiche</t>
  </si>
  <si>
    <t>encore valable pour bio règles donner</t>
  </si>
  <si>
    <t>Ajoute ce point avec tes mots : encore valable pour bio règles donner.</t>
  </si>
  <si>
    <t>valable pour bio règles donner au</t>
  </si>
  <si>
    <t>principal confondre bio local naturel raisonné</t>
  </si>
  <si>
    <t>Ajoute le point professionnel suivant : principal confondre bio local naturel raisonné.</t>
  </si>
  <si>
    <t>raisonné ou</t>
  </si>
  <si>
    <t>sans traitement avec une certification biologique</t>
  </si>
  <si>
    <t>ou sans traitement avec une certification</t>
  </si>
  <si>
    <t>certification biologique elle montre la conséquence</t>
  </si>
  <si>
    <t>Ajoute le point professionnel suivant : certification biologique elle montre la conséquence.</t>
  </si>
  <si>
    <t>une certification biologique</t>
  </si>
  <si>
    <t>local naturel raisonné ou sans traitement</t>
  </si>
  <si>
    <t>biologique elle montre la conséquence sur</t>
  </si>
  <si>
    <t>compter le produit pour bio règles</t>
  </si>
  <si>
    <t>Ajoute ce point avec tes mots : compter le produit pour bio règles.</t>
  </si>
  <si>
    <t>bio règles donner</t>
  </si>
  <si>
    <t>de compter le produit pour bio</t>
  </si>
  <si>
    <t>bpu vérifier certification par organisme agréé</t>
  </si>
  <si>
    <t>Ajoute le point professionnel suivant : bpu vérifier certification par organisme agréé.</t>
  </si>
  <si>
    <t>vérifier certification par organisme agréé notification</t>
  </si>
  <si>
    <t>produit du bpu vérifier certification par</t>
  </si>
  <si>
    <t>Ajoute le point professionnel suivant : vérifier certification par organisme agréé notification.</t>
  </si>
  <si>
    <t>activité et contrôle</t>
  </si>
  <si>
    <t>contrôle régulier</t>
  </si>
  <si>
    <t>organisme agréé notification d activité et</t>
  </si>
  <si>
    <t>opérateurs contrôler</t>
  </si>
  <si>
    <t>facture ou le tableau puis prévenir</t>
  </si>
  <si>
    <t>Ajoute ce point avec tes mots : facture ou le tableau puis prévenir.</t>
  </si>
  <si>
    <t>vérifier la facture</t>
  </si>
  <si>
    <t>tableau puis prévenir si une preuve</t>
  </si>
  <si>
    <t>production biologique il faut pouvoir refaire</t>
  </si>
  <si>
    <t>Ajoute ce point avec tes mots : production biologique il faut pouvoir refaire.</t>
  </si>
  <si>
    <t>de production biologique il faut pouvoir</t>
  </si>
  <si>
    <t>contrôle après coup pour bio règles</t>
  </si>
  <si>
    <t>Ajoute ce point avec tes mots : contrôle après coup pour bio règles.</t>
  </si>
  <si>
    <t>exigence vérifiable demander une preuve bio</t>
  </si>
  <si>
    <t>Ajoute le point professionnel suivant : exigence vérifiable demander une preuve bio.</t>
  </si>
  <si>
    <t>preuve bio valide</t>
  </si>
  <si>
    <t>en exigence</t>
  </si>
  <si>
    <t>bio valide pour les produits comptés</t>
  </si>
  <si>
    <t>valide pour les produits comptés dans</t>
  </si>
  <si>
    <t>produits comptés dans les 20 %</t>
  </si>
  <si>
    <t>Ajoute le point professionnel suivant : produits comptés dans les 20 %.</t>
  </si>
  <si>
    <t>les produits</t>
  </si>
  <si>
    <t>comptés dans les 20 % et</t>
  </si>
  <si>
    <t>les 20 % et les rattacher</t>
  </si>
  <si>
    <t>bio règles</t>
  </si>
  <si>
    <t>document ni contrôle pour bio règles</t>
  </si>
  <si>
    <t>conversion vers l agriculture biologique comme</t>
  </si>
  <si>
    <t>Ajoute le point professionnel suivant : conversion vers l agriculture biologique comme.</t>
  </si>
  <si>
    <t>une exigence</t>
  </si>
  <si>
    <t>en conversion vers l agriculture biologique</t>
  </si>
  <si>
    <t>produits en conversion vers l agriculture</t>
  </si>
  <si>
    <t>produits végétaux éligibles à la mention</t>
  </si>
  <si>
    <t>Ajoute le point professionnel suivant : produits végétaux éligibles à la mention.</t>
  </si>
  <si>
    <t>egalim rattachée</t>
  </si>
  <si>
    <t>rattachée à les produits végétaux éligibles</t>
  </si>
  <si>
    <t>végétaux éligibles à la mention en</t>
  </si>
  <si>
    <t>Ajoute le point professionnel suivant : elle précise le périmètre la base.</t>
  </si>
  <si>
    <t>clausier elle précise</t>
  </si>
  <si>
    <t>conversion selon les conditions du clausier</t>
  </si>
  <si>
    <t>compté pour produits en conversion vers</t>
  </si>
  <si>
    <t>Ajoute ce point avec tes mots : compté pour produits en conversion vers.</t>
  </si>
  <si>
    <t>conversion vers l</t>
  </si>
  <si>
    <t>agriculture biologique</t>
  </si>
  <si>
    <t>être compté pour produits en conversion</t>
  </si>
  <si>
    <t>doit être compté pour produits en</t>
  </si>
  <si>
    <t>Ajoute ce point avec tes mots : biologique sur quels produits ou achats.</t>
  </si>
  <si>
    <t>produits pour conversion</t>
  </si>
  <si>
    <t>conversion donner</t>
  </si>
  <si>
    <t>conversion bio attestation contrôle produit végétal</t>
  </si>
  <si>
    <t>Ajoute ce point avec tes mots : conversion bio attestation contrôle produit végétal.</t>
  </si>
  <si>
    <t>à conversion bio</t>
  </si>
  <si>
    <t>attestation de conversion fiche produit certificat</t>
  </si>
  <si>
    <t>Ajoute le point professionnel suivant : attestation de conversion fiche produit certificat.</t>
  </si>
  <si>
    <t>pièces pertinentes attestation</t>
  </si>
  <si>
    <t>contrôle facture</t>
  </si>
  <si>
    <t>pertinentes attestation de conversion fiche produit</t>
  </si>
  <si>
    <t>conversion fiche produit certificat ou document</t>
  </si>
  <si>
    <t>contrôle facture et bpu elle explique</t>
  </si>
  <si>
    <t>Ajoute le point professionnel suivant : contrôle facture et bpu elle explique.</t>
  </si>
  <si>
    <t>de contrôle facture</t>
  </si>
  <si>
    <t>agriculture biologique certificat label fiche produit</t>
  </si>
  <si>
    <t>Ajoute ce point avec tes mots : agriculture biologique certificat label fiche produit.</t>
  </si>
  <si>
    <t>produits en conversion</t>
  </si>
  <si>
    <t>conversion vers</t>
  </si>
  <si>
    <t>biologique certificat label fiche produit facture</t>
  </si>
  <si>
    <t>vers l agriculture biologique certificat label</t>
  </si>
  <si>
    <t>Ajoute ce point avec tes mots : biologique certificat label fiche produit facture.</t>
  </si>
  <si>
    <t>encore valable pour conversion donner au</t>
  </si>
  <si>
    <t>Ajoute ce point avec tes mots : encore valable pour conversion donner au.</t>
  </si>
  <si>
    <t>valable pour conversion donner au moins</t>
  </si>
  <si>
    <t>principal compter toute démarche de conversion</t>
  </si>
  <si>
    <t>Ajoute le point professionnel suivant : principal compter toute démarche de conversion.</t>
  </si>
  <si>
    <t>risque principal compter</t>
  </si>
  <si>
    <t>conversion déclarée</t>
  </si>
  <si>
    <t>déclarée oralement sans preuve officielle ou</t>
  </si>
  <si>
    <t>oralement sans preuve officielle ou hors</t>
  </si>
  <si>
    <t>preuve officielle ou hors périmètre éligible</t>
  </si>
  <si>
    <t>Ajoute le point professionnel suivant : preuve officielle ou hors périmètre éligible.</t>
  </si>
  <si>
    <t>périmètre éligible elle</t>
  </si>
  <si>
    <t>déclarée oralement</t>
  </si>
  <si>
    <t>sans preuve officielle ou hors périmètre</t>
  </si>
  <si>
    <t>produit pour conversion</t>
  </si>
  <si>
    <t>bpu vérifier mention de conversion durée</t>
  </si>
  <si>
    <t>Ajoute le point professionnel suivant : bpu vérifier mention de conversion durée.</t>
  </si>
  <si>
    <t>produit du bpu vérifier mention de</t>
  </si>
  <si>
    <t>du bpu vérifier mention de conversion</t>
  </si>
  <si>
    <t>conversion contrôle par organisme certificateur contrôler</t>
  </si>
  <si>
    <t>Ajoute le point professionnel suivant : conversion contrôle par organisme certificateur contrôler.</t>
  </si>
  <si>
    <t>conditions de conversion</t>
  </si>
  <si>
    <t>conversion durée</t>
  </si>
  <si>
    <t>de conversion contrôle par organisme certificateur</t>
  </si>
  <si>
    <t>contrôle par organisme certificateur contrôler la</t>
  </si>
  <si>
    <t>organisme certificateur contrôler</t>
  </si>
  <si>
    <t>certificateur contrôler la facture ou le</t>
  </si>
  <si>
    <t>agriculture biologique il faut pouvoir refaire</t>
  </si>
  <si>
    <t>Ajoute ce point avec tes mots : agriculture biologique il faut pouvoir refaire.</t>
  </si>
  <si>
    <t>vers l agriculture biologique il faut</t>
  </si>
  <si>
    <t>coup pour conversion</t>
  </si>
  <si>
    <t>en exigence vérifiable autoriser le comptage</t>
  </si>
  <si>
    <t>Ajoute le point professionnel suivant : en exigence vérifiable autoriser le comptage.</t>
  </si>
  <si>
    <t>conversion uniquement</t>
  </si>
  <si>
    <t>exigence vérifiable autoriser le comptage des</t>
  </si>
  <si>
    <t>vérifiable autoriser le comptage des produits</t>
  </si>
  <si>
    <t>conversion uniquement avec justificatif conforme et</t>
  </si>
  <si>
    <t>Ajoute le point professionnel suivant : conversion uniquement avec justificatif conforme et.</t>
  </si>
  <si>
    <t>en conversion uniquement</t>
  </si>
  <si>
    <t>produit éligible</t>
  </si>
  <si>
    <t>uniquement avec justificatif conforme et produit</t>
  </si>
  <si>
    <t>contrôle pour conversion</t>
  </si>
  <si>
    <t>environnementale comme une exigence egalim rattachée</t>
  </si>
  <si>
    <t>Ajoute le point professionnel suivant : environnementale comme une exigence egalim rattachée.</t>
  </si>
  <si>
    <t>haute valeur environnementale</t>
  </si>
  <si>
    <t>produits issus</t>
  </si>
  <si>
    <t>valeur environnementale comme une exigence egalim</t>
  </si>
  <si>
    <t>exigence egalim rattachée à les produits</t>
  </si>
  <si>
    <t>produits issus d exploitations certifiées hve</t>
  </si>
  <si>
    <t>Ajoute le point professionnel suivant : produits issus d exploitations certifiées hve.</t>
  </si>
  <si>
    <t>certifiées hve et</t>
  </si>
  <si>
    <t>garanties associées</t>
  </si>
  <si>
    <t>les produits issus d exploitations certifiées</t>
  </si>
  <si>
    <t>egalim rattachée à les produits issus</t>
  </si>
  <si>
    <t>garanties associées elle précise le périmètre</t>
  </si>
  <si>
    <t>Ajoute le point professionnel suivant : garanties associées elle précise le périmètre.</t>
  </si>
  <si>
    <t>associées elle précise le périmètre la</t>
  </si>
  <si>
    <t>haute valeur environnementale sur quels produits</t>
  </si>
  <si>
    <t>Ajoute ce point avec tes mots : haute valeur environnementale sur quels produits.</t>
  </si>
  <si>
    <t>compté pour haute</t>
  </si>
  <si>
    <t>pour haute valeur environnementale sur quels</t>
  </si>
  <si>
    <t>valeur environnementale sur quels produits ou</t>
  </si>
  <si>
    <t>environnementale sur quels produits ou achats</t>
  </si>
  <si>
    <t>produits pour hve</t>
  </si>
  <si>
    <t>hve donner</t>
  </si>
  <si>
    <t>à hve exploitation certificat environnement preuve</t>
  </si>
  <si>
    <t>Ajoute ce point avec tes mots : à hve exploitation certificat environnement preuve.</t>
  </si>
  <si>
    <t>lié à hve exploitation certificat environnement</t>
  </si>
  <si>
    <t>certificat hve fiche fournisseur fiche produit</t>
  </si>
  <si>
    <t>Ajoute le point professionnel suivant : certificat hve fiche fournisseur fiche produit.</t>
  </si>
  <si>
    <t>pertinentes certificat hve</t>
  </si>
  <si>
    <t>produit étiquette</t>
  </si>
  <si>
    <t>étiquette ou attestation et référence bpu</t>
  </si>
  <si>
    <t>ou attestation et référence bpu elle</t>
  </si>
  <si>
    <t>attestation et référence bpu elle explique</t>
  </si>
  <si>
    <t>Ajoute le point professionnel suivant : attestation et référence bpu elle explique.</t>
  </si>
  <si>
    <t>produit étiquette ou attestation et référence</t>
  </si>
  <si>
    <t>haute valeur environnementale certificat label fiche</t>
  </si>
  <si>
    <t>Ajoute ce point avec tes mots : haute valeur environnementale certificat label fiche.</t>
  </si>
  <si>
    <t>pour haute valeur environnementale certificat label</t>
  </si>
  <si>
    <t>utiles pour haute valeur environnementale certificat</t>
  </si>
  <si>
    <t>encore valable pour hve donner au</t>
  </si>
  <si>
    <t>Ajoute ce point avec tes mots : encore valable pour hve donner au.</t>
  </si>
  <si>
    <t>valable pour hve donner au moins</t>
  </si>
  <si>
    <t>risque principal croire que hve certifie</t>
  </si>
  <si>
    <t>Ajoute le point professionnel suivant : risque principal croire que hve certifie.</t>
  </si>
  <si>
    <t>hve certifie un</t>
  </si>
  <si>
    <t>seul produit</t>
  </si>
  <si>
    <t>le risque principal croire que hve</t>
  </si>
  <si>
    <t>produit sans vérifier que l exploitation</t>
  </si>
  <si>
    <t>production sont bien concernées elle montre</t>
  </si>
  <si>
    <t>Ajoute le point professionnel suivant : production sont bien concernées elle montre.</t>
  </si>
  <si>
    <t>produit sans vérifier</t>
  </si>
  <si>
    <t>la production</t>
  </si>
  <si>
    <t>bien concernées elle montre la conséquence</t>
  </si>
  <si>
    <t>sont bien concernées elle montre la</t>
  </si>
  <si>
    <t>produit pour hve</t>
  </si>
  <si>
    <t>bpu vérifier certification</t>
  </si>
  <si>
    <t>vérifier certification de l exploitation mention</t>
  </si>
  <si>
    <t>certification de l exploitation mention hve</t>
  </si>
  <si>
    <t>exploitation mention hve ou justificatif fournisseur</t>
  </si>
  <si>
    <t>Ajoute le point professionnel suivant : exploitation mention hve ou justificatif fournisseur.</t>
  </si>
  <si>
    <t>production concernée contrôler</t>
  </si>
  <si>
    <t>fournisseur et</t>
  </si>
  <si>
    <t>l exploitation mention hve ou justificatif</t>
  </si>
  <si>
    <t>production concernée contrôler la facture ou</t>
  </si>
  <si>
    <t>Ajoute le point professionnel suivant : production concernée contrôler la facture ou.</t>
  </si>
  <si>
    <t>la production concernée contrôler la facture</t>
  </si>
  <si>
    <t>cohérence avec la production concernée contrôler</t>
  </si>
  <si>
    <t>haute valeur environnementale il faut pouvoir</t>
  </si>
  <si>
    <t>Ajoute ce point avec tes mots : haute valeur environnementale il faut pouvoir.</t>
  </si>
  <si>
    <t>pour haute valeur environnementale il faut</t>
  </si>
  <si>
    <t>coup pour hve</t>
  </si>
  <si>
    <t>exigence vérifiable demander la certification hve</t>
  </si>
  <si>
    <t>Ajoute le point professionnel suivant : exigence vérifiable demander la certification hve.</t>
  </si>
  <si>
    <t>objectif en</t>
  </si>
  <si>
    <t>vérifiable demander la certification hve en</t>
  </si>
  <si>
    <t>demander la certification hve en cours</t>
  </si>
  <si>
    <t>certification hve en cours de validité</t>
  </si>
  <si>
    <t>Ajoute le point professionnel suivant : certification hve en cours de validité.</t>
  </si>
  <si>
    <t>les produits référencés</t>
  </si>
  <si>
    <t>document ni contrôle pour hve donner</t>
  </si>
  <si>
    <t>sans document ni contrôle pour hve</t>
  </si>
  <si>
    <t>niveau 2 comme une exigence egalim</t>
  </si>
  <si>
    <t>Ajoute le point professionnel suivant : niveau 2 comme une exigence egalim.</t>
  </si>
  <si>
    <t>egalim rattachée à les produits ce2</t>
  </si>
  <si>
    <t>rattachée à les produits ce2 comptabilisables</t>
  </si>
  <si>
    <t>comptabilisables temporairement parmi les produits durables</t>
  </si>
  <si>
    <t>Ajoute le point professionnel suivant : comptabilisables temporairement parmi les produits durables.</t>
  </si>
  <si>
    <t>ce2 comptabilisables temporairement</t>
  </si>
  <si>
    <t>produits ce2</t>
  </si>
  <si>
    <t>temporairement parmi les produits durables et</t>
  </si>
  <si>
    <t>compté pour certification environnementale de niveau</t>
  </si>
  <si>
    <t>Ajoute ce point avec tes mots : compté pour certification environnementale de niveau.</t>
  </si>
  <si>
    <t>de niveau 2</t>
  </si>
  <si>
    <t>niveau 2 sur quels produits ou</t>
  </si>
  <si>
    <t>niveau 2</t>
  </si>
  <si>
    <t>ou achats on regarde et pourquoi</t>
  </si>
  <si>
    <t>produits pour ce2</t>
  </si>
  <si>
    <t>ce2 donner</t>
  </si>
  <si>
    <t>ce2 certificat date limite environnement vérifier</t>
  </si>
  <si>
    <t>Ajoute ce point avec tes mots : ce2 certificat date limite environnement vérifier.</t>
  </si>
  <si>
    <t>à ce2 certificat</t>
  </si>
  <si>
    <t>certificat ce2 attestation fournisseur fiche produit</t>
  </si>
  <si>
    <t>Ajoute le point professionnel suivant : certificat ce2 attestation fournisseur fiche produit.</t>
  </si>
  <si>
    <t>pertinentes certificat ce2</t>
  </si>
  <si>
    <t>bpu date de validité et facture</t>
  </si>
  <si>
    <t>date de validité et facture elle</t>
  </si>
  <si>
    <t>Ajoute le point professionnel suivant : bpu date de validité et facture.</t>
  </si>
  <si>
    <t>produit bpu date de validité et</t>
  </si>
  <si>
    <t>niveau 2 certificat label fiche produit</t>
  </si>
  <si>
    <t>Ajoute ce point avec tes mots : niveau 2 certificat label fiche produit.</t>
  </si>
  <si>
    <t>environnementale de niveau 2 certificat label</t>
  </si>
  <si>
    <t>de niveau 2 certificat label fiche</t>
  </si>
  <si>
    <t>2 certificat label fiche produit facture</t>
  </si>
  <si>
    <t>Ajoute ce point avec tes mots : 2 certificat label fiche produit facture.</t>
  </si>
  <si>
    <t>encore valable pour ce2 donner au</t>
  </si>
  <si>
    <t>Ajoute ce point avec tes mots : encore valable pour ce2 donner au.</t>
  </si>
  <si>
    <t>valable pour ce2 donner au moins</t>
  </si>
  <si>
    <t>continuer à compter le ce2 après</t>
  </si>
  <si>
    <t>Ajoute le point professionnel suivant : continuer à compter le ce2 après.</t>
  </si>
  <si>
    <t>risque principal continuer</t>
  </si>
  <si>
    <t>après sa</t>
  </si>
  <si>
    <t>principal continuer à compter le ce2</t>
  </si>
  <si>
    <t>période de comptabilisation ou le traiter</t>
  </si>
  <si>
    <t>ce2 après sa période de comptabilisation</t>
  </si>
  <si>
    <t>Ajoute le point professionnel suivant : ce2 après sa période de comptabilisation.</t>
  </si>
  <si>
    <t>traiter comme équivalent</t>
  </si>
  <si>
    <t>équivalent à</t>
  </si>
  <si>
    <t>à hve elle montre la conséquence</t>
  </si>
  <si>
    <t>hve elle montre la conséquence sur</t>
  </si>
  <si>
    <t>produit pour ce2</t>
  </si>
  <si>
    <t>produit du bpu vérifier certification ce2</t>
  </si>
  <si>
    <t>Ajoute le point professionnel suivant : produit du bpu vérifier certification ce2.</t>
  </si>
  <si>
    <t>ce2 période</t>
  </si>
  <si>
    <t>vérifier certification ce2 période de validité</t>
  </si>
  <si>
    <t>Ajoute le point professionnel suivant : vérifier certification ce2 période de validité.</t>
  </si>
  <si>
    <t>encore comptabilisable contrôler</t>
  </si>
  <si>
    <t>vérification que</t>
  </si>
  <si>
    <t>bpu vérifier certification ce2 période de</t>
  </si>
  <si>
    <t>du bpu vérifier certification ce2 période</t>
  </si>
  <si>
    <t>comptabilisable contrôler la facture ou le</t>
  </si>
  <si>
    <t>une preuve manque pour certification environnementale</t>
  </si>
  <si>
    <t>Ajoute ce point avec tes mots : une preuve manque pour certification environnementale.</t>
  </si>
  <si>
    <t>niveau 2 il faut pouvoir refaire</t>
  </si>
  <si>
    <t>Ajoute ce point avec tes mots : niveau 2 il faut pouvoir refaire.</t>
  </si>
  <si>
    <t>coup pour ce2</t>
  </si>
  <si>
    <t>en exigence vérifiable prévoir un contrôle</t>
  </si>
  <si>
    <t>Ajoute le point professionnel suivant : en exigence vérifiable prévoir un contrôle.</t>
  </si>
  <si>
    <t>validité daté</t>
  </si>
  <si>
    <t>exigence vérifiable prévoir un contrôle de</t>
  </si>
  <si>
    <t>vérifiable prévoir un contrôle de validité</t>
  </si>
  <si>
    <t>jour si le statut ce2 cesse</t>
  </si>
  <si>
    <t>Ajoute le point professionnel suivant : jour si le statut ce2 cesse.</t>
  </si>
  <si>
    <t>mise à jour</t>
  </si>
  <si>
    <t>statut ce2 cesse d être comptabilisable</t>
  </si>
  <si>
    <t>à jour si le statut ce2</t>
  </si>
  <si>
    <t>statut ce2 cesse</t>
  </si>
  <si>
    <t>contrôle pour ce2</t>
  </si>
  <si>
    <t>mentions fermier produit à la ferme</t>
  </si>
  <si>
    <t>Ajoute le point professionnel suivant : mentions fermier produit à la ferme.</t>
  </si>
  <si>
    <t>ferme ou produit</t>
  </si>
  <si>
    <t>produit de</t>
  </si>
  <si>
    <t>ferme comme une exigence egalim rattachée</t>
  </si>
  <si>
    <t>fermier produit à la ferme ou</t>
  </si>
  <si>
    <t>les mentions valorisantes qui peuvent compter</t>
  </si>
  <si>
    <t>Ajoute le point professionnel suivant : les mentions valorisantes qui peuvent compter.</t>
  </si>
  <si>
    <t>mentions valorisantes qui peuvent compter si</t>
  </si>
  <si>
    <t>à les mentions valorisantes qui peuvent</t>
  </si>
  <si>
    <t>définition réglementaire elle précise le périmètre</t>
  </si>
  <si>
    <t>Ajoute le point professionnel suivant : définition réglementaire elle précise le périmètre.</t>
  </si>
  <si>
    <t>une définition</t>
  </si>
  <si>
    <t>réglementaire elle précise le périmètre la</t>
  </si>
  <si>
    <t>être compté pour mentions fermier produit</t>
  </si>
  <si>
    <t>Ajoute ce point avec tes mots : être compté pour mentions fermier produit.</t>
  </si>
  <si>
    <t>fermier produit à</t>
  </si>
  <si>
    <t>la ferme</t>
  </si>
  <si>
    <t>doit être compté pour mentions fermier</t>
  </si>
  <si>
    <t>qui doit être compté pour mentions</t>
  </si>
  <si>
    <t>ferme sur quels produits ou achats</t>
  </si>
  <si>
    <t>Ajoute ce point avec tes mots : ferme sur quels produits ou achats.</t>
  </si>
  <si>
    <t>produits pour fermier</t>
  </si>
  <si>
    <t>fermier donner</t>
  </si>
  <si>
    <t>les réponses vagues comme prendre de</t>
  </si>
  <si>
    <t>fermier ferme mention preuve catégorie produit</t>
  </si>
  <si>
    <t>Ajoute ce point avec tes mots : fermier ferme mention preuve catégorie produit.</t>
  </si>
  <si>
    <t>à fermier ferme</t>
  </si>
  <si>
    <t>fiche produit étiquette attestation fournisseur référence</t>
  </si>
  <si>
    <t>Ajoute le point professionnel suivant : fiche produit étiquette attestation fournisseur référence.</t>
  </si>
  <si>
    <t>pertinentes fiche produit</t>
  </si>
  <si>
    <t>référence réglementaire</t>
  </si>
  <si>
    <t>réglementaire facture et bpu elle explique</t>
  </si>
  <si>
    <t>facture et bpu elle explique que</t>
  </si>
  <si>
    <t>fournisseur référence réglementaire facture et bpu</t>
  </si>
  <si>
    <t>Ajoute le point professionnel suivant : fournisseur référence réglementaire facture et bpu.</t>
  </si>
  <si>
    <t>référence réglementaire facture et bpu elle</t>
  </si>
  <si>
    <t>preuves utiles pour mentions fermier produit</t>
  </si>
  <si>
    <t>Ajoute ce point avec tes mots : preuves utiles pour mentions fermier produit.</t>
  </si>
  <si>
    <t>les preuves utiles pour mentions fermier</t>
  </si>
  <si>
    <t>ferme ou produit de la</t>
  </si>
  <si>
    <t>ferme certificat label fiche produit facture</t>
  </si>
  <si>
    <t>Ajoute ce point avec tes mots : ferme certificat label fiche produit facture.</t>
  </si>
  <si>
    <t>la ferme certificat label fiche produit</t>
  </si>
  <si>
    <t>de la ferme certificat label fiche</t>
  </si>
  <si>
    <t>est encore valable pour fermier donner</t>
  </si>
  <si>
    <t>Ajoute ce point avec tes mots : est encore valable pour fermier donner.</t>
  </si>
  <si>
    <t>il est encore valable pour fermier</t>
  </si>
  <si>
    <t>encore valable pour fermier donner au</t>
  </si>
  <si>
    <t>principal accepter une mention fermier utilisée</t>
  </si>
  <si>
    <t>Ajoute le point professionnel suivant : principal accepter une mention fermier utilisée.</t>
  </si>
  <si>
    <t>risque principal accepter</t>
  </si>
  <si>
    <t>argument commercial</t>
  </si>
  <si>
    <t>accepter une mention fermier utilisée comme</t>
  </si>
  <si>
    <t>une mention fermier utilisée comme argument</t>
  </si>
  <si>
    <t>définition applicable au produit elle montre</t>
  </si>
  <si>
    <t>Ajoute le point professionnel suivant : définition applicable au produit elle montre.</t>
  </si>
  <si>
    <t>commercial sans définition applicable au produit</t>
  </si>
  <si>
    <t>applicable au produit elle montre la</t>
  </si>
  <si>
    <t>produit pour fermier</t>
  </si>
  <si>
    <t>bpu vérifier définition réglementaire applicable mention</t>
  </si>
  <si>
    <t>Ajoute le point professionnel suivant : bpu vérifier définition réglementaire applicable mention.</t>
  </si>
  <si>
    <t>vérifier définition réglementaire applicable mention exacte</t>
  </si>
  <si>
    <t>produit du bpu vérifier définition réglementaire</t>
  </si>
  <si>
    <t>Ajoute le point professionnel suivant : vérifier définition réglementaire applicable mention exacte.</t>
  </si>
  <si>
    <t>document fournisseur correspondant</t>
  </si>
  <si>
    <t>produit contrôler</t>
  </si>
  <si>
    <t>applicable mention exacte et document fournisseur</t>
  </si>
  <si>
    <t>preuve manque pour mentions fermier produit</t>
  </si>
  <si>
    <t>Ajoute ce point avec tes mots : preuve manque pour mentions fermier produit.</t>
  </si>
  <si>
    <t>une preuve manque pour mentions fermier</t>
  </si>
  <si>
    <t>manque pour mentions fermier produit à</t>
  </si>
  <si>
    <t>faut pouvoir</t>
  </si>
  <si>
    <t>pour fermier</t>
  </si>
  <si>
    <t>fermier donner au moins une preuve</t>
  </si>
  <si>
    <t>exigence vérifiable demander la mention précise</t>
  </si>
  <si>
    <t>Ajoute le point professionnel suivant : exigence vérifiable demander la mention précise.</t>
  </si>
  <si>
    <t>justificatif démontrant</t>
  </si>
  <si>
    <t>vérifiable demander la mention précise et</t>
  </si>
  <si>
    <t>demander la mention précise et le</t>
  </si>
  <si>
    <t>mention précise et le justificatif démontrant</t>
  </si>
  <si>
    <t>Ajoute le point professionnel suivant : mention précise et le justificatif démontrant.</t>
  </si>
  <si>
    <t>justificatif démontrant qu</t>
  </si>
  <si>
    <t>catégorie concernée</t>
  </si>
  <si>
    <t>la mention précise et le justificatif</t>
  </si>
  <si>
    <t>contrôle pour fermier</t>
  </si>
  <si>
    <t>durable comme une exigence egalim rattachée</t>
  </si>
  <si>
    <t>Ajoute le point professionnel suivant : durable comme une exigence egalim rattachée.</t>
  </si>
  <si>
    <t>pêche durable comme une exigence egalim</t>
  </si>
  <si>
    <t>les produits de la pêche pouvant</t>
  </si>
  <si>
    <t>pêche pouvant être comptés grâce à</t>
  </si>
  <si>
    <t>Ajoute le point professionnel suivant : pêche pouvant être comptés grâce à.</t>
  </si>
  <si>
    <t>l écolabel</t>
  </si>
  <si>
    <t>la pêche pouvant être comptés grâce</t>
  </si>
  <si>
    <t>pêche durable elle précise le périmètre</t>
  </si>
  <si>
    <t>Ajoute le point professionnel suivant : pêche durable elle précise le périmètre.</t>
  </si>
  <si>
    <t>durable elle précise le périmètre la</t>
  </si>
  <si>
    <t>écolabel pêche durable sur quels produits</t>
  </si>
  <si>
    <t>Ajoute ce point avec tes mots : écolabel pêche durable sur quels produits.</t>
  </si>
  <si>
    <t>compté pour écolabel</t>
  </si>
  <si>
    <t>pour écolabel pêche durable sur quels</t>
  </si>
  <si>
    <t>pêche durable sur quels produits ou</t>
  </si>
  <si>
    <t>durable sur quels produits ou achats</t>
  </si>
  <si>
    <t>meilleurs produits pour pêche durable donner</t>
  </si>
  <si>
    <t>de meilleurs produits pour pêche durable</t>
  </si>
  <si>
    <t>pêche durable écolabel poisson preuve lot</t>
  </si>
  <si>
    <t>Ajoute ce point avec tes mots : pêche durable écolabel poisson preuve lot.</t>
  </si>
  <si>
    <t>à pêche durable</t>
  </si>
  <si>
    <t>étiquette certificat fiche produit facture bon</t>
  </si>
  <si>
    <t>Ajoute le point professionnel suivant : étiquette certificat fiche produit facture bon.</t>
  </si>
  <si>
    <t>pièces pertinentes</t>
  </si>
  <si>
    <t>certificat fiche produit facture bon de</t>
  </si>
  <si>
    <t>fiche produit facture bon de livraison</t>
  </si>
  <si>
    <t>facture bon de livraison et bpu</t>
  </si>
  <si>
    <t>Ajoute le point professionnel suivant : facture bon de livraison et bpu.</t>
  </si>
  <si>
    <t>bon de livraison et bpu elle</t>
  </si>
  <si>
    <t>écolabel pêche durable certificat label fiche</t>
  </si>
  <si>
    <t>Ajoute ce point avec tes mots : écolabel pêche durable certificat label fiche.</t>
  </si>
  <si>
    <t>pour écolabel pêche durable certificat label</t>
  </si>
  <si>
    <t>utiles pour écolabel pêche durable certificat</t>
  </si>
  <si>
    <t>il est encore valable pour pêche</t>
  </si>
  <si>
    <t>encore valable pour pêche durable donner</t>
  </si>
  <si>
    <t>Ajoute ce point avec tes mots : encore valable pour pêche durable donner.</t>
  </si>
  <si>
    <t>valable pour pêche durable donner au</t>
  </si>
  <si>
    <t>principal confondre saisonnalité zone de pêche</t>
  </si>
  <si>
    <t>Ajoute le point professionnel suivant : principal confondre saisonnalité zone de pêche.</t>
  </si>
  <si>
    <t>allégation responsable</t>
  </si>
  <si>
    <t>confondre saisonnalité zone de pêche ou</t>
  </si>
  <si>
    <t>saisonnalité zone de pêche ou allégation</t>
  </si>
  <si>
    <t>écolabel comptabilisable elle montre la conséquence</t>
  </si>
  <si>
    <t>Ajoute le point professionnel suivant : écolabel comptabilisable elle montre la conséquence.</t>
  </si>
  <si>
    <t>un écolabel comptabilisable</t>
  </si>
  <si>
    <t>comptabilisable elle montre la conséquence sur</t>
  </si>
  <si>
    <t>compter le produit pour pêche durable</t>
  </si>
  <si>
    <t>Ajoute ce point avec tes mots : compter le produit pour pêche durable.</t>
  </si>
  <si>
    <t>pêche durable donner</t>
  </si>
  <si>
    <t>de compter le produit pour pêche</t>
  </si>
  <si>
    <t>bpu vérifier écolabel reconnu référence produit</t>
  </si>
  <si>
    <t>Ajoute le point professionnel suivant : bpu vérifier écolabel reconnu référence produit.</t>
  </si>
  <si>
    <t>produit lot</t>
  </si>
  <si>
    <t>produit du bpu vérifier écolabel reconnu</t>
  </si>
  <si>
    <t>du bpu vérifier écolabel reconnu référence</t>
  </si>
  <si>
    <t>vérifier écolabel reconnu référence produit lot</t>
  </si>
  <si>
    <t>Ajoute le point professionnel suivant : vérifier écolabel reconnu référence produit lot.</t>
  </si>
  <si>
    <t>produits livrés contrôler</t>
  </si>
  <si>
    <t>fiche fournisseur</t>
  </si>
  <si>
    <t>reconnu référence produit lot ou fiche</t>
  </si>
  <si>
    <t>livrés contrôler la facture ou le</t>
  </si>
  <si>
    <t>écolabel pêche durable il faut pouvoir</t>
  </si>
  <si>
    <t>Ajoute ce point avec tes mots : écolabel pêche durable il faut pouvoir.</t>
  </si>
  <si>
    <t>pour écolabel pêche durable il faut</t>
  </si>
  <si>
    <t>contrôle après coup pour pêche durable</t>
  </si>
  <si>
    <t>Ajoute ce point avec tes mots : contrôle après coup pour pêche durable.</t>
  </si>
  <si>
    <t>le contrôle après coup pour pêche</t>
  </si>
  <si>
    <t>en exigence vérifiable prévoir la transmission</t>
  </si>
  <si>
    <t>Ajoute le point professionnel suivant : en exigence vérifiable prévoir la transmission.</t>
  </si>
  <si>
    <t>transmission de</t>
  </si>
  <si>
    <t>preuves d écolabel pour les produits</t>
  </si>
  <si>
    <t>de preuves d écolabel pour les</t>
  </si>
  <si>
    <t>la pêche référencés elle distingue condition</t>
  </si>
  <si>
    <t>Ajoute le point professionnel suivant : la pêche référencés elle distingue condition.</t>
  </si>
  <si>
    <t>preuves d écolabel</t>
  </si>
  <si>
    <t>pêche référencés elle distingue condition d</t>
  </si>
  <si>
    <t>vérifiable prévoir la transmission de preuves</t>
  </si>
  <si>
    <t>document ni contrôle pour pêche durable</t>
  </si>
  <si>
    <t>ultrapériphériques comme une exigence egalim rattachée</t>
  </si>
  <si>
    <t>Ajoute le point professionnel suivant : ultrapériphériques comme une exigence egalim rattachée.</t>
  </si>
  <si>
    <t>régions ultrapériphériques comme</t>
  </si>
  <si>
    <t>produits porteurs</t>
  </si>
  <si>
    <t>comme une exigence egalim rattachée à</t>
  </si>
  <si>
    <t>produits porteurs du logo rup comptabilisables</t>
  </si>
  <si>
    <t>Ajoute le point professionnel suivant : produits porteurs du logo rup comptabilisables.</t>
  </si>
  <si>
    <t>rup comptabilisables dans</t>
  </si>
  <si>
    <t>les produits porteurs du logo rup</t>
  </si>
  <si>
    <t>egalim rattachée à les produits porteurs</t>
  </si>
  <si>
    <t>Ajoute le point professionnel suivant : précise le périmètre la base d.</t>
  </si>
  <si>
    <t>catégories de qualité et durables elle</t>
  </si>
  <si>
    <t>compté pour logo des régions ultrapériphériques</t>
  </si>
  <si>
    <t>Ajoute ce point avec tes mots : compté pour logo des régions ultrapériphériques.</t>
  </si>
  <si>
    <t>régions ultrapériphériques sur</t>
  </si>
  <si>
    <t>ultrapériphériques sur quels produits</t>
  </si>
  <si>
    <t>ultrapériphériques sur quels produits ou achats</t>
  </si>
  <si>
    <t>produits pour rup</t>
  </si>
  <si>
    <t>rup donner</t>
  </si>
  <si>
    <t>à rup logo origine preuve produit</t>
  </si>
  <si>
    <t>Ajoute ce point avec tes mots : à rup logo origine preuve produit.</t>
  </si>
  <si>
    <t>lié à rup logo origine preuve</t>
  </si>
  <si>
    <t>étiquette fiche produit attestation fournisseur facture</t>
  </si>
  <si>
    <t>Ajoute le point professionnel suivant : étiquette fiche produit attestation fournisseur facture.</t>
  </si>
  <si>
    <t>pertinentes étiquette fiche</t>
  </si>
  <si>
    <t>facture bpu</t>
  </si>
  <si>
    <t>bpu et preuve d origine elle</t>
  </si>
  <si>
    <t>et preuve d origine elle explique</t>
  </si>
  <si>
    <t>facture bpu et preuve d origine</t>
  </si>
  <si>
    <t>Ajoute le point professionnel suivant : facture bpu et preuve d origine.</t>
  </si>
  <si>
    <t>origine elle explique</t>
  </si>
  <si>
    <t>régions ultrapériphériques certificat label fiche produit</t>
  </si>
  <si>
    <t>Ajoute ce point avec tes mots : régions ultrapériphériques certificat label fiche produit.</t>
  </si>
  <si>
    <t>logo des régions ultrapériphériques certificat label</t>
  </si>
  <si>
    <t>des régions ultrapériphériques certificat label fiche</t>
  </si>
  <si>
    <t>ultrapériphériques certificat label fiche produit facture</t>
  </si>
  <si>
    <t>Ajoute ce point avec tes mots : ultrapériphériques certificat label fiche produit facture.</t>
  </si>
  <si>
    <t>encore valable pour rup donner au</t>
  </si>
  <si>
    <t>Ajoute ce point avec tes mots : encore valable pour rup donner au.</t>
  </si>
  <si>
    <t>valable pour rup donner au moins</t>
  </si>
  <si>
    <t>principal confondre provenance outre mer marque</t>
  </si>
  <si>
    <t>Ajoute le point professionnel suivant : principal confondre provenance outre mer marque.</t>
  </si>
  <si>
    <t>marque territoriale</t>
  </si>
  <si>
    <t>territoriale et logo rup reconnu elle</t>
  </si>
  <si>
    <t>et logo rup reconnu elle montre</t>
  </si>
  <si>
    <t>marque territoriale et logo rup reconnu</t>
  </si>
  <si>
    <t>Ajoute le point professionnel suivant : marque territoriale et logo rup reconnu.</t>
  </si>
  <si>
    <t>mer marque territoriale et logo rup</t>
  </si>
  <si>
    <t>outre mer marque territoriale et logo</t>
  </si>
  <si>
    <t>produit pour rup</t>
  </si>
  <si>
    <t>bpu vérifier présence du logo rup</t>
  </si>
  <si>
    <t>Ajoute le point professionnel suivant : bpu vérifier présence du logo rup.</t>
  </si>
  <si>
    <t>du bpu vérifier présence du logo</t>
  </si>
  <si>
    <t>vérifier présence du logo rup ou</t>
  </si>
  <si>
    <t>justificatif associé origine et référence produit</t>
  </si>
  <si>
    <t>Ajoute le point professionnel suivant : justificatif associé origine et référence produit.</t>
  </si>
  <si>
    <t>référence produit rattachée</t>
  </si>
  <si>
    <t>ou justificatif associé origine et référence</t>
  </si>
  <si>
    <t>rup ou justificatif associé origine et</t>
  </si>
  <si>
    <t>référence produit rattachée au marché contrôler</t>
  </si>
  <si>
    <t>Ajoute le point professionnel suivant : référence produit rattachée au marché contrôler.</t>
  </si>
  <si>
    <t>facture ou</t>
  </si>
  <si>
    <t>rattachée au marché contrôler la facture</t>
  </si>
  <si>
    <t>régions ultrapériphériques il faut pouvoir refaire</t>
  </si>
  <si>
    <t>Ajoute ce point avec tes mots : régions ultrapériphériques il faut pouvoir refaire.</t>
  </si>
  <si>
    <t>logo des régions</t>
  </si>
  <si>
    <t>coup pour rup</t>
  </si>
  <si>
    <t>en exigence vérifiable demander une preuve</t>
  </si>
  <si>
    <t>Ajoute le point professionnel suivant : en exigence vérifiable demander une preuve.</t>
  </si>
  <si>
    <t>logo rup lorsque</t>
  </si>
  <si>
    <t>exigence vérifiable demander une preuve du</t>
  </si>
  <si>
    <t>vérifiable demander une preuve du logo</t>
  </si>
  <si>
    <t>rup lorsque cette catégorie est utilisée</t>
  </si>
  <si>
    <t>Ajoute le point professionnel suivant : rup lorsque cette catégorie est utilisée.</t>
  </si>
  <si>
    <t>comptage egalim</t>
  </si>
  <si>
    <t>demander une preuve du logo rup</t>
  </si>
  <si>
    <t>document ni contrôle pour rup donner</t>
  </si>
  <si>
    <t>sans document ni contrôle pour rup</t>
  </si>
  <si>
    <t>Ajoute le point professionnel suivant : exigence egalim rattachée à les produits.</t>
  </si>
  <si>
    <t>une exigence egalim</t>
  </si>
  <si>
    <t>porteurs d un label commerce équitable</t>
  </si>
  <si>
    <t>commerce équitable comme une exigence</t>
  </si>
  <si>
    <t>commerce équitable défini par les textes</t>
  </si>
  <si>
    <t>Ajoute le point professionnel suivant : commerce équitable défini par les textes.</t>
  </si>
  <si>
    <t>label commerce équitable</t>
  </si>
  <si>
    <t>textes cités</t>
  </si>
  <si>
    <t>produits porteurs d un label commerce</t>
  </si>
  <si>
    <t>les produits porteurs d un label</t>
  </si>
  <si>
    <t>textes cités dans le clausier elle</t>
  </si>
  <si>
    <t>compté pour commerce équitable sur quels</t>
  </si>
  <si>
    <t>Ajoute ce point avec tes mots : compté pour commerce équitable sur quels.</t>
  </si>
  <si>
    <t>équitable sur quels produits ou achats</t>
  </si>
  <si>
    <t>commerce équitable sur quels produits ou</t>
  </si>
  <si>
    <t>meilleurs produits pour commerce équitable donner</t>
  </si>
  <si>
    <t>de meilleurs produits pour commerce équitable</t>
  </si>
  <si>
    <t>commerce équitable label certificat produit preuve</t>
  </si>
  <si>
    <t>Ajoute ce point avec tes mots : commerce équitable label certificat produit preuve.</t>
  </si>
  <si>
    <t>à commerce équitable</t>
  </si>
  <si>
    <t>certificat fiche produit étiquette facture bpu</t>
  </si>
  <si>
    <t>Ajoute le point professionnel suivant : certificat fiche produit étiquette facture bpu.</t>
  </si>
  <si>
    <t>pertinentes certificat fiche</t>
  </si>
  <si>
    <t>fiche produit étiquette facture bpu et</t>
  </si>
  <si>
    <t>produit étiquette facture bpu et attestation</t>
  </si>
  <si>
    <t>bpu et attestation fournisseur elle explique</t>
  </si>
  <si>
    <t>Ajoute le point professionnel suivant : bpu et attestation fournisseur elle explique.</t>
  </si>
  <si>
    <t>facture bpu et attestation fournisseur elle</t>
  </si>
  <si>
    <t>fournisseur elle explique que la preuve</t>
  </si>
  <si>
    <t>commerce équitable certificat label fiche produit</t>
  </si>
  <si>
    <t>Ajoute ce point avec tes mots : commerce équitable certificat label fiche produit.</t>
  </si>
  <si>
    <t>pour commerce équitable certificat label fiche</t>
  </si>
  <si>
    <t>utiles pour commerce équitable certificat label</t>
  </si>
  <si>
    <t>il est encore valable pour commerce</t>
  </si>
  <si>
    <t>encore valable pour commerce équitable donner</t>
  </si>
  <si>
    <t>Ajoute ce point avec tes mots : encore valable pour commerce équitable donner.</t>
  </si>
  <si>
    <t>valable pour commerce équitable donner au</t>
  </si>
  <si>
    <t>principal confondre engagement responsable partenariat local</t>
  </si>
  <si>
    <t>Ajoute le point professionnel suivant : principal confondre engagement responsable partenariat local.</t>
  </si>
  <si>
    <t>discours fournisseur</t>
  </si>
  <si>
    <t>confondre engagement responsable partenariat local ou</t>
  </si>
  <si>
    <t>engagement responsable partenariat local ou discours</t>
  </si>
  <si>
    <t>label commerce équitable reconnu elle montre</t>
  </si>
  <si>
    <t>Ajoute le point professionnel suivant : label commerce équitable reconnu elle montre.</t>
  </si>
  <si>
    <t>fournisseur avec label commerce équitable reconnu</t>
  </si>
  <si>
    <t>commerce équitable reconnu elle montre la</t>
  </si>
  <si>
    <t>compter le produit pour commerce équitable</t>
  </si>
  <si>
    <t>Ajoute ce point avec tes mots : compter le produit pour commerce équitable.</t>
  </si>
  <si>
    <t>commerce équitable donner</t>
  </si>
  <si>
    <t>de compter le produit pour commerce</t>
  </si>
  <si>
    <t>bpu vérifier label commerce équitable document</t>
  </si>
  <si>
    <t>Ajoute le point professionnel suivant : bpu vérifier label commerce équitable document.</t>
  </si>
  <si>
    <t>du bpu vérifier label commerce équitable</t>
  </si>
  <si>
    <t>vérifier label commerce équitable document de</t>
  </si>
  <si>
    <t>certification référence produit</t>
  </si>
  <si>
    <t>livraison contrôler</t>
  </si>
  <si>
    <t>commerce équitable document de certification référence</t>
  </si>
  <si>
    <t>label commerce équitable document de certification</t>
  </si>
  <si>
    <t>commerce équitable il faut pouvoir refaire</t>
  </si>
  <si>
    <t>Ajoute ce point avec tes mots : commerce équitable il faut pouvoir refaire.</t>
  </si>
  <si>
    <t>pour commerce équitable il faut pouvoir</t>
  </si>
  <si>
    <t>contrôle après coup pour commerce équitable</t>
  </si>
  <si>
    <t>Ajoute ce point avec tes mots : contrôle après coup pour commerce équitable.</t>
  </si>
  <si>
    <t>le contrôle après coup pour commerce</t>
  </si>
  <si>
    <t>en exigence vérifiable valoriser ou demander</t>
  </si>
  <si>
    <t>Ajoute le point professionnel suivant : en exigence vérifiable valoriser ou demander.</t>
  </si>
  <si>
    <t>exigence vérifiable valoriser ou demander le</t>
  </si>
  <si>
    <t>vérifiable valoriser ou demander le commerce</t>
  </si>
  <si>
    <t>commerce équitable avec preuve de label</t>
  </si>
  <si>
    <t>Ajoute le point professionnel suivant : commerce équitable avec preuve de label.</t>
  </si>
  <si>
    <t>label et modalités</t>
  </si>
  <si>
    <t>demander le commerce équitable avec preuve</t>
  </si>
  <si>
    <t>valoriser ou demander le commerce équitable</t>
  </si>
  <si>
    <t>document ni contrôle pour commerce équitable</t>
  </si>
  <si>
    <t>relatifs aux produits durables de qualité</t>
  </si>
  <si>
    <t>Ajoute le point professionnel suivant : relatifs aux produits durables de qualité.</t>
  </si>
  <si>
    <t>preuve relatifs aux</t>
  </si>
  <si>
    <t>qualité ou</t>
  </si>
  <si>
    <t>biologiques comme une exigence egalim rattachée</t>
  </si>
  <si>
    <t>ou biologiques comme une exigence egalim</t>
  </si>
  <si>
    <t>exigence egalim rattachée à les justificatifs</t>
  </si>
  <si>
    <t>Ajoute le point professionnel suivant : exigence egalim rattachée à les justificatifs.</t>
  </si>
  <si>
    <t>titulaire doit transmettre</t>
  </si>
  <si>
    <t>transmettre pendant</t>
  </si>
  <si>
    <t>egalim rattachée à les justificatifs que</t>
  </si>
  <si>
    <t>transmettre pendant l exécution du marché</t>
  </si>
  <si>
    <t>Ajoute le point professionnel suivant : transmettre pendant l exécution du marché.</t>
  </si>
  <si>
    <t>titulaire doit transmettre pendant l exécution</t>
  </si>
  <si>
    <t>compté pour moyens de preuve relatifs</t>
  </si>
  <si>
    <t>Ajoute ce point avec tes mots : compté pour moyens de preuve relatifs.</t>
  </si>
  <si>
    <t>être compté pour moyens de preuve</t>
  </si>
  <si>
    <t>doit être compté pour moyens de</t>
  </si>
  <si>
    <t>qualité ou biologiques sur quels produits</t>
  </si>
  <si>
    <t>Ajoute ce point avec tes mots : qualité ou biologiques sur quels produits.</t>
  </si>
  <si>
    <t>quels produits ou</t>
  </si>
  <si>
    <t>de qualité ou biologiques sur quels</t>
  </si>
  <si>
    <t>durables de qualité ou biologiques sur</t>
  </si>
  <si>
    <t>produits pour preuves</t>
  </si>
  <si>
    <t>preuves donner</t>
  </si>
  <si>
    <t>preuve certificat label fiche produit bpu</t>
  </si>
  <si>
    <t>Ajoute ce point avec tes mots : preuve certificat label fiche produit bpu.</t>
  </si>
  <si>
    <t>à preuve certificat</t>
  </si>
  <si>
    <t>labels certificats fiches produits recettes détaillées</t>
  </si>
  <si>
    <t>Ajoute le point professionnel suivant : labels certificats fiches produits recettes détaillées.</t>
  </si>
  <si>
    <t>pertinentes labels certificats</t>
  </si>
  <si>
    <t>certificats fiches produits recettes détaillées si</t>
  </si>
  <si>
    <t>fiches produits recettes détaillées si nécessaire</t>
  </si>
  <si>
    <t>bpu factures et attestations elle explique</t>
  </si>
  <si>
    <t>Ajoute le point professionnel suivant : bpu factures et attestations elle explique.</t>
  </si>
  <si>
    <t>nécessaire bpu factures</t>
  </si>
  <si>
    <t>en cours de validité rattachée à</t>
  </si>
  <si>
    <t>moyens de preuve relatifs aux produits</t>
  </si>
  <si>
    <t>Ajoute ce point avec tes mots : moyens de preuve relatifs aux produits.</t>
  </si>
  <si>
    <t>aux produits durables</t>
  </si>
  <si>
    <t>utiles pour moyens de preuve relatifs</t>
  </si>
  <si>
    <t>produits durables de qualité ou biologiques</t>
  </si>
  <si>
    <t>ou biologiques certificat label fiche produit</t>
  </si>
  <si>
    <t>qualité ou biologiques certificat label fiche</t>
  </si>
  <si>
    <t>est encore valable pour preuves donner</t>
  </si>
  <si>
    <t>Ajoute ce point avec tes mots : est encore valable pour preuves donner.</t>
  </si>
  <si>
    <t>il est encore valable pour preuves</t>
  </si>
  <si>
    <t>encore valable pour preuves donner au</t>
  </si>
  <si>
    <t>principal recevoir des preuves génériques périmées</t>
  </si>
  <si>
    <t>Ajoute le point professionnel suivant : principal recevoir des preuves génériques périmées.</t>
  </si>
  <si>
    <t>risque principal recevoir</t>
  </si>
  <si>
    <t>non rattachées</t>
  </si>
  <si>
    <t>recevoir des preuves génériques périmées ou</t>
  </si>
  <si>
    <t>des preuves génériques périmées ou non</t>
  </si>
  <si>
    <t>non rattachées aux références réellement achetées</t>
  </si>
  <si>
    <t>Ajoute le point professionnel suivant : non rattachées aux références réellement achetées.</t>
  </si>
  <si>
    <t>réellement achetées elle</t>
  </si>
  <si>
    <t>preuves génériques périmées ou non rattachées</t>
  </si>
  <si>
    <t>ou non rattachées aux références réellement</t>
  </si>
  <si>
    <t>produit pour preuves</t>
  </si>
  <si>
    <t>bpu vérifier preuves</t>
  </si>
  <si>
    <t>vérifier preuves en cours de validité</t>
  </si>
  <si>
    <t>preuves en cours de validité mention</t>
  </si>
  <si>
    <t>validité mention explicite des produits référencés</t>
  </si>
  <si>
    <t>Ajoute le point professionnel suivant : validité mention explicite des produits référencés.</t>
  </si>
  <si>
    <t>produits référencés au</t>
  </si>
  <si>
    <t>au bpu</t>
  </si>
  <si>
    <t>de validité mention explicite des produits</t>
  </si>
  <si>
    <t>cours de validité mention explicite des</t>
  </si>
  <si>
    <t>fréquence définie contrôler la facture ou</t>
  </si>
  <si>
    <t>Ajoute le point professionnel suivant : fréquence définie contrôler la facture ou.</t>
  </si>
  <si>
    <t>ou fréquence définie</t>
  </si>
  <si>
    <t>définie contrôler la facture ou le</t>
  </si>
  <si>
    <t>preuve manque pour moyens de preuve</t>
  </si>
  <si>
    <t>Ajoute ce point avec tes mots : preuve manque pour moyens de preuve.</t>
  </si>
  <si>
    <t>manque pour moyens de preuve relatifs</t>
  </si>
  <si>
    <t>Ajoute ce point avec tes mots : relatifs aux produits durables de qualité.</t>
  </si>
  <si>
    <t>pour preuves</t>
  </si>
  <si>
    <t>preuves donner au moins une preuve</t>
  </si>
  <si>
    <t>en exigence vérifiable imposer la transmission</t>
  </si>
  <si>
    <t>Ajoute le point professionnel suivant : en exigence vérifiable imposer la transmission.</t>
  </si>
  <si>
    <t>transmission des</t>
  </si>
  <si>
    <t>preuves leur validité et une pénalité</t>
  </si>
  <si>
    <t>des preuves leur validité et une</t>
  </si>
  <si>
    <t>non transmission avérée elle distingue condition</t>
  </si>
  <si>
    <t>Ajoute le point professionnel suivant : non transmission avérée elle distingue condition.</t>
  </si>
  <si>
    <t>pénalité en cas</t>
  </si>
  <si>
    <t>une pénalité</t>
  </si>
  <si>
    <t>en cas de non transmission avérée</t>
  </si>
  <si>
    <t>cas de non transmission avérée elle</t>
  </si>
  <si>
    <t>attribution preuve documentaire</t>
  </si>
  <si>
    <t>exécution critère</t>
  </si>
  <si>
    <t>avérée elle distingue condition d exécution</t>
  </si>
  <si>
    <t>transmission avérée elle distingue condition d</t>
  </si>
  <si>
    <t>contrôle pour preuves</t>
  </si>
  <si>
    <t>egalim comme une exigence egalim rattachée</t>
  </si>
  <si>
    <t>Ajoute le point professionnel suivant : egalim comme une exigence egalim rattachée.</t>
  </si>
  <si>
    <t>progrès egalim comme</t>
  </si>
  <si>
    <t>l engagement du titulaire à dépasser</t>
  </si>
  <si>
    <t>plan de progrès egalim</t>
  </si>
  <si>
    <t>dépasser progressivement les minima egalim lorsque</t>
  </si>
  <si>
    <t>Ajoute le point professionnel suivant : dépasser progressivement les minima egalim lorsque.</t>
  </si>
  <si>
    <t>à dépasser progressivement</t>
  </si>
  <si>
    <t>titulaire à</t>
  </si>
  <si>
    <t>progressivement les minima egalim lorsque le</t>
  </si>
  <si>
    <t>les minima egalim lorsque le marché</t>
  </si>
  <si>
    <t>egalim lorsque le marché le prévoit</t>
  </si>
  <si>
    <t>Ajoute le point professionnel suivant : egalim lorsque le marché le prévoit.</t>
  </si>
  <si>
    <t>le périmètre</t>
  </si>
  <si>
    <t>marché le prévoit elle précise le</t>
  </si>
  <si>
    <t>compté pour plan de progrès egalim</t>
  </si>
  <si>
    <t>Ajoute ce point avec tes mots : compté pour plan de progrès egalim.</t>
  </si>
  <si>
    <t>progrès egalim sur</t>
  </si>
  <si>
    <t>être compté pour plan de progrès</t>
  </si>
  <si>
    <t>doit être compté pour plan de</t>
  </si>
  <si>
    <t>progrès egalim</t>
  </si>
  <si>
    <t>egalim sur quels produits ou achats</t>
  </si>
  <si>
    <t>meilleurs produits pour plan progrès donner</t>
  </si>
  <si>
    <t>progrès donner au</t>
  </si>
  <si>
    <t>de meilleurs produits pour plan progrès</t>
  </si>
  <si>
    <t>plan progrès améliorer chiffres date preuve</t>
  </si>
  <si>
    <t>Ajoute ce point avec tes mots : plan progrès améliorer chiffres date preuve.</t>
  </si>
  <si>
    <t>à plan progrès</t>
  </si>
  <si>
    <t>pièces pertinentes plan de progrès rapport</t>
  </si>
  <si>
    <t>Ajoute le point professionnel suivant : pièces pertinentes plan de progrès rapport.</t>
  </si>
  <si>
    <t>approvisionnement tableau annuel</t>
  </si>
  <si>
    <t>annuel objectifs</t>
  </si>
  <si>
    <t>plan de progrès rapport d approvisionnement</t>
  </si>
  <si>
    <t>pertinentes plan de progrès rapport d</t>
  </si>
  <si>
    <t>tableau annuel objectifs par lot justificatifs</t>
  </si>
  <si>
    <t>Ajoute le point professionnel suivant : tableau annuel objectifs par lot justificatifs.</t>
  </si>
  <si>
    <t>échéancier elle explique</t>
  </si>
  <si>
    <t>objectifs par lot justificatifs et échéancier</t>
  </si>
  <si>
    <t>annuel objectifs par lot justificatifs et</t>
  </si>
  <si>
    <t>progrès egalim certificat label fiche produit</t>
  </si>
  <si>
    <t>Ajoute ce point avec tes mots : progrès egalim certificat label fiche produit.</t>
  </si>
  <si>
    <t>plan de progrès egalim certificat label</t>
  </si>
  <si>
    <t>de progrès egalim certificat label fiche</t>
  </si>
  <si>
    <t>encore valable pour plan progrès donner</t>
  </si>
  <si>
    <t>Ajoute ce point avec tes mots : encore valable pour plan progrès donner.</t>
  </si>
  <si>
    <t>valable pour plan progrès donner au</t>
  </si>
  <si>
    <t>principal écrire un plan de progrès</t>
  </si>
  <si>
    <t>Ajoute le point professionnel suivant : principal écrire un plan de progrès.</t>
  </si>
  <si>
    <t>risque principal écrire</t>
  </si>
  <si>
    <t>progrès sans</t>
  </si>
  <si>
    <t>chiffres sans échéance ou sans preuve</t>
  </si>
  <si>
    <t>sans chiffres sans échéance ou sans</t>
  </si>
  <si>
    <t>preuve de progression réelle elle montre</t>
  </si>
  <si>
    <t>Ajoute le point professionnel suivant : preuve de progression réelle elle montre.</t>
  </si>
  <si>
    <t>sans preuve</t>
  </si>
  <si>
    <t>de progression réelle elle montre la</t>
  </si>
  <si>
    <t>progrès sans chiffres sans échéance ou</t>
  </si>
  <si>
    <t>compter le produit pour plan progrès</t>
  </si>
  <si>
    <t>Ajoute ce point avec tes mots : compter le produit pour plan progrès.</t>
  </si>
  <si>
    <t>plan progrès donner</t>
  </si>
  <si>
    <t>de compter le produit pour plan</t>
  </si>
  <si>
    <t>bpu vérifier objectifs par famille échéances</t>
  </si>
  <si>
    <t>Ajoute le point professionnel suivant : bpu vérifier objectifs par famille échéances.</t>
  </si>
  <si>
    <t>vérifier objectifs par famille échéances progression</t>
  </si>
  <si>
    <t>objectifs par famille échéances progression mesurable</t>
  </si>
  <si>
    <t>famille échéances progression mesurable et transmission</t>
  </si>
  <si>
    <t>Ajoute le point professionnel suivant : famille échéances progression mesurable et transmission.</t>
  </si>
  <si>
    <t>transmission du détail</t>
  </si>
  <si>
    <t>approvisionnements contrôler</t>
  </si>
  <si>
    <t>progrès egalim il faut pouvoir refaire</t>
  </si>
  <si>
    <t>Ajoute ce point avec tes mots : progrès egalim il faut pouvoir refaire.</t>
  </si>
  <si>
    <t>de progrès egalim il faut pouvoir</t>
  </si>
  <si>
    <t>contrôle après coup pour plan progrès</t>
  </si>
  <si>
    <t>Ajoute ce point avec tes mots : contrôle après coup pour plan progrès.</t>
  </si>
  <si>
    <t>en exigence vérifiable prévoir objectifs dates</t>
  </si>
  <si>
    <t>Ajoute le point professionnel suivant : en exigence vérifiable prévoir objectifs dates.</t>
  </si>
  <si>
    <t>transmission catégories ciblées</t>
  </si>
  <si>
    <t>exigence vérifiable prévoir objectifs dates de</t>
  </si>
  <si>
    <t>vérifiable prévoir objectifs dates de transmission</t>
  </si>
  <si>
    <t>objectifs dates de transmission catégories ciblées</t>
  </si>
  <si>
    <t>Ajoute le point professionnel suivant : objectifs dates de transmission catégories ciblées.</t>
  </si>
  <si>
    <t>méthode de contrôle</t>
  </si>
  <si>
    <t>prévoir objectifs dates de transmission catégories</t>
  </si>
  <si>
    <t>plan progrès</t>
  </si>
  <si>
    <t>document ni contrôle pour plan progrès</t>
  </si>
  <si>
    <t>rapport egalim comme une exigence egalim</t>
  </si>
  <si>
    <t>Ajoute le point professionnel suivant : rapport egalim comme une exigence egalim.</t>
  </si>
  <si>
    <t>et rapport egalim comme une exigence</t>
  </si>
  <si>
    <t>annuel et rapport egalim comme une</t>
  </si>
  <si>
    <t>transmettre pour suivre les approvisionnements durables</t>
  </si>
  <si>
    <t>Ajoute le point professionnel suivant : transmettre pour suivre les approvisionnements durables.</t>
  </si>
  <si>
    <t>le titulaire</t>
  </si>
  <si>
    <t>suivre les approvisionnements durables de qualité</t>
  </si>
  <si>
    <t>approvisionnements durables de qualité et bio</t>
  </si>
  <si>
    <t>Ajoute le point professionnel suivant : approvisionnements durables de qualité et bio.</t>
  </si>
  <si>
    <t>qualité et bio elle précise le</t>
  </si>
  <si>
    <t>de qualité et bio elle précise</t>
  </si>
  <si>
    <t>compté pour suivi annuel et rapport</t>
  </si>
  <si>
    <t>Ajoute ce point avec tes mots : compté pour suivi annuel et rapport.</t>
  </si>
  <si>
    <t>et rapport egalim</t>
  </si>
  <si>
    <t>rapport egalim sur quels produits ou</t>
  </si>
  <si>
    <t>rapport egalim</t>
  </si>
  <si>
    <t>produits pour suivi</t>
  </si>
  <si>
    <t>suivi donner</t>
  </si>
  <si>
    <t>suivi rapport total ht tonnage prix</t>
  </si>
  <si>
    <t>Ajoute ce point avec tes mots : suivi rapport total ht tonnage prix.</t>
  </si>
  <si>
    <t>à suivi rapport</t>
  </si>
  <si>
    <t>suivi factures tonnages prix unitaires prix</t>
  </si>
  <si>
    <t>Ajoute le point professionnel suivant : suivi factures tonnages prix unitaires prix.</t>
  </si>
  <si>
    <t>rapport annuel tableau</t>
  </si>
  <si>
    <t>pertinentes rapport</t>
  </si>
  <si>
    <t>factures tonnages prix unitaires prix totaux</t>
  </si>
  <si>
    <t>tonnages prix unitaires prix totaux catégories</t>
  </si>
  <si>
    <t>prix unitaires prix totaux catégories egalim</t>
  </si>
  <si>
    <t>Ajoute le point professionnel suivant : prix unitaires prix totaux catégories egalim.</t>
  </si>
  <si>
    <t>rapport egalim certificat label fiche produit</t>
  </si>
  <si>
    <t>Ajoute ce point avec tes mots : rapport egalim certificat label fiche produit.</t>
  </si>
  <si>
    <t>annuel et rapport egalim certificat label</t>
  </si>
  <si>
    <t>et rapport egalim certificat label fiche</t>
  </si>
  <si>
    <t>egalim certificat label fiche produit facture</t>
  </si>
  <si>
    <t>Ajoute ce point avec tes mots : egalim certificat label fiche produit facture.</t>
  </si>
  <si>
    <t>encore valable pour suivi donner au</t>
  </si>
  <si>
    <t>Ajoute ce point avec tes mots : encore valable pour suivi donner au.</t>
  </si>
  <si>
    <t>valable pour suivi donner au moins</t>
  </si>
  <si>
    <t>risque principal avoir un suivi incomplet</t>
  </si>
  <si>
    <t>Ajoute le point professionnel suivant : risque principal avoir un suivi incomplet.</t>
  </si>
  <si>
    <t>suivi incomplet qui</t>
  </si>
  <si>
    <t>qui empêche</t>
  </si>
  <si>
    <t>le risque principal avoir un suivi</t>
  </si>
  <si>
    <t>empêche de recalculer les taux ou</t>
  </si>
  <si>
    <t>taux ou de justifier la télédéclaration</t>
  </si>
  <si>
    <t>Ajoute le point professionnel suivant : taux ou de justifier la télédéclaration.</t>
  </si>
  <si>
    <t>télédéclaration elle montre</t>
  </si>
  <si>
    <t>les taux</t>
  </si>
  <si>
    <t>incomplet qui empêche de recalculer les</t>
  </si>
  <si>
    <t>produit pour suivi</t>
  </si>
  <si>
    <t>produit du bpu vérifier totaux facturés</t>
  </si>
  <si>
    <t>Ajoute le point professionnel suivant : produit du bpu vérifier totaux facturés.</t>
  </si>
  <si>
    <t>tonnages prix</t>
  </si>
  <si>
    <t>bpu vérifier totaux facturés ht tonnages</t>
  </si>
  <si>
    <t>tonnages prix unitaires</t>
  </si>
  <si>
    <t>total toutes</t>
  </si>
  <si>
    <t>unitaires prix totaux catégories egalim et</t>
  </si>
  <si>
    <t>prix totaux catégories egalim et total</t>
  </si>
  <si>
    <t>toutes qualités confondues contrôler la facture</t>
  </si>
  <si>
    <t>Ajoute le point professionnel suivant : toutes qualités confondues contrôler la facture.</t>
  </si>
  <si>
    <t>total toutes qualités</t>
  </si>
  <si>
    <t>qualités confondues contrôler la facture ou</t>
  </si>
  <si>
    <t>une preuve manque pour suivi annuel</t>
  </si>
  <si>
    <t>Ajoute ce point avec tes mots : une preuve manque pour suivi annuel.</t>
  </si>
  <si>
    <t>rapport egalim il faut pouvoir refaire</t>
  </si>
  <si>
    <t>Ajoute ce point avec tes mots : rapport egalim il faut pouvoir refaire.</t>
  </si>
  <si>
    <t>coup pour suivi</t>
  </si>
  <si>
    <t>exigence vérifiable fixer format date destinataire</t>
  </si>
  <si>
    <t>Ajoute le point professionnel suivant : exigence vérifiable fixer format date destinataire.</t>
  </si>
  <si>
    <t>date destinataire contenu</t>
  </si>
  <si>
    <t>contenu minimal</t>
  </si>
  <si>
    <t>en exigence vérifiable fixer format date</t>
  </si>
  <si>
    <t>objectif en exigence vérifiable fixer format</t>
  </si>
  <si>
    <t>fixer format date destinataire contenu minimal</t>
  </si>
  <si>
    <t>Ajoute le point professionnel suivant : fixer format date destinataire contenu minimal.</t>
  </si>
  <si>
    <t>conséquences en cas</t>
  </si>
  <si>
    <t>et conséquences</t>
  </si>
  <si>
    <t>date destinataire contenu minimal du rapport</t>
  </si>
  <si>
    <t>format date destinataire contenu minimal du</t>
  </si>
  <si>
    <t>contrôle pour suivi</t>
  </si>
  <si>
    <t>FIN</t>
  </si>
  <si>
    <t>étiquetage de l’origine comme une exigence de traçabilité applicable à l’origine des denrées alimentaires. Elle précise les produits concernés,</t>
  </si>
  <si>
    <t xml:space="preserve"> le rôle du titulaire et le lien entre offre, livraison et contrôle. Elle ne se limite pas à citer un mot-clé : elle montre ce qui entre dans le périmètre et ce qui n’en fait pas partie.</t>
  </si>
  <si>
    <t xml:space="preserve">r étiquetage de l’origine, quelle information doit suivre le produit et pourquoi cette information permet de contrôler la livraison. </t>
  </si>
  <si>
    <t>Elle évite de répondre seulement “il faut une étiquette”. Pour Origine, citer au moins une preuve ou une action concrète liée à : origine, étiquette, produit, preuve, livraison.</t>
  </si>
  <si>
    <t>1 feuille : M03_TRACABILITE_REG</t>
  </si>
  <si>
    <t>Conforme : aucune matrice sur autre feuille</t>
  </si>
  <si>
    <t>Matrice de questions</t>
  </si>
  <si>
    <t>A31:K230</t>
  </si>
  <si>
    <t>Valeurs seules conservées</t>
  </si>
  <si>
    <t>Matrice de critères</t>
  </si>
  <si>
    <t>BA105:BQ405</t>
  </si>
  <si>
    <t>Même feuille, valeurs seules, colonnes masquées possibles</t>
  </si>
  <si>
    <t>Ancien tableau technique</t>
  </si>
  <si>
    <t>A241:AE1240 vidé</t>
  </si>
  <si>
    <t>Suppression du bloc massif de formules</t>
  </si>
  <si>
    <t>Notation A</t>
  </si>
  <si>
    <t>B10 / D10</t>
  </si>
  <si>
    <t>Calcul par critères pondérés</t>
  </si>
  <si>
    <t>Notation B</t>
  </si>
  <si>
    <t>B15 / D15</t>
  </si>
  <si>
    <t>Calcul sur réponse A + complément B</t>
  </si>
  <si>
    <t>Formules erreur</t>
  </si>
  <si>
    <t>Supprimées</t>
  </si>
  <si>
    <t>Relances remplacées</t>
  </si>
  <si>
    <t>Limite</t>
  </si>
  <si>
    <t>Non rouvert dans Excel ici</t>
  </si>
  <si>
    <t>À confirmer par ouverture Excel 2021 FR</t>
  </si>
  <si>
    <t>Doivent donner 20/20 sur l’exemple présent</t>
  </si>
  <si>
    <t>MATRICE TECHNIQUE MONO-FEUILLE — valeurs seules, utilisée par les formules de notation</t>
  </si>
  <si>
    <t>Notion</t>
  </si>
  <si>
    <t>Profil</t>
  </si>
  <si>
    <t>Groupe</t>
  </si>
  <si>
    <t>Pts_PRO</t>
  </si>
  <si>
    <t>Pts_CFA</t>
  </si>
  <si>
    <t>origine / étiquetage / traçabilité</t>
  </si>
  <si>
    <t>origine-étiquetage-traçabilité</t>
  </si>
  <si>
    <t>Ajoute l’origine, l’étiquetage ou la traçabilité.</t>
  </si>
  <si>
    <t>denrées alimentaires / produits concernés</t>
  </si>
  <si>
    <t>Ajoute les produits ou denrées concernés.</t>
  </si>
  <si>
    <t>rôle du titulaire</t>
  </si>
  <si>
    <t>Ajoute le rôle du titulaire.</t>
  </si>
  <si>
    <t>rôle</t>
  </si>
  <si>
    <t>role</t>
  </si>
  <si>
    <t>offre livraison contrôle</t>
  </si>
  <si>
    <t>offre-livraison-contrôle</t>
  </si>
  <si>
    <t>Ajoute le lien entre offre, livraison et contrôle.</t>
  </si>
  <si>
    <t>périmètre / pas seulement mot-clé</t>
  </si>
  <si>
    <t>périmètre / mot-clé</t>
  </si>
  <si>
    <t>Ajoute la limite du périmètre, pas seulement un mot-clé.</t>
  </si>
  <si>
    <t>périmètre</t>
  </si>
  <si>
    <t>perimetre</t>
  </si>
  <si>
    <t>mot-clé</t>
  </si>
  <si>
    <t>mot clé</t>
  </si>
  <si>
    <t>partie</t>
  </si>
  <si>
    <t>origine / étiquette</t>
  </si>
  <si>
    <t>Ajoute origine ou étiquette.</t>
  </si>
  <si>
    <t>information qui suit le produit</t>
  </si>
  <si>
    <t>information produit</t>
  </si>
  <si>
    <t>Explique quelle information suit le produit.</t>
  </si>
  <si>
    <t>suit</t>
  </si>
  <si>
    <t>contrôle de la livraison</t>
  </si>
  <si>
    <t>contrôle livraison</t>
  </si>
  <si>
    <t>Ajoute le contrôle de la livraison.</t>
  </si>
  <si>
    <t>contrôler</t>
  </si>
  <si>
    <t>controler</t>
  </si>
  <si>
    <t>preuve ou action concrète</t>
  </si>
  <si>
    <t>preuve / action</t>
  </si>
  <si>
    <t>Ajoute une preuve ou une action concrète.</t>
  </si>
  <si>
    <t>concrète</t>
  </si>
  <si>
    <t>concrete</t>
  </si>
  <si>
    <t>ne pas répondre seulement étiquette</t>
  </si>
  <si>
    <t>éviter étiquette seule</t>
  </si>
  <si>
    <t>Explique que l’étiquette seule ne suffit pas.</t>
  </si>
  <si>
    <t>évite</t>
  </si>
  <si>
    <t>evite</t>
  </si>
  <si>
    <t>seulement</t>
  </si>
  <si>
    <t>Colonnes masquées &gt;</t>
  </si>
  <si>
    <t>Texte_A_PRO_normalisé</t>
  </si>
  <si>
    <t>Texte_AB_PRO_normalisé</t>
  </si>
  <si>
    <t>Texte_A_CFA_normalisé</t>
  </si>
  <si>
    <t>Texte_AB_CFA_normalisé</t>
  </si>
  <si>
    <t>Attendu_PRO_normalisé</t>
  </si>
  <si>
    <t>Attendu_CFA_normalisé</t>
  </si>
  <si>
    <t>&lt; Colonnes masquées</t>
  </si>
  <si>
    <t>VOIR LIGNE 30</t>
  </si>
  <si>
    <t>FIN zone visible ligne 29 — matrice et critères masqués sur la même feuille, sans liaison inter-onglets.</t>
  </si>
  <si>
    <t>perime couvr freque servi</t>
  </si>
  <si>
    <t>Ajoute le point professionnel suivant : perime couvr freque servi.</t>
  </si>
  <si>
    <t>perime</t>
  </si>
  <si>
    <t>couvr</t>
  </si>
  <si>
    <t>freque</t>
  </si>
  <si>
    <t>servi</t>
  </si>
  <si>
    <t>gramma adapt conviv</t>
  </si>
  <si>
    <t>Ajoute le point professionnel suivant : gramma adapt conviv.</t>
  </si>
  <si>
    <t>adapt</t>
  </si>
  <si>
    <t>conviv</t>
  </si>
  <si>
    <t>Ajoute le point professionnel suivant : nutrit.</t>
  </si>
  <si>
    <t>part reell protei divers</t>
  </si>
  <si>
    <t>Ajoute le point professionnel suivant : part reell protei divers.</t>
  </si>
  <si>
    <t>part</t>
  </si>
  <si>
    <t>reell</t>
  </si>
  <si>
    <t>protei</t>
  </si>
  <si>
    <t>sourc</t>
  </si>
  <si>
    <t>situe</t>
  </si>
  <si>
    <t>Ajoute le point professionnel suivant : situe.</t>
  </si>
  <si>
    <t>Q001-P06</t>
  </si>
  <si>
    <t>anima</t>
  </si>
  <si>
    <t>Ajoute le point professionnel suivant : anima.</t>
  </si>
  <si>
    <t>Q001-P07</t>
  </si>
  <si>
    <t>precis reelle contro</t>
  </si>
  <si>
    <t>Ajoute le point professionnel suivant : precis reelle contro.</t>
  </si>
  <si>
    <t>precis</t>
  </si>
  <si>
    <t>reelle</t>
  </si>
  <si>
    <t>contro</t>
  </si>
  <si>
    <t>plat protei adapt conviv</t>
  </si>
  <si>
    <t>Ajoute ce point avec tes mots : plat protei adapt conviv.</t>
  </si>
  <si>
    <t>dose</t>
  </si>
  <si>
    <t>Ajoute ce point avec tes mots : dose.</t>
  </si>
  <si>
    <t>varie seulem chois parce</t>
  </si>
  <si>
    <t>Ajoute ce point avec tes mots : varie seulem chois parce.</t>
  </si>
  <si>
    <t>varie</t>
  </si>
  <si>
    <t>seulem</t>
  </si>
  <si>
    <t>chois</t>
  </si>
  <si>
    <t>parce</t>
  </si>
  <si>
    <t>parai</t>
  </si>
  <si>
    <t>reste</t>
  </si>
  <si>
    <t>Ajoute ce point avec tes mots : reste.</t>
  </si>
  <si>
    <t>concer</t>
  </si>
  <si>
    <t>Ajoute ce point avec tes mots : concer.</t>
  </si>
  <si>
    <t>Q001-C06</t>
  </si>
  <si>
    <t>inter conviv point</t>
  </si>
  <si>
    <t>Ajoute ce point avec tes mots : inter conviv point.</t>
  </si>
  <si>
    <t>inter</t>
  </si>
  <si>
    <t>preuv fiche recet</t>
  </si>
  <si>
    <t>Ajoute le point professionnel suivant : preuv fiche recet.</t>
  </si>
  <si>
    <t>preuv</t>
  </si>
  <si>
    <t>recet</t>
  </si>
  <si>
    <t>Ajoute le point professionnel suivant : gramma.</t>
  </si>
  <si>
    <t>Ajoute le point professionnel suivant : compos.</t>
  </si>
  <si>
    <t>menu</t>
  </si>
  <si>
    <t>Ajoute le point professionnel suivant : menu.</t>
  </si>
  <si>
    <t>Ajoute le point professionnel suivant : plan.</t>
  </si>
  <si>
    <t>Q002-P06</t>
  </si>
  <si>
    <t>fiche techni suivi freque</t>
  </si>
  <si>
    <t>Ajoute le point professionnel suivant : fiche techni suivi freque.</t>
  </si>
  <si>
    <t>Q002-P07</t>
  </si>
  <si>
    <t>relie preuv livre bpu</t>
  </si>
  <si>
    <t>Ajoute le point professionnel suivant : relie preuv livre bpu.</t>
  </si>
  <si>
    <t>relie</t>
  </si>
  <si>
    <t>livre</t>
  </si>
  <si>
    <t>Q002-P08</t>
  </si>
  <si>
    <t>refus declar genera verifi</t>
  </si>
  <si>
    <t>Ajoute le point professionnel suivant : refus declar genera verifi.</t>
  </si>
  <si>
    <t>refus</t>
  </si>
  <si>
    <t>declar</t>
  </si>
  <si>
    <t>genera</t>
  </si>
  <si>
    <t>verifi</t>
  </si>
  <si>
    <t>fiche recet</t>
  </si>
  <si>
    <t>Ajoute ce point avec tes mots : fiche recet.</t>
  </si>
  <si>
    <t>Ajoute ce point avec tes mots : gramma.</t>
  </si>
  <si>
    <t>Ajoute ce point avec tes mots : compos.</t>
  </si>
  <si>
    <t>Ajoute ce point avec tes mots : menu.</t>
  </si>
  <si>
    <t>Ajoute ce point avec tes mots : plan.</t>
  </si>
  <si>
    <t>Q002-C06</t>
  </si>
  <si>
    <t>Ajoute ce point avec tes mots : fiche techni suivi freque.</t>
  </si>
  <si>
    <t>Q002-C07</t>
  </si>
  <si>
    <t>preuv voit pourqu contro</t>
  </si>
  <si>
    <t>Ajoute ce point avec tes mots : preuv voit pourqu contro.</t>
  </si>
  <si>
    <t>voit</t>
  </si>
  <si>
    <t>pourqu</t>
  </si>
  <si>
    <t>risqu princi confon plat</t>
  </si>
  <si>
    <t>Ajoute le point professionnel suivant : risqu princi confon plat.</t>
  </si>
  <si>
    <t>risqu</t>
  </si>
  <si>
    <t>princi</t>
  </si>
  <si>
    <t>confon</t>
  </si>
  <si>
    <t>neglig gramma</t>
  </si>
  <si>
    <t>Ajoute le point professionnel suivant : neglig gramma.</t>
  </si>
  <si>
    <t>neglig</t>
  </si>
  <si>
    <t>oubli divers accept pauvr</t>
  </si>
  <si>
    <t>Ajoute le point professionnel suivant : oubli divers accept pauvr.</t>
  </si>
  <si>
    <t>oubli</t>
  </si>
  <si>
    <t>accept</t>
  </si>
  <si>
    <t>pauvr</t>
  </si>
  <si>
    <t>expliq impac</t>
  </si>
  <si>
    <t>Ajoute le point professionnel suivant : expliq impac.</t>
  </si>
  <si>
    <t>expliq</t>
  </si>
  <si>
    <t>impac</t>
  </si>
  <si>
    <t>imposs</t>
  </si>
  <si>
    <t>Ajoute le point professionnel suivant : imposs.</t>
  </si>
  <si>
    <t>Q003-P06</t>
  </si>
  <si>
    <t>baiss</t>
  </si>
  <si>
    <t>Ajoute le point professionnel suivant : baiss.</t>
  </si>
  <si>
    <t>Q003-P07</t>
  </si>
  <si>
    <t>ecart sanita</t>
  </si>
  <si>
    <t>Ajoute le point professionnel suivant : ecart sanita.</t>
  </si>
  <si>
    <t>ecart</t>
  </si>
  <si>
    <t>Q003-P08</t>
  </si>
  <si>
    <t>confor manque titula</t>
  </si>
  <si>
    <t>Ajoute le point professionnel suivant : confor manque titula.</t>
  </si>
  <si>
    <t>confor</t>
  </si>
  <si>
    <t>erreu evite confon plat</t>
  </si>
  <si>
    <t>Ajoute ce point avec tes mots : erreu evite confon plat.</t>
  </si>
  <si>
    <t>erreu</t>
  </si>
  <si>
    <t>Ajoute ce point avec tes mots : neglig gramma.</t>
  </si>
  <si>
    <t>Ajoute ce point avec tes mots : oubli divers accept pauvr.</t>
  </si>
  <si>
    <t>montr laiss passe recept</t>
  </si>
  <si>
    <t>Ajoute ce point avec tes mots : montr laiss passe recept.</t>
  </si>
  <si>
    <t>montr</t>
  </si>
  <si>
    <t>laiss</t>
  </si>
  <si>
    <t>passe</t>
  </si>
  <si>
    <t>recept</t>
  </si>
  <si>
    <t>plat protid simpl presen</t>
  </si>
  <si>
    <t>Ajoute ce point avec tes mots : plat protid simpl presen.</t>
  </si>
  <si>
    <t>simpl</t>
  </si>
  <si>
    <t>presen</t>
  </si>
  <si>
    <t>viand</t>
  </si>
  <si>
    <t>Q003-C06</t>
  </si>
  <si>
    <t>presen viand neglig gramma</t>
  </si>
  <si>
    <t>Ajoute ce point avec tes mots : presen viand neglig gramma.</t>
  </si>
  <si>
    <t>Q003-C07</t>
  </si>
  <si>
    <t>gramma oubli divers accept</t>
  </si>
  <si>
    <t>Ajoute ce point avec tes mots : gramma oubli divers accept.</t>
  </si>
  <si>
    <t>Q003-C08</t>
  </si>
  <si>
    <t>accept pauvr protei utile</t>
  </si>
  <si>
    <t>Ajoute ce point avec tes mots : accept pauvr protei utile.</t>
  </si>
  <si>
    <t>utile</t>
  </si>
  <si>
    <t>Q003-C09</t>
  </si>
  <si>
    <t>utile montr laiss passe</t>
  </si>
  <si>
    <t>Ajoute ce point avec tes mots : utile montr laiss passe.</t>
  </si>
  <si>
    <t>Q003-C10</t>
  </si>
  <si>
    <t>passe recept suivi</t>
  </si>
  <si>
    <t>Ajoute ce point avec tes mots : passe recept suivi.</t>
  </si>
  <si>
    <t>metho applic consis compar</t>
  </si>
  <si>
    <t>Ajoute le point professionnel suivant : metho applic consis compar.</t>
  </si>
  <si>
    <t>metho</t>
  </si>
  <si>
    <t>applic</t>
  </si>
  <si>
    <t>consis</t>
  </si>
  <si>
    <t>Ajoute le point professionnel suivant : fiche recet.</t>
  </si>
  <si>
    <t>gramma prevu livre</t>
  </si>
  <si>
    <t>Ajoute le point professionnel suivant : gramma prevu livre.</t>
  </si>
  <si>
    <t>prevu</t>
  </si>
  <si>
    <t>reper ecart compos freque</t>
  </si>
  <si>
    <t>Ajoute le point professionnel suivant : reper ecart compos freque.</t>
  </si>
  <si>
    <t>reper</t>
  </si>
  <si>
    <t>decri suite actio observ</t>
  </si>
  <si>
    <t>Ajoute le point professionnel suivant : decri suite actio observ.</t>
  </si>
  <si>
    <t>decri</t>
  </si>
  <si>
    <t>suite</t>
  </si>
  <si>
    <t>actio</t>
  </si>
  <si>
    <t>observ</t>
  </si>
  <si>
    <t>Q004-P06</t>
  </si>
  <si>
    <t>Ajoute le point professionnel suivant : contro.</t>
  </si>
  <si>
    <t>Q004-P07</t>
  </si>
  <si>
    <t>Ajoute le point professionnel suivant : compar.</t>
  </si>
  <si>
    <t>Q004-P08</t>
  </si>
  <si>
    <t>trace ecart alert refus</t>
  </si>
  <si>
    <t>Ajoute le point professionnel suivant : trace ecart alert refus.</t>
  </si>
  <si>
    <t>trace</t>
  </si>
  <si>
    <t>alert</t>
  </si>
  <si>
    <t>proced</t>
  </si>
  <si>
    <t>concre</t>
  </si>
  <si>
    <t>Ajoute ce point avec tes mots : concre.</t>
  </si>
  <si>
    <t>compar menu</t>
  </si>
  <si>
    <t>Ajoute ce point avec tes mots : compar menu.</t>
  </si>
  <si>
    <t>Ajoute ce point avec tes mots : gramma prevu livre.</t>
  </si>
  <si>
    <t>Ajoute ce point avec tes mots : reper ecart compos freque.</t>
  </si>
  <si>
    <t>Q004-C06</t>
  </si>
  <si>
    <t>montr geste</t>
  </si>
  <si>
    <t>Ajoute ce point avec tes mots : montr geste.</t>
  </si>
  <si>
    <t>geste</t>
  </si>
  <si>
    <t>Q004-C07</t>
  </si>
  <si>
    <t>lire</t>
  </si>
  <si>
    <t>Ajoute ce point avec tes mots : lire.</t>
  </si>
  <si>
    <t>Q004-C08</t>
  </si>
  <si>
    <t>Ajoute ce point avec tes mots : compar.</t>
  </si>
  <si>
    <t>Q004-C09</t>
  </si>
  <si>
    <t>noter preven</t>
  </si>
  <si>
    <t>Ajoute ce point avec tes mots : noter preven.</t>
  </si>
  <si>
    <t>preven</t>
  </si>
  <si>
    <t>traduc prevo exigen compos</t>
  </si>
  <si>
    <t>Ajoute le point professionnel suivant : traduc prevo exigen compos.</t>
  </si>
  <si>
    <t>traduc</t>
  </si>
  <si>
    <t>prevo</t>
  </si>
  <si>
    <t>Ajoute le point professionnel suivant : freque.</t>
  </si>
  <si>
    <t>divers fiche techni</t>
  </si>
  <si>
    <t>Ajoute le point professionnel suivant : divers fiche techni.</t>
  </si>
  <si>
    <t>distin exigen techni</t>
  </si>
  <si>
    <t>Ajoute le point professionnel suivant : distin exigen techni.</t>
  </si>
  <si>
    <t>distin</t>
  </si>
  <si>
    <t>Q005-P06</t>
  </si>
  <si>
    <t>crite attrib</t>
  </si>
  <si>
    <t>Ajoute le point professionnel suivant : crite attrib.</t>
  </si>
  <si>
    <t>crite</t>
  </si>
  <si>
    <t>attrib</t>
  </si>
  <si>
    <t>Q005-P07</t>
  </si>
  <si>
    <t>preuv suivi execut</t>
  </si>
  <si>
    <t>Ajoute le point professionnel suivant : preuv suivi execut.</t>
  </si>
  <si>
    <t>execut</t>
  </si>
  <si>
    <t>indiq exigen compos</t>
  </si>
  <si>
    <t>Ajoute ce point avec tes mots : indiq exigen compos.</t>
  </si>
  <si>
    <t>indiq</t>
  </si>
  <si>
    <t>Ajoute ce point avec tes mots : freque.</t>
  </si>
  <si>
    <t>Ajoute ce point avec tes mots : divers fiche techni.</t>
  </si>
  <si>
    <t>compre ecrit</t>
  </si>
  <si>
    <t>Ajoute ce point avec tes mots : compre ecrit.</t>
  </si>
  <si>
    <t>compre</t>
  </si>
  <si>
    <t>ecrit</t>
  </si>
  <si>
    <t>Q005-C06</t>
  </si>
  <si>
    <t>prouv suivi sera diffic</t>
  </si>
  <si>
    <t>Ajoute ce point avec tes mots : prouv suivi sera diffic.</t>
  </si>
  <si>
    <t>prouv</t>
  </si>
  <si>
    <t>sera</t>
  </si>
  <si>
    <t>perime couvr morcea dejoin</t>
  </si>
  <si>
    <t>Ajoute le point professionnel suivant : perime couvr morcea dejoin.</t>
  </si>
  <si>
    <t>dejoin</t>
  </si>
  <si>
    <t>volail sciee exclu chair</t>
  </si>
  <si>
    <t>Ajoute le point professionnel suivant : volail sciee exclu chair.</t>
  </si>
  <si>
    <t>sciee</t>
  </si>
  <si>
    <t>exclu</t>
  </si>
  <si>
    <t>preser</t>
  </si>
  <si>
    <t>morcea decoup articu</t>
  </si>
  <si>
    <t>Ajoute ce point avec tes mots : morcea decoup articu.</t>
  </si>
  <si>
    <t>decoup</t>
  </si>
  <si>
    <t>articu</t>
  </si>
  <si>
    <t>volail sciee peut laiss</t>
  </si>
  <si>
    <t>Ajoute ce point avec tes mots : volail sciee peut laiss.</t>
  </si>
  <si>
    <t>peut</t>
  </si>
  <si>
    <t>sciur</t>
  </si>
  <si>
    <t>preuv cctp</t>
  </si>
  <si>
    <t>Ajoute le point professionnel suivant : preuv cctp.</t>
  </si>
  <si>
    <t>fiche techni</t>
  </si>
  <si>
    <t>Ajoute le point professionnel suivant : fiche techni.</t>
  </si>
  <si>
    <t>bon livrai</t>
  </si>
  <si>
    <t>Ajoute le point professionnel suivant : bon livrai.</t>
  </si>
  <si>
    <t>bon</t>
  </si>
  <si>
    <t>visue morcea</t>
  </si>
  <si>
    <t>Ajoute le point professionnel suivant : visue morcea.</t>
  </si>
  <si>
    <t>visue</t>
  </si>
  <si>
    <t>calib signal ecart</t>
  </si>
  <si>
    <t>Ajoute le point professionnel suivant : calib signal ecart.</t>
  </si>
  <si>
    <t>calib</t>
  </si>
  <si>
    <t>signal</t>
  </si>
  <si>
    <t>Q007-P06</t>
  </si>
  <si>
    <t>Q007-P07</t>
  </si>
  <si>
    <t>Ajoute ce point avec tes mots : cctp.</t>
  </si>
  <si>
    <t>Ajoute ce point avec tes mots : fiche techni.</t>
  </si>
  <si>
    <t>Ajoute ce point avec tes mots : bon livrai.</t>
  </si>
  <si>
    <t>Ajoute ce point avec tes mots : visue morcea.</t>
  </si>
  <si>
    <t>Ajoute ce point avec tes mots : calib signal ecart.</t>
  </si>
  <si>
    <t>Q007-C06</t>
  </si>
  <si>
    <t>risqu princi accept morcea</t>
  </si>
  <si>
    <t>Ajoute le point professionnel suivant : risqu princi accept morcea.</t>
  </si>
  <si>
    <t>scies</t>
  </si>
  <si>
    <t>confon decou indust dejoin</t>
  </si>
  <si>
    <t>Ajoute le point professionnel suivant : confon decou indust dejoin.</t>
  </si>
  <si>
    <t>decou</t>
  </si>
  <si>
    <t>indust</t>
  </si>
  <si>
    <t>Q008-P06</t>
  </si>
  <si>
    <t>Q008-P07</t>
  </si>
  <si>
    <t>Q008-P08</t>
  </si>
  <si>
    <t>erreu evite accept morcea</t>
  </si>
  <si>
    <t>Ajoute ce point avec tes mots : erreu evite accept morcea.</t>
  </si>
  <si>
    <t>Ajoute ce point avec tes mots : contro.</t>
  </si>
  <si>
    <t>Ajoute ce point avec tes mots : confon decou indust dejoin.</t>
  </si>
  <si>
    <t>morcea scies contro confon</t>
  </si>
  <si>
    <t>Ajoute ce point avec tes mots : morcea scies contro confon.</t>
  </si>
  <si>
    <t>Q008-C06</t>
  </si>
  <si>
    <t>dejoin oubli penali prevu</t>
  </si>
  <si>
    <t>Ajoute ce point avec tes mots : dejoin oubli penali prevu.</t>
  </si>
  <si>
    <t>penali</t>
  </si>
  <si>
    <t>Q008-C07</t>
  </si>
  <si>
    <t>prevu montr laiss passe</t>
  </si>
  <si>
    <t>Ajoute ce point avec tes mots : prevu montr laiss passe.</t>
  </si>
  <si>
    <t>Q008-C08</t>
  </si>
  <si>
    <t>metho applic consis observ</t>
  </si>
  <si>
    <t>Ajoute le point professionnel suivant : metho applic consis observ.</t>
  </si>
  <si>
    <t>hauts</t>
  </si>
  <si>
    <t>ailes pilon</t>
  </si>
  <si>
    <t>Ajoute le point professionnel suivant : ailes pilon.</t>
  </si>
  <si>
    <t>ailes</t>
  </si>
  <si>
    <t>pilon</t>
  </si>
  <si>
    <t>absen scie rappro livrai</t>
  </si>
  <si>
    <t>Ajoute le point professionnel suivant : absen scie rappro livrai.</t>
  </si>
  <si>
    <t>absen</t>
  </si>
  <si>
    <t>scie</t>
  </si>
  <si>
    <t>rappro</t>
  </si>
  <si>
    <t>Q009-P06</t>
  </si>
  <si>
    <t>Q009-P07</t>
  </si>
  <si>
    <t>observ hauts cuiss</t>
  </si>
  <si>
    <t>Ajoute ce point avec tes mots : observ hauts cuiss.</t>
  </si>
  <si>
    <t>cuiss</t>
  </si>
  <si>
    <t>Ajoute ce point avec tes mots : ailes pilon.</t>
  </si>
  <si>
    <t>Ajoute ce point avec tes mots : absen scie rappro livrai.</t>
  </si>
  <si>
    <t>Q009-C06</t>
  </si>
  <si>
    <t>Q009-C07</t>
  </si>
  <si>
    <t>Q009-C08</t>
  </si>
  <si>
    <t>traduc prevo claus cctp</t>
  </si>
  <si>
    <t>Ajoute le point professionnel suivant : traduc prevo claus cctp.</t>
  </si>
  <si>
    <t>claus</t>
  </si>
  <si>
    <t>exigea</t>
  </si>
  <si>
    <t>exclus scies</t>
  </si>
  <si>
    <t>Ajoute le point professionnel suivant : exclus scies.</t>
  </si>
  <si>
    <t>conseq livrai confor</t>
  </si>
  <si>
    <t>Ajoute le point professionnel suivant : conseq livrai confor.</t>
  </si>
  <si>
    <t>conseq</t>
  </si>
  <si>
    <t>Q010-P06</t>
  </si>
  <si>
    <t>indiq claus cctp exigea</t>
  </si>
  <si>
    <t>Ajoute ce point avec tes mots : indiq claus cctp exigea.</t>
  </si>
  <si>
    <t>Ajoute ce point avec tes mots : exclus scies.</t>
  </si>
  <si>
    <t>Ajoute ce point avec tes mots : conseq livrai confor.</t>
  </si>
  <si>
    <t>perime couvr transf base</t>
  </si>
  <si>
    <t>Ajoute le point professionnel suivant : perime couvr transf base.</t>
  </si>
  <si>
    <t>base</t>
  </si>
  <si>
    <t>volail poiss affich muscl</t>
  </si>
  <si>
    <t>Ajoute le point professionnel suivant : volail poiss affich muscl.</t>
  </si>
  <si>
    <t>poiss</t>
  </si>
  <si>
    <t>affich</t>
  </si>
  <si>
    <t>muscl</t>
  </si>
  <si>
    <t>entie</t>
  </si>
  <si>
    <t>filet muscl anatom lorsq</t>
  </si>
  <si>
    <t>Ajoute le point professionnel suivant : filet muscl anatom lorsq.</t>
  </si>
  <si>
    <t>lorsq</t>
  </si>
  <si>
    <t>Q011-P06</t>
  </si>
  <si>
    <t>nugge pane deman superi</t>
  </si>
  <si>
    <t>Ajoute ce point avec tes mots : nugge pane deman superi.</t>
  </si>
  <si>
    <t>nugge</t>
  </si>
  <si>
    <t>pane</t>
  </si>
  <si>
    <t>deman</t>
  </si>
  <si>
    <t>superi</t>
  </si>
  <si>
    <t>venir</t>
  </si>
  <si>
    <t>melan flou</t>
  </si>
  <si>
    <t>Ajoute ce point avec tes mots : melan flou.</t>
  </si>
  <si>
    <t>melan</t>
  </si>
  <si>
    <t>flou</t>
  </si>
  <si>
    <t>preuv etique</t>
  </si>
  <si>
    <t>Ajoute le point professionnel suivant : preuv etique.</t>
  </si>
  <si>
    <t>etique</t>
  </si>
  <si>
    <t>compos detail</t>
  </si>
  <si>
    <t>Ajoute le point professionnel suivant : compos detail.</t>
  </si>
  <si>
    <t>detail</t>
  </si>
  <si>
    <t>menti filet</t>
  </si>
  <si>
    <t>Ajoute le point professionnel suivant : menti filet.</t>
  </si>
  <si>
    <t>menti</t>
  </si>
  <si>
    <t>muscl entie melan anatom</t>
  </si>
  <si>
    <t>Ajoute le point professionnel suivant : muscl entie melan anatom.</t>
  </si>
  <si>
    <t>Q012-P06</t>
  </si>
  <si>
    <t>Q012-P07</t>
  </si>
  <si>
    <t>Ajoute ce point avec tes mots : etique.</t>
  </si>
  <si>
    <t>Ajoute ce point avec tes mots : compos detail.</t>
  </si>
  <si>
    <t>Ajoute ce point avec tes mots : menti filet.</t>
  </si>
  <si>
    <t>Ajoute ce point avec tes mots : muscl entie melan anatom.</t>
  </si>
  <si>
    <t>Q012-C06</t>
  </si>
  <si>
    <t>risqu princi accept recons</t>
  </si>
  <si>
    <t>Ajoute le point professionnel suivant : risqu princi accept recons.</t>
  </si>
  <si>
    <t>recons</t>
  </si>
  <si>
    <t>identi</t>
  </si>
  <si>
    <t>lire seulem commer</t>
  </si>
  <si>
    <t>Ajoute le point professionnel suivant : lire seulem commer.</t>
  </si>
  <si>
    <t>ignor compos rejet confor</t>
  </si>
  <si>
    <t>Ajoute le point professionnel suivant : ignor compos rejet confor.</t>
  </si>
  <si>
    <t>ignor</t>
  </si>
  <si>
    <t>rejet</t>
  </si>
  <si>
    <t>Q013-P06</t>
  </si>
  <si>
    <t>Q013-P07</t>
  </si>
  <si>
    <t>Q013-P08</t>
  </si>
  <si>
    <t>erreu evite accept recons</t>
  </si>
  <si>
    <t>Ajoute ce point avec tes mots : erreu evite accept recons.</t>
  </si>
  <si>
    <t>Ajoute ce point avec tes mots : lire seulem commer.</t>
  </si>
  <si>
    <t>Ajoute ce point avec tes mots : ignor compos rejet confor.</t>
  </si>
  <si>
    <t>recons identi lire seulem</t>
  </si>
  <si>
    <t>Ajoute ce point avec tes mots : recons identi lire seulem.</t>
  </si>
  <si>
    <t>Q013-C06</t>
  </si>
  <si>
    <t>seulem commer ignor compos</t>
  </si>
  <si>
    <t>Ajoute ce point avec tes mots : seulem commer ignor compos.</t>
  </si>
  <si>
    <t>Q013-C07</t>
  </si>
  <si>
    <t>compos rejet confor montr</t>
  </si>
  <si>
    <t>Ajoute ce point avec tes mots : compos rejet confor montr.</t>
  </si>
  <si>
    <t>Q013-C08</t>
  </si>
  <si>
    <t>recept suivi</t>
  </si>
  <si>
    <t>Ajoute ce point avec tes mots : recept suivi.</t>
  </si>
  <si>
    <t>metho applic consis lire</t>
  </si>
  <si>
    <t>Ajoute le point professionnel suivant : metho applic consis lire.</t>
  </si>
  <si>
    <t>compar comman refus signal</t>
  </si>
  <si>
    <t>Ajoute le point professionnel suivant : compar comman refus signal.</t>
  </si>
  <si>
    <t>Q014-P06</t>
  </si>
  <si>
    <t>lire compos mentio visibl</t>
  </si>
  <si>
    <t>Ajoute ce point avec tes mots : lire compos mentio visibl.</t>
  </si>
  <si>
    <t>mentio</t>
  </si>
  <si>
    <t>visibl</t>
  </si>
  <si>
    <t>Ajoute ce point avec tes mots : compar comman refus signal.</t>
  </si>
  <si>
    <t>Q014-C06</t>
  </si>
  <si>
    <t>Q014-C07</t>
  </si>
  <si>
    <t>traduc prevo exigen cctp</t>
  </si>
  <si>
    <t>Ajoute le point professionnel suivant : traduc prevo exigen cctp.</t>
  </si>
  <si>
    <t>menti visib etique</t>
  </si>
  <si>
    <t>Ajoute le point professionnel suivant : menti visib etique.</t>
  </si>
  <si>
    <t>visib</t>
  </si>
  <si>
    <t>rejet confor penali eventu</t>
  </si>
  <si>
    <t>Ajoute le point professionnel suivant : rejet confor penali eventu.</t>
  </si>
  <si>
    <t>eventu</t>
  </si>
  <si>
    <t>Q015-P06</t>
  </si>
  <si>
    <t>indiq exigen cctp compos</t>
  </si>
  <si>
    <t>Ajoute ce point avec tes mots : indiq exigen cctp compos.</t>
  </si>
  <si>
    <t>Ajoute ce point avec tes mots : menti visib etique.</t>
  </si>
  <si>
    <t>Ajoute ce point avec tes mots : rejet confor penali eventu.</t>
  </si>
  <si>
    <t>perime couvr recher charcu</t>
  </si>
  <si>
    <t>Ajoute le point professionnel suivant : perime couvr recher charcu.</t>
  </si>
  <si>
    <t>recher</t>
  </si>
  <si>
    <t>limita</t>
  </si>
  <si>
    <t>exigen docume contro</t>
  </si>
  <si>
    <t>Ajoute le point professionnel suivant : exigen docume contro.</t>
  </si>
  <si>
    <t>charcu contie nitrit nitrat</t>
  </si>
  <si>
    <t>Ajoute ce point avec tes mots : charcu contie nitrit nitrat.</t>
  </si>
  <si>
    <t>contie</t>
  </si>
  <si>
    <t>ajout</t>
  </si>
  <si>
    <t>nitrat ajout fier seul</t>
  </si>
  <si>
    <t>Ajoute ce point avec tes mots : nitrat ajout fier seul.</t>
  </si>
  <si>
    <t>fier</t>
  </si>
  <si>
    <t>seul</t>
  </si>
  <si>
    <t>aspec</t>
  </si>
  <si>
    <t>Q016-C06</t>
  </si>
  <si>
    <t>seul aspec reste concer</t>
  </si>
  <si>
    <t>Ajoute ce point avec tes mots : seul aspec reste concer.</t>
  </si>
  <si>
    <t>Q016-C07</t>
  </si>
  <si>
    <t>concer inter conviv point</t>
  </si>
  <si>
    <t>Ajoute ce point avec tes mots : concer inter conviv point.</t>
  </si>
  <si>
    <t>Q016-C08</t>
  </si>
  <si>
    <t>Ajoute ce point avec tes mots : point.</t>
  </si>
  <si>
    <t>preuv fiche techni</t>
  </si>
  <si>
    <t>Ajoute le point professionnel suivant : preuv fiche techni.</t>
  </si>
  <si>
    <t>liste ingred</t>
  </si>
  <si>
    <t>Ajoute le point professionnel suivant : liste ingred.</t>
  </si>
  <si>
    <t>ingred</t>
  </si>
  <si>
    <t>additi declar</t>
  </si>
  <si>
    <t>Ajoute le point professionnel suivant : additi declar.</t>
  </si>
  <si>
    <t>additi</t>
  </si>
  <si>
    <t>engage fourni refere bpu</t>
  </si>
  <si>
    <t>Ajoute le point professionnel suivant : engage fourni refere bpu.</t>
  </si>
  <si>
    <t>engage</t>
  </si>
  <si>
    <t>refere</t>
  </si>
  <si>
    <t>Q017-P06</t>
  </si>
  <si>
    <t>Ajoute ce point avec tes mots : liste ingred.</t>
  </si>
  <si>
    <t>Ajoute ce point avec tes mots : additi declar.</t>
  </si>
  <si>
    <t>Ajoute ce point avec tes mots : engage fourni refere bpu.</t>
  </si>
  <si>
    <t>risqu princi ignor additi</t>
  </si>
  <si>
    <t>Ajoute le point professionnel suivant : risqu princi ignor additi.</t>
  </si>
  <si>
    <t>confon nitri ajout charcu</t>
  </si>
  <si>
    <t>Ajoute le point professionnel suivant : confon nitri ajout charcu.</t>
  </si>
  <si>
    <t>nitri</t>
  </si>
  <si>
    <t>ordina</t>
  </si>
  <si>
    <t>accept fiche incomp suivr</t>
  </si>
  <si>
    <t>Ajoute le point professionnel suivant : accept fiche incomp suivr.</t>
  </si>
  <si>
    <t>incomp</t>
  </si>
  <si>
    <t>suivr</t>
  </si>
  <si>
    <t>Q018-P06</t>
  </si>
  <si>
    <t>Q018-P07</t>
  </si>
  <si>
    <t>Q018-P08</t>
  </si>
  <si>
    <t>erreu evite ignor additi</t>
  </si>
  <si>
    <t>Ajoute ce point avec tes mots : erreu evite ignor additi.</t>
  </si>
  <si>
    <t>Ajoute ce point avec tes mots : confon nitri ajout charcu.</t>
  </si>
  <si>
    <t>Ajoute ce point avec tes mots : accept fiche incomp suivr.</t>
  </si>
  <si>
    <t>Q018-C06</t>
  </si>
  <si>
    <t>additi confon nitri ajout</t>
  </si>
  <si>
    <t>Ajoute ce point avec tes mots : additi confon nitri ajout.</t>
  </si>
  <si>
    <t>Q018-C07</t>
  </si>
  <si>
    <t>ajout charcu ordina accept</t>
  </si>
  <si>
    <t>Ajoute ce point avec tes mots : ajout charcu ordina accept.</t>
  </si>
  <si>
    <t>Q018-C08</t>
  </si>
  <si>
    <t>suivr engage montr laiss</t>
  </si>
  <si>
    <t>Ajoute ce point avec tes mots : suivr engage montr laiss.</t>
  </si>
  <si>
    <t>Q018-C09</t>
  </si>
  <si>
    <t>laiss passe recept suivi</t>
  </si>
  <si>
    <t>Ajoute ce point avec tes mots : laiss passe recept suivi.</t>
  </si>
  <si>
    <t>Q018-C10</t>
  </si>
  <si>
    <t>recher additi nitre</t>
  </si>
  <si>
    <t>Ajoute le point professionnel suivant : recher additi nitre.</t>
  </si>
  <si>
    <t>nitre</t>
  </si>
  <si>
    <t>compar comman archiv preuv</t>
  </si>
  <si>
    <t>Ajoute le point professionnel suivant : compar comman archiv preuv.</t>
  </si>
  <si>
    <t>archiv</t>
  </si>
  <si>
    <t>Q019-P06</t>
  </si>
  <si>
    <t>Q019-P07</t>
  </si>
  <si>
    <t>lire liste ingred</t>
  </si>
  <si>
    <t>Ajoute ce point avec tes mots : lire liste ingred.</t>
  </si>
  <si>
    <t>Ajoute ce point avec tes mots : recher additi nitre.</t>
  </si>
  <si>
    <t>Ajoute ce point avec tes mots : compar comman archiv preuv.</t>
  </si>
  <si>
    <t>Q019-C06</t>
  </si>
  <si>
    <t>Q019-C07</t>
  </si>
  <si>
    <t>Q019-C08</t>
  </si>
  <si>
    <t>traduc prevo crite exigen</t>
  </si>
  <si>
    <t>Ajoute le point professionnel suivant : traduc prevo crite exigen.</t>
  </si>
  <si>
    <t>preuv docume modali suivi</t>
  </si>
  <si>
    <t>Ajoute le point professionnel suivant : preuv docume modali suivi.</t>
  </si>
  <si>
    <t>indiq crite exigen limita</t>
  </si>
  <si>
    <t>Ajoute ce point avec tes mots : indiq crite exigen limita.</t>
  </si>
  <si>
    <t>Ajoute ce point avec tes mots : preuv docume modali suivi.</t>
  </si>
  <si>
    <t>limita additi nitre preuv</t>
  </si>
  <si>
    <t>Ajoute ce point avec tes mots : limita additi nitre preuv.</t>
  </si>
  <si>
    <t>Q020-C06</t>
  </si>
  <si>
    <t>Q020-C07</t>
  </si>
  <si>
    <t>suivi compre ecrit prouv</t>
  </si>
  <si>
    <t>Ajoute ce point avec tes mots : suivi compre ecrit prouv.</t>
  </si>
  <si>
    <t>Q020-C08</t>
  </si>
  <si>
    <t>prouv sera diffic contro</t>
  </si>
  <si>
    <t>Ajoute ce point avec tes mots : prouv sera diffic contro.</t>
  </si>
  <si>
    <t>Q020-C09</t>
  </si>
  <si>
    <t>perime couvr equili carcas</t>
  </si>
  <si>
    <t>Ajoute le point professionnel suivant : perime couvr equili carcas.</t>
  </si>
  <si>
    <t>equili</t>
  </si>
  <si>
    <t>vise</t>
  </si>
  <si>
    <t>carcas vise evite comman</t>
  </si>
  <si>
    <t>Ajoute le point professionnel suivant : carcas vise evite comman.</t>
  </si>
  <si>
    <t>unique</t>
  </si>
  <si>
    <t>Q021-P06</t>
  </si>
  <si>
    <t>comman unique morcea noble</t>
  </si>
  <si>
    <t>Ajoute le point professionnel suivant : comman unique morcea noble.</t>
  </si>
  <si>
    <t>noble</t>
  </si>
  <si>
    <t>Q021-P07</t>
  </si>
  <si>
    <t>noble valori differ usage</t>
  </si>
  <si>
    <t>Ajoute le point professionnel suivant : noble valori differ usage.</t>
  </si>
  <si>
    <t>differ</t>
  </si>
  <si>
    <t>culina</t>
  </si>
  <si>
    <t>Q021-P08</t>
  </si>
  <si>
    <t>usage culina situe anima</t>
  </si>
  <si>
    <t>Ajoute le point professionnel suivant : usage culina situe anima.</t>
  </si>
  <si>
    <t>Q021-P09</t>
  </si>
  <si>
    <t>anima precis reelle contro</t>
  </si>
  <si>
    <t>Ajoute le point professionnel suivant : anima precis reelle contro.</t>
  </si>
  <si>
    <t>Q021-P10</t>
  </si>
  <si>
    <t>achet seulem beaux morcea</t>
  </si>
  <si>
    <t>Ajoute ce point avec tes mots : achet seulem beaux morcea.</t>
  </si>
  <si>
    <t>achet</t>
  </si>
  <si>
    <t>beaux</t>
  </si>
  <si>
    <t>utili plusie morcea adapt</t>
  </si>
  <si>
    <t>Ajoute ce point avec tes mots : utili plusie morcea adapt.</t>
  </si>
  <si>
    <t>utili</t>
  </si>
  <si>
    <t>recett</t>
  </si>
  <si>
    <t>preuv bpu</t>
  </si>
  <si>
    <t>Ajoute le point professionnel suivant : preuv bpu.</t>
  </si>
  <si>
    <t>alloti</t>
  </si>
  <si>
    <t>Ajoute le point professionnel suivant : alloti.</t>
  </si>
  <si>
    <t>repart morcea</t>
  </si>
  <si>
    <t>Ajoute le point professionnel suivant : repart morcea.</t>
  </si>
  <si>
    <t>repart</t>
  </si>
  <si>
    <t>fiche recett</t>
  </si>
  <si>
    <t>Ajoute le point professionnel suivant : fiche recett.</t>
  </si>
  <si>
    <t>volum prevu suivi comman</t>
  </si>
  <si>
    <t>Ajoute le point professionnel suivant : volum prevu suivi comman.</t>
  </si>
  <si>
    <t>volum</t>
  </si>
  <si>
    <t>Q022-P06</t>
  </si>
  <si>
    <t>Q022-P07</t>
  </si>
  <si>
    <t>Ajoute ce point avec tes mots : bpu.</t>
  </si>
  <si>
    <t>Ajoute ce point avec tes mots : alloti.</t>
  </si>
  <si>
    <t>Ajoute ce point avec tes mots : repart morcea.</t>
  </si>
  <si>
    <t>Ajoute ce point avec tes mots : fiche recett.</t>
  </si>
  <si>
    <t>Ajoute ce point avec tes mots : volum prevu suivi comman.</t>
  </si>
  <si>
    <t>Q022-C06</t>
  </si>
  <si>
    <t>risqu princi surcon piece</t>
  </si>
  <si>
    <t>Ajoute le point professionnel suivant : risqu princi surcon piece.</t>
  </si>
  <si>
    <t>surcon</t>
  </si>
  <si>
    <t>piece</t>
  </si>
  <si>
    <t>fragil filie</t>
  </si>
  <si>
    <t>Ajoute le point professionnel suivant : fragil filie.</t>
  </si>
  <si>
    <t>fragil</t>
  </si>
  <si>
    <t>filie</t>
  </si>
  <si>
    <t>creer cout excess comman</t>
  </si>
  <si>
    <t>Ajoute le point professionnel suivant : creer cout excess comman.</t>
  </si>
  <si>
    <t>creer</t>
  </si>
  <si>
    <t>cout</t>
  </si>
  <si>
    <t>excess</t>
  </si>
  <si>
    <t>Q023-P06</t>
  </si>
  <si>
    <t>Q023-P07</t>
  </si>
  <si>
    <t>Q023-P08</t>
  </si>
  <si>
    <t>erreu evite surcon piece</t>
  </si>
  <si>
    <t>Ajoute ce point avec tes mots : erreu evite surcon piece.</t>
  </si>
  <si>
    <t>Ajoute ce point avec tes mots : fragil filie.</t>
  </si>
  <si>
    <t>Ajoute ce point avec tes mots : creer cout excess comman.</t>
  </si>
  <si>
    <t>piece noble fragil filie</t>
  </si>
  <si>
    <t>Ajoute ce point avec tes mots : piece noble fragil filie.</t>
  </si>
  <si>
    <t>Q023-C06</t>
  </si>
  <si>
    <t>filie creer cout excess</t>
  </si>
  <si>
    <t>Ajoute ce point avec tes mots : filie creer cout excess.</t>
  </si>
  <si>
    <t>Q023-C07</t>
  </si>
  <si>
    <t>excess comman morcea adapt</t>
  </si>
  <si>
    <t>Ajoute ce point avec tes mots : excess comman morcea adapt.</t>
  </si>
  <si>
    <t>prepar</t>
  </si>
  <si>
    <t>Q023-C08</t>
  </si>
  <si>
    <t>adapt prepar montr laiss</t>
  </si>
  <si>
    <t>Ajoute ce point avec tes mots : adapt prepar montr laiss.</t>
  </si>
  <si>
    <t>Q023-C09</t>
  </si>
  <si>
    <t>Q023-C10</t>
  </si>
  <si>
    <t>metho applic consis suivr</t>
  </si>
  <si>
    <t>Ajoute le point professionnel suivant : metho applic consis suivr.</t>
  </si>
  <si>
    <t>leur usage produc ajust</t>
  </si>
  <si>
    <t>Ajoute le point professionnel suivant : leur usage produc ajust.</t>
  </si>
  <si>
    <t>leur</t>
  </si>
  <si>
    <t>ajust</t>
  </si>
  <si>
    <t>Q024-P06</t>
  </si>
  <si>
    <t>suivr comman type morce</t>
  </si>
  <si>
    <t>Ajoute ce point avec tes mots : suivr comman type morce.</t>
  </si>
  <si>
    <t>type</t>
  </si>
  <si>
    <t>morce</t>
  </si>
  <si>
    <t>Ajoute ce point avec tes mots : leur usage produc ajust.</t>
  </si>
  <si>
    <t>Q024-C06</t>
  </si>
  <si>
    <t>Q024-C07</t>
  </si>
  <si>
    <t>traduc prevo lots prescr</t>
  </si>
  <si>
    <t>Ajoute le point professionnel suivant : traduc prevo lots prescr.</t>
  </si>
  <si>
    <t>prescr</t>
  </si>
  <si>
    <t>encour equili rende comman</t>
  </si>
  <si>
    <t>Ajoute le point professionnel suivant : encour equili rende comman.</t>
  </si>
  <si>
    <t>encour</t>
  </si>
  <si>
    <t>rende</t>
  </si>
  <si>
    <t>indiq lots prescr repart</t>
  </si>
  <si>
    <t>Ajoute ce point avec tes mots : indiq lots prescr repart.</t>
  </si>
  <si>
    <t>Ajoute ce point avec tes mots : encour equili rende comman.</t>
  </si>
  <si>
    <t>repart muscl encour equili</t>
  </si>
  <si>
    <t>Ajoute ce point avec tes mots : repart muscl encour equili.</t>
  </si>
  <si>
    <t>Q025-C06</t>
  </si>
  <si>
    <t>equili rende comman contro</t>
  </si>
  <si>
    <t>Ajoute ce point avec tes mots : equili rende comman contro.</t>
  </si>
  <si>
    <t>Q025-C07</t>
  </si>
  <si>
    <t>contro compre ecrit prouv</t>
  </si>
  <si>
    <t>Ajoute ce point avec tes mots : contro compre ecrit prouv.</t>
  </si>
  <si>
    <t>Q025-C08</t>
  </si>
  <si>
    <t>Q025-C09</t>
  </si>
  <si>
    <t>Ajoute ce point avec tes mots : diffic.</t>
  </si>
  <si>
    <t>perime couvr achete peut</t>
  </si>
  <si>
    <t>Ajoute le point professionnel suivant : perime couvr achete peut.</t>
  </si>
  <si>
    <t>securi volum redui focali</t>
  </si>
  <si>
    <t>Ajoute le point professionnel suivant : securi volum redui focali.</t>
  </si>
  <si>
    <t>securi</t>
  </si>
  <si>
    <t>redui</t>
  </si>
  <si>
    <t>focali</t>
  </si>
  <si>
    <t>quelqu</t>
  </si>
  <si>
    <t>achet ensemb muscl</t>
  </si>
  <si>
    <t>Ajoute ce point avec tes mots : achet ensemb muscl.</t>
  </si>
  <si>
    <t>prevo plusie morcea utile</t>
  </si>
  <si>
    <t>Ajoute ce point avec tes mots : prevo plusie morcea utile.</t>
  </si>
  <si>
    <t>preuv liste muscl</t>
  </si>
  <si>
    <t>Ajoute le point professionnel suivant : preuv liste muscl.</t>
  </si>
  <si>
    <t>Ajoute le point professionnel suivant : bpu.</t>
  </si>
  <si>
    <t>plan menus suivi quanti</t>
  </si>
  <si>
    <t>Ajoute le point professionnel suivant : plan menus suivi quanti.</t>
  </si>
  <si>
    <t>menus</t>
  </si>
  <si>
    <t>utilis</t>
  </si>
  <si>
    <t>Q027-P06</t>
  </si>
  <si>
    <t>liste muscl</t>
  </si>
  <si>
    <t>Ajoute ce point avec tes mots : liste muscl.</t>
  </si>
  <si>
    <t>Ajoute ce point avec tes mots : plan menus suivi quanti.</t>
  </si>
  <si>
    <t>risqu princi ecrir exigen</t>
  </si>
  <si>
    <t>Ajoute le point professionnel suivant : risqu princi ecrir exigen.</t>
  </si>
  <si>
    <t>ecrir</t>
  </si>
  <si>
    <t>vague</t>
  </si>
  <si>
    <t>comman muscl usage culina</t>
  </si>
  <si>
    <t>Ajoute le point professionnel suivant : comman muscl usage culina.</t>
  </si>
  <si>
    <t>Q028-P06</t>
  </si>
  <si>
    <t>Q028-P07</t>
  </si>
  <si>
    <t>erreu evite ecrir exigen</t>
  </si>
  <si>
    <t>Ajoute ce point avec tes mots : erreu evite ecrir exigen.</t>
  </si>
  <si>
    <t>Ajoute ce point avec tes mots : comman muscl usage culina.</t>
  </si>
  <si>
    <t>exigen vague comman muscl</t>
  </si>
  <si>
    <t>Ajoute ce point avec tes mots : exigen vague comman muscl.</t>
  </si>
  <si>
    <t>muscl usage culina prevu</t>
  </si>
  <si>
    <t>Ajoute ce point avec tes mots : muscl usage culina prevu.</t>
  </si>
  <si>
    <t>Q028-C06</t>
  </si>
  <si>
    <t>prevu contro reali volum</t>
  </si>
  <si>
    <t>Ajoute ce point avec tes mots : prevu contro reali volum.</t>
  </si>
  <si>
    <t>reali</t>
  </si>
  <si>
    <t>Q028-C07</t>
  </si>
  <si>
    <t>volum montr laiss passe</t>
  </si>
  <si>
    <t>Ajoute ce point avec tes mots : volum montr laiss passe.</t>
  </si>
  <si>
    <t>Q028-C08</t>
  </si>
  <si>
    <t>metho applic consis rappro</t>
  </si>
  <si>
    <t>Ajoute le point professionnel suivant : metho applic consis rappro.</t>
  </si>
  <si>
    <t>leur livrai corrig recett</t>
  </si>
  <si>
    <t>Ajoute le point professionnel suivant : leur livrai corrig recett.</t>
  </si>
  <si>
    <t>Q029-P06</t>
  </si>
  <si>
    <t>rappro muscl comman menus</t>
  </si>
  <si>
    <t>Ajoute ce point avec tes mots : rappro muscl comman menus.</t>
  </si>
  <si>
    <t>Ajoute ce point avec tes mots : leur livrai corrig recett.</t>
  </si>
  <si>
    <t>Q029-C06</t>
  </si>
  <si>
    <t>Q029-C07</t>
  </si>
  <si>
    <t>traduc prevo descri preci</t>
  </si>
  <si>
    <t>Ajoute le point professionnel suivant : traduc prevo descri preci.</t>
  </si>
  <si>
    <t>preci</t>
  </si>
  <si>
    <t>propor volum</t>
  </si>
  <si>
    <t>Ajoute le point professionnel suivant : propor volum.</t>
  </si>
  <si>
    <t>propor</t>
  </si>
  <si>
    <t>suivi execut comman</t>
  </si>
  <si>
    <t>Ajoute le point professionnel suivant : suivi execut comman.</t>
  </si>
  <si>
    <t>Q030-P06</t>
  </si>
  <si>
    <t>indiq descri preci muscl</t>
  </si>
  <si>
    <t>Ajoute ce point avec tes mots : indiq descri preci muscl.</t>
  </si>
  <si>
    <t>Ajoute ce point avec tes mots : propor volum.</t>
  </si>
  <si>
    <t>Ajoute ce point avec tes mots : suivi execut comman.</t>
  </si>
  <si>
    <t>perime couvr ovosex vise</t>
  </si>
  <si>
    <t>Ajoute le point professionnel suivant : perime couvr ovosex vise.</t>
  </si>
  <si>
    <t>ovosex</t>
  </si>
  <si>
    <t>exigen tracab frais</t>
  </si>
  <si>
    <t>Ajoute le point professionnel suivant : exigen tracab frais.</t>
  </si>
  <si>
    <t>tracab</t>
  </si>
  <si>
    <t>issus poulet ovosex vienne</t>
  </si>
  <si>
    <t>Ajoute ce point avec tes mots : issus poulet ovosex vienne.</t>
  </si>
  <si>
    <t>issus</t>
  </si>
  <si>
    <t>vienne</t>
  </si>
  <si>
    <t>vienne filie evite faire</t>
  </si>
  <si>
    <t>Ajoute ce point avec tes mots : vienne filie evite faire.</t>
  </si>
  <si>
    <t>eclor</t>
  </si>
  <si>
    <t>Q031-C06</t>
  </si>
  <si>
    <t>faire eclor males elimin</t>
  </si>
  <si>
    <t>Ajoute ce point avec tes mots : faire eclor males elimin.</t>
  </si>
  <si>
    <t>males</t>
  </si>
  <si>
    <t>elimin</t>
  </si>
  <si>
    <t>ensui</t>
  </si>
  <si>
    <t>Q031-C07</t>
  </si>
  <si>
    <t>elimin ensui reste concer</t>
  </si>
  <si>
    <t>Ajoute ce point avec tes mots : elimin ensui reste concer.</t>
  </si>
  <si>
    <t>Q031-C08</t>
  </si>
  <si>
    <t>Q031-C09</t>
  </si>
  <si>
    <t>preuv menti fourni</t>
  </si>
  <si>
    <t>Ajoute le point professionnel suivant : preuv menti fourni.</t>
  </si>
  <si>
    <t>certif attest filie</t>
  </si>
  <si>
    <t>Ajoute le point professionnel suivant : certif attest filie.</t>
  </si>
  <si>
    <t>attest</t>
  </si>
  <si>
    <t>emball</t>
  </si>
  <si>
    <t>Ajoute le point professionnel suivant : emball.</t>
  </si>
  <si>
    <t>fiche engage titula</t>
  </si>
  <si>
    <t>Ajoute le point professionnel suivant : fiche engage titula.</t>
  </si>
  <si>
    <t>Q032-P06</t>
  </si>
  <si>
    <t>menti fourni</t>
  </si>
  <si>
    <t>Ajoute ce point avec tes mots : menti fourni.</t>
  </si>
  <si>
    <t>Ajoute ce point avec tes mots : certif attest filie.</t>
  </si>
  <si>
    <t>Ajoute ce point avec tes mots : emball.</t>
  </si>
  <si>
    <t>Ajoute ce point avec tes mots : fiche engage titula.</t>
  </si>
  <si>
    <t>risqu princi confon ovosex</t>
  </si>
  <si>
    <t>Ajoute le point professionnel suivant : risqu princi confon ovosex.</t>
  </si>
  <si>
    <t>accept affirm orale relie</t>
  </si>
  <si>
    <t>Ajoute le point professionnel suivant : accept affirm orale relie.</t>
  </si>
  <si>
    <t>affirm</t>
  </si>
  <si>
    <t>orale</t>
  </si>
  <si>
    <t>Q033-P06</t>
  </si>
  <si>
    <t>Q033-P07</t>
  </si>
  <si>
    <t>erreu evite confon ovosex</t>
  </si>
  <si>
    <t>Ajoute ce point avec tes mots : erreu evite confon ovosex.</t>
  </si>
  <si>
    <t>Ajoute ce point avec tes mots : accept affirm orale relie.</t>
  </si>
  <si>
    <t>ovosex plein accept affirm</t>
  </si>
  <si>
    <t>Ajoute ce point avec tes mots : ovosex plein accept affirm.</t>
  </si>
  <si>
    <t>affirm orale relie preuv</t>
  </si>
  <si>
    <t>Ajoute ce point avec tes mots : affirm orale relie preuv.</t>
  </si>
  <si>
    <t>Q033-C06</t>
  </si>
  <si>
    <t>preuv livre montr laiss</t>
  </si>
  <si>
    <t>Ajoute ce point avec tes mots : preuv livre montr laiss.</t>
  </si>
  <si>
    <t>Q033-C07</t>
  </si>
  <si>
    <t>Q033-C08</t>
  </si>
  <si>
    <t>metho applic consis menti</t>
  </si>
  <si>
    <t>Ajoute le point professionnel suivant : metho applic consis menti.</t>
  </si>
  <si>
    <t>contro livre corres refere</t>
  </si>
  <si>
    <t>Ajoute le point professionnel suivant : contro livre corres refere.</t>
  </si>
  <si>
    <t>corres</t>
  </si>
  <si>
    <t>Q034-P06</t>
  </si>
  <si>
    <t>menti attest</t>
  </si>
  <si>
    <t>Ajoute ce point avec tes mots : menti attest.</t>
  </si>
  <si>
    <t>Ajoute ce point avec tes mots : contro livre corres refere.</t>
  </si>
  <si>
    <t>Q034-C06</t>
  </si>
  <si>
    <t>Q034-C07</t>
  </si>
  <si>
    <t>traduc prevo exigen crite</t>
  </si>
  <si>
    <t>Ajoute le point professionnel suivant : traduc prevo exigen crite.</t>
  </si>
  <si>
    <t>preuv suivi livrai</t>
  </si>
  <si>
    <t>Ajoute le point professionnel suivant : preuv suivi livrai.</t>
  </si>
  <si>
    <t>indiq exigen crite frais</t>
  </si>
  <si>
    <t>Ajoute ce point avec tes mots : indiq exigen crite frais.</t>
  </si>
  <si>
    <t>Ajoute ce point avec tes mots : preuv suivi livrai.</t>
  </si>
  <si>
    <t>frais issus poulet ovosex</t>
  </si>
  <si>
    <t>Ajoute ce point avec tes mots : frais issus poulet ovosex.</t>
  </si>
  <si>
    <t>Q035-C06</t>
  </si>
  <si>
    <t>ovosex preuv suivi livrai</t>
  </si>
  <si>
    <t>Ajoute ce point avec tes mots : ovosex preuv suivi livrai.</t>
  </si>
  <si>
    <t>Q035-C07</t>
  </si>
  <si>
    <t>livrai compre ecrit prouv</t>
  </si>
  <si>
    <t>Ajoute ce point avec tes mots : livrai compre ecrit prouv.</t>
  </si>
  <si>
    <t>Q035-C08</t>
  </si>
  <si>
    <t>Q035-C09</t>
  </si>
  <si>
    <t>perime couvr exigen porte</t>
  </si>
  <si>
    <t>Ajoute le point professionnel suivant : perime couvr exigen porte.</t>
  </si>
  <si>
    <t>porte</t>
  </si>
  <si>
    <t>codes</t>
  </si>
  <si>
    <t>Ajoute le point professionnel suivant : codes.</t>
  </si>
  <si>
    <t>emball docume fourni</t>
  </si>
  <si>
    <t>Ajoute le point professionnel suivant : emball docume fourni.</t>
  </si>
  <si>
    <t>Q036-P06</t>
  </si>
  <si>
    <t>plein signif mode eleva</t>
  </si>
  <si>
    <t>Ajoute ce point avec tes mots : plein signif mode eleva.</t>
  </si>
  <si>
    <t>signif</t>
  </si>
  <si>
    <t>eleva</t>
  </si>
  <si>
    <t>annon</t>
  </si>
  <si>
    <t>eleva annon prouv emball</t>
  </si>
  <si>
    <t>Ajoute ce point avec tes mots : eleva annon prouv emball.</t>
  </si>
  <si>
    <t>Q036-C06</t>
  </si>
  <si>
    <t>emball docume reste concer</t>
  </si>
  <si>
    <t>Ajoute ce point avec tes mots : emball docume reste concer.</t>
  </si>
  <si>
    <t>Q036-C07</t>
  </si>
  <si>
    <t>Q036-C08</t>
  </si>
  <si>
    <t>preuv code menti eleva</t>
  </si>
  <si>
    <t>Ajoute le point professionnel suivant : preuv code menti eleva.</t>
  </si>
  <si>
    <t>code</t>
  </si>
  <si>
    <t>Ajoute le point professionnel suivant : fiche.</t>
  </si>
  <si>
    <t>attest fourni bon livrai</t>
  </si>
  <si>
    <t>Ajoute le point professionnel suivant : attest fourni bon livrai.</t>
  </si>
  <si>
    <t>Q037-P06</t>
  </si>
  <si>
    <t>code menti eleva</t>
  </si>
  <si>
    <t>Ajoute ce point avec tes mots : code menti eleva.</t>
  </si>
  <si>
    <t>Ajoute ce point avec tes mots : fiche.</t>
  </si>
  <si>
    <t>Ajoute ce point avec tes mots : attest fourni bon livrai.</t>
  </si>
  <si>
    <t>risqu princi confon plein</t>
  </si>
  <si>
    <t>Ajoute le point professionnel suivant : risqu princi confon plein.</t>
  </si>
  <si>
    <t>cage</t>
  </si>
  <si>
    <t>Ajoute le point professionnel suivant : cage.</t>
  </si>
  <si>
    <t>accept emball incomp cohere</t>
  </si>
  <si>
    <t>Ajoute le point professionnel suivant : accept emball incomp cohere.</t>
  </si>
  <si>
    <t>cohere</t>
  </si>
  <si>
    <t>Q038-P06</t>
  </si>
  <si>
    <t>Q038-P07</t>
  </si>
  <si>
    <t>Q038-P08</t>
  </si>
  <si>
    <t>Q038-P09</t>
  </si>
  <si>
    <t>erreu evite confon plein</t>
  </si>
  <si>
    <t>Ajoute ce point avec tes mots : erreu evite confon plein.</t>
  </si>
  <si>
    <t>Ajoute ce point avec tes mots : cage.</t>
  </si>
  <si>
    <t>Ajoute ce point avec tes mots : accept emball incomp cohere.</t>
  </si>
  <si>
    <t>compar refere comman</t>
  </si>
  <si>
    <t>Ajoute le point professionnel suivant : compar refere comman.</t>
  </si>
  <si>
    <t>contro livrai signal toute</t>
  </si>
  <si>
    <t>Ajoute le point professionnel suivant : contro livrai signal toute.</t>
  </si>
  <si>
    <t>toute</t>
  </si>
  <si>
    <t>substi</t>
  </si>
  <si>
    <t>Q039-P06</t>
  </si>
  <si>
    <t>Q039-P07</t>
  </si>
  <si>
    <t>lire code menti</t>
  </si>
  <si>
    <t>Ajoute ce point avec tes mots : lire code menti.</t>
  </si>
  <si>
    <t>Ajoute ce point avec tes mots : compar refere comman.</t>
  </si>
  <si>
    <t>Ajoute ce point avec tes mots : contro livrai signal toute.</t>
  </si>
  <si>
    <t>Q039-C06</t>
  </si>
  <si>
    <t>Q039-C07</t>
  </si>
  <si>
    <t>Q039-C08</t>
  </si>
  <si>
    <t>traduc prevo exigen mode</t>
  </si>
  <si>
    <t>Ajoute le point professionnel suivant : traduc prevo exigen mode.</t>
  </si>
  <si>
    <t>preuv docume proced refus</t>
  </si>
  <si>
    <t>Ajoute le point professionnel suivant : preuv docume proced refus.</t>
  </si>
  <si>
    <t>indiq exigen mode eleva</t>
  </si>
  <si>
    <t>Ajoute ce point avec tes mots : indiq exigen mode eleva.</t>
  </si>
  <si>
    <t>Ajoute ce point avec tes mots : preuv docume proced refus.</t>
  </si>
  <si>
    <t>Q040-C06</t>
  </si>
  <si>
    <t>eleva preuv docume proced</t>
  </si>
  <si>
    <t>Ajoute ce point avec tes mots : eleva preuv docume proced.</t>
  </si>
  <si>
    <t>Q040-C07</t>
  </si>
  <si>
    <t>proced refus signal ecart</t>
  </si>
  <si>
    <t>Ajoute ce point avec tes mots : proced refus signal ecart.</t>
  </si>
  <si>
    <t>Q040-C08</t>
  </si>
  <si>
    <t>ecart compre ecrit prouv</t>
  </si>
  <si>
    <t>Ajoute ce point avec tes mots : ecart compre ecrit prouv.</t>
  </si>
  <si>
    <t>Q040-C09</t>
  </si>
  <si>
    <t>diffic contro</t>
  </si>
  <si>
    <t>Ajoute ce point avec tes mots : diffic contro.</t>
  </si>
  <si>
    <t>perime couvr valori eleva</t>
  </si>
  <si>
    <t>Ajoute le point professionnel suivant : perime couvr valori eleva.</t>
  </si>
  <si>
    <t>eleva plein volail chair</t>
  </si>
  <si>
    <t>Ajoute le point professionnel suivant : eleva plein volail chair.</t>
  </si>
  <si>
    <t>liee</t>
  </si>
  <si>
    <t>Q041-P06</t>
  </si>
  <si>
    <t>chair liee preuv filie</t>
  </si>
  <si>
    <t>Ajoute le point professionnel suivant : chair liee preuv filie.</t>
  </si>
  <si>
    <t>Q041-P07</t>
  </si>
  <si>
    <t>filie engage verifi situe</t>
  </si>
  <si>
    <t>Ajoute le point professionnel suivant : filie engage verifi situe.</t>
  </si>
  <si>
    <t>Q041-P08</t>
  </si>
  <si>
    <t>situe anima precis reelle</t>
  </si>
  <si>
    <t>Ajoute le point professionnel suivant : situe anima precis reelle.</t>
  </si>
  <si>
    <t>Q041-P09</t>
  </si>
  <si>
    <t>reelle contro</t>
  </si>
  <si>
    <t>Ajoute le point professionnel suivant : reelle contro.</t>
  </si>
  <si>
    <t>volail plein</t>
  </si>
  <si>
    <t>Ajoute ce point avec tes mots : volail plein.</t>
  </si>
  <si>
    <t>eleva annon exist vraime</t>
  </si>
  <si>
    <t>Ajoute ce point avec tes mots : eleva annon exist vraime.</t>
  </si>
  <si>
    <t>exist</t>
  </si>
  <si>
    <t>vraime</t>
  </si>
  <si>
    <t>preuv fiche filie</t>
  </si>
  <si>
    <t>Ajoute le point professionnel suivant : preuv fiche filie.</t>
  </si>
  <si>
    <t>label attest</t>
  </si>
  <si>
    <t>Ajoute le point professionnel suivant : label attest.</t>
  </si>
  <si>
    <t>Ajoute le point professionnel suivant : etique.</t>
  </si>
  <si>
    <t>origi engage titula</t>
  </si>
  <si>
    <t>Ajoute le point professionnel suivant : origi engage titula.</t>
  </si>
  <si>
    <t>origi</t>
  </si>
  <si>
    <t>Q042-P06</t>
  </si>
  <si>
    <t>Q042-P07</t>
  </si>
  <si>
    <t>fiche filie</t>
  </si>
  <si>
    <t>Ajoute ce point avec tes mots : fiche filie.</t>
  </si>
  <si>
    <t>Ajoute ce point avec tes mots : label attest.</t>
  </si>
  <si>
    <t>Ajoute ce point avec tes mots : origi engage titula.</t>
  </si>
  <si>
    <t>Q042-C06</t>
  </si>
  <si>
    <t>risqu princi confon origi</t>
  </si>
  <si>
    <t>Ajoute le point professionnel suivant : risqu princi confon origi.</t>
  </si>
  <si>
    <t>franca</t>
  </si>
  <si>
    <t>accept menti market suivr</t>
  </si>
  <si>
    <t>Ajoute le point professionnel suivant : accept menti market suivr.</t>
  </si>
  <si>
    <t>market</t>
  </si>
  <si>
    <t>Q043-P06</t>
  </si>
  <si>
    <t>Q043-P07</t>
  </si>
  <si>
    <t>erreu evite confon origi</t>
  </si>
  <si>
    <t>Ajoute ce point avec tes mots : erreu evite confon origi.</t>
  </si>
  <si>
    <t>Ajoute ce point avec tes mots : accept menti market suivr.</t>
  </si>
  <si>
    <t>origi franca plein accept</t>
  </si>
  <si>
    <t>Ajoute ce point avec tes mots : origi franca plein accept.</t>
  </si>
  <si>
    <t>suivr substi montr laiss</t>
  </si>
  <si>
    <t>Ajoute ce point avec tes mots : suivr substi montr laiss.</t>
  </si>
  <si>
    <t>Q043-C06</t>
  </si>
  <si>
    <t>Q043-C07</t>
  </si>
  <si>
    <t>metho applic consis etique</t>
  </si>
  <si>
    <t>Ajoute le point professionnel suivant : metho applic consis etique.</t>
  </si>
  <si>
    <t>compar comman signal volail</t>
  </si>
  <si>
    <t>Ajoute le point professionnel suivant : compar comman signal volail.</t>
  </si>
  <si>
    <t>Q044-P06</t>
  </si>
  <si>
    <t>etique docume</t>
  </si>
  <si>
    <t>Ajoute ce point avec tes mots : etique docume.</t>
  </si>
  <si>
    <t>Ajoute ce point avec tes mots : compar comman signal volail.</t>
  </si>
  <si>
    <t>Q044-C06</t>
  </si>
  <si>
    <t>Q044-C07</t>
  </si>
  <si>
    <t>accomp preuv livrai</t>
  </si>
  <si>
    <t>Ajoute le point professionnel suivant : accomp preuv livrai.</t>
  </si>
  <si>
    <t>accomp</t>
  </si>
  <si>
    <t>indiq crite exigen eleva</t>
  </si>
  <si>
    <t>Ajoute ce point avec tes mots : indiq crite exigen eleva.</t>
  </si>
  <si>
    <t>Ajoute ce point avec tes mots : accomp preuv livrai.</t>
  </si>
  <si>
    <t>eleva plein accomp preuv</t>
  </si>
  <si>
    <t>Ajoute ce point avec tes mots : eleva plein accomp preuv.</t>
  </si>
  <si>
    <t>Q045-C06</t>
  </si>
  <si>
    <t>preuv livrai compre ecrit</t>
  </si>
  <si>
    <t>Ajoute ce point avec tes mots : preuv livrai compre ecrit.</t>
  </si>
  <si>
    <t>Q045-C07</t>
  </si>
  <si>
    <t>ecrit prouv suivi sera</t>
  </si>
  <si>
    <t>Ajoute ce point avec tes mots : ecrit prouv suivi sera.</t>
  </si>
  <si>
    <t>Q045-C08</t>
  </si>
  <si>
    <t>sera diffic contro</t>
  </si>
  <si>
    <t>Ajoute ce point avec tes mots : sera diffic contro.</t>
  </si>
  <si>
    <t>perime couvr enjeu valori</t>
  </si>
  <si>
    <t>Ajoute le point professionnel suivant : perime couvr enjeu valori.</t>
  </si>
  <si>
    <t>enjeu</t>
  </si>
  <si>
    <t>biosec</t>
  </si>
  <si>
    <t>Ajoute le point professionnel suivant : biosec.</t>
  </si>
  <si>
    <t>vaccin suivi annue</t>
  </si>
  <si>
    <t>Ajoute le point professionnel suivant : vaccin suivi annue.</t>
  </si>
  <si>
    <t>vaccin</t>
  </si>
  <si>
    <t>annue</t>
  </si>
  <si>
    <t>Q046-P06</t>
  </si>
  <si>
    <t>cherc elevag evite traite</t>
  </si>
  <si>
    <t>Ajoute ce point avec tes mots : cherc elevag evite traite.</t>
  </si>
  <si>
    <t>cherc</t>
  </si>
  <si>
    <t>elevag</t>
  </si>
  <si>
    <t>traite</t>
  </si>
  <si>
    <t>inutil</t>
  </si>
  <si>
    <t>traite inutil grace bonne</t>
  </si>
  <si>
    <t>Ajoute ce point avec tes mots : traite inutil grace bonne.</t>
  </si>
  <si>
    <t>grace</t>
  </si>
  <si>
    <t>Q046-C06</t>
  </si>
  <si>
    <t>bonne pratiq sanita reste</t>
  </si>
  <si>
    <t>Ajoute ce point avec tes mots : bonne pratiq sanita reste.</t>
  </si>
  <si>
    <t>Q046-C07</t>
  </si>
  <si>
    <t>reste concer inter conviv</t>
  </si>
  <si>
    <t>Ajoute ce point avec tes mots : reste concer inter conviv.</t>
  </si>
  <si>
    <t>Q046-C08</t>
  </si>
  <si>
    <t>conviv point</t>
  </si>
  <si>
    <t>Ajoute ce point avec tes mots : conviv point.</t>
  </si>
  <si>
    <t>preuv plan progr</t>
  </si>
  <si>
    <t>Ajoute le point professionnel suivant : preuv plan progr.</t>
  </si>
  <si>
    <t>progr</t>
  </si>
  <si>
    <t>bilan annue</t>
  </si>
  <si>
    <t>Ajoute le point professionnel suivant : bilan annue.</t>
  </si>
  <si>
    <t>attest filie</t>
  </si>
  <si>
    <t>Ajoute le point professionnel suivant : attest filie.</t>
  </si>
  <si>
    <t>indica pratiq sanita engage</t>
  </si>
  <si>
    <t>Ajoute le point professionnel suivant : indica pratiq sanita engage.</t>
  </si>
  <si>
    <t>indica</t>
  </si>
  <si>
    <t>Q047-P06</t>
  </si>
  <si>
    <t>plan progr</t>
  </si>
  <si>
    <t>Ajoute ce point avec tes mots : plan progr.</t>
  </si>
  <si>
    <t>Ajoute ce point avec tes mots : bilan annue.</t>
  </si>
  <si>
    <t>Ajoute ce point avec tes mots : attest filie.</t>
  </si>
  <si>
    <t>Ajoute ce point avec tes mots : indica pratiq sanita engage.</t>
  </si>
  <si>
    <t>risqu princi confon absen</t>
  </si>
  <si>
    <t>Ajoute le point professionnel suivant : risqu princi confon absen.</t>
  </si>
  <si>
    <t>total</t>
  </si>
  <si>
    <t>demand imposs contro bilan</t>
  </si>
  <si>
    <t>Ajoute le point professionnel suivant : demand imposs contro bilan.</t>
  </si>
  <si>
    <t>Q048-P06</t>
  </si>
  <si>
    <t>Q048-P07</t>
  </si>
  <si>
    <t>erreu evite confon absen</t>
  </si>
  <si>
    <t>Ajoute ce point avec tes mots : erreu evite confon absen.</t>
  </si>
  <si>
    <t>Ajoute ce point avec tes mots : demand imposs contro bilan.</t>
  </si>
  <si>
    <t>absen total traite usage</t>
  </si>
  <si>
    <t>Ajoute ce point avec tes mots : absen total traite usage.</t>
  </si>
  <si>
    <t>usage raison demand imposs</t>
  </si>
  <si>
    <t>Ajoute ce point avec tes mots : usage raison demand imposs.</t>
  </si>
  <si>
    <t>Q048-C06</t>
  </si>
  <si>
    <t>imposs contro bilan annue</t>
  </si>
  <si>
    <t>Ajoute ce point avec tes mots : imposs contro bilan annue.</t>
  </si>
  <si>
    <t>Q048-C07</t>
  </si>
  <si>
    <t>annue montr laiss passe</t>
  </si>
  <si>
    <t>Ajoute ce point avec tes mots : annue montr laiss passe.</t>
  </si>
  <si>
    <t>Q048-C08</t>
  </si>
  <si>
    <t>actio annonc</t>
  </si>
  <si>
    <t>Ajoute le point professionnel suivant : actio annonc.</t>
  </si>
  <si>
    <t>annonc</t>
  </si>
  <si>
    <t>demand bilan annue reper</t>
  </si>
  <si>
    <t>Ajoute le point professionnel suivant : demand bilan annue reper.</t>
  </si>
  <si>
    <t>Q049-P06</t>
  </si>
  <si>
    <t>Q049-P07</t>
  </si>
  <si>
    <t>lire plan progr</t>
  </si>
  <si>
    <t>Ajoute ce point avec tes mots : lire plan progr.</t>
  </si>
  <si>
    <t>Ajoute ce point avec tes mots : actio annonc.</t>
  </si>
  <si>
    <t>Ajoute ce point avec tes mots : demand bilan annue reper.</t>
  </si>
  <si>
    <t>Q049-C06</t>
  </si>
  <si>
    <t>Q049-C07</t>
  </si>
  <si>
    <t>Q049-C08</t>
  </si>
  <si>
    <t>traduc prevo plan utilis</t>
  </si>
  <si>
    <t>Ajoute le point professionnel suivant : traduc prevo plan utilis.</t>
  </si>
  <si>
    <t>object preven sanita suivi</t>
  </si>
  <si>
    <t>Ajoute le point professionnel suivant : object preven sanita suivi.</t>
  </si>
  <si>
    <t>indiq plan utilis raison</t>
  </si>
  <si>
    <t>Ajoute ce point avec tes mots : indiq plan utilis raison.</t>
  </si>
  <si>
    <t>Ajoute ce point avec tes mots : object preven sanita suivi.</t>
  </si>
  <si>
    <t>Q050-C06</t>
  </si>
  <si>
    <t>raison object preven sanita</t>
  </si>
  <si>
    <t>Ajoute ce point avec tes mots : raison object preven sanita.</t>
  </si>
  <si>
    <t>Q050-C07</t>
  </si>
  <si>
    <t>sanita suivi annue docume</t>
  </si>
  <si>
    <t>Ajoute ce point avec tes mots : sanita suivi annue docume.</t>
  </si>
  <si>
    <t>Q050-C08</t>
  </si>
  <si>
    <t>docume compre ecrit prouv</t>
  </si>
  <si>
    <t>Ajoute ce point avec tes mots : docume compre ecrit prouv.</t>
  </si>
  <si>
    <t>Q050-C09</t>
  </si>
  <si>
    <t>Q050-C10</t>
  </si>
  <si>
    <t>perime couvr delai cible</t>
  </si>
  <si>
    <t>Ajoute le point professionnel suivant : perime couvr delai cible.</t>
  </si>
  <si>
    <t>cible</t>
  </si>
  <si>
    <t>trois</t>
  </si>
  <si>
    <t>cible trois jours ouvre</t>
  </si>
  <si>
    <t>Ajoute le point professionnel suivant : cible trois jours ouvre.</t>
  </si>
  <si>
    <t>ouvre</t>
  </si>
  <si>
    <t>debarq</t>
  </si>
  <si>
    <t>Q051-P06</t>
  </si>
  <si>
    <t>ouvre debarq abatta livrai</t>
  </si>
  <si>
    <t>Ajoute le point professionnel suivant : ouvre debarq abatta livrai.</t>
  </si>
  <si>
    <t>Q051-P07</t>
  </si>
  <si>
    <t>livrai vise renfor fraich</t>
  </si>
  <si>
    <t>Ajoute le point professionnel suivant : livrai vise renfor fraich.</t>
  </si>
  <si>
    <t>renfor</t>
  </si>
  <si>
    <t>fraich</t>
  </si>
  <si>
    <t>Q051-P08</t>
  </si>
  <si>
    <t>fraich situe anima precis</t>
  </si>
  <si>
    <t>Ajoute le point professionnel suivant : fraich situe anima precis.</t>
  </si>
  <si>
    <t>poiss arriv vite apres</t>
  </si>
  <si>
    <t>Ajoute ce point avec tes mots : poiss arriv vite apres.</t>
  </si>
  <si>
    <t>arriv</t>
  </si>
  <si>
    <t>vite</t>
  </si>
  <si>
    <t>apres</t>
  </si>
  <si>
    <t>mieux maitri fraich</t>
  </si>
  <si>
    <t>Ajoute ce point avec tes mots : mieux maitri fraich.</t>
  </si>
  <si>
    <t>mieux</t>
  </si>
  <si>
    <t>maitri</t>
  </si>
  <si>
    <t>preuv date debarq abatta</t>
  </si>
  <si>
    <t>Ajoute le point professionnel suivant : preuv date debarq abatta.</t>
  </si>
  <si>
    <t>fiche tracab mode condit</t>
  </si>
  <si>
    <t>Ajoute le point professionnel suivant : fiche tracab mode condit.</t>
  </si>
  <si>
    <t>Q052-P06</t>
  </si>
  <si>
    <t>date debarq abatta</t>
  </si>
  <si>
    <t>Ajoute ce point avec tes mots : date debarq abatta.</t>
  </si>
  <si>
    <t>Ajoute ce point avec tes mots : fiche tracab mode condit.</t>
  </si>
  <si>
    <t>risqu princi contro seulem</t>
  </si>
  <si>
    <t>Ajoute le point professionnel suivant : risqu princi contro seulem.</t>
  </si>
  <si>
    <t>oubli date depar reell</t>
  </si>
  <si>
    <t>Ajoute le point professionnel suivant : oubli date depar reell.</t>
  </si>
  <si>
    <t>depar</t>
  </si>
  <si>
    <t>accept tracab incomp interp</t>
  </si>
  <si>
    <t>Ajoute le point professionnel suivant : accept tracab incomp interp.</t>
  </si>
  <si>
    <t>Q053-P06</t>
  </si>
  <si>
    <t>Q053-P07</t>
  </si>
  <si>
    <t>Q053-P08</t>
  </si>
  <si>
    <t>erreu evite contro seulem</t>
  </si>
  <si>
    <t>Ajoute ce point avec tes mots : erreu evite contro seulem.</t>
  </si>
  <si>
    <t>Ajoute ce point avec tes mots : oubli date depar reell.</t>
  </si>
  <si>
    <t>Ajoute ce point avec tes mots : accept tracab incomp interp.</t>
  </si>
  <si>
    <t>seulem date livrai oubli</t>
  </si>
  <si>
    <t>Ajoute ce point avec tes mots : seulem date livrai oubli.</t>
  </si>
  <si>
    <t>Q053-C06</t>
  </si>
  <si>
    <t>oubli depar reell accept</t>
  </si>
  <si>
    <t>Ajoute ce point avec tes mots : oubli depar reell accept.</t>
  </si>
  <si>
    <t>Q053-C07</t>
  </si>
  <si>
    <t>interp jours ouvre montr</t>
  </si>
  <si>
    <t>Ajoute ce point avec tes mots : interp jours ouvre montr.</t>
  </si>
  <si>
    <t>Q053-C08</t>
  </si>
  <si>
    <t>metho applic consis calcul</t>
  </si>
  <si>
    <t>Ajoute le point professionnel suivant : metho applic consis calcul.</t>
  </si>
  <si>
    <t>calcul</t>
  </si>
  <si>
    <t>condit signal delai confor</t>
  </si>
  <si>
    <t>Ajoute le point professionnel suivant : condit signal delai confor.</t>
  </si>
  <si>
    <t>Q054-P06</t>
  </si>
  <si>
    <t>calcul delai debarq abatta</t>
  </si>
  <si>
    <t>Ajoute ce point avec tes mots : calcul delai debarq abatta.</t>
  </si>
  <si>
    <t>Ajoute ce point avec tes mots : condit signal delai confor.</t>
  </si>
  <si>
    <t>Q054-C06</t>
  </si>
  <si>
    <t>Q054-C07</t>
  </si>
  <si>
    <t>preuv date suivi livrai</t>
  </si>
  <si>
    <t>Ajoute le point professionnel suivant : preuv date suivi livrai.</t>
  </si>
  <si>
    <t>indiq crite exigen techni</t>
  </si>
  <si>
    <t>Ajoute ce point avec tes mots : indiq crite exigen techni.</t>
  </si>
  <si>
    <t>Ajoute ce point avec tes mots : preuv date suivi livrai.</t>
  </si>
  <si>
    <t>techni delai preuv date</t>
  </si>
  <si>
    <t>Ajoute ce point avec tes mots : techni delai preuv date.</t>
  </si>
  <si>
    <t>Q055-C06</t>
  </si>
  <si>
    <t>date suivi livrai compre</t>
  </si>
  <si>
    <t>Ajoute ce point avec tes mots : date suivi livrai compre.</t>
  </si>
  <si>
    <t>Q055-C07</t>
  </si>
  <si>
    <t>compre ecrit prouv sera</t>
  </si>
  <si>
    <t>Ajoute ce point avec tes mots : compre ecrit prouv sera.</t>
  </si>
  <si>
    <t>Q055-C08</t>
  </si>
  <si>
    <t>perime couvr visit site</t>
  </si>
  <si>
    <t>Ajoute le point professionnel suivant : perime couvr visit site.</t>
  </si>
  <si>
    <t>visit</t>
  </si>
  <si>
    <t>Ajoute le point professionnel suivant : eleva.</t>
  </si>
  <si>
    <t>coordi titula</t>
  </si>
  <si>
    <t>Ajoute le point professionnel suivant : coordi titula.</t>
  </si>
  <si>
    <t>coordi</t>
  </si>
  <si>
    <t>Q056-P06</t>
  </si>
  <si>
    <t>visit site sert voir</t>
  </si>
  <si>
    <t>Ajoute ce point avec tes mots : visit site sert voir.</t>
  </si>
  <si>
    <t>sert</t>
  </si>
  <si>
    <t>comme</t>
  </si>
  <si>
    <t>seulem lire papie</t>
  </si>
  <si>
    <t>Ajoute ce point avec tes mots : seulem lire papie.</t>
  </si>
  <si>
    <t>papie</t>
  </si>
  <si>
    <t>preuv claus visit</t>
  </si>
  <si>
    <t>Ajoute le point professionnel suivant : preuv claus visit.</t>
  </si>
  <si>
    <t>planni</t>
  </si>
  <si>
    <t>Ajoute le point professionnel suivant : planni.</t>
  </si>
  <si>
    <t>compt rendu</t>
  </si>
  <si>
    <t>Ajoute le point professionnel suivant : compt rendu.</t>
  </si>
  <si>
    <t>compt</t>
  </si>
  <si>
    <t>rendu</t>
  </si>
  <si>
    <t>Ajoute le point professionnel suivant : observ.</t>
  </si>
  <si>
    <t>actio correc echang titula</t>
  </si>
  <si>
    <t>Ajoute le point professionnel suivant : actio correc echang titula.</t>
  </si>
  <si>
    <t>echang</t>
  </si>
  <si>
    <t>Q057-P06</t>
  </si>
  <si>
    <t>Q057-P07</t>
  </si>
  <si>
    <t>claus visit</t>
  </si>
  <si>
    <t>Ajoute ce point avec tes mots : claus visit.</t>
  </si>
  <si>
    <t>Ajoute ce point avec tes mots : planni.</t>
  </si>
  <si>
    <t>Ajoute ce point avec tes mots : compt rendu.</t>
  </si>
  <si>
    <t>Ajoute ce point avec tes mots : observ.</t>
  </si>
  <si>
    <t>Ajoute ce point avec tes mots : actio correc echang titula.</t>
  </si>
  <si>
    <t>Q057-C06</t>
  </si>
  <si>
    <t>risqu princi prevo visit</t>
  </si>
  <si>
    <t>Ajoute le point professionnel suivant : risqu princi prevo visit.</t>
  </si>
  <si>
    <t>oubli regle intern</t>
  </si>
  <si>
    <t>Ajoute le point professionnel suivant : oubli regle intern.</t>
  </si>
  <si>
    <t>regle</t>
  </si>
  <si>
    <t>intern</t>
  </si>
  <si>
    <t>formal consta visit object</t>
  </si>
  <si>
    <t>Ajoute le point professionnel suivant : formal consta visit object.</t>
  </si>
  <si>
    <t>formal</t>
  </si>
  <si>
    <t>consta</t>
  </si>
  <si>
    <t>Q058-P06</t>
  </si>
  <si>
    <t>Q058-P07</t>
  </si>
  <si>
    <t>Q058-P08</t>
  </si>
  <si>
    <t>erreu evite prevo visit</t>
  </si>
  <si>
    <t>Ajoute ce point avec tes mots : erreu evite prevo visit.</t>
  </si>
  <si>
    <t>Ajoute ce point avec tes mots : oubli regle intern.</t>
  </si>
  <si>
    <t>Ajoute ce point avec tes mots : formal consta visit object.</t>
  </si>
  <si>
    <t>visit imposs organi oubli</t>
  </si>
  <si>
    <t>Ajoute ce point avec tes mots : visit imposs organi oubli.</t>
  </si>
  <si>
    <t>Q058-C06</t>
  </si>
  <si>
    <t>oubli regle intern formal</t>
  </si>
  <si>
    <t>Ajoute ce point avec tes mots : oubli regle intern formal.</t>
  </si>
  <si>
    <t>Q058-C07</t>
  </si>
  <si>
    <t>formal consta object preci</t>
  </si>
  <si>
    <t>Ajoute ce point avec tes mots : formal consta object preci.</t>
  </si>
  <si>
    <t>Q058-C08</t>
  </si>
  <si>
    <t>preci montr laiss passe</t>
  </si>
  <si>
    <t>Ajoute ce point avec tes mots : preci montr laiss passe.</t>
  </si>
  <si>
    <t>Q058-C09</t>
  </si>
  <si>
    <t>metho applic consis prepar</t>
  </si>
  <si>
    <t>Ajoute le point professionnel suivant : metho applic consis prepar.</t>
  </si>
  <si>
    <t>realis visit</t>
  </si>
  <si>
    <t>Ajoute le point professionnel suivant : realis visit.</t>
  </si>
  <si>
    <t>realis</t>
  </si>
  <si>
    <t>redig compt rendu suivr</t>
  </si>
  <si>
    <t>Ajoute le point professionnel suivant : redig compt rendu suivr.</t>
  </si>
  <si>
    <t>redig</t>
  </si>
  <si>
    <t>Q059-P06</t>
  </si>
  <si>
    <t>Q059-P07</t>
  </si>
  <si>
    <t>prepar point</t>
  </si>
  <si>
    <t>Ajoute ce point avec tes mots : prepar point.</t>
  </si>
  <si>
    <t>Ajoute ce point avec tes mots : realis visit.</t>
  </si>
  <si>
    <t>Ajoute ce point avec tes mots : redig compt rendu suivr.</t>
  </si>
  <si>
    <t>Q059-C06</t>
  </si>
  <si>
    <t>Q059-C07</t>
  </si>
  <si>
    <t>Q059-C08</t>
  </si>
  <si>
    <t>prevoy</t>
  </si>
  <si>
    <t>leur freque</t>
  </si>
  <si>
    <t>Ajoute le point professionnel suivant : leur freque.</t>
  </si>
  <si>
    <t>leur organi</t>
  </si>
  <si>
    <t>Ajoute le point professionnel suivant : leur organi.</t>
  </si>
  <si>
    <t>frais suivi consta</t>
  </si>
  <si>
    <t>Ajoute le point professionnel suivant : frais suivi consta.</t>
  </si>
  <si>
    <t>Q060-P06</t>
  </si>
  <si>
    <t>Q060-P07</t>
  </si>
  <si>
    <t>indiq claus cctp prevoy</t>
  </si>
  <si>
    <t>Ajoute ce point avec tes mots : indiq claus cctp prevoy.</t>
  </si>
  <si>
    <t>Ajoute ce point avec tes mots : leur freque.</t>
  </si>
  <si>
    <t>Ajoute ce point avec tes mots : leur organi.</t>
  </si>
  <si>
    <t>Ajoute ce point avec tes mots : frais suivi consta.</t>
  </si>
  <si>
    <t>Q060-C06</t>
  </si>
  <si>
    <t>perime couvr condit eleva</t>
  </si>
  <si>
    <t>Ajoute le point professionnel suivant : perime couvr condit eleva.</t>
  </si>
  <si>
    <t>densi</t>
  </si>
  <si>
    <t>Ajoute le point professionnel suivant : densi.</t>
  </si>
  <si>
    <t>Ajoute le point professionnel suivant : alimen.</t>
  </si>
  <si>
    <t>sante anima tracab</t>
  </si>
  <si>
    <t>Ajoute le point professionnel suivant : sante anima tracab.</t>
  </si>
  <si>
    <t>Q061-P06</t>
  </si>
  <si>
    <t>Q061-P07</t>
  </si>
  <si>
    <t>poisso eleva</t>
  </si>
  <si>
    <t>Ajoute ce point avec tes mots : poisso eleva.</t>
  </si>
  <si>
    <t>regar aussi comme eleve</t>
  </si>
  <si>
    <t>Ajoute ce point avec tes mots : regar aussi comme eleve.</t>
  </si>
  <si>
    <t>regar</t>
  </si>
  <si>
    <t>aussi</t>
  </si>
  <si>
    <t>preuv fiche eleva</t>
  </si>
  <si>
    <t>Ajoute le point professionnel suivant : preuv fiche eleva.</t>
  </si>
  <si>
    <t>certif engage filie</t>
  </si>
  <si>
    <t>Ajoute le point professionnel suivant : certif engage filie.</t>
  </si>
  <si>
    <t>Ajoute le point professionnel suivant : tracab.</t>
  </si>
  <si>
    <t>indica pratiq docume fourni</t>
  </si>
  <si>
    <t>Ajoute le point professionnel suivant : indica pratiq docume fourni.</t>
  </si>
  <si>
    <t>Q062-P06</t>
  </si>
  <si>
    <t>fiche eleva</t>
  </si>
  <si>
    <t>Ajoute ce point avec tes mots : fiche eleva.</t>
  </si>
  <si>
    <t>Ajoute ce point avec tes mots : certif engage filie.</t>
  </si>
  <si>
    <t>Ajoute ce point avec tes mots : tracab.</t>
  </si>
  <si>
    <t>Ajoute ce point avec tes mots : indica pratiq docume fourni.</t>
  </si>
  <si>
    <t>risqu princi limit espec</t>
  </si>
  <si>
    <t>Ajoute le point professionnel suivant : risqu princi limit espec.</t>
  </si>
  <si>
    <t>limit</t>
  </si>
  <si>
    <t>espec</t>
  </si>
  <si>
    <t>oubli mode eleva</t>
  </si>
  <si>
    <t>Ajoute le point professionnel suivant : oubli mode eleva.</t>
  </si>
  <si>
    <t>accept discou docume confon</t>
  </si>
  <si>
    <t>Ajoute le point professionnel suivant : accept discou docume confon.</t>
  </si>
  <si>
    <t>discou</t>
  </si>
  <si>
    <t>sauva</t>
  </si>
  <si>
    <t>Q063-P06</t>
  </si>
  <si>
    <t>Q063-P07</t>
  </si>
  <si>
    <t>Q063-P08</t>
  </si>
  <si>
    <t>erreu evite limit espec</t>
  </si>
  <si>
    <t>Ajoute ce point avec tes mots : erreu evite limit espec.</t>
  </si>
  <si>
    <t>Ajoute ce point avec tes mots : oubli mode eleva.</t>
  </si>
  <si>
    <t>Ajoute ce point avec tes mots : accept discou docume confon.</t>
  </si>
  <si>
    <t>espec origi oubli mode</t>
  </si>
  <si>
    <t>Ajoute ce point avec tes mots : espec origi oubli mode.</t>
  </si>
  <si>
    <t>Q063-C06</t>
  </si>
  <si>
    <t>mode eleva accept discou</t>
  </si>
  <si>
    <t>Ajoute ce point avec tes mots : mode eleva accept discou.</t>
  </si>
  <si>
    <t>Q063-C07</t>
  </si>
  <si>
    <t>discou docume confon sauva</t>
  </si>
  <si>
    <t>Ajoute ce point avec tes mots : discou docume confon sauva.</t>
  </si>
  <si>
    <t>Q063-C08</t>
  </si>
  <si>
    <t>sauva montr laiss passe</t>
  </si>
  <si>
    <t>Ajoute ce point avec tes mots : sauva montr laiss passe.</t>
  </si>
  <si>
    <t>Q063-C09</t>
  </si>
  <si>
    <t>metho applic consis docume</t>
  </si>
  <si>
    <t>Ajoute le point professionnel suivant : metho applic consis docume.</t>
  </si>
  <si>
    <t>Ajoute le point professionnel suivant : origi.</t>
  </si>
  <si>
    <t>mode eleva</t>
  </si>
  <si>
    <t>Ajoute le point professionnel suivant : mode eleva.</t>
  </si>
  <si>
    <t>engage pris leur cohere</t>
  </si>
  <si>
    <t>Ajoute le point professionnel suivant : engage pris leur cohere.</t>
  </si>
  <si>
    <t>pris</t>
  </si>
  <si>
    <t>Q064-P06</t>
  </si>
  <si>
    <t>Q064-P07</t>
  </si>
  <si>
    <t>Q064-P08</t>
  </si>
  <si>
    <t>docume filie</t>
  </si>
  <si>
    <t>Ajoute ce point avec tes mots : docume filie.</t>
  </si>
  <si>
    <t>Ajoute ce point avec tes mots : origi.</t>
  </si>
  <si>
    <t>Ajoute ce point avec tes mots : mode eleva.</t>
  </si>
  <si>
    <t>Ajoute ce point avec tes mots : engage pris leur cohere.</t>
  </si>
  <si>
    <t>Q064-C06</t>
  </si>
  <si>
    <t>Q064-C07</t>
  </si>
  <si>
    <t>Q064-C08</t>
  </si>
  <si>
    <t>Q064-C09</t>
  </si>
  <si>
    <t>preuv modali suivi</t>
  </si>
  <si>
    <t>Ajoute le point professionnel suivant : preuv modali suivi.</t>
  </si>
  <si>
    <t>indiq exigen crite condit</t>
  </si>
  <si>
    <t>Ajoute ce point avec tes mots : indiq exigen crite condit.</t>
  </si>
  <si>
    <t>Ajoute ce point avec tes mots : preuv modali suivi.</t>
  </si>
  <si>
    <t>condit eleva preuv modali</t>
  </si>
  <si>
    <t>Ajoute ce point avec tes mots : condit eleva preuv modali.</t>
  </si>
  <si>
    <t>Q065-C06</t>
  </si>
  <si>
    <t>modali suivi compre ecrit</t>
  </si>
  <si>
    <t>Ajoute ce point avec tes mots : modali suivi compre ecrit.</t>
  </si>
  <si>
    <t>Q065-C07</t>
  </si>
  <si>
    <t>ecrit prouv sera diffic</t>
  </si>
  <si>
    <t>Ajoute ce point avec tes mots : ecrit prouv sera diffic.</t>
  </si>
  <si>
    <t>Q065-C08</t>
  </si>
  <si>
    <t>perime couvr exigen concer</t>
  </si>
  <si>
    <t>Ajoute le point professionnel suivant : perime couvr exigen concer.</t>
  </si>
  <si>
    <t>menti emball bon livrai</t>
  </si>
  <si>
    <t>Ajoute le point professionnel suivant : menti emball bon livrai.</t>
  </si>
  <si>
    <t>poiss eleva annon nourr</t>
  </si>
  <si>
    <t>Ajoute ce point avec tes mots : poiss eleva annon nourr.</t>
  </si>
  <si>
    <t>nourr</t>
  </si>
  <si>
    <t>ogm</t>
  </si>
  <si>
    <t>nourr ogm menti ecrit</t>
  </si>
  <si>
    <t>Ajoute ce point avec tes mots : nourr ogm menti ecrit.</t>
  </si>
  <si>
    <t>Q066-C06</t>
  </si>
  <si>
    <t>ecrit reste concer inter</t>
  </si>
  <si>
    <t>Ajoute ce point avec tes mots : ecrit reste concer inter.</t>
  </si>
  <si>
    <t>preuv etique nourr ogm</t>
  </si>
  <si>
    <t>Ajoute le point professionnel suivant : preuv etique nourr ogm.</t>
  </si>
  <si>
    <t>nivea garant engage contra</t>
  </si>
  <si>
    <t>Ajoute le point professionnel suivant : nivea garant engage contra.</t>
  </si>
  <si>
    <t>nivea</t>
  </si>
  <si>
    <t>garant</t>
  </si>
  <si>
    <t>Q067-P06</t>
  </si>
  <si>
    <t>etique nourr ogm</t>
  </si>
  <si>
    <t>Ajoute ce point avec tes mots : etique nourr ogm.</t>
  </si>
  <si>
    <t>Ajoute ce point avec tes mots : nivea garant engage contra.</t>
  </si>
  <si>
    <t>risqu princi oubli nivea</t>
  </si>
  <si>
    <t>Ajoute le point professionnel suivant : risqu princi oubli nivea.</t>
  </si>
  <si>
    <t>confon poiss sauva eleva</t>
  </si>
  <si>
    <t>Ajoute le point professionnel suivant : confon poiss sauva eleva.</t>
  </si>
  <si>
    <t>accept menti absen bon</t>
  </si>
  <si>
    <t>Ajoute le point professionnel suivant : accept menti absen bon.</t>
  </si>
  <si>
    <t>Q068-P06</t>
  </si>
  <si>
    <t>Q068-P07</t>
  </si>
  <si>
    <t>Q068-P08</t>
  </si>
  <si>
    <t>erreu evite oubli nivea</t>
  </si>
  <si>
    <t>Ajoute ce point avec tes mots : erreu evite oubli nivea.</t>
  </si>
  <si>
    <t>Ajoute ce point avec tes mots : confon poiss sauva eleva.</t>
  </si>
  <si>
    <t>Ajoute ce point avec tes mots : accept menti absen bon.</t>
  </si>
  <si>
    <t>nivea garant confon poiss</t>
  </si>
  <si>
    <t>Ajoute ce point avec tes mots : nivea garant confon poiss.</t>
  </si>
  <si>
    <t>Q068-C06</t>
  </si>
  <si>
    <t>poiss sauva eleva accept</t>
  </si>
  <si>
    <t>Ajoute ce point avec tes mots : poiss sauva eleva accept.</t>
  </si>
  <si>
    <t>Q068-C07</t>
  </si>
  <si>
    <t>bon emball montr laiss</t>
  </si>
  <si>
    <t>Ajoute ce point avec tes mots : bon emball montr laiss.</t>
  </si>
  <si>
    <t>Q068-C08</t>
  </si>
  <si>
    <t>Q068-C09</t>
  </si>
  <si>
    <t>metho applic consis cherch</t>
  </si>
  <si>
    <t>Ajoute le point professionnel suivant : metho applic consis cherch.</t>
  </si>
  <si>
    <t>nivea garant suivr manque</t>
  </si>
  <si>
    <t>Ajoute le point professionnel suivant : nivea garant suivr manque.</t>
  </si>
  <si>
    <t>Q069-P06</t>
  </si>
  <si>
    <t>cherch menti emball bon</t>
  </si>
  <si>
    <t>Ajoute ce point avec tes mots : cherch menti emball bon.</t>
  </si>
  <si>
    <t>Ajoute ce point avec tes mots : nivea garant suivr manque.</t>
  </si>
  <si>
    <t>Q069-C06</t>
  </si>
  <si>
    <t>Q069-C07</t>
  </si>
  <si>
    <t>traduc prevo crite engage</t>
  </si>
  <si>
    <t>Ajoute le point professionnel suivant : traduc prevo crite engage.</t>
  </si>
  <si>
    <t>barem</t>
  </si>
  <si>
    <t>Ajoute le point professionnel suivant : barem.</t>
  </si>
  <si>
    <t>preuv penali apres manque</t>
  </si>
  <si>
    <t>Ajoute le point professionnel suivant : preuv penali apres manque.</t>
  </si>
  <si>
    <t>Q070-P06</t>
  </si>
  <si>
    <t>indiq crite engage contra</t>
  </si>
  <si>
    <t>Ajoute ce point avec tes mots : indiq crite engage contra.</t>
  </si>
  <si>
    <t>Ajoute ce point avec tes mots : barem.</t>
  </si>
  <si>
    <t>Ajoute ce point avec tes mots : preuv penali apres manque.</t>
  </si>
  <si>
    <t>perime couvr exigen vise</t>
  </si>
  <si>
    <t>Ajoute le point professionnel suivant : perime couvr exigen vise.</t>
  </si>
  <si>
    <t>preuv filie</t>
  </si>
  <si>
    <t>Ajoute le point professionnel suivant : preuv filie.</t>
  </si>
  <si>
    <t>filie porc respec engage</t>
  </si>
  <si>
    <t>Ajoute ce point avec tes mots : filie porc respec engage.</t>
  </si>
  <si>
    <t>respec</t>
  </si>
  <si>
    <t>engage absen castra reste</t>
  </si>
  <si>
    <t>Ajoute ce point avec tes mots : engage absen castra reste.</t>
  </si>
  <si>
    <t>Q071-C06</t>
  </si>
  <si>
    <t>Q071-C07</t>
  </si>
  <si>
    <t>preuv attest filie</t>
  </si>
  <si>
    <t>Ajoute le point professionnel suivant : preuv attest filie.</t>
  </si>
  <si>
    <t>engage fourni</t>
  </si>
  <si>
    <t>Ajoute le point professionnel suivant : engage fourni.</t>
  </si>
  <si>
    <t>tracab docume lies porci</t>
  </si>
  <si>
    <t>Ajoute le point professionnel suivant : tracab docume lies porci.</t>
  </si>
  <si>
    <t>lies</t>
  </si>
  <si>
    <t>porci</t>
  </si>
  <si>
    <t>Q072-P06</t>
  </si>
  <si>
    <t>Ajoute ce point avec tes mots : engage fourni.</t>
  </si>
  <si>
    <t>Ajoute ce point avec tes mots : tracab docume lies porci.</t>
  </si>
  <si>
    <t>accept charcu preuv oubli</t>
  </si>
  <si>
    <t>Ajoute le point professionnel suivant : accept charcu preuv oubli.</t>
  </si>
  <si>
    <t>Q073-P06</t>
  </si>
  <si>
    <t>Q073-P07</t>
  </si>
  <si>
    <t>Ajoute ce point avec tes mots : accept charcu preuv oubli.</t>
  </si>
  <si>
    <t>origi porc pratiq eleva</t>
  </si>
  <si>
    <t>Ajoute ce point avec tes mots : origi porc pratiq eleva.</t>
  </si>
  <si>
    <t>eleva accept charcu preuv</t>
  </si>
  <si>
    <t>Ajoute ce point avec tes mots : eleva accept charcu preuv.</t>
  </si>
  <si>
    <t>Q073-C06</t>
  </si>
  <si>
    <t>preuv oubli transf conten</t>
  </si>
  <si>
    <t>Ajoute ce point avec tes mots : preuv oubli transf conten.</t>
  </si>
  <si>
    <t>conten</t>
  </si>
  <si>
    <t>Q073-C07</t>
  </si>
  <si>
    <t>conten montr laiss passe</t>
  </si>
  <si>
    <t>Ajoute ce point avec tes mots : conten montr laiss passe.</t>
  </si>
  <si>
    <t>Q073-C08</t>
  </si>
  <si>
    <t>metho applic consis identi</t>
  </si>
  <si>
    <t>Ajoute le point professionnel suivant : metho applic consis identi.</t>
  </si>
  <si>
    <t>demand attest</t>
  </si>
  <si>
    <t>Ajoute le point professionnel suivant : demand attest.</t>
  </si>
  <si>
    <t>cohere lots livre trace</t>
  </si>
  <si>
    <t>Ajoute le point professionnel suivant : cohere lots livre trace.</t>
  </si>
  <si>
    <t>Q074-P06</t>
  </si>
  <si>
    <t>Q074-P07</t>
  </si>
  <si>
    <t>identi concer</t>
  </si>
  <si>
    <t>Ajoute ce point avec tes mots : identi concer.</t>
  </si>
  <si>
    <t>Ajoute ce point avec tes mots : demand attest.</t>
  </si>
  <si>
    <t>Ajoute ce point avec tes mots : cohere lots livre trace.</t>
  </si>
  <si>
    <t>Q074-C06</t>
  </si>
  <si>
    <t>Q074-C07</t>
  </si>
  <si>
    <t>Q074-C08</t>
  </si>
  <si>
    <t>traduc prevo exigen anima</t>
  </si>
  <si>
    <t>Ajoute le point professionnel suivant : traduc prevo exigen anima.</t>
  </si>
  <si>
    <t>Ajoute le point professionnel suivant : preuv.</t>
  </si>
  <si>
    <t>suivi conseq respe</t>
  </si>
  <si>
    <t>Ajoute le point professionnel suivant : suivi conseq respe.</t>
  </si>
  <si>
    <t>respe</t>
  </si>
  <si>
    <t>Q075-P06</t>
  </si>
  <si>
    <t>indiq exigen anima filie</t>
  </si>
  <si>
    <t>Ajoute ce point avec tes mots : indiq exigen anima filie.</t>
  </si>
  <si>
    <t>Ajoute ce point avec tes mots : preuv.</t>
  </si>
  <si>
    <t>Ajoute ce point avec tes mots : suivi conseq respe.</t>
  </si>
  <si>
    <t>struct pratiq leur suivi</t>
  </si>
  <si>
    <t>Ajoute le point professionnel suivant : struct pratiq leur suivi.</t>
  </si>
  <si>
    <t>refere anima person forme</t>
  </si>
  <si>
    <t>Ajoute ce point avec tes mots : refere anima person forme.</t>
  </si>
  <si>
    <t>person</t>
  </si>
  <si>
    <t>forme</t>
  </si>
  <si>
    <t>forme suit eleva reste</t>
  </si>
  <si>
    <t>Ajoute ce point avec tes mots : forme suit eleva reste.</t>
  </si>
  <si>
    <t>Q076-C06</t>
  </si>
  <si>
    <t>Q076-C07</t>
  </si>
  <si>
    <t>preuv attest nomina</t>
  </si>
  <si>
    <t>Ajoute le point professionnel suivant : preuv attest nomina.</t>
  </si>
  <si>
    <t>nomina</t>
  </si>
  <si>
    <t>preuv format</t>
  </si>
  <si>
    <t>Ajoute le point professionnel suivant : preuv format.</t>
  </si>
  <si>
    <t>engage filie</t>
  </si>
  <si>
    <t>Ajoute le point professionnel suivant : engage filie.</t>
  </si>
  <si>
    <t>docume fourni suivi elevag</t>
  </si>
  <si>
    <t>Ajoute le point professionnel suivant : docume fourni suivi elevag.</t>
  </si>
  <si>
    <t>Q077-P06</t>
  </si>
  <si>
    <t>attest nomina</t>
  </si>
  <si>
    <t>Ajoute ce point avec tes mots : attest nomina.</t>
  </si>
  <si>
    <t>Ajoute ce point avec tes mots : preuv format.</t>
  </si>
  <si>
    <t>Ajoute ce point avec tes mots : engage filie.</t>
  </si>
  <si>
    <t>Ajoute ce point avec tes mots : docume fourni suivi elevag.</t>
  </si>
  <si>
    <t>risqu princi croir refere</t>
  </si>
  <si>
    <t>Ajoute le point professionnel suivant : risqu princi croir refere.</t>
  </si>
  <si>
    <t>croir</t>
  </si>
  <si>
    <t>suffi</t>
  </si>
  <si>
    <t>relie docume livre accept</t>
  </si>
  <si>
    <t>Ajoute le point professionnel suivant : relie docume livre accept.</t>
  </si>
  <si>
    <t>Q078-P06</t>
  </si>
  <si>
    <t>Q078-P07</t>
  </si>
  <si>
    <t>erreu evite croir refere</t>
  </si>
  <si>
    <t>Ajoute ce point avec tes mots : erreu evite croir refere.</t>
  </si>
  <si>
    <t>Ajoute ce point avec tes mots : relie docume livre accept.</t>
  </si>
  <si>
    <t>refere suffi preuv format</t>
  </si>
  <si>
    <t>Ajoute ce point avec tes mots : refere suffi preuv format.</t>
  </si>
  <si>
    <t>format relie docume livre</t>
  </si>
  <si>
    <t>Ajoute ce point avec tes mots : format relie docume livre.</t>
  </si>
  <si>
    <t>Q078-C06</t>
  </si>
  <si>
    <t>livre accept menti genera</t>
  </si>
  <si>
    <t>Ajoute ce point avec tes mots : livre accept menti genera.</t>
  </si>
  <si>
    <t>Q078-C07</t>
  </si>
  <si>
    <t>genera montr laiss passe</t>
  </si>
  <si>
    <t>Ajoute ce point avec tes mots : genera montr laiss passe.</t>
  </si>
  <si>
    <t>Q078-C08</t>
  </si>
  <si>
    <t>metho applic consis demand</t>
  </si>
  <si>
    <t>Ajoute le point professionnel suivant : metho applic consis demand.</t>
  </si>
  <si>
    <t>Ajoute le point professionnel suivant : format.</t>
  </si>
  <si>
    <t>relie inform fourni conser</t>
  </si>
  <si>
    <t>Ajoute le point professionnel suivant : relie inform fourni conser.</t>
  </si>
  <si>
    <t>Q079-P06</t>
  </si>
  <si>
    <t>Q079-P07</t>
  </si>
  <si>
    <t>demand preuv refere</t>
  </si>
  <si>
    <t>Ajoute ce point avec tes mots : demand preuv refere.</t>
  </si>
  <si>
    <t>Ajoute ce point avec tes mots : format.</t>
  </si>
  <si>
    <t>Ajoute ce point avec tes mots : relie inform fourni conser.</t>
  </si>
  <si>
    <t>Q079-C06</t>
  </si>
  <si>
    <t>Q079-C07</t>
  </si>
  <si>
    <t>Q079-C08</t>
  </si>
  <si>
    <t>traduc prevo claus crite</t>
  </si>
  <si>
    <t>Ajoute le point professionnel suivant : traduc prevo claus crite.</t>
  </si>
  <si>
    <t>preuv docume suivi fourni</t>
  </si>
  <si>
    <t>Ajoute le point professionnel suivant : preuv docume suivi fourni.</t>
  </si>
  <si>
    <t>indiq claus crite demand</t>
  </si>
  <si>
    <t>Ajoute ce point avec tes mots : indiq claus crite demand.</t>
  </si>
  <si>
    <t>Ajoute ce point avec tes mots : preuv docume suivi fourni.</t>
  </si>
  <si>
    <t>demand refere forme preuv</t>
  </si>
  <si>
    <t>Ajoute ce point avec tes mots : demand refere forme preuv.</t>
  </si>
  <si>
    <t>Q080-C06</t>
  </si>
  <si>
    <t>fourni concer compre ecrit</t>
  </si>
  <si>
    <t>Ajoute ce point avec tes mots : fourni concer compre ecrit.</t>
  </si>
  <si>
    <t>Q080-C07</t>
  </si>
  <si>
    <t>Q080-C08</t>
  </si>
  <si>
    <t>perime couvr proced preven</t>
  </si>
  <si>
    <t>Ajoute le point professionnel suivant : perime couvr proced preven.</t>
  </si>
  <si>
    <t>tracab actio incide</t>
  </si>
  <si>
    <t>Ajoute le point professionnel suivant : tracab actio incide.</t>
  </si>
  <si>
    <t>incide</t>
  </si>
  <si>
    <t>veut evite morce aiguil</t>
  </si>
  <si>
    <t>Ajoute ce point avec tes mots : veut evite morce aiguil.</t>
  </si>
  <si>
    <t>veut</t>
  </si>
  <si>
    <t>casse</t>
  </si>
  <si>
    <t>aiguil casse retrou viand</t>
  </si>
  <si>
    <t>Ajoute ce point avec tes mots : aiguil casse retrou viand.</t>
  </si>
  <si>
    <t>retrou</t>
  </si>
  <si>
    <t>Q081-C06</t>
  </si>
  <si>
    <t>viand reste concer inter</t>
  </si>
  <si>
    <t>Ajoute ce point avec tes mots : viand reste concer inter.</t>
  </si>
  <si>
    <t>preuv proced fourni</t>
  </si>
  <si>
    <t>Ajoute le point professionnel suivant : preuv proced fourni.</t>
  </si>
  <si>
    <t>tracab soins</t>
  </si>
  <si>
    <t>Ajoute le point professionnel suivant : tracab soins.</t>
  </si>
  <si>
    <t>soins</t>
  </si>
  <si>
    <t>declar incide</t>
  </si>
  <si>
    <t>Ajoute le point professionnel suivant : declar incide.</t>
  </si>
  <si>
    <t>inter actio correc</t>
  </si>
  <si>
    <t>Ajoute le point professionnel suivant : inter actio correc.</t>
  </si>
  <si>
    <t>Q082-P06</t>
  </si>
  <si>
    <t>proced fourni</t>
  </si>
  <si>
    <t>Ajoute ce point avec tes mots : proced fourni.</t>
  </si>
  <si>
    <t>Ajoute ce point avec tes mots : tracab soins.</t>
  </si>
  <si>
    <t>Ajoute ce point avec tes mots : declar incide.</t>
  </si>
  <si>
    <t>Ajoute ce point avec tes mots : inter actio correc.</t>
  </si>
  <si>
    <t>risqu princi ignor physiq</t>
  </si>
  <si>
    <t>Ajoute le point professionnel suivant : risqu princi ignor physiq.</t>
  </si>
  <si>
    <t>physiq</t>
  </si>
  <si>
    <t>accept proced absen</t>
  </si>
  <si>
    <t>Ajoute le point professionnel suivant : accept proced absen.</t>
  </si>
  <si>
    <t>demand tracab reagi apres</t>
  </si>
  <si>
    <t>Ajoute le point professionnel suivant : demand tracab reagi apres.</t>
  </si>
  <si>
    <t>reagi</t>
  </si>
  <si>
    <t>Q083-P06</t>
  </si>
  <si>
    <t>Q083-P07</t>
  </si>
  <si>
    <t>Q083-P08</t>
  </si>
  <si>
    <t>erreu evite ignor risqu</t>
  </si>
  <si>
    <t>Ajoute ce point avec tes mots : erreu evite ignor risqu.</t>
  </si>
  <si>
    <t>Ajoute ce point avec tes mots : accept proced absen.</t>
  </si>
  <si>
    <t>Ajoute ce point avec tes mots : demand tracab reagi apres.</t>
  </si>
  <si>
    <t>risqu physiq accept proced</t>
  </si>
  <si>
    <t>Ajoute ce point avec tes mots : risqu physiq accept proced.</t>
  </si>
  <si>
    <t>Q083-C06</t>
  </si>
  <si>
    <t>proced absen demand tracab</t>
  </si>
  <si>
    <t>Ajoute ce point avec tes mots : proced absen demand tracab.</t>
  </si>
  <si>
    <t>Q083-C07</t>
  </si>
  <si>
    <t>tracab reagi apres signal</t>
  </si>
  <si>
    <t>Ajoute ce point avec tes mots : tracab reagi apres signal.</t>
  </si>
  <si>
    <t>Q083-C08</t>
  </si>
  <si>
    <t>signal montr laiss passe</t>
  </si>
  <si>
    <t>Ajoute ce point avec tes mots : signal montr laiss passe.</t>
  </si>
  <si>
    <t>Q083-C09</t>
  </si>
  <si>
    <t>metho applic consis existe</t>
  </si>
  <si>
    <t>Ajoute le point professionnel suivant : metho applic consis existe.</t>
  </si>
  <si>
    <t>demand preuv maitri trace</t>
  </si>
  <si>
    <t>Ajoute le point professionnel suivant : demand preuv maitri trace.</t>
  </si>
  <si>
    <t>tout</t>
  </si>
  <si>
    <t>Q084-P06</t>
  </si>
  <si>
    <t>existe proced</t>
  </si>
  <si>
    <t>Ajoute ce point avec tes mots : existe proced.</t>
  </si>
  <si>
    <t>Ajoute ce point avec tes mots : demand preuv maitri trace.</t>
  </si>
  <si>
    <t>Q084-C06</t>
  </si>
  <si>
    <t>Q084-C07</t>
  </si>
  <si>
    <t>traduc prevo exigen proced</t>
  </si>
  <si>
    <t>Ajoute le point professionnel suivant : traduc prevo exigen proced.</t>
  </si>
  <si>
    <t>preuv maitri</t>
  </si>
  <si>
    <t>Ajoute le point professionnel suivant : preuv maitri.</t>
  </si>
  <si>
    <t>obliga inform traite confor</t>
  </si>
  <si>
    <t>Ajoute le point professionnel suivant : obliga inform traite confor.</t>
  </si>
  <si>
    <t>Q085-P06</t>
  </si>
  <si>
    <t>indiq exigen proced</t>
  </si>
  <si>
    <t>Ajoute ce point avec tes mots : indiq exigen proced.</t>
  </si>
  <si>
    <t>Ajoute ce point avec tes mots : preuv maitri.</t>
  </si>
  <si>
    <t>Ajoute ce point avec tes mots : obliga inform traite confor.</t>
  </si>
  <si>
    <t>perime couvr chain froid</t>
  </si>
  <si>
    <t>Ajoute le point professionnel suivant : perime couvr chain froid.</t>
  </si>
  <si>
    <t>chain</t>
  </si>
  <si>
    <t>impos</t>
  </si>
  <si>
    <t>froid impos maitri contin</t>
  </si>
  <si>
    <t>Ajoute le point professionnel suivant : froid impos maitri contin.</t>
  </si>
  <si>
    <t>temper</t>
  </si>
  <si>
    <t>Q086-P06</t>
  </si>
  <si>
    <t>contin temper evite altera</t>
  </si>
  <si>
    <t>Ajoute le point professionnel suivant : contin temper evite altera.</t>
  </si>
  <si>
    <t>altera</t>
  </si>
  <si>
    <t>Q086-P07</t>
  </si>
  <si>
    <t>altera securi denre sensib</t>
  </si>
  <si>
    <t>Ajoute le point professionnel suivant : altera securi denre sensib.</t>
  </si>
  <si>
    <t>denre</t>
  </si>
  <si>
    <t>Q086-P08</t>
  </si>
  <si>
    <t>sensib situe anima precis</t>
  </si>
  <si>
    <t>Ajoute le point professionnel suivant : sensib situe anima precis.</t>
  </si>
  <si>
    <t>frais reste bonne temper</t>
  </si>
  <si>
    <t>Ajoute ce point avec tes mots : frais reste bonne temper.</t>
  </si>
  <si>
    <t>temper transp recept concer</t>
  </si>
  <si>
    <t>Ajoute ce point avec tes mots : temper transp recept concer.</t>
  </si>
  <si>
    <t>Q086-C06</t>
  </si>
  <si>
    <t>Q086-C07</t>
  </si>
  <si>
    <t>preuv relev temper</t>
  </si>
  <si>
    <t>Ajoute le point professionnel suivant : preuv relev temper.</t>
  </si>
  <si>
    <t>relev</t>
  </si>
  <si>
    <t>temper recept</t>
  </si>
  <si>
    <t>Ajoute le point professionnel suivant : temper recept.</t>
  </si>
  <si>
    <t>plan transp</t>
  </si>
  <si>
    <t>Ajoute le point professionnel suivant : plan transp.</t>
  </si>
  <si>
    <t>enregi proced confor</t>
  </si>
  <si>
    <t>Ajoute le point professionnel suivant : enregi proced confor.</t>
  </si>
  <si>
    <t>enregi</t>
  </si>
  <si>
    <t>Q087-P06</t>
  </si>
  <si>
    <t>Q087-P07</t>
  </si>
  <si>
    <t>relev temper</t>
  </si>
  <si>
    <t>Ajoute ce point avec tes mots : relev temper.</t>
  </si>
  <si>
    <t>Ajoute ce point avec tes mots : temper recept.</t>
  </si>
  <si>
    <t>Ajoute ce point avec tes mots : plan transp.</t>
  </si>
  <si>
    <t>Ajoute ce point avec tes mots : enregi proced confor.</t>
  </si>
  <si>
    <t>Q087-C06</t>
  </si>
  <si>
    <t>risqu princi contro aspec</t>
  </si>
  <si>
    <t>Ajoute le point professionnel suivant : risqu princi contro aspec.</t>
  </si>
  <si>
    <t>oubli temper camio</t>
  </si>
  <si>
    <t>Ajoute le point professionnel suivant : oubli temper camio.</t>
  </si>
  <si>
    <t>camio</t>
  </si>
  <si>
    <t>accept ruptu trace isole</t>
  </si>
  <si>
    <t>Ajoute le point professionnel suivant : accept ruptu trace isole.</t>
  </si>
  <si>
    <t>ruptu</t>
  </si>
  <si>
    <t>isole</t>
  </si>
  <si>
    <t>marcha</t>
  </si>
  <si>
    <t>Q088-P06</t>
  </si>
  <si>
    <t>Q088-P07</t>
  </si>
  <si>
    <t>Q088-P08</t>
  </si>
  <si>
    <t>erreu evite contro aspec</t>
  </si>
  <si>
    <t>Ajoute ce point avec tes mots : erreu evite contro aspec.</t>
  </si>
  <si>
    <t>Ajoute ce point avec tes mots : oubli temper camio.</t>
  </si>
  <si>
    <t>Ajoute ce point avec tes mots : accept ruptu trace isole.</t>
  </si>
  <si>
    <t>Q088-C06</t>
  </si>
  <si>
    <t>aspec oubli temper camio</t>
  </si>
  <si>
    <t>Ajoute ce point avec tes mots : aspec oubli temper camio.</t>
  </si>
  <si>
    <t>Q088-C07</t>
  </si>
  <si>
    <t>camio accept ruptu trace</t>
  </si>
  <si>
    <t>Ajoute ce point avec tes mots : camio accept ruptu trace.</t>
  </si>
  <si>
    <t>Q088-C08</t>
  </si>
  <si>
    <t>trace isole marcha montr</t>
  </si>
  <si>
    <t>Ajoute ce point avec tes mots : trace isole marcha montr.</t>
  </si>
  <si>
    <t>Q088-C09</t>
  </si>
  <si>
    <t>metho applic consis mesur</t>
  </si>
  <si>
    <t>Ajoute le point professionnel suivant : metho applic consis mesur.</t>
  </si>
  <si>
    <t>mesur</t>
  </si>
  <si>
    <t>compar exigen</t>
  </si>
  <si>
    <t>Ajoute le point professionnel suivant : compar exigen.</t>
  </si>
  <si>
    <t>isole ecart preven respon</t>
  </si>
  <si>
    <t>Ajoute le point professionnel suivant : isole ecart preven respon.</t>
  </si>
  <si>
    <t>Q089-P06</t>
  </si>
  <si>
    <t>Q089-P07</t>
  </si>
  <si>
    <t>mesur temper</t>
  </si>
  <si>
    <t>Ajoute ce point avec tes mots : mesur temper.</t>
  </si>
  <si>
    <t>Ajoute ce point avec tes mots : compar exigen.</t>
  </si>
  <si>
    <t>Ajoute ce point avec tes mots : isole ecart preven respon.</t>
  </si>
  <si>
    <t>Q089-C06</t>
  </si>
  <si>
    <t>Q089-C07</t>
  </si>
  <si>
    <t>Q089-C08</t>
  </si>
  <si>
    <t>traduc prevo exigen temper</t>
  </si>
  <si>
    <t>Ajoute le point professionnel suivant : traduc prevo exigen temper.</t>
  </si>
  <si>
    <t>preuv enregi</t>
  </si>
  <si>
    <t>Ajoute le point professionnel suivant : preuv enregi.</t>
  </si>
  <si>
    <t>refus mise atten confor</t>
  </si>
  <si>
    <t>Ajoute le point professionnel suivant : refus mise atten confor.</t>
  </si>
  <si>
    <t>atten</t>
  </si>
  <si>
    <t>Q090-P06</t>
  </si>
  <si>
    <t>indiq exigen temper</t>
  </si>
  <si>
    <t>Ajoute ce point avec tes mots : indiq exigen temper.</t>
  </si>
  <si>
    <t>Ajoute ce point avec tes mots : preuv enregi.</t>
  </si>
  <si>
    <t>Ajoute ce point avec tes mots : refus mise atten confor.</t>
  </si>
  <si>
    <t>perime couvr ruptu exteri</t>
  </si>
  <si>
    <t>Ajoute le point professionnel suivant : perime couvr ruptu exteri.</t>
  </si>
  <si>
    <t>exteri</t>
  </si>
  <si>
    <t>substi reste egale superi</t>
  </si>
  <si>
    <t>Ajoute le point professionnel suivant : substi reste egale superi.</t>
  </si>
  <si>
    <t>manqu</t>
  </si>
  <si>
    <t>Ajoute ce point avec tes mots : manqu.</t>
  </si>
  <si>
    <t>rempla bon preven</t>
  </si>
  <si>
    <t>Ajoute ce point avec tes mots : rempla bon preven.</t>
  </si>
  <si>
    <t>preuv inform ruptu</t>
  </si>
  <si>
    <t>Ajoute le point professionnel suivant : preuv inform ruptu.</t>
  </si>
  <si>
    <t>propos substi</t>
  </si>
  <si>
    <t>Ajoute le point professionnel suivant : propos substi.</t>
  </si>
  <si>
    <t>propos</t>
  </si>
  <si>
    <t>Ajoute le point professionnel suivant : nivea.</t>
  </si>
  <si>
    <t>accor achete trace decisi</t>
  </si>
  <si>
    <t>Ajoute le point professionnel suivant : accor achete trace decisi.</t>
  </si>
  <si>
    <t>accor</t>
  </si>
  <si>
    <t>decisi</t>
  </si>
  <si>
    <t>Q092-P06</t>
  </si>
  <si>
    <t>Q092-P07</t>
  </si>
  <si>
    <t>inform ruptu</t>
  </si>
  <si>
    <t>Ajoute ce point avec tes mots : inform ruptu.</t>
  </si>
  <si>
    <t>Ajoute ce point avec tes mots : propos substi.</t>
  </si>
  <si>
    <t>Ajoute ce point avec tes mots : nivea.</t>
  </si>
  <si>
    <t>Ajoute ce point avec tes mots : accor achete trace decisi.</t>
  </si>
  <si>
    <t>Q092-C06</t>
  </si>
  <si>
    <t>risqu princi accept substi</t>
  </si>
  <si>
    <t>Ajoute le point professionnel suivant : risqu princi accept substi.</t>
  </si>
  <si>
    <t>inferi</t>
  </si>
  <si>
    <t>preven achete</t>
  </si>
  <si>
    <t>Ajoute le point professionnel suivant : preven achete.</t>
  </si>
  <si>
    <t>perdr nivea egali conser</t>
  </si>
  <si>
    <t>Ajoute le point professionnel suivant : perdr nivea egali conser.</t>
  </si>
  <si>
    <t>perdr</t>
  </si>
  <si>
    <t>egali</t>
  </si>
  <si>
    <t>justif</t>
  </si>
  <si>
    <t>Q093-P06</t>
  </si>
  <si>
    <t>Q093-P07</t>
  </si>
  <si>
    <t>Q093-P08</t>
  </si>
  <si>
    <t>erreu evite accept substi</t>
  </si>
  <si>
    <t>Ajoute ce point avec tes mots : erreu evite accept substi.</t>
  </si>
  <si>
    <t>Ajoute ce point avec tes mots : preven achete.</t>
  </si>
  <si>
    <t>Ajoute ce point avec tes mots : perdr nivea egali conser.</t>
  </si>
  <si>
    <t>substi inferi preven achete</t>
  </si>
  <si>
    <t>Ajoute ce point avec tes mots : substi inferi preven achete.</t>
  </si>
  <si>
    <t>Q093-C06</t>
  </si>
  <si>
    <t>achete perdr nivea egali</t>
  </si>
  <si>
    <t>Ajoute ce point avec tes mots : achete perdr nivea egali.</t>
  </si>
  <si>
    <t>Q093-C07</t>
  </si>
  <si>
    <t>egali conser justif montr</t>
  </si>
  <si>
    <t>Ajoute ce point avec tes mots : egali conser justif montr.</t>
  </si>
  <si>
    <t>Q093-C08</t>
  </si>
  <si>
    <t>initi</t>
  </si>
  <si>
    <t>docume accor suivr impac</t>
  </si>
  <si>
    <t>Ajoute le point professionnel suivant : docume accor suivr impac.</t>
  </si>
  <si>
    <t>Q094-P06</t>
  </si>
  <si>
    <t>compar initi substi</t>
  </si>
  <si>
    <t>Ajoute ce point avec tes mots : compar initi substi.</t>
  </si>
  <si>
    <t>Ajoute ce point avec tes mots : docume accor suivr impac.</t>
  </si>
  <si>
    <t>Q094-C06</t>
  </si>
  <si>
    <t>Q094-C07</t>
  </si>
  <si>
    <t>traduc prevo claus substi</t>
  </si>
  <si>
    <t>Ajoute le point professionnel suivant : traduc prevo claus substi.</t>
  </si>
  <si>
    <t>egale superi</t>
  </si>
  <si>
    <t>Ajoute le point professionnel suivant : egale superi.</t>
  </si>
  <si>
    <t>Ajoute le point professionnel suivant : inform.</t>
  </si>
  <si>
    <t>accor preuv</t>
  </si>
  <si>
    <t>Ajoute le point professionnel suivant : accor preuv.</t>
  </si>
  <si>
    <t>Q095-P06</t>
  </si>
  <si>
    <t>Q095-P07</t>
  </si>
  <si>
    <t>indiq claus substi precis</t>
  </si>
  <si>
    <t>Ajoute ce point avec tes mots : indiq claus substi precis.</t>
  </si>
  <si>
    <t>Ajoute ce point avec tes mots : egale superi.</t>
  </si>
  <si>
    <t>Ajoute ce point avec tes mots : inform.</t>
  </si>
  <si>
    <t>Ajoute ce point avec tes mots : accor preuv.</t>
  </si>
  <si>
    <t>Q095-C06</t>
  </si>
  <si>
    <t>perime couvr toute annonc</t>
  </si>
  <si>
    <t>Ajoute le point professionnel suivant : perime couvr toute annonc.</t>
  </si>
  <si>
    <t>rattac</t>
  </si>
  <si>
    <t>livrai preuv exploi</t>
  </si>
  <si>
    <t>Ajoute le point professionnel suivant : livrai preuv exploi.</t>
  </si>
  <si>
    <t>exploi</t>
  </si>
  <si>
    <t>Ajoute le point professionnel suivant : certif.</t>
  </si>
  <si>
    <t>fiche techni docume equiva</t>
  </si>
  <si>
    <t>Ajoute le point professionnel suivant : fiche techni docume equiva.</t>
  </si>
  <si>
    <t>equiva</t>
  </si>
  <si>
    <t>Q096-P06</t>
  </si>
  <si>
    <t>Q096-P07</t>
  </si>
  <si>
    <t>Q096-P08</t>
  </si>
  <si>
    <t>quand fourni</t>
  </si>
  <si>
    <t>Ajoute ce point avec tes mots : quand fourni.</t>
  </si>
  <si>
    <t>preuv ecrit liee livre</t>
  </si>
  <si>
    <t>Ajoute ce point avec tes mots : preuv ecrit liee livre.</t>
  </si>
  <si>
    <t>preuv certif</t>
  </si>
  <si>
    <t>Ajoute le point professionnel suivant : preuv certif.</t>
  </si>
  <si>
    <t>Q097-P06</t>
  </si>
  <si>
    <t>Q097-P07</t>
  </si>
  <si>
    <t>factu corres exact refere</t>
  </si>
  <si>
    <t>Ajoute le point professionnel suivant : factu corres exact refere.</t>
  </si>
  <si>
    <t>factu</t>
  </si>
  <si>
    <t>exact</t>
  </si>
  <si>
    <t>Q097-P08</t>
  </si>
  <si>
    <t>Q097-P09</t>
  </si>
  <si>
    <t>Ajoute ce point avec tes mots : certif.</t>
  </si>
  <si>
    <t>Q097-C06</t>
  </si>
  <si>
    <t>Q097-C07</t>
  </si>
  <si>
    <t>Ajoute ce point avec tes mots : factu corres exact refere.</t>
  </si>
  <si>
    <t>Q097-C08</t>
  </si>
  <si>
    <t>risqu princi accept preuv</t>
  </si>
  <si>
    <t>Ajoute le point professionnel suivant : risqu princi accept preuv.</t>
  </si>
  <si>
    <t>perim</t>
  </si>
  <si>
    <t>Ajoute le point professionnel suivant : liee.</t>
  </si>
  <si>
    <t>trop genera</t>
  </si>
  <si>
    <t>Ajoute le point professionnel suivant : trop genera.</t>
  </si>
  <si>
    <t>incohe bpu imposs contro</t>
  </si>
  <si>
    <t>Ajoute le point professionnel suivant : incohe bpu imposs contro.</t>
  </si>
  <si>
    <t>incohe</t>
  </si>
  <si>
    <t>Q098-P06</t>
  </si>
  <si>
    <t>Q098-P07</t>
  </si>
  <si>
    <t>Q098-P08</t>
  </si>
  <si>
    <t>Q098-P09</t>
  </si>
  <si>
    <t>erreu evite accept preuv</t>
  </si>
  <si>
    <t>Ajoute ce point avec tes mots : erreu evite accept preuv.</t>
  </si>
  <si>
    <t>Ajoute ce point avec tes mots : liee.</t>
  </si>
  <si>
    <t>Ajoute ce point avec tes mots : trop genera.</t>
  </si>
  <si>
    <t>Ajoute ce point avec tes mots : incohe bpu imposs contro.</t>
  </si>
  <si>
    <t>metho applic consis validi</t>
  </si>
  <si>
    <t>Ajoute le point professionnel suivant : metho applic consis validi.</t>
  </si>
  <si>
    <t>Ajoute le point professionnel suivant : refere.</t>
  </si>
  <si>
    <t>Ajoute le point professionnel suivant : date.</t>
  </si>
  <si>
    <t>cohere livrai bpu archiv</t>
  </si>
  <si>
    <t>Ajoute le point professionnel suivant : cohere livrai bpu archiv.</t>
  </si>
  <si>
    <t>Q099-P06</t>
  </si>
  <si>
    <t>Q099-P07</t>
  </si>
  <si>
    <t>Q099-P08</t>
  </si>
  <si>
    <t>Ajoute ce point avec tes mots : validi.</t>
  </si>
  <si>
    <t>Ajoute ce point avec tes mots : refere.</t>
  </si>
  <si>
    <t>Ajoute ce point avec tes mots : date.</t>
  </si>
  <si>
    <t>Ajoute ce point avec tes mots : cohere livrai bpu archiv.</t>
  </si>
  <si>
    <t>Q099-C06</t>
  </si>
  <si>
    <t>Q099-C07</t>
  </si>
  <si>
    <t>Q099-C08</t>
  </si>
  <si>
    <t>Q099-C09</t>
  </si>
  <si>
    <t>traduc prevo obliga transm</t>
  </si>
  <si>
    <t>Ajoute le point professionnel suivant : traduc prevo obliga transm.</t>
  </si>
  <si>
    <t>forma</t>
  </si>
  <si>
    <t>Ajoute le point professionnel suivant : forma.</t>
  </si>
  <si>
    <t>validi conseq transm</t>
  </si>
  <si>
    <t>Ajoute le point professionnel suivant : validi conseq transm.</t>
  </si>
  <si>
    <t>Q100-P06</t>
  </si>
  <si>
    <t>Q100-P07</t>
  </si>
  <si>
    <t>indiq obliga transm preuv</t>
  </si>
  <si>
    <t>Ajoute ce point avec tes mots : indiq obliga transm preuv.</t>
  </si>
  <si>
    <t>Ajoute ce point avec tes mots : forma.</t>
  </si>
  <si>
    <t>Ajoute ce point avec tes mots : validi conseq transm.</t>
  </si>
  <si>
    <t>M05   |   Environnement  | souveraineté  |  approvisionnement</t>
  </si>
  <si>
    <t>HELPER_PRO_A</t>
  </si>
  <si>
    <t>HELPER_PRO_AB</t>
  </si>
  <si>
    <t>HELPER_CFA_A</t>
  </si>
  <si>
    <t>HELPER_CFA_AB</t>
  </si>
  <si>
    <t>Critere_ID</t>
  </si>
  <si>
    <t>Critere</t>
  </si>
  <si>
    <t>Points_PRO</t>
  </si>
  <si>
    <t>Points_CFA</t>
  </si>
  <si>
    <t>PRO_A_points</t>
  </si>
  <si>
    <t>PRO_AB_points</t>
  </si>
  <si>
    <t>CFA_A_points</t>
  </si>
  <si>
    <t>CFA_AB_points</t>
  </si>
  <si>
    <t xml:space="preserve"> Le CCAP sécurise les conditions administratives d’exécution : obligations de transmission, délais, modalités de suivi, pénalités, résiliation, gestion des preuves et conséquences d’un manquement.</t>
  </si>
  <si>
    <t>exiger calendrier, espèces proposées, quantités, origine et données liées aux produits de la mer frais. Les preuves doivent être vérifiables dans l’offre, les pièces du marché, les factures,fiches techniques, étiquettes ou documents de suivi selon le sujet.</t>
  </si>
  <si>
    <t xml:space="preserve"> espèces ; ressource halieutique ; calendrier ; achat responsable.</t>
  </si>
  <si>
    <t>Compléter : À contrôler : Identifier la page source et comparer le texte avant d’utiliser la formulation.</t>
  </si>
  <si>
    <t>identifier la page source et comparer le texte avant d’utiliser la formulation</t>
  </si>
  <si>
    <t>à contrôler</t>
  </si>
  <si>
    <t>à contrôler : identifier la page source et comparer le texte avant d’utiliser la formulation.</t>
  </si>
  <si>
    <t>Compléter : Attendu CFA : dire si c’est plutôt une règle pour choisir l’offre, une règle à respecter pendant le marché ou une preuve à fournir.</t>
  </si>
  <si>
    <t>une preuve à fournir</t>
  </si>
  <si>
    <t>une règle à respecter pendant le marché</t>
  </si>
  <si>
    <t>dire si c’est plutôt une règle pour choisir l’offre</t>
  </si>
  <si>
    <t>attendu cfa</t>
  </si>
  <si>
    <t>attendu cfa : dire si c’est plutôt une règle pour choisir l’offre, une règle à respecter pendant le marché ou une preuve à fournir.</t>
  </si>
  <si>
    <t>Compléter : Pour le juridique, il faut comparer avec le PDF officiel avant de reprendre une clause.</t>
  </si>
  <si>
    <t>il faut comparer avec le pdf officiel avant de reprendre une clause</t>
  </si>
  <si>
    <t>pour le juridique</t>
  </si>
  <si>
    <t>pour le juridique, il faut comparer avec le pdf officiel avant de reprendre une clause.</t>
  </si>
  <si>
    <t>Compléter : L’OCR peut contenir des erreurs.</t>
  </si>
  <si>
    <t>contenir erreurs</t>
  </si>
  <si>
    <t>l’ocr contenir</t>
  </si>
  <si>
    <t>l’ocr peut contenir des erreurs</t>
  </si>
  <si>
    <t>l’ocr peut contenir des erreurs.</t>
  </si>
  <si>
    <t>Compléter : Point de vigilance : Copier une erreur OCR, transformer une phrase pédagogique en clause, citer un seuil ou un article sans contrôle visuel.</t>
  </si>
  <si>
    <t>un article sans contrôle visuel</t>
  </si>
  <si>
    <t>citer un seuil</t>
  </si>
  <si>
    <t>transformer une phrase pédagogique en clause</t>
  </si>
  <si>
    <t>copier une erreur ocr</t>
  </si>
  <si>
    <t>point de vigilance</t>
  </si>
  <si>
    <t>point de vigilance : copier une erreur ocr, transformer une phrase pédagogique en clause, citer un seuil ou un article sans contrôle visuel.</t>
  </si>
  <si>
    <t>Compléter : Documents/preuves à citer : PDF source, page contrôlée visuellement, extrait comparé, version datée du document de travail, validation acheteur ou juriste.</t>
  </si>
  <si>
    <t>version datée du document de travail</t>
  </si>
  <si>
    <t>extrait comparé</t>
  </si>
  <si>
    <t>page contrôlée visuellement</t>
  </si>
  <si>
    <t>pdf source</t>
  </si>
  <si>
    <t>documents/preuves à citer</t>
  </si>
  <si>
    <t>documents/preuves à citer : pdf source, page contrôlée visuellement, extrait comparé, version datée du document de travail, validation acheteur ou juriste.</t>
  </si>
  <si>
    <t>Compléter : Toute formulation sensible est à comparer au PDF source et à valider par compétence juridique.</t>
  </si>
  <si>
    <t>comparer source</t>
  </si>
  <si>
    <t>sensible comparer</t>
  </si>
  <si>
    <t>formulation sensible</t>
  </si>
  <si>
    <t>toute formulation</t>
  </si>
  <si>
    <t>toute formulation sensible est à comparer au pdf source et à valider par compétence juridique</t>
  </si>
  <si>
    <t>toute formulation sensible est à comparer au pdf source et à valider par compétence juridique.</t>
  </si>
  <si>
    <t>Compléter : Pour l’angle clause ou critère, la réponse doit distinguer critère d’attribution, condition d’exécution, exigence technique et pénalité.</t>
  </si>
  <si>
    <t>exigence technique et pénalité</t>
  </si>
  <si>
    <t>la réponse doit distinguer critère d’attribution</t>
  </si>
  <si>
    <t>pour l’angle clause ou critère</t>
  </si>
  <si>
    <t>pour l’angle clause ou critère, la réponse doit distinguer critère d’attribution, condition d’exécution, exigence technique et pénalité.</t>
  </si>
  <si>
    <t>Compléter : Toute clause, seuil, article, pénalité ou formulation sensible doit être comparé au PDF source et, si nécessaire, relu par l’acheteur public ou un juriste avant intégration.</t>
  </si>
  <si>
    <t>relu par l’acheteur public ou un juriste avant intégration</t>
  </si>
  <si>
    <t>si nécessaire</t>
  </si>
  <si>
    <t>pénalité ou formulation sensible doit être comparé au pdf source et</t>
  </si>
  <si>
    <t>toute clause</t>
  </si>
  <si>
    <t>toute clause, seuil, article, pénalité ou formulation sensible doit être comparé au pdf source et, si nécessaire, relu par l’acheteur public ou un juriste avant intégration.</t>
  </si>
  <si>
    <t>Compléter : Un document OCR nettoyé sert de base de travail, pas de validation juridique.</t>
  </si>
  <si>
    <t>pas de validation juridique</t>
  </si>
  <si>
    <t>un document ocr nettoyé sert de base de travail</t>
  </si>
  <si>
    <t>un document ocr nettoyé sert de base de travail, pas de validation juridique.</t>
  </si>
  <si>
    <t>Compléter : Attendu CFA : expliquer le geste de contrôle : regarder, comparer, noter l’écart, demander la preuve ou alerter.</t>
  </si>
  <si>
    <t>demander la preuve</t>
  </si>
  <si>
    <t>noter l’écart</t>
  </si>
  <si>
    <t>expliquer le geste de contrôle : regarder</t>
  </si>
  <si>
    <t>attendu cfa : expliquer le geste de contrôle : regarder, comparer, noter l’écart, demander la preuve ou alerter.</t>
  </si>
  <si>
    <t>Compléter : Pour l’angle terrain, la réponse doit décrire une méthode de contrôle : ouvrir la bonne pièce, comparer les informations, tracer l’écart et alerter sans inventer de règle.</t>
  </si>
  <si>
    <t>tracer l’écart et alerter sans inventer de règle</t>
  </si>
  <si>
    <t>comparer les informations</t>
  </si>
  <si>
    <t>ouvrir la bonne pièce</t>
  </si>
  <si>
    <t>pour l’angle terrain, la réponse doit décrire une méthode de contrôle</t>
  </si>
  <si>
    <t>pour l’angle terrain, la réponse doit décrire une méthode de contrôle : ouvrir la bonne pièce, comparer les informations, tracer l’écart et alerter sans inventer de règle.</t>
  </si>
  <si>
    <t>Compléter : Attendu CFA : donner une erreur terrain, dire pourquoi elle gêne et comment la repérer avant qu’elle ne bloque le marché.</t>
  </si>
  <si>
    <t>dire pourquoi elle gêne et comment la repérer avant qu’elle ne bloque le marché</t>
  </si>
  <si>
    <t>donner une erreur terrain</t>
  </si>
  <si>
    <t>attendu cfa : donner une erreur terrain, dire pourquoi elle gêne et comment la repérer avant qu’elle ne bloque le marché.</t>
  </si>
  <si>
    <t>Compléter : Pour l’angle risque, la réponse doit identifier une erreur opérationnelle ou juridique plausible, ses conséquences sur l’analyse, l’exécution ou la preuve, puis proposer un contrôl</t>
  </si>
  <si>
    <t>puis proposer un contrôle simple</t>
  </si>
  <si>
    <t>l’exécution ou la preuve</t>
  </si>
  <si>
    <t>ses conséquences sur l’analyse</t>
  </si>
  <si>
    <t>la réponse doit identifier une erreur opérationnelle ou juridique plausible</t>
  </si>
  <si>
    <t>pour l’angle risque</t>
  </si>
  <si>
    <t>pour l’angle risque, la réponse doit identifier une erreur opérationnelle ou juridique plausible, ses conséquences sur l’analyse, l’exécution ou la preuve, puis proposer un contrôle simple.</t>
  </si>
  <si>
    <t>Compléter : Attendu CFA : citer les papiers à regarder, vérifier la date, le produit concerné et le lien avec la commande.</t>
  </si>
  <si>
    <t>le produit concerné et le lien avec la commande</t>
  </si>
  <si>
    <t>vérifier la date</t>
  </si>
  <si>
    <t>citer les papiers à regarder</t>
  </si>
  <si>
    <t>attendu cfa : citer les papiers à regarder, vérifier la date, le produit concerné et le lien avec la commande.</t>
  </si>
  <si>
    <t>Compléter : Pour l’angle preuve, la réponse doit nommer les pièces à consulter, expliquer la correspondance avec le BPU/CCTP/CCAP/RC selon le cas, et contrôler validité, date et périmètre.</t>
  </si>
  <si>
    <t>date et périmètre</t>
  </si>
  <si>
    <t>et contrôler validité</t>
  </si>
  <si>
    <t>expliquer la correspondance avec le bpu/cctp/ccap/rc selon le cas</t>
  </si>
  <si>
    <t>la réponse doit nommer les pièces à consulter</t>
  </si>
  <si>
    <t>pour l’angle preuve</t>
  </si>
  <si>
    <t>pour l’angle preuve, la réponse doit nommer les pièces à consulter, expliquer la correspondance avec le bpu/cctp/ccap/rc selon le cas, et contrôler validité, date et périmètre.</t>
  </si>
  <si>
    <t>Compléter : Attendu CFA : dire à quoi ça sert, où on le trouve et ce qu’il ne faut pas mélanger.</t>
  </si>
  <si>
    <t>où on le trouve et ce qu’il ne faut pas mélanger</t>
  </si>
  <si>
    <t>dire à quoi ça sert</t>
  </si>
  <si>
    <t>attendu cfa : dire à quoi ça sert, où on le trouve et ce qu’il ne faut pas mélanger.</t>
  </si>
  <si>
    <t>Compléter : Pour l’angle définition, la réponse doit délimiter le rôle exact du sujet, le rattacher à la bonne pièce du marché et signaler les confusions possibles.</t>
  </si>
  <si>
    <t>le rattacher à la bonne pièce du marché et signaler les confusions possibles</t>
  </si>
  <si>
    <t>la réponse doit délimiter le rôle exact du sujet</t>
  </si>
  <si>
    <t>pour l’angle définition</t>
  </si>
  <si>
    <t>pour l’angle définition, la réponse doit délimiter le rôle exact du sujet, le rattacher à la bonne pièce du marché et signaler les confusions possibles.</t>
  </si>
  <si>
    <t>Compléter : À contrôler : Tenir un tableau régulier avec les produits, les montants, les preuves et les écarts constatés.</t>
  </si>
  <si>
    <t>les preuves et les écarts constatés</t>
  </si>
  <si>
    <t>les montants</t>
  </si>
  <si>
    <t>tenir un tableau régulier avec les produits</t>
  </si>
  <si>
    <t>à contrôler : tenir un tableau régulier avec les produits, les montants, les preuves et les écarts constatés.</t>
  </si>
  <si>
    <t>Compléter : Suivre le marché, c’est vérifier pendant l’année les livraisons, les preuves, les prix, les quantités et les problèmes.</t>
  </si>
  <si>
    <t>les quantités et les problèmes</t>
  </si>
  <si>
    <t>les prix</t>
  </si>
  <si>
    <t>les preuves</t>
  </si>
  <si>
    <t>c’est vérifier pendant l’année les livraisons</t>
  </si>
  <si>
    <t>suivre le marché, c’est vérifier pendant l’année les livraisons, les preuves, les prix, les quantités et les problèmes.</t>
  </si>
  <si>
    <t>Compléter : Point de vigilance : Attendre la fin du marché, ne pas tracer les anomalies, collecter des chiffres impossibles à relier aux produits ou aux preuves.</t>
  </si>
  <si>
    <t>aux preuves</t>
  </si>
  <si>
    <t>collecter des chiffres impossibles à relier aux produits</t>
  </si>
  <si>
    <t>ne pas tracer les anomalies</t>
  </si>
  <si>
    <t>attendre la fin du marché</t>
  </si>
  <si>
    <t>point de vigilance : attendre la fin du marché, ne pas tracer les anomalies, collecter des chiffres impossibles à relier aux produits ou aux preuves.</t>
  </si>
  <si>
    <t>Compléter : Documents/preuves à citer : Rapport annuel, tableaux de suivi, factures, BPU, preuves qualité, tonnages, prix unitaires, courriels de transmission.</t>
  </si>
  <si>
    <t>preuves qualité</t>
  </si>
  <si>
    <t>factures</t>
  </si>
  <si>
    <t>tableaux de suivi</t>
  </si>
  <si>
    <t>rapport annuel</t>
  </si>
  <si>
    <t>documents/preuves à citer : rapport annuel, tableaux de suivi, factures, bpu, preuves qualité, tonnages, prix unitaires, courriels de transmission.</t>
  </si>
  <si>
    <t>Compléter : Il permet de vérifier le respect du marché et de préparer son renouvellement.</t>
  </si>
  <si>
    <t>marché préparer</t>
  </si>
  <si>
    <t>respect marché</t>
  </si>
  <si>
    <t>vérifier respect</t>
  </si>
  <si>
    <t>permet vérifier</t>
  </si>
  <si>
    <t>il permet de vérifier le respect du marché et de préparer son renouvellement</t>
  </si>
  <si>
    <t>il permet de vérifier le respect du marché et de préparer son renouvellement.</t>
  </si>
  <si>
    <t>Compléter : Le suivi d’exécution organise la transmission régulière des données : achats HT, tonnages, catégories, preuves, prix unitaires, anomalies, bilans et rapports.</t>
  </si>
  <si>
    <t>catégories</t>
  </si>
  <si>
    <t>tonnages</t>
  </si>
  <si>
    <t>le suivi d’exécution organise la transmission régulière des données</t>
  </si>
  <si>
    <t>le suivi d’exécution organise la transmission régulière des données : achats ht, tonnages, catégories, preuves, prix unitaires, anomalies, bilans et rapports.</t>
  </si>
  <si>
    <t>Compléter : À contrôler : Comparer le nom du site, la date, l’activité autorisée et les produits livrés.</t>
  </si>
  <si>
    <t>l’activité autorisée et les produits livrés</t>
  </si>
  <si>
    <t>la date</t>
  </si>
  <si>
    <t>comparer le nom du site</t>
  </si>
  <si>
    <t>à contrôler : comparer le nom du site, la date, l’activité autorisée et les produits livrés.</t>
  </si>
  <si>
    <t>Compléter : Il faut vérifier que le fournisseur a les autorisations valables pour produire, stocker ou livrer les denrées concernées.</t>
  </si>
  <si>
    <t>stocker ou livrer les denrées concernées</t>
  </si>
  <si>
    <t>il faut vérifier que le fournisseur a les autorisations valables pour produire</t>
  </si>
  <si>
    <t>il faut vérifier que le fournisseur a les autorisations valables pour produire, stocker ou livrer les denrées concernées.</t>
  </si>
  <si>
    <t>Compléter : Point de vigilance : Accepter un document expiré, hors périmètre, non lié au site livré ou tirer une conséquence juridique sans clause vérifiée.</t>
  </si>
  <si>
    <t>tirer une conséquence juridique sans clause vérifiée</t>
  </si>
  <si>
    <t>non lié au site livré</t>
  </si>
  <si>
    <t>hors périmètre</t>
  </si>
  <si>
    <t>accepter un document expiré</t>
  </si>
  <si>
    <t>point de vigilance : accepter un document expiré, hors périmètre, non lié au site livré ou tirer une conséquence juridique sans clause vérifiée.</t>
  </si>
  <si>
    <t>Compléter : Documents/preuves à citer : Agrément sanitaire ou document équivalent, date de validité, site concerné, activité couverte, produit ou famille de produits.</t>
  </si>
  <si>
    <t>site concerné</t>
  </si>
  <si>
    <t>document équivalent</t>
  </si>
  <si>
    <t>agrément sanitaire</t>
  </si>
  <si>
    <t>documents/preuves à citer : agrément sanitaire ou document équivalent, date de validité, site concerné, activité couverte, produit ou famille de produits.</t>
  </si>
  <si>
    <t>Compléter : La réponse attendue relie validité, périmètre, date, produit concerné et conséquence d’une perte ou absence d’agrément, sans conclure juridiquement sans contrôle.</t>
  </si>
  <si>
    <t>sans conclure juridiquement sans contrôle</t>
  </si>
  <si>
    <t>produit concerné et conséquence d’une perte ou absence d’agrément</t>
  </si>
  <si>
    <t>relie validité</t>
  </si>
  <si>
    <t>la réponse attendue relie validité, périmètre, date, produit concerné et conséquence d’une perte ou absence d’agrément, sans conclure juridiquement sans contrôle.</t>
  </si>
  <si>
    <t>Compléter : Les agréments et autorisations permettent de vérifier que le titulaire ou ses sites peuvent exercer l’activité concernée.</t>
  </si>
  <si>
    <t>vérifier titulaire</t>
  </si>
  <si>
    <t>permettent vérifier</t>
  </si>
  <si>
    <t>autorisations permettent</t>
  </si>
  <si>
    <t>agréments autorisations</t>
  </si>
  <si>
    <t>les agréments et autorisations permettent de vérifier que le titulaire ou ses sites peuvent exercer l’activité concernée</t>
  </si>
  <si>
    <t>les agréments et autorisations permettent de vérifier que le titulaire ou ses sites peuvent exercer l’activité concernée.</t>
  </si>
  <si>
    <t>Compléter : À contrôler : Demander la preuve que la structure a bien le statut permettant de répondre au marché réservé.</t>
  </si>
  <si>
    <t>demander la preuve que la structure a bien le statut permettant de répondre au marché réservé</t>
  </si>
  <si>
    <t>à contrôler : demander la preuve que la structure a bien le statut permettant de répondre au marché réservé.</t>
  </si>
  <si>
    <t>Compléter : Il est réservé à certaines structures qui doivent le prouver.</t>
  </si>
  <si>
    <t>structures prouver</t>
  </si>
  <si>
    <t>certaines structures</t>
  </si>
  <si>
    <t>réservé certaines</t>
  </si>
  <si>
    <t>il est réservé à certaines structures qui doivent le prouver</t>
  </si>
  <si>
    <t>il est réservé à certaines structures qui doivent le prouver.</t>
  </si>
  <si>
    <t>Compléter : Un marché réservé n’est pas ouvert à tout le monde.</t>
  </si>
  <si>
    <t>ouvert monde</t>
  </si>
  <si>
    <t>n’est ouvert</t>
  </si>
  <si>
    <t>réservé n’est</t>
  </si>
  <si>
    <t>un marché réservé n’est pas ouvert à tout le monde</t>
  </si>
  <si>
    <t>un marché réservé n’est pas ouvert à tout le monde.</t>
  </si>
  <si>
    <t>Compléter : Point de vigilance : Confondre marché réservé et insertion, réserver sans base contrôlée ou ne pas vérifier l’éligibilité de l’opérateur.</t>
  </si>
  <si>
    <t>ne pas vérifier l’éligibilité de l’opérateur</t>
  </si>
  <si>
    <t>réserver sans base contrôlée</t>
  </si>
  <si>
    <t>confondre marché réservé et insertion</t>
  </si>
  <si>
    <t>point de vigilance : confondre marché réservé et insertion, réserver sans base contrôlée ou ne pas vérifier l’éligibilité de l’opérateur.</t>
  </si>
  <si>
    <t>Compléter : Documents/preuves à citer : Avis ou documents de consultation, justificatifs d’éligibilité, agrément ou statut de la structure, clause ou référence applicable.</t>
  </si>
  <si>
    <t>statut de la structure</t>
  </si>
  <si>
    <t>justificatifs d’éligibilité</t>
  </si>
  <si>
    <t>documents de consultation</t>
  </si>
  <si>
    <t>documents/preuves à citer : avis ou documents de consultation, justificatifs d’éligibilité, agrément ou statut de la structure, clause ou référence applicable.</t>
  </si>
  <si>
    <t>Compléter : Il doit être distingué d’une simple clause sociale : le choix du dispositif, le public visé, les justificatifs et la base juridique doivent être vérifiés.</t>
  </si>
  <si>
    <t>les justificatifs et la base juridique doivent être vérifiés</t>
  </si>
  <si>
    <t>le public visé</t>
  </si>
  <si>
    <t>le choix du dispositif</t>
  </si>
  <si>
    <t>il doit être distingué d’une simple clause sociale</t>
  </si>
  <si>
    <t>il doit être distingué d’une simple clause sociale : le choix du dispositif, le public visé, les justificatifs et la base juridique doivent être vérifiés.</t>
  </si>
  <si>
    <t>Compléter : Le marché réservé limite l’accès à certaines structures répondant à des conditions précises.</t>
  </si>
  <si>
    <t>l’accès certaines</t>
  </si>
  <si>
    <t>limite l’accès</t>
  </si>
  <si>
    <t>réservé limite</t>
  </si>
  <si>
    <t>le marché réservé limite l’accès à certaines structures répondant à des conditions précises</t>
  </si>
  <si>
    <t>le marché réservé limite l’accès à certaines structures répondant à des conditions précises.</t>
  </si>
  <si>
    <t>Compléter : À contrôler : Demander comment l’entreprise prouve qu’elle a réalisé l’action d’insertion prévue.</t>
  </si>
  <si>
    <t>demander comment l’entreprise prouve qu’elle a réalisé l’action d’insertion prévue</t>
  </si>
  <si>
    <t>à contrôler : demander comment l’entreprise prouve qu’elle a réalisé l’action d’insertion prévue.</t>
  </si>
  <si>
    <t>Compléter : Une clause d’insertion sert à faire travailler des personnes éloignées de l’emploi dans le cadre du marché, avec un suivi prévu.</t>
  </si>
  <si>
    <t>avec un suivi prévu</t>
  </si>
  <si>
    <t>une clause d’insertion sert à faire travailler des personnes éloignées de l’emploi dans le cadre du marché</t>
  </si>
  <si>
    <t>une clause d’insertion sert à faire travailler des personnes éloignées de l’emploi dans le cadre du marché, avec un suivi prévu.</t>
  </si>
  <si>
    <t>Compléter : Point de vigilance : Écrire une intention sociale vague, oublier le suivi, imposer une modalité non vérifiée ou confondre insertion et marché réservé.</t>
  </si>
  <si>
    <t>confondre insertion et marché réservé</t>
  </si>
  <si>
    <t>imposer une modalité non vérifiée</t>
  </si>
  <si>
    <t>oublier le suivi</t>
  </si>
  <si>
    <t>écrire une intention sociale vague</t>
  </si>
  <si>
    <t>point de vigilance : écrire une intention sociale vague, oublier le suivi, imposer une modalité non vérifiée ou confondre insertion et marché réservé.</t>
  </si>
  <si>
    <t>Compléter : Documents/preuves à citer : Clause sociale, volume d’heures ou indicateur, structure concernée, justificatifs de réalisation, suivi d’exécution.</t>
  </si>
  <si>
    <t>structure concernée</t>
  </si>
  <si>
    <t>indicateur</t>
  </si>
  <si>
    <t>volume d’heures</t>
  </si>
  <si>
    <t>documents/preuves à citer : clause sociale, volume d’heures ou indicateur, structure concernée, justificatifs de réalisation, suivi d’exécution.</t>
  </si>
  <si>
    <t>Compléter : Elle doit être formulée avec un objectif, un volume ou une modalité de suivi vérifiable, sans brouiller l’objet alimentaire du marché.</t>
  </si>
  <si>
    <t>sans brouiller l’objet alimentaire du marché</t>
  </si>
  <si>
    <t>un volume ou une modalité de suivi vérifiable</t>
  </si>
  <si>
    <t>elle doit être formulée avec un objectif</t>
  </si>
  <si>
    <t>elle doit être formulée avec un objectif, un volume ou une modalité de suivi vérifiable, sans brouiller l’objet alimentaire du marché.</t>
  </si>
  <si>
    <t>Compléter : La clause sociale d’insertion introduit une exigence d’exécution liée à l’activité économique et sociale du marché.</t>
  </si>
  <si>
    <t>introduit exigence</t>
  </si>
  <si>
    <t>d’insertion introduit</t>
  </si>
  <si>
    <t>sociale d’insertion</t>
  </si>
  <si>
    <t>la clause sociale d’insertion introduit une exigence d’exécution liée à l’activité économique et sociale du marché</t>
  </si>
  <si>
    <t>la clause sociale d’insertion introduit une exigence d’exécution liée à l’activité économique et sociale du marché.</t>
  </si>
  <si>
    <t>Compléter : À contrôler : Contrôler les délais, les volumes, les alternatives autorisées et la qualité des produits de remplacement.</t>
  </si>
  <si>
    <t>les alternatives autorisées et la qualité des produits de remplacement</t>
  </si>
  <si>
    <t>les volumes</t>
  </si>
  <si>
    <t>contrôler les délais</t>
  </si>
  <si>
    <t>à contrôler : contrôler les délais, les volumes, les alternatives autorisées et la qualité des produits de remplacement.</t>
  </si>
  <si>
    <t>Compléter : Il faut vérifier que le fournisseur pourra livrer régulièrement et prévoir ce qui se passe en cas de rupture.</t>
  </si>
  <si>
    <t>livrer régulièrement</t>
  </si>
  <si>
    <t>pourra livrer</t>
  </si>
  <si>
    <t>fournisseur pourra</t>
  </si>
  <si>
    <t>vérifier fournisseur</t>
  </si>
  <si>
    <t>il faut vérifier que le fournisseur pourra livrer régulièrement et prévoir ce qui se passe en cas de rupture</t>
  </si>
  <si>
    <t>il faut vérifier que le fournisseur pourra livrer régulièrement et prévoir ce qui se passe en cas de rupture.</t>
  </si>
  <si>
    <t>Compléter : Point de vigilance : Accepter une promesse vague, ne pas encadrer les substitutions ou confondre sécurité d’approvisionnement et préférence locale.</t>
  </si>
  <si>
    <t>confondre sécurité d’approvisionnement et préférence locale</t>
  </si>
  <si>
    <t>ne pas encadrer les substitutions</t>
  </si>
  <si>
    <t>accepter une promesse vague</t>
  </si>
  <si>
    <t>point de vigilance : accepter une promesse vague, ne pas encadrer les substitutions ou confondre sécurité d’approvisionnement et préférence locale.</t>
  </si>
  <si>
    <t>Compléter : Documents/preuves à citer : CCTP, CCAP, offre du titulaire, capacités, délais, modalités de substitution, preuves de filière et historique de livraison.</t>
  </si>
  <si>
    <t>modalités de substitution</t>
  </si>
  <si>
    <t>offre du titulaire</t>
  </si>
  <si>
    <t>documents/preuves à citer : cctp, ccap, offre du titulaire, capacités, délais, modalités de substitution, preuves de filière et historique de livraison.</t>
  </si>
  <si>
    <t>Compléter : Elle peut mobiliser sourçage, capacités de production, substitutions encadrées, délais, stocks ou plans de continuité.</t>
  </si>
  <si>
    <t>stocks ou plans de continuité</t>
  </si>
  <si>
    <t>substitutions encadrées</t>
  </si>
  <si>
    <t>capacités de production</t>
  </si>
  <si>
    <t>elle peut mobiliser sourçage</t>
  </si>
  <si>
    <t>elle peut mobiliser sourçage, capacités de production, substitutions encadrées, délais, stocks ou plans de continuité.</t>
  </si>
  <si>
    <t>Compléter : La sécurité des approvisionnements vise à limiter les ruptures et à organiser la capacité du titulaire à livrer les denrées attendues.</t>
  </si>
  <si>
    <t>ruptures organiser</t>
  </si>
  <si>
    <t>limiter ruptures</t>
  </si>
  <si>
    <t>approvisionnements limiter</t>
  </si>
  <si>
    <t>sécurité approvisionnements</t>
  </si>
  <si>
    <t>la sécurité des approvisionnements vise à limiter les ruptures et à organiser la capacité du titulaire à livrer les denrées attendues</t>
  </si>
  <si>
    <t>la sécurité des approvisionnements vise à limiter les ruptures et à organiser la capacité du titulaire à livrer les denrées attendues.</t>
  </si>
  <si>
    <t>Compléter : À contrôler : Conserver les preuves et vérifier la procédure avant toute conclusion.</t>
  </si>
  <si>
    <t>conserver les preuves et vérifier la procédure avant toute conclusion</t>
  </si>
  <si>
    <t>à contrôler : conserver les preuves et vérifier la procédure avant toute conclusion.</t>
  </si>
  <si>
    <t>Compléter : Ce n’est pas une simple remarque ni une pénalité automatique.</t>
  </si>
  <si>
    <t>pénalité automatique</t>
  </si>
  <si>
    <t>remarque pénalité</t>
  </si>
  <si>
    <t>simple remarque</t>
  </si>
  <si>
    <t>n’est simple</t>
  </si>
  <si>
    <t>ce n’est pas une simple remarque ni une pénalité automatique</t>
  </si>
  <si>
    <t>ce n’est pas une simple remarque ni une pénalité automatique.</t>
  </si>
  <si>
    <t>Compléter : Résilier, c’est arrêter le marché à cause d’un problème grave.</t>
  </si>
  <si>
    <t>c’est arrêter le marché à cause d’un problème grave</t>
  </si>
  <si>
    <t>résilier</t>
  </si>
  <si>
    <t>résilier, c’est arrêter le marché à cause d’un problème grave.</t>
  </si>
  <si>
    <t>Compléter : Point de vigilance : Parler de résiliation sans clause, sans procédure, sans preuve ou sans distinguer pénalité et rupture du contrat.</t>
  </si>
  <si>
    <t>sans distinguer pénalité et rupture du contrat</t>
  </si>
  <si>
    <t>sans procédure</t>
  </si>
  <si>
    <t>parler de résiliation sans clause</t>
  </si>
  <si>
    <t>point de vigilance : parler de résiliation sans clause, sans procédure, sans preuve ou sans distinguer pénalité et rupture du contrat.</t>
  </si>
  <si>
    <t>Compléter : Documents/preuves à citer : CCAP, clause de résiliation, constats de manquement, échanges, mises en demeure éventuelles, preuves datées.</t>
  </si>
  <si>
    <t>mises en demeure éventuelles</t>
  </si>
  <si>
    <t>échanges</t>
  </si>
  <si>
    <t>constats de manquement</t>
  </si>
  <si>
    <t>clause de résiliation</t>
  </si>
  <si>
    <t>documents/preuves à citer : ccap, clause de résiliation, constats de manquement, échanges, mises en demeure éventuelles, preuves datées.</t>
  </si>
  <si>
    <t>Compléter : La réponse attendue reste prudente : elle distingue retard, pénalité, mise en demeure et rupture du contrat, à vérifier juridiquement.</t>
  </si>
  <si>
    <t>à vérifier juridiquement</t>
  </si>
  <si>
    <t>mise en demeure et rupture du contrat</t>
  </si>
  <si>
    <t>elle distingue retard</t>
  </si>
  <si>
    <t>reste prudente</t>
  </si>
  <si>
    <t>la réponse attendue reste prudente : elle distingue retard, pénalité, mise en demeure et rupture du contrat, à vérifier juridiquement.</t>
  </si>
  <si>
    <t>Compléter : La résiliation aux torts du titulaire est une conséquence lourde réservée à des manquements prévus et répétés ou graves selon les clauses du marché.</t>
  </si>
  <si>
    <t>conséquence lourde</t>
  </si>
  <si>
    <t>titulaire conséquence</t>
  </si>
  <si>
    <t>torts titulaire</t>
  </si>
  <si>
    <t>résiliation torts</t>
  </si>
  <si>
    <t>la résiliation aux torts du titulaire est une conséquence lourde réservée à des manquements prévus et répétés ou graves selon les clauses du marché</t>
  </si>
  <si>
    <t>la résiliation aux torts du titulaire est une conséquence lourde réservée à des manquements prévus et répétés ou graves selon les clauses du marché.</t>
  </si>
  <si>
    <t>Compléter : À contrôler : Avant de parler de pénalité, vérifier l’obligation écrite et le document qui prouve le manquement.</t>
  </si>
  <si>
    <t>vérifier l’obligation écrite et le document qui prouve le manquement</t>
  </si>
  <si>
    <t>avant de parler de pénalité</t>
  </si>
  <si>
    <t>à contrôler : avant de parler de pénalité, vérifier l’obligation écrite et le document qui prouve le manquement.</t>
  </si>
  <si>
    <t>Compléter : Elle doit être prévue dans le marché et liée à un manquement que l’on peut prouver.</t>
  </si>
  <si>
    <t>manquement prouver</t>
  </si>
  <si>
    <t>marché manquement</t>
  </si>
  <si>
    <t>prévue marché</t>
  </si>
  <si>
    <t>elle doit être prévue dans le marché et liée à un manquement que l’on peut prouver</t>
  </si>
  <si>
    <t>elle doit être prévue dans le marché et liée à un manquement que l’on peut prouver.</t>
  </si>
  <si>
    <t>Compléter : Une pénalité ne s’invente pas.</t>
  </si>
  <si>
    <t>pénalité s’invente</t>
  </si>
  <si>
    <t>une pénalité ne s’invente pas</t>
  </si>
  <si>
    <t>une pénalité ne s’invente pas.</t>
  </si>
  <si>
    <t>Compléter : Point de vigilance : Appliquer une pénalité non prévue, sans preuve, sans traçabilité ou pour une exigence mal formulée.</t>
  </si>
  <si>
    <t>pour une exigence mal formulée</t>
  </si>
  <si>
    <t>sans traçabilité</t>
  </si>
  <si>
    <t>appliquer une pénalité non prévue</t>
  </si>
  <si>
    <t>point de vigilance : appliquer une pénalité non prévue, sans preuve, sans traçabilité ou pour une exigence mal formulée.</t>
  </si>
  <si>
    <t>Compléter : Documents/preuves à citer : CCAP, obligation concernée, fait constaté, date, preuve du manquement, montant ou modalité de calcul prévu.</t>
  </si>
  <si>
    <t>preuve du manquement</t>
  </si>
  <si>
    <t>fait constaté</t>
  </si>
  <si>
    <t>obligation concernée</t>
  </si>
  <si>
    <t>documents/preuves à citer : ccap, obligation concernée, fait constaté, date, preuve du manquement, montant ou modalité de calcul prévu.</t>
  </si>
  <si>
    <t>Compléter : Elles doivent être écrites dans la bonne pièce, proportionnées et reliées à un fait vérifiable.</t>
  </si>
  <si>
    <t>proportionnées et reliées à un fait vérifiable</t>
  </si>
  <si>
    <t>elles doivent être écrites dans la bonne pièce</t>
  </si>
  <si>
    <t>elles doivent être écrites dans la bonne pièce, proportionnées et reliées à un fait vérifiable.</t>
  </si>
  <si>
    <t>Compléter : Les pénalités sanctionnent un manquement prévu au marché : retard, absence de preuve, non-respect d’une obligation, défaut de transmission ou difficulté d’exécution.</t>
  </si>
  <si>
    <t>défaut de transmission</t>
  </si>
  <si>
    <t>non-respect d’une obligation</t>
  </si>
  <si>
    <t>absence de preuve</t>
  </si>
  <si>
    <t>retard</t>
  </si>
  <si>
    <t>les pénalités sanctionnent un manquement prévu au marché</t>
  </si>
  <si>
    <t>les pénalités sanctionnent un manquement prévu au marché : retard, absence de preuve, non-respect d’une obligation, défaut de transmission ou difficulté d’exécution.</t>
  </si>
  <si>
    <t>Compléter : À contrôler : Comparer le prix avec ce qui est réellement demandé et avec les autres critères.</t>
  </si>
  <si>
    <t>comparer le prix avec ce qui est réellement demandé et avec les autres critères</t>
  </si>
  <si>
    <t>à contrôler : comparer le prix avec ce qui est réellement demandé et avec les autres critères.</t>
  </si>
  <si>
    <t>Compléter : Le prix compte dans la note, mais il ne doit pas faire oublier la qualité, les preuves et le respect du besoin.</t>
  </si>
  <si>
    <t>les preuves et le respect du besoin</t>
  </si>
  <si>
    <t>mais il ne doit pas faire oublier la qualité</t>
  </si>
  <si>
    <t>le prix compte dans la note</t>
  </si>
  <si>
    <t>le prix compte dans la note, mais il ne doit pas faire oublier la qualité, les preuves et le respect du besoin.</t>
  </si>
  <si>
    <t>Compléter : Point de vigilance : Choisir uniquement le moins cher, ne pas annoncer la méthode, pondérer le prix sans cohérence avec les objectifs du marché.</t>
  </si>
  <si>
    <t>pondérer le prix sans cohérence avec les objectifs du marché</t>
  </si>
  <si>
    <t>ne pas annoncer la méthode</t>
  </si>
  <si>
    <t>choisir uniquement le moins cher</t>
  </si>
  <si>
    <t>point de vigilance : choisir uniquement le moins cher, ne pas annoncer la méthode, pondérer le prix sans cohérence avec les objectifs du marché.</t>
  </si>
  <si>
    <t>Compléter : Documents/preuves à citer : RC, pondération, méthode de notation du prix, BPU/DQE, cohérence avec les lots et critères qualité.</t>
  </si>
  <si>
    <t>cohérence avec les lots et critères qualité</t>
  </si>
  <si>
    <t>bpu/dqe</t>
  </si>
  <si>
    <t>méthode de notation du prix</t>
  </si>
  <si>
    <t>documents/preuves à citer : rc, pondération, méthode de notation du prix, bpu/dqe, cohérence avec les lots et critères qualité.</t>
  </si>
  <si>
    <t>Compléter : Toute pondération indicative doit être vérifiée dans le document source.</t>
  </si>
  <si>
    <t>vérifiée document</t>
  </si>
  <si>
    <t>indicative vérifiée</t>
  </si>
  <si>
    <t>pondération indicative</t>
  </si>
  <si>
    <t>toute pondération</t>
  </si>
  <si>
    <t>toute pondération indicative doit être vérifiée dans le document source</t>
  </si>
  <si>
    <t>toute pondération indicative doit être vérifiée dans le document source.</t>
  </si>
  <si>
    <t>Compléter : Il doit être articulé avec les critères qualitatifs et environnementaux, sans écraser le besoin technique ni conduire à choisir une offre économiquement fragile.</t>
  </si>
  <si>
    <t>sans écraser le besoin technique ni conduire à choisir une offre économiquement fragile</t>
  </si>
  <si>
    <t>il doit être articulé avec les critères qualitatifs et environnementaux</t>
  </si>
  <si>
    <t>il doit être articulé avec les critères qualitatifs et environnementaux, sans écraser le besoin technique ni conduire à choisir une offre économiquement fragile.</t>
  </si>
  <si>
    <t>Compléter : Le critère prix sert à apprécier l’offre financière selon une méthode annoncée.</t>
  </si>
  <si>
    <t>financière selon</t>
  </si>
  <si>
    <t>l’offre financière</t>
  </si>
  <si>
    <t>apprécier l’offre</t>
  </si>
  <si>
    <t>critère apprécier</t>
  </si>
  <si>
    <t>le critère prix sert à apprécier l’offre financière selon une méthode annoncée</t>
  </si>
  <si>
    <t>le critère prix sert à apprécier l’offre financière selon une méthode annoncée.</t>
  </si>
  <si>
    <t>Compléter : À contrôler : Vérifier ce que la clause permet réellement de revoir et quelles preuves sont nécessaires.</t>
  </si>
  <si>
    <t>vérifier ce que la clause permet réellement de revoir et quelles preuves sont nécessaires</t>
  </si>
  <si>
    <t>à contrôler : vérifier ce que la clause permet réellement de revoir et quelles preuves sont nécessaires.</t>
  </si>
  <si>
    <t>Compléter : Le réexamen permet de revoir un point prévu à l’avance, mais seulement si les conditions écrites sont respectées.</t>
  </si>
  <si>
    <t>mais seulement si les conditions écrites sont respectées</t>
  </si>
  <si>
    <t>le réexamen permet de revoir un point prévu à l’avance</t>
  </si>
  <si>
    <t>le réexamen permet de revoir un point prévu à l’avance, mais seulement si les conditions écrites sont respectées.</t>
  </si>
  <si>
    <t>Compléter : Point de vigilance : Utiliser le réexamen pour changer librement le marché, oublier les conditions prévues ou citer des articles sans vérification.</t>
  </si>
  <si>
    <t>citer des articles sans vérification</t>
  </si>
  <si>
    <t>oublier les conditions prévues</t>
  </si>
  <si>
    <t>utiliser le réexamen pour changer librement le marché</t>
  </si>
  <si>
    <t>point de vigilance : utiliser le réexamen pour changer librement le marché, oublier les conditions prévues ou citer des articles sans vérification.</t>
  </si>
  <si>
    <t>Compléter : Documents/preuves à citer : CCAP, clause de réexamen, conditions de déclenchement, périmètre de modification, pièces justificatives, contrôle juridique.</t>
  </si>
  <si>
    <t>pièces justificatives</t>
  </si>
  <si>
    <t>périmètre de modification</t>
  </si>
  <si>
    <t>conditions de déclenchement</t>
  </si>
  <si>
    <t>documents/preuves à citer : ccap, clause de réexamen, conditions de déclenchement, périmètre de modification, pièces justificatives, contrôle juridique.</t>
  </si>
  <si>
    <t>Compléter : Les références juridiques associées doivent être vérifiées sur le texte source et par l’acheteur ou le juriste.</t>
  </si>
  <si>
    <t>vérifiées texte</t>
  </si>
  <si>
    <t>associées vérifiées</t>
  </si>
  <si>
    <t>juridiques associées</t>
  </si>
  <si>
    <t>références juridiques</t>
  </si>
  <si>
    <t>les références juridiques associées doivent être vérifiées sur le texte source et par l’acheteur ou le juriste</t>
  </si>
  <si>
    <t>les références juridiques associées doivent être vérifiées sur le texte source et par l’acheteur ou le juriste.</t>
  </si>
  <si>
    <t>Compléter : Elle doit être précise sur son objet, ses conditions et sa portée.</t>
  </si>
  <si>
    <t>ses conditions et sa portée</t>
  </si>
  <si>
    <t>elle doit être précise sur son objet</t>
  </si>
  <si>
    <t>elle doit être précise sur son objet, ses conditions et sa portée.</t>
  </si>
  <si>
    <t>Compléter : La clause de réexamen anticipe une modification possible du marché dans des conditions définies.</t>
  </si>
  <si>
    <t>modification possible</t>
  </si>
  <si>
    <t>anticipe modification</t>
  </si>
  <si>
    <t>réexamen anticipe</t>
  </si>
  <si>
    <t>clause réexamen</t>
  </si>
  <si>
    <t>la clause de réexamen anticipe une modification possible du marché dans des conditions définies</t>
  </si>
  <si>
    <t>la clause de réexamen anticipe une modification possible du marché dans des conditions définies.</t>
  </si>
  <si>
    <t>Compléter : À contrôler : Préparer les chiffres, preuves et difficultés à présenter lors du rendez-vous.</t>
  </si>
  <si>
    <t>preuves et difficultés à présenter lors du rendez-vous</t>
  </si>
  <si>
    <t>préparer les chiffres</t>
  </si>
  <si>
    <t>à contrôler : préparer les chiffres, preuves et difficultés à présenter lors du rendez-vous.</t>
  </si>
  <si>
    <t>Compléter : Elle ne change pas toute seule le marché.</t>
  </si>
  <si>
    <t>seule marché</t>
  </si>
  <si>
    <t>toute seule</t>
  </si>
  <si>
    <t>change toute</t>
  </si>
  <si>
    <t>elle ne change pas toute seule le marché</t>
  </si>
  <si>
    <t>elle ne change pas toute seule le marché.</t>
  </si>
  <si>
    <t>Compléter : La clause de rendez-vous prévoit un moment pour se revoir et faire le point.</t>
  </si>
  <si>
    <t>moment revoir</t>
  </si>
  <si>
    <t>prévoit moment</t>
  </si>
  <si>
    <t>rendez prévoit</t>
  </si>
  <si>
    <t>clause rendez</t>
  </si>
  <si>
    <t>la clause de rendez-vous prévoit un moment pour se revoir et faire le point</t>
  </si>
  <si>
    <t>la clause de rendez-vous prévoit un moment pour se revoir et faire le point.</t>
  </si>
  <si>
    <t>Compléter : Point de vigilance : Croire qu’un rendez-vous suffit à modifier le contrat, oublier les preuves ou confondre avec une clause de réexamen.</t>
  </si>
  <si>
    <t>confondre avec une clause de réexamen</t>
  </si>
  <si>
    <t>oublier les preuves</t>
  </si>
  <si>
    <t>croire qu’un rendez-vous suffit à modifier le contrat</t>
  </si>
  <si>
    <t>point de vigilance : croire qu’un rendez-vous suffit à modifier le contrat, oublier les preuves ou confondre avec une clause de réexamen.</t>
  </si>
  <si>
    <t>Compléter : Documents/preuves à citer : CCAP, calendrier ou conditions de rendez-vous, ordre du jour prévu, éléments à produire, compte rendu.</t>
  </si>
  <si>
    <t>éléments à produire</t>
  </si>
  <si>
    <t>ordre du jour prévu</t>
  </si>
  <si>
    <t>conditions de rendez-vous</t>
  </si>
  <si>
    <t>documents/preuves à citer : ccap, calendrier ou conditions de rendez-vous, ordre du jour prévu, éléments à produire, compte rendu.</t>
  </si>
  <si>
    <t>Compléter : Elle n’autorise pas automatiquement une modification ; elle fixe une procédure de discussion et de constat.</t>
  </si>
  <si>
    <t>elle fixe une procédure de discussion et de constat</t>
  </si>
  <si>
    <t>elle n’autorise pas automatiquement une modification</t>
  </si>
  <si>
    <t>elle n’autorise pas automatiquement une modification ; elle fixe une procédure de discussion et de constat.</t>
  </si>
  <si>
    <t>Compléter : La clause de rendez-vous organise un point entre les parties pour examiner une situation prévue : évolution économique, approvisionnement, qualité, suivi ou difficulté d’exécution.</t>
  </si>
  <si>
    <t>évolution économique</t>
  </si>
  <si>
    <t>la clause de rendez-vous organise un point entre les parties pour examiner une situation prévue</t>
  </si>
  <si>
    <t>la clause de rendez-vous organise un point entre les parties pour examiner une situation prévue : évolution économique, approvisionnement, qualité, suivi ou difficulté d’exécution.</t>
  </si>
  <si>
    <t>Compléter : À contrôler : Vérifier le seuil, la preuve du changement et la procédure à suivre avant toute décision.</t>
  </si>
  <si>
    <t>la preuve du changement et la procédure à suivre avant toute décision</t>
  </si>
  <si>
    <t>vérifier le seuil</t>
  </si>
  <si>
    <t>à contrôler : vérifier le seuil, la preuve du changement et la procédure à suivre avant toute décision.</t>
  </si>
  <si>
    <t>Compléter : Elle ne remplace pas la formule normale de prix.</t>
  </si>
  <si>
    <t>formule normale</t>
  </si>
  <si>
    <t>remplace formule</t>
  </si>
  <si>
    <t>elle ne remplace pas la formule normale de prix</t>
  </si>
  <si>
    <t>elle ne remplace pas la formule normale de prix.</t>
  </si>
  <si>
    <t>Compléter : La sauvegarde sert à traiter une situation exceptionnelle ou une forte dérive.</t>
  </si>
  <si>
    <t>exceptionnelle forte</t>
  </si>
  <si>
    <t>situation exceptionnelle</t>
  </si>
  <si>
    <t>traiter situation</t>
  </si>
  <si>
    <t>sauvegarde traiter</t>
  </si>
  <si>
    <t>la sauvegarde sert à traiter une situation exceptionnelle ou une forte dérive</t>
  </si>
  <si>
    <t>la sauvegarde sert à traiter une situation exceptionnelle ou une forte dérive.</t>
  </si>
  <si>
    <t>Compléter : Point de vigilance : Confondre sauvegarde et révision de prix, appliquer la clause sans événement déclencheur ou sans preuve.</t>
  </si>
  <si>
    <t>appliquer la clause sans événement déclencheur</t>
  </si>
  <si>
    <t>confondre sauvegarde et révision de prix</t>
  </si>
  <si>
    <t>point de vigilance : confondre sauvegarde et révision de prix, appliquer la clause sans événement déclencheur ou sans preuve.</t>
  </si>
  <si>
    <t>Compléter : Documents/preuves à citer : CCAP, clause de sauvegarde, seuils, conditions de déclenchement, procédure d’alerte, documents justificatifs.</t>
  </si>
  <si>
    <t>procédure d’alerte</t>
  </si>
  <si>
    <t>documents/preuves à citer : ccap, clause de sauvegarde, seuils, conditions de déclenchement, procédure d’alerte, documents justificatifs.</t>
  </si>
  <si>
    <t>Compléter : Elle doit être distinguée d’une simple révision automatique : elle encadre un seuil, une alerte, une discussion ou une mesure prévue au contrat, sous réserve de validation juridiqu</t>
  </si>
  <si>
    <t>une mesure prévue au contrat</t>
  </si>
  <si>
    <t>une discussion</t>
  </si>
  <si>
    <t>une alerte</t>
  </si>
  <si>
    <t>elle encadre un seuil</t>
  </si>
  <si>
    <t>elle doit être distinguée d’une simple révision automatique</t>
  </si>
  <si>
    <t>elle doit être distinguée d’une simple révision automatique : elle encadre un seuil, une alerte, une discussion ou une mesure prévue au contrat, sous réserve de validation juridique.</t>
  </si>
  <si>
    <t>Compléter : La clause de sauvegarde prévoit une réaction lorsque l’économie du marché est fortement perturbée.</t>
  </si>
  <si>
    <t>réaction lorsque</t>
  </si>
  <si>
    <t>prévoit réaction</t>
  </si>
  <si>
    <t>sauvegarde prévoit</t>
  </si>
  <si>
    <t>clause sauvegarde</t>
  </si>
  <si>
    <t>la clause de sauvegarde prévoit une réaction lorsque l’économie du marché est fortement perturbée</t>
  </si>
  <si>
    <t>la clause de sauvegarde prévoit une réaction lorsque l’économie du marché est fortement perturbée.</t>
  </si>
  <si>
    <t>Compléter : À contrôler : Repérer si une limite est prévue et demander qui valide son application.</t>
  </si>
  <si>
    <t>repérer si une limite est prévue et demander qui valide son application</t>
  </si>
  <si>
    <t>à contrôler : repérer si une limite est prévue et demander qui valide son application.</t>
  </si>
  <si>
    <t>Compléter : Il faut vérifier qu’elle est bien autorisée et bien écrite avant de l’utiliser.</t>
  </si>
  <si>
    <t>écrite avant</t>
  </si>
  <si>
    <t>autorisée écrite</t>
  </si>
  <si>
    <t>qu’elle autorisée</t>
  </si>
  <si>
    <t>vérifier qu’elle</t>
  </si>
  <si>
    <t>il faut vérifier qu’elle est bien autorisée et bien écrite avant de l’utiliser</t>
  </si>
  <si>
    <t>il faut vérifier qu’elle est bien autorisée et bien écrite avant de l’utiliser.</t>
  </si>
  <si>
    <t>Compléter : Une clause butoir met une limite à une variation.</t>
  </si>
  <si>
    <t>limite variation</t>
  </si>
  <si>
    <t>butoir limite</t>
  </si>
  <si>
    <t>une clause butoir met une limite à une variation</t>
  </si>
  <si>
    <t>une clause butoir met une limite à une variation.</t>
  </si>
  <si>
    <t>Compléter : Point de vigilance : Présenter la clause comme automatiquement valable, bloquer une révision prévue sans base claire ou mélanger butoir, sauvegarde et réexamen.</t>
  </si>
  <si>
    <t>sauvegarde et réexamen</t>
  </si>
  <si>
    <t>mélanger butoir</t>
  </si>
  <si>
    <t>bloquer une révision prévue sans base claire</t>
  </si>
  <si>
    <t>présenter la clause comme automatiquement valable</t>
  </si>
  <si>
    <t>point de vigilance : présenter la clause comme automatiquement valable, bloquer une révision prévue sans base claire ou mélanger butoir, sauvegarde et réexamen.</t>
  </si>
  <si>
    <t>Compléter : Documents/preuves à citer : CCAP, clause de prix, clause butoir éventuelle, formule de révision, avis juridique ou validation acheteur si nécessaire.</t>
  </si>
  <si>
    <t>avis juridique</t>
  </si>
  <si>
    <t>clause butoir éventuelle</t>
  </si>
  <si>
    <t>clause de prix</t>
  </si>
  <si>
    <t>documents/preuves à citer : ccap, clause de prix, clause butoir éventuelle, formule de révision, avis juridique ou validation acheteur si nécessaire.</t>
  </si>
  <si>
    <t>Compléter : La réponse attendue reste prudente : elle identifie la limite, la conséquence pratique et la nécessité de contrôle juridique.</t>
  </si>
  <si>
    <t>la conséquence pratique et la nécessité de contrôle juridique</t>
  </si>
  <si>
    <t>elle identifie la limite</t>
  </si>
  <si>
    <t>la réponse attendue reste prudente : elle identifie la limite, la conséquence pratique et la nécessité de contrôle juridique.</t>
  </si>
  <si>
    <t>Compléter : La clause butoir vise à encadrer la variation de prix, mais son emploi doit être vérifié car elle peut poser des difficultés selon la logique de révision retenue.</t>
  </si>
  <si>
    <t>mais son emploi doit être vérifié car elle peut poser des difficultés selon la logique de révision retenue</t>
  </si>
  <si>
    <t>la clause butoir vise à encadrer la variation de prix</t>
  </si>
  <si>
    <t>la clause butoir vise à encadrer la variation de prix, mais son emploi doit être vérifié car elle peut poser des difficultés selon la logique de révision retenue.</t>
  </si>
  <si>
    <t>Compléter : À contrôler : Refaire un calcul simple à partir de la formule pour vérifier qu’elle est utilisable.</t>
  </si>
  <si>
    <t>refaire un calcul simple à partir de la formule pour vérifier qu’elle est utilisable</t>
  </si>
  <si>
    <t>à contrôler : refaire un calcul simple à partir de la formule pour vérifier qu’elle est utilisable.</t>
  </si>
  <si>
    <t>Compléter : Il faut comprendre les indices utilisés, la période et la date de départ.</t>
  </si>
  <si>
    <t>la période et la date de départ</t>
  </si>
  <si>
    <t>il faut comprendre les indices utilisés</t>
  </si>
  <si>
    <t>il faut comprendre les indices utilisés, la période et la date de départ.</t>
  </si>
  <si>
    <t>Compléter : La formule sert à recalculer le prix.</t>
  </si>
  <si>
    <t>formule recalculer</t>
  </si>
  <si>
    <t>la formule sert à recalculer le prix</t>
  </si>
  <si>
    <t>la formule sert à recalculer le prix.</t>
  </si>
  <si>
    <t>Compléter : Point de vigilance : Formule opaque, indice sans rapport avec le produit, oubli de la part fixe, calcul impossible à vérifier ou source d’indice non indiquée.</t>
  </si>
  <si>
    <t>calcul impossible à vérifier</t>
  </si>
  <si>
    <t>oubli de la part fixe</t>
  </si>
  <si>
    <t>indice sans rapport avec le produit</t>
  </si>
  <si>
    <t>formule opaque</t>
  </si>
  <si>
    <t>point de vigilance : formule opaque, indice sans rapport avec le produit, oubli de la part fixe, calcul impossible à vérifier ou source d’indice non indiquée.</t>
  </si>
  <si>
    <t>Compléter : Documents/preuves à citer : Clause de révision, formule complète, source des indices, période, base initiale, exemples de calcul si prévus.</t>
  </si>
  <si>
    <t>période</t>
  </si>
  <si>
    <t>source des indices</t>
  </si>
  <si>
    <t>formule complète</t>
  </si>
  <si>
    <t>documents/preuves à citer : clause de révision, formule complète, source des indices, période, base initiale, exemples de calcul si prévus.</t>
  </si>
  <si>
    <t>Compléter : Une bonne réponse explique que la formule doit pouvoir être recalculée et auditée.</t>
  </si>
  <si>
    <t>pouvoir recalculée</t>
  </si>
  <si>
    <t>formule pouvoir</t>
  </si>
  <si>
    <t>explique formule</t>
  </si>
  <si>
    <t>bonne explique</t>
  </si>
  <si>
    <t>une bonne réponse explique que la formule doit pouvoir être recalculée et auditée</t>
  </si>
  <si>
    <t>une bonne réponse explique que la formule doit pouvoir être recalculée et auditée.</t>
  </si>
  <si>
    <t>Compléter : La formule de révision doit être contrôlable : paramètres identifiés, indices pertinents, période d’application, part fixe éventuelle, date de référence et cohérence avec les denré</t>
  </si>
  <si>
    <t>part fixe éventuelle</t>
  </si>
  <si>
    <t>période d’application</t>
  </si>
  <si>
    <t>indices pertinents</t>
  </si>
  <si>
    <t>paramètres identifiés</t>
  </si>
  <si>
    <t>la formule de révision doit être contrôlable</t>
  </si>
  <si>
    <t>la formule de révision doit être contrôlable : paramètres identifiés, indices pertinents, période d’application, part fixe éventuelle, date de référence et cohérence avec les denrées concernées.</t>
  </si>
  <si>
    <t>Compléter : À contrôler : Demander où est écrite la règle de variation et vérifier qu’elle permet de recalculer le prix.</t>
  </si>
  <si>
    <t>demander où est écrite la règle de variation et vérifier qu’elle permet de recalculer le prix</t>
  </si>
  <si>
    <t>à contrôler : demander où est écrite la règle de variation et vérifier qu’elle permet de recalculer le prix.</t>
  </si>
  <si>
    <t>Compléter : Ce n’est pas une hausse libre du fournisseur.</t>
  </si>
  <si>
    <t>libre fournisseur</t>
  </si>
  <si>
    <t>hausse libre</t>
  </si>
  <si>
    <t>n’est hausse</t>
  </si>
  <si>
    <t>ce n’est pas une hausse libre du fournisseur</t>
  </si>
  <si>
    <t>ce n’est pas une hausse libre du fournisseur.</t>
  </si>
  <si>
    <t>Compléter : Un prix révisable peut évoluer pendant le marché selon une règle prévue à l’avance.</t>
  </si>
  <si>
    <t>marché selon</t>
  </si>
  <si>
    <t>pendant marché</t>
  </si>
  <si>
    <t>évoluer pendant</t>
  </si>
  <si>
    <t>révisable évoluer</t>
  </si>
  <si>
    <t>un prix révisable peut évoluer pendant le marché selon une règle prévue à l’avance</t>
  </si>
  <si>
    <t>un prix révisable peut évoluer pendant le marché selon une règle prévue à l’avance.</t>
  </si>
  <si>
    <t>Compléter : Point de vigilance : Accepter une variation sans formule prévue, utiliser un indice inadapté, oublier la date de référence ou laisser une règle incompréhensible.</t>
  </si>
  <si>
    <t>laisser une règle incompréhensible</t>
  </si>
  <si>
    <t>oublier la date de référence</t>
  </si>
  <si>
    <t>utiliser un indice inadapté</t>
  </si>
  <si>
    <t>accepter une variation sans formule prévue</t>
  </si>
  <si>
    <t>point de vigilance : accepter une variation sans formule prévue, utiliser un indice inadapté, oublier la date de référence ou laisser une règle incompréhensible.</t>
  </si>
  <si>
    <t>Compléter : Documents/preuves à citer : CCAP, clause de prix, périodicité, indices ou paramètres retenus, date de référence et modalités d’application.</t>
  </si>
  <si>
    <t>paramètres retenus</t>
  </si>
  <si>
    <t>indices</t>
  </si>
  <si>
    <t>documents/preuves à citer : ccap, clause de prix, périodicité, indices ou paramètres retenus, date de référence et modalités d’application.</t>
  </si>
  <si>
    <t>Compléter : La réponse attendue distingue prix ferme, prix actualisable et prix révisable, et rappelle que la règle de révision doit être écrite, compréhensible et applicable.</t>
  </si>
  <si>
    <t>compréhensible et applicable</t>
  </si>
  <si>
    <t>et rappelle que la règle de révision doit être écrite</t>
  </si>
  <si>
    <t>prix actualisable et prix révisable</t>
  </si>
  <si>
    <t>distingue prix ferme</t>
  </si>
  <si>
    <t>la réponse attendue distingue prix ferme, prix actualisable et prix révisable, et rappelle que la règle de révision doit être écrite, compréhensible et applicable.</t>
  </si>
  <si>
    <t>Compléter : Les prix révisables permettent d’adapter le marché à l’évolution économique lorsque la durée ou la nature des approvisionnements le justifie.</t>
  </si>
  <si>
    <t>marché l’évolution</t>
  </si>
  <si>
    <t>d’adapter marché</t>
  </si>
  <si>
    <t>permettent d’adapter</t>
  </si>
  <si>
    <t>révisables permettent</t>
  </si>
  <si>
    <t>les prix révisables permettent d’adapter le marché à l’évolution économique lorsque la durée ou la nature des approvisionnements le justifie</t>
  </si>
  <si>
    <t>les prix révisables permettent d’adapter le marché à l’évolution économique lorsque la durée ou la nature des approvisionnements le justifie.</t>
  </si>
  <si>
    <t>Compléter : À contrôler : Contrôler que la ligne du BPU permet de commander, comparer et facturer sans ambiguïté.</t>
  </si>
  <si>
    <t>comparer et facturer sans ambiguïté</t>
  </si>
  <si>
    <t>contrôler que la ligne du bpu permet de commander</t>
  </si>
  <si>
    <t>à contrôler : contrôler que la ligne du bpu permet de commander, comparer et facturer sans ambiguïté.</t>
  </si>
  <si>
    <t>Compléter : Chaque ligne doit correspondre à un produit ou une prestation compréhensible et reliée au besoin.</t>
  </si>
  <si>
    <t>produit prestation</t>
  </si>
  <si>
    <t>correspondre produit</t>
  </si>
  <si>
    <t>ligne correspondre</t>
  </si>
  <si>
    <t>chaque ligne</t>
  </si>
  <si>
    <t>chaque ligne doit correspondre à un produit ou une prestation compréhensible et reliée au besoin</t>
  </si>
  <si>
    <t>chaque ligne doit correspondre à un produit ou une prestation compréhensible et reliée au besoin.</t>
  </si>
  <si>
    <t>Compléter : Le BPU est le tableau des prix.</t>
  </si>
  <si>
    <t>le bpu est le tableau des prix</t>
  </si>
  <si>
    <t>le bpu est le tableau des prix.</t>
  </si>
  <si>
    <t>Compléter : Point de vigilance : Prix impossible à comparer, unité mal définie, ligne BPU trop vague, prix déconnecté du produit réellement demandé.</t>
  </si>
  <si>
    <t>prix déconnecté du produit réellement demandé</t>
  </si>
  <si>
    <t>ligne bpu trop vague</t>
  </si>
  <si>
    <t>unité mal définie</t>
  </si>
  <si>
    <t>prix impossible à comparer</t>
  </si>
  <si>
    <t>point de vigilance : prix impossible à comparer, unité mal définie, ligne bpu trop vague, prix déconnecté du produit réellement demandé.</t>
  </si>
  <si>
    <t>Compléter : Documents/preuves à citer : BPU, DQE le cas échéant, CCTP, unités de facturation, lignes produits, prix unitaires HT, lots concernés.</t>
  </si>
  <si>
    <t>prix unitaires ht</t>
  </si>
  <si>
    <t>lignes produits</t>
  </si>
  <si>
    <t>unités de facturation</t>
  </si>
  <si>
    <t>dqe le cas échéant</t>
  </si>
  <si>
    <t>documents/preuves à citer : bpu, dqe le cas échéant, cctp, unités de facturation, lignes produits, prix unitaires ht, lots concernés.</t>
  </si>
  <si>
    <t>Compléter : Une réponse correcte explique le lien entre prix, quantité estimée, ligne produit et preuve éventuelle.</t>
  </si>
  <si>
    <t>ligne produit et preuve éventuelle</t>
  </si>
  <si>
    <t>quantité estimée</t>
  </si>
  <si>
    <t>une réponse correcte explique le lien entre prix</t>
  </si>
  <si>
    <t>une réponse correcte explique le lien entre prix, quantité estimée, ligne produit et preuve éventuelle.</t>
  </si>
  <si>
    <t>Compléter : Il doit correspondre aux lots, aux familles de denrées, aux unités de commande et aux exigences du CCTP.</t>
  </si>
  <si>
    <t>aux unités de commande et aux exigences du cctp</t>
  </si>
  <si>
    <t>aux familles de denrées</t>
  </si>
  <si>
    <t>il doit correspondre aux lots</t>
  </si>
  <si>
    <t>il doit correspondre aux lots, aux familles de denrées, aux unités de commande et aux exigences du cctp.</t>
  </si>
  <si>
    <t>Compléter : Le BPU structure les prix unitaires par ligne de produit ou prestation.</t>
  </si>
  <si>
    <t>ligne produit</t>
  </si>
  <si>
    <t>unitaires ligne</t>
  </si>
  <si>
    <t>structure unitaires</t>
  </si>
  <si>
    <t>le bpu structure les prix unitaires par ligne de produit ou prestation</t>
  </si>
  <si>
    <t>le bpu structure les prix unitaires par ligne de produit ou prestation.</t>
  </si>
  <si>
    <t>Compléter : À contrôler : Vérifier que tout ce qui sert à noter une offre est annoncé clairement dans le RC.</t>
  </si>
  <si>
    <t>vérifier que tout ce qui sert à noter une offre est annoncé clairement dans le rc</t>
  </si>
  <si>
    <t>à contrôler : vérifier que tout ce qui sert à noter une offre est annoncé clairement dans le rc.</t>
  </si>
  <si>
    <t>Compléter : Le RC dit aux candidats comment répondre et comment leur offre sera regardée : documents à fournir, délais, critères, notation.</t>
  </si>
  <si>
    <t>notation</t>
  </si>
  <si>
    <t>documents à fournir</t>
  </si>
  <si>
    <t>le rc dit aux candidats comment répondre et comment leur offre sera regardée</t>
  </si>
  <si>
    <t>le rc dit aux candidats comment répondre et comment leur offre sera regardée : documents à fournir, délais, critères, notation.</t>
  </si>
  <si>
    <t>Compléter : Point de vigilance : Changer la règle après réception des offres, demander une preuve sans l’annoncer, mélanger critère d’attribution et obligation d’exécution.</t>
  </si>
  <si>
    <t>mélanger critère d’attribution et obligation d’exécution</t>
  </si>
  <si>
    <t>demander une preuve sans l’annoncer</t>
  </si>
  <si>
    <t>changer la règle après réception des offres</t>
  </si>
  <si>
    <t>point de vigilance : changer la règle après réception des offres, demander une preuve sans l’annoncer, mélanger critère d’attribution et obligation d’exécution.</t>
  </si>
  <si>
    <t>Compléter : Documents/preuves à citer : RC, grille de critères, exigences de pièces à joindre, modalités de dépôt, pondération et méthode d’analyse si indiquées.</t>
  </si>
  <si>
    <t>pondération et méthode d’analyse si indiquées</t>
  </si>
  <si>
    <t>modalités de dépôt</t>
  </si>
  <si>
    <t>exigences de pièces à joindre</t>
  </si>
  <si>
    <t>grille de critères</t>
  </si>
  <si>
    <t>documents/preuves à citer : rc, grille de critères, exigences de pièces à joindre, modalités de dépôt, pondération et méthode d’analyse si indiquées.</t>
  </si>
  <si>
    <t>Compléter : Il sécurise l’analyse des offres mais ne doit pas être confondu avec les clauses d’exécution du CCAP.</t>
  </si>
  <si>
    <t>confondu clauses</t>
  </si>
  <si>
    <t>offres confondu</t>
  </si>
  <si>
    <t>l’analyse offres</t>
  </si>
  <si>
    <t>sécurise l’analyse</t>
  </si>
  <si>
    <t>il sécurise l’analyse des offres mais ne doit pas être confondu avec les clauses d’exécution du ccap</t>
  </si>
  <si>
    <t>il sécurise l’analyse des offres mais ne doit pas être confondu avec les clauses d’exécution du ccap.</t>
  </si>
  <si>
    <t>Compléter : Le RC précise les conditions de remise de l’offre, les pièces attendues, les critères d’attribution, la méthode de notation lorsqu’elle est annoncée et les exigences de présentatio</t>
  </si>
  <si>
    <t>la méthode de notation lorsqu’elle est annoncée et les exigences de présentation</t>
  </si>
  <si>
    <t>les critères d’attribution</t>
  </si>
  <si>
    <t>les pièces attendues</t>
  </si>
  <si>
    <t>le rc précise les conditions de remise de l’offre</t>
  </si>
  <si>
    <t>le rc précise les conditions de remise de l’offre, les pièces attendues, les critères d’attribution, la méthode de notation lorsqu’elle est annoncée et les exigences de présentation.</t>
  </si>
  <si>
    <t>Compléter : À contrôler : Comparer la ligne produit, la fiche technique et l’exigence écrite pour vérifier que la demande est contrôlable.</t>
  </si>
  <si>
    <t>la fiche technique et l’exigence écrite pour vérifier que la demande est contrôlable</t>
  </si>
  <si>
    <t>comparer la ligne produit</t>
  </si>
  <si>
    <t>à contrôler : comparer la ligne produit, la fiche technique et l’exigence écrite pour vérifier que la demande est contrôlable.</t>
  </si>
  <si>
    <t>Compléter : Le CCTP explique ce qu’on veut acheter et sous quelles caractéristiques : type de produit, qualité, origine, livraison, preuve demandée.</t>
  </si>
  <si>
    <t>type de produit</t>
  </si>
  <si>
    <t>le cctp explique ce qu’on veut acheter et sous quelles caractéristiques</t>
  </si>
  <si>
    <t>le cctp explique ce qu’on veut acheter et sous quelles caractéristiques : type de produit, qualité, origine, livraison, preuve demandée.</t>
  </si>
  <si>
    <t>Compléter : Point de vigilance : Rédiger un besoin flou, discriminatoire ou invérifiable ; placer des règles de pénalité dans le mauvais document ; oublier le lien avec le BPU.</t>
  </si>
  <si>
    <t>placer des règles de pénalité dans le mauvais document</t>
  </si>
  <si>
    <t>invérifiable</t>
  </si>
  <si>
    <t>rédiger un besoin flou</t>
  </si>
  <si>
    <t>point de vigilance : rédiger un besoin flou, discriminatoire ou invérifiable ; placer des règles de pénalité dans le mauvais document ; oublier le lien avec le bpu.</t>
  </si>
  <si>
    <t>Compléter : Documents/preuves à citer : CCTP, fiches techniques, BPU relié aux lignes de produits, annexes qualité, exigences de livraison et de traçabilité.</t>
  </si>
  <si>
    <t>exigences de livraison et de traçabilité</t>
  </si>
  <si>
    <t>annexes qualité</t>
  </si>
  <si>
    <t>bpu relié aux lignes de produits</t>
  </si>
  <si>
    <t>fiches techniques</t>
  </si>
  <si>
    <t>documents/preuves à citer : cctp, fiches techniques, bpu relié aux lignes de produits, annexes qualité, exigences de livraison et de traçabilité.</t>
  </si>
  <si>
    <t>Compléter : Il ne doit pas remplacer le CCAP pour les sanctions ni le RC pour la notation des offres.</t>
  </si>
  <si>
    <t>notation offres</t>
  </si>
  <si>
    <t>sanctions notation</t>
  </si>
  <si>
    <t>remplacer sanctions</t>
  </si>
  <si>
    <t>il ne doit pas remplacer le ccap pour les sanctions ni le rc pour la notation des offres</t>
  </si>
  <si>
    <t>il ne doit pas remplacer le ccap pour les sanctions ni le rc pour la notation des offres.</t>
  </si>
  <si>
    <t>Compléter : Le CCTP décrit le besoin technique : familles de produits, exigences de qualité, traçabilité, caractéristiques de livraison, spécifications de denrées et modalités opérationnelles</t>
  </si>
  <si>
    <t>caractéristiques de livraison</t>
  </si>
  <si>
    <t>exigences de qualité</t>
  </si>
  <si>
    <t>le cctp décrit le besoin technique</t>
  </si>
  <si>
    <t>le cctp décrit le besoin technique : familles de produits, exigences de qualité, traçabilité, caractéristiques de livraison, spécifications de denrées et modalités opérationnelles attendues.</t>
  </si>
  <si>
    <t>Compléter : À contrôler : Contrôler que l’obligation administrative est lisible, datée, applicable et reliée à un mode de preuve.</t>
  </si>
  <si>
    <t>applicable et reliée à un mode de preuve</t>
  </si>
  <si>
    <t>datée</t>
  </si>
  <si>
    <t>contrôler que l’obligation administrative est lisible</t>
  </si>
  <si>
    <t>à contrôler : contrôler que l’obligation administrative est lisible, datée, applicable et reliée à un mode de preuve.</t>
  </si>
  <si>
    <t>Compléter : Le CCAP sert à savoir quelles règles s’appliquent pendant le marché : ce que le fournisseur doit transmettre, quand il doit le faire, ce qui se passe en cas d’erreur ou de retard.</t>
  </si>
  <si>
    <t>de retard</t>
  </si>
  <si>
    <t>ce qui se passe en cas d’erreur</t>
  </si>
  <si>
    <t>quand il doit le faire</t>
  </si>
  <si>
    <t>ce que le fournisseur doit transmettre</t>
  </si>
  <si>
    <t>le ccap sert à savoir quelles règles s’appliquent pendant le marché</t>
  </si>
  <si>
    <t>le ccap sert à savoir quelles règles s’appliquent pendant le marché : ce que le fournisseur doit transmettre, quand il doit le faire, ce qui se passe en cas d’erreur ou de retard.</t>
  </si>
  <si>
    <t>Compléter : Point de vigilance : Mettre dans le CCAP une exigence purement technique sans lien d’exécution, oublier de prévoir la conséquence du non-respect ou annoncer une pénalité non écrite</t>
  </si>
  <si>
    <t>annoncer une pénalité non écrite</t>
  </si>
  <si>
    <t>oublier de prévoir la conséquence du non-respect</t>
  </si>
  <si>
    <t>mettre dans le ccap une exigence purement technique sans lien d’exécution</t>
  </si>
  <si>
    <t>point de vigilance : mettre dans le ccap une exigence purement technique sans lien d’exécution, oublier de prévoir la conséquence du non-respect ou annoncer une pénalité non écrite.</t>
  </si>
  <si>
    <t>Compléter : Documents/preuves à citer : CCAP, clauses d’exécution, clauses de pénalités, modalités de transmission, calendrier, adresses de contact, annexes de suivi.</t>
  </si>
  <si>
    <t>modalités de transmission</t>
  </si>
  <si>
    <t>clauses de pénalités</t>
  </si>
  <si>
    <t>clauses d’exécution</t>
  </si>
  <si>
    <t>documents/preuves à citer : ccap, clauses d’exécution, clauses de pénalités, modalités de transmission, calendrier, adresses de contact, annexes de suivi.</t>
  </si>
  <si>
    <t>Compléter : La réponse attendue ne se limite pas à citer le CCAP ; elle explique son rôle dans la conduite du marché.</t>
  </si>
  <si>
    <t>elle explique son rôle dans la conduite du marché</t>
  </si>
  <si>
    <t>ne se limite pas à citer le ccap</t>
  </si>
  <si>
    <t>la réponse attendue ne se limite pas à citer le ccap ; elle explique son rôle dans la conduite du marché.</t>
  </si>
  <si>
    <t>Compléter : Le CCAP sécurise les conditions administratives d’exécution : obligations de transmission, délais, modalités de suivi, pénalités, résiliation, gestion des preuves et conséquences d</t>
  </si>
  <si>
    <t>modalités de suivi</t>
  </si>
  <si>
    <t>obligations de transmission</t>
  </si>
  <si>
    <t>le ccap sécurise les conditions administratives d’exécution</t>
  </si>
  <si>
    <t>le ccap sécurise les conditions administratives d’exécution : obligations de transmission, délais, modalités de suivi, pénalités, résiliation, gestion des preuves et conséquences d’un manquement.</t>
  </si>
  <si>
    <t>Compléter : À contrôler : Avant d’utiliser une exigence, vérifier dans quelle pièce elle est écrite et si elle correspond au besoin alimentaire réel.</t>
  </si>
  <si>
    <t>vérifier dans quelle pièce elle est écrite et si elle correspond au besoin alimentaire réel</t>
  </si>
  <si>
    <t>avant d’utiliser une exigence</t>
  </si>
  <si>
    <t>à contrôler : avant d’utiliser une exigence, vérifier dans quelle pièce elle est écrite et si elle correspond au besoin alimentaire réel.</t>
  </si>
  <si>
    <t>Compléter : Il faut savoir où chercher : le RC dit comment répondre, le CCTP dit ce qui est demandé, le CCAP dit les règles du contrat, le BPU donne les prix. On ne mélange pas les documents.</t>
  </si>
  <si>
    <t>le bpu donne les prix. on ne mélange pas les documents</t>
  </si>
  <si>
    <t>le ccap dit les règles du contrat</t>
  </si>
  <si>
    <t>le cctp dit ce qui est demandé</t>
  </si>
  <si>
    <t>le rc dit comment répondre</t>
  </si>
  <si>
    <t>il faut savoir où chercher</t>
  </si>
  <si>
    <t>il faut savoir où chercher : le rc dit comment répondre, le cctp dit ce qui est demandé, le ccap dit les règles du contrat, le bpu donne les prix. on ne mélange pas les documents.</t>
  </si>
  <si>
    <t>Compléter : Point de vigilance : Confondre CCTP et CCAP, oublier le BPU, appliquer une pénalité non prévue dans la bonne pièce ou répondre avec des mots généraux sans citer le document concern</t>
  </si>
  <si>
    <t>répondre avec des mots généraux sans citer le document concerné</t>
  </si>
  <si>
    <t>appliquer une pénalité non prévue dans la bonne pièce</t>
  </si>
  <si>
    <t>oublier le bpu</t>
  </si>
  <si>
    <t>confondre cctp et ccap</t>
  </si>
  <si>
    <t>point de vigilance : confondre cctp et ccap, oublier le bpu, appliquer une pénalité non prévue dans la bonne pièce ou répondre avec des mots généraux sans citer le document concerné.</t>
  </si>
  <si>
    <t>Compléter : Documents/preuves à citer : DCE complet, RC, CCAP, CCTP, BPU, éventuelles annexes et version datée des pièces transmises aux candidats.</t>
  </si>
  <si>
    <t>éventuelles annexes et version datée des pièces transmises aux candidats</t>
  </si>
  <si>
    <t>dce complet</t>
  </si>
  <si>
    <t>documents/preuves à citer : dce complet, rc, ccap, cctp, bpu, éventuelles annexes et version datée des pièces transmises aux candidats.</t>
  </si>
  <si>
    <t>Compléter : La réponse attendue distingue bien pièce administrative, pièce technique, règle de consultation et pièce financière.</t>
  </si>
  <si>
    <t>règle de consultation et pièce financière</t>
  </si>
  <si>
    <t>pièce technique</t>
  </si>
  <si>
    <t>distingue bien pièce administrative</t>
  </si>
  <si>
    <t>la réponse attendue distingue bien pièce administrative, pièce technique, règle de consultation et pièce financière.</t>
  </si>
  <si>
    <t>Compléter : Le DCE doit être lu comme un ensemble cohérent : le RC organise la consultation, le CCTP décrit le besoin technique et les exigences de denrées, le CCAP fixe les règles d’exécution</t>
  </si>
  <si>
    <t>le ccap fixe les règles d’exécution</t>
  </si>
  <si>
    <t>le cctp décrit le besoin technique et les exigences de denrées</t>
  </si>
  <si>
    <t>le rc organise la consultation</t>
  </si>
  <si>
    <t>le dce doit être lu comme un ensemble cohérent</t>
  </si>
  <si>
    <t>le dce doit être lu comme un ensemble cohérent : le rc organise la consultation, le cctp décrit le besoin technique et les exigences de denrées, le ccap fixe les règles d’exécution, de suivi, de pénalités et de résiliation, et le bpu porte les prix unitaires.</t>
  </si>
  <si>
    <t>PTS_CFA_AB</t>
  </si>
  <si>
    <t>PTS_CFA_A</t>
  </si>
  <si>
    <t>PTS_PRO_AB</t>
  </si>
  <si>
    <t>PTS_PRO_A</t>
  </si>
  <si>
    <t>OK_CFA_AB</t>
  </si>
  <si>
    <t>OK_CFA_A</t>
  </si>
  <si>
    <t>OK_PRO_AB</t>
  </si>
  <si>
    <t>OK_PRO_A</t>
  </si>
  <si>
    <t>Relance</t>
  </si>
  <si>
    <t>Jeton_5</t>
  </si>
  <si>
    <t>Jeton_4</t>
  </si>
  <si>
    <t>Jeton_3</t>
  </si>
  <si>
    <t>Jeton_2</t>
  </si>
  <si>
    <t>Jeton_1</t>
  </si>
  <si>
    <t>Segment_exact</t>
  </si>
  <si>
    <t>Seuil</t>
  </si>
  <si>
    <t>Points</t>
  </si>
  <si>
    <t>No_critere</t>
  </si>
  <si>
    <t>t signaler les confusions possibles. Documents/preuves à citer : CCAP, clauses d’exécution, clauses de pénalités, modalités de transmission, calendrier, adresses de contact, annexes de suivi. Point de vigilance : Mettre dans le CCAP une exigence purement technique sans lien d’exécution, oublier de prévoir la conséquence du non-respect ou annoncer une pénalité non écrite.</t>
  </si>
  <si>
    <t>Le formateur garde la décision finale</t>
  </si>
  <si>
    <t>Notation textuelle par segments</t>
  </si>
  <si>
    <t>Critères déplacés même feuille en BA:BT</t>
  </si>
  <si>
    <t>Bloc calcul visible supprimé</t>
  </si>
  <si>
    <t>Zone A241:AE1240</t>
  </si>
  <si>
    <t>Relances simplifiées compatibles Excel 2021</t>
  </si>
  <si>
    <t>AGGREGATE supprimé</t>
  </si>
  <si>
    <t>Erreur NOM</t>
  </si>
  <si>
    <t>B15/D15 notent B9+B14 et D9+D14</t>
  </si>
  <si>
    <t>Ancien contrôle insuffisant du cumul A+B</t>
  </si>
  <si>
    <t>Remplacé par segments de réponse attendue</t>
  </si>
  <si>
    <t>Ancien moteur notait des mots isolés</t>
  </si>
  <si>
    <t>CFA_HELP</t>
  </si>
  <si>
    <t>PRO_HELP</t>
  </si>
  <si>
    <t>La réponse doit citer concrètement : poisson de saison ; espèces ; ressource ; calendrier</t>
  </si>
  <si>
    <t>voir ligne 104</t>
  </si>
  <si>
    <t>Numéros des questions communes ▼</t>
  </si>
  <si>
    <t>Plage</t>
  </si>
  <si>
    <t>Thème</t>
  </si>
  <si>
    <t>1 à 5</t>
  </si>
  <si>
    <t>Approvisionnement direct</t>
  </si>
  <si>
    <t>6 à 10</t>
  </si>
  <si>
    <t>11 à 15</t>
  </si>
  <si>
    <t>Souveraineté alimentaire</t>
  </si>
  <si>
    <t>16 à 20</t>
  </si>
  <si>
    <t>21 à 25</t>
  </si>
  <si>
    <t>Chaînes de production</t>
  </si>
  <si>
    <t>26 à 30</t>
  </si>
  <si>
    <t>Gaspillage alimentaire</t>
  </si>
  <si>
    <t>31 à 35</t>
  </si>
  <si>
    <t>36 à 40</t>
  </si>
  <si>
    <t>Saisonnalité fruits et légumes</t>
  </si>
  <si>
    <t>41 à 45</t>
  </si>
  <si>
    <t>46 à 50</t>
  </si>
  <si>
    <t>Produits déclassés</t>
  </si>
  <si>
    <t>51 à 55</t>
  </si>
  <si>
    <t>56 à 60</t>
  </si>
  <si>
    <t>61 à 65</t>
  </si>
  <si>
    <t>BEGES — bilan des émissions de gaz à effet de serre</t>
  </si>
  <si>
    <t>66 à 70</t>
  </si>
  <si>
    <t>71 à 75</t>
  </si>
  <si>
    <t>76 à 80</t>
  </si>
  <si>
    <t>81 à 85</t>
  </si>
  <si>
    <t>Résilience climatique</t>
  </si>
  <si>
    <t>86 à 90</t>
  </si>
  <si>
    <t>91 à 95</t>
  </si>
  <si>
    <t>96 à 100</t>
  </si>
  <si>
    <t>Approvisionnement durable</t>
  </si>
  <si>
    <t xml:space="preserve"> chaque preuve au produit livré ou au BPU, chaque preuve au produit livré ou au BPU, et refuser les déclarations générales non vérifiables.</t>
  </si>
  <si>
    <t>Découpe de volaille</t>
  </si>
  <si>
    <t>Ensemble de muscles</t>
  </si>
  <si>
    <t>Œufs de plein air</t>
  </si>
  <si>
    <t>Volaille de plein air</t>
  </si>
  <si>
    <t>Visite de site</t>
  </si>
  <si>
    <t>Élevage de poissons</t>
  </si>
  <si>
    <t>Poisson sans OGM</t>
  </si>
  <si>
    <t>Castration du porc</t>
  </si>
  <si>
    <t>Référent BEA — bien-être animal</t>
  </si>
  <si>
    <t>Chaîne du froid</t>
  </si>
  <si>
    <t>Viandes / poissons</t>
  </si>
  <si>
    <t>AOP / AOC / IGP</t>
  </si>
  <si>
    <t>Règles bio</t>
  </si>
  <si>
    <t>Plan de progrès</t>
  </si>
  <si>
    <t>(Je fournis la base. Vous construisez votre outil)</t>
  </si>
  <si>
    <t xml:space="preserve">Auteur : Joel Leboucher • Rochefort sur Mer |  Date : 03 Juin 2026  |  heure : 11h30 |  Document réalisé avec l'aide de ChatGPT </t>
  </si>
  <si>
    <t>N°</t>
  </si>
  <si>
    <t>N° question</t>
  </si>
  <si>
    <t>Clé question</t>
  </si>
  <si>
    <t>Angle</t>
  </si>
  <si>
    <t>Question PRO</t>
  </si>
  <si>
    <t>Question CFA</t>
  </si>
  <si>
    <t>Mnémo PRO</t>
  </si>
  <si>
    <t>Mnémo CFA</t>
  </si>
  <si>
    <t>Commentaire formateur</t>
  </si>
  <si>
    <t>Lignes source fusionnées</t>
  </si>
  <si>
    <t>N° question active ►</t>
  </si>
  <si>
    <t>définition et périmètre</t>
  </si>
  <si>
    <t>Réponse PRO Q086 : La validité des agréments prouve que l’opérateur dispose des autorisations nécessaires pour livrer les produits concernés. Le périmètre, la pièce support et la limite juridique sont identifiés.</t>
  </si>
  <si>
    <t>Réponse CFA Q086 : La validité des agréments prouve que l’opérateur dispose des autorisations nécessaires pour livrer les produits concernés. Le bon document est repéré et il n’est pas confondu avec une autre règle.</t>
  </si>
  <si>
    <t>164, 903</t>
  </si>
  <si>
    <t>preuve et document</t>
  </si>
  <si>
    <t>Réponse PRO Q087 : Les preuves utiles sont : Agrément sanitaire ou document équivalent, date de validité, site concerné, activité couverte. Elles rattachent validité des agréments au marché, à la livraison ou au suivi.</t>
  </si>
  <si>
    <t>Réponse CFA Q087 : Les preuves à regarder sont : Agrément sanitaire ou document équivalent, date de validité, site concerné, activité couverte. Elles permettent de vérifier ce qui est écrit et livré.</t>
  </si>
  <si>
    <t>184, 912</t>
  </si>
  <si>
    <t>risque et erreur à éviter</t>
  </si>
  <si>
    <t>Réponse PRO Q088 : Le risque principal est de accepter un document expiré, hors périmètre. Il fragilise la comparaison, l’exécution ou la sanction du marché.</t>
  </si>
  <si>
    <t>Réponse CFA Q088 : L’erreur à éviter est de accepter un document expiré, hors périmètre. Elle peut empêcher le contrôle ou l’application correcte de la règle.</t>
  </si>
  <si>
    <t>204, 918</t>
  </si>
  <si>
    <t>application terrain</t>
  </si>
  <si>
    <t>Réponse PRO Q089 : En exécution, validité des agréments se contrôle avec Agrément sanitaire ou document équivalent, date de validité, site concerné, activité couverte. Les écarts sont tracés et reliés à la clause applicable.</t>
  </si>
  <si>
    <t>Réponse CFA Q089 : Sur le terrain, la livraison et les documents sont comparés avec Agrément sanitaire ou document équivalent, date de validité, site concerné, activité couverte. L’écart est noté et transmis.</t>
  </si>
  <si>
    <t>124, 922</t>
  </si>
  <si>
    <t>critère ou clause de marché</t>
  </si>
  <si>
    <t>Réponse PRO Q090 : Pour validité des agréments, la clause ou le critère est écrit dans la bonne pièce, mesurable, vérifiable et relié au besoin alimentaire.</t>
  </si>
  <si>
    <t>Réponse CFA Q090 : Pour validité des agréments, la règle dit clairement ce qui est demandé, comment c’est vérifié et ce qui se passe en cas d’écart.</t>
  </si>
  <si>
    <t>144, 932</t>
  </si>
  <si>
    <t>Réponse PRO Q081 : La procédure doit prévenir et maîtriser le risque de fragment d'aiguille dans les viandes porcines, avec traçabilité et actions en cas d'incident.</t>
  </si>
  <si>
    <t>Réponse CFA Q081 : On veut éviter qu'un morceau d'aiguille cassée se retrouve dans la viande.</t>
  </si>
  <si>
    <t>47, 867</t>
  </si>
  <si>
    <t>preuves et documents</t>
  </si>
  <si>
    <t>Réponse PRO Q082 : Les preuves sont procédure fournisseur, traçabilité des soins, déclaration d'incident, contrôle interne et actions correctives.</t>
  </si>
  <si>
    <t>Réponse CFA Q082 : Les preuves à vérifier sont procédure fournisseur, traçabilité des soins, déclaration d'incident, contrôle interne et actions correctives.</t>
  </si>
  <si>
    <t>83, 875</t>
  </si>
  <si>
    <t>risques et erreurs à éviter</t>
  </si>
  <si>
    <t>Réponse PRO Q083 : Les risques principaux sont ignorer le risque physique, accepter une procédure absente, ne pas demander la traçabilité ou ne pas réagir après signalement.</t>
  </si>
  <si>
    <t>Réponse CFA Q083 : Les erreurs à éviter sont ignorer le risque physique, accepter une procédure absente, ne pas demander la traçabilité ou ne pas réagir après signalement.</t>
  </si>
  <si>
    <t>98, 885</t>
  </si>
  <si>
    <t>contrôle terrain</t>
  </si>
  <si>
    <t>Réponse PRO Q084 : Le contrôle consiste à vérifier l'existence de la procédure, demander les preuves de maîtrise et tracer tout incident ou produit suspect.</t>
  </si>
  <si>
    <t>Réponse CFA Q084 : Le contrôle terrain consiste à vérifier l'existence de la procédure, demander les preuves de maîtrise et tracer tout incident ou produit suspect.</t>
  </si>
  <si>
    <t>23, 890</t>
  </si>
  <si>
    <t>clause, critère ou suivi de marché</t>
  </si>
  <si>
    <t>Réponse PRO Q085 : Le marché prévoit une exigence de procédure, des preuves de maîtrise, une obligation d'information et un traitement des non-conformités.</t>
  </si>
  <si>
    <t>Réponse CFA Q085 : Le marché indique une exigence de procédure, des preuves de maîtrise, une obligation d'information et un traitement des non-conformités.</t>
  </si>
  <si>
    <t>40, 896</t>
  </si>
  <si>
    <t>480, 482</t>
  </si>
  <si>
    <t>487, 490</t>
  </si>
  <si>
    <t>494, 495</t>
  </si>
  <si>
    <t>Réponse PRO Q029 : L’application consiste à séparer les familles cohérentes, ouvrir aux fournisseurs adaptés, éviter trop de micro-lots, garder une gestion possible, vérifier avec le sourçage. Les points utiles alimentent le CCTP, le BPU, le RC ou le suivi.</t>
  </si>
  <si>
    <t>501, 503</t>
  </si>
  <si>
    <t>510, 514</t>
  </si>
  <si>
    <t>Réponse PRO Q046 : L'enjeu est de valoriser des pratiques d'élevage limitant le recours aux antimicrobiens par prévention, biosécurité, vaccination et suivi annuel.</t>
  </si>
  <si>
    <t>Réponse CFA Q046 : On cherche des élevages qui évitent les traitements inutiles grâce à de bonnes pratiques sanitaires.</t>
  </si>
  <si>
    <t>53, 623</t>
  </si>
  <si>
    <t>Réponse PRO Q047 : Les preuves sont plan de progrès, bilan annuel, attestations filière, indicateurs de pratiques sanitaires et engagement fournisseur.</t>
  </si>
  <si>
    <t>Réponse CFA Q047 : Les preuves à vérifier sont plan de progrès, bilan annuel, attestations filière, indicateurs de pratiques sanitaires et engagement fournisseur.</t>
  </si>
  <si>
    <t>82, 629</t>
  </si>
  <si>
    <t>Réponse PRO Q048 : Les risques principaux sont confondre absence totale de traitement et usage raisonné, demander l'impossible ou ne pas contrôler le bilan annuel.</t>
  </si>
  <si>
    <t>Réponse CFA Q048 : Les erreurs à éviter sont confondre absence totale de traitement et usage raisonné, demander l'impossible ou ne pas contrôler le bilan annuel.</t>
  </si>
  <si>
    <t>89, 640</t>
  </si>
  <si>
    <t>Réponse PRO Q049 : Le contrôle consiste à lire le plan de progrès, vérifier les actions annoncées, demander le bilan annuel et repérer les engagements non suivis.</t>
  </si>
  <si>
    <t>Réponse CFA Q049 : Le contrôle terrain consiste à lire le plan de progrès, vérifier les actions annoncées, demander le bilan annuel et repérer les engagements non suivis.</t>
  </si>
  <si>
    <t>14, 645</t>
  </si>
  <si>
    <t>Réponse PRO Q050 : Le marché prévoit un plan d'utilisation raisonnée, des objectifs de prévention sanitaire et un suivi annuel documenté.</t>
  </si>
  <si>
    <t>Réponse CFA Q050 : Le marché indique un plan d'utilisation raisonnée, des objectifs de prévention sanitaire et un suivi annuel documenté.</t>
  </si>
  <si>
    <t>30, 652</t>
  </si>
  <si>
    <t>Réponse PRO Q031 : AOP, AOC et IGP reconnaissent une origine protégée ou une indication géographique liée au produit. Le comptage repose sur un périmètre clair, une valeur HT annuelle et une preuve traçable.</t>
  </si>
  <si>
    <t>Réponse CFA Q031 : AOP, AOC et IGP prouvent un lien avec une origine. Le produit doit correspondre au bon signe.</t>
  </si>
  <si>
    <t>515, 1057</t>
  </si>
  <si>
    <t>Réponse PRO Q032 : La preuve relie le produit au bon marché : certificat, fiche produit, origine protégée et facture du produit concerné. Une mention commerciale seule ne suffit pas.</t>
  </si>
  <si>
    <t>Réponse CFA Q032 : Il faut une preuve lisible reliée au produit : facture, fiche, certificat ou label valable.</t>
  </si>
  <si>
    <t>523, 1160</t>
  </si>
  <si>
    <t>Réponse PRO Q033 : Le risque est de compter un produit hors périmètre, sans preuve valide ou sur une mauvaise base HT. Le taux devient faux et contestable.</t>
  </si>
  <si>
    <t>Réponse CFA Q033 : Le piège est de compter un produit non prouvé, mal classé ou dans le mauvais total. Le pourcentage devient faux.</t>
  </si>
  <si>
    <t>531, 1036</t>
  </si>
  <si>
    <t>Réponse PRO Q034 : Le contrôle rapproche BPU, facture, fiche produit et preuve. La ligne est intégrée au suivi HT annuel seulement si les éléments concordent.</t>
  </si>
  <si>
    <t>Réponse CFA Q034 : On vérifie le produit, la facture et la preuve. Si ça ne correspond pas, on ne le compte pas ou on signale l’écart.</t>
  </si>
  <si>
    <t>541, 1209</t>
  </si>
  <si>
    <t>Réponse PRO Q035 : La clause précise l’engagement attendu, les preuves à transmettre, la fréquence de contrôle et le traitement des écarts.</t>
  </si>
  <si>
    <t>Réponse CFA Q035 : Le marché indique ce que le fournisseur promet, les preuves à donner et quand elles seront vérifiées.</t>
  </si>
  <si>
    <t>544, 1136</t>
  </si>
  <si>
    <t>Réponse PRO Q001 : Mode d’achat qui relie la restauration collective au premier metteur en marché, directement ou avec un intermédiaire maximum.</t>
  </si>
  <si>
    <t>Réponse CFA Q001 : Mode d’achat qui relie la restauration collective au premier metteur en marché, directement ou avec un intermédiaire maximum.</t>
  </si>
  <si>
    <t>OCR p.10,57</t>
  </si>
  <si>
    <t>Base pédagogique issue OCR — à tester et contrôler</t>
  </si>
  <si>
    <t>Question issue de l’extraction thématique contrôlée ; vérifier l’adéquation au public et au contexte d’achat.</t>
  </si>
  <si>
    <t>260, 311</t>
  </si>
  <si>
    <t>Réponse PRO Q002 : Identifier le producteur ou premier metteur en marché, le premier acheteur, le nombre d’intermédiaires et la traçabilité figurant dans l’offre, le BPU, les factures ou documents de livraison.</t>
  </si>
  <si>
    <t>Réponse CFA Q002 : Il faut demander et regarder les preuves utiles : identifier le producteur ou premier metteur en marché, le premier acheteur, le nombre d’intermédiaires et la traçabilité figurant dans l’offre, le BPU.</t>
  </si>
  <si>
    <t>231, 313</t>
  </si>
  <si>
    <t>Réponse PRO Q003 : Le risque principal est de confondre local, circuit court et approvisionnement direct, ou accepter une chaîne trop longue sans justification ni mesure corrective.</t>
  </si>
  <si>
    <t>Réponse CFA Q003 : L’erreur à éviter est de confondre local, circuit court et approvisionnement direct, ou accepter une chaîne trop longue sans justification ni mesure corrective.</t>
  </si>
  <si>
    <t>247, 324</t>
  </si>
  <si>
    <t>Réponse PRO Q004 : Contrôler pour chaque famille de produits le point de départ, le point d’arrivée et le nombre réel d’intermédiaires avant de valoriser l’offre.</t>
  </si>
  <si>
    <t>Réponse CFA Q004 : Sur le terrain, il faut contrôler pour chaque famille de produits le point de départ, le point d’arrivée et le nombre réel d’intermédiaires avant de valoriser l’offre.</t>
  </si>
  <si>
    <t>217, 326</t>
  </si>
  <si>
    <t>Réponse PRO Q005 : Transformer l’engagement de l’offre en engagement contractuel, avec seuil de tolérance limité en cas d’aléa extérieur et pénalité prévue au CCAP.</t>
  </si>
  <si>
    <t>Réponse CFA Q005 : Il faut écrire l’exigence clairement dans le marché puis vérifier pendant l’exécution : transformer l’engagement de l’offre en engagement contractuel, avec seuil de tolérance limité en cas d’aléa.</t>
  </si>
  <si>
    <t>296, 339</t>
  </si>
  <si>
    <t>Réponse PRO Q096 : Pilotage des familles et produits à fort impact pour progresser vers une alimentation durable et de qualité.</t>
  </si>
  <si>
    <t>Réponse CFA Q096 : Pilotage des familles et produits à fort impact pour progresser vers une alimentation durable et de qualité.</t>
  </si>
  <si>
    <t>267, 975</t>
  </si>
  <si>
    <t>Réponse PRO Q097 : Suivre consommations, familles prioritaires, produits ciblés, résultats, blocages et plans d’amélioration.</t>
  </si>
  <si>
    <t>Réponse CFA Q097 : Il faut demander et regarder les preuves utiles : suivre consommations, familles prioritaires, produits ciblés, résultats, blocages et plans d’amélioration.</t>
  </si>
  <si>
    <t>290, 983</t>
  </si>
  <si>
    <t>Réponse PRO Q098 : Le risque principal est de disperser les efforts sans choisir de familles prioritaires ou sans suivre les volumes et résultats.</t>
  </si>
  <si>
    <t>Réponse CFA Q098 : L’erreur à éviter est de disperser les efforts sans choisir de familles prioritaires ou sans suivre les volumes et résultats.</t>
  </si>
  <si>
    <t>249, 989</t>
  </si>
  <si>
    <t>Réponse PRO Q099 : Construire un tableau de suivi simple : familles, produits, montants, volumes, difficultés et actions.</t>
  </si>
  <si>
    <t>Réponse CFA Q099 : Sur le terrain, il faut construire un tableau de suivi simple : familles, produits, montants, volumes, difficultés et actions.</t>
  </si>
  <si>
    <t>212, 991</t>
  </si>
  <si>
    <t>Réponse PRO Q100 : Prévoir un plan de progrès ou une démarche de suivi lorsque l’acheteur veut améliorer l’approvisionnement dans la durée.</t>
  </si>
  <si>
    <t>Réponse CFA Q100 : Il faut écrire l’exigence clairement dans le marché puis vérifier pendant l’exécution : prévoir un plan de progrès ou une démarche de suivi lorsque l’acheteur veut améliorer l’approvisionnement dans la.</t>
  </si>
  <si>
    <t>271, 1003</t>
  </si>
  <si>
    <t>Réponse PRO Q061 : Bilan des émissions de gaz à effet de serre et plan de transition transmis par les titulaires soumis à l’obligation.</t>
  </si>
  <si>
    <t>Réponse CFA Q061 : Bilan des émissions de gaz à effet de serre et plan de transition transmis par les titulaires soumis à l’obligation.</t>
  </si>
  <si>
    <t>OCR p.71</t>
  </si>
  <si>
    <t>207, 725</t>
  </si>
  <si>
    <t>Réponse PRO Q062 : Vérifier la transmission du BEGES et du plan de transition lorsque l’opérateur y est soumis, sans prétendre analyser tout son contenu.</t>
  </si>
  <si>
    <t>Réponse CFA Q062 : Il faut demander et regarder les preuves utiles : vérifier la transmission du BEGES et du plan de transition lorsque l’opérateur y est soumis, sans prétendre analyser tout son contenu.</t>
  </si>
  <si>
    <t>300, 738</t>
  </si>
  <si>
    <t>Réponse PRO Q063 : Le risque principal est de exiger le document à un candidat non concerné ou croire que l’acheteur doit expertiser en détail le bilan climatique.</t>
  </si>
  <si>
    <t>Réponse CFA Q063 : L’erreur à éviter est de exiger le document à un candidat non concerné ou croire que l’acheteur doit expertiser en détail le bilan climatique.</t>
  </si>
  <si>
    <t>250, 744</t>
  </si>
  <si>
    <t>Réponse PRO Q064 : Classer la demande BEGES comme contrôle documentaire et suivre les délais de transmission prévus.</t>
  </si>
  <si>
    <t>Réponse CFA Q064 : Sur le terrain, il faut classer la demande BEGES comme contrôle documentaire et suivre les délais de transmission prévus.</t>
  </si>
  <si>
    <t>211, 746</t>
  </si>
  <si>
    <t>Réponse PRO Q065 : Insérer une condition d’exécution et, si nécessaire, un cas d’exclusion facultatif selon le contexte de consultation.</t>
  </si>
  <si>
    <t>Réponse CFA Q065 : Il faut écrire l’exigence clairement dans le marché puis vérifier pendant l’exécution : insérer une condition d’exécution et, si nécessaire, un cas d’exclusion facultatif selon le contexte de consultation.</t>
  </si>
  <si>
    <t>234, 753</t>
  </si>
  <si>
    <t>936, 939</t>
  </si>
  <si>
    <t>942, 945</t>
  </si>
  <si>
    <t>949, 950</t>
  </si>
  <si>
    <t>Réponse PRO Q094 : L’application consiste à partir des menus et volumes, intégrer les contraintes cuisine, éviter les formulations floues, documenter les objectifs, relier besoin et lot. Les points utiles alimentent le CCTP, le BPU, le RC ou le suivi.</t>
  </si>
  <si>
    <t>957, 959</t>
  </si>
  <si>
    <t>965, 969</t>
  </si>
  <si>
    <t>Réponse PRO Q006 : Les 20 % bio concernent les produits certifiés agriculture biologique ou en conversion dans les achats HT. Le comptage repose sur un périmètre clair, une valeur HT annuelle et une preuve traçable.</t>
  </si>
  <si>
    <t>Réponse CFA Q006 : Le bio se compte si le produit a une preuve bio ou conversion valable, pas avec une simple mention commerciale.</t>
  </si>
  <si>
    <t>343, 1079</t>
  </si>
  <si>
    <t>Réponse PRO Q007 : La preuve relie le produit au bon marché : certificat bio, fiche produit, facture et mention de conversion si nécessaire. Une mention commerciale seule ne suffit pas.</t>
  </si>
  <si>
    <t>Réponse CFA Q007 : Il faut une preuve lisible reliée au produit : facture, fiche, certificat ou label valable.</t>
  </si>
  <si>
    <t>349, 1148</t>
  </si>
  <si>
    <t>Réponse PRO Q008 : Le risque est de compter un produit hors périmètre, sans preuve valide ou sur une mauvaise base HT. Le taux devient faux et contestable.</t>
  </si>
  <si>
    <t>Réponse CFA Q008 : Le piège est de compter un produit non prouvé, mal classé ou dans le mauvais total. Le pourcentage devient faux.</t>
  </si>
  <si>
    <t>356, 1034</t>
  </si>
  <si>
    <t>Réponse PRO Q009 : Le contrôle rapproche BPU, facture, fiche produit et preuve. La ligne est intégrée au suivi HT annuel seulement si les éléments concordent.</t>
  </si>
  <si>
    <t>Réponse CFA Q009 : On vérifie le produit, la facture et la preuve. Si ça ne correspond pas, on ne le compte pas ou on signale l’écart.</t>
  </si>
  <si>
    <t>367, 1197</t>
  </si>
  <si>
    <t>Réponse PRO Q010 : La clause précise l’engagement attendu, les preuves à transmettre, la fréquence de contrôle et le traitement des écarts.</t>
  </si>
  <si>
    <t>Réponse CFA Q010 : Le marché indique ce que le fournisseur promet, les preuves à donner et quand elles seront vérifiées.</t>
  </si>
  <si>
    <t>369, 1124</t>
  </si>
  <si>
    <t>Réponse PRO Q046 : Un produit bio est reconnu par une certification valide, le logo ou les mentions officielles contrôlables. Le comptage repose sur un périmètre clair, une valeur HT annuelle et une preuve traçable.</t>
  </si>
  <si>
    <t>Réponse CFA Q046 : Un produit bio doit avoir un certificat, un logo ou une mention officielle vérifiable.</t>
  </si>
  <si>
    <t>626, 1084</t>
  </si>
  <si>
    <t>Réponse PRO Q047 : La preuve relie le produit au bon marché : certificat, organisme certificateur, Eurofeuille ou mention officielle contrôlable. Une mention commerciale seule ne suffit pas.</t>
  </si>
  <si>
    <t>Réponse CFA Q047 : Il faut une preuve lisible reliée au produit : facture, fiche, certificat ou label valable.</t>
  </si>
  <si>
    <t>628, 1149</t>
  </si>
  <si>
    <t>Réponse PRO Q048 : Le risque est de compter un produit hors périmètre, sans preuve valide ou sur une mauvaise base HT. Le taux devient faux et contestable.</t>
  </si>
  <si>
    <t>Réponse CFA Q048 : Le piège est de compter un produit non prouvé, mal classé ou dans le mauvais total. Le pourcentage devient faux.</t>
  </si>
  <si>
    <t>636, 1032</t>
  </si>
  <si>
    <t>Réponse PRO Q049 : Le contrôle rapproche BPU, facture, fiche produit et preuve. La ligne est intégrée au suivi HT annuel seulement si les éléments concordent.</t>
  </si>
  <si>
    <t>Réponse CFA Q049 : On vérifie le produit, la facture et la preuve. Si ça ne correspond pas, on ne le compte pas ou on signale l’écart.</t>
  </si>
  <si>
    <t>646, 1200</t>
  </si>
  <si>
    <t>Réponse PRO Q050 : La clause précise l’engagement attendu, les preuves à transmettre, la fréquence de contrôle et le traitement des écarts.</t>
  </si>
  <si>
    <t>Réponse CFA Q050 : Le marché indique ce que le fournisseur promet, les preuves à donner et quand elles seront vérifiées.</t>
  </si>
  <si>
    <t>650, 1122</t>
  </si>
  <si>
    <t>Réponse PRO Q066 : Prise en compte des effets de la production alimentaire sur les sols, l’eau, les espèces et les équilibres naturels.</t>
  </si>
  <si>
    <t>Réponse CFA Q066 : Prise en compte des effets de la production alimentaire sur les sols, l’eau, les espèces et les équilibres naturels.</t>
  </si>
  <si>
    <t>OCR p.8-9</t>
  </si>
  <si>
    <t>276, 765</t>
  </si>
  <si>
    <t>Réponse PRO Q067 : S’appuyer sur pratiques agricoles, certifications, réduction d’intrants, protection de l’eau et actions concrètes de filière.</t>
  </si>
  <si>
    <t>Réponse CFA Q067 : Il faut demander et regarder les preuves utiles : s’appuyer sur pratiques agricoles, certifications, réduction d’intrants, protection de l’eau et actions concrètes de filière.</t>
  </si>
  <si>
    <t>289, 773</t>
  </si>
  <si>
    <t>Réponse PRO Q068 : Le risque principal est de utiliser le mot biodiversité sans preuve technique ou mélanger environnement général et indicateur vérifiable.</t>
  </si>
  <si>
    <t>Réponse CFA Q068 : L’erreur à éviter est de utiliser le mot biodiversité sans preuve technique ou mélanger environnement général et indicateur vérifiable.</t>
  </si>
  <si>
    <t>257, 779</t>
  </si>
  <si>
    <t>Réponse PRO Q069 : Poser des questions simples sur les pratiques de production, traitements, eau, sols et biodiversité lors du sourçage.</t>
  </si>
  <si>
    <t>Réponse CFA Q069 : Sur le terrain, il faut poser des questions simples sur les pratiques de production, traitements, eau, sols et biodiversité lors du sourçage.</t>
  </si>
  <si>
    <t>268, 787</t>
  </si>
  <si>
    <t>Réponse PRO Q070 : Traduire l’objectif en exigence environnementale mesurable et liée à l’objet du marché.</t>
  </si>
  <si>
    <t>Réponse CFA Q070 : Il faut écrire l’exigence clairement dans le marché puis vérifier pendant l’exécution : traduire l’objectif en exigence environnementale mesurable et liée à l’objet du marché.</t>
  </si>
  <si>
    <t>295, 794</t>
  </si>
  <si>
    <t>Réponse PRO Q021 : Traçabilité beurre œufs fromages identifie le produit, l’information réglementaire suivie et la preuve de contrôle. Le lien avec l’offre, la livraison et le lot est clair.</t>
  </si>
  <si>
    <t>Réponse CFA Q021 : Traçabilité beurre œufs fromages permet de savoir quel produit est suivi, quelle information est vérifiée et quelle preuve accompagne la livraison.</t>
  </si>
  <si>
    <t>451, 1090</t>
  </si>
  <si>
    <t>Réponse PRO Q022 : Les preuves utiles sont étiquetage, code producteur ou atelier, date, lot, certificat ou fiche fournisseur selon le produit. Elles doivent être datées, lisibles, liées au bon produit et cohérentes avec la commande.</t>
  </si>
  <si>
    <t>Réponse CFA Q022 : On contrôle les documents du produit livré : étiquette, fiche produit, bon ou attestation. Ils doivent correspondre à la livraison.</t>
  </si>
  <si>
    <t>458, 1156</t>
  </si>
  <si>
    <t>Réponse PRO Q023 : Le risque est de ne garder que la désignation commerciale sans lot, origine ni preuve de catégorie. Cela rend la traçabilité fragile et le contrôle fournisseur peu fiable.</t>
  </si>
  <si>
    <t>Réponse CFA Q023 : Le problème est d’accepter un produit sans preuve claire ou avec une information qui ne correspond pas au produit livré.</t>
  </si>
  <si>
    <t>462, 1048</t>
  </si>
  <si>
    <t>Réponse PRO Q024 : Le contrôle compare commande, BPU, produit livré, étiquette, lot et documents fournisseur. L’écart est tracé et traité.</t>
  </si>
  <si>
    <t>Réponse CFA Q024 : On compare la commande, le produit, l’étiquette et le bon de livraison. Si ça ne correspond pas, on le signale.</t>
  </si>
  <si>
    <t>470, 1190</t>
  </si>
  <si>
    <t>Réponse PRO Q025 : L’exigence précise prévoir la transmission de fiches produits et preuves par référence BOF, la preuve attendue, le moment du contrôle et la conséquence en cas d’écart.</t>
  </si>
  <si>
    <t>Réponse CFA Q025 : Le marché dit ce que le fournisseur doit prouver, quand il doit le faire et ce qui se passe si la preuve manque.</t>
  </si>
  <si>
    <t>474, 1109</t>
  </si>
  <si>
    <t>445, 448</t>
  </si>
  <si>
    <t>452, 456</t>
  </si>
  <si>
    <t>459, 460</t>
  </si>
  <si>
    <t>Réponse PRO Q024 : L’application consiste à nommer précisément le produit, indiquer l’unité, éviter les lignes floues, rendre les prix comparables, prévoir les variantes utiles. Les points utiles alimentent le CCTP, le BPU, le RC ou le suivi.</t>
  </si>
  <si>
    <t>467, 469</t>
  </si>
  <si>
    <t>476, 479</t>
  </si>
  <si>
    <t>Réponse PRO Q071 : Lien entre BPU et traçabilité identifie le produit, l’information réglementaire suivie et la preuve de contrôle. Le lien avec l’offre, la livraison et le lot est clair.</t>
  </si>
  <si>
    <t>Réponse CFA Q071 : Lien entre BPU et traçabilité permet de savoir quel produit est suivi, quelle information est vérifiée et quelle preuve accompagne la livraison.</t>
  </si>
  <si>
    <t>800, 1070</t>
  </si>
  <si>
    <t>Réponse PRO Q072 : Les preuves utiles sont BPU, fiche produit, certification, référence fournisseur, facture et bon de livraison. Elles doivent être datées, lisibles, liées au bon produit et cohérentes avec la commande.</t>
  </si>
  <si>
    <t>Réponse CFA Q072 : On contrôle les documents du produit livré : étiquette, fiche produit, bon ou attestation. Ils doivent correspondre à la livraison.</t>
  </si>
  <si>
    <t>807, 1144</t>
  </si>
  <si>
    <t>Réponse PRO Q073 : Le risque est de avoir un BPU trop vague qui empêche de contrôler le produit réellement livré. Cela rend la traçabilité fragile et le contrôle fournisseur peu fiable.</t>
  </si>
  <si>
    <t>Réponse CFA Q073 : Le problème est d’accepter un produit sans preuve claire ou avec une information qui ne correspond pas au produit livré.</t>
  </si>
  <si>
    <t>811, 1027</t>
  </si>
  <si>
    <t>Réponse PRO Q074 : Le contrôle compare commande, BPU, produit livré, étiquette, lot et documents fournisseur. L’écart est tracé et traité.</t>
  </si>
  <si>
    <t>Réponse CFA Q074 : On compare la commande, le produit, l’étiquette et le bon de livraison. Si ça ne correspond pas, on le signale.</t>
  </si>
  <si>
    <t>820, 1183</t>
  </si>
  <si>
    <t>Réponse PRO Q075 : L’exigence précise demander une identification claire des produits traçables dans le BPU, la preuve attendue, le moment du contrôle et la conséquence en cas d’écart.</t>
  </si>
  <si>
    <t>Réponse CFA Q075 : Le marché dit ce que le fournisseur doit prouver, quand il doit le faire et ce qui se passe si la preuve manque.</t>
  </si>
  <si>
    <t>824, 1101</t>
  </si>
  <si>
    <t>Réponse PRO Q021 : Le BPU liste les prix unitaires, les unités de commande et les lignes financières utilisées pour comparer et exécuter le marché. Le périmètre, la pièce support et la limite juridique sont identifiés.</t>
  </si>
  <si>
    <t>Réponse CFA Q021 : Le BPU liste les prix unitaires, les unités de commande et les lignes financières utilisées pour comparer et exécuter le marché. Le bon document est repéré et il n’est pas confondu avec une autre règle.</t>
  </si>
  <si>
    <t>145, 447</t>
  </si>
  <si>
    <t>Réponse PRO Q022 : Les preuves utiles sont : BPU, DQE le cas échéant, CCTP, unités de facturation. Elles rattachent BPU et prix au marché, à la livraison ou au suivi.</t>
  </si>
  <si>
    <t>Réponse CFA Q022 : Les preuves à regarder sont : BPU, DQE le cas échéant, CCTP, unités de facturation. Elles permettent de vérifier ce qui est écrit et livré.</t>
  </si>
  <si>
    <t>165, 457</t>
  </si>
  <si>
    <t>Réponse PRO Q023 : Le risque principal est de prix impossible à comparer, unité mal définie. Il fragilise la comparaison, l’exécution ou la sanction du marché.</t>
  </si>
  <si>
    <t>Réponse CFA Q023 : L’erreur à éviter est de prix impossible à comparer, unité mal définie. Elle peut empêcher le contrôle ou l’application correcte de la règle.</t>
  </si>
  <si>
    <t>185, 464</t>
  </si>
  <si>
    <t>Réponse PRO Q024 : En exécution, BPU et prix se contrôle avec BPU, DQE le cas échéant, CCTP, unités de facturation. Les écarts sont tracés et reliés à la clause applicable.</t>
  </si>
  <si>
    <t>Réponse CFA Q024 : Sur le terrain, la livraison et les documents sont comparés avec BPU, DQE le cas échéant, CCTP, unités de facturation. L’écart est noté et transmis.</t>
  </si>
  <si>
    <t>105, 468</t>
  </si>
  <si>
    <t>Réponse PRO Q025 : Pour BPU et prix, la clause ou le critère est écrit dans la bonne pièce, mesurable, vérifiable et relié au besoin alimentaire.</t>
  </si>
  <si>
    <t>Réponse CFA Q025 : Pour BPU et prix, la règle dit clairement ce qui est demandé, comment c’est vérifié et ce qui se passe en cas d’écart.</t>
  </si>
  <si>
    <t>125, 478</t>
  </si>
  <si>
    <t>Réponse PRO Q016 : Le calcul compare le montant HT éligible au montant HT total des achats alimentaires de l’année. Le comptage repose sur un périmètre clair, une valeur HT annuelle et une preuve traçable.</t>
  </si>
  <si>
    <t>Réponse CFA Q016 : Le pourcentage se calcule avec les achats HT : produits éligibles divisés par le total annuel.</t>
  </si>
  <si>
    <t>412, 1075</t>
  </si>
  <si>
    <t>Réponse PRO Q017 : La preuve relie le produit au bon marché : tableau annuel HT, numérateur, dénominateur et justificatifs des lignes éligibles. Une mention commerciale seule ne suffit pas.</t>
  </si>
  <si>
    <t>Réponse CFA Q017 : Il faut une preuve lisible reliée au produit : facture, fiche, certificat ou label valable.</t>
  </si>
  <si>
    <t>419, 1165</t>
  </si>
  <si>
    <t>Réponse PRO Q018 : Le risque est de compter un produit hors périmètre, sans preuve valide ou sur une mauvaise base HT. Le taux devient faux et contestable.</t>
  </si>
  <si>
    <t>Réponse CFA Q018 : Le piège est de compter un produit non prouvé, mal classé ou dans le mauvais total. Le pourcentage devient faux.</t>
  </si>
  <si>
    <t>426, 1029</t>
  </si>
  <si>
    <t>Réponse PRO Q019 : Le contrôle rapproche BPU, facture, fiche produit et preuve. La ligne est intégrée au suivi HT annuel seulement si les éléments concordent.</t>
  </si>
  <si>
    <t>Réponse CFA Q019 : On vérifie le produit, la facture et la preuve. Si ça ne correspond pas, on ne le compte pas ou on signale l’écart.</t>
  </si>
  <si>
    <t>436, 1205</t>
  </si>
  <si>
    <t>Réponse PRO Q020 : La clause précise l’engagement attendu, les preuves à transmettre, la fréquence de contrôle et le traitement des écarts.</t>
  </si>
  <si>
    <t>Réponse CFA Q020 : Le marché indique ce que le fournisseur promet, les preuves à donner et quand elles seront vérifiées.</t>
  </si>
  <si>
    <t>440, 1118</t>
  </si>
  <si>
    <t>Réponse PRO Q036 : Canards vaccinés contre l’influenza aviaire identifie le produit, l’information réglementaire suivie et la preuve de contrôle. Le lien avec l’offre, la livraison et le lot est clair.</t>
  </si>
  <si>
    <t>Réponse CFA Q036 : Canards vaccinés contre l’influenza aviaire permet de savoir quel produit est suivi, quelle information est vérifiée et quelle preuve accompagne la livraison.</t>
  </si>
  <si>
    <t>550, 1058</t>
  </si>
  <si>
    <t>Réponse PRO Q037 : Les preuves utiles sont attestation fournisseur, fiche sanitaire, lot, origine, documents de filière et informations. Elles doivent être datées, lisibles, liées au bon produit et cohérentes avec la commande.</t>
  </si>
  <si>
    <t>Réponse CFA Q037 : On contrôle les documents du produit livré : étiquette, fiche produit, bon ou attestation. Ils doivent correspondre à la livraison.</t>
  </si>
  <si>
    <t>563, 1139</t>
  </si>
  <si>
    <t>Réponse PRO Q038 : Le risque est de traiter l’information sanitaire comme accessoire alors qu’elle conditionne le contrôle de. Cela rend la traçabilité fragile et le contrôle fournisseur peu fiable.</t>
  </si>
  <si>
    <t>Réponse CFA Q038 : Le problème est d’accepter un produit sans preuve claire ou avec une information qui ne correspond pas au produit livré.</t>
  </si>
  <si>
    <t>567, 1056</t>
  </si>
  <si>
    <t>Réponse PRO Q039 : Le contrôle compare commande, BPU, produit livré, étiquette, lot et documents fournisseur. L’écart est tracé et traité.</t>
  </si>
  <si>
    <t>Réponse CFA Q039 : On compare la commande, le produit, l’étiquette et le bon de livraison. Si ça ne correspond pas, on le signale.</t>
  </si>
  <si>
    <t>575, 1177</t>
  </si>
  <si>
    <t>Réponse PRO Q040 : L’exigence précise demander explicitement les justificatifs relatifs au statut sanitaire attendu pour, la preuve attendue, le moment du contrôle et la conséquence en cas d’écart.</t>
  </si>
  <si>
    <t>Réponse CFA Q040 : Le marché dit ce que le fournisseur doit prouver, quand il doit le faire et ce qui se passe si la preuve manque.</t>
  </si>
  <si>
    <t>578, 1100</t>
  </si>
  <si>
    <t>760, 763</t>
  </si>
  <si>
    <t>767, 769</t>
  </si>
  <si>
    <t>774, 775</t>
  </si>
  <si>
    <t>Réponse PRO Q069 : L’application consiste à repérer les obligations administratives, vérifier les pénalités, suivre les transmissions, ne pas confondre avec le CCTP, alerter sur les manquements. Les points utiles alimentent le CCTP, le BPU, le RC ou le suivi.</t>
  </si>
  <si>
    <t>781, 783</t>
  </si>
  <si>
    <t>790, 793</t>
  </si>
  <si>
    <t>Réponse PRO Q006 : Le CCAP fixe les conditions administratives d’exécution : délais, preuves, pénalités, suivi et résiliation. Le périmètre, la pièce support et la limite juridique sont identifiés.</t>
  </si>
  <si>
    <t>Réponse CFA Q006 : Le CCAP fixe les conditions administratives d’exécution : délais, preuves, pénalités, suivi et résiliation. Le bon document est repéré et il n’est pas confondu avec une autre règle.</t>
  </si>
  <si>
    <t>151, 341</t>
  </si>
  <si>
    <t>Réponse PRO Q007 : Les preuves utiles sont : CCAP, clauses d’exécution, clauses de pénalités, modalités de transmission. Elles rattachent clauses administratives CCAP au marché, à la livraison ou au suivi.</t>
  </si>
  <si>
    <t>Réponse CFA Q007 : Les preuves à regarder sont : CCAP, clauses d’exécution, clauses de pénalités, modalités de transmission. Elles permettent de vérifier ce qui est écrit et livré.</t>
  </si>
  <si>
    <t>171, 352</t>
  </si>
  <si>
    <t>Réponse PRO Q008 : Le risque principal est de mettre dans le CCAP une exigence purement technique sans lien d’exécution, oublier de prévoir la conséquence. Il fragilise la comparaison, l’exécution ou la sanction du marché.</t>
  </si>
  <si>
    <t>Réponse CFA Q008 : L’erreur à éviter est de mettre dans le CCAP une exigence purement technique sans lien d’exécution, oublier de prévoir la conséquence. Elle peut empêcher le contrôle ou l’application correcte de la règle.</t>
  </si>
  <si>
    <t>191, 358</t>
  </si>
  <si>
    <t>Réponse PRO Q009 : En exécution, clauses administratives CCAP se contrôle avec CCAP, clauses d’exécution, clauses de pénalités, modalités de transmission. Les écarts sont tracés et reliés à la clause applicable.</t>
  </si>
  <si>
    <t>Réponse CFA Q009 : Sur le terrain, la livraison et les documents sont comparés avec CCAP, clauses d’exécution, clauses de pénalités, modalités de transmission. L’écart est noté et transmis.</t>
  </si>
  <si>
    <t>111, 362</t>
  </si>
  <si>
    <t>Réponse PRO Q010 : Pour clauses administratives CCAP, la clause ou le critère est écrit dans la bonne pièce, mesurable, vérifiable et relié au besoin alimentaire.</t>
  </si>
  <si>
    <t>Réponse CFA Q010 : Pour clauses administratives CCAP, la règle dit clairement ce qui est demandé, comment c’est vérifié et ce qui se passe en cas d’écart.</t>
  </si>
  <si>
    <t>131, 372</t>
  </si>
  <si>
    <t>726, 728</t>
  </si>
  <si>
    <t>732, 734</t>
  </si>
  <si>
    <t>739, 740</t>
  </si>
  <si>
    <t>747, 749</t>
  </si>
  <si>
    <t>756, 759</t>
  </si>
  <si>
    <t>Réponse PRO Q011 : Le CCTP décrit le besoin technique : produits, qualité attendue, traçabilité, livraison et exigences opérationnelles. Le périmètre, la pièce support et la limite juridique sont identifiés.</t>
  </si>
  <si>
    <t>Réponse CFA Q011 : Le CCTP décrit le besoin technique : produits, qualité attendue, traçabilité, livraison et exigences opérationnelles. Le bon document est repéré et il n’est pas confondu avec une autre règle.</t>
  </si>
  <si>
    <t>152, 377</t>
  </si>
  <si>
    <t>Réponse PRO Q012 : Les preuves utiles sont : CCTP, fiches techniques, BPU relié aux lignes de produits, annexes qualité. Elles rattachent clauses techniques CCTP au marché, à la livraison ou au suivi.</t>
  </si>
  <si>
    <t>Réponse CFA Q012 : Les preuves à regarder sont : CCTP, fiches techniques, BPU relié aux lignes de produits, annexes qualité. Elles permettent de vérifier ce qui est écrit et livré.</t>
  </si>
  <si>
    <t>172, 386</t>
  </si>
  <si>
    <t>Réponse PRO Q013 : Le risque principal est de rédiger un besoin flou, discriminatoire ou invérifiable. Il fragilise la comparaison, l’exécution ou la sanction du marché.</t>
  </si>
  <si>
    <t>Réponse CFA Q013 : L’erreur à éviter est de rédiger un besoin flou, discriminatoire ou invérifiable. Elle peut empêcher le contrôle ou l’application correcte de la règle.</t>
  </si>
  <si>
    <t>192, 393</t>
  </si>
  <si>
    <t>Réponse PRO Q014 : En exécution, clauses techniques CCTP se contrôle avec CCTP, fiches techniques, BPU relié aux lignes de produits, annexes qualité. Les écarts sont tracés et reliés à la clause applicable.</t>
  </si>
  <si>
    <t>Réponse CFA Q014 : Sur le terrain, la livraison et les documents sont comparés avec CCTP, fiches techniques, BPU relié aux lignes de produits, annexes qualité. L’écart est noté et transmis.</t>
  </si>
  <si>
    <t>112, 397</t>
  </si>
  <si>
    <t>Réponse PRO Q015 : Pour clauses techniques CCTP, la clause ou le critère est écrit dans la bonne pièce, mesurable, vérifiable et relié au besoin alimentaire.</t>
  </si>
  <si>
    <t>Réponse CFA Q015 : Pour clauses techniques CCTP, la règle dit clairement ce qui est demandé, comment c’est vérifié et ce qui se passe en cas d’écart.</t>
  </si>
  <si>
    <t>132, 407</t>
  </si>
  <si>
    <t>Réponse PRO Q061 : La CE2 correspond à une certification environnementale de niveau 2 utilisable seulement dans sa période de validité. Le comptage repose sur un périmètre clair, une valeur HT annuelle et une preuve traçable.</t>
  </si>
  <si>
    <t>Réponse CFA Q061 : La CE2 se compte si le certificat niveau 2 est valable à la période contrôlée.</t>
  </si>
  <si>
    <t>727, 1059</t>
  </si>
  <si>
    <t>Réponse PRO Q062 : La preuve relie le produit au bon marché : certificat CE2 valide, période couverte, fournisseur et facture. Une mention commerciale seule ne suffit pas.</t>
  </si>
  <si>
    <t>Réponse CFA Q062 : Il faut une preuve lisible reliée au produit : facture, fiche, certificat ou label valable.</t>
  </si>
  <si>
    <t>733, 1150</t>
  </si>
  <si>
    <t>Réponse PRO Q063 : Le risque est de compter un produit hors périmètre, sans preuve valide ou sur une mauvaise base HT. Le taux devient faux et contestable.</t>
  </si>
  <si>
    <t>Réponse CFA Q063 : Le piège est de compter un produit non prouvé, mal classé ou dans le mauvais total. Le pourcentage devient faux.</t>
  </si>
  <si>
    <t>742, 1041</t>
  </si>
  <si>
    <t>Réponse PRO Q064 : Le contrôle rapproche BPU, facture, fiche produit et preuve. La ligne est intégrée au suivi HT annuel seulement si les éléments concordent.</t>
  </si>
  <si>
    <t>Réponse CFA Q064 : On vérifie le produit, la facture et la preuve. Si ça ne correspond pas, on ne le compte pas ou on signale l’écart.</t>
  </si>
  <si>
    <t>752, 1198</t>
  </si>
  <si>
    <t>Réponse PRO Q065 : La clause précise l’engagement attendu, les preuves à transmettre, la fréquence de contrôle et le traitement des écarts.</t>
  </si>
  <si>
    <t>Réponse CFA Q065 : Le marché indique ce que le fournisseur promet, les preuves à donner et quand elles seront vérifiées.</t>
  </si>
  <si>
    <t>755, 1132</t>
  </si>
  <si>
    <t>Réponse PRO Q086 : La chaîne du froid impose une maîtrise continue des températures pour éviter l'altération des produits et sécuriser les denrées sensibles.</t>
  </si>
  <si>
    <t>Réponse CFA Q086 : Les produits frais doivent rester à bonne température du transport à la réception.</t>
  </si>
  <si>
    <t>46, 902</t>
  </si>
  <si>
    <t>Réponse PRO Q087 : Les preuves sont relevés de température, bon de livraison, température à réception, plan de transport, enregistrements et procédure de non-conformité.</t>
  </si>
  <si>
    <t>Réponse CFA Q087 : Les preuves à vérifier sont relevés de température, bon de livraison, température à réception, plan de transport, enregistrements et procédure de non-conformité.</t>
  </si>
  <si>
    <t>84, 910</t>
  </si>
  <si>
    <t>Réponse PRO Q088 : Les risques principaux sont ne contrôler que l'aspect du produit, oublier la température camion ou produit, accepter une rupture non tracée ou ne pas isoler la marchandise.</t>
  </si>
  <si>
    <t>Réponse CFA Q088 : Les erreurs à éviter sont ne contrôler que l'aspect du produit, oublier la température camion ou produit, accepter une rupture non tracée ou ne pas isoler la marchandise.</t>
  </si>
  <si>
    <t>100, 920</t>
  </si>
  <si>
    <t>Réponse PRO Q089 : Le contrôle consiste à mesurer ou vérifier la température, comparer aux exigences, isoler en cas d'écart et prévenir le responsable.</t>
  </si>
  <si>
    <t>Réponse CFA Q089 : Le contrôle terrain consiste à mesurer ou vérifier la température, comparer aux exigences, isoler en cas d'écart et prévenir le responsable.</t>
  </si>
  <si>
    <t>15, 925</t>
  </si>
  <si>
    <t>Réponse PRO Q090 : Le marché prévoit une exigence de température, de preuves d'enregistrement, de refus ou mise en attente des produits non conformes.</t>
  </si>
  <si>
    <t>Réponse CFA Q090 : Le marché indique une exigence de température, de preuves d'enregistrement, de refus ou mise en attente des produits non conformes.</t>
  </si>
  <si>
    <t>41, 931</t>
  </si>
  <si>
    <t>Réponse PRO Q021 : Regroupement des étapes de naissance, élevage, abattage, transformation ou conditionnement pour réduire distances, risques sanitaires et impacts environnementaux.</t>
  </si>
  <si>
    <t>Réponse CFA Q021 : Regroupement des étapes de naissance, élevage, abattage, transformation ou conditionnement pour réduire distances, risques sanitaires et impacts environnementaux.</t>
  </si>
  <si>
    <t>OCR p.58</t>
  </si>
  <si>
    <t>282, 450</t>
  </si>
  <si>
    <t>Réponse PRO Q022 : Contrôler étiquettes, fiches techniques, factures et mentions de naissance, élevage, abattage, transformation ou conditionnement.</t>
  </si>
  <si>
    <t>Réponse CFA Q022 : Il faut demander et regarder les preuves utiles : contrôler étiquettes, fiches techniques, factures et mentions de naissance, élevage, abattage, transformation ou conditionnement.</t>
  </si>
  <si>
    <t>213, 453</t>
  </si>
  <si>
    <t>Réponse PRO Q023 : Le risque principal est de accepter un produit dont les étapes sont dispersées ou dont l’origine est incomplète, ce qui fragilise la traçabilité et la maîtrise sanitaire.</t>
  </si>
  <si>
    <t>Réponse CFA Q023 : L’erreur à éviter est de accepter un produit dont les étapes sont dispersées ou dont l’origine est incomplète, ce qui fragilise la traçabilité et la maîtrise sanitaire.</t>
  </si>
  <si>
    <t>238, 463</t>
  </si>
  <si>
    <t>Réponse PRO Q024 : À réception, comparer les mentions du produit livré avec l’engagement du marché et signaler les écarts.</t>
  </si>
  <si>
    <t>Réponse CFA Q024 : Sur le terrain, il faut à réception, comparer les mentions du produit livré avec l’engagement du marché et signaler les écarts.</t>
  </si>
  <si>
    <t>205, 466</t>
  </si>
  <si>
    <t>Réponse PRO Q025 : Inscrire l’exigence dans la bonne pièce et prévoir rejet de livraison ou pénalité lorsque les mentions attendues sont absentes.</t>
  </si>
  <si>
    <t>Réponse CFA Q025 : Il faut écrire l’exigence clairement dans le marché puis vérifier pendant l’exécution : inscrire l’exigence dans la bonne pièce et prévoir rejet de livraison ou pénalité lorsque les mentions attendues.</t>
  </si>
  <si>
    <t>233, 473</t>
  </si>
  <si>
    <t>Réponse PRO Q086 : Organisation territoriale rapprochant producteurs, transformateurs, distributeurs, acheteurs et consommateurs.</t>
  </si>
  <si>
    <t>Réponse CFA Q086 : Organisation territoriale rapprochant producteurs, transformateurs, distributeurs, acheteurs et consommateurs.</t>
  </si>
  <si>
    <t>OCR p.18</t>
  </si>
  <si>
    <t>265, 905</t>
  </si>
  <si>
    <t>Réponse PRO Q087 : Identifier les producteurs, projets alimentaires territoriaux, plateformes locales et outils filières disponibles.</t>
  </si>
  <si>
    <t>Réponse CFA Q087 : Il faut demander et regarder les preuves utiles : identifier les producteurs, projets alimentaires territoriaux, plateformes locales et outils filières disponibles.</t>
  </si>
  <si>
    <t>232, 908</t>
  </si>
  <si>
    <t>Réponse PRO Q088 : Le risque principal est de confondre circuit court, achat local et approvisionnement direct sans vérifier le nombre d’intermédiaires ni les preuves.</t>
  </si>
  <si>
    <t>Réponse CFA Q088 : L’erreur à éviter est de confondre circuit court, achat local et approvisionnement direct sans vérifier le nombre d’intermédiaires ni les preuves.</t>
  </si>
  <si>
    <t>245, 919</t>
  </si>
  <si>
    <t>Réponse PRO Q089 : Repérer les acteurs du territoire et vérifier s’ils peuvent répondre aux volumes et contraintes du restaurant collectif.</t>
  </si>
  <si>
    <t>Réponse CFA Q089 : Sur le terrain, il faut repérer les acteurs du territoire et vérifier s’ils peuvent répondre aux volumes et contraintes du restaurant collectif.</t>
  </si>
  <si>
    <t>285, 927</t>
  </si>
  <si>
    <t>Réponse PRO Q090 : Valoriser les circuits courts par des critères objectifs liés au territoire, à la qualité durable et à la capacité d’exécution.</t>
  </si>
  <si>
    <t>Réponse CFA Q090 : Il faut écrire l’exigence clairement dans le marché puis vérifier pendant l’exécution : valoriser les circuits courts par des critères objectifs liés au territoire, à la qualité durable et à la capacité.</t>
  </si>
  <si>
    <t>298, 934</t>
  </si>
  <si>
    <t>Réponse PRO Q036 : La clause butoir limite l’effet de la variation de prix afin d’éviter une hausse ou une baisse excessive. Le périmètre, la pièce support et la limite juridique sont identifiés.</t>
  </si>
  <si>
    <t>Réponse CFA Q036 : La clause butoir limite l’effet de la variation de prix afin d’éviter une hausse ou une baisse excessive. Le bon document est repéré et il n’est pas confondu avec une autre règle.</t>
  </si>
  <si>
    <t>146, 552</t>
  </si>
  <si>
    <t>Réponse PRO Q037 : Les preuves utiles sont : CCAP, clause de prix, clause butoir éventuelle, formule de révision. Elles rattachent clause butoir et variation au marché, à la livraison ou au suivi.</t>
  </si>
  <si>
    <t>Réponse CFA Q037 : Les preuves à regarder sont : CCAP, clause de prix, clause butoir éventuelle, formule de révision. Elles permettent de vérifier ce qui est écrit et livré.</t>
  </si>
  <si>
    <t>166, 562</t>
  </si>
  <si>
    <t>Réponse PRO Q038 : Le risque principal est de présenter la clause comme automatiquement valable, bloquer une révision prévue sans base claire ou mélanger. Il fragilise la comparaison, l’exécution ou la sanction du marché.</t>
  </si>
  <si>
    <t>Réponse CFA Q038 : L’erreur à éviter est de présenter la clause comme automatiquement valable, bloquer une révision prévue sans base claire ou mélanger. Elle peut empêcher le contrôle ou l’application correcte de la règle.</t>
  </si>
  <si>
    <t>186, 569</t>
  </si>
  <si>
    <t>Réponse PRO Q039 : En exécution, clause butoir et variation se contrôle avec CCAP, clause de prix, clause butoir éventuelle, formule de révision. Les écarts sont tracés et reliés à la clause applicable.</t>
  </si>
  <si>
    <t>Réponse CFA Q039 : Sur le terrain, la livraison et les documents sont comparés avec CCAP, clause de prix, clause butoir éventuelle, formule de révision. L’écart est noté et transmis.</t>
  </si>
  <si>
    <t>106, 573</t>
  </si>
  <si>
    <t>Réponse PRO Q040 : Pour clause butoir et variation, la clause ou le critère est écrit dans la bonne pièce, mesurable, vérifiable et relié au besoin alimentaire.</t>
  </si>
  <si>
    <t>Réponse CFA Q040 : Pour clause butoir et variation, la règle dit clairement ce qui est demandé, comment c’est vérifié et ce qui se passe en cas d’écart.</t>
  </si>
  <si>
    <t>126, 582</t>
  </si>
  <si>
    <t>Réponse PRO Q031 : Dispositif contractuel qui impose ou valorise des actions anti-gaspillage pendant la production, le service ou la gestion des excédents.</t>
  </si>
  <si>
    <t>Réponse CFA Q031 : Dispositif contractuel qui impose ou valorise des actions anti-gaspillage pendant la production, le service ou la gestion des excédents.</t>
  </si>
  <si>
    <t>OCR p.61</t>
  </si>
  <si>
    <t>223, 517</t>
  </si>
  <si>
    <t>Réponse PRO Q032 : Vérifier que l’offre décrit des actions, des mesures chiffrées, des partenariats, une formation et un suivi périodique.</t>
  </si>
  <si>
    <t>Réponse CFA Q032 : Il faut demander et regarder les preuves utiles : vérifier que l’offre décrit des actions, des mesures chiffrées, des partenariats, une formation et un suivi périodique.</t>
  </si>
  <si>
    <t>303, 528</t>
  </si>
  <si>
    <t>Réponse PRO Q033 : Le risque principal est de copier une clause sans indicateur, sans preuve, sans lien avec les pratiques de production ou le service réel.</t>
  </si>
  <si>
    <t>Réponse CFA Q033 : L’erreur à éviter est de copier une clause sans indicateur, sans preuve, sans lien avec les pratiques de production ou le service réel.</t>
  </si>
  <si>
    <t>248, 533</t>
  </si>
  <si>
    <t>Réponse PRO Q034 : Suivre la pesée, les excédents, les retours assiette et les actions de sensibilisation du titulaire.</t>
  </si>
  <si>
    <t>Réponse CFA Q034 : Sur le terrain, il faut suivre la pesée, les excédents, les retours assiette et les actions de sensibilisation du titulaire.</t>
  </si>
  <si>
    <t>291, 542</t>
  </si>
  <si>
    <t>Réponse PRO Q035 : Relier la clause au CCAP ou CCTP, prévoir fréquence de suivi et pénalité en cas de non-application.</t>
  </si>
  <si>
    <t>Réponse CFA Q035 : Il faut écrire l’exigence clairement dans le marché puis vérifier pendant l’exécution : relier la clause au CCAP ou CCTP, prévoir fréquence de suivi et pénalité en cas de non-application.</t>
  </si>
  <si>
    <t>284, 548</t>
  </si>
  <si>
    <t>Réponse PRO Q041 : La clause de sauvegarde encadre une réaction exceptionnelle lorsque l’équilibre économique du marché est menacé. Le périmètre, la pièce support et la limite juridique sont identifiés.</t>
  </si>
  <si>
    <t>Réponse CFA Q041 : La clause de sauvegarde encadre une réaction exceptionnelle lorsque l’équilibre économique du marché est menacé. Le bon document est repéré et il n’est pas confondu avec une autre règle.</t>
  </si>
  <si>
    <t>149, 586</t>
  </si>
  <si>
    <t>Réponse PRO Q042 : Les preuves utiles sont : CCAP, clause de sauvegarde, seuils, conditions de déclenchement. Elles rattachent clause de sauvegarde au marché, à la livraison ou au suivi.</t>
  </si>
  <si>
    <t>Réponse CFA Q042 : Les preuves à regarder sont : CCAP, clause de sauvegarde, seuils, conditions de déclenchement. Elles permettent de vérifier ce qui est écrit et livré.</t>
  </si>
  <si>
    <t>169, 597</t>
  </si>
  <si>
    <t>Réponse PRO Q043 : Le risque principal est de confondre sauvegarde et révision de prix, appliquer la clause sans événement déclencheur ou sans preuve. Il fragilise la comparaison, l’exécution ou la sanction du marché.</t>
  </si>
  <si>
    <t>Réponse CFA Q043 : L’erreur à éviter est de confondre sauvegarde et révision de prix, appliquer la clause sans événement déclencheur ou sans preuve. Elle peut empêcher le contrôle ou l’application correcte de la règle.</t>
  </si>
  <si>
    <t>189, 604</t>
  </si>
  <si>
    <t>Réponse PRO Q044 : En exécution, clause de sauvegarde se contrôle avec CCAP, clause de sauvegarde, seuils, conditions de déclenchement. Les écarts sont tracés et reliés à la clause applicable.</t>
  </si>
  <si>
    <t>Réponse CFA Q044 : Sur le terrain, la livraison et les documents sont comparés avec CCAP, clause de sauvegarde, seuils, conditions de déclenchement. L’écart est noté et transmis.</t>
  </si>
  <si>
    <t>109, 608</t>
  </si>
  <si>
    <t>Réponse PRO Q045 : Pour clause de sauvegarde, la clause ou le critère est écrit dans la bonne pièce, mesurable, vérifiable et relié au besoin alimentaire.</t>
  </si>
  <si>
    <t>Réponse CFA Q045 : Pour clause de sauvegarde, la règle dit clairement ce qui est demandé, comment c’est vérifié et ce qui se passe en cas d’écart.</t>
  </si>
  <si>
    <t>129, 618</t>
  </si>
  <si>
    <t>Réponse PRO Q081 : Le commerce équitable repose sur une démarche labellisée ou prouvée, rattachée au produit acheté. Le comptage repose sur un périmètre clair, une valeur HT annuelle et une preuve traçable.</t>
  </si>
  <si>
    <t>Réponse CFA Q081 : Le commerce équitable se compte avec un label ou une preuve reliée au produit acheté.</t>
  </si>
  <si>
    <t>868, 1060</t>
  </si>
  <si>
    <t>Réponse PRO Q082 : La preuve relie le produit au bon marché : label, certificat ou attestation rattachée au produit acheté. Une mention commerciale seule ne suffit pas.</t>
  </si>
  <si>
    <t>Réponse CFA Q082 : Il faut une preuve lisible reliée au produit : facture, fiche, certificat ou label valable.</t>
  </si>
  <si>
    <t>873, 1153</t>
  </si>
  <si>
    <t>Réponse PRO Q083 : Le risque est de compter un produit hors périmètre, sans preuve valide ou sur une mauvaise base HT. Le taux devient faux et contestable.</t>
  </si>
  <si>
    <t>Réponse CFA Q083 : Le piège est de compter un produit non prouvé, mal classé ou dans le mauvais total. Le pourcentage devient faux.</t>
  </si>
  <si>
    <t>882, 1033</t>
  </si>
  <si>
    <t>Réponse PRO Q084 : Le contrôle rapproche BPU, facture, fiche produit et preuve. La ligne est intégrée au suivi HT annuel seulement si les éléments concordent.</t>
  </si>
  <si>
    <t>Réponse CFA Q084 : On vérifie le produit, la facture et la preuve. Si ça ne correspond pas, on ne le compte pas ou on signale l’écart.</t>
  </si>
  <si>
    <t>891, 1207</t>
  </si>
  <si>
    <t>Réponse PRO Q085 : La clause précise l’engagement attendu, les preuves à transmettre, la fréquence de contrôle et le traitement des écarts.</t>
  </si>
  <si>
    <t>Réponse CFA Q085 : Le marché indique ce que le fournisseur promet, les preuves à donner et quand elles seront vérifiées.</t>
  </si>
  <si>
    <t>894, 1135</t>
  </si>
  <si>
    <t>Réponse PRO Q091 : Recours à des produits dont la démarche vise une rémunération plus juste et une relation commerciale responsable.</t>
  </si>
  <si>
    <t>Réponse CFA Q091 : Recours à des produits dont la démarche vise une rémunération plus juste et une relation commerciale responsable.</t>
  </si>
  <si>
    <t>OCR p.15,75</t>
  </si>
  <si>
    <t>280, 941</t>
  </si>
  <si>
    <t>Réponse PRO Q092 : Demander label, preuve, filière concernée, produit identifié et cohérence avec les catégories de produits durables.</t>
  </si>
  <si>
    <t>Réponse CFA Q092 : Il faut demander et regarder les preuves utiles : demander label, preuve, filière concernée, produit identifié et cohérence avec les catégories de produits durables.</t>
  </si>
  <si>
    <t>221, 943</t>
  </si>
  <si>
    <t>Réponse PRO Q093 : Le risque principal est de annoncer l’équitable sans label, sans produit ciblé ou sans preuve liée au marché.</t>
  </si>
  <si>
    <t>Réponse CFA Q093 : L’erreur à éviter est de annoncer l’équitable sans label, sans produit ciblé ou sans preuve liée au marché.</t>
  </si>
  <si>
    <t>240, 953</t>
  </si>
  <si>
    <t>Réponse PRO Q094 : Contrôler les produits réellement livrés et vérifier que le label ou document couvre bien la référence achetée.</t>
  </si>
  <si>
    <t>Réponse CFA Q094 : Sur le terrain, il faut contrôler les produits réellement livrés et vérifier que le label ou document couvre bien la référence achetée.</t>
  </si>
  <si>
    <t>216, 956</t>
  </si>
  <si>
    <t>Réponse PRO Q095 : Prévoir une exigence ou valorisation contrôlable sans créer de préférence injustifiée.</t>
  </si>
  <si>
    <t>Réponse CFA Q095 : Il faut écrire l’exigence clairement dans le marché puis vérifier pendant l’exécution : prévoir une exigence ou valorisation contrôlable sans créer de préférence injustifiée.</t>
  </si>
  <si>
    <t>275, 968</t>
  </si>
  <si>
    <t>866, 870</t>
  </si>
  <si>
    <t>872, 874</t>
  </si>
  <si>
    <t>Réponse PRO Q083 : Le risque consiste à mettre une exigence dans l’analyse des offres alors qu’elle doit être suivie en exécution. Il peut fausser la concurrence, la comparaison des offres ou l’exécution.</t>
  </si>
  <si>
    <t>879, 880</t>
  </si>
  <si>
    <t>886, 888</t>
  </si>
  <si>
    <t>895, 899</t>
  </si>
  <si>
    <t>585, 589</t>
  </si>
  <si>
    <t>592, 595</t>
  </si>
  <si>
    <t>Réponse PRO Q043 : Le risque consiste à mélanger des produits qui n’ont pas les mêmes contraintes de stockage et livraison. Il peut fausser la concurrence, la comparaison des offres ou l’exécution.</t>
  </si>
  <si>
    <t>599, 600</t>
  </si>
  <si>
    <t>Réponse PRO Q044 : L’application consiste à séparer les contraintes logistiques, prévoir les livraisons, adapter les lots aux fournisseurs, éviter les mélanges incohérents, clarifier les besoins cuisine. Les points utiles alimentent le CCTP, le BPU, le RC ou le suivi.</t>
  </si>
  <si>
    <t>607, 609</t>
  </si>
  <si>
    <t>616, 619</t>
  </si>
  <si>
    <t>Réponse PRO Q091 : Contrôle du fournisseur ou du titulaire identifie le produit, l’information réglementaire suivie et la preuve de contrôle. Le lien avec l’offre, la livraison et le lot est clair.</t>
  </si>
  <si>
    <t>Réponse CFA Q091 : Contrôle du fournisseur ou du titulaire permet de savoir quel produit est suivi, quelle information est vérifiée et quelle preuve accompagne la livraison.</t>
  </si>
  <si>
    <t>935, 1062</t>
  </si>
  <si>
    <t>Réponse PRO Q092 : Les preuves utiles sont dossier fournisseur, attestations, reporting, échanges, visites éventuelles et historique des écarts. Elles doivent être datées, lisibles, liées au bon produit et cohérentes avec la commande.</t>
  </si>
  <si>
    <t>Réponse CFA Q092 : On contrôle les documents du produit livré : étiquette, fiche produit, bon ou attestation. Ils doivent correspondre à la livraison.</t>
  </si>
  <si>
    <t>948, 1155</t>
  </si>
  <si>
    <t>Réponse PRO Q093 : Le risque est de choisir ou maintenir un fournisseur qui ne maîtrise pas sa traçabilité documentaire. Cela rend la traçabilité fragile et le contrôle fournisseur peu fiable.</t>
  </si>
  <si>
    <t>Réponse CFA Q093 : Le problème est d’accepter un produit sans preuve claire ou avec une information qui ne correspond pas au produit livré.</t>
  </si>
  <si>
    <t>951, 1030</t>
  </si>
  <si>
    <t>Réponse PRO Q094 : Le contrôle compare commande, BPU, produit livré, étiquette, lot et documents fournisseur. L’écart est tracé et traité.</t>
  </si>
  <si>
    <t>Réponse CFA Q094 : On compare la commande, le produit, l’étiquette et le bon de livraison. Si ça ne correspond pas, on le signale.</t>
  </si>
  <si>
    <t>960, 1179</t>
  </si>
  <si>
    <t>Réponse PRO Q095 : L’exigence précise prévoir modalités de contrôle, relances, réserves, pénalités ou demande de plan, la preuve attendue, le moment du contrôle et la conséquence en cas d’écart.</t>
  </si>
  <si>
    <t>Réponse CFA Q095 : Le marché dit ce que le fournisseur doit prouver, quand il doit le faire et ce qui se passe si la preuve manque.</t>
  </si>
  <si>
    <t>963, 1112</t>
  </si>
  <si>
    <t>Réponse PRO Q051 : La conversion biologique est comptable seulement avec une mention officielle et une attestation valide. Le comptage repose sur un périmètre clair, une valeur HT annuelle et une preuve traçable.</t>
  </si>
  <si>
    <t>Réponse CFA Q051 : La conversion bio se compte seulement si la mention et la preuve sont valables.</t>
  </si>
  <si>
    <t>658, 1082</t>
  </si>
  <si>
    <t>Réponse PRO Q052 : La preuve relie le produit au bon marché : attestation de conversion, organisme certificateur et facture du produit. Une mention commerciale seule ne suffit pas.</t>
  </si>
  <si>
    <t>Réponse CFA Q052 : Il faut une preuve lisible reliée au produit : facture, fiche, certificat ou label valable.</t>
  </si>
  <si>
    <t>664, 1138</t>
  </si>
  <si>
    <t>Réponse PRO Q053 : Le risque est de compter un produit hors périmètre, sans preuve valide ou sur une mauvaise base HT. Le taux devient faux et contestable.</t>
  </si>
  <si>
    <t>Réponse CFA Q053 : Le piège est de compter un produit non prouvé, mal classé ou dans le mauvais total. Le pourcentage devient faux.</t>
  </si>
  <si>
    <t>672, 1031</t>
  </si>
  <si>
    <t>Réponse PRO Q054 : Le contrôle rapproche BPU, facture, fiche produit et preuve. La ligne est intégrée au suivi HT annuel seulement si les éléments concordent.</t>
  </si>
  <si>
    <t>Réponse CFA Q054 : On vérifie le produit, la facture et la preuve. Si ça ne correspond pas, on ne le compte pas ou on signale l’écart.</t>
  </si>
  <si>
    <t>682, 1208</t>
  </si>
  <si>
    <t>Réponse PRO Q055 : La clause précise l’engagement attendu, les preuves à transmettre, la fréquence de contrôle et le traitement des écarts.</t>
  </si>
  <si>
    <t>Réponse CFA Q055 : Le marché indique ce que le fournisseur promet, les preuves à donner et quand elles seront vérifiées.</t>
  </si>
  <si>
    <t>684, 1117</t>
  </si>
  <si>
    <t>Réponse PRO Q056 : Le critère prix sert à comparer les offres financières selon une méthode annoncée et cohérente avec les documents du marché. Le périmètre, la pièce support et la limite juridique sont identifiés.</t>
  </si>
  <si>
    <t>Réponse CFA Q056 : Le critère prix sert à comparer les offres financières selon une méthode annoncée et cohérente avec les documents du marché. Le bon document est repéré et il n’est pas confondu avec une autre règle.</t>
  </si>
  <si>
    <t>153, 695</t>
  </si>
  <si>
    <t>Réponse PRO Q057 : Les preuves utiles sont : RC, pondération, méthode de notation du prix, BPU/DQE. Elles rattachent critère prix au marché, à la livraison ou au suivi.</t>
  </si>
  <si>
    <t>Réponse CFA Q057 : Les preuves à regarder sont : RC, pondération, méthode de notation du prix, BPU/DQE. Elles permettent de vérifier ce qui est écrit et livré.</t>
  </si>
  <si>
    <t>173, 702</t>
  </si>
  <si>
    <t>Réponse PRO Q058 : Le risque principal est de choisir uniquement le moins cher, ne pas annoncer la méthode. Il fragilise la comparaison, l’exécution ou la sanction du marché.</t>
  </si>
  <si>
    <t>Réponse CFA Q058 : L’erreur à éviter est de choisir uniquement le moins cher, ne pas annoncer la méthode. Elle peut empêcher le contrôle ou l’application correcte de la règle.</t>
  </si>
  <si>
    <t>193, 708</t>
  </si>
  <si>
    <t>Réponse PRO Q059 : En exécution, critère prix se contrôle avec RC, pondération, méthode de notation du prix, BPU/DQE. Les écarts sont tracés et reliés à la clause applicable.</t>
  </si>
  <si>
    <t>Réponse CFA Q059 : Sur le terrain, la livraison et les documents sont comparés avec RC, pondération, méthode de notation du prix, BPU/DQE. L’écart est noté et transmis.</t>
  </si>
  <si>
    <t>113, 712</t>
  </si>
  <si>
    <t>Réponse PRO Q060 : Pour critère prix, la clause ou le critère est écrit dans la bonne pièce, mesurable, vérifiable et relié au besoin alimentaire.</t>
  </si>
  <si>
    <t>Réponse CFA Q060 : Pour critère prix, la règle dit clairement ce qui est demandé, comment c’est vérifié et ce qui se passe en cas d’écart.</t>
  </si>
  <si>
    <t>133, 723</t>
  </si>
  <si>
    <t>830, 832</t>
  </si>
  <si>
    <t>837, 840</t>
  </si>
  <si>
    <t>844, 845</t>
  </si>
  <si>
    <t>Réponse PRO Q079 : L’application consiste à dire ce qui compte dans le choix, pondérer clairement, vérifier les preuves, éviter les critères vagues, comparer les offres sur la même base. Les points utiles alimentent le CCTP, le BPU, le RC ou le suivi.</t>
  </si>
  <si>
    <t>851, 853</t>
  </si>
  <si>
    <t>860, 864</t>
  </si>
  <si>
    <t>970, 972</t>
  </si>
  <si>
    <t>977, 980</t>
  </si>
  <si>
    <t>984, 985</t>
  </si>
  <si>
    <t>Réponse PRO Q099 : L’application consiste à croiser les documents, repérer les contradictions, aligner critères et preuves, vérifier les lignes BPU, signaler les incohérences. Les points utiles alimentent le CCTP, le BPU, le RC ou le suivi.</t>
  </si>
  <si>
    <t>992, 994</t>
  </si>
  <si>
    <t>1000, 1004</t>
  </si>
  <si>
    <t>Réponse PRO Q001 : Le DCE regroupe le RC, le CCTP, le CCAP, le BPU et les annexes ; chaque pièce a un rôle distinct. Le périmètre, la pièce support et la limite juridique sont identifiés.</t>
  </si>
  <si>
    <t>Réponse CFA Q001 : Le DCE regroupe le RC, le CCTP, le CCAP, le BPU et les annexes ; chaque pièce a un rôle distinct. Le bon document est repéré et il n’est pas confondu avec une autre règle.</t>
  </si>
  <si>
    <t>157, 307</t>
  </si>
  <si>
    <t>Réponse PRO Q002 : Les preuves utiles sont : DCE complet, RC, CCAP, CCTP. Elles rattachent pièces du marché / DCE au marché, à la livraison ou au suivi.</t>
  </si>
  <si>
    <t>Réponse CFA Q002 : Les preuves à regarder sont : DCE complet, RC, CCAP, CCTP. Elles permettent de vérifier ce qui est écrit et livré.</t>
  </si>
  <si>
    <t>177, 317</t>
  </si>
  <si>
    <t>Réponse PRO Q003 : Le risque principal est de confondre CCTP et CCAP, oublier le BPU. Il fragilise la comparaison, l’exécution ou la sanction du marché.</t>
  </si>
  <si>
    <t>Réponse CFA Q003 : L’erreur à éviter est de confondre CCTP et CCAP, oublier le BPU. Elle peut empêcher le contrôle ou l’application correcte de la règle.</t>
  </si>
  <si>
    <t>197, 323</t>
  </si>
  <si>
    <t>Réponse PRO Q004 : En exécution, pièces du marché / DCE se contrôle avec DCE complet, RC, CCAP, CCTP. Les écarts sont tracés et reliés à la clause applicable.</t>
  </si>
  <si>
    <t>Réponse CFA Q004 : Sur le terrain, la livraison et les documents sont comparés avec DCE complet, RC, CCAP, CCTP. L’écart est noté et transmis.</t>
  </si>
  <si>
    <t>117, 328</t>
  </si>
  <si>
    <t>Réponse PRO Q005 : Pour pièces du marché / DCE, la clause ou le critère est écrit dans la bonne pièce, mesurable, vérifiable et relié au besoin alimentaire.</t>
  </si>
  <si>
    <t>Réponse CFA Q005 : Pour pièces du marché / DCE, la règle dit clairement ce qui est demandé, comment c’est vérifié et ce qui se passe en cas d’écart.</t>
  </si>
  <si>
    <t>137, 337</t>
  </si>
  <si>
    <t>Réponse PRO Q021 : La déclaration ma cantine reprend les données annuelles N-1 et les pourcentages EGalim à transmettre. Le comptage repose sur un périmètre clair, une valeur HT annuelle et une preuve traçable.</t>
  </si>
  <si>
    <t>Réponse CFA Q021 : La déclaration reprend les achats de l’année passée et les pourcentages à saisir dans ma cantine.</t>
  </si>
  <si>
    <t>446, 1063</t>
  </si>
  <si>
    <t>Réponse PRO Q022 : La preuve relie le produit au bon marché : export ma cantine, tableau annuel, factures et éléments de consolidation N-1. Une mention commerciale seule ne suffit pas.</t>
  </si>
  <si>
    <t>Réponse CFA Q022 : Il faut une preuve lisible reliée au produit : facture, fiche, certificat ou label valable.</t>
  </si>
  <si>
    <t>454, 1176</t>
  </si>
  <si>
    <t>Réponse PRO Q023 : Le risque est de compter un produit hors périmètre, sans preuve valide ou sur une mauvaise base HT. Le taux devient faux et contestable.</t>
  </si>
  <si>
    <t>Réponse CFA Q023 : Le piège est de compter un produit non prouvé, mal classé ou dans le mauvais total. Le pourcentage devient faux.</t>
  </si>
  <si>
    <t>461, 1026</t>
  </si>
  <si>
    <t>Réponse PRO Q024 : Le contrôle rapproche BPU, facture, fiche produit et preuve. La ligne est intégrée au suivi HT annuel seulement si les éléments concordent.</t>
  </si>
  <si>
    <t>Réponse CFA Q024 : On vérifie le produit, la facture et la preuve. Si ça ne correspond pas, on ne le compte pas ou on signale l’écart.</t>
  </si>
  <si>
    <t>472, 1203</t>
  </si>
  <si>
    <t>Réponse PRO Q025 : La clause précise l’engagement attendu, les preuves à transmettre, la fréquence de contrôle et le traitement des écarts.</t>
  </si>
  <si>
    <t>Réponse CFA Q025 : Le marché indique ce que le fournisseur promet, les preuves à donner et quand elles seront vérifiées.</t>
  </si>
  <si>
    <t>475, 1130</t>
  </si>
  <si>
    <t>Réponse PRO Q046 : Produits aux qualités gustatives comparables mais écartés pour leur calibre, leur forme ou leur aspect.</t>
  </si>
  <si>
    <t>Réponse CFA Q046 : Produits aux qualités gustatives comparables mais écartés pour leur calibre, leur forme ou leur aspect.</t>
  </si>
  <si>
    <t>OCR p.67</t>
  </si>
  <si>
    <t>277, 624</t>
  </si>
  <si>
    <t>Réponse PRO Q047 : Vérifier volumes, montants, conformité restauration, calibre, portion, compatibilité matériel et éventuels labels ou mentions EGalim.</t>
  </si>
  <si>
    <t>Réponse CFA Q047 : Il faut demander et regarder les preuves utiles : vérifier volumes, montants, conformité restauration, calibre, portion, compatibilité matériel et éventuels labels ou mentions EGalim.</t>
  </si>
  <si>
    <t>304, 633</t>
  </si>
  <si>
    <t>Réponse PRO Q048 : Le risque principal est de acheter du hors-norme sans contrôler l’usage cuisine, les portions, la qualité attendue ou la déclaration en volume et montant.</t>
  </si>
  <si>
    <t>Réponse CFA Q048 : L’erreur à éviter est de acheter du hors-norme sans contrôler l’usage cuisine, les portions, la qualité attendue ou la déclaration en volume et montant.</t>
  </si>
  <si>
    <t>239, 638</t>
  </si>
  <si>
    <t>Réponse PRO Q049 : Tester les produits en cuisine, vérifier rendement, découpe, stockage et acceptabilité convive.</t>
  </si>
  <si>
    <t>Réponse CFA Q049 : Sur le terrain, il faut tester les produits en cuisine, vérifier rendement, découpe, stockage et acceptabilité convive.</t>
  </si>
  <si>
    <t>292, 647</t>
  </si>
  <si>
    <t>Réponse PRO Q050 : Encourager ou demander la déclaration de part en volume et montant sans imposer 100 % de produits hors-normes.</t>
  </si>
  <si>
    <t>Réponse CFA Q050 : Il faut écrire l’exigence clairement dans le marché puis vérifier pendant l’exécution : encourager ou demander la déclaration de part en volume et montant sans imposer 100 % de produits hors-normes.</t>
  </si>
  <si>
    <t>224, 648</t>
  </si>
  <si>
    <t>Réponse PRO Q006 : Les morceaux avec os doivent être déjointés, les volailles sciées sont à exclure et la qualité de chair doit être préservée.</t>
  </si>
  <si>
    <t>Réponse CFA Q006 : Les morceaux doivent être bien découpés aux articulations ; une volaille sciée peut laisser de la sciure d'os.</t>
  </si>
  <si>
    <t>57, 344</t>
  </si>
  <si>
    <t>Réponse PRO Q007 : Les preuves sont CCTP, fiche technique, bon de livraison, contrôle visuel des morceaux, calibre attendu et signalement des écarts.</t>
  </si>
  <si>
    <t>Réponse CFA Q007 : Les preuves à vérifier sont CCTP, fiche technique, bon de livraison, contrôle visuel des morceaux, calibre attendu et signalement des écarts.</t>
  </si>
  <si>
    <t>68, 350</t>
  </si>
  <si>
    <t>Réponse PRO Q008 : Les risques principaux sont accepter des morceaux sciés, ne pas contrôler les os, confondre découpe industrielle et découpe déjointée ou oublier la pénalité prévue.</t>
  </si>
  <si>
    <t>Réponse CFA Q008 : Les erreurs à éviter sont accepter des morceaux sciés, ne pas contrôler les os, confondre découpe industrielle et découpe déjointée ou oublier la pénalité prévue.</t>
  </si>
  <si>
    <t>85, 360</t>
  </si>
  <si>
    <t>Réponse PRO Q009 : Le contrôle consiste à observer les hauts de cuisse, ailes et pilons, vérifier l'absence d'os scié et rapprocher la livraison de l'exigence CCTP.</t>
  </si>
  <si>
    <t>Réponse CFA Q009 : Le contrôle terrain consiste à observer les hauts de cuisse, ailes et pilons, vérifier l'absence d'os scié et rapprocher la livraison de l'exigence CCTP.</t>
  </si>
  <si>
    <t>16, 366</t>
  </si>
  <si>
    <t>Réponse PRO Q010 : Le marché prévoit une clause CCTP exigeant des morceaux déjointés, l'exclusion des os sciés, un contrôle et une conséquence en cas de livraison non conforme.</t>
  </si>
  <si>
    <t>Réponse CFA Q010 : Le marché indique une clause CCTP exigeant des morceaux déjointés, l'exclusion des os sciés, un contrôle et une conséquence en cas de livraison non conforme.</t>
  </si>
  <si>
    <t>32, 371</t>
  </si>
  <si>
    <t>Réponse PRO Q051 : Documents de traçabilité identifie le produit, l’information réglementaire suivie et la preuve de contrôle. Le lien avec l’offre, la livraison et le lot est clair.</t>
  </si>
  <si>
    <t>Réponse CFA Q051 : Documents de traçabilité permet de savoir quel produit est suivi, quelle information est vérifiée et quelle preuve accompagne la livraison.</t>
  </si>
  <si>
    <t>656, 1064</t>
  </si>
  <si>
    <t>Réponse PRO Q052 : Les preuves utiles sont BPU, fiche produit, certificats, labels, bons de livraison, factures, attestations et reporting. Elles doivent être datées, lisibles, liées au bon produit et cohérentes avec la commande.</t>
  </si>
  <si>
    <t>Réponse CFA Q052 : On contrôle les documents du produit livré : étiquette, fiche produit, bon ou attestation. Ils doivent correspondre à la livraison.</t>
  </si>
  <si>
    <t>668, 1145</t>
  </si>
  <si>
    <t>Réponse PRO Q053 : Le risque est de accumuler des documents non reliés au produit ou périmés sans valeur de contrôle. Cela rend la traçabilité fragile et le contrôle fournisseur peu fiable.</t>
  </si>
  <si>
    <t>Réponse CFA Q053 : Le problème est d’accepter un produit sans preuve claire ou avec une information qui ne correspond pas au produit livré.</t>
  </si>
  <si>
    <t>671, 1020</t>
  </si>
  <si>
    <t>Réponse PRO Q054 : Le contrôle compare commande, BPU, produit livré, étiquette, lot et documents fournisseur. L’écart est tracé et traité.</t>
  </si>
  <si>
    <t>Réponse CFA Q054 : On compare la commande, le produit, l’étiquette et le bon de livraison. Si ça ne correspond pas, on le signale.</t>
  </si>
  <si>
    <t>680, 1180</t>
  </si>
  <si>
    <t>Réponse PRO Q055 : L’exigence précise définir les documents exigibles, leur fréquence de transmission et les conséquences, la preuve attendue, le moment du contrôle et la conséquence en cas d’écart.</t>
  </si>
  <si>
    <t>Réponse CFA Q055 : Le marché dit ce que le fournisseur doit prouver, quand il doit le faire et ce qui se passe si la preuve manque.</t>
  </si>
  <si>
    <t>683, 1099</t>
  </si>
  <si>
    <t>Réponse PRO Q006 : Transmission des données d’origine identifie le produit, l’information réglementaire suivie et la preuve de contrôle. Le lien avec l’offre, la livraison et le lot est clair.</t>
  </si>
  <si>
    <t>Réponse CFA Q006 : Transmission des données d’origine permet de savoir quel produit est suivi, quelle information est vérifiée et quelle preuve accompagne la livraison.</t>
  </si>
  <si>
    <t>346, 1095</t>
  </si>
  <si>
    <t>Réponse PRO Q007 : Les preuves utiles sont tableau de suivi, BPU, fiche fournisseur, facture, bon de livraison et fichier de reporting. Elles doivent être datées, lisibles, liées au bon produit et cohérentes avec la commande.</t>
  </si>
  <si>
    <t>Réponse CFA Q007 : On contrôle les documents du produit livré : étiquette, fiche produit, bon ou attestation. Ils doivent correspondre à la livraison.</t>
  </si>
  <si>
    <t>353, 1175</t>
  </si>
  <si>
    <t>Réponse PRO Q008 : Le risque est de recevoir des données globales ou tardives qui empêchent le contrôle ligne par ligne. Cela rend la traçabilité fragile et le contrôle fournisseur peu fiable.</t>
  </si>
  <si>
    <t>Réponse CFA Q008 : Le problème est d’accepter un produit sans preuve claire ou avec une information qui ne correspond pas au produit livré.</t>
  </si>
  <si>
    <t>357, 1053</t>
  </si>
  <si>
    <t>Réponse PRO Q009 : Le contrôle compare commande, BPU, produit livré, étiquette, lot et documents fournisseur. L’écart est tracé et traité.</t>
  </si>
  <si>
    <t>Réponse CFA Q009 : On compare la commande, le produit, l’étiquette et le bon de livraison. Si ça ne correspond pas, on le signale.</t>
  </si>
  <si>
    <t>365, 1195</t>
  </si>
  <si>
    <t>Réponse PRO Q010 : L’exigence précise fixer fréquence, format, destinataire et contenu minimal des données d’origine, la preuve attendue, le moment du contrôle et la conséquence en cas d’écart.</t>
  </si>
  <si>
    <t>Réponse CFA Q010 : Le marché dit ce que le fournisseur doit prouver, quand il doit le faire et ce qui se passe si la preuve manque.</t>
  </si>
  <si>
    <t>368, 1104</t>
  </si>
  <si>
    <t>Réponse PRO Q071 : Maîtrise des impacts des productions alimentaires sur les nappes, captages et milieux aquatiques.</t>
  </si>
  <si>
    <t>Réponse CFA Q071 : Maîtrise des impacts des productions alimentaires sur les nappes, captages et milieux aquatiques.</t>
  </si>
  <si>
    <t>OCR p.8</t>
  </si>
  <si>
    <t>258, 801</t>
  </si>
  <si>
    <t>Réponse PRO Q072 : Vérifier pratiques agricoles, zones de captage, fertilisation, risques de pollution et documents environnementaux disponibles.</t>
  </si>
  <si>
    <t>Réponse CFA Q072 : Il faut demander et regarder les preuves utiles : vérifier pratiques agricoles, zones de captage, fertilisation, risques de pollution et documents environnementaux disponibles.</t>
  </si>
  <si>
    <t>301, 808</t>
  </si>
  <si>
    <t>Réponse PRO Q073 : Le risque principal est de ne regarder que le prix ou l’origine sans interroger les effets des pratiques agricoles sur l’eau.</t>
  </si>
  <si>
    <t>Réponse CFA Q073 : L’erreur à éviter est de ne regarder que le prix ou l’origine sans interroger les effets des pratiques agricoles sur l’eau.</t>
  </si>
  <si>
    <t>252, 814</t>
  </si>
  <si>
    <t>Réponse PRO Q074 : Demander au fournisseur comment il limite les pollutions et sécurise les pratiques autour de l’eau.</t>
  </si>
  <si>
    <t>Réponse CFA Q074 : Sur le terrain, il faut demander au fournisseur comment il limite les pollutions et sécurise les pratiques autour de l’eau.</t>
  </si>
  <si>
    <t>218, 817</t>
  </si>
  <si>
    <t>Réponse PRO Q075 : Intégrer l’eau comme critère environnemental objectif, proportionné et lié aux produits concernés.</t>
  </si>
  <si>
    <t>Réponse CFA Q075 : Il faut écrire l’exigence clairement dans le marché puis vérifier pendant l’exécution : intégrer l’eau comme critère environnemental objectif, proportionné et lié aux produits concernés.</t>
  </si>
  <si>
    <t>236, 823</t>
  </si>
  <si>
    <t>Réponse PRO Q001 : Les 50 % EGalim correspondent aux produits durables ou de qualité dans les achats alimentaires HT annuels. Le comptage repose sur un périmètre clair, une valeur HT annuelle et une preuve traçable.</t>
  </si>
  <si>
    <t>Réponse CFA Q001 : On compte les achats alimentaires HT de l’année, seulement si le produit durable est reconnu et prouvé.</t>
  </si>
  <si>
    <t>309, 1080</t>
  </si>
  <si>
    <t>Réponse PRO Q002 : La preuve relie le produit au bon marché : BPU, factures, fiches produits, certificats et export ma cantine. Une mention commerciale seule ne suffit pas.</t>
  </si>
  <si>
    <t>Réponse CFA Q002 : Il faut une preuve lisible reliée au produit : facture, fiche, certificat ou label valable.</t>
  </si>
  <si>
    <t>314, 1143</t>
  </si>
  <si>
    <t>Réponse PRO Q003 : Le risque est de compter un produit hors périmètre, sans preuve valide ou sur une mauvaise base HT. Le taux devient faux et contestable.</t>
  </si>
  <si>
    <t>Réponse CFA Q003 : Le piège est de compter un produit non prouvé, mal classé ou dans le mauvais total. Le pourcentage devient faux.</t>
  </si>
  <si>
    <t>321, 1021</t>
  </si>
  <si>
    <t>Réponse PRO Q004 : Le contrôle rapproche BPU, facture, fiche produit et preuve. La ligne est intégrée au suivi HT annuel seulement si les éléments concordent.</t>
  </si>
  <si>
    <t>Réponse CFA Q004 : On vérifie le produit, la facture et la preuve. Si ça ne correspond pas, on ne le compte pas ou on signale l’écart.</t>
  </si>
  <si>
    <t>332, 1201</t>
  </si>
  <si>
    <t>Réponse PRO Q005 : La clause précise l’engagement attendu, les preuves à transmettre, la fréquence de contrôle et le traitement des écarts.</t>
  </si>
  <si>
    <t>Réponse CFA Q005 : Le marché indique ce que le fournisseur promet, les preuves à donner et quand elles seront vérifiées.</t>
  </si>
  <si>
    <t>334, 1128</t>
  </si>
  <si>
    <t>Réponse PRO Q026 : L'acheteur peut demander un ensemble de muscles pour mieux valoriser l'animal, sécuriser les volumes et réduire la focalisation sur quelques pièces.</t>
  </si>
  <si>
    <t>Réponse CFA Q026 : Acheter un ensemble de muscles, c'est prévoir plusieurs morceaux utiles au menu et pas seulement une pièce facile.</t>
  </si>
  <si>
    <t>51, 481</t>
  </si>
  <si>
    <t>Réponse PRO Q027 : Les preuves sont liste de muscles attendus, BPU, fiches techniques, plan de menus et suivi des quantités utilisées.</t>
  </si>
  <si>
    <t>Réponse CFA Q027 : Les preuves à vérifier sont liste de muscles attendus, BPU, fiches techniques, plan de menus et suivi des quantités utilisées.</t>
  </si>
  <si>
    <t>80, 489</t>
  </si>
  <si>
    <t>Réponse PRO Q028 : Les risques principaux sont écrire une exigence vague, commander des muscles sans usage culinaire prévu ou ne pas contrôler la réalité des volumes.</t>
  </si>
  <si>
    <t>Réponse CFA Q028 : Les erreurs à éviter sont écrire une exigence vague, commander des muscles sans usage culinaire prévu ou ne pas contrôler la réalité des volumes.</t>
  </si>
  <si>
    <t>97, 500</t>
  </si>
  <si>
    <t>Réponse PRO Q029 : Le contrôle consiste à rapprocher les muscles commandés des menus, vérifier leur livraison et corriger les recettes si le morceau ne correspond pas à l'usage.</t>
  </si>
  <si>
    <t>Réponse CFA Q029 : Le contrôle terrain consiste à rapprocher les muscles commandés des menus, vérifier leur livraison et corriger les recettes si le morceau ne correspond pas à l'usage.</t>
  </si>
  <si>
    <t>18, 505</t>
  </si>
  <si>
    <t>Réponse PRO Q030 : Le marché prévoit une description précise des muscles, des proportions ou volumes, et un suivi d'exécution lié aux commandes.</t>
  </si>
  <si>
    <t>Réponse CFA Q030 : Le marché indique une description précise des muscles, des proportions ou volumes, et un suivi d'exécution lié aux commandes.</t>
  </si>
  <si>
    <t>36, 511</t>
  </si>
  <si>
    <t>Réponse PRO Q061 : Les conditions d'élevage des poissons doivent être appréciées au regard des pratiques d'élevage, de densité, d'alimentation, de santé animale et de traçabilité.</t>
  </si>
  <si>
    <t>Réponse CFA Q061 : Pour les poissons d'élevage, on regarde aussi comment ils sont élevés et pas seulement leur prix.</t>
  </si>
  <si>
    <t>55, 729</t>
  </si>
  <si>
    <t>Réponse PRO Q062 : Les preuves sont fiche élevage, certification ou engagement filière, traçabilité, indications de pratiques et documents fournisseur.</t>
  </si>
  <si>
    <t>Réponse CFA Q062 : Les preuves à vérifier sont fiche élevage, certification ou engagement filière, traçabilité, indications de pratiques et documents fournisseur.</t>
  </si>
  <si>
    <t>75, 735</t>
  </si>
  <si>
    <t>Réponse PRO Q063 : Les risques principaux sont se limiter à l'espèce ou à l'origine, oublier le mode d'élevage, accepter un discours non documenté ou confondre sauvage et élevage.</t>
  </si>
  <si>
    <t>Réponse CFA Q063 : Les erreurs à éviter sont se limiter à l'espèce ou à l'origine, oublier le mode d'élevage, accepter un discours non documenté ou confondre sauvage et élevage.</t>
  </si>
  <si>
    <t>103, 745</t>
  </si>
  <si>
    <t>Réponse PRO Q064 : Le contrôle consiste à vérifier les documents de filière, l'origine, le mode d'élevage, les engagements pris et leur cohérence avec les livraisons.</t>
  </si>
  <si>
    <t>Réponse CFA Q064 : Le contrôle terrain consiste à vérifier les documents de filière, l'origine, le mode d'élevage, les engagements pris et leur cohérence avec les livraisons.</t>
  </si>
  <si>
    <t>21, 751</t>
  </si>
  <si>
    <t>Réponse PRO Q065 : Le marché prévoit une exigence ou un critère sur les conditions d'élevage, les preuves attendues et les modalités de suivi.</t>
  </si>
  <si>
    <t>Réponse CFA Q065 : Le marché indique une exigence ou un critère sur les conditions d'élevage, les preuves attendues et les modalités de suivi.</t>
  </si>
  <si>
    <t>42, 757</t>
  </si>
  <si>
    <t>Réponse PRO Q021 : L'équilibre carcasse vise à éviter de commander uniquement les morceaux nobles et à valoriser différents morceaux selon les usages culinaires.</t>
  </si>
  <si>
    <t>Réponse CFA Q021 : Il ne faut pas acheter seulement les beaux morceaux ; on utilise plusieurs morceaux adaptés aux recettes.</t>
  </si>
  <si>
    <t>54, 449</t>
  </si>
  <si>
    <t>Réponse PRO Q022 : Les preuves sont BPU, allotissement, répartition des morceaux, fiches recettes, volumes prévus et suivi des commandes.</t>
  </si>
  <si>
    <t>Réponse CFA Q022 : Les preuves à vérifier sont BPU, allotissement, répartition des morceaux, fiches recettes, volumes prévus et suivi des commandes.</t>
  </si>
  <si>
    <t>67, 455</t>
  </si>
  <si>
    <t>Réponse PRO Q023 : Les risques principaux sont surconsommer les pièces nobles, fragiliser la filière, créer un coût excessif ou commander des morceaux mal adaptés aux préparations.</t>
  </si>
  <si>
    <t>Réponse CFA Q023 : Les erreurs à éviter sont surconsommer les pièces nobles, fragiliser la filière, créer un coût excessif ou commander des morceaux mal adaptés aux préparations.</t>
  </si>
  <si>
    <t>104, 465</t>
  </si>
  <si>
    <t>Réponse PRO Q024 : Le contrôle consiste à suivre les commandes par type de morceau, vérifier leur usage en production et ajuster les recettes ou menus.</t>
  </si>
  <si>
    <t>Réponse CFA Q024 : Le contrôle terrain consiste à suivre les commandes par type de morceau, vérifier leur usage en production et ajuster les recettes ou menus.</t>
  </si>
  <si>
    <t>19, 471</t>
  </si>
  <si>
    <t>Réponse PRO Q025 : Le marché prévoit des lots ou prescriptions qui répartissent les muscles, encouragent l'équilibre et rendent la commande contrôlable.</t>
  </si>
  <si>
    <t>Réponse CFA Q025 : Le marché indique des lots ou prescriptions qui répartissent les muscles, encouragent l'équilibre et rendent la commande contrôlable.</t>
  </si>
  <si>
    <t>26, 477</t>
  </si>
  <si>
    <t>Réponse PRO Q066 : La mention fermier concerne un produit lié à la ferme et à une définition réglementaire ou valorisante. Le comptage repose sur un périmètre clair, une valeur HT annuelle et une preuve traçable.</t>
  </si>
  <si>
    <t>Réponse CFA Q066 : Fermier ne veut pas dire seulement local : la mention doit correspondre à une règle reconnue.</t>
  </si>
  <si>
    <t>761, 1074</t>
  </si>
  <si>
    <t>Réponse PRO Q067 : La preuve relie le produit au bon marché : mention réglementaire, fiche produit, origine et facture. Une mention commerciale seule ne suffit pas.</t>
  </si>
  <si>
    <t>Réponse CFA Q067 : Il faut une preuve lisible reliée au produit : facture, fiche, certificat ou label valable.</t>
  </si>
  <si>
    <t>768, 1167</t>
  </si>
  <si>
    <t>Réponse PRO Q068 : Le risque est de compter un produit hors périmètre, sans preuve valide ou sur une mauvaise base HT. Le taux devient faux et contestable.</t>
  </si>
  <si>
    <t>Réponse CFA Q068 : Le piège est de compter un produit non prouvé, mal classé ou dans le mauvais total. Le pourcentage devient faux.</t>
  </si>
  <si>
    <t>776, 1019</t>
  </si>
  <si>
    <t>Réponse PRO Q069 : Le contrôle rapproche BPU, facture, fiche produit et preuve. La ligne est intégrée au suivi HT annuel seulement si les éléments concordent.</t>
  </si>
  <si>
    <t>Réponse CFA Q069 : On vérifie le produit, la facture et la preuve. Si ça ne correspond pas, on ne le compte pas ou on signale l’écart.</t>
  </si>
  <si>
    <t>786, 1202</t>
  </si>
  <si>
    <t>Réponse PRO Q070 : La clause précise l’engagement attendu, les preuves à transmettre, la fréquence de contrôle et le traitement des écarts.</t>
  </si>
  <si>
    <t>Réponse CFA Q070 : Le marché indique ce que le fournisseur promet, les preuves à donner et quand elles seront vérifiées.</t>
  </si>
  <si>
    <t>789, 1120</t>
  </si>
  <si>
    <t>340, 342</t>
  </si>
  <si>
    <t>347, 351</t>
  </si>
  <si>
    <t>354, 355</t>
  </si>
  <si>
    <t>361, 364</t>
  </si>
  <si>
    <t>370, 374</t>
  </si>
  <si>
    <t>Réponse PRO Q016 : Offre issue de productions de proximité qui doit rester compatible avec la qualité, la durabilité et la commande publique.</t>
  </si>
  <si>
    <t>Réponse CFA Q016 : Offre issue de productions de proximité qui doit rester compatible avec la qualité, la durabilité et la commande publique.</t>
  </si>
  <si>
    <t>OCR p.9</t>
  </si>
  <si>
    <t>264, 415</t>
  </si>
  <si>
    <t>Réponse PRO Q017 : Demander des informations sur l’origine, les volumes disponibles, la saison, les pratiques de production et la traçabilité.</t>
  </si>
  <si>
    <t>Réponse CFA Q017 : Il faut demander et regarder les preuves utiles : demander des informations sur l’origine, les volumes disponibles, la saison, les pratiques de production et la traçabilité.</t>
  </si>
  <si>
    <t>219, 418</t>
  </si>
  <si>
    <t>Réponse PRO Q018 : Le risque principal est de favoriser artificiellement le local ou oublier que la proximité ne suffit pas à prouver la qualité durable.</t>
  </si>
  <si>
    <t>Réponse CFA Q018 : L’erreur à éviter est de favoriser artificiellement le local ou oublier que la proximité ne suffit pas à prouver la qualité durable.</t>
  </si>
  <si>
    <t>251, 429</t>
  </si>
  <si>
    <t>Réponse PRO Q019 : Vérifier qu’un produit local répond au besoin du restaurant : quantité, régularité, calibre, livraison et preuve.</t>
  </si>
  <si>
    <t>Réponse CFA Q019 : Sur le terrain, il faut vérifier qu’un produit local répond au besoin du restaurant : quantité, régularité, calibre, livraison et preuve.</t>
  </si>
  <si>
    <t>302, 437</t>
  </si>
  <si>
    <t>Réponse PRO Q020 : Formuler des exigences objectives et non discriminatoires centrées sur la transparence, la durabilité et la réponse au besoin.</t>
  </si>
  <si>
    <t>Réponse CFA Q020 : Il faut écrire l’exigence clairement dans le marché puis vérifier pendant l’exécution : formuler des exigences objectives et non discriminatoires centrées sur la transparence, la durabilité et la réponse.</t>
  </si>
  <si>
    <t>230, 438</t>
  </si>
  <si>
    <t>Réponse PRO Q031 : La formule de révision précise les indices, la période, la date de référence et la méthode de calcul de la variation. Le périmètre, la pièce support et la limite juridique sont identifiés.</t>
  </si>
  <si>
    <t>Réponse CFA Q031 : La formule de révision précise les indices, la période, la date de référence et la méthode de calcul de la variation. Le bon document est repéré et il n’est pas confondu avec une autre règle.</t>
  </si>
  <si>
    <t>154, 518</t>
  </si>
  <si>
    <t>Réponse PRO Q032 : Les preuves utiles sont : Clause de révision, formule complète, source des indices, période. Elles rattachent formule de révision au marché, à la livraison ou au suivi.</t>
  </si>
  <si>
    <t>Réponse CFA Q032 : Les preuves à regarder sont : Clause de révision, formule complète, source des indices, période. Elles permettent de vérifier ce qui est écrit et livré.</t>
  </si>
  <si>
    <t>174, 526</t>
  </si>
  <si>
    <t>Réponse PRO Q033 : Le risque principal est de formule opaque, indice sans rapport avec le produit. Il fragilise la comparaison, l’exécution ou la sanction du marché.</t>
  </si>
  <si>
    <t>Réponse CFA Q033 : L’erreur à éviter est de formule opaque, indice sans rapport avec le produit. Elle peut empêcher le contrôle ou l’application correcte de la règle.</t>
  </si>
  <si>
    <t>194, 534</t>
  </si>
  <si>
    <t>Réponse PRO Q034 : En exécution, formule de révision se contrôle avec Clause de révision, formule complète, source des indices, période. Les écarts sont tracés et reliés à la clause applicable.</t>
  </si>
  <si>
    <t>Réponse CFA Q034 : Sur le terrain, la livraison et les documents sont comparés avec Clause de révision, formule complète, source des indices, période. L’écart est noté et transmis.</t>
  </si>
  <si>
    <t>114, 537</t>
  </si>
  <si>
    <t>Réponse PRO Q035 : Pour formule de révision, la clause ou le critère est écrit dans la bonne pièce, mesurable, vérifiable et relié au besoin alimentaire.</t>
  </si>
  <si>
    <t>Réponse CFA Q035 : Pour formule de révision, la règle dit clairement ce qui est demandé, comment c’est vérifié et ce qui se passe en cas d’écart.</t>
  </si>
  <si>
    <t>134, 547</t>
  </si>
  <si>
    <t>Réponse PRO Q031 : Traçabilité des fruits et légumes identifie le produit, l’information réglementaire suivie et la preuve de contrôle. Le lien avec l’offre, la livraison et le lot est clair.</t>
  </si>
  <si>
    <t>Réponse CFA Q031 : Traçabilité des fruits et légumes permet de savoir quel produit est suivi, quelle information est vérifiée et quelle preuve accompagne la livraison.</t>
  </si>
  <si>
    <t>521, 1091</t>
  </si>
  <si>
    <t>Réponse PRO Q032 : Les preuves utiles sont étiquette colis, origine, variété, calibre, bon de livraison, fiche fournisseur et facture. Elles doivent être datées, lisibles, liées au bon produit et cohérentes avec la commande.</t>
  </si>
  <si>
    <t>Réponse CFA Q032 : On contrôle les documents du produit livré : étiquette, fiche produit, bon ou attestation. Ils doivent correspondre à la livraison.</t>
  </si>
  <si>
    <t>527, 1157</t>
  </si>
  <si>
    <t>Réponse PRO Q033 : Le risque est de perdre l’origine lors du déconditionnement ou accepter des lots sans indication exploitable. Cela rend la traçabilité fragile et le contrôle fournisseur peu fiable.</t>
  </si>
  <si>
    <t>Réponse CFA Q033 : Le problème est d’accepter un produit sans preuve claire ou avec une information qui ne correspond pas au produit livré.</t>
  </si>
  <si>
    <t>532, 1051</t>
  </si>
  <si>
    <t>Réponse PRO Q034 : Le contrôle compare commande, BPU, produit livré, étiquette, lot et documents fournisseur. L’écart est tracé et traité.</t>
  </si>
  <si>
    <t>Réponse CFA Q034 : On compare la commande, le produit, l’étiquette et le bon de livraison. Si ça ne correspond pas, on le signale.</t>
  </si>
  <si>
    <t>539, 1191</t>
  </si>
  <si>
    <t>Réponse PRO Q035 : L’exigence précise prévoir une exigence d’origine et de traçabilité des lots de fruits et légumes, la preuve attendue, le moment du contrôle et la conséquence en cas d’écart.</t>
  </si>
  <si>
    <t>Réponse CFA Q035 : Le marché dit ce que le fournisseur doit prouver, quand il doit le faire et ce qui se passe si la preuve manque.</t>
  </si>
  <si>
    <t>543, 1114</t>
  </si>
  <si>
    <t>Réponse PRO Q026 : Nourriture destinée à la consommation humaine qui est perdue, jetée ou dégradée, en distinguant la fraction comestible des déchets non comestibles.</t>
  </si>
  <si>
    <t>Réponse CFA Q026 : Nourriture destinée à la consommation humaine qui est perdue, jetée ou dégradée, en distinguant la fraction comestible des déchets non comestibles.</t>
  </si>
  <si>
    <t>OCR p.16,61</t>
  </si>
  <si>
    <t>262, 484</t>
  </si>
  <si>
    <t>Réponse PRO Q027 : S’appuyer sur diagnostic, pesées, résultats par denrée, plan d’action et suivi des déchets ou excédents.</t>
  </si>
  <si>
    <t>Réponse CFA Q027 : Il faut demander et regarder les preuves utiles : s’appuyer sur diagnostic, pesées, résultats par denrée, plan d’action et suivi des déchets ou excédents.</t>
  </si>
  <si>
    <t>288, 493</t>
  </si>
  <si>
    <t>Réponse PRO Q028 : Le risque principal est de compter tous les déchets comme gaspillage ou annoncer une démarche sans mesure, sans objectif ni résultat.</t>
  </si>
  <si>
    <t>Réponse CFA Q028 : L’erreur à éviter est de compter tous les déchets comme gaspillage ou annoncer une démarche sans mesure, sans objectif ni résultat.</t>
  </si>
  <si>
    <t>243, 499</t>
  </si>
  <si>
    <t>Réponse PRO Q029 : Organiser pesée, observation des restes, retour cuisine-service et actions correctives concrètes.</t>
  </si>
  <si>
    <t>Réponse CFA Q029 : Sur le terrain, il faut organiser pesée, observation des restes, retour cuisine-service et actions correctives concrètes.</t>
  </si>
  <si>
    <t>266, 507</t>
  </si>
  <si>
    <t>Réponse PRO Q030 : Prévoir une condition d’exécution et un suivi mesurable afin que le titulaire applique les actions annoncées dans l’offre.</t>
  </si>
  <si>
    <t>Réponse CFA Q030 : Il faut écrire l’exigence clairement dans le marché puis vérifier pendant l’exécution : prévoir une condition d’exécution et un suivi mesurable afin que le titulaire applique les actions annoncées dans.</t>
  </si>
  <si>
    <t>273, 513</t>
  </si>
  <si>
    <t>691, 696</t>
  </si>
  <si>
    <t>697, 700</t>
  </si>
  <si>
    <t>704, 705</t>
  </si>
  <si>
    <t>Réponse PRO Q059 : L’application consiste à contrôler les engagements du prestataire, demander les bilans, suivre la progression, relier menu et achats, vérifier les preuves. Les points utiles alimentent le CCTP, le BPU, le RC ou le suivi.</t>
  </si>
  <si>
    <t>711, 713</t>
  </si>
  <si>
    <t>721, 724</t>
  </si>
  <si>
    <t>655, 661</t>
  </si>
  <si>
    <t>662, 665</t>
  </si>
  <si>
    <t>669, 670</t>
  </si>
  <si>
    <t>677, 679</t>
  </si>
  <si>
    <t>685, 689</t>
  </si>
  <si>
    <t>Réponse PRO Q066 : Rôle documentaire du grossiste identifie le produit, l’information réglementaire suivie et la preuve de contrôle. Le lien avec l’offre, la livraison et le lot est clair.</t>
  </si>
  <si>
    <t>Réponse CFA Q066 : Rôle documentaire du grossiste permet de savoir quel produit est suivi, quelle information est vérifiée et quelle preuve accompagne la livraison.</t>
  </si>
  <si>
    <t>766, 1085</t>
  </si>
  <si>
    <t>Réponse PRO Q067 : Les preuves utiles sont catalogue, fiche fournisseur, bons de livraison, factures, attestations et fichiers de suivi. Elles doivent être datées, lisibles, liées au bon produit et cohérentes avec la commande.</t>
  </si>
  <si>
    <t>Réponse CFA Q067 : On contrôle les documents du produit livré : étiquette, fiche produit, bon ou attestation. Ils doivent correspondre à la livraison.</t>
  </si>
  <si>
    <t>772, 1146</t>
  </si>
  <si>
    <t>Réponse PRO Q068 : Le risque est de considérer le grossiste comme simple livreur sans exiger la traçabilité des produits fournis. Cela rend la traçabilité fragile et le contrôle fournisseur peu fiable.</t>
  </si>
  <si>
    <t>Réponse CFA Q068 : Le problème est d’accepter un produit sans preuve claire ou avec une information qui ne correspond pas au produit livré.</t>
  </si>
  <si>
    <t>777, 1040</t>
  </si>
  <si>
    <t>Réponse PRO Q069 : Le contrôle compare commande, BPU, produit livré, étiquette, lot et documents fournisseur. L’écart est tracé et traité.</t>
  </si>
  <si>
    <t>Réponse CFA Q069 : On compare la commande, le produit, l’étiquette et le bon de livraison. Si ça ne correspond pas, on le signale.</t>
  </si>
  <si>
    <t>784, 1188</t>
  </si>
  <si>
    <t>Réponse PRO Q070 : L’exigence précise préciser l’obligation du titulaire de centraliser et transmettre les données de ses, la preuve attendue, le moment du contrôle et la conséquence en cas d’écart.</t>
  </si>
  <si>
    <t>Réponse CFA Q070 : Le marché dit ce que le fournisseur doit prouver, quand il doit le faire et ce qui se passe si la preuve manque.</t>
  </si>
  <si>
    <t>788, 1108</t>
  </si>
  <si>
    <t>Réponse PRO Q056 : La HVE repose sur une exploitation certifiée et des critères environnementaux vérifiables. Le comptage repose sur un périmètre clair, une valeur HT annuelle et une preuve traçable.</t>
  </si>
  <si>
    <t>Réponse CFA Q056 : La HVE se prouve par une certification de l’exploitation, pas par une formule vague.</t>
  </si>
  <si>
    <t>693, 1067</t>
  </si>
  <si>
    <t>Réponse PRO Q057 : La preuve relie le produit au bon marché : certificat HVE valide, producteur concerné, fiche produit et facture. Une mention commerciale seule ne suffit pas.</t>
  </si>
  <si>
    <t>Réponse CFA Q057 : Il faut une preuve lisible reliée au produit : facture, fiche, certificat ou label valable.</t>
  </si>
  <si>
    <t>699, 1151</t>
  </si>
  <si>
    <t>Réponse PRO Q058 : Le risque est de compter un produit hors périmètre, sans preuve valide ou sur une mauvaise base HT. Le taux devient faux et contestable.</t>
  </si>
  <si>
    <t>Réponse CFA Q058 : Le piège est de compter un produit non prouvé, mal classé ou dans le mauvais total. Le pourcentage devient faux.</t>
  </si>
  <si>
    <t>707, 1044</t>
  </si>
  <si>
    <t>Réponse PRO Q059 : Le contrôle rapproche BPU, facture, fiche produit et preuve. La ligne est intégrée au suivi HT annuel seulement si les éléments concordent.</t>
  </si>
  <si>
    <t>Réponse CFA Q059 : On vérifie le produit, la facture et la preuve. Si ça ne correspond pas, on ne le compte pas ou on signale l’écart.</t>
  </si>
  <si>
    <t>716, 1199</t>
  </si>
  <si>
    <t>Réponse PRO Q060 : La clause précise l’engagement attendu, les preuves à transmettre, la fréquence de contrôle et le traitement des écarts.</t>
  </si>
  <si>
    <t>Réponse CFA Q060 : Le marché indique ce que le fournisseur promet, les preuves à donner et quand elles seront vérifiées.</t>
  </si>
  <si>
    <t>720, 1119</t>
  </si>
  <si>
    <t>Réponse PRO Q086 : Information de l’acheteur et du convive identifie le produit, l’information réglementaire suivie et la preuve de contrôle. Le lien avec l’offre, la livraison et le lot est clair.</t>
  </si>
  <si>
    <t>Réponse CFA Q086 : Information de l’acheteur et du convive permet de savoir quel produit est suivi, quelle information est vérifiée et quelle preuve accompagne la livraison.</t>
  </si>
  <si>
    <t>901, 1068</t>
  </si>
  <si>
    <t>Réponse PRO Q087 : Les preuves utiles sont affichage, fiche produit, origine, allergènes le cas échéant, support fournisseur et registre. Elles doivent être datées, lisibles, liées au bon produit et cohérentes avec la commande.</t>
  </si>
  <si>
    <t>Réponse CFA Q087 : On contrôle les documents du produit livré : étiquette, fiche produit, bon ou attestation. Ils doivent correspondre à la livraison.</t>
  </si>
  <si>
    <t>913, 1137</t>
  </si>
  <si>
    <t>Réponse PRO Q088 : Le risque est de afficher ou annoncer une information non prouvée par les documents du marché. Cela rend la traçabilité fragile et le contrôle fournisseur peu fiable.</t>
  </si>
  <si>
    <t>Réponse CFA Q088 : Le problème est d’accepter un produit sans preuve claire ou avec une information qui ne correspond pas au produit livré.</t>
  </si>
  <si>
    <t>916, 1022</t>
  </si>
  <si>
    <t>Réponse PRO Q089 : Le contrôle compare commande, BPU, produit livré, étiquette, lot et documents fournisseur. L’écart est tracé et traité.</t>
  </si>
  <si>
    <t>Réponse CFA Q089 : On compare la commande, le produit, l’étiquette et le bon de livraison. Si ça ne correspond pas, on le signale.</t>
  </si>
  <si>
    <t>924, 1182</t>
  </si>
  <si>
    <t>Réponse PRO Q090 : L’exigence précise prévoir la transmission des informations nécessaires à l’acheteur pour informer, la preuve attendue, le moment du contrôle et la conséquence en cas d’écart.</t>
  </si>
  <si>
    <t>Réponse CFA Q090 : Le marché dit ce que le fournisseur doit prouver, quand il doit le faire et ce qui se passe si la preuve manque.</t>
  </si>
  <si>
    <t>928, 1110</t>
  </si>
  <si>
    <t>Réponse PRO Q076 : La clause sociale d’insertion impose une obligation sociale d’exécution suivie par des justificatifs. Le périmètre, la pièce support et la limite juridique sont identifiés.</t>
  </si>
  <si>
    <t>Réponse CFA Q076 : La clause sociale d’insertion impose une obligation sociale d’exécution suivie par des justificatifs. Le bon document est repéré et il n’est pas confondu avec une autre règle.</t>
  </si>
  <si>
    <t>150, 831</t>
  </si>
  <si>
    <t>Réponse PRO Q077 : Les preuves utiles sont : Clause sociale, volume d’heures ou indicateur, structure concernée, justificatifs de réalisation. Elles rattachent clause sociale d’insertion au marché, à la livraison ou au suivi.</t>
  </si>
  <si>
    <t>Réponse CFA Q077 : Les preuves à regarder sont : Clause sociale, volume d’heures ou indicateur, structure concernée, justificatifs de réalisation. Elles permettent de vérifier ce qui est écrit et livré.</t>
  </si>
  <si>
    <t>170, 841</t>
  </si>
  <si>
    <t>Réponse PRO Q078 : Le risque principal est de écrire une intention sociale vague, oublier le suivi. Il fragilise la comparaison, l’exécution ou la sanction du marché.</t>
  </si>
  <si>
    <t>Réponse CFA Q078 : L’erreur à éviter est de écrire une intention sociale vague, oublier le suivi. Elle peut empêcher le contrôle ou l’application correcte de la règle.</t>
  </si>
  <si>
    <t>190, 849</t>
  </si>
  <si>
    <t>Réponse PRO Q079 : En exécution, clause sociale d’insertion se contrôle avec Clause sociale, volume d’heures ou indicateur, structure concernée, justificatifs de réalisation. Les écarts sont tracés et reliés à la clause applicable.</t>
  </si>
  <si>
    <t>Réponse CFA Q079 : Sur le terrain, la livraison et les documents sont comparés avec Clause sociale, volume d’heures ou indicateur, structure concernée, justificatifs de réalisation. L’écart est noté et transmis.</t>
  </si>
  <si>
    <t>110, 852</t>
  </si>
  <si>
    <t>Réponse PRO Q080 : Pour clause sociale d’insertion, la clause ou le critère est écrit dans la bonne pièce, mesurable, vérifiable et relié au besoin alimentaire.</t>
  </si>
  <si>
    <t>Réponse CFA Q080 : Pour clause sociale d’insertion, la règle dit clairement ce qui est demandé, comment c’est vérifié et ce qui se passe en cas d’écart.</t>
  </si>
  <si>
    <t>130, 863</t>
  </si>
  <si>
    <t>Réponse PRO Q006 : Mesure du circuit entre le point de départ du produit et son point d’arrivée dans la restauration collective.</t>
  </si>
  <si>
    <t>Réponse CFA Q006 : Mesure du circuit entre le point de départ du produit et son point d’arrivée dans la restauration collective.</t>
  </si>
  <si>
    <t>OCR p.10</t>
  </si>
  <si>
    <t>259, 345</t>
  </si>
  <si>
    <t>Réponse PRO Q007 : Exiger une description du circuit d’approvisionnement et des preuves permettant de compter les intermédiaires réels.</t>
  </si>
  <si>
    <t>Réponse CFA Q007 : Il faut demander et regarder les preuves utiles : exiger une description du circuit d’approvisionnement et des preuves permettant de compter les intermédiaires réels.</t>
  </si>
  <si>
    <t>226, 348</t>
  </si>
  <si>
    <t>Réponse PRO Q008 : Le risque principal est de noter une offre sur une promesse non vérifiable ou oublier que le barème dépend du nombre d’intermédiaires effectivement constaté.</t>
  </si>
  <si>
    <t>Réponse CFA Q008 : L’erreur à éviter est de noter une offre sur une promesse non vérifiable ou oublier que le barème dépend du nombre d’intermédiaires effectivement constaté.</t>
  </si>
  <si>
    <t>253, 359</t>
  </si>
  <si>
    <t>Réponse PRO Q009 : Faire raconter le trajet produit de façon simple : qui vend à qui, qui transporte, qui facture et qui livre.</t>
  </si>
  <si>
    <t>Réponse CFA Q009 : Sur le terrain, il faut faire raconter le trajet produit de façon simple : qui vend à qui, qui transporte, qui facture et qui livre.</t>
  </si>
  <si>
    <t>228, 363</t>
  </si>
  <si>
    <t>Réponse PRO Q010 : Prévoir un sous-critère lisible dans le RC et une sanction d’exécution si l’engagement n’est pas respecté.</t>
  </si>
  <si>
    <t>Réponse CFA Q010 : Il faut écrire l’exigence clairement dans le marché puis vérifier pendant l’exécution : prévoir un sous-critère lisible dans le RC et une sanction d’exécution si l’engagement n’est pas respecté.</t>
  </si>
  <si>
    <t>272, 373</t>
  </si>
  <si>
    <t>Réponse PRO Q076 : Réduction de la dépendance aux produits phytosanitaires, fertilisants et pratiques agricoles à impact environnemental.</t>
  </si>
  <si>
    <t>Réponse CFA Q076 : Réduction de la dépendance aux produits phytosanitaires, fertilisants et pratiques agricoles à impact environnemental.</t>
  </si>
  <si>
    <t>OCR p.8,14</t>
  </si>
  <si>
    <t>281, 836</t>
  </si>
  <si>
    <t>Réponse PRO Q077 : S’appuyer sur certification, pratiques déclarées, documents de filière et cohérence avec les exigences du marché.</t>
  </si>
  <si>
    <t>Réponse CFA Q077 : Il faut demander et regarder les preuves utiles : s’appuyer sur certification, pratiques déclarées, documents de filière et cohérence avec les exigences du marché.</t>
  </si>
  <si>
    <t>287, 843</t>
  </si>
  <si>
    <t>Réponse PRO Q078 : Le risque principal est de confondre absence totale d’intrants, réduction des intrants et certification environnementale.</t>
  </si>
  <si>
    <t>Réponse CFA Q078 : L’erreur à éviter est de confondre absence totale d’intrants, réduction des intrants et certification environnementale.</t>
  </si>
  <si>
    <t>244, 848</t>
  </si>
  <si>
    <t>Réponse PRO Q079 : Questionner les producteurs ou fournisseurs sur les traitements, la fertilisation et les garanties disponibles.</t>
  </si>
  <si>
    <t>Réponse CFA Q079 : Sur le terrain, il faut questionner les producteurs ou fournisseurs sur les traitements, la fertilisation et les garanties disponibles.</t>
  </si>
  <si>
    <t>279, 857</t>
  </si>
  <si>
    <t>Réponse PRO Q080 : Ne retenir que des exigences vérifiables et non discriminatoires sur les pratiques agricoles ou certifications pertinentes.</t>
  </si>
  <si>
    <t>Réponse CFA Q080 : Il faut écrire l’exigence clairement dans le marché puis vérifier pendant l’exécution : ne retenir que des exigences vérifiables et non discriminatoires sur les pratiques agricoles ou certifications.</t>
  </si>
  <si>
    <t>261, 862</t>
  </si>
  <si>
    <t>Réponse PRO Q041 : Le Label Rouge identifie un produit de qualité supérieure reconnu par un signe national et un certificat. Le comptage repose sur un périmètre clair, une valeur HT annuelle et une preuve traçable.</t>
  </si>
  <si>
    <t>Réponse CFA Q041 : Le Label Rouge indique une qualité supérieure reconnue. Il faut vérifier la preuve du produit.</t>
  </si>
  <si>
    <t>588, 1069</t>
  </si>
  <si>
    <t>Réponse PRO Q042 : La preuve relie le produit au bon marché : certificat Label Rouge, fiche produit et facture du lot concerné. Une mention commerciale seule ne suffit pas.</t>
  </si>
  <si>
    <t>Réponse CFA Q042 : Il faut une preuve lisible reliée au produit : facture, fiche, certificat ou label valable.</t>
  </si>
  <si>
    <t>594, 1158</t>
  </si>
  <si>
    <t>Réponse PRO Q043 : Le risque est de compter un produit hors périmètre, sans preuve valide ou sur une mauvaise base HT. Le taux devient faux et contestable.</t>
  </si>
  <si>
    <t>Réponse CFA Q043 : Le piège est de compter un produit non prouvé, mal classé ou dans le mauvais total. Le pourcentage devient faux.</t>
  </si>
  <si>
    <t>601, 1043</t>
  </si>
  <si>
    <t>Réponse PRO Q044 : Le contrôle rapproche BPU, facture, fiche produit et preuve. La ligne est intégrée au suivi HT annuel seulement si les éléments concordent.</t>
  </si>
  <si>
    <t>Réponse CFA Q044 : On vérifie le produit, la facture et la preuve. Si ça ne correspond pas, on ne le compte pas ou on signale l’écart.</t>
  </si>
  <si>
    <t>612, 1210</t>
  </si>
  <si>
    <t>Réponse PRO Q045 : La clause précise l’engagement attendu, les preuves à transmettre, la fréquence de contrôle et le traitement des écarts.</t>
  </si>
  <si>
    <t>Réponse CFA Q045 : Le marché indique ce que le fournisseur promet, les preuves à donner et quand elles seront vérifiées.</t>
  </si>
  <si>
    <t>615, 1125</t>
  </si>
  <si>
    <t>Réponse PRO Q051 : Lait traité à ultra haute température permettant une conservation longue à température ambiante avant ouverture.</t>
  </si>
  <si>
    <t>Réponse CFA Q051 : Lait traité à ultra haute température permettant une conservation longue à température ambiante avant ouverture.</t>
  </si>
  <si>
    <t>OCR p.68</t>
  </si>
  <si>
    <t>237, 659</t>
  </si>
  <si>
    <t>Réponse PRO Q052 : Contrôler la nature UHT du produit, les conditions de stockage, les dates, les besoins réels et les éventuelles non-conformités.</t>
  </si>
  <si>
    <t>Réponse CFA Q052 : Il faut demander et regarder les preuves utiles : contrôler la nature UHT du produit, les conditions de stockage, les dates, les besoins réels et les éventuelles non-conformités.</t>
  </si>
  <si>
    <t>214, 663</t>
  </si>
  <si>
    <t>Réponse PRO Q053 : Le risque principal est de assimiler UHT et pasteurisé ou ignorer les impacts de chaîne du froid, stockage, pertes et risque sanitaire.</t>
  </si>
  <si>
    <t>Réponse CFA Q053 : L’erreur à éviter est de assimiler UHT et pasteurisé ou ignorer les impacts de chaîne du froid, stockage, pertes et risque sanitaire.</t>
  </si>
  <si>
    <t>241, 673</t>
  </si>
  <si>
    <t>Réponse PRO Q054 : Adapter les commandes, le stockage et la rotation pour éviter les ruptures et les pertes inutiles.</t>
  </si>
  <si>
    <t>Réponse CFA Q054 : Sur le terrain, il faut adapter les commandes, le stockage et la rotation pour éviter les ruptures et les pertes inutiles.</t>
  </si>
  <si>
    <t>206, 676</t>
  </si>
  <si>
    <t>Réponse PRO Q055 : Préciser l’exigence UHT dans le marché si elle répond au besoin de conservation, logistique et réduction des pertes.</t>
  </si>
  <si>
    <t>Réponse CFA Q055 : Il faut écrire l’exigence clairement dans le marché puis vérifier pendant l’exécution : préciser l’exigence UHT dans le marché si elle répond au besoin de conservation, logistique et réduction des pertes.</t>
  </si>
  <si>
    <t>269, 688</t>
  </si>
  <si>
    <t>Réponse PRO Q081 : Lots sensibles à traçabilité renforcée identifie le produit, l’information réglementaire suivie et la preuve de contrôle. Le lien avec l’offre, la livraison et le lot est clair.</t>
  </si>
  <si>
    <t>Réponse CFA Q081 : Lots sensibles à traçabilité renforcée permet de savoir quel produit est suivi, quelle information est vérifiée et quelle preuve accompagne la livraison.</t>
  </si>
  <si>
    <t>871, 1073</t>
  </si>
  <si>
    <t>Réponse PRO Q082 : Les preuves utiles sont liste des lots, exigences CCTP, fiches techniques, attestations, bons de livraison et suivi. Elles doivent être datées, lisibles, liées au bon produit et cohérentes avec la commande.</t>
  </si>
  <si>
    <t>Réponse CFA Q082 : On contrôle les documents du produit livré : étiquette, fiche produit, bon ou attestation. Ils doivent correspondre à la livraison.</t>
  </si>
  <si>
    <t>877, 1172</t>
  </si>
  <si>
    <t>Réponse PRO Q083 : Le risque est de appliquer le même niveau de contrôle à toutes les familles malgré des risques différents. Cela rend la traçabilité fragile et le contrôle fournisseur peu fiable.</t>
  </si>
  <si>
    <t>Réponse CFA Q083 : Le problème est d’accepter un produit sans preuve claire ou avec une information qui ne correspond pas au produit livré.</t>
  </si>
  <si>
    <t>881, 1023</t>
  </si>
  <si>
    <t>Réponse PRO Q084 : Le contrôle compare commande, BPU, produit livré, étiquette, lot et documents fournisseur. L’écart est tracé et traité.</t>
  </si>
  <si>
    <t>Réponse CFA Q084 : On compare la commande, le produit, l’étiquette et le bon de livraison. Si ça ne correspond pas, on le signale.</t>
  </si>
  <si>
    <t>889, 1185</t>
  </si>
  <si>
    <t>Réponse PRO Q085 : L’exigence précise cibler les exigences de traçabilité par lot ou famille de produits, la preuve attendue, le moment du contrôle et la conséquence en cas d’écart.</t>
  </si>
  <si>
    <t>Réponse CFA Q085 : Le marché dit ce que le fournisseur doit prouver, quand il doit le faire et ce qui se passe si la preuve manque.</t>
  </si>
  <si>
    <t>893, 1097</t>
  </si>
  <si>
    <t>Réponse PRO Q081 : Le marché réservé limite la consultation à des structures éligibles et vérifiables selon les règles prévues. Le périmètre, la pièce support et la limite juridique sont identifiés.</t>
  </si>
  <si>
    <t>Réponse CFA Q081 : Le marché réservé limite la consultation à des structures éligibles et vérifiables selon les règles prévues. Le bon document est repéré et il n’est pas confondu avec une autre règle.</t>
  </si>
  <si>
    <t>155, 869</t>
  </si>
  <si>
    <t>Réponse PRO Q082 : Les preuves utiles sont : Avis ou documents de consultation, justificatifs d’éligibilité, agrément ou statut de la structure. Elles rattachent marché réservé au marché, à la livraison ou au suivi.</t>
  </si>
  <si>
    <t>Réponse CFA Q082 : Les preuves à regarder sont : Avis ou documents de consultation, justificatifs d’éligibilité, agrément ou statut de la structure. Elles permettent de vérifier ce qui est écrit et livré.</t>
  </si>
  <si>
    <t>175, 876</t>
  </si>
  <si>
    <t>Réponse PRO Q083 : Le risque principal est de confondre marché réservé et insertion, réserver sans base contrôlée ou ne pas vérifier l’éligibilité de. Il fragilise la comparaison, l’exécution ou la sanction du marché.</t>
  </si>
  <si>
    <t>Réponse CFA Q083 : L’erreur à éviter est de confondre marché réservé et insertion, réserver sans base contrôlée ou ne pas vérifier l’éligibilité de. Elle peut empêcher le contrôle ou l’application correcte de la règle.</t>
  </si>
  <si>
    <t>195, 883</t>
  </si>
  <si>
    <t>Réponse PRO Q084 : En exécution, marché réservé se contrôle avec Avis ou documents de consultation, justificatifs d’éligibilité, agrément ou statut de la structure. Les écarts sont tracés et reliés à la clause applicable.</t>
  </si>
  <si>
    <t>Réponse CFA Q084 : Sur le terrain, la livraison et les documents sont comparés avec Avis ou documents de consultation, justificatifs d’éligibilité, agrément ou statut de la structure. L’écart est noté et transmis.</t>
  </si>
  <si>
    <t>115, 887</t>
  </si>
  <si>
    <t>Réponse PRO Q085 : Pour marché réservé, la clause ou le critère est écrit dans la bonne pièce, mesurable, vérifiable et relié au besoin alimentaire.</t>
  </si>
  <si>
    <t>Réponse CFA Q085 : Pour marché réservé, la règle dit clairement ce qui est demandé, comment c’est vérifié et ce qui se passe en cas d’écart.</t>
  </si>
  <si>
    <t>135, 897</t>
  </si>
  <si>
    <t>Réponse PRO Q011 : Les produits transformés à base de viande, volaille ou poisson doivent afficher muscle entier non mélangé, 100 % filet ou muscle anatomique lorsque cette exigence est retenue.</t>
  </si>
  <si>
    <t>Réponse CFA Q011 : Un nugget ou un pané demandé en qualité supérieure doit venir d'un vrai morceau ou filet identifié, pas d'un mélange flou.</t>
  </si>
  <si>
    <t>58, 380</t>
  </si>
  <si>
    <t>Réponse PRO Q012 : Les preuves sont étiquette, fiche technique, composition détaillée, mention 100 % filet, muscle entier non mélangé ou muscle anatomique.</t>
  </si>
  <si>
    <t>Réponse CFA Q012 : Les preuves à vérifier sont étiquette, fiche technique, composition détaillée, mention 100 % filet, muscle entier non mélangé ou muscle anatomique.</t>
  </si>
  <si>
    <t>74, 384</t>
  </si>
  <si>
    <t>Réponse PRO Q013 : Les risques principaux sont accepter un produit reconstitué non identifié, lire seulement le nom commercial, ignorer la composition ou ne pas rejeter un produit non conforme.</t>
  </si>
  <si>
    <t>Réponse CFA Q013 : Les erreurs à éviter sont accepter un produit reconstitué non identifié, lire seulement le nom commercial, ignorer la composition ou ne pas rejeter un produit non conforme.</t>
  </si>
  <si>
    <t>86, 395</t>
  </si>
  <si>
    <t>Réponse PRO Q014 : Le contrôle consiste à lire la composition et les mentions visibles, comparer avec la commande et refuser ou signaler si la mention attendue manque.</t>
  </si>
  <si>
    <t>Réponse CFA Q014 : Le contrôle terrain consiste à lire la composition et les mentions visibles, comparer avec la commande et refuser ou signaler si la mention attendue manque.</t>
  </si>
  <si>
    <t>11, 400</t>
  </si>
  <si>
    <t>Réponse PRO Q015 : Le marché prévoit une exigence CCTP sur la composition, la mention visible sur l'étiquette, le rejet des produits non conformes et la pénalité éventuelle.</t>
  </si>
  <si>
    <t>Réponse CFA Q015 : Le marché indique une exigence CCTP sur la composition, la mention visible sur l'étiquette, le rejet des produits non conformes et la pénalité éventuelle.</t>
  </si>
  <si>
    <t>37, 406</t>
  </si>
  <si>
    <t>Réponse PRO Q016 : La recherche d'une charcuterie limitant autant que possible les additifs nitrés, avec une exigence documentée et contrôlable.</t>
  </si>
  <si>
    <t>Réponse CFA Q016 : Il faut vérifier si la charcuterie contient des nitrites ou nitrates ajoutés et ne pas se fier au seul aspect du produit.</t>
  </si>
  <si>
    <t>48, 411</t>
  </si>
  <si>
    <t>Réponse PRO Q017 : Les preuves sont fiche technique, liste d'ingrédients, additifs déclarés, engagement fournisseur et référence produit dans le BPU.</t>
  </si>
  <si>
    <t>Réponse CFA Q017 : Les preuves à vérifier sont fiche technique, liste d'ingrédients, additifs déclarés, engagement fournisseur et référence produit dans le BPU.</t>
  </si>
  <si>
    <t>78, 421</t>
  </si>
  <si>
    <t>Réponse PRO Q018 : Les risques principaux sont ignorer les additifs, confondre sans nitrite ajouté et charcuterie ordinaire, accepter une fiche incomplète ou ne pas suivre l'engagement.</t>
  </si>
  <si>
    <t>Réponse CFA Q018 : Les erreurs à éviter sont ignorer les additifs, confondre sans nitrite ajouté et charcuterie ordinaire, accepter une fiche incomplète ou ne pas suivre l'engagement.</t>
  </si>
  <si>
    <t>99, 430</t>
  </si>
  <si>
    <t>Réponse PRO Q019 : Le contrôle consiste à lire la liste d'ingrédients, rechercher les additifs nitrés, comparer au produit commandé et archiver la preuve.</t>
  </si>
  <si>
    <t>Réponse CFA Q019 : Le contrôle terrain consiste à lire la liste d'ingrédients, rechercher les additifs nitrés, comparer au produit commandé et archiver la preuve.</t>
  </si>
  <si>
    <t>12, 435</t>
  </si>
  <si>
    <t>Réponse PRO Q020 : Le marché prévoit un critère ou une exigence de limitation des additifs nitrés, avec preuves documentaires et modalités de suivi.</t>
  </si>
  <si>
    <t>Réponse CFA Q020 : Le marché indique un critère ou une exigence de limitation des additifs nitrés, avec preuves documentaires et modalités de suivi.</t>
  </si>
  <si>
    <t>28, 442</t>
  </si>
  <si>
    <t>Réponse PRO Q076 : Non-conformité de traçabilité identifie le produit, l’information réglementaire suivie et la preuve de contrôle. Le lien avec l’offre, la livraison et le lot est clair.</t>
  </si>
  <si>
    <t>Réponse CFA Q076 : Non-conformité de traçabilité permet de savoir quel produit est suivi, quelle information est vérifiée et quelle preuve accompagne la livraison.</t>
  </si>
  <si>
    <t>835, 1077</t>
  </si>
  <si>
    <t>Réponse PRO Q077 : Les preuves utiles sont fiche de non-conformité, réserve de réception, échange fournisseur, preuve manquante et suivi. Elles doivent être datées, lisibles, liées au bon produit et cohérentes avec la commande.</t>
  </si>
  <si>
    <t>Réponse CFA Q077 : On contrôle les documents du produit livré : étiquette, fiche produit, bon ou attestation. Ils doivent correspondre à la livraison.</t>
  </si>
  <si>
    <t>842, 1166</t>
  </si>
  <si>
    <t>Réponse PRO Q078 : Le risque est de laisser passer des écarts répétés qui rendent le suivi réglementaire inutilisable. Cela rend la traçabilité fragile et le contrôle fournisseur peu fiable.</t>
  </si>
  <si>
    <t>Réponse CFA Q078 : Le problème est d’accepter un produit sans preuve claire ou avec une information qui ne correspond pas au produit livré.</t>
  </si>
  <si>
    <t>847, 1046</t>
  </si>
  <si>
    <t>Réponse PRO Q079 : Le contrôle compare commande, BPU, produit livré, étiquette, lot et documents fournisseur. L’écart est tracé et traité.</t>
  </si>
  <si>
    <t>Réponse CFA Q079 : On compare la commande, le produit, l’étiquette et le bon de livraison. Si ça ne correspond pas, on le signale.</t>
  </si>
  <si>
    <t>854, 1186</t>
  </si>
  <si>
    <t>Réponse PRO Q080 : L’exigence précise prévoir réserves, pénalités ou mesures correctives en cas de preuve absente ou, la preuve attendue, le moment du contrôle et la conséquence en cas d’écart.</t>
  </si>
  <si>
    <t>Réponse CFA Q080 : Le marché dit ce que le fournisseur doit prouver, quand il doit le faire et ce qui se passe si la preuve manque.</t>
  </si>
  <si>
    <t>858, 1113</t>
  </si>
  <si>
    <t>Réponse PRO Q001 : Étiquetage de l’origine identifie le produit, l’information réglementaire suivie et la preuve de contrôle. Le lien avec l’offre, la livraison et le lot est clair.</t>
  </si>
  <si>
    <t>Réponse CFA Q001 : Étiquetage de l’origine permet de savoir quel produit est suivi, quelle information est vérifiée et quelle preuve accompagne la livraison.</t>
  </si>
  <si>
    <t>306, 1066</t>
  </si>
  <si>
    <t>Réponse PRO Q002 : Les preuves utiles sont étiquette, fiche produit, bon de livraison, facture et déclaration fournisseur. Elles doivent être datées, lisibles, liées au bon produit et cohérentes avec la commande.</t>
  </si>
  <si>
    <t>Réponse CFA Q002 : On contrôle les documents du produit livré : étiquette, fiche produit, bon ou attestation. Ils doivent correspondre à la livraison.</t>
  </si>
  <si>
    <t>318, 1163</t>
  </si>
  <si>
    <t>Réponse PRO Q003 : Le risque est de confondre une marque, une adresse commerciale ou un conditionneur avec l’origine réelle. Cela rend la traçabilité fragile et le contrôle fournisseur peu fiable.</t>
  </si>
  <si>
    <t>Réponse CFA Q003 : Le problème est d’accepter un produit sans preuve claire ou avec une information qui ne correspond pas au produit livré.</t>
  </si>
  <si>
    <t>322, 1039</t>
  </si>
  <si>
    <t>Réponse PRO Q004 : Le contrôle compare commande, BPU, produit livré, étiquette, lot et documents fournisseur. L’écart est tracé et traité.</t>
  </si>
  <si>
    <t>Réponse CFA Q004 : On compare la commande, le produit, l’étiquette et le bon de livraison. Si ça ne correspond pas, on le signale.</t>
  </si>
  <si>
    <t>330, 1181</t>
  </si>
  <si>
    <t>Réponse PRO Q005 : L’exigence précise prévoir une exigence de transmission et de maintien des informations d’origine, la preuve attendue, le moment du contrôle et la conséquence en cas d’écart.</t>
  </si>
  <si>
    <t>Réponse CFA Q005 : Le marché dit ce que le fournisseur doit prouver, quand il doit le faire et ce qui se passe si la preuve manque.</t>
  </si>
  <si>
    <t>333, 1115</t>
  </si>
  <si>
    <t>410, 413</t>
  </si>
  <si>
    <t>417, 420</t>
  </si>
  <si>
    <t>Réponse PRO Q018 : Le risque consiste à prendre une plateforme pour une preuve suffisante de capacité ou de conformité. Il peut fausser la concurrence, la comparaison des offres ou l’exécution.</t>
  </si>
  <si>
    <t>424, 425</t>
  </si>
  <si>
    <t>Réponse PRO Q019 : L’application consiste à chercher les outils disponibles, comparer les informations, vérifier l’actualisation, identifier les contacts, ne pas copier sans contrôle. Les points utiles alimentent le CCTP, le BPU, le RC ou le suivi.</t>
  </si>
  <si>
    <t>431, 433</t>
  </si>
  <si>
    <t>441, 444</t>
  </si>
  <si>
    <t>Réponse PRO Q031 : L'ovosexage vise à identifier le sexe avant éclosion afin d'éviter l'élimination des poussins mâles, avec une exigence traçable sur les œufs frais.</t>
  </si>
  <si>
    <t>Réponse CFA Q031 : Les œufs issus de poulettes ovosexées viennent d'une filière qui évite de faire éclore des mâles pour les éliminer ensuite.</t>
  </si>
  <si>
    <t>63, 520</t>
  </si>
  <si>
    <t>Réponse PRO Q032 : Les preuves sont mention fournisseur, certificat ou attestation filière, emballage, fiche produit et engagement du titulaire.</t>
  </si>
  <si>
    <t>Réponse CFA Q032 : Les preuves à vérifier sont mention fournisseur, certificat ou attestation filière, emballage, fiche produit et engagement du titulaire.</t>
  </si>
  <si>
    <t>81, 525</t>
  </si>
  <si>
    <t>Réponse PRO Q033 : Les risques principaux sont confondre ovosexage avec plein air ou bio, accepter une affirmation orale ou ne pas relier la preuve au produit livré.</t>
  </si>
  <si>
    <t>Réponse CFA Q033 : Les erreurs à éviter sont confondre ovosexage avec plein air ou bio, accepter une affirmation orale ou ne pas relier la preuve au produit livré.</t>
  </si>
  <si>
    <t>92, 535</t>
  </si>
  <si>
    <t>Réponse PRO Q034 : Le contrôle consiste à vérifier la mention ou l'attestation, contrôler que le produit livré correspond à la référence commandée et conserver la preuve.</t>
  </si>
  <si>
    <t>Réponse CFA Q034 : Le contrôle terrain consiste à vérifier la mention ou l'attestation, contrôler que le produit livré correspond à la référence commandée et conserver la preuve.</t>
  </si>
  <si>
    <t>20, 540</t>
  </si>
  <si>
    <t>Réponse PRO Q035 : Le marché prévoit une exigence ou un critère sur les œufs frais issus de poulettes ovosexées, avec preuve et suivi des livraisons.</t>
  </si>
  <si>
    <t>Réponse CFA Q035 : Le marché indique une exigence ou un critère sur les œufs frais issus de poulettes ovosexées, avec preuve et suivi des livraisons.</t>
  </si>
  <si>
    <t>43, 546</t>
  </si>
  <si>
    <t>900, 904</t>
  </si>
  <si>
    <t>907, 911</t>
  </si>
  <si>
    <t>914, 915</t>
  </si>
  <si>
    <t>Réponse PRO Q089 : L’application consiste à observer les marchés comparables, repérer les bonnes clauses, adapter sans copier, vérifier le contexte, améliorer son propre besoin. Les points utiles alimentent le CCTP, le BPU, le RC ou le suivi.</t>
  </si>
  <si>
    <t>921, 923</t>
  </si>
  <si>
    <t>930, 933</t>
  </si>
  <si>
    <t>376, 378</t>
  </si>
  <si>
    <t>382, 385</t>
  </si>
  <si>
    <t>389, 390</t>
  </si>
  <si>
    <t>Réponse PRO Q014 : L’application consiste à repérer les acteurs locaux, utiliser les informations du territoire, ne pas réserver abusivement, documenter le besoin, garder une concurrence ouverte. Les points utiles alimentent le CCTP, le BPU, le RC ou le suivi.</t>
  </si>
  <si>
    <t>396, 398</t>
  </si>
  <si>
    <t>405, 408</t>
  </si>
  <si>
    <t>Réponse PRO Q046 : Protéines animales transformées identifie le produit, l’information réglementaire suivie et la preuve de contrôle. Le lien avec l’offre, la livraison et le lot est clair.</t>
  </si>
  <si>
    <t>Réponse CFA Q046 : Protéines animales transformées permet de savoir quel produit est suivi, quelle information est vérifiée et quelle preuve accompagne la livraison.</t>
  </si>
  <si>
    <t>625, 1083</t>
  </si>
  <si>
    <t>Réponse PRO Q047 : Les preuves utiles sont fiche technique, composition, origine de matière première, déclaration fournisseur et cahier des. Elles doivent être datées, lisibles, liées au bon produit et cohérentes avec la commande.</t>
  </si>
  <si>
    <t>Réponse CFA Q047 : On contrôle les documents du produit livré : étiquette, fiche produit, bon ou attestation. Ils doivent correspondre à la livraison.</t>
  </si>
  <si>
    <t>632, 1169</t>
  </si>
  <si>
    <t>Réponse PRO Q048 : Le risque est de confondre PAT avec projet alimentaire territorial ou ignorer une matière animale transformée. Cela rend la traçabilité fragile et le contrôle fournisseur peu fiable.</t>
  </si>
  <si>
    <t>Réponse CFA Q048 : Le problème est d’accepter un produit sans preuve claire ou avec une information qui ne correspond pas au produit livré.</t>
  </si>
  <si>
    <t>637, 1035</t>
  </si>
  <si>
    <t>Réponse PRO Q049 : Le contrôle compare commande, BPU, produit livré, étiquette, lot et documents fournisseur. L’écart est tracé et traité.</t>
  </si>
  <si>
    <t>Réponse CFA Q049 : On compare la commande, le produit, l’étiquette et le bon de livraison. Si ça ne correspond pas, on le signale.</t>
  </si>
  <si>
    <t>644, 1187</t>
  </si>
  <si>
    <t>Réponse PRO Q050 : L’exigence précise prévoir une vigilance documentaire sur les PAT quand elles peuvent être présentes, la preuve attendue, le moment du contrôle et la conséquence en cas d’écart.</t>
  </si>
  <si>
    <t>Réponse CFA Q050 : Le marché dit ce que le fournisseur doit prouver, quand il doit le faire et ce qui se passe si la preuve manque.</t>
  </si>
  <si>
    <t>649, 1116</t>
  </si>
  <si>
    <t>Réponse PRO Q071 : L’écolabel pêche durable concerne des produits de la pêche rattachés à un lot certifié. Le comptage repose sur un périmètre clair, une valeur HT annuelle et une preuve traçable.</t>
  </si>
  <si>
    <t>Réponse CFA Q071 : La pêche durable se compte si le produit ou le lot possède une preuve d’écolabel.</t>
  </si>
  <si>
    <t>796, 1065</t>
  </si>
  <si>
    <t>Réponse PRO Q072 : La preuve relie le produit au bon marché : certificat d’écolabel, lot concerné, fiche produit et facture. Une mention commerciale seule ne suffit pas.</t>
  </si>
  <si>
    <t>Réponse CFA Q072 : Il faut une preuve lisible reliée au produit : facture, fiche, certificat ou label valable.</t>
  </si>
  <si>
    <t>803, 1161</t>
  </si>
  <si>
    <t>Réponse PRO Q073 : Le risque est de compter un produit hors périmètre, sans preuve valide ou sur une mauvaise base HT. Le taux devient faux et contestable.</t>
  </si>
  <si>
    <t>Réponse CFA Q073 : Le piège est de compter un produit non prouvé, mal classé ou dans le mauvais total. Le pourcentage devient faux.</t>
  </si>
  <si>
    <t>812, 1038</t>
  </si>
  <si>
    <t>Réponse PRO Q074 : Le contrôle rapproche BPU, facture, fiche produit et preuve. La ligne est intégrée au suivi HT annuel seulement si les éléments concordent.</t>
  </si>
  <si>
    <t>Réponse CFA Q074 : On vérifie le produit, la facture et la preuve. Si ça ne correspond pas, on ne le compte pas ou on signale l’écart.</t>
  </si>
  <si>
    <t>822, 1204</t>
  </si>
  <si>
    <t>Réponse PRO Q075 : La clause précise l’engagement attendu, les preuves à transmettre, la fréquence de contrôle et le traitement des écarts.</t>
  </si>
  <si>
    <t>Réponse CFA Q075 : Le marché indique ce que le fournisseur promet, les preuves à donner et quand elles seront vérifiées.</t>
  </si>
  <si>
    <t>825, 1129</t>
  </si>
  <si>
    <t>Réponse PRO Q061 : Les pénalités contractuelles sanctionnent un retard ou un manquement prévu dans le marché et constaté par une preuve. Le périmètre, la pièce support et la limite juridique sont identifiés.</t>
  </si>
  <si>
    <t>Réponse CFA Q061 : Les pénalités contractuelles sanctionnent un retard ou un manquement prévu dans le marché et constaté par une preuve. Le bon document est repéré et il n’est pas confondu avec une autre règle.</t>
  </si>
  <si>
    <t>156, 730</t>
  </si>
  <si>
    <t>Réponse PRO Q062 : Les preuves utiles sont : CCAP, obligation concernée, fait constaté, date. Elles rattachent pénalités contractuelles au marché, à la livraison ou au suivi.</t>
  </si>
  <si>
    <t>Réponse CFA Q062 : Les preuves à regarder sont : CCAP, obligation concernée, fait constaté, date. Elles permettent de vérifier ce qui est écrit et livré.</t>
  </si>
  <si>
    <t>176, 736</t>
  </si>
  <si>
    <t>Réponse PRO Q063 : Le risque principal est de appliquer une pénalité non prévue, sans preuve. Il fragilise la comparaison, l’exécution ou la sanction du marché.</t>
  </si>
  <si>
    <t>Réponse CFA Q063 : L’erreur à éviter est de appliquer une pénalité non prévue, sans preuve. Elle peut empêcher le contrôle ou l’application correcte de la règle.</t>
  </si>
  <si>
    <t>196, 743</t>
  </si>
  <si>
    <t>Réponse PRO Q064 : En exécution, pénalités contractuelles se contrôle avec CCAP, obligation concernée, fait constaté, date. Les écarts sont tracés et reliés à la clause applicable.</t>
  </si>
  <si>
    <t>Réponse CFA Q064 : Sur le terrain, la livraison et les documents sont comparés avec CCAP, obligation concernée, fait constaté, date. L’écart est noté et transmis.</t>
  </si>
  <si>
    <t>116, 748</t>
  </si>
  <si>
    <t>Réponse PRO Q065 : Pour pénalités contractuelles, la clause ou le critère est écrit dans la bonne pièce, mesurable, vérifiable et relié au besoin alimentaire.</t>
  </si>
  <si>
    <t>Réponse CFA Q065 : Pour pénalités contractuelles, la règle dit clairement ce qui est demandé, comment c’est vérifié et ce qui se passe en cas d’écart.</t>
  </si>
  <si>
    <t>136, 758</t>
  </si>
  <si>
    <t>Réponse PRO Q091 : Le plan de progrès fixe une trajectoire d’amélioration avec objectifs, échéances et suivi. Le comptage repose sur un périmètre clair, une valeur HT annuelle et une preuve traçable.</t>
  </si>
  <si>
    <t>Réponse CFA Q091 : Le plan de progrès indique ce qui doit s’améliorer, quand, et comment ce sera suivi.</t>
  </si>
  <si>
    <t>938, 1081</t>
  </si>
  <si>
    <t>Réponse PRO Q092 : La preuve relie le produit au bon marché : objectifs, échéances, indicateurs, comptes rendus et preuves de progression. Une mention commerciale seule ne suffit pas.</t>
  </si>
  <si>
    <t>Réponse CFA Q092 : Il faut une preuve lisible reliée au produit : facture, fiche, certificat ou label valable.</t>
  </si>
  <si>
    <t>944, 1173</t>
  </si>
  <si>
    <t>Réponse PRO Q093 : Le risque est de compter un produit hors périmètre, sans preuve valide ou sur une mauvaise base HT. Le taux devient faux et contestable.</t>
  </si>
  <si>
    <t>Réponse CFA Q093 : Le piège est de compter un produit non prouvé, mal classé ou dans le mauvais total. Le pourcentage devient faux.</t>
  </si>
  <si>
    <t>952, 1045</t>
  </si>
  <si>
    <t>Réponse PRO Q094 : Le contrôle rapproche BPU, facture, fiche produit et preuve. La ligne est intégrée au suivi HT annuel seulement si les éléments concordent.</t>
  </si>
  <si>
    <t>Réponse CFA Q094 : On vérifie le produit, la facture et la preuve. Si ça ne correspond pas, on ne le compte pas ou on signale l’écart.</t>
  </si>
  <si>
    <t>962, 1211</t>
  </si>
  <si>
    <t>Réponse PRO Q095 : La clause précise l’engagement attendu, les preuves à transmettre, la fréquence de contrôle et le traitement des écarts.</t>
  </si>
  <si>
    <t>Réponse CFA Q095 : Le marché indique ce que le fournisseur promet, les preuves à donner et quand elles seront vérifiées.</t>
  </si>
  <si>
    <t>964, 1131</t>
  </si>
  <si>
    <t>Réponse PRO Q001 : Les fréquences de service, les grammages adaptés aux convives, la qualité nutritionnelle, la part réelle de protéines et la diversification des sources protéiques.</t>
  </si>
  <si>
    <t>Réponse CFA Q001 : Le plat protéiné doit être adapté aux convives, bien dosé, varié et pas seulement choisi parce qu'il paraît nourrissant.</t>
  </si>
  <si>
    <t>56, 310</t>
  </si>
  <si>
    <t>Réponse PRO Q002 : Les preuves sont fiche recette, grammage, composition, menu, plan alimentaire, fiche technique produit et suivi des fréquences.</t>
  </si>
  <si>
    <t>Réponse CFA Q002 : Les preuves à vérifier sont fiche recette, grammage, composition, menu, plan alimentaire, fiche technique produit et suivi des fréquences.</t>
  </si>
  <si>
    <t>77, 316</t>
  </si>
  <si>
    <t>Réponse PRO Q003 : Les risques principaux sont confondre plat protidique et simple présence de viande, négliger les grammages, oublier la diversification ou accepter un produit pauvre en protéine utile.</t>
  </si>
  <si>
    <t>Réponse CFA Q003 : Les erreurs à éviter sont confondre plat protidique et simple présence de viande, négliger les grammages, oublier la diversification ou accepter un produit pauvre en protéine utile.</t>
  </si>
  <si>
    <t>93, 325</t>
  </si>
  <si>
    <t>Réponse PRO Q004 : Le contrôle consiste à comparer menu, fiche recette, grammage prévu et produit livré, puis repérer les écarts de composition ou de fréquence.</t>
  </si>
  <si>
    <t>Réponse CFA Q004 : Le contrôle terrain consiste à comparer menu, fiche recette, grammage prévu et produit livré, puis repérer les écarts de composition ou de fréquence.</t>
  </si>
  <si>
    <t>7, 331</t>
  </si>
  <si>
    <t>Réponse PRO Q005 : Le marché prévoit des exigences de composition, de grammage, de fréquence, de diversification et de contrôle des fiches techniques.</t>
  </si>
  <si>
    <t>Réponse CFA Q005 : Le marché indique des exigences de composition, de grammage, de fréquence, de diversification et de contrôle des fiches techniques.</t>
  </si>
  <si>
    <t>25, 336</t>
  </si>
  <si>
    <t>Réponse PRO Q036 : L'exigence porte sur le mode d'élevage plein air et doit être vérifiée par les mentions, codes, emballages ou documents fournisseurs.</t>
  </si>
  <si>
    <t>Réponse CFA Q036 : Plein air signifie que le mode d'élevage annoncé doit être prouvé sur l'emballage ou les documents.</t>
  </si>
  <si>
    <t>61, 555</t>
  </si>
  <si>
    <t>Réponse PRO Q037 : Les preuves sont code ou mention d'élevage, emballage, fiche produit, attestation fournisseur et bon de livraison.</t>
  </si>
  <si>
    <t>Réponse CFA Q037 : Les preuves à vérifier sont code ou mention d'élevage, emballage, fiche produit, attestation fournisseur et bon de livraison.</t>
  </si>
  <si>
    <t>71, 560</t>
  </si>
  <si>
    <t>Réponse PRO Q038 : Les risques principaux sont confondre plein air, au sol, cage, bio ou label, accepter un emballage incomplet ou ne pas vérifier la cohérence avec la commande.</t>
  </si>
  <si>
    <t>Réponse CFA Q038 : Les erreurs à éviter sont confondre plein air, au sol, cage, bio ou label, accepter un emballage incomplet ou ne pas vérifier la cohérence avec la commande.</t>
  </si>
  <si>
    <t>94, 570</t>
  </si>
  <si>
    <t>Réponse PRO Q039 : Le contrôle consiste à lire le code et la mention, comparer à la référence commandée, contrôler les livraisons et signaler toute substitution.</t>
  </si>
  <si>
    <t>Réponse CFA Q039 : Le contrôle terrain consiste à lire le code et la mention, comparer à la référence commandée, contrôler les livraisons et signaler toute substitution.</t>
  </si>
  <si>
    <t>13, 576</t>
  </si>
  <si>
    <t>Réponse PRO Q040 : Le marché prévoit une exigence de mode d'élevage, une preuve documentaire et une procédure de refus ou de signalement en cas d'écart.</t>
  </si>
  <si>
    <t>Réponse CFA Q040 : Le marché indique une exigence de mode d'élevage, une preuve documentaire et une procédure de refus ou de signalement en cas d'écart.</t>
  </si>
  <si>
    <t>39, 581</t>
  </si>
  <si>
    <t>Réponse PRO Q041 : La valorisation d'un élevage plein air pour les volailles de chair doit être liée à une preuve filière et à un engagement vérifiable.</t>
  </si>
  <si>
    <t>Réponse CFA Q041 : Pour une volaille plein air, on vérifie que l'élevage annoncé existe vraiment et que la livraison correspond.</t>
  </si>
  <si>
    <t>49, 587</t>
  </si>
  <si>
    <t>Réponse PRO Q042 : Les preuves sont fiche filière, label ou attestation, bon de livraison, étiquette, origine et engagement du titulaire.</t>
  </si>
  <si>
    <t>Réponse CFA Q042 : Les preuves à vérifier sont fiche filière, label ou attestation, bon de livraison, étiquette, origine et engagement du titulaire.</t>
  </si>
  <si>
    <t>76, 596</t>
  </si>
  <si>
    <t>Réponse PRO Q043 : Les risques principaux sont confondre origine française et plein air, accepter une mention marketing ou ne pas suivre les substitutions.</t>
  </si>
  <si>
    <t>Réponse CFA Q043 : Les erreurs à éviter sont confondre origine française et plein air, accepter une mention marketing ou ne pas suivre les substitutions.</t>
  </si>
  <si>
    <t>91, 605</t>
  </si>
  <si>
    <t>Réponse PRO Q044 : Le contrôle consiste à vérifier l'étiquette et les documents, comparer avec la commande et signaler les volailles livrées sans garantie attendue.</t>
  </si>
  <si>
    <t>Réponse CFA Q044 : Le contrôle terrain consiste à vérifier l'étiquette et les documents, comparer avec la commande et signaler les volailles livrées sans garantie attendue.</t>
  </si>
  <si>
    <t>22, 611</t>
  </si>
  <si>
    <t>Réponse PRO Q045 : Le marché prévoit un critère ou une exigence sur l'élevage plein air, accompagné d'une preuve et d'un contrôle à la livraison.</t>
  </si>
  <si>
    <t>Réponse CFA Q045 : Le marché indique un critère ou une exigence sur l'élevage plein air, accompagné d'une preuve et d'un contrôle à la livraison.</t>
  </si>
  <si>
    <t>29, 617</t>
  </si>
  <si>
    <t>Réponse PRO Q051 : Le délai cible de trois jours ouvrés entre débarque ou abattage et livraison vise à renforcer la fraîcheur et la sécurité alimentaire.</t>
  </si>
  <si>
    <t>Réponse CFA Q051 : Plus le poisson arrive vite après la pêche ou l'abattage, mieux on maîtrise la fraîcheur.</t>
  </si>
  <si>
    <t>52, 660</t>
  </si>
  <si>
    <t>Réponse PRO Q052 : Les preuves sont date de débarque ou d'abattage, bon de livraison, étiquette, fiche de traçabilité et mode de conditionnement.</t>
  </si>
  <si>
    <t>Réponse CFA Q052 : Les preuves à vérifier sont date de débarque ou d'abattage, bon de livraison, étiquette, fiche de traçabilité et mode de conditionnement.</t>
  </si>
  <si>
    <t>72, 666</t>
  </si>
  <si>
    <t>Réponse PRO Q053 : Les risques principaux sont contrôler seulement la date de livraison, oublier la date de départ réelle, accepter une traçabilité incomplète ou mal interpréter jours ouvrés.</t>
  </si>
  <si>
    <t>Réponse CFA Q053 : Les erreurs à éviter sont contrôler seulement la date de livraison, oublier la date de départ réelle, accepter une traçabilité incomplète ou mal interpréter jours ouvrés.</t>
  </si>
  <si>
    <t>95, 675</t>
  </si>
  <si>
    <t>Réponse PRO Q054 : Le contrôle consiste à calculer le délai entre débarque ou abattage et livraison, vérifier le conditionnement et signaler les délais non conformes.</t>
  </si>
  <si>
    <t>Réponse CFA Q054 : Le contrôle terrain consiste à calculer le délai entre débarque ou abattage et livraison, vérifier le conditionnement et signaler les délais non conformes.</t>
  </si>
  <si>
    <t>5, 681</t>
  </si>
  <si>
    <t>Réponse PRO Q055 : Le marché prévoit un sous-critère ou une exigence technique sur le délai, les preuves de date et le suivi des livraisons.</t>
  </si>
  <si>
    <t>Réponse CFA Q055 : Le marché indique un sous-critère ou une exigence technique sur le délai, les preuves de date et le suivi des livraisons.</t>
  </si>
  <si>
    <t>31, 686</t>
  </si>
  <si>
    <t>Réponse PRO Q071 : L'exigence vise les produits de porc et charcuteries provenant de porcelets n'ayant pas subi de castration à vif, avec preuve filière.</t>
  </si>
  <si>
    <t>Réponse CFA Q071 : On vérifie que la filière porc respecte l'engagement sur l'absence de castration à vif.</t>
  </si>
  <si>
    <t>62, 799</t>
  </si>
  <si>
    <t>Réponse PRO Q072 : Les preuves sont attestation filière, fiche technique, engagement fournisseur, traçabilité du lot et documents liés aux produits porcins.</t>
  </si>
  <si>
    <t>Réponse CFA Q072 : Les preuves à vérifier sont attestation filière, fiche technique, engagement fournisseur, traçabilité du lot et documents liés aux produits porcins.</t>
  </si>
  <si>
    <t>66, 804</t>
  </si>
  <si>
    <t>Réponse PRO Q073 : Les risques principaux sont confondre origine du porc et pratique d'élevage, accepter une charcuterie sans preuve ou oublier les produits transformés contenant du porc.</t>
  </si>
  <si>
    <t>Réponse CFA Q073 : Les erreurs à éviter sont confondre origine du porc et pratique d'élevage, accepter une charcuterie sans preuve ou oublier les produits transformés contenant du porc.</t>
  </si>
  <si>
    <t>90, 815</t>
  </si>
  <si>
    <t>Réponse PRO Q074 : Le contrôle consiste à identifier les produits concernés, demander l'attestation, vérifier la cohérence avec les lots livrés et tracer les écarts.</t>
  </si>
  <si>
    <t>Réponse CFA Q074 : Le contrôle terrain consiste à identifier les produits concernés, demander l'attestation, vérifier la cohérence avec les lots livrés et tracer les écarts.</t>
  </si>
  <si>
    <t>10, 821</t>
  </si>
  <si>
    <t>Réponse PRO Q075 : Le marché prévoit une exigence de bien-être animal sur la filière porcine, avec preuve, suivi et conséquence en cas de non-respect.</t>
  </si>
  <si>
    <t>Réponse CFA Q075 : Le marché indique une exigence de bien-être animal sur la filière porcine, avec preuve, suivi et conséquence en cas de non-respect.</t>
  </si>
  <si>
    <t>38, 827</t>
  </si>
  <si>
    <t>Réponse PRO Q096 : Toute qualité annoncée doit être rattachée à un produit, une livraison et une preuve exploitable : label, certification, fiche technique ou document équivalent.</t>
  </si>
  <si>
    <t>Réponse CFA Q096 : Quand un fournisseur dit que le produit est de qualité, il faut une preuve écrite liée au produit livré.</t>
  </si>
  <si>
    <t>64, 976</t>
  </si>
  <si>
    <t>Réponse PRO Q097 : Les preuves sont certificat, label, fiche technique, étiquette, BPU, bon de livraison, facture et correspondance exacte de référence.</t>
  </si>
  <si>
    <t>Réponse CFA Q097 : Les preuves à vérifier sont certificat, label, fiche technique, étiquette, BPU, bon de livraison, facture et correspondance exacte de référence.</t>
  </si>
  <si>
    <t>69, 979</t>
  </si>
  <si>
    <t>Réponse PRO Q098 : Les risques principaux sont accepter une preuve périmée, non liée au produit, trop générale, incohérente avec le BPU ou impossible à contrôler.</t>
  </si>
  <si>
    <t>Réponse CFA Q098 : Les erreurs à éviter sont accepter une preuve périmée, non liée au produit, trop générale, incohérente avec le BPU ou impossible à contrôler.</t>
  </si>
  <si>
    <t>87, 990</t>
  </si>
  <si>
    <t>Réponse PRO Q099 : Le contrôle consiste à vérifier validité, référence produit, date, cohérence livraison/BPU et archiver les documents utiles.</t>
  </si>
  <si>
    <t>Réponse CFA Q099 : Le contrôle terrain consiste à vérifier validité, référence produit, date, cohérence livraison/BPU et archiver les documents utiles.</t>
  </si>
  <si>
    <t>24, 996</t>
  </si>
  <si>
    <t>Réponse PRO Q100 : Le marché prévoit une obligation de transmission de preuves, avec format, fréquence, validité et conséquence en cas de non-transmission.</t>
  </si>
  <si>
    <t>Réponse CFA Q100 : Le marché indique une obligation de transmission de preuves, avec format, fréquence, validité et conséquence en cas de non-transmission.</t>
  </si>
  <si>
    <t>44, 1001</t>
  </si>
  <si>
    <t>Réponse PRO Q086 : Une preuve exploitable identifie le produit, le label, la période, le fournisseur et la validité. Le comptage repose sur un périmètre clair, une valeur HT annuelle et une preuve traçable.</t>
  </si>
  <si>
    <t>Réponse CFA Q086 : Une preuve utile montre le bon produit, le bon fournisseur, la bonne période et un label valable.</t>
  </si>
  <si>
    <t>906, 1076</t>
  </si>
  <si>
    <t>Réponse PRO Q087 : La preuve relie le produit au bon marché : certificat, label, validité, BPU, facture et transmission fournisseur. Une mention commerciale seule ne suffit pas.</t>
  </si>
  <si>
    <t>Réponse CFA Q087 : Il faut une preuve lisible reliée au produit : facture, fiche, certificat ou label valable.</t>
  </si>
  <si>
    <t>909, 1171</t>
  </si>
  <si>
    <t>Réponse PRO Q088 : Le risque est de compter un produit hors périmètre, sans preuve valide ou sur une mauvaise base HT. Le taux devient faux et contestable.</t>
  </si>
  <si>
    <t>Réponse CFA Q088 : Le piège est de compter un produit non prouvé, mal classé ou dans le mauvais total. Le pourcentage devient faux.</t>
  </si>
  <si>
    <t>917, 1054</t>
  </si>
  <si>
    <t>Réponse PRO Q089 : Le contrôle rapproche BPU, facture, fiche produit et preuve. La ligne est intégrée au suivi HT annuel seulement si les éléments concordent.</t>
  </si>
  <si>
    <t>Réponse CFA Q089 : On vérifie le produit, la facture et la preuve. Si ça ne correspond pas, on ne le compte pas ou on signale l’écart.</t>
  </si>
  <si>
    <t>926, 1214</t>
  </si>
  <si>
    <t>Réponse PRO Q090 : La clause précise l’engagement attendu, les preuves à transmettre, la fréquence de contrôle et le traitement des écarts.</t>
  </si>
  <si>
    <t>Réponse CFA Q090 : Le marché indique ce que le fournisseur promet, les preuves à donner et quand elles seront vérifiées.</t>
  </si>
  <si>
    <t>929, 1127</t>
  </si>
  <si>
    <t>Réponse PRO Q026 : Les prix révisables permettent de faire évoluer les prix selon une clause prévue, une période et des indices identifiés. Le périmètre, la pièce support et la limite juridique sont identifiés.</t>
  </si>
  <si>
    <t>Réponse CFA Q026 : Les prix révisables permettent de faire évoluer les prix selon une clause prévue, une période et des indices identifiés. Le bon document est repéré et il n’est pas confondu avec une autre règle.</t>
  </si>
  <si>
    <t>158, 483</t>
  </si>
  <si>
    <t>Réponse PRO Q027 : Les preuves utiles sont : CCAP, clause de prix, périodicité, indices ou paramètres retenus. Elles rattachent prix révisables au marché, à la livraison ou au suivi.</t>
  </si>
  <si>
    <t>Réponse CFA Q027 : Les preuves à regarder sont : CCAP, clause de prix, périodicité, indices ou paramètres retenus. Elles permettent de vérifier ce qui est écrit et livré.</t>
  </si>
  <si>
    <t>178, 491</t>
  </si>
  <si>
    <t>Réponse PRO Q028 : Le risque principal est de accepter une variation sans formule prévue, utiliser un indice inadapté. Il fragilise la comparaison, l’exécution ou la sanction du marché.</t>
  </si>
  <si>
    <t>Réponse CFA Q028 : L’erreur à éviter est de accepter une variation sans formule prévue, utiliser un indice inadapté. Elle peut empêcher le contrôle ou l’application correcte de la règle.</t>
  </si>
  <si>
    <t>198, 498</t>
  </si>
  <si>
    <t>Réponse PRO Q029 : En exécution, prix révisables se contrôle avec CCAP, clause de prix, périodicité, indices ou paramètres retenus. Les écarts sont tracés et reliés à la clause applicable.</t>
  </si>
  <si>
    <t>Réponse CFA Q029 : Sur le terrain, la livraison et les documents sont comparés avec CCAP, clause de prix, périodicité, indices ou paramètres retenus. L’écart est noté et transmis.</t>
  </si>
  <si>
    <t>118, 502</t>
  </si>
  <si>
    <t>Réponse PRO Q030 : Pour prix révisables, la clause ou le critère est écrit dans la bonne pièce, mesurable, vérifiable et relié au besoin alimentaire.</t>
  </si>
  <si>
    <t>Réponse CFA Q030 : Pour prix révisables, la règle dit clairement ce qui est demandé, comment c’est vérifié et ce qui se passe en cas d’écart.</t>
  </si>
  <si>
    <t>138, 512</t>
  </si>
  <si>
    <t>Réponse PRO Q026 : Traçabilité des produits de la mer et de l’aquaculture identifie le produit, l’information réglementaire suivie et la preuve de contrôle. Le lien avec l’offre, la livraison et le lot est clair.</t>
  </si>
  <si>
    <t>Réponse CFA Q026 : Traçabilité des produits de la mer et de l’aquaculture permet de savoir quel produit est suivi, quelle information est vérifiée et quelle preuve accompagne la livraison.</t>
  </si>
  <si>
    <t>485, 1092</t>
  </si>
  <si>
    <t>Réponse PRO Q027 : Les preuves utiles sont étiquette, zone de pêche ou pays d’élevage, méthode de production, lot, date de débarque ou. Elles doivent être datées, lisibles, liées au bon produit et cohérentes avec la commande.</t>
  </si>
  <si>
    <t>Réponse CFA Q027 : On contrôle les documents du produit livré : étiquette, fiche produit, bon ou attestation. Ils doivent correspondre à la livraison.</t>
  </si>
  <si>
    <t>492, 1164</t>
  </si>
  <si>
    <t>Réponse PRO Q028 : Le risque est de remplacer une espèce, une zone ou une méthode de production sans information claire. Cela rend la traçabilité fragile et le contrôle fournisseur peu fiable.</t>
  </si>
  <si>
    <t>Réponse CFA Q028 : Le problème est d’accepter un produit sans preuve claire ou avec une information qui ne correspond pas au produit livré.</t>
  </si>
  <si>
    <t>497, 1055</t>
  </si>
  <si>
    <t>Réponse PRO Q029 : Le contrôle compare commande, BPU, produit livré, étiquette, lot et documents fournisseur. L’écart est tracé et traité.</t>
  </si>
  <si>
    <t>Réponse CFA Q029 : On compare la commande, le produit, l’étiquette et le bon de livraison. Si ça ne correspond pas, on le signale.</t>
  </si>
  <si>
    <t>504, 1192</t>
  </si>
  <si>
    <t>Réponse PRO Q030 : L’exigence précise exiger les données de zone, méthode et lot sur chaque livraison concernée, la preuve attendue, le moment du contrôle et la conséquence en cas d’écart.</t>
  </si>
  <si>
    <t>Réponse CFA Q030 : Le marché dit ce que le fournisseur doit prouver, quand il doit le faire et ce qui se passe si la preuve manque.</t>
  </si>
  <si>
    <t>508, 1103</t>
  </si>
  <si>
    <t>Réponse PRO Q056 : Intégration de sources végétales brutes ou transformées dans l’offre alimentaire, notamment légumineuses, céréales et oléagineux.</t>
  </si>
  <si>
    <t>Réponse CFA Q056 : Intégration de sources végétales brutes ou transformées dans l’offre alimentaire, notamment légumineuses, céréales et oléagineux.</t>
  </si>
  <si>
    <t>OCR p.69</t>
  </si>
  <si>
    <t>235, 692</t>
  </si>
  <si>
    <t>Réponse PRO Q057 : Demander des propositions détaillées, familles de produits, fréquence, quantités et modalités d’intégration dans les menus.</t>
  </si>
  <si>
    <t>Réponse CFA Q057 : Il faut demander et regarder les preuves utiles : demander des propositions détaillées, familles de produits, fréquence, quantités et modalités d’intégration dans les menus.</t>
  </si>
  <si>
    <t>220, 698</t>
  </si>
  <si>
    <t>Réponse PRO Q058 : Le risque principal est de se limiter à un mot végétarien sans garantir diversité, qualité culinaire, équilibre ou disponibilité.</t>
  </si>
  <si>
    <t>Réponse CFA Q058 : L’erreur à éviter est de se limiter à un mot végétarien sans garantir diversité, qualité culinaire, équilibre ou disponibilité.</t>
  </si>
  <si>
    <t>255, 709</t>
  </si>
  <si>
    <t>Réponse PRO Q059 : Tester recettes, textures, acceptabilité, assaisonnement et présentation pour accompagner le changement des convives.</t>
  </si>
  <si>
    <t>Réponse CFA Q059 : Sur le terrain, il faut tester recettes, textures, acceptabilité, assaisonnement et présentation pour accompagner le changement des convives.</t>
  </si>
  <si>
    <t>293, 717</t>
  </si>
  <si>
    <t>Réponse PRO Q060 : Exiger une option ou un pourcentage adapté, avec propositions dans l’offre et pénalité si l’engagement n’est pas tenu.</t>
  </si>
  <si>
    <t>Réponse CFA Q060 : Il faut écrire l’exigence clairement dans le marché puis vérifier pendant l’exécution : exiger une option ou un pourcentage adapté, avec propositions dans l’offre et pénalité si l’engagement n’est pas.</t>
  </si>
  <si>
    <t>227, 718</t>
  </si>
  <si>
    <t>551, 554</t>
  </si>
  <si>
    <t>557, 561</t>
  </si>
  <si>
    <t>564, 565</t>
  </si>
  <si>
    <t>Réponse PRO Q039 : L’application consiste à ne pas mélanger des qualités incomparables, indiquer le niveau attendu, lier qualité et prix, prévoir les preuves, adapter les lots. Les points utiles alimentent le CCTP, le BPU, le RC ou le suivi.</t>
  </si>
  <si>
    <t>572, 574</t>
  </si>
  <si>
    <t>580, 584</t>
  </si>
  <si>
    <t>620, 622</t>
  </si>
  <si>
    <t>627, 630</t>
  </si>
  <si>
    <t>634, 635</t>
  </si>
  <si>
    <t>Réponse PRO Q049 : L’application consiste à estimer les besoins, vérifier les minimums de livraison, ne pas imposer des volumes irréalistes, prévoir les cadences, adapter aux capacités fournisseurs. Les points utiles alimentent le CCTP, le BPU, le RC ou le suivi.</t>
  </si>
  <si>
    <t>641, 643</t>
  </si>
  <si>
    <t>651, 654</t>
  </si>
  <si>
    <t>795, 798</t>
  </si>
  <si>
    <t>802, 805</t>
  </si>
  <si>
    <t>809, 810</t>
  </si>
  <si>
    <t>Réponse PRO Q074 : L’application consiste à savoir ce qui est demandé aux candidats, contrôler les pièces, comprendre la notation, respecter les délais, lier RC et critères. Les points utiles alimentent le CCTP, le BPU, le RC ou le suivi.</t>
  </si>
  <si>
    <t>816, 819</t>
  </si>
  <si>
    <t>826, 829</t>
  </si>
  <si>
    <t>Réponse PRO Q016 : Le règlement de consultation organise la remise et l’analyse des offres avant l’attribution du marché. Le périmètre, la pièce support et la limite juridique sont identifiés.</t>
  </si>
  <si>
    <t>Réponse CFA Q016 : Le règlement de consultation organise la remise et l’analyse des offres avant l’attribution du marché. Le bon document est repéré et il n’est pas confondu avec une autre règle.</t>
  </si>
  <si>
    <t>159, 414</t>
  </si>
  <si>
    <t>Réponse PRO Q017 : Les preuves utiles sont : RC, grille de critères, exigences de pièces à joindre, modalités de dépôt. Elles rattachent règlement de consultation au marché, à la livraison ou au suivi.</t>
  </si>
  <si>
    <t>Réponse CFA Q017 : Les preuves à regarder sont : RC, grille de critères, exigences de pièces à joindre, modalités de dépôt. Elles permettent de vérifier ce qui est écrit et livré.</t>
  </si>
  <si>
    <t>179, 422</t>
  </si>
  <si>
    <t>Réponse PRO Q018 : Le risque principal est de changer la règle après réception des offres, demander une preuve sans l’annoncer. Il fragilise la comparaison, l’exécution ou la sanction du marché.</t>
  </si>
  <si>
    <t>Réponse CFA Q018 : L’erreur à éviter est de changer la règle après réception des offres, demander une preuve sans l’annoncer. Elle peut empêcher le contrôle ou l’application correcte de la règle.</t>
  </si>
  <si>
    <t>199, 428</t>
  </si>
  <si>
    <t>Réponse PRO Q019 : En exécution, règlement de consultation se contrôle avec RC, grille de critères, exigences de pièces à joindre, modalités de dépôt. Les écarts sont tracés et reliés à la clause applicable.</t>
  </si>
  <si>
    <t>Réponse CFA Q019 : Sur le terrain, la livraison et les documents sont comparés avec RC, grille de critères, exigences de pièces à joindre, modalités de dépôt. L’écart est noté et transmis.</t>
  </si>
  <si>
    <t>119, 432</t>
  </si>
  <si>
    <t>Réponse PRO Q020 : Pour règlement de consultation, la clause ou le critère est écrit dans la bonne pièce, mesurable, vérifiable et relié au besoin alimentaire.</t>
  </si>
  <si>
    <t>Réponse CFA Q020 : Pour règlement de consultation, la règle dit clairement ce qui est demandé, comment c’est vérifié et ce qui se passe en cas d’écart.</t>
  </si>
  <si>
    <t>139, 443</t>
  </si>
  <si>
    <t>Réponse PRO Q056 : Contrôle de réception identifie le produit, l’information réglementaire suivie et la preuve de contrôle. Le lien avec l’offre, la livraison et le lot est clair.</t>
  </si>
  <si>
    <t>Réponse CFA Q056 : Contrôle de réception permet de savoir quel produit est suivi, quelle information est vérifiée et quelle preuve accompagne la livraison.</t>
  </si>
  <si>
    <t>690, 1061</t>
  </si>
  <si>
    <t>Réponse PRO Q057 : Les preuves utiles sont bon de livraison, température, étiquette, numéro de lot, quantité, état du produit et fiche si. Elles doivent être datées, lisibles, liées au bon produit et cohérentes avec la commande.</t>
  </si>
  <si>
    <t>Réponse CFA Q057 : On contrôle les documents du produit livré : étiquette, fiche produit, bon ou attestation. Ils doivent correspondre à la livraison.</t>
  </si>
  <si>
    <t>703, 1141</t>
  </si>
  <si>
    <t>Réponse PRO Q058 : Le risque est de accepter une livraison conforme en apparence mais non vérifiable documentairement. Cela rend la traçabilité fragile et le contrôle fournisseur peu fiable.</t>
  </si>
  <si>
    <t>Réponse CFA Q058 : Le problème est d’accepter un produit sans preuve claire ou avec une information qui ne correspond pas au produit livré.</t>
  </si>
  <si>
    <t>706, 1018</t>
  </si>
  <si>
    <t>Réponse PRO Q059 : Le contrôle compare commande, BPU, produit livré, étiquette, lot et documents fournisseur. L’écart est tracé et traité.</t>
  </si>
  <si>
    <t>Réponse CFA Q059 : On compare la commande, le produit, l’étiquette et le bon de livraison. Si ça ne correspond pas, on le signale.</t>
  </si>
  <si>
    <t>714, 1178</t>
  </si>
  <si>
    <t>Réponse PRO Q060 : L’exigence précise prévoir les motifs de refus ou réserve lorsque les preuves de traçabilité manquent, la preuve attendue, le moment du contrôle et la conséquence en cas d’écart.</t>
  </si>
  <si>
    <t>Réponse CFA Q060 : Le marché dit ce que le fournisseur doit prouver, quand il doit le faire et ce qui se passe si la preuve manque.</t>
  </si>
  <si>
    <t>719, 1111</t>
  </si>
  <si>
    <t>Réponse PRO Q051 : La clause de réexamen prévoit à l’avance les cas, limites et conditions permettant de modifier le marché. Le périmètre, la pièce support et la limite juridique sont identifiés.</t>
  </si>
  <si>
    <t>Réponse CFA Q051 : La clause de réexamen prévoit à l’avance les cas, limites et conditions permettant de modifier le marché. Le bon document est repéré et il n’est pas confondu avec une autre règle.</t>
  </si>
  <si>
    <t>147, 657</t>
  </si>
  <si>
    <t>Réponse PRO Q052 : Les preuves utiles sont : CCAP, clause de réexamen, conditions de déclenchement, périmètre de modification. Elles rattachent clause de réexamen au marché, à la livraison ou au suivi.</t>
  </si>
  <si>
    <t>Réponse CFA Q052 : Les preuves à regarder sont : CCAP, clause de réexamen, conditions de déclenchement, périmètre de modification. Elles permettent de vérifier ce qui est écrit et livré.</t>
  </si>
  <si>
    <t>167, 667</t>
  </si>
  <si>
    <t>Réponse PRO Q053 : Le risque principal est de utiliser le réexamen pour changer librement le marché, oublier les conditions prévues ou citer des articles. Il fragilise la comparaison, l’exécution ou la sanction du marché.</t>
  </si>
  <si>
    <t>Réponse CFA Q053 : L’erreur à éviter est de utiliser le réexamen pour changer librement le marché, oublier les conditions prévues ou citer des articles. Elle peut empêcher le contrôle ou l’application correcte de la règle.</t>
  </si>
  <si>
    <t>187, 674</t>
  </si>
  <si>
    <t>Réponse PRO Q054 : En exécution, clause de réexamen se contrôle avec CCAP, clause de réexamen, conditions de déclenchement, périmètre de modification. Les écarts sont tracés et reliés à la clause applicable.</t>
  </si>
  <si>
    <t>Réponse CFA Q054 : Sur le terrain, la livraison et les documents sont comparés avec CCAP, clause de réexamen, conditions de déclenchement, périmètre de modification. L’écart est noté et transmis.</t>
  </si>
  <si>
    <t>107, 678</t>
  </si>
  <si>
    <t>Réponse PRO Q055 : Pour clause de réexamen, la clause ou le critère est écrit dans la bonne pièce, mesurable, vérifiable et relié au besoin alimentaire.</t>
  </si>
  <si>
    <t>Réponse CFA Q055 : Pour clause de réexamen, la règle dit clairement ce qui est demandé, comment c’est vérifié et ce qui se passe en cas d’écart.</t>
  </si>
  <si>
    <t>127, 687</t>
  </si>
  <si>
    <t>Réponse PRO Q076 : L'exigence porte sur des élevages ayant nommé et formé un référent bien-être animal, afin de structurer les pratiques et leur suivi.</t>
  </si>
  <si>
    <t>Réponse CFA Q076 : Un référent bien-être animal est une personne formée qui suit ce sujet dans l'élevage.</t>
  </si>
  <si>
    <t>60, 834</t>
  </si>
  <si>
    <t>Réponse PRO Q077 : Les preuves sont attestation de nomination, preuve de formation, engagement filière, document fournisseur et suivi des élevages concernés.</t>
  </si>
  <si>
    <t>Réponse CFA Q077 : Les preuves à vérifier sont attestation de nomination, preuve de formation, engagement filière, document fournisseur et suivi des élevages concernés.</t>
  </si>
  <si>
    <t>65, 839</t>
  </si>
  <si>
    <t>Réponse PRO Q078 : Les risques principaux sont croire qu'un référent suffit sans preuve de formation, ne pas relier le document aux produits livrés ou accepter une mention générale.</t>
  </si>
  <si>
    <t>Réponse CFA Q078 : Les erreurs à éviter sont croire qu'un référent suffit sans preuve de formation, ne pas relier le document aux produits livrés ou accepter une mention générale.</t>
  </si>
  <si>
    <t>96, 850</t>
  </si>
  <si>
    <t>Réponse PRO Q079 : Le contrôle consiste à demander la preuve du référent, vérifier la formation, relier l'information au fournisseur et conserver la trace.</t>
  </si>
  <si>
    <t>Réponse CFA Q079 : Le contrôle terrain consiste à demander la preuve du référent, vérifier la formation, relier l'information au fournisseur et conserver la trace.</t>
  </si>
  <si>
    <t>9, 855</t>
  </si>
  <si>
    <t>Réponse PRO Q080 : Le marché prévoit une clause ou un critère demandant référent formé, preuve documentaire et suivi des fournisseurs concernés.</t>
  </si>
  <si>
    <t>Réponse CFA Q080 : Le marché indique une clause ou un critère demandant référent formé, preuve documentaire et suivi des fournisseurs concernés.</t>
  </si>
  <si>
    <t>35, 861</t>
  </si>
  <si>
    <t>Réponse PRO Q096 : Lien entre réglementation alimentaire et pièces de marché identifie le produit, l’information réglementaire suivie et la preuve de contrôle. Le lien avec l’offre, la livraison et le lot est clair.</t>
  </si>
  <si>
    <t>Réponse CFA Q096 : Lien entre réglementation alimentaire et pièces de marché permet de savoir quel produit est suivi, quelle information est vérifiée et quelle preuve accompagne la livraison.</t>
  </si>
  <si>
    <t>974, 1071</t>
  </si>
  <si>
    <t>Réponse PRO Q097 : Les preuves utiles sont CCTP, CCAP, RC, BPU, fiches techniques, attestations et références réglementaires contrôlées. Elles doivent être datées, lisibles, liées au bon produit et cohérentes avec la commande.</t>
  </si>
  <si>
    <t>Réponse CFA Q097 : On contrôle les documents du produit livré : étiquette, fiche produit, bon ou attestation. Ils doivent correspondre à la livraison.</t>
  </si>
  <si>
    <t>982, 1147</t>
  </si>
  <si>
    <t>Réponse PRO Q098 : Le risque est de copier une règle sans la transformer en preuve, modalité de contrôle ou conséquence d’exécution. Cela rend la traçabilité fragile et le contrôle fournisseur peu fiable.</t>
  </si>
  <si>
    <t>Réponse CFA Q098 : Le problème est d’accepter un produit sans preuve claire ou avec une information qui ne correspond pas au produit livré.</t>
  </si>
  <si>
    <t>987, 1042</t>
  </si>
  <si>
    <t>Réponse PRO Q099 : Le contrôle compare commande, BPU, produit livré, étiquette, lot et documents fournisseur. L’écart est tracé et traité.</t>
  </si>
  <si>
    <t>Réponse CFA Q099 : On compare la commande, le produit, l’étiquette et le bon de livraison. Si ça ne correspond pas, on le signale.</t>
  </si>
  <si>
    <t>995, 1184</t>
  </si>
  <si>
    <t>Réponse PRO Q100 : L’exigence précise lier obligation, document attendu, méthode de contrôle et traitement du manquement, la preuve attendue, le moment du contrôle et la conséquence en cas d’écart.</t>
  </si>
  <si>
    <t>Réponse CFA Q100 : Le marché dit ce que le fournisseur doit prouver, quand il doit le faire et ce qui se passe si la preuve manque.</t>
  </si>
  <si>
    <t>998, 1107</t>
  </si>
  <si>
    <t>Réponse PRO Q046 : La clause de rendez-vous prévoit un point formalisé pour examiner l’exécution, les prix ou les difficultés du marché. Le périmètre, la pièce support et la limite juridique sont identifiés.</t>
  </si>
  <si>
    <t>Réponse CFA Q046 : La clause de rendez-vous prévoit un point formalisé pour examiner l’exécution, les prix ou les difficultés du marché. Le bon document est repéré et il n’est pas confondu avec une autre règle.</t>
  </si>
  <si>
    <t>148, 621</t>
  </si>
  <si>
    <t>Réponse PRO Q047 : Les preuves utiles sont : CCAP, calendrier ou conditions de rendez-vous, ordre du jour prévu, éléments à produire. Elles rattachent clause de rendez-vous au marché, à la livraison ou au suivi.</t>
  </si>
  <si>
    <t>Réponse CFA Q047 : Les preuves à regarder sont : CCAP, calendrier ou conditions de rendez-vous, ordre du jour prévu, éléments à produire. Elles permettent de vérifier ce qui est écrit et livré.</t>
  </si>
  <si>
    <t>168, 631</t>
  </si>
  <si>
    <t>Réponse PRO Q048 : Le risque principal est de croire qu’un rendez-vous suffit à modifier le contrat, oublier les preuves ou confondre avec une clause de. Il fragilise la comparaison, l’exécution ou la sanction du marché.</t>
  </si>
  <si>
    <t>Réponse CFA Q048 : L’erreur à éviter est de croire qu’un rendez-vous suffit à modifier le contrat, oublier les preuves ou confondre avec une clause de. Elle peut empêcher le contrôle ou l’application correcte de la règle.</t>
  </si>
  <si>
    <t>188, 639</t>
  </si>
  <si>
    <t>Réponse PRO Q049 : En exécution, clause de rendez-vous se contrôle avec CCAP, calendrier ou conditions de rendez-vous, ordre du jour prévu, éléments à produire. Les écarts sont tracés et reliés à la clause applicable.</t>
  </si>
  <si>
    <t>Réponse CFA Q049 : Sur le terrain, la livraison et les documents sont comparés avec CCAP, calendrier ou conditions de rendez-vous, ordre du jour prévu, éléments à produire. L’écart est noté et transmis.</t>
  </si>
  <si>
    <t>108, 642</t>
  </si>
  <si>
    <t>Réponse PRO Q050 : Pour clause de rendez-vous, la clause ou le critère est écrit dans la bonne pièce, mesurable, vérifiable et relié au besoin alimentaire.</t>
  </si>
  <si>
    <t>Réponse CFA Q050 : Pour clause de rendez-vous, la règle dit clairement ce qui est demandé, comment c’est vérifié et ce qui se passe en cas d’écart.</t>
  </si>
  <si>
    <t>128, 653</t>
  </si>
  <si>
    <t>Réponse PRO Q066 : La résiliation aux torts du titulaire met fin au marché lorsqu’un manquement grave ou répété est établi. Le périmètre, la pièce support et la limite juridique sont identifiés.</t>
  </si>
  <si>
    <t>Réponse CFA Q066 : La résiliation aux torts du titulaire met fin au marché lorsqu’un manquement grave ou répété est établi. Le bon document est repéré et il n’est pas confondu avec une autre règle.</t>
  </si>
  <si>
    <t>160, 762</t>
  </si>
  <si>
    <t>Réponse PRO Q067 : Les preuves utiles sont : CCAP, clause de résiliation, constats de manquement, échanges. Elles rattachent résiliation aux torts du titulaire au marché, à la livraison ou au suivi.</t>
  </si>
  <si>
    <t>Réponse CFA Q067 : Les preuves à regarder sont : CCAP, clause de résiliation, constats de manquement, échanges. Elles permettent de vérifier ce qui est écrit et livré.</t>
  </si>
  <si>
    <t>180, 771</t>
  </si>
  <si>
    <t>Réponse PRO Q068 : Le risque principal est de parler de résiliation sans clause, sans procédure. Il fragilise la comparaison, l’exécution ou la sanction du marché.</t>
  </si>
  <si>
    <t>Réponse CFA Q068 : L’erreur à éviter est de parler de résiliation sans clause, sans procédure. Elle peut empêcher le contrôle ou l’application correcte de la règle.</t>
  </si>
  <si>
    <t>200, 778</t>
  </si>
  <si>
    <t>Réponse PRO Q069 : En exécution, résiliation aux torts du titulaire se contrôle avec CCAP, clause de résiliation, constats de manquement, échanges. Les écarts sont tracés et reliés à la clause applicable.</t>
  </si>
  <si>
    <t>Réponse CFA Q069 : Sur le terrain, la livraison et les documents sont comparés avec CCAP, clause de résiliation, constats de manquement, échanges. L’écart est noté et transmis.</t>
  </si>
  <si>
    <t>120, 782</t>
  </si>
  <si>
    <t>Réponse PRO Q070 : Pour résiliation aux torts du titulaire, la clause ou le critère est écrit dans la bonne pièce, mesurable, vérifiable et relié au besoin alimentaire.</t>
  </si>
  <si>
    <t>Réponse CFA Q070 : Pour résiliation aux torts du titulaire, la règle dit clairement ce qui est demandé, comment c’est vérifié et ce qui se passe en cas d’écart.</t>
  </si>
  <si>
    <t>140, 792</t>
  </si>
  <si>
    <t>Réponse PRO Q081 : Capacité d’une filière ou d’un fournisseur à maintenir l’approvisionnement malgré sécheresse, gel, crise sanitaire ou rupture.</t>
  </si>
  <si>
    <t>Réponse CFA Q081 : Capacité d’une filière ou d’un fournisseur à maintenir l’approvisionnement malgré sécheresse, gel, crise sanitaire ou rupture.</t>
  </si>
  <si>
    <t>209, 865</t>
  </si>
  <si>
    <t>Réponse PRO Q082 : Vérifier capacités de production, solutions alternatives, délais, stocks, saisonnalité et scénarios de remplacement.</t>
  </si>
  <si>
    <t>Réponse CFA Q082 : Il faut demander et regarder les preuves utiles : vérifier capacités de production, solutions alternatives, délais, stocks, saisonnalité et scénarios de remplacement.</t>
  </si>
  <si>
    <t>299, 878</t>
  </si>
  <si>
    <t>Réponse PRO Q083 : Le risque principal est de sélectionner une offre fragile parce qu’elle paraît intéressante sans tester la continuité d’approvisionnement.</t>
  </si>
  <si>
    <t>Réponse CFA Q083 : L’erreur à éviter est de sélectionner une offre fragile parce qu’elle paraît intéressante sans tester la continuité d’approvisionnement.</t>
  </si>
  <si>
    <t>256, 884</t>
  </si>
  <si>
    <t>Réponse PRO Q084 : Utiliser le sourçage pour demander ce qui se passe en cas de rupture, aléa climatique ou baisse de production.</t>
  </si>
  <si>
    <t>Réponse CFA Q084 : Sur le terrain, il faut utiliser le sourçage pour demander ce qui se passe en cas de rupture, aléa climatique ou baisse de production.</t>
  </si>
  <si>
    <t>297, 892</t>
  </si>
  <si>
    <t>Réponse PRO Q085 : Prévoir des modalités de substitution de qualité équivalente ou supérieure et des délais de retour à l’engagement initial.</t>
  </si>
  <si>
    <t>Réponse CFA Q085 : Il faut écrire l’exigence clairement dans le marché puis vérifier pendant l’exécution : prévoir des modalités de substitution de qualité équivalente ou supérieure et des délais de retour à l’engagement.</t>
  </si>
  <si>
    <t>270, 898</t>
  </si>
  <si>
    <t>Réponse PRO Q076 : Les produits RUP relèvent des régions ultrapériphériques et nécessitent une origine et un justificatif reconnus. Le comptage repose sur un périmètre clair, une valeur HT annuelle et une preuve traçable.</t>
  </si>
  <si>
    <t>Réponse CFA Q076 : Un produit RUP doit venir de la bonne zone et avoir un logo ou une preuve claire.</t>
  </si>
  <si>
    <t>833, 1072</t>
  </si>
  <si>
    <t>Réponse PRO Q077 : La preuve relie le produit au bon marché : logo ou justificatif RUP, origine, fiche produit et facture. Une mention commerciale seule ne suffit pas.</t>
  </si>
  <si>
    <t>Réponse CFA Q077 : Il faut une preuve lisible reliée au produit : facture, fiche, certificat ou label valable.</t>
  </si>
  <si>
    <t>838, 1162</t>
  </si>
  <si>
    <t>Réponse PRO Q078 : Le risque est de compter un produit hors périmètre, sans preuve valide ou sur une mauvaise base HT. Le taux devient faux et contestable.</t>
  </si>
  <si>
    <t>Réponse CFA Q078 : Le piège est de compter un produit non prouvé, mal classé ou dans le mauvais total. Le pourcentage devient faux.</t>
  </si>
  <si>
    <t>846, 1037</t>
  </si>
  <si>
    <t>Réponse PRO Q079 : Le contrôle rapproche BPU, facture, fiche produit et preuve. La ligne est intégrée au suivi HT annuel seulement si les éléments concordent.</t>
  </si>
  <si>
    <t>Réponse CFA Q079 : On vérifie le produit, la facture et la preuve. Si ça ne correspond pas, on ne le compte pas ou on signale l’écart.</t>
  </si>
  <si>
    <t>856, 1212</t>
  </si>
  <si>
    <t>Réponse PRO Q080 : La clause précise l’engagement attendu, les preuves à transmettre, la fréquence de contrôle et le traitement des écarts.</t>
  </si>
  <si>
    <t>Réponse CFA Q080 : Le marché indique ce que le fournisseur promet, les preuves à donner et quand elles seront vérifiées.</t>
  </si>
  <si>
    <t>859, 1123</t>
  </si>
  <si>
    <t>Réponse PRO Q091 : En cas de rupture extérieure au titulaire, le produit substitué doit rester de qualité égale ou supérieure et l'acheteur doit pouvoir le vérifier.</t>
  </si>
  <si>
    <t>Réponse CFA Q091 : Si un produit manque, on ne remplace pas par moins bon sans prévenir ni vérifier.</t>
  </si>
  <si>
    <t>45, 937</t>
  </si>
  <si>
    <t>Réponse PRO Q092 : Les preuves sont information de rupture, proposition de substitution, fiche produit, niveau de qualité, accord de l'acheteur et trace de la décision.</t>
  </si>
  <si>
    <t>Réponse CFA Q092 : Les preuves à vérifier sont information de rupture, proposition de substitution, fiche produit, niveau de qualité, accord de l'acheteur et trace de la décision.</t>
  </si>
  <si>
    <t>79, 946</t>
  </si>
  <si>
    <t>Réponse PRO Q093 : Les risques principaux sont accepter une substitution inférieure, ne pas prévenir l'acheteur, perdre le niveau EGalim ou ne pas conserver la justification.</t>
  </si>
  <si>
    <t>Réponse CFA Q093 : Les erreurs à éviter sont accepter une substitution inférieure, ne pas prévenir l'acheteur, perdre le niveau EGalim ou ne pas conserver la justification.</t>
  </si>
  <si>
    <t>88, 955</t>
  </si>
  <si>
    <t>Réponse PRO Q094 : Le contrôle consiste à comparer produit initial et substitution, vérifier la qualité, documenter l'accord et suivre l'impact sur le marché.</t>
  </si>
  <si>
    <t>Réponse CFA Q094 : Le contrôle terrain consiste à comparer produit initial et substitution, vérifier la qualité, documenter l'accord et suivre l'impact sur le marché.</t>
  </si>
  <si>
    <t>8, 961</t>
  </si>
  <si>
    <t>Réponse PRO Q095 : Le marché prévoit une clause de substitution précisant délai, qualité égale ou supérieure, information, accord et preuves.</t>
  </si>
  <si>
    <t>Réponse CFA Q095 : Le marché indique une clause de substitution précisant délai, qualité égale ou supérieure, information, accord et preuves.</t>
  </si>
  <si>
    <t>34, 966</t>
  </si>
  <si>
    <t>305, 308</t>
  </si>
  <si>
    <t>Réponse PRO Q036 : Obligation de respecter un calendrier de disponibilité des fruits et légumes frais en lien avec les saisons et l’origine.</t>
  </si>
  <si>
    <t>Réponse CFA Q036 : Obligation de respecter un calendrier de disponibilité des fruits et légumes frais en lien avec les saisons et l’origine.</t>
  </si>
  <si>
    <t>OCR p.64</t>
  </si>
  <si>
    <t>263, 556</t>
  </si>
  <si>
    <t>Réponse PRO Q037 : Demander un calendrier de saisonnalité, les quantités prévues, l’origine des produits et les preuves de conformité en livraison.</t>
  </si>
  <si>
    <t>Réponse CFA Q037 : Il faut demander et regarder les preuves utiles : demander un calendrier de saisonnalité, les quantités prévues, l’origine des produits et les preuves de conformité en livraison.</t>
  </si>
  <si>
    <t>222, 558</t>
  </si>
  <si>
    <t>Réponse PRO Q038 : Le risque principal est de commander hors saison, appliquer la règle aux produits non concernés ou ne pas surveiller le titulaire sur la durée du marché.</t>
  </si>
  <si>
    <t>Réponse CFA Q038 : L’erreur à éviter est de commander hors saison, appliquer la règle aux produits non concernés ou ne pas surveiller le titulaire sur la durée du marché.</t>
  </si>
  <si>
    <t>242, 568</t>
  </si>
  <si>
    <t>Réponse PRO Q039 : Contrôler les commandes et livraisons à partir d’un calendrier partagé avec la cuisine et les achats.</t>
  </si>
  <si>
    <t>Réponse CFA Q039 : Sur le terrain, il faut contrôler les commandes et livraisons à partir d’un calendrier partagé avec la cuisine et les achats.</t>
  </si>
  <si>
    <t>215, 571</t>
  </si>
  <si>
    <t>Réponse PRO Q040 : Prévoir une condition d’exécution et une disposition RC demandant calendrier, quantités et origines des produits frais.</t>
  </si>
  <si>
    <t>Réponse CFA Q040 : Il faut écrire l’exigence clairement dans le marché puis vérifier pendant l’exécution : prévoir une condition d’exécution et une disposition RC demandant calendrier, quantités et origines des produits.</t>
  </si>
  <si>
    <t>274, 583</t>
  </si>
  <si>
    <t>Réponse PRO Q041 : Respect des périodes de disponibilité et de reproduction des espèces pour limiter la pression sur la ressource halieutique.</t>
  </si>
  <si>
    <t>Réponse CFA Q041 : Respect des périodes de disponibilité et de reproduction des espèces pour limiter la pression sur la ressource halieutique.</t>
  </si>
  <si>
    <t>OCR p.66</t>
  </si>
  <si>
    <t>286, 590</t>
  </si>
  <si>
    <t>Réponse PRO Q042 : Exiger calendrier, espèces proposées, quantités, origine et données liées aux produits de la mer frais.</t>
  </si>
  <si>
    <t>Réponse CFA Q042 : Il faut demander et regarder les preuves utiles : exiger calendrier, espèces proposées, quantités, origine et données liées aux produits de la mer frais.</t>
  </si>
  <si>
    <t>225, 593</t>
  </si>
  <si>
    <t>Réponse PRO Q043 : Le risque principal est de confondre disponibilité commerciale et saisonnalité durable ou appliquer la règle aux produits surgelés, secs ou appertisés.</t>
  </si>
  <si>
    <t>Réponse CFA Q043 : L’erreur à éviter est de confondre disponibilité commerciale et saisonnalité durable ou appliquer la règle aux produits surgelés, secs ou appertisés.</t>
  </si>
  <si>
    <t>246, 603</t>
  </si>
  <si>
    <t>Réponse PRO Q044 : Choisir les poissons frais selon calendrier, origine et capacité d’approvisionnement du titulaire.</t>
  </si>
  <si>
    <t>Réponse CFA Q044 : Sur le terrain, il faut choisir les poissons frais selon calendrier, origine et capacité d’approvisionnement du titulaire.</t>
  </si>
  <si>
    <t>210, 606</t>
  </si>
  <si>
    <t>Réponse PRO Q045 : Formaliser dans RC/CCAP l’engagement de saisonnalité des produits frais et la pénalité en cas de livraison hors saison.</t>
  </si>
  <si>
    <t>Réponse CFA Q045 : Il faut écrire l’exigence clairement dans le marché puis vérifier pendant l’exécution : formaliser dans RC/CCAP l’engagement de saisonnalité des produits frais et la pénalité en cas de livraison hors.</t>
  </si>
  <si>
    <t>229, 613</t>
  </si>
  <si>
    <t>Réponse PRO Q066 : L'exigence concerne l'alimentation des poissons et l'étiquetage nourri sans OGM au niveau de garantie prévu, avec mention sur emballage ou bon de livraison.</t>
  </si>
  <si>
    <t>Réponse CFA Q066 : Il faut vérifier si le poisson d'élevage est annoncé nourri sans OGM et si cette mention est écrite.</t>
  </si>
  <si>
    <t>59, 764</t>
  </si>
  <si>
    <t>Réponse PRO Q067 : Les preuves sont étiquetage nourri sans OGM, bon de livraison, fiche produit, niveau de garantie et engagement contractuel.</t>
  </si>
  <si>
    <t>Réponse CFA Q067 : Les preuves à vérifier sont étiquetage nourri sans OGM, bon de livraison, fiche produit, niveau de garantie et engagement contractuel.</t>
  </si>
  <si>
    <t>73, 770</t>
  </si>
  <si>
    <t>Réponse PRO Q068 : Les risques principaux sont oublier le niveau de garantie, confondre poisson sauvage et poisson d'élevage, accepter une mention absente du bon ou de l'emballage.</t>
  </si>
  <si>
    <t>Réponse CFA Q068 : Les erreurs à éviter sont oublier le niveau de garantie, confondre poisson sauvage et poisson d'élevage, accepter une mention absente du bon ou de l'emballage.</t>
  </si>
  <si>
    <t>101, 780</t>
  </si>
  <si>
    <t>Réponse PRO Q069 : Le contrôle consiste à chercher la mention sur l'emballage ou le bon de livraison, vérifier le niveau de garantie et suivre les manquements.</t>
  </si>
  <si>
    <t>Réponse CFA Q069 : Le contrôle terrain consiste à chercher la mention sur l'emballage ou le bon de livraison, vérifier le niveau de garantie et suivre les manquements.</t>
  </si>
  <si>
    <t>6, 785</t>
  </si>
  <si>
    <t>Réponse PRO Q070 : Le marché prévoit un critère ou engagement contractuel sur l'alimentation sans OGM, avec barème, preuve et pénalité après manquements.</t>
  </si>
  <si>
    <t>Réponse CFA Q070 : Le marché indique un critère ou engagement contractuel sur l'alimentation sans OGM, avec barème, preuve et pénalité après manquements.</t>
  </si>
  <si>
    <t>27, 791</t>
  </si>
  <si>
    <t>Réponse PRO Q071 : La sécurité des approvisionnements limite les risques de rupture, de substitution non maîtrisée ou de défaut de livraison. Le périmètre, la pièce support et la limite juridique sont identifiés.</t>
  </si>
  <si>
    <t>Réponse CFA Q071 : La sécurité des approvisionnements limite les risques de rupture, de substitution non maîtrisée ou de défaut de livraison. Le bon document est repéré et il n’est pas confondu avec une autre règle.</t>
  </si>
  <si>
    <t>161, 797</t>
  </si>
  <si>
    <t>Réponse PRO Q072 : Les preuves utiles sont : CCTP, CCAP, offre du titulaire, capacités. Elles rattachent sécurité des approvisionnements au marché, à la livraison ou au suivi.</t>
  </si>
  <si>
    <t>Réponse CFA Q072 : Les preuves à regarder sont : CCTP, CCAP, offre du titulaire, capacités. Elles permettent de vérifier ce qui est écrit et livré.</t>
  </si>
  <si>
    <t>181, 806</t>
  </si>
  <si>
    <t>Réponse PRO Q073 : Le risque principal est de accepter une promesse vague, ne pas encadrer les substitutions ou confondre sécurité d’approvisionnement et. Il fragilise la comparaison, l’exécution ou la sanction du marché.</t>
  </si>
  <si>
    <t>Réponse CFA Q073 : L’erreur à éviter est de accepter une promesse vague, ne pas encadrer les substitutions ou confondre sécurité d’approvisionnement et. Elle peut empêcher le contrôle ou l’application correcte de la règle.</t>
  </si>
  <si>
    <t>201, 813</t>
  </si>
  <si>
    <t>Réponse PRO Q074 : En exécution, sécurité des approvisionnements se contrôle avec CCTP, CCAP, offre du titulaire, capacités. Les écarts sont tracés et reliés à la clause applicable.</t>
  </si>
  <si>
    <t>Réponse CFA Q074 : Sur le terrain, la livraison et les documents sont comparés avec CCTP, CCAP, offre du titulaire, capacités. L’écart est noté et transmis.</t>
  </si>
  <si>
    <t>121, 818</t>
  </si>
  <si>
    <t>Réponse PRO Q075 : Pour sécurité des approvisionnements, la clause ou le critère est écrit dans la bonne pièce, mesurable, vérifiable et relié au besoin alimentaire.</t>
  </si>
  <si>
    <t>Réponse CFA Q075 : Pour sécurité des approvisionnements, la règle dit clairement ce qui est demandé, comment c’est vérifié et ce qui se passe en cas d’écart.</t>
  </si>
  <si>
    <t>141, 828</t>
  </si>
  <si>
    <t>Réponse PRO Q026 : Un SIQO est un signe officiel de qualité ou d’origine appuyé par un cahier des charges et une certification. Le comptage repose sur un périmètre clair, une valeur HT annuelle et une preuve traçable.</t>
  </si>
  <si>
    <t>Réponse CFA Q026 : Un SIQO est un signe officiel reconnu : il faut une preuve, pas seulement une promesse fournisseur.</t>
  </si>
  <si>
    <t>486, 1086</t>
  </si>
  <si>
    <t>Réponse PRO Q027 : La preuve relie le produit au bon marché : certificat, fiche produit, label officiel et rattachement à la ligne de marché. Une mention commerciale seule ne suffit pas.</t>
  </si>
  <si>
    <t>Réponse CFA Q027 : Il faut une preuve lisible reliée au produit : facture, fiche, certificat ou label valable.</t>
  </si>
  <si>
    <t>488, 1152</t>
  </si>
  <si>
    <t>Réponse PRO Q028 : Le risque est de compter un produit hors périmètre, sans preuve valide ou sur une mauvaise base HT. Le taux devient faux et contestable.</t>
  </si>
  <si>
    <t>Réponse CFA Q028 : Le piège est de compter un produit non prouvé, mal classé ou dans le mauvais total. Le pourcentage devient faux.</t>
  </si>
  <si>
    <t>496, 1052</t>
  </si>
  <si>
    <t>Réponse PRO Q029 : Le contrôle rapproche BPU, facture, fiche produit et preuve. La ligne est intégrée au suivi HT annuel seulement si les éléments concordent.</t>
  </si>
  <si>
    <t>Réponse CFA Q029 : On vérifie le produit, la facture et la preuve. Si ça ne correspond pas, on ne le compte pas ou on signale l’écart.</t>
  </si>
  <si>
    <t>506, 1206</t>
  </si>
  <si>
    <t>Réponse PRO Q030 : La clause précise l’engagement attendu, les preuves à transmettre, la fréquence de contrôle et le traitement des écarts.</t>
  </si>
  <si>
    <t>Réponse CFA Q030 : Le marché indique ce que le fournisseur promet, les preuves à donner et quand elles seront vérifiées.</t>
  </si>
  <si>
    <t>509, 1121</t>
  </si>
  <si>
    <t>312, 315</t>
  </si>
  <si>
    <t>319, 320</t>
  </si>
  <si>
    <t>327, 329</t>
  </si>
  <si>
    <t>335, 338</t>
  </si>
  <si>
    <t>Réponse PRO Q011 : Capacité à sécuriser une alimentation de qualité en s’appuyant sur des filières maîtrisées, moins dépendantes des importations.</t>
  </si>
  <si>
    <t>Réponse CFA Q011 : Capacité à sécuriser une alimentation de qualité en s’appuyant sur des filières maîtrisées, moins dépendantes des importations.</t>
  </si>
  <si>
    <t>OCR p.8-12</t>
  </si>
  <si>
    <t>208, 375</t>
  </si>
  <si>
    <t>Réponse PRO Q012 : Relier l’offre à des filières identifiées, à des volumes disponibles, à une origine justifiée et à une capacité de continuité.</t>
  </si>
  <si>
    <t>Réponse CFA Q012 : Il faut demander et regarder les preuves utiles : relier l’offre à des filières identifiées, à des volumes disponibles, à une origine justifiée et à une capacité de continuité.</t>
  </si>
  <si>
    <t>283, 388</t>
  </si>
  <si>
    <t>Réponse PRO Q013 : Le risque principal est de réduire la souveraineté à un slogan local sans vérifier les volumes, les origines, la qualité ni la continuité d’approvisionnement.</t>
  </si>
  <si>
    <t>Réponse CFA Q013 : L’erreur à éviter est de réduire la souveraineté à un slogan local sans vérifier les volumes, les origines, la qualité ni la continuité d’approvisionnement.</t>
  </si>
  <si>
    <t>254, 394</t>
  </si>
  <si>
    <t>Réponse PRO Q014 : Questionner les fournisseurs sur les lieux de production, les capacités, les risques de rupture et les solutions de remplacement.</t>
  </si>
  <si>
    <t>Réponse CFA Q014 : Sur le terrain, il faut questionner les fournisseurs sur les lieux de production, les capacités, les risques de rupture et les solutions de remplacement.</t>
  </si>
  <si>
    <t>278, 402</t>
  </si>
  <si>
    <t>Réponse PRO Q015 : Traduire l’objectif en critères vérifiables : origine, organisation filière, disponibilité, résilience et preuves documentaires.</t>
  </si>
  <si>
    <t>Réponse CFA Q015 : Il faut écrire l’exigence clairement dans le marché puis vérifier pendant l’exécution : traduire l’objectif en critères vérifiables : origine, organisation filière, disponibilité, résilience et preuves.</t>
  </si>
  <si>
    <t>294, 409</t>
  </si>
  <si>
    <t>Réponse PRO Q036 : La STG reconnaît une spécialité traditionnelle garantie par un cahier des charges contrôlable. Le comptage repose sur un périmètre clair, une valeur HT annuelle et une preuve traçable.</t>
  </si>
  <si>
    <t>Réponse CFA Q036 : La STG garantit une recette ou une composition traditionnelle, avec un cahier des charges.</t>
  </si>
  <si>
    <t>553, 1087</t>
  </si>
  <si>
    <t>Réponse PRO Q037 : La preuve relie le produit au bon marché : cahier des charges, certificat ou fiche produit rattachée à la STG. Une mention commerciale seule ne suffit pas.</t>
  </si>
  <si>
    <t>Réponse CFA Q037 : Il faut une preuve lisible reliée au produit : facture, fiche, certificat ou label valable.</t>
  </si>
  <si>
    <t>559, 1168</t>
  </si>
  <si>
    <t>Réponse PRO Q038 : Le risque est de compter un produit hors périmètre, sans preuve valide ou sur une mauvaise base HT. Le taux devient faux et contestable.</t>
  </si>
  <si>
    <t>Réponse CFA Q038 : Le piège est de compter un produit non prouvé, mal classé ou dans le mauvais total. Le pourcentage devient faux.</t>
  </si>
  <si>
    <t>566, 1025</t>
  </si>
  <si>
    <t>Réponse PRO Q039 : Le contrôle rapproche BPU, facture, fiche produit et preuve. La ligne est intégrée au suivi HT annuel seulement si les éléments concordent.</t>
  </si>
  <si>
    <t>Réponse CFA Q039 : On vérifie le produit, la facture et la preuve. Si ça ne correspond pas, on ne le compte pas ou on signale l’écart.</t>
  </si>
  <si>
    <t>577, 1213</t>
  </si>
  <si>
    <t>Réponse PRO Q040 : La clause précise l’engagement attendu, les preuves à transmettre, la fréquence de contrôle et le traitement des écarts.</t>
  </si>
  <si>
    <t>Réponse CFA Q040 : Le marché indique ce que le fournisseur promet, les preuves à donner et quand elles seront vérifiées.</t>
  </si>
  <si>
    <t>579, 1134</t>
  </si>
  <si>
    <t>Réponse PRO Q061 : Substitution de produit identifie le produit, l’information réglementaire suivie et la preuve de contrôle. Le lien avec l’offre, la livraison et le lot est clair.</t>
  </si>
  <si>
    <t>Réponse CFA Q061 : Substitution de produit permet de savoir quel produit est suivi, quelle information est vérifiée et quelle preuve accompagne la livraison.</t>
  </si>
  <si>
    <t>731, 1088</t>
  </si>
  <si>
    <t>Réponse PRO Q062 : Les preuves utiles sont demande de substitution, validation acheteur, fiche produit, origine, qualité équivalente ou. Elles doivent être datées, lisibles, liées au bon produit et cohérentes avec la commande.</t>
  </si>
  <si>
    <t>Réponse CFA Q062 : On contrôle les documents du produit livré : étiquette, fiche produit, bon ou attestation. Ils doivent correspondre à la livraison.</t>
  </si>
  <si>
    <t>737, 1154</t>
  </si>
  <si>
    <t>Réponse PRO Q063 : Le risque est de accepter un produit de remplacement moins conforme sans preuve ni accord. Cela rend la traçabilité fragile et le contrôle fournisseur peu fiable.</t>
  </si>
  <si>
    <t>Réponse CFA Q063 : Le problème est d’accepter un produit sans preuve claire ou avec une information qui ne correspond pas au produit livré.</t>
  </si>
  <si>
    <t>741, 1017</t>
  </si>
  <si>
    <t>Réponse PRO Q064 : Le contrôle compare commande, BPU, produit livré, étiquette, lot et documents fournisseur. L’écart est tracé et traité.</t>
  </si>
  <si>
    <t>Réponse CFA Q064 : On compare la commande, le produit, l’étiquette et le bon de livraison. Si ça ne correspond pas, on le signale.</t>
  </si>
  <si>
    <t>750, 1189</t>
  </si>
  <si>
    <t>Réponse PRO Q065 : L’exigence précise définir les conditions de substitution, d’information préalable et de niveau de, la preuve attendue, le moment du contrôle et la conséquence en cas d’écart.</t>
  </si>
  <si>
    <t>Réponse CFA Q065 : Le marché dit ce que le fournisseur doit prouver, quand il doit le faire et ce qui se passe si la preuve manque.</t>
  </si>
  <si>
    <t>754, 1098</t>
  </si>
  <si>
    <t>Réponse PRO Q096 : Le suivi annuel consolide les achats HT, les montants, les quantités, les prix unitaires et les justificatifs. Le comptage repose sur un périmètre clair, une valeur HT annuelle et une preuve traçable.</t>
  </si>
  <si>
    <t>Réponse CFA Q096 : Le suivi rassemble les achats, les quantités, les prix et les preuves pour contrôler l’année.</t>
  </si>
  <si>
    <t>973, 1089</t>
  </si>
  <si>
    <t>Réponse PRO Q097 : La preuve relie le produit au bon marché : tableau annuel, factures, totaux HT, quantités, prix unitaires et justificatifs. Une mention commerciale seule ne suffit pas.</t>
  </si>
  <si>
    <t>Réponse CFA Q097 : Il faut une preuve lisible reliée au produit : facture, fiche, certificat ou label valable.</t>
  </si>
  <si>
    <t>978, 1174</t>
  </si>
  <si>
    <t>Réponse PRO Q098 : Le risque est de compter un produit hors périmètre, sans preuve valide ou sur une mauvaise base HT. Le taux devient faux et contestable.</t>
  </si>
  <si>
    <t>Réponse CFA Q098 : Le piège est de compter un produit non prouvé, mal classé ou dans le mauvais total. Le pourcentage devient faux.</t>
  </si>
  <si>
    <t>986, 1028</t>
  </si>
  <si>
    <t>Réponse PRO Q099 : Le contrôle rapproche BPU, facture, fiche produit et preuve. La ligne est intégrée au suivi HT annuel seulement si les éléments concordent.</t>
  </si>
  <si>
    <t>Réponse CFA Q099 : On vérifie le produit, la facture et la preuve. Si ça ne correspond pas, on ne le compte pas ou on signale l’écart.</t>
  </si>
  <si>
    <t>997, 1216</t>
  </si>
  <si>
    <t>Réponse PRO Q100 : La clause précise l’engagement attendu, les preuves à transmettre, la fréquence de contrôle et le traitement des écarts.</t>
  </si>
  <si>
    <t>Réponse CFA Q100 : Le marché indique ce que le fournisseur promet, les preuves à donner et quand elles seront vérifiées.</t>
  </si>
  <si>
    <t>999, 1126</t>
  </si>
  <si>
    <t>Réponse PRO Q091 : Le suivi de l’exécution vérifie que les livraisons, preuves, délais et engagements respectent les pièces du marché. Le périmètre, la pièce support et la limite juridique sont identifiés.</t>
  </si>
  <si>
    <t>Réponse CFA Q091 : Le suivi de l’exécution vérifie que les livraisons, preuves, délais et engagements respectent les pièces du marché. Le bon document est repéré et il n’est pas confondu avec une autre règle.</t>
  </si>
  <si>
    <t>162, 940</t>
  </si>
  <si>
    <t>Réponse PRO Q092 : Les preuves utiles sont : Rapport annuel, tableaux de suivi, factures, BPU. Elles rattachent suivi de l’exécution au marché, à la livraison ou au suivi.</t>
  </si>
  <si>
    <t>Réponse CFA Q092 : Les preuves à regarder sont : Rapport annuel, tableaux de suivi, factures, BPU. Elles permettent de vérifier ce qui est écrit et livré.</t>
  </si>
  <si>
    <t>182, 947</t>
  </si>
  <si>
    <t>Réponse PRO Q093 : Le risque principal est de attendre la fin du marché, ne pas tracer les anomalies. Il fragilise la comparaison, l’exécution ou la sanction du marché.</t>
  </si>
  <si>
    <t>Réponse CFA Q093 : L’erreur à éviter est de attendre la fin du marché, ne pas tracer les anomalies. Elle peut empêcher le contrôle ou l’application correcte de la règle.</t>
  </si>
  <si>
    <t>202, 954</t>
  </si>
  <si>
    <t>Réponse PRO Q094 : En exécution, suivi de l’exécution se contrôle avec Rapport annuel, tableaux de suivi, factures, BPU. Les écarts sont tracés et reliés à la clause applicable.</t>
  </si>
  <si>
    <t>Réponse CFA Q094 : Sur le terrain, la livraison et les documents sont comparés avec Rapport annuel, tableaux de suivi, factures, BPU. L’écart est noté et transmis.</t>
  </si>
  <si>
    <t>122, 958</t>
  </si>
  <si>
    <t>Réponse PRO Q095 : Pour suivi de l’exécution, la clause ou le critère est écrit dans la bonne pièce, mesurable, vérifiable et relié au besoin alimentaire.</t>
  </si>
  <si>
    <t>Réponse CFA Q095 : Pour suivi de l’exécution, la règle dit clairement ce qui est demandé, comment c’est vérifié et ce qui se passe en cas d’écart.</t>
  </si>
  <si>
    <t>142, 967</t>
  </si>
  <si>
    <t>Réponse PRO Q096 : La validation juridique du document OCR impose de comparer le texte extrait avec la source officielle avant usage contractuel. Le périmètre, la pièce support et la limite juridique sont identifiés.</t>
  </si>
  <si>
    <t>Réponse CFA Q096 : La validation juridique du document OCR impose de comparer le texte extrait avec la source officielle avant usage contractuel. Le bon document est repéré et il n’est pas confondu avec une autre règle.</t>
  </si>
  <si>
    <t>163, 971</t>
  </si>
  <si>
    <t>Réponse PRO Q097 : Les preuves utiles sont : PDF source, page contrôlée visuellement, extrait comparé, version datée du document de travail. Elles rattachent validation juridique du document OCR au marché, à la livraison ou au suivi.</t>
  </si>
  <si>
    <t>Réponse CFA Q097 : Les preuves à regarder sont : PDF source, page contrôlée visuellement, extrait comparé, version datée du document de travail. Elles permettent de vérifier ce qui est écrit et livré.</t>
  </si>
  <si>
    <t>183, 981</t>
  </si>
  <si>
    <t>Réponse PRO Q098 : Le risque principal est de copier une erreur OCR, transformer une phrase pédagogique en clause. Il fragilise la comparaison, l’exécution ou la sanction du marché.</t>
  </si>
  <si>
    <t>Réponse CFA Q098 : L’erreur à éviter est de copier une erreur OCR, transformer une phrase pédagogique en clause. Elle peut empêcher le contrôle ou l’application correcte de la règle.</t>
  </si>
  <si>
    <t>203, 988</t>
  </si>
  <si>
    <t>Réponse PRO Q099 : En exécution, validation juridique du document OCR se contrôle avec PDF source, page contrôlée visuellement, extrait comparé, version datée du document de travail. Les écarts sont tracés et reliés à la clause applicable.</t>
  </si>
  <si>
    <t>Réponse CFA Q099 : Sur le terrain, la livraison et les documents sont comparés avec PDF source, page contrôlée visuellement, extrait comparé, version datée du document de travail. L’écart est noté et transmis.</t>
  </si>
  <si>
    <t>123, 993</t>
  </si>
  <si>
    <t>Réponse PRO Q100 : Pour validation juridique du document OCR, la clause ou le critère est écrit dans la bonne pièce, mesurable, vérifiable et relié au besoin alimentaire.</t>
  </si>
  <si>
    <t>Réponse CFA Q100 : Pour validation juridique du document OCR, la règle dit clairement ce qui est demandé, comment c’est vérifié et ce qui se passe en cas d’écart.</t>
  </si>
  <si>
    <t>143, 1002</t>
  </si>
  <si>
    <t>Réponse PRO Q016 : Traçabilité des viandes identifie le produit, l’information réglementaire suivie et la preuve de contrôle. Le lien avec l’offre, la livraison et le lot est clair.</t>
  </si>
  <si>
    <t>Réponse CFA Q016 : Traçabilité des viandes permet de savoir quel produit est suivi, quelle information est vérifiée et quelle preuve accompagne la livraison.</t>
  </si>
  <si>
    <t>416, 1093</t>
  </si>
  <si>
    <t>Réponse PRO Q017 : Les preuves utiles sont étiquette sanitaire, estampille, bon de livraison, fiche technique, facture et numéro de lot. Elles doivent être datées, lisibles, liées au bon produit et cohérentes avec la commande.</t>
  </si>
  <si>
    <t>Réponse CFA Q017 : On contrôle les documents du produit livré : étiquette, fiche produit, bon ou attestation. Ils doivent correspondre à la livraison.</t>
  </si>
  <si>
    <t>423, 1159</t>
  </si>
  <si>
    <t>Réponse PRO Q018 : Le risque est de mélanger espèces, muscles, origines ou lots sans preuve exploitable. Cela rend la traçabilité fragile et le contrôle fournisseur peu fiable.</t>
  </si>
  <si>
    <t>Réponse CFA Q018 : Le problème est d’accepter un produit sans preuve claire ou avec une information qui ne correspond pas au produit livré.</t>
  </si>
  <si>
    <t>427, 1047</t>
  </si>
  <si>
    <t>Réponse PRO Q019 : Le contrôle compare commande, BPU, produit livré, étiquette, lot et documents fournisseur. L’écart est tracé et traité.</t>
  </si>
  <si>
    <t>Réponse CFA Q019 : On compare la commande, le produit, l’étiquette et le bon de livraison. Si ça ne correspond pas, on le signale.</t>
  </si>
  <si>
    <t>434, 1193</t>
  </si>
  <si>
    <t>Réponse PRO Q020 : L’exigence précise demander une information de traçabilité par ligne de produit et par livraison, la preuve attendue, le moment du contrôle et la conséquence en cas d’écart.</t>
  </si>
  <si>
    <t>Réponse CFA Q020 : Le marché dit ce que le fournisseur doit prouver, quand il doit le faire et ce qui se passe si la preuve manque.</t>
  </si>
  <si>
    <t>439, 1102</t>
  </si>
  <si>
    <t>Réponse PRO Q011 : Le seuil de 60 % concerne les viandes, poissons et produits de la mer relevant des catégories durables ou de qualité. Le comptage repose sur un périmètre clair, une valeur HT annuelle et une preuve traçable.</t>
  </si>
  <si>
    <t>Réponse CFA Q011 : Pour viandes et poissons, on compte les produits reconnus durables ou de qualité, avec une preuve associée.</t>
  </si>
  <si>
    <t>379, 1078</t>
  </si>
  <si>
    <t>Réponse PRO Q012 : La preuve relie le produit au bon marché : facture, fiche produit, certification ou label lié au lot livré. Une mention commerciale seule ne suffit pas.</t>
  </si>
  <si>
    <t>Réponse CFA Q012 : Il faut une preuve lisible reliée au produit : facture, fiche, certificat ou label valable.</t>
  </si>
  <si>
    <t>383, 1142</t>
  </si>
  <si>
    <t>Réponse PRO Q013 : Le risque est de compter un produit hors périmètre, sans preuve valide ou sur une mauvaise base HT. Le taux devient faux et contestable.</t>
  </si>
  <si>
    <t>Réponse CFA Q013 : Le piège est de compter un produit non prouvé, mal classé ou dans le mauvais total. Le pourcentage devient faux.</t>
  </si>
  <si>
    <t>391, 1024</t>
  </si>
  <si>
    <t>Réponse PRO Q014 : Le contrôle rapproche BPU, facture, fiche produit et preuve. La ligne est intégrée au suivi HT annuel seulement si les éléments concordent.</t>
  </si>
  <si>
    <t>Réponse CFA Q014 : On vérifie le produit, la facture et la preuve. Si ça ne correspond pas, on ne le compte pas ou on signale l’écart.</t>
  </si>
  <si>
    <t>401, 1215</t>
  </si>
  <si>
    <t>Réponse PRO Q015 : La clause précise l’engagement attendu, les preuves à transmettre, la fréquence de contrôle et le traitement des écarts.</t>
  </si>
  <si>
    <t>Réponse CFA Q015 : Le marché indique ce que le fournisseur promet, les preuves à donner et quand elles seront vérifiées.</t>
  </si>
  <si>
    <t>404, 1133</t>
  </si>
  <si>
    <t>Réponse PRO Q056 : La visite du site permet de vérifier les pratiques de production, d'élevage et de sécurité alimentaire, en coordination avec le titulaire.</t>
  </si>
  <si>
    <t>Réponse CFA Q056 : Une visite de site sert à voir comment les produits sont fabriqués ou élevés, pas seulement à lire des papiers.</t>
  </si>
  <si>
    <t>50, 694</t>
  </si>
  <si>
    <t>Réponse PRO Q057 : Les preuves sont clause de visite, planning, compte rendu, observations, actions correctives et échanges avec le titulaire.</t>
  </si>
  <si>
    <t>Réponse CFA Q057 : Les preuves à vérifier sont clause de visite, planning, compte rendu, observations, actions correctives et échanges avec le titulaire.</t>
  </si>
  <si>
    <t>70, 701</t>
  </si>
  <si>
    <t>Réponse PRO Q058 : Les risques principaux sont prévoir une visite impossible à organiser, oublier les règles internes, ne pas formaliser les constats ou visiter sans objectif précis.</t>
  </si>
  <si>
    <t>Réponse CFA Q058 : Les erreurs à éviter sont prévoir une visite impossible à organiser, oublier les règles internes, ne pas formaliser les constats ou visiter sans objectif précis.</t>
  </si>
  <si>
    <t>102, 710</t>
  </si>
  <si>
    <t>Réponse PRO Q059 : Le contrôle consiste à préparer les points à vérifier, réaliser la visite, rédiger un compte rendu et suivre les écarts ou actions demandées.</t>
  </si>
  <si>
    <t>Réponse CFA Q059 : Le contrôle terrain consiste à préparer les points à vérifier, réaliser la visite, rédiger un compte rendu et suivre les écarts ou actions demandées.</t>
  </si>
  <si>
    <t>17, 715</t>
  </si>
  <si>
    <t>Réponse PRO Q060 : Le marché prévoit une clause CCTP prévoyant les visites, leur fréquence, leur organisation, les frais et le suivi des constats.</t>
  </si>
  <si>
    <t>Réponse CFA Q060 : Le marché indique une clause CCTP prévoyant les visites, leur fréquence, leur organisation, les frais et le suivi des constats.</t>
  </si>
  <si>
    <t>33, 722</t>
  </si>
  <si>
    <t>516, 519</t>
  </si>
  <si>
    <t>522, 524</t>
  </si>
  <si>
    <t>529, 530</t>
  </si>
  <si>
    <t>Réponse PRO Q034 : L’application consiste à prévoir plusieurs volailles, contrôler la capacité fournisseur, diversifier les menus, indiquer les proportions, ne pas oublier les espèces moins consommées. Les points utiles alimentent le CCTP, le BPU, le RC ou le suivi.</t>
  </si>
  <si>
    <t>536, 538</t>
  </si>
  <si>
    <t>545, 549</t>
  </si>
  <si>
    <t>Réponse PRO Q011 : Traçabilité des volailles fraîches en vrac identifie le produit, l’information réglementaire suivie et la preuve de contrôle. Le lien avec l’offre, la livraison et le lot est clair.</t>
  </si>
  <si>
    <t>Réponse CFA Q011 : Traçabilité des volailles fraîches en vrac permet de savoir quel produit est suivi, quelle information est vérifiée et quelle preuve accompagne la livraison.</t>
  </si>
  <si>
    <t>381, 1094</t>
  </si>
  <si>
    <t>Réponse PRO Q012 : Les preuves utiles sont bon de livraison, étiquette lot, fiche produit, numéro de lot, origine et abattoir le cas échéant. Elles doivent être datées, lisibles, liées au bon produit et cohérentes avec la commande.</t>
  </si>
  <si>
    <t>Réponse CFA Q012 : On contrôle les documents du produit livré : étiquette, fiche produit, bon ou attestation. Ils doivent correspondre à la livraison.</t>
  </si>
  <si>
    <t>387, 1140</t>
  </si>
  <si>
    <t>Réponse PRO Q013 : Le risque est de perdre l’information d’origine dès la réception ou au stockage après déconditionnement. Cela rend la traçabilité fragile et le contrôle fournisseur peu fiable.</t>
  </si>
  <si>
    <t>Réponse CFA Q013 : Le problème est d’accepter un produit sans preuve claire ou avec une information qui ne correspond pas au produit livré.</t>
  </si>
  <si>
    <t>392, 1050</t>
  </si>
  <si>
    <t>Réponse PRO Q014 : Le contrôle compare commande, BPU, produit livré, étiquette, lot et documents fournisseur. L’écart est tracé et traité.</t>
  </si>
  <si>
    <t>Réponse CFA Q014 : On compare la commande, le produit, l’étiquette et le bon de livraison. Si ça ne correspond pas, on le signale.</t>
  </si>
  <si>
    <t>399, 1194</t>
  </si>
  <si>
    <t>Réponse PRO Q015 : L’exigence précise imposer une traçabilité maintenue jusqu’à la réception et disponible au contrôle, la preuve attendue, le moment du contrôle et la conséquence en cas d’écart.</t>
  </si>
  <si>
    <t>Réponse CFA Q015 : Le marché dit ce que le fournisseur doit prouver, quand il doit le faire et ce qui se passe si la preuve manque.</t>
  </si>
  <si>
    <t>403, 1106</t>
  </si>
  <si>
    <t>Réponse PRO Q041 : Viande séparée mécaniquement identifie le produit, l’information réglementaire suivie et la preuve de contrôle. Le lien avec l’offre, la livraison et le lot est clair.</t>
  </si>
  <si>
    <t>Réponse CFA Q041 : Viande séparée mécaniquement permet de savoir quel produit est suivi, quelle information est vérifiée et quelle preuve accompagne la livraison.</t>
  </si>
  <si>
    <t>591, 1096</t>
  </si>
  <si>
    <t>Réponse PRO Q042 : Les preuves utiles sont fiche technique, liste d’ingrédients, déclaration fournisseur, cahier des charges et étiquetage. Elles doivent être datées, lisibles, liées au bon produit et cohérentes avec la commande.</t>
  </si>
  <si>
    <t>Réponse CFA Q042 : On contrôle les documents du produit livré : étiquette, fiche produit, bon ou attestation. Ils doivent correspondre à la livraison.</t>
  </si>
  <si>
    <t>598, 1170</t>
  </si>
  <si>
    <t>Réponse PRO Q043 : Le risque est de ne pas repérer la VSM dans un produit transformé ou une préparation carnée. Cela rend la traçabilité fragile et le contrôle fournisseur peu fiable.</t>
  </si>
  <si>
    <t>Réponse CFA Q043 : Le problème est d’accepter un produit sans preuve claire ou avec une information qui ne correspond pas au produit livré.</t>
  </si>
  <si>
    <t>602, 1049</t>
  </si>
  <si>
    <t>Réponse PRO Q044 : Le contrôle compare commande, BPU, produit livré, étiquette, lot et documents fournisseur. L’écart est tracé et traité.</t>
  </si>
  <si>
    <t>Réponse CFA Q044 : On compare la commande, le produit, l’étiquette et le bon de livraison. Si ça ne correspond pas, on le signale.</t>
  </si>
  <si>
    <t>610, 1196</t>
  </si>
  <si>
    <t>Réponse PRO Q045 : L’exigence précise formuler l’acceptation, la restriction ou l’exclusion de VSM dans les exigences, la preuve attendue, le moment du contrôle et la conséquence en cas d’écart.</t>
  </si>
  <si>
    <t>Réponse CFA Q045 : Le marché dit ce que le fournisseur doit prouver, quand il doit le faire et ce qui se passe si la preuve manque.</t>
  </si>
  <si>
    <t>614, 1105</t>
  </si>
  <si>
    <t>Saisissez un N° de question  ►</t>
  </si>
  <si>
    <t>Ce classeur sert de base de recherche pour le CLAUSIER CNRC     Saisir un N° de question      Voir l'index colonne B - ligne 21</t>
  </si>
  <si>
    <t>Reponse longue attendue_PRO (1)</t>
  </si>
  <si>
    <t>Reponse courte attendue_PRO (2)</t>
  </si>
  <si>
    <t>Mnemotechnique_PRO (1)</t>
  </si>
  <si>
    <t>Mnemotechnique_PRO (2)</t>
  </si>
  <si>
    <t>Conseils  Formateur</t>
  </si>
  <si>
    <t>Conseil formateur Q058 : partir du fil « Réception → Risque → Sécurisation ». Faire nommer le risque, sa conséquence et la correction prévue. La réponse doit montrer l’effet concret sur la concurrence, la livraison, la comparaison ou le suivi.</t>
  </si>
  <si>
    <t>Reponse longue attendue_CFA (1)</t>
  </si>
  <si>
    <t>Reponse courte attendue_CFA (2)</t>
  </si>
  <si>
    <t>Sourçage — je retiens : Sourçage puis Définition, preuve Périmètre.</t>
  </si>
  <si>
    <t>Réponses longues</t>
  </si>
  <si>
    <t>Réponses courtes</t>
  </si>
  <si>
    <t xml:space="preserve">Début des questions  ▼    </t>
  </si>
  <si>
    <t>Quel est le rôle du point « Sourçage » dans le marché, et quel périmètre doit être contrôlé ?</t>
  </si>
  <si>
    <t>À quoi sert le point « Sourçage » dans le marché, et jusqu’où faut-il le contrôler ?</t>
  </si>
  <si>
    <t>Répondre en trois points : définition, périmètre concerné, preuve ou contrôle attendu.</t>
  </si>
  <si>
    <t>Dire simplement ce que cela veut dire, qui est concerné et ce qu’il faut vérifier.</t>
  </si>
  <si>
    <t>Le point « sourçage préalable » sert à calibrer le besoin à partir de consultation du secteur, étude de marché et capacités fournisseurs. Le marché reste réaliste, traçable et non orienté vers un opérateur. La réponse doit préciser le périmètre concerné, les acteurs ou documents touchés et la limite à ne pas dépasser. Elle rattache le point au besoin écrit et à un contrôle possible, sans transformer l’objectif en préférence non justifiée.</t>
  </si>
  <si>
    <t>Avant d’écrire le marché, on vérifie : consultation du secteur, étude de marché et capacités fournisseurs. Le besoin devient clair, faisable et contrôlable. Il faut dire simplement ce que cela veut dire, qui est concerné et jusqu’où on contrôle. La réponse doit éviter le flou : on vérifie un produit, un fournisseur, une livraison, un document ou une règle précise.</t>
  </si>
  <si>
    <t>Sourçage : Avant d’écrire le marché, on vérifie : consultation du secteur, étude de marché et capacités fournisseurs. On sait ce qui est contrôlé et jusqu’où.</t>
  </si>
  <si>
    <t>Sourçage — Définir : Sourçage → Définition → Périmètre.</t>
  </si>
  <si>
    <t>Conseil formateur Q001 : utiliser le fil « Sourçage → Définition → Périmètre ». Faire définir Sourçage, fixer le périmètre et demander une limite vérifiable. Relancer si l’apprenant répète le thème sans dire ce qui est réellement contrôlé.</t>
  </si>
  <si>
    <t>À relire avec le clausier/PDF source avant usage officiel.</t>
  </si>
  <si>
    <t>Sourçage : Le point « sourçage préalable » sert à calibrer le besoin à partir de consultation du secteur, étude de marché et capacités. Périmètre, preuve et limite doivent rester vérifiables.</t>
  </si>
  <si>
    <t>Sourçage → Définition → Périmètre.</t>
  </si>
  <si>
    <t>Sourçage → Comprendre → Limite.</t>
  </si>
  <si>
    <t>Quelles preuves permettent de contrôler le point « Sourçage » dans le dossier du marché ?</t>
  </si>
  <si>
    <t>Quelle preuve demandes-tu ou gardes-tu pour vérifier le point « Sourçage » ?</t>
  </si>
  <si>
    <t>Citer les preuves attendues et expliquer où elles sont conservées ou vérifiées.</t>
  </si>
  <si>
    <t>Nommer le document ou la trace qui prouve que le contrôle est possible.</t>
  </si>
  <si>
    <t>Les preuves sont compte rendu de sourçage, notes d’échanges, éléments objectifs intégrés au besoin. Elles justifient l’exigence écrite et restent dans le dossier du marché. La réponse doit nommer les justificatifs, leur support et leur lieu de conservation. La preuve doit pouvoir être relue pendant l’analyse des offres, à la réception ou lors du suivi d’exécution, avec un lien clair entre exigence, pièce du marché et contrôle.</t>
  </si>
  <si>
    <t>Les traces sont compte rendu de sourçage, notes d’échanges, éléments objectifs intégrés au besoin. Sans trace écrite, la parole fournisseur ne suffit pas. Il faut citer la trace que l’on peut regarder : bon, fiche produit, certificat, étiquette, tableau de suivi, facture ou document du fournisseur. Sans preuve lisible, on ne peut pas valider correctement.</t>
  </si>
  <si>
    <t>Sourçage : Les traces sont compte rendu de sourçage, notes d’échanges, éléments objectifs intégrés au besoin. Sans trace claire, on ne valide pas.</t>
  </si>
  <si>
    <t>Sourçage — Tracer : Sourçage → Compte → Rendu.</t>
  </si>
  <si>
    <t>Conseil formateur Q002 : partir du fil « Sourçage → Preuve → Compte rendu ». Faire citer une preuve réelle, son support et son lieu de conservation. Refuser la réponse orale ou vague si aucune trace exploitable n’est nommée.</t>
  </si>
  <si>
    <t>Sourçage : Les preuves sont compte rendu de sourçage, notes d’échanges, éléments objectifs intégrés au besoin. La preuve doit être lisible, conservée et reliée au marché.</t>
  </si>
  <si>
    <t>Sourçage → Preuve → Compte rendu.</t>
  </si>
  <si>
    <t>Sourçage → Trace écrite → Compte rendu.</t>
  </si>
  <si>
    <t>Quel risque faut-il éviter avec le point « Sourçage », et quelle mesure sécurise le marché ?</t>
  </si>
  <si>
    <t>Quelle erreur peut poser problème avec le point « Sourçage », et comment l’éviter ?</t>
  </si>
  <si>
    <t>Nommer le risque, expliquer sa conséquence et proposer une sécurisation concrète.</t>
  </si>
  <si>
    <t>Donner l’erreur à éviter et ce qui peut bloquer si elle n’est pas corrigée.</t>
  </si>
  <si>
    <t>Le risque consiste à écrire un besoin irréaliste ou orienté vers un seul fournisseur. Il peut fausser la concurrence, la comparaison des offres ou l’exécution.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</si>
  <si>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consiste à écrire un besoin irréaliste ou orienté vers un seul fournisseur. Elle peut bloquer le choix, la livraison ou le suivi. Il faut expliquer ce qui peut mal se passer : mauvais choix, livraison bloquée, comparaison impossible, promesse non tenue ou contrôle sans preuve. La correction consiste à écrire clairement ce qui est demandé et ce qui sera vérifié.</t>
  </si>
  <si>
    <t>Sourçage : L’erreur consiste à écrire un besoin irréaliste ou orienté vers un seul fournisseur. On explique le blocage et comment l’éviter.</t>
  </si>
  <si>
    <t>Sourçage — Sécuriser : Sourçage → Risque → Erreur.</t>
  </si>
  <si>
    <t>Conseil formateur Q003 : partir du fil « Sourçage → Risque → Sécurisation ». Faire nommer le risque, sa conséquence et la correction prévue. La réponse doit montrer l’effet concret sur la concurrence, la livraison, la comparaison ou le suivi.</t>
  </si>
  <si>
    <t>Sourçage : Le risque consiste à écrire un besoin irréaliste ou orienté vers un seul fournisseur. Le risque doit être nommé avec sa mesure de sécurisation.</t>
  </si>
  <si>
    <t>Sourçage → Risque → Sécurisation.</t>
  </si>
  <si>
    <t>Sourçage → Erreur → Correction.</t>
  </si>
  <si>
    <t>Comment appliquer le point « Sourçage » en préparation, réception ou suivi d’exécution ?</t>
  </si>
  <si>
    <t>Concrètement, que fais-tu pour appliquer ou contrôler le point « Sourçage » ?</t>
  </si>
  <si>
    <t>Décrire une action observable, le moment du contrôle et le support utilisé.</t>
  </si>
  <si>
    <t>Décrire le geste concret : regarder, comparer, noter, signaler si nécessaire.</t>
  </si>
  <si>
    <t>L’application consiste à questionner les fournisseurs, vérifier ce qui existe, noter les capacités de livraison, informer sans favoriser, clarifier le besoin. Les points utiles alimentent le CCTP, le BPU, le RC ou le suivi.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</si>
  <si>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 questionner les fournisseurs, vérifier ce qui existe, noter les capacités de livraison, informer sans favoriser, clarifier le besoin. On alerte si le besoin devient irréaliste. Il faut décrire le geste de terrain : regarder le document, comparer avec la commande, contrôler le produit ou la livraison, noter l’écart et prévenir si nécessaire. La réponse doit être concrète.</t>
  </si>
  <si>
    <t>Sourçage : Sur le terrain : questionner les fournisseurs, vérifier ce qui existe, noter les capacités de livraison, informer. On regarde, on compare, on note et on signale.</t>
  </si>
  <si>
    <t>Sourçage — Agir : Sourçage → Application → Terrain.</t>
  </si>
  <si>
    <t>Conseil formateur Q004 : partir du fil « Sourçage → Application → Terrain ». Ramener l’apprenant à une action observable : regarder, comparer, noter, signaler. Faire préciser le moment du contrôle et le document utilisé.</t>
  </si>
  <si>
    <t>Sourçage : L’application consiste à questionner les fournisseurs, vérifier ce qui existe, noter les capacités de livraison, informer. L’action, le moment et le support de contrôle doivent être identifiés.</t>
  </si>
  <si>
    <t>Sourçage → Application → Terrain.</t>
  </si>
  <si>
    <t>Sourçage → Geste terrain → Suivi.</t>
  </si>
  <si>
    <t>Dans quelle pièce du marché faut-il placer le point « Sourçage », et comment vérifier la cohérence avec les autres pièces ?</t>
  </si>
  <si>
    <t>Dans quel document ranges-tu le point « Sourçage », et que vérifies-tu pour éviter une contradiction ?</t>
  </si>
  <si>
    <t>Indiquer la pièce du marché concernée et vérifier la cohérence avec les autres pièces.</t>
  </si>
  <si>
    <t>Dire dans quel document ranger l’information et vérifier que rien ne se contredit.</t>
  </si>
  <si>
    <t>Le CCTP porte les exigences, le CCAP les règles, le RC la réponse et les critères, le BPU les prix et unités. L’ensemble reste cohérent. La réponse doit distinguer la pièce qui fixe l’exigence, celle qui règle l’exécution, celle qui organise la réponse et celle qui porte les prix. La clause ou le critère reste mesurable, vérifiable et cohérent avec le besoin alimentaire.</t>
  </si>
  <si>
    <t>CCTP = produits, CCAP = règles, RC = réponse et notation, BPU = prix. Les documents ne se contredisent pas. Il faut dire dans quel document la règle doit être écrite et vérifier qu’elle ne contredit pas une autre pièce. Ce qui est demandé au fournisseur doit pouvoir être compris, prouvé et contrôlé.</t>
  </si>
  <si>
    <t>Sourçage : CCTP = produits, CCAP = règles, RC = réponse et notation, BPU = prix. La règle doit être au bon endroit et compréhensible.</t>
  </si>
  <si>
    <t>Sourçage — Placer : Sourçage → Critère → Clause.</t>
  </si>
  <si>
    <t>Conseil formateur Q005 : partir du fil « Sourçage → Critère → Clause ». Faire placer l’information dans la bonne pièce du marché et vérifier la cohérence entre RC, CCTP, CCAP et BPU. Relancer si critère, clause et prix sont confondus.</t>
  </si>
  <si>
    <t>Sourçage : Le CCTP porte les exigences, le CCAP les règles, le RC la réponse et les critères, le BPU les prix et unités. La bonne pièce du marché doit porter une règle mesurable.</t>
  </si>
  <si>
    <t>Sourçage → Critère → Clause.</t>
  </si>
  <si>
    <t>Sourçage → Écrire clair → Vérifier.</t>
  </si>
  <si>
    <t>Quel est le rôle du point « Filières » dans le marché, et quel périmètre doit être contrôlé ?</t>
  </si>
  <si>
    <t>À quoi sert le point « Filières » dans le marché, et jusqu’où faut-il le contrôler ?</t>
  </si>
  <si>
    <t>Le point « capacités des filières » sert à calibrer le besoin à partir de capacité de production, résilience filière et délai de livraison. Le marché reste réaliste, traçable et non orienté vers un opérateur. La réponse doit préciser le périmètre concerné, les acteurs ou documents touchés et la limite à ne pas dépasser. Elle rattache le point au besoin écrit et à un contrôle possible, sans transformer l’objectif en préférence non justifiée.</t>
  </si>
  <si>
    <t>Avant d’écrire le marché, on vérifie : capacité de production, résilience filière et délai de livraison. Le besoin devient clair, faisable et contrôlable. Il faut dire simplement ce que cela veut dire, qui est concerné et jusqu’où on contrôle. La réponse doit éviter le flou : on vérifie un produit, un fournisseur, une livraison, un document ou une règle précise.</t>
  </si>
  <si>
    <t>Filières : Avant d’écrire le marché, on vérifie : capacité de production, résilience filière et délai de livraison. On sait ce qui est contrôlé et jusqu’où.</t>
  </si>
  <si>
    <t>Filières — Définir : Filières → Définition → Périmètre.</t>
  </si>
  <si>
    <t>Conseil formateur Q006 : utiliser le fil « Filières → Définition → Périmètre ». Faire définir Filières, fixer le périmètre et demander une limite vérifiable. Relancer si l’apprenant répète le thème sans dire ce qui est réellement contrôlé.</t>
  </si>
  <si>
    <t>Filières : Le point « capacités des filières » sert à calibrer le besoin à partir de capacité de production, résilience filière et délai. Périmètre, preuve et limite doivent rester vérifiables.</t>
  </si>
  <si>
    <t>Filières → Définition → Périmètre.</t>
  </si>
  <si>
    <t>Filières → Comprendre → Limite.</t>
  </si>
  <si>
    <t>Quelles preuves permettent de contrôler le point « Filières » dans le dossier du marché ?</t>
  </si>
  <si>
    <t>Quelle preuve demandes-tu ou gardes-tu pour vérifier le point « Filières » ?</t>
  </si>
  <si>
    <t>Les preuves sont éléments de sourçage, retours fournisseurs, données de disponibilité et contraintes filière. Elles justifient l’exigence écrite et restent dans le dossier du marché. La réponse doit nommer les justificatifs, leur support et leur lieu de conservation. La preuve doit pouvoir être relue pendant l’analyse des offres, à la réception ou lors du suivi d’exécution, avec un lien clair entre exigence, pièce du marché et contrôle.</t>
  </si>
  <si>
    <t>Les traces sont éléments de sourçage, retours fournisseurs, données de disponibilité et contraintes filière. Sans trace écrite, la parole fournisseur ne suffit pas. Il faut citer la trace que l’on peut regarder : bon, fiche produit, certificat, étiquette, tableau de suivi, facture ou document du fournisseur. Sans preuve lisible, on ne peut pas valider correctement.</t>
  </si>
  <si>
    <t>Filières : Les traces sont éléments de sourçage, retours fournisseurs, données de disponibilité et contraintes filière. Sans trace claire, on ne valide pas.</t>
  </si>
  <si>
    <t>Filières — Tracer : Filières → Éléments → Sourçage.</t>
  </si>
  <si>
    <t>Conseil formateur Q007 : partir du fil « Filières → Preuve → Fiche produit ». Faire citer une preuve réelle, son support et son lieu de conservation. Refuser la réponse orale ou vague si aucune trace exploitable n’est nommée.</t>
  </si>
  <si>
    <t>Filières : Les preuves sont éléments de sourçage, retours fournisseurs, données de disponibilité et contraintes filière. La preuve doit être lisible, conservée et reliée au marché.</t>
  </si>
  <si>
    <t>Filières → Preuve → Fiche produit.</t>
  </si>
  <si>
    <t>Filières → Trace écrite → Fiche produit.</t>
  </si>
  <si>
    <t>Quel risque faut-il éviter avec le point « Filières », et quelle mesure sécurise le marché ?</t>
  </si>
  <si>
    <t>Quelle erreur peut poser problème avec le point « Filières », et comment l’éviter ?</t>
  </si>
  <si>
    <t>Le risque consiste à demander des volumes ou des délais que la filière ne peut pas tenir. Il peut fausser la concurrence, la comparaison des offres ou l’exécution.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</si>
  <si>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consiste à demander des volumes ou des délais que la filière ne peut pas tenir. Elle peut bloquer le choix, la livraison ou le suivi. Il faut expliquer ce qui peut mal se passer : mauvais choix, livraison bloquée, comparaison impossible, promesse non tenue ou contrôle sans preuve. La correction consiste à écrire clairement ce qui est demandé et ce qui sera vérifié.</t>
  </si>
  <si>
    <t>Filières : L’erreur consiste à demander des volumes ou des délais que la filière ne peut pas tenir. On explique le blocage et comment l’éviter.</t>
  </si>
  <si>
    <t>Filières — Sécuriser : Filières → Risque → Erreur.</t>
  </si>
  <si>
    <t>Conseil formateur Q008 : partir du fil « Filières → Risque → Sécurisation ». Faire nommer le risque, sa conséquence et la correction prévue. La réponse doit montrer l’effet concret sur la concurrence, la livraison, la comparaison ou le suivi.</t>
  </si>
  <si>
    <t>Filières : Le risque consiste à demander des volumes ou des délais que la filière ne peut pas tenir. Le risque doit être nommé avec sa mesure de sécurisation.</t>
  </si>
  <si>
    <t>Filières → Risque → Sécurisation.</t>
  </si>
  <si>
    <t>Filières → Erreur → Correction.</t>
  </si>
  <si>
    <t>Comment appliquer le point « Filières » en préparation, réception ou suivi d’exécution ?</t>
  </si>
  <si>
    <t>Concrètement, que fais-tu pour appliquer ou contrôler le point « Filières » ?</t>
  </si>
  <si>
    <t>L’application consiste à demander les volumes possibles, contrôler les délais, anticiper les ruptures, tenir compte des saisons, adapter les lots. Les points utiles alimentent le CCTP, le BPU, le RC ou le suivi.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</si>
  <si>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 demander les volumes possibles, contrôler les délais, anticiper les ruptures, tenir compte des saisons, adapter les lots. On alerte si le besoin devient irréaliste. Il faut décrire le geste de terrain : regarder le document, comparer avec la commande, contrôler le produit ou la livraison, noter l’écart et prévenir si nécessaire. La réponse doit être concrète.</t>
  </si>
  <si>
    <t>Filières : Sur le terrain : demander les volumes possibles, contrôler les délais, anticiper les ruptures, tenir compte des. On regarde, on compare, on note et on signale.</t>
  </si>
  <si>
    <t>Filières — Agir : Filières → Application → Terrain.</t>
  </si>
  <si>
    <t>Conseil formateur Q009 : partir du fil « Filières → Application → Terrain ». Ramener l’apprenant à une action observable : regarder, comparer, noter, signaler. Faire préciser le moment du contrôle et le document utilisé.</t>
  </si>
  <si>
    <t>Filières : L’application consiste à demander les volumes possibles, contrôler les délais, anticiper les ruptures, tenir compte des. L’action, le moment et le support de contrôle doivent être identifiés.</t>
  </si>
  <si>
    <t>Filières → Application → Terrain.</t>
  </si>
  <si>
    <t>Filières → Geste terrain → Suivi.</t>
  </si>
  <si>
    <t>Dans quelle pièce du marché faut-il placer le point « Filières », et comment vérifier la cohérence avec les autres pièces ?</t>
  </si>
  <si>
    <t>Dans quel document ranges-tu le point « Filières », et que vérifies-tu pour éviter une contradiction ?</t>
  </si>
  <si>
    <t>Filières : CCTP = produits, CCAP = règles, RC = réponse et notation, BPU = prix. La règle doit être au bon endroit et compréhensible.</t>
  </si>
  <si>
    <t>Filières — Placer : Filières → Critère → Clause.</t>
  </si>
  <si>
    <t>Conseil formateur Q010 : partir du fil « Filières → Critère → Clause ». Faire placer l’information dans la bonne pièce du marché et vérifier la cohérence entre RC, CCTP, CCAP et BPU. Relancer si critère, clause et prix sont confondus.</t>
  </si>
  <si>
    <t>Filières : Le CCTP porte les exigences, le CCAP les règles, le RC la réponse et les critères, le BPU les prix et unités. La bonne pièce du marché doit porter une règle mesurable.</t>
  </si>
  <si>
    <t>Filières → Critère → Clause.</t>
  </si>
  <si>
    <t>Filières → Écrire clair → Vérifier.</t>
  </si>
  <si>
    <t>Quel est le rôle du point « PAT » dans le marché, et quel périmètre doit être contrôlé ?</t>
  </si>
  <si>
    <t>À quoi sert le point « PAT » dans le marché, et jusqu’où faut-il le contrôler ?</t>
  </si>
  <si>
    <t>Le point « projets alimentaires territoriaux » sert à calibrer le besoin à partir de PAT, acteurs territoriaux et circuits courts. Le marché reste réaliste, traçable et non orienté vers un opérateur. La réponse doit préciser le périmètre concerné, les acteurs ou documents touchés et la limite à ne pas dépasser. Elle rattache le point au besoin écrit et à un contrôle possible, sans transformer l’objectif en préférence non justifiée.</t>
  </si>
  <si>
    <t>Avant d’écrire le marché, on vérifie : PAT, acteurs territoriaux et circuits courts. Le besoin devient clair, faisable et contrôlable. Il faut dire simplement ce que cela veut dire, qui est concerné et jusqu’où on contrôle. La réponse doit éviter le flou : on vérifie un produit, un fournisseur, une livraison, un document ou une règle précise.</t>
  </si>
  <si>
    <t>PAT : Avant d’écrire le marché, on vérifie : PAT, acteurs territoriaux et circuits courts. On sait ce qui est contrôlé et jusqu’où.</t>
  </si>
  <si>
    <t>PAT — Définir : Définition → Périmètre → Projets.</t>
  </si>
  <si>
    <t>Conseil formateur Q011 : utiliser le fil « PAT → Définition → Périmètre ». Faire définir PAT, fixer le périmètre et demander une limite vérifiable. Relancer si l’apprenant répète le thème sans dire ce qui est réellement contrôlé.</t>
  </si>
  <si>
    <t>PAT : Le point « projets alimentaires territoriaux » sert à calibrer le besoin à partir de PAT, acteurs territoriaux et circuits. Périmètre, preuve et limite doivent rester vérifiables.</t>
  </si>
  <si>
    <t>PAT → Définition → Périmètre.</t>
  </si>
  <si>
    <t>PAT → Comprendre → Limite.</t>
  </si>
  <si>
    <t>Quelles preuves permettent de contrôler le point « PAT » dans le dossier du marché ?</t>
  </si>
  <si>
    <t>Quelle preuve demandes-tu ou gardes-tu pour vérifier le point « PAT » ?</t>
  </si>
  <si>
    <t>Les preuves sont références PAT, cartographie des acteurs, informations de sourçage territorial. Elles justifient l’exigence écrite et restent dans le dossier du marché. La réponse doit nommer les justificatifs, leur support et leur lieu de conservation. La preuve doit pouvoir être relue pendant l’analyse des offres, à la réception ou lors du suivi d’exécution, avec un lien clair entre exigence, pièce du marché et contrôle.</t>
  </si>
  <si>
    <t>Les traces sont références PAT, cartographie des acteurs, informations de sourçage territorial. Sans trace écrite, la parole fournisseur ne suffit pas. Il faut citer la trace que l’on peut regarder : bon, fiche produit, certificat, étiquette, tableau de suivi, facture ou document du fournisseur. Sans preuve lisible, on ne peut pas valider correctement.</t>
  </si>
  <si>
    <t>PAT : Les traces sont références PAT, cartographie des acteurs, informations de sourçage territorial. Sans trace claire, on ne valide pas.</t>
  </si>
  <si>
    <t>PAT — Tracer : Références → Cartographie → Acteurs.</t>
  </si>
  <si>
    <t>Conseil formateur Q012 : partir du fil « PAT → Preuve → Fiche produit ». Faire citer une preuve réelle, son support et son lieu de conservation. Refuser la réponse orale ou vague si aucune trace exploitable n’est nommée.</t>
  </si>
  <si>
    <t>PAT : Les preuves sont références PAT, cartographie des acteurs, informations de sourçage territorial. La preuve doit être lisible, conservée et reliée au marché.</t>
  </si>
  <si>
    <t>PAT → Preuve → Fiche produit.</t>
  </si>
  <si>
    <t>PAT → Trace écrite → Fiche produit.</t>
  </si>
  <si>
    <t>Quel risque faut-il éviter avec le point « PAT », et quelle mesure sécurise le marché ?</t>
  </si>
  <si>
    <t>Quelle erreur peut poser problème avec le point « PAT », et comment l’éviter ?</t>
  </si>
  <si>
    <t>Le risque consiste à confondre ancrage territorial et préférence locale interdite. Il peut fausser la concurrence, la comparaison des offres ou l’exécution.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</si>
  <si>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consiste à confondre ancrage territorial et préférence locale interdite. Elle peut bloquer le choix, la livraison ou le suivi. Il faut expliquer ce qui peut mal se passer : mauvais choix, livraison bloquée, comparaison impossible, promesse non tenue ou contrôle sans preuve. La correction consiste à écrire clairement ce qui est demandé et ce qui sera vérifié.</t>
  </si>
  <si>
    <t>PAT : L’erreur consiste à confondre ancrage territorial et préférence locale interdite. On explique le blocage et comment l’éviter.</t>
  </si>
  <si>
    <t>PAT — Sécuriser : Risque → Erreur → Éviter.</t>
  </si>
  <si>
    <t>Conseil formateur Q013 : partir du fil « PAT → Risque → Sécurisation ». Faire nommer le risque, sa conséquence et la correction prévue. La réponse doit montrer l’effet concret sur la concurrence, la livraison, la comparaison ou le suivi.</t>
  </si>
  <si>
    <t>PAT : Le risque consiste à confondre ancrage territorial et préférence locale interdite. Le risque doit être nommé avec sa mesure de sécurisation.</t>
  </si>
  <si>
    <t>PAT → Risque → Sécurisation.</t>
  </si>
  <si>
    <t>PAT → Erreur → Correction.</t>
  </si>
  <si>
    <t>Comment appliquer le point « PAT » en préparation, réception ou suivi d’exécution ?</t>
  </si>
  <si>
    <t>Concrètement, que fais-tu pour appliquer ou contrôler le point « PAT » ?</t>
  </si>
  <si>
    <t>L’application consiste à repérer les acteurs locaux, utiliser les informations du territoire, ne pas réserver abusivement, documenter le besoin, garder une concurrence ouverte. Les points utiles alimentent le CCTP, le BPU, le RC ou le suivi.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</si>
  <si>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 repérer les acteurs locaux, utiliser les informations du territoire, ne pas réserver abusivement, documenter le besoin, garder une concurrence ouverte. On alerte si le besoin devient irréaliste. Il faut décrire le geste de terrain : regarder le document, comparer avec la commande, contrôler le produit ou la livraison, noter l’écart et prévenir si nécessaire. La réponse doit être concrète.</t>
  </si>
  <si>
    <t>PAT : Sur le terrain : repérer les acteurs locaux, utiliser les informations du territoire, ne pas réserver abusivement. On regarde, on compare, on note et on signale.</t>
  </si>
  <si>
    <t>PAT — Agir : Application → Terrain → Consiste.</t>
  </si>
  <si>
    <t>Conseil formateur Q014 : partir du fil « PAT → Application → Terrain ». Ramener l’apprenant à une action observable : regarder, comparer, noter, signaler. Faire préciser le moment du contrôle et le document utilisé.</t>
  </si>
  <si>
    <t>PAT : L’application consiste à repérer les acteurs locaux, utiliser les informations du territoire, ne pas réserver abusivement. L’action, le moment et le support de contrôle doivent être identifiés.</t>
  </si>
  <si>
    <t>PAT → Application → Terrain.</t>
  </si>
  <si>
    <t>PAT → Geste terrain → Suivi.</t>
  </si>
  <si>
    <t>Dans quelle pièce du marché faut-il placer le point « PAT », et comment vérifier la cohérence avec les autres pièces ?</t>
  </si>
  <si>
    <t>Dans quel document ranges-tu le point « PAT », et que vérifies-tu pour éviter une contradiction ?</t>
  </si>
  <si>
    <t>PAT : CCTP = produits, CCAP = règles, RC = réponse et notation, BPU = prix. La règle doit être au bon endroit et compréhensible.</t>
  </si>
  <si>
    <t>PAT — Placer : Critère → Clause → Porte.</t>
  </si>
  <si>
    <t>Conseil formateur Q015 : partir du fil « PAT → Critère → Clause ». Faire placer l’information dans la bonne pièce du marché et vérifier la cohérence entre RC, CCTP, CCAP et BPU. Relancer si critère, clause et prix sont confondus.</t>
  </si>
  <si>
    <t>PAT : Le CCTP porte les exigences, le CCAP les règles, le RC la réponse et les critères, le BPU les prix et unités. La bonne pièce du marché doit porter une règle mesurable.</t>
  </si>
  <si>
    <t>PAT → Critère → Clause.</t>
  </si>
  <si>
    <t>PAT → Écrire clair → Vérifier.</t>
  </si>
  <si>
    <t>Quel est le rôle du point « Outils filières » dans le marché, et quel périmètre doit être contrôlé ?</t>
  </si>
  <si>
    <t>À quoi sert le point « Outils filières » dans le marché, et jusqu’où faut-il le contrôler ?</t>
  </si>
  <si>
    <t>Le point « plateformes et outils filières » sert à calibrer le besoin à partir de plateformes d’achat local, outils interprofessionnels et données filières. Le marché reste réaliste, traçable et non orienté vers un opérateur. La réponse doit préciser le périmètre concerné, les acteurs ou documents touchés et la limite à ne pas dépasser. Elle rattache le point au besoin écrit et à un contrôle possible, sans transformer l’objectif en préférence non justifiée.</t>
  </si>
  <si>
    <t>Avant d’écrire le marché, on vérifie : plateformes d’achat local, outils interprofessionnels et données filières. Le besoin devient clair, faisable et contrôlable. Il faut dire simplement ce que cela veut dire, qui est concerné et jusqu’où on contrôle. La réponse doit éviter le flou : on vérifie un produit, un fournisseur, une livraison, un document ou une règle précise.</t>
  </si>
  <si>
    <t>Outils filières : Avant d’écrire le marché, on vérifie : plateformes d’achat local, outils interprofessionnels et données filières. On sait ce qui est contrôlé et jusqu’où.</t>
  </si>
  <si>
    <t>Outils filières — Définir : Outils → Filières → Définition.</t>
  </si>
  <si>
    <t>Conseil formateur Q016 : utiliser le fil « Outils filières → Définition → Périmètre ». Faire définir Outils filières, fixer le périmètre et demander une limite vérifiable. Relancer si l’apprenant répète le thème sans dire ce qui est réellement contrôlé.</t>
  </si>
  <si>
    <t>Outils filières : Le point « plateformes et outils filières » sert à calibrer le besoin à partir de plateformes d’achat local, outils. Périmètre, preuve et limite doivent rester vérifiables.</t>
  </si>
  <si>
    <t>Outils filières → Définition → Périmètre.</t>
  </si>
  <si>
    <t>Outils filières → Comprendre → Limite.</t>
  </si>
  <si>
    <t>Quelles preuves permettent de contrôler le point « Outils filières » dans le dossier du marché ?</t>
  </si>
  <si>
    <t>Quelle preuve demandes-tu ou gardes-tu pour vérifier le point « Outils filières » ?</t>
  </si>
  <si>
    <t>Les preuves sont captures, fiches filières, annuaires, éléments sourcés et datés. Elles justifient l’exigence écrite et restent dans le dossier du marché. La réponse doit nommer les justificatifs, leur support et leur lieu de conservation. La preuve doit pouvoir être relue pendant l’analyse des offres, à la réception ou lors du suivi d’exécution, avec un lien clair entre exigence, pièce du marché et contrôle.</t>
  </si>
  <si>
    <t>Les traces sont captures, fiches filières, annuaires, éléments sourcés et datés. Sans trace écrite, la parole fournisseur ne suffit pas. Il faut citer la trace que l’on peut regarder : bon, fiche produit, certificat, étiquette, tableau de suivi, facture ou document du fournisseur. Sans preuve lisible, on ne peut pas valider correctement.</t>
  </si>
  <si>
    <t>Outils filières : Les traces sont captures, fiches filières, annuaires, éléments sourcés et datés. Sans trace claire, on ne valide pas.</t>
  </si>
  <si>
    <t>Outils filières — Tracer : Outils → Filières → Captures.</t>
  </si>
  <si>
    <t>Conseil formateur Q017 : partir du fil « Outils filières → Preuve → Captures ». Faire citer une preuve réelle, son support et son lieu de conservation. Refuser la réponse orale ou vague si aucune trace exploitable n’est nommée.</t>
  </si>
  <si>
    <t>Outils filières : Les preuves sont captures, fiches filières, annuaires, éléments sourcés et datés. La preuve doit être lisible, conservée et reliée au marché.</t>
  </si>
  <si>
    <t>Outils filières → Preuve → Captures.</t>
  </si>
  <si>
    <t>Outils filières → Trace écrite → Captures.</t>
  </si>
  <si>
    <t>Quel risque faut-il éviter avec le point « Outils filières », et quelle mesure sécurise le marché ?</t>
  </si>
  <si>
    <t>Quelle erreur peut poser problème avec le point « Outils filières », et comment l’éviter ?</t>
  </si>
  <si>
    <t>Le risque consiste à prendre une plateforme pour une preuve suffisante de capacité ou de conformité. Il peut fausser la concurrence, la comparaison des offres ou l’exécution.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</si>
  <si>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consiste à prendre une plateforme pour une preuve suffisante de capacité ou de conformité. Elle peut bloquer le choix, la livraison ou le suivi. Il faut expliquer ce qui peut mal se passer : mauvais choix, livraison bloquée, comparaison impossible, promesse non tenue ou contrôle sans preuve. La correction consiste à écrire clairement ce qui est demandé et ce qui sera vérifié.</t>
  </si>
  <si>
    <t>Outils filières : L’erreur consiste à prendre une plateforme pour une preuve suffisante de capacité ou de conformité. On explique le blocage et comment l’éviter.</t>
  </si>
  <si>
    <t>Outils filières — Sécuriser : Outils → Filières → Risque.</t>
  </si>
  <si>
    <t>Conseil formateur Q018 : partir du fil « Outils filières → Risque → Sécurisation ». Faire nommer le risque, sa conséquence et la correction prévue. La réponse doit montrer l’effet concret sur la concurrence, la livraison, la comparaison ou le suivi.</t>
  </si>
  <si>
    <t>Outils filières : Le risque consiste à prendre une plateforme pour une preuve suffisante de capacité ou de conformité. Le risque doit être nommé avec sa mesure de sécurisation.</t>
  </si>
  <si>
    <t>Outils filières → Risque → Sécurisation.</t>
  </si>
  <si>
    <t>Outils filières → Erreur → Correction.</t>
  </si>
  <si>
    <t>Comment appliquer le point « Outils filières » en préparation, réception ou suivi d’exécution ?</t>
  </si>
  <si>
    <t>Concrètement, que fais-tu pour appliquer ou contrôler le point « Outils filières » ?</t>
  </si>
  <si>
    <t>L’application consiste à chercher les outils disponibles, comparer les informations, vérifier l’actualisation, identifier les contacts, ne pas copier sans contrôle. Les points utiles alimentent le CCTP, le BPU, le RC ou le suivi.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</si>
  <si>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 chercher les outils disponibles, comparer les informations, vérifier l’actualisation, identifier les contacts, ne pas copier sans contrôle. On alerte si le besoin devient irréaliste. Il faut décrire le geste de terrain : regarder le document, comparer avec la commande, contrôler le produit ou la livraison, noter l’écart et prévenir si nécessaire. La réponse doit être concrète.</t>
  </si>
  <si>
    <t>Outils filières : Sur le terrain : chercher les outils disponibles, comparer les informations, vérifier l’actualisation, identifier. On regarde, on compare, on note et on signale.</t>
  </si>
  <si>
    <t>Outils filières — Agir : Outils → Filières → Application.</t>
  </si>
  <si>
    <t>Conseil formateur Q019 : partir du fil « Outils filières → Application → Terrain ». Ramener l’apprenant à une action observable : regarder, comparer, noter, signaler. Faire préciser le moment du contrôle et le document utilisé.</t>
  </si>
  <si>
    <t>Outils filières : L’application consiste à chercher les outils disponibles, comparer les informations, vérifier l’actualisation, identifier les. L’action, le moment et le support de contrôle doivent être.</t>
  </si>
  <si>
    <t>Outils filières → Application → Terrain.</t>
  </si>
  <si>
    <t>Outils filières → Geste terrain → Suivi.</t>
  </si>
  <si>
    <t>Dans quelle pièce du marché faut-il placer le point « Outils filières », et comment vérifier la cohérence avec les autres pièces ?</t>
  </si>
  <si>
    <t>Dans quel document ranges-tu le point « Outils filières », et que vérifies-tu pour éviter une contradiction ?</t>
  </si>
  <si>
    <t>Outils filières : CCTP = produits, CCAP = règles, RC = réponse et notation, BPU = prix. La règle doit être au bon endroit et compréhensible.</t>
  </si>
  <si>
    <t>Outils filières — Placer : Outils → Filières → Critère.</t>
  </si>
  <si>
    <t>Conseil formateur Q020 : partir du fil « Outils filières → Critère → Clause ». Faire placer l’information dans la bonne pièce du marché et vérifier la cohérence entre RC, CCTP, CCAP et BPU. Relancer si critère, clause et prix sont confondus.</t>
  </si>
  <si>
    <t>Outils filières : Le CCTP porte les exigences, le CCAP les règles, le RC la réponse et les critères, le BPU les prix et unités. La bonne pièce du marché doit porter une règle mesurable.</t>
  </si>
  <si>
    <t>Outils filières → Critère → Clause.</t>
  </si>
  <si>
    <t>Outils filières → Écrire clair → Vérifier.</t>
  </si>
  <si>
    <t>Quel est le rôle du point « BPU » dans le marché, et quel périmètre doit être contrôlé ?</t>
  </si>
  <si>
    <t>À quoi sert le point « BPU » dans le marché, et jusqu’où faut-il le contrôler ?</t>
  </si>
  <si>
    <t>Le point « bordereau de prix unitaire » sert à calibrer le besoin à partir de BPU, unités de commande et prix unitaire. Le marché reste réaliste, traçable et non orienté vers un opérateur. La réponse doit préciser le périmètre concerné, les acteurs ou documents touchés et la limite à ne pas dépasser. Elle rattache le point au besoin écrit et à un contrôle possible, sans transformer l’objectif en préférence non justifiée.</t>
  </si>
  <si>
    <t>Avant d’écrire le marché, on vérifie : BPU, unités de commande et prix unitaire. Le besoin devient clair, faisable et contrôlable. Il faut dire simplement ce que cela veut dire, qui est concerné et jusqu’où on contrôle. La réponse doit éviter le flou : on vérifie un produit, un fournisseur, une livraison, un document ou une règle précise.</t>
  </si>
  <si>
    <t>BPU : Avant d’écrire le marché, on vérifie : BPU, unités de commande et prix unitaire. On sait ce qui est contrôlé et jusqu’où.</t>
  </si>
  <si>
    <t>BPU — Définir : Définition → Périmètre → Bordereau.</t>
  </si>
  <si>
    <t>Conseil formateur Q021 : partir du fil « BPU → Définition → Périmètre ». Faire placer l’information dans la bonne pièce du marché et vérifier la cohérence entre RC, CCTP, CCAP et BPU. Relancer si critère, clause et prix sont confondus.</t>
  </si>
  <si>
    <t>BPU : Le point « bordereau de prix unitaire » sert à calibrer le besoin à partir de BPU, unités de commande et prix unitaire. Périmètre, preuve et limite doivent rester vérifiables.</t>
  </si>
  <si>
    <t>BPU → Définition → Périmètre.</t>
  </si>
  <si>
    <t>BPU → Comprendre → Limite.</t>
  </si>
  <si>
    <t>Quelles preuves permettent de contrôler le point « BPU » dans le dossier du marché ?</t>
  </si>
  <si>
    <t>Quelle preuve demandes-tu ou gardes-tu pour vérifier le point « BPU » ?</t>
  </si>
  <si>
    <t>Les preuves sont BPU, DQE le cas échéant, libellés produits, unités et quantités estimatives. Elles justifient l’exigence écrite et restent dans le dossier du marché. La réponse doit nommer les justificatifs, leur support et leur lieu de conservation. La preuve doit pouvoir être relue pendant l’analyse des offres, à la réception ou lors du suivi d’exécution, avec un lien clair entre exigence, pièce du marché et contrôle.</t>
  </si>
  <si>
    <t>Les traces sont BPU, DQE le cas échéant, libellés produits, unités et quantités estimatives. Sans trace écrite, la parole fournisseur ne suffit pas. Il faut citer la trace que l’on peut regarder : bon, fiche produit, certificat, étiquette, tableau de suivi, facture ou document du fournisseur. Sans preuve lisible, on ne peut pas valider correctement.</t>
  </si>
  <si>
    <t>BPU : Les traces sont BPU, DQE le cas échéant, libellés produits, unités et quantités estimatives. Sans trace claire, on ne valide pas.</t>
  </si>
  <si>
    <t>BPU — Tracer : Échéant → Libellés → Unités.</t>
  </si>
  <si>
    <t>Conseil formateur Q022 : partir du fil « BPU → Preuve → Unités ». Faire citer une preuve réelle, son support et son lieu de conservation. Refuser la réponse orale ou vague si aucune trace exploitable n’est nommée.</t>
  </si>
  <si>
    <t>BPU : Les preuves sont BPU, DQE le cas échéant, libellés produits, unités et quantités estimatives. La preuve doit être lisible, conservée et reliée au marché.</t>
  </si>
  <si>
    <t>BPU → Preuve → Unités.</t>
  </si>
  <si>
    <t>BPU → Trace écrite → Unités.</t>
  </si>
  <si>
    <t>Quel risque faut-il éviter avec le point « BPU », et quelle mesure sécurise le marché ?</t>
  </si>
  <si>
    <t>Quelle erreur peut poser problème avec le point « BPU », et comment l’éviter ?</t>
  </si>
  <si>
    <t>Le risque consiste à créer un BPU incomplet qui empêche de comparer ou d’exécuter correctement. Il peut fausser la concurrence, la comparaison des offres ou l’exécution.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</si>
  <si>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consiste à créer un BPU incomplet qui empêche de comparer ou d’exécuter correctement. Elle peut bloquer le choix, la livraison ou le suivi. Il faut expliquer ce qui peut mal se passer : mauvais choix, livraison bloquée, comparaison impossible, promesse non tenue ou contrôle sans preuve. La correction consiste à écrire clairement ce qui est demandé et ce qui sera vérifié.</t>
  </si>
  <si>
    <t>BPU : L’erreur consiste à créer un BPU incomplet qui empêche de comparer ou d’exécuter correctement. On explique le blocage et comment l’éviter.</t>
  </si>
  <si>
    <t>BPU — Sécuriser : Risque → Erreur → Éviter.</t>
  </si>
  <si>
    <t>Conseil formateur Q023 : partir du fil « BPU → Risque → Sécurisation ». Faire nommer le risque, sa conséquence et la correction prévue. La réponse doit montrer l’effet concret sur la concurrence, la livraison, la comparaison ou le suivi.</t>
  </si>
  <si>
    <t>BPU : Le risque consiste à créer un BPU incomplet qui empêche de comparer ou d’exécuter correctement. Le risque doit être nommé avec sa mesure de sécurisation.</t>
  </si>
  <si>
    <t>BPU → Risque → Sécurisation.</t>
  </si>
  <si>
    <t>BPU → Erreur → Correction.</t>
  </si>
  <si>
    <t>Comment appliquer le point « BPU » en préparation, réception ou suivi d’exécution ?</t>
  </si>
  <si>
    <t>Concrètement, que fais-tu pour appliquer ou contrôler le point « BPU » ?</t>
  </si>
  <si>
    <t>L’application consiste à nommer précisément le produit, indiquer l’unité, éviter les lignes floues, rendre les prix comparables, prévoir les variantes utiles. Les points utiles alimentent le CCTP, le BPU, le RC ou le suivi.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</si>
  <si>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 nommer précisément le produit, indiquer l’unité, éviter les lignes floues, rendre les prix comparables, prévoir les variantes utiles. On alerte si le besoin devient irréaliste. Il faut décrire le geste de terrain : regarder le document, comparer avec la commande, contrôler le produit ou la livraison, noter l’écart et prévenir si nécessaire. La réponse doit être concrète.</t>
  </si>
  <si>
    <t>BPU : Sur le terrain : nommer précisément le produit, indiquer l’unité, éviter les lignes floues, rendre les prix. On regarde, on compare, on note et on signale.</t>
  </si>
  <si>
    <t>BPU — Agir : Application → Terrain → Consiste.</t>
  </si>
  <si>
    <t>Conseil formateur Q024 : partir du fil « BPU → Application → Terrain ». Ramener l’apprenant à une action observable : regarder, comparer, noter, signaler. Faire préciser le moment du contrôle et le document utilisé.</t>
  </si>
  <si>
    <t>BPU : L’application consiste à nommer précisément le produit, indiquer l’unité, éviter les lignes floues, rendre les prix. L’action, le moment et le support de contrôle doivent être identifiés.</t>
  </si>
  <si>
    <t>BPU → Application → Terrain.</t>
  </si>
  <si>
    <t>BPU → Geste terrain → Suivi.</t>
  </si>
  <si>
    <t>Dans quelle pièce du marché faut-il placer le point « BPU », et comment vérifier la cohérence avec les autres pièces ?</t>
  </si>
  <si>
    <t>Dans quel document ranges-tu le point « BPU », et que vérifies-tu pour éviter une contradiction ?</t>
  </si>
  <si>
    <t>BPU : CCTP = produits, CCAP = règles, RC = réponse et notation, BPU = prix. La règle doit être au bon endroit et compréhensible.</t>
  </si>
  <si>
    <t>BPU — Placer : Critère → Clause → Porte.</t>
  </si>
  <si>
    <t>Conseil formateur Q025 : partir du fil « BPU → Critère → Clause ». Faire placer l’information dans la bonne pièce du marché et vérifier la cohérence entre RC, CCTP, CCAP et BPU. Relancer si critère, clause et prix sont confondus.</t>
  </si>
  <si>
    <t>BPU : Le CCTP porte les exigences, le CCAP les règles, le RC la réponse et les critères, le BPU les prix et unités. La bonne pièce du marché doit porter une règle mesurable.</t>
  </si>
  <si>
    <t>BPU → Critère → Clause.</t>
  </si>
  <si>
    <t>BPU → Écrire clair → Vérifier.</t>
  </si>
  <si>
    <t>Quel est le rôle du point « Allotissement » dans le marché, et quel périmètre doit être contrôlé ?</t>
  </si>
  <si>
    <t>À quoi sert le point « Allotissement » dans le marché, et jusqu’où faut-il le contrôler ?</t>
  </si>
  <si>
    <t>Le point « allotissement par familles » sert à calibrer le besoin à partir de allotissement, familles de produits et concurrence. Le marché reste réaliste, traçable et non orienté vers un opérateur. La réponse doit préciser le périmètre concerné, les acteurs ou documents touchés et la limite à ne pas dépasser. Elle rattache le point au besoin écrit et à un contrôle possible, sans transformer l’objectif en préférence non justifiée.</t>
  </si>
  <si>
    <t>Avant d’écrire le marché, on vérifie : allotissement, familles de produits et concurrence. Le besoin devient clair, faisable et contrôlable. Il faut dire simplement ce que cela veut dire, qui est concerné et jusqu’où on contrôle. La réponse doit éviter le flou : on vérifie un produit, un fournisseur, une livraison, un document ou une règle précise.</t>
  </si>
  <si>
    <t>Allotissement : Avant d’écrire le marché, on vérifie : allotissement, familles de produits et concurrence. On sait ce qui est contrôlé et jusqu’où.</t>
  </si>
  <si>
    <t>Allotissement — Définir : Allotissement → Définition → Périmètre.</t>
  </si>
  <si>
    <t>Conseil formateur Q026 : utiliser le fil « Allotissement → Définition → Périmètre ». Faire définir Allotissement, fixer le périmètre et demander une limite vérifiable. Relancer si l’apprenant répète le thème sans dire ce qui est réellement contrôlé.</t>
  </si>
  <si>
    <t>Allotissement : Le point « allotissement par familles » sert à calibrer le besoin à partir de allotissement, familles de produits et. Périmètre, preuve et limite doivent rester vérifiables.</t>
  </si>
  <si>
    <t>Allotissement → Définition → Périmètre.</t>
  </si>
  <si>
    <t>Allotissement → Comprendre → Limite.</t>
  </si>
  <si>
    <t>Quelles preuves permettent de contrôler le point « Allotissement » dans le dossier du marché ?</t>
  </si>
  <si>
    <t>Quelle preuve demandes-tu ou gardes-tu pour vérifier le point « Allotissement » ?</t>
  </si>
  <si>
    <t>Les preuves sont plan de lots, analyse du besoin, résultats du sourçage, cohérence avec le BPU. Elles justifient l’exigence écrite et restent dans le dossier du marché. La réponse doit nommer les justificatifs, leur support et leur lieu de conservation. La preuve doit pouvoir être relue pendant l’analyse des offres, à la réception ou lors du suivi d’exécution, avec un lien clair entre exigence, pièce du marché et contrôle.</t>
  </si>
  <si>
    <t>Les traces sont plan de lots, analyse du besoin, résultats du sourçage, cohérence avec le BPU. Sans trace écrite, la parole fournisseur ne suffit pas. Il faut citer la trace que l’on peut regarder : bon, fiche produit, certificat, étiquette, tableau de suivi, facture ou document du fournisseur. Sans preuve lisible, on ne peut pas valider correctement.</t>
  </si>
  <si>
    <t>Allotissement : Les traces sont plan de lots, analyse du besoin, résultats du sourçage, cohérence avec le BPU. Sans trace claire, on ne valide pas.</t>
  </si>
  <si>
    <t>Allotissement — Tracer : Allotissement → Analyse → Résultats.</t>
  </si>
  <si>
    <t>Conseil formateur Q027 : partir du fil « Allotissement → Preuve → Résultats ». Faire citer une preuve réelle, son support et son lieu de conservation. Refuser la réponse orale ou vague si aucune trace exploitable n’est nommée.</t>
  </si>
  <si>
    <t>Allotissement : Les preuves sont plan de lots, analyse du besoin, résultats du sourçage, cohérence avec le BPU. La preuve doit être lisible, conservée et reliée au marché.</t>
  </si>
  <si>
    <t>Allotissement → Preuve → Résultats.</t>
  </si>
  <si>
    <t>Allotissement → Trace écrite → Résultats.</t>
  </si>
  <si>
    <t>Quel risque faut-il éviter avec le point « Allotissement », et quelle mesure sécurise le marché ?</t>
  </si>
  <si>
    <t>Quelle erreur peut poser problème avec le point « Allotissement », et comment l’éviter ?</t>
  </si>
  <si>
    <t>Le risque consiste à découper trop large ou trop fin et bloquer la réponse des fournisseurs. Il peut fausser la concurrence, la comparaison des offres ou l’exécution.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</si>
  <si>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consiste à découper trop large ou trop fin et bloquer la réponse des fournisseurs. Elle peut bloquer le choix, la livraison ou le suivi. Il faut expliquer ce qui peut mal se passer : mauvais choix, livraison bloquée, comparaison impossible, promesse non tenue ou contrôle sans preuve. La correction consiste à écrire clairement ce qui est demandé et ce qui sera vérifié.</t>
  </si>
  <si>
    <t>Allotissement : L’erreur consiste à découper trop large ou trop fin et bloquer la réponse des fournisseurs. On explique le blocage et comment l’éviter.</t>
  </si>
  <si>
    <t>Allotissement — Sécuriser : Allotissement → Risque → Erreur.</t>
  </si>
  <si>
    <t>Conseil formateur Q028 : partir du fil « Allotissement → Risque → Sécurisation ». Faire nommer le risque, sa conséquence et la correction prévue. La réponse doit montrer l’effet concret sur la concurrence, la livraison, la comparaison ou le suivi.</t>
  </si>
  <si>
    <t>Allotissement : Le risque consiste à découper trop large ou trop fin et bloquer la réponse des fournisseurs. Le risque doit être nommé avec sa mesure de sécurisation.</t>
  </si>
  <si>
    <t>Allotissement → Risque → Sécurisation.</t>
  </si>
  <si>
    <t>Allotissement → Erreur → Correction.</t>
  </si>
  <si>
    <t>Comment appliquer le point « Allotissement » en préparation, réception ou suivi d’exécution ?</t>
  </si>
  <si>
    <t>Concrètement, que fais-tu pour appliquer ou contrôler le point « Allotissement » ?</t>
  </si>
  <si>
    <t>L’application consiste à séparer les familles cohérentes, ouvrir aux fournisseurs adaptés, éviter trop de micro-lots, garder une gestion possible, vérifier avec le sourçage. Les points utiles alimentent le CCTP, le BPU, le RC ou le suivi.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</si>
  <si>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 séparer les familles cohérentes, ouvrir aux fournisseurs adaptés, éviter trop de micro-lots, garder une gestion possible, vérifier avec le sourçage. On alerte si le besoin devient irréaliste. Il faut décrire le geste de terrain : regarder le document, comparer avec la commande, contrôler le produit ou la livraison, noter l’écart et prévenir si nécessaire. La réponse doit être concrète.</t>
  </si>
  <si>
    <t>Allotissement : Sur le terrain : séparer les familles cohérentes, ouvrir aux fournisseurs adaptés, éviter trop de micro-lots. On regarde, on compare, on note et on signale.</t>
  </si>
  <si>
    <t>Allotissement — Agir : Allotissement → Application → Terrain.</t>
  </si>
  <si>
    <t>Conseil formateur Q029 : partir du fil « Allotissement → Application → Terrain ». Ramener l’apprenant à une action observable : regarder, comparer, noter, signaler. Faire préciser le moment du contrôle et le document utilisé.</t>
  </si>
  <si>
    <t>Allotissement : L’application consiste à séparer les familles cohérentes, ouvrir aux fournisseurs adaptés, éviter trop de micro-lots, garder. L’action, le moment et le support de contrôle doivent être.</t>
  </si>
  <si>
    <t>Allotissement → Application → Terrain.</t>
  </si>
  <si>
    <t>Allotissement → Geste terrain → Suivi.</t>
  </si>
  <si>
    <t>Dans quelle pièce du marché faut-il placer le point « Allotissement », et comment vérifier la cohérence avec les autres pièces ?</t>
  </si>
  <si>
    <t>Dans quel document ranges-tu le point « Allotissement », et que vérifies-tu pour éviter une contradiction ?</t>
  </si>
  <si>
    <t>Allotissement : CCTP = produits, CCAP = règles, RC = réponse et notation, BPU = prix. La règle doit être au bon endroit et compréhensible.</t>
  </si>
  <si>
    <t>Allotissement — Placer : Allotissement → Critère → Clause.</t>
  </si>
  <si>
    <t>Conseil formateur Q030 : partir du fil « Allotissement → Critère → Clause ». Faire placer l’information dans la bonne pièce du marché et vérifier la cohérence entre RC, CCTP, CCAP et BPU. Relancer si critère, clause et prix sont confondus.</t>
  </si>
  <si>
    <t>Allotissement : Le CCTP porte les exigences, le CCAP les règles, le RC la réponse et les critères, le BPU les prix et unités. La bonne pièce du marché doit porter une règle mesurable.</t>
  </si>
  <si>
    <t>Allotissement → Critère → Clause.</t>
  </si>
  <si>
    <t>Allotissement → Écrire clair → Vérifier.</t>
  </si>
  <si>
    <t>Quel est le rôle du point « Volailles » dans le marché, et quel périmètre doit être contrôlé ?</t>
  </si>
  <si>
    <t>À quoi sert le point « Volailles » dans le marché, et jusqu’où faut-il le contrôler ?</t>
  </si>
  <si>
    <t>Le point « lot volailles élargi » sert à calibrer le besoin à partir de lot volailles, diversité des espèces et canard. Le marché reste réaliste, traçable et non orienté vers un opérateur. La réponse doit préciser le périmètre concerné, les acteurs ou documents touchés et la limite à ne pas dépasser. Elle rattache le point au besoin écrit et à un contrôle possible, sans transformer l’objectif en préférence non justifiée.</t>
  </si>
  <si>
    <t>Avant d’écrire le marché, on vérifie : lot volailles, diversité des espèces et canard. Le besoin devient clair, faisable et contrôlable. Il faut dire simplement ce que cela veut dire, qui est concerné et jusqu’où on contrôle. La réponse doit éviter le flou : on vérifie un produit, un fournisseur, une livraison, un document ou une règle précise.</t>
  </si>
  <si>
    <t>Volailles : Avant d’écrire le marché, on vérifie : lot volailles, diversité des espèces et canard. On sait ce qui est contrôlé et jusqu’où.</t>
  </si>
  <si>
    <t>Volailles — Définir : Volailles → Définition → Périmètre.</t>
  </si>
  <si>
    <t>Conseil formateur Q031 : utiliser le fil « Volailles → Définition → Périmètre ». Faire définir Volailles, fixer le périmètre et demander une limite vérifiable. Relancer si l’apprenant répète le thème sans dire ce qui est réellement contrôlé.</t>
  </si>
  <si>
    <t>Volailles : Le point « lot volailles élargi » sert à calibrer le besoin à partir de lot volailles, diversité des espèces et canard. Périmètre, preuve et limite doivent rester vérifiables.</t>
  </si>
  <si>
    <t>Volailles → Définition → Périmètre.</t>
  </si>
  <si>
    <t>Volailles → Comprendre → Limite.</t>
  </si>
  <si>
    <t>Quelles preuves permettent de contrôler le point « Volailles » dans le dossier du marché ?</t>
  </si>
  <si>
    <t>Quelle preuve demandes-tu ou gardes-tu pour vérifier le point « Volailles » ?</t>
  </si>
  <si>
    <t>Les preuves sont CCTP du lot volailles, liste des espèces, proportions attendues, BPU associé. Elles justifient l’exigence écrite et restent dans le dossier du marché. La réponse doit nommer les justificatifs, leur support et leur lieu de conservation. La preuve doit pouvoir être relue pendant l’analyse des offres, à la réception ou lors du suivi d’exécution, avec un lien clair entre exigence, pièce du marché et contrôle.</t>
  </si>
  <si>
    <t>Les traces sont CCTP du lot volailles, liste des espèces, proportions attendues, BPU associé. Sans trace écrite, la parole fournisseur ne suffit pas. Il faut citer la trace que l’on peut regarder : bon, fiche produit, certificat, étiquette, tableau de suivi, facture ou document du fournisseur. Sans preuve lisible, on ne peut pas valider correctement.</t>
  </si>
  <si>
    <t>Volailles : Les traces sont CCTP du lot volailles, liste des espèces, proportions attendues, BPU associé. Sans trace claire, on ne valide pas.</t>
  </si>
  <si>
    <t>Volailles — Tracer : Volailles → Liste → Espèces.</t>
  </si>
  <si>
    <t>Conseil formateur Q032 : partir du fil « Volailles → Preuve → Espèces ». Faire citer une preuve réelle, son support et son lieu de conservation. Refuser la réponse orale ou vague si aucune trace exploitable n’est nommée.</t>
  </si>
  <si>
    <t>Volailles : Les preuves sont CCTP du lot volailles, liste des espèces, proportions attendues, BPU associé. La preuve doit être lisible, conservée et reliée au marché.</t>
  </si>
  <si>
    <t>Volailles → Preuve → Espèces.</t>
  </si>
  <si>
    <t>Volailles → Trace écrite → Espèces.</t>
  </si>
  <si>
    <t>Quel risque faut-il éviter avec le point « Volailles », et quelle mesure sécurise le marché ?</t>
  </si>
  <si>
    <t>Quelle erreur peut poser problème avec le point « Volailles », et comment l’éviter ?</t>
  </si>
  <si>
    <t>Le risque consiste à réduire la concurrence ou la diversité en écrivant un lot trop étroit. Il peut fausser la concurrence, la comparaison des offres ou l’exécution.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</si>
  <si>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consiste à réduire la concurrence ou la diversité en écrivant un lot trop étroit. Elle peut bloquer le choix, la livraison ou le suivi. Il faut expliquer ce qui peut mal se passer : mauvais choix, livraison bloquée, comparaison impossible, promesse non tenue ou contrôle sans preuve. La correction consiste à écrire clairement ce qui est demandé et ce qui sera vérifié.</t>
  </si>
  <si>
    <t>Volailles : L’erreur consiste à réduire la concurrence ou la diversité en écrivant un lot trop étroit. On explique le blocage et comment l’éviter.</t>
  </si>
  <si>
    <t>Volailles — Sécuriser : Volailles → Risque → Erreur.</t>
  </si>
  <si>
    <t>Conseil formateur Q033 : partir du fil « Volailles → Risque → Sécurisation ». Faire nommer le risque, sa conséquence et la correction prévue. La réponse doit montrer l’effet concret sur la concurrence, la livraison, la comparaison ou le suivi.</t>
  </si>
  <si>
    <t>Volailles : Le risque consiste à réduire la concurrence ou la diversité en écrivant un lot trop étroit. Le risque doit être nommé avec sa mesure de sécurisation.</t>
  </si>
  <si>
    <t>Volailles → Risque → Sécurisation.</t>
  </si>
  <si>
    <t>Volailles → Erreur → Correction.</t>
  </si>
  <si>
    <t>Comment appliquer le point « Volailles » en préparation, réception ou suivi d’exécution ?</t>
  </si>
  <si>
    <t>Concrètement, que fais-tu pour appliquer ou contrôler le point « Volailles » ?</t>
  </si>
  <si>
    <t>L’application consiste à prévoir plusieurs volailles, contrôler la capacité fournisseur, diversifier les menus, indiquer les proportions, ne pas oublier les espèces moins consommées. Les points utiles alimentent le CCTP, le BPU, le RC ou le suivi.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</si>
  <si>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 prévoir plusieurs volailles, contrôler la capacité fournisseur, diversifier les menus, indiquer les proportions, ne pas oublier les espèces moins consommées. On alerte si le besoin devient irréaliste. Il faut décrire le geste de terrain : regarder le document, comparer avec la commande, contrôler le produit ou la livraison, noter l’écart et prévenir si nécessaire. La réponse doit être concrète.</t>
  </si>
  <si>
    <t>Volailles : Sur le terrain : prévoir plusieurs volailles, contrôler la capacité fournisseur, diversifier les menus, indiquer. On regarde, on compare, on note et on signale.</t>
  </si>
  <si>
    <t>Volailles — Agir : Volailles → Application → Terrain.</t>
  </si>
  <si>
    <t>Conseil formateur Q034 : partir du fil « Volailles → Application → Terrain ». Ramener l’apprenant à une action observable : regarder, comparer, noter, signaler. Faire préciser le moment du contrôle et le document utilisé.</t>
  </si>
  <si>
    <t>Volailles : L’application consiste à prévoir plusieurs volailles, contrôler la capacité fournisseur, diversifier les menus, indiquer les. L’action, le moment et le support de contrôle doivent être identifiés.</t>
  </si>
  <si>
    <t>Volailles → Application → Terrain.</t>
  </si>
  <si>
    <t>Volailles → Geste terrain → Suivi.</t>
  </si>
  <si>
    <t>Dans quelle pièce du marché faut-il placer le point « Volailles », et comment vérifier la cohérence avec les autres pièces ?</t>
  </si>
  <si>
    <t>Dans quel document ranges-tu le point « Volailles », et que vérifies-tu pour éviter une contradiction ?</t>
  </si>
  <si>
    <t>Volailles : CCTP = produits, CCAP = règles, RC = réponse et notation, BPU = prix. La règle doit être au bon endroit et compréhensible.</t>
  </si>
  <si>
    <t>Volailles — Placer : Volailles → Critère → Clause.</t>
  </si>
  <si>
    <t>Conseil formateur Q035 : partir du fil « Volailles → Critère → Clause ». Faire placer l’information dans la bonne pièce du marché et vérifier la cohérence entre RC, CCTP, CCAP et BPU. Relancer si critère, clause et prix sont confondus.</t>
  </si>
  <si>
    <t>Volailles : Le CCTP porte les exigences, le CCAP les règles, le RC la réponse et les critères, le BPU les prix et unités. La bonne pièce du marché doit porter une règle mesurable.</t>
  </si>
  <si>
    <t>Volailles → Critère → Clause.</t>
  </si>
  <si>
    <t>Volailles → Écrire clair → Vérifier.</t>
  </si>
  <si>
    <t>Quel est le rôle du point « Qualité » dans le marché, et quel périmètre doit être contrôlé ?</t>
  </si>
  <si>
    <t>À quoi sert le point « Qualité » dans le marché, et jusqu’où faut-il le contrôler ?</t>
  </si>
  <si>
    <t>Le point « allotissement par niveau de qualité » sert à calibrer le besoin à partir de lot conventionnel, lot bio et qualité attendue. Le marché reste réaliste, traçable et non orienté vers un opérateur. La réponse doit préciser le périmètre concerné, les acteurs ou documents touchés et la limite à ne pas dépasser. Elle rattache le point au besoin écrit et à un contrôle possible, sans transformer l’objectif en préférence non justifiée.</t>
  </si>
  <si>
    <t>Avant d’écrire le marché, on vérifie : lot conventionnel, lot bio et qualité attendue. Le besoin devient clair, faisable et contrôlable. Il faut dire simplement ce que cela veut dire, qui est concerné et jusqu’où on contrôle. La réponse doit éviter le flou : on vérifie un produit, un fournisseur, une livraison, un document ou une règle précise.</t>
  </si>
  <si>
    <t>Qualité : Avant d’écrire le marché, on vérifie : lot conventionnel, lot bio et qualité attendue. On sait ce qui est contrôlé et jusqu’où.</t>
  </si>
  <si>
    <t>Qualité — Définir : Qualité → Définition → Périmètre.</t>
  </si>
  <si>
    <t>Conseil formateur Q036 : utiliser le fil « Qualité → Définition → Périmètre ». Faire définir Qualité, fixer le périmètre et demander une limite vérifiable. Relancer si l’apprenant répète le thème sans dire ce qui est réellement contrôlé.</t>
  </si>
  <si>
    <t>Qualité : Le point « allotissement par niveau de qualité » sert à calibrer le besoin à partir de lot conventionnel, lot bio et qualité. Périmètre, preuve et limite doivent rester vérifiables.</t>
  </si>
  <si>
    <t>Qualité → Définition → Périmètre.</t>
  </si>
  <si>
    <t>Qualité → Comprendre → Limite.</t>
  </si>
  <si>
    <t>Quelles preuves permettent de contrôler le point « Qualité » dans le dossier du marché ?</t>
  </si>
  <si>
    <t>Quelle preuve demandes-tu ou gardes-tu pour vérifier le point « Qualité » ?</t>
  </si>
  <si>
    <t>Les preuves sont plan d’allotissement, BPU par qualité, exigences du CCTP, preuves attendues. Elles justifient l’exigence écrite et restent dans le dossier du marché. La réponse doit nommer les justificatifs, leur support et leur lieu de conservation. La preuve doit pouvoir être relue pendant l’analyse des offres, à la réception ou lors du suivi d’exécution, avec un lien clair entre exigence, pièce du marché et contrôle.</t>
  </si>
  <si>
    <t>Les traces sont plan d’allotissement, BPU par qualité, exigences du CCTP, preuves attendues. Sans trace écrite, la parole fournisseur ne suffit pas. Il faut citer la trace que l’on peut regarder : bon, fiche produit, certificat, étiquette, tableau de suivi, facture ou document du fournisseur. Sans preuve lisible, on ne peut pas valider correctement.</t>
  </si>
  <si>
    <t>Qualité : Les traces sont plan d’allotissement, BPU par qualité, exigences du CCTP, preuves attendues. Sans trace claire, on ne valide pas.</t>
  </si>
  <si>
    <t>Qualité — Tracer : Qualité → Allotissement → Exigences.</t>
  </si>
  <si>
    <t>Conseil formateur Q037 : partir du fil « Qualité → Preuve → Exigences ». Faire citer une preuve réelle, son support et son lieu de conservation. Refuser la réponse orale ou vague si aucune trace exploitable n’est nommée.</t>
  </si>
  <si>
    <t>Qualité : Les preuves sont plan d’allotissement, BPU par qualité, exigences du CCTP, preuves attendues. La preuve doit être lisible, conservée et reliée au marché.</t>
  </si>
  <si>
    <t>Qualité → Preuve → Exigences.</t>
  </si>
  <si>
    <t>Qualité → Trace écrite → Exigences.</t>
  </si>
  <si>
    <t>Quel risque faut-il éviter avec le point « Qualité », et quelle mesure sécurise le marché ?</t>
  </si>
  <si>
    <t>Quelle erreur peut poser problème avec le point « Qualité », et comment l’éviter ?</t>
  </si>
  <si>
    <t>Le risque consiste à comparer des offres qui ne répondent pas au même niveau qualitatif. Il peut fausser la concurrence, la comparaison des offres ou l’exécution.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</si>
  <si>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consiste à comparer des offres qui ne répondent pas au même niveau qualitatif. Elle peut bloquer le choix, la livraison ou le suivi. Il faut expliquer ce qui peut mal se passer : mauvais choix, livraison bloquée, comparaison impossible, promesse non tenue ou contrôle sans preuve. La correction consiste à écrire clairement ce qui est demandé et ce qui sera vérifié.</t>
  </si>
  <si>
    <t>Qualité : L’erreur consiste à comparer des offres qui ne répondent pas au même niveau qualitatif. On explique le blocage et comment l’éviter.</t>
  </si>
  <si>
    <t>Qualité — Sécuriser : Qualité → Risque → Erreur.</t>
  </si>
  <si>
    <t>Conseil formateur Q038 : partir du fil « Qualité → Risque → Sécurisation ». Faire nommer le risque, sa conséquence et la correction prévue. La réponse doit montrer l’effet concret sur la concurrence, la livraison, la comparaison ou le suivi.</t>
  </si>
  <si>
    <t>Qualité : Le risque consiste à comparer des offres qui ne répondent pas au même niveau qualitatif. Le risque doit être nommé avec sa mesure de sécurisation.</t>
  </si>
  <si>
    <t>Qualité → Risque → Sécurisation.</t>
  </si>
  <si>
    <t>Qualité → Erreur → Correction.</t>
  </si>
  <si>
    <t>Comment appliquer le point « Qualité » en préparation, réception ou suivi d’exécution ?</t>
  </si>
  <si>
    <t>Concrètement, que fais-tu pour appliquer ou contrôler le point « Qualité » ?</t>
  </si>
  <si>
    <t>L’application consiste à ne pas mélanger des qualités incomparables, indiquer le niveau attendu, lier qualité et prix, prévoir les preuves, adapter les lots. Les points utiles alimentent le CCTP, le BPU, le RC ou le suivi.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</si>
  <si>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 ne pas mélanger des qualités incomparables, indiquer le niveau attendu, lier qualité et prix, prévoir les preuves, adapter les lots. On alerte si le besoin devient irréaliste. Il faut décrire le geste de terrain : regarder le document, comparer avec la commande, contrôler le produit ou la livraison, noter l’écart et prévenir si nécessaire. La réponse doit être concrète.</t>
  </si>
  <si>
    <t>Qualité : Sur le terrain : ne pas mélanger des qualités incomparables, indiquer le niveau attendu, lier qualité et prix. On regarde, on compare, on note et on signale.</t>
  </si>
  <si>
    <t>Qualité — Agir : Qualité → Application → Terrain.</t>
  </si>
  <si>
    <t>Conseil formateur Q039 : partir du fil « Qualité → Application → Terrain ». Ramener l’apprenant à une action observable : regarder, comparer, noter, signaler. Faire préciser le moment du contrôle et le document utilisé.</t>
  </si>
  <si>
    <t>Qualité : L’application consiste à ne pas mélanger des qualités incomparables, indiquer le niveau attendu, lier qualité et prix. L’action, le moment et le support de contrôle doivent être identifiés.</t>
  </si>
  <si>
    <t>Qualité → Application → Terrain.</t>
  </si>
  <si>
    <t>Qualité → Geste terrain → Suivi.</t>
  </si>
  <si>
    <t>Dans quelle pièce du marché faut-il placer le point « Qualité », et comment vérifier la cohérence avec les autres pièces ?</t>
  </si>
  <si>
    <t>Dans quel document ranges-tu le point « Qualité », et que vérifies-tu pour éviter une contradiction ?</t>
  </si>
  <si>
    <t>Qualité : CCTP = produits, CCAP = règles, RC = réponse et notation, BPU = prix. La règle doit être au bon endroit et compréhensible.</t>
  </si>
  <si>
    <t>Qualité — Placer : Qualité → Critère → Clause.</t>
  </si>
  <si>
    <t>Conseil formateur Q040 : partir du fil « Qualité → Critère → Clause ». Faire placer l’information dans la bonne pièce du marché et vérifier la cohérence entre RC, CCTP, CCAP et BPU. Relancer si critère, clause et prix sont confondus.</t>
  </si>
  <si>
    <t>Qualité : Le CCTP porte les exigences, le CCAP les règles, le RC la réponse et les critères, le BPU les prix et unités. La bonne pièce du marché doit porter une règle mesurable.</t>
  </si>
  <si>
    <t>Qualité → Critère → Clause.</t>
  </si>
  <si>
    <t>Qualité → Écrire clair → Vérifier.</t>
  </si>
  <si>
    <t>Quel est le rôle du point « Conservation » dans le marché, et quel périmètre doit être contrôlé ?</t>
  </si>
  <si>
    <t>À quoi sert le point « Conservation » dans le marché, et jusqu’où faut-il le contrôler ?</t>
  </si>
  <si>
    <t>Le point « lots par mode de conservation » sert à calibrer le besoin à partir de mode de conservation, frais et surgelé. Le marché reste réaliste, traçable et non orienté vers un opérateur. La réponse doit préciser le périmètre concerné, les acteurs ou documents touchés et la limite à ne pas dépasser. Elle rattache le point au besoin écrit et à un contrôle possible, sans transformer l’objectif en préférence non justifiée.</t>
  </si>
  <si>
    <t>Avant d’écrire le marché, on vérifie : mode de conservation, frais et surgelé. Le besoin devient clair, faisable et contrôlable. Il faut dire simplement ce que cela veut dire, qui est concerné et jusqu’où on contrôle. La réponse doit éviter le flou : on vérifie un produit, un fournisseur, une livraison, un document ou une règle précise.</t>
  </si>
  <si>
    <t>Conservation : Avant d’écrire le marché, on vérifie : mode de conservation, frais et surgelé. On sait ce qui est contrôlé et jusqu’où.</t>
  </si>
  <si>
    <t>Conservation — Définir : Conservation → Définition → Périmètre.</t>
  </si>
  <si>
    <t>Conseil formateur Q041 : utiliser le fil « Conservation → Définition → Périmètre ». Faire définir Conservation, fixer le périmètre et demander une limite vérifiable. Relancer si l’apprenant répète le thème sans dire ce qui est réellement contrôlé.</t>
  </si>
  <si>
    <t>Conservation : Le point « lots par mode de conservation » sert à calibrer le besoin à partir de mode de conservation, frais et surgelé. Périmètre, preuve et limite doivent rester vérifiables.</t>
  </si>
  <si>
    <t>Conservation → Définition → Périmètre.</t>
  </si>
  <si>
    <t>Conservation → Comprendre → Limite.</t>
  </si>
  <si>
    <t>Quelles preuves permettent de contrôler le point « Conservation » dans le dossier du marché ?</t>
  </si>
  <si>
    <t>Quelle preuve demandes-tu ou gardes-tu pour vérifier le point « Conservation » ?</t>
  </si>
  <si>
    <t>Les preuves sont CCTP logistique, BPU par conservation, contraintes de réception et stockage. Elles justifient l’exigence écrite et restent dans le dossier du marché. La réponse doit nommer les justificatifs, leur support et leur lieu de conservation. La preuve doit pouvoir être relue pendant l’analyse des offres, à la réception ou lors du suivi d’exécution, avec un lien clair entre exigence, pièce du marché et contrôle.</t>
  </si>
  <si>
    <t>Les traces sont CCTP logistique, BPU par conservation, contraintes de réception et stockage. Sans trace écrite, la parole fournisseur ne suffit pas. Il faut citer la trace que l’on peut regarder : bon, fiche produit, certificat, étiquette, tableau de suivi, facture ou document du fournisseur. Sans preuve lisible, on ne peut pas valider correctement.</t>
  </si>
  <si>
    <t>Conservation : Les traces sont CCTP logistique, BPU par conservation, contraintes de réception et stockage. Sans trace claire, on ne valide pas.</t>
  </si>
  <si>
    <t>Conservation — Tracer : Conservation → Logistique → Réception.</t>
  </si>
  <si>
    <t>Conseil formateur Q042 : partir du fil « Conservation → Preuve → Réception ». Faire citer une preuve réelle, son support et son lieu de conservation. Refuser la réponse orale ou vague si aucune trace exploitable n’est nommée.</t>
  </si>
  <si>
    <t>Conservation : Les preuves sont CCTP logistique, BPU par conservation, contraintes de réception et stockage. La preuve doit être lisible, conservée et reliée au marché.</t>
  </si>
  <si>
    <t>Conservation → Preuve → Réception.</t>
  </si>
  <si>
    <t>Conservation → Trace écrite → Réception.</t>
  </si>
  <si>
    <t>Quel risque faut-il éviter avec le point « Conservation », et quelle mesure sécurise le marché ?</t>
  </si>
  <si>
    <t>Quelle erreur peut poser problème avec le point « Conservation », et comment l’éviter ?</t>
  </si>
  <si>
    <t>Le risque consiste à mélanger des produits qui n’ont pas les mêmes contraintes de stockage et livraison. Il peut fausser la concurrence, la comparaison des offres ou l’exécution.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</si>
  <si>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consiste à mélanger des produits qui n’ont pas les mêmes contraintes de stockage et livraison. Elle peut bloquer le choix, la livraison ou le suivi. Il faut expliquer ce qui peut mal se passer : mauvais choix, livraison bloquée, comparaison impossible, promesse non tenue ou contrôle sans preuve. La correction consiste à écrire clairement ce qui est demandé et ce qui sera vérifié.</t>
  </si>
  <si>
    <t>Conservation : L’erreur consiste à mélanger des produits qui n’ont pas les mêmes contraintes de stockage et livraison. On explique le blocage et comment l’éviter.</t>
  </si>
  <si>
    <t>Conservation — Sécuriser : Conservation → Risque → Erreur.</t>
  </si>
  <si>
    <t>Conseil formateur Q043 : partir du fil « Conservation → Risque → Sécurisation ». Faire nommer le risque, sa conséquence et la correction prévue. La réponse doit montrer l’effet concret sur la concurrence, la livraison, la comparaison ou le suivi.</t>
  </si>
  <si>
    <t>Conservation : Le risque consiste à mélanger des produits qui n’ont pas les mêmes contraintes de stockage et livraison. Le risque doit être nommé avec sa mesure de sécurisation.</t>
  </si>
  <si>
    <t>Conservation → Risque → Sécurisation.</t>
  </si>
  <si>
    <t>Conservation → Erreur → Correction.</t>
  </si>
  <si>
    <t>Comment appliquer le point « Conservation » en préparation, réception ou suivi d’exécution ?</t>
  </si>
  <si>
    <t>Concrètement, que fais-tu pour appliquer ou contrôler le point « Conservation » ?</t>
  </si>
  <si>
    <t>L’application consiste à séparer les contraintes logistiques, prévoir les livraisons, adapter les lots aux fournisseurs, éviter les mélanges incohérents, clarifier les besoins cuisine. Les points utiles alimentent le CCTP, le BPU, le RC ou le suivi.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</si>
  <si>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 séparer les contraintes logistiques, prévoir les livraisons, adapter les lots aux fournisseurs, éviter les mélanges incohérents, clarifier les besoins cuisine. On alerte si le besoin devient irréaliste. Il faut décrire le geste de terrain : regarder le document, comparer avec la commande, contrôler le produit ou la livraison, noter l’écart et prévenir si nécessaire. La réponse doit être concrète.</t>
  </si>
  <si>
    <t>Conservation : Sur le terrain : séparer les contraintes logistiques, prévoir les livraisons, adapter les lots aux fournisseurs. On regarde, on compare, on note et on signale.</t>
  </si>
  <si>
    <t>Conservation — Agir : Conservation → Application → Terrain.</t>
  </si>
  <si>
    <t>Conseil formateur Q044 : partir du fil « Conservation → Application → Terrain ». Ramener l’apprenant à une action observable : regarder, comparer, noter, signaler. Faire préciser le moment du contrôle et le document utilisé.</t>
  </si>
  <si>
    <t>Conservation : L’application consiste à séparer les contraintes logistiques, prévoir les livraisons, adapter les lots aux fournisseurs. L’action, le moment et le support de contrôle doivent être identifiés.</t>
  </si>
  <si>
    <t>Conservation → Application → Terrain.</t>
  </si>
  <si>
    <t>Conservation → Geste terrain → Suivi.</t>
  </si>
  <si>
    <t>Dans quelle pièce du marché faut-il placer le point « Conservation », et comment vérifier la cohérence avec les autres pièces ?</t>
  </si>
  <si>
    <t>Dans quel document ranges-tu le point « Conservation », et que vérifies-tu pour éviter une contradiction ?</t>
  </si>
  <si>
    <t>Conservation : CCTP = produits, CCAP = règles, RC = réponse et notation, BPU = prix. La règle doit être au bon endroit et compréhensible.</t>
  </si>
  <si>
    <t>Conservation — Placer : Conservation → Critère → Clause.</t>
  </si>
  <si>
    <t>Conseil formateur Q045 : partir du fil « Conservation → Critère → Clause ». Faire placer l’information dans la bonne pièce du marché et vérifier la cohérence entre RC, CCTP, CCAP et BPU. Relancer si critère, clause et prix sont confondus.</t>
  </si>
  <si>
    <t>Conservation : Le CCTP porte les exigences, le CCAP les règles, le RC la réponse et les critères, le BPU les prix et unités. La bonne pièce du marché doit porter une règle mesurable.</t>
  </si>
  <si>
    <t>Conservation → Critère → Clause.</t>
  </si>
  <si>
    <t>Conservation → Écrire clair → Vérifier.</t>
  </si>
  <si>
    <t>Quel est le rôle du point « Quantités » dans le marché, et quel périmètre doit être contrôlé ?</t>
  </si>
  <si>
    <t>À quoi sert le point « Quantités » dans le marché, et jusqu’où faut-il le contrôler ?</t>
  </si>
  <si>
    <t>Le point « quantités et poids minimum » sert à calibrer le besoin à partir de quantités estimées, poids minimum et activités fournisseurs. Le marché reste réaliste, traçable et non orienté vers un opérateur. La réponse doit préciser le périmètre concerné, les acteurs ou documents touchés et la limite à ne pas dépasser. Elle rattache le point au besoin écrit et à un contrôle possible, sans transformer l’objectif en préférence non justifiée.</t>
  </si>
  <si>
    <t>Avant d’écrire le marché, on vérifie : quantités estimées, poids minimum et activités fournisseurs. Le besoin devient clair, faisable et contrôlable. Il faut dire simplement ce que cela veut dire, qui est concerné et jusqu’où on contrôle. La réponse doit éviter le flou : on vérifie un produit, un fournisseur, une livraison, un document ou une règle précise.</t>
  </si>
  <si>
    <t>Quantités : Avant d’écrire le marché, on vérifie : quantités estimées, poids minimum et activités fournisseurs. On sait ce qui est contrôlé et jusqu’où.</t>
  </si>
  <si>
    <t>Quantités — Définir : Quantités → Définition → Périmètre.</t>
  </si>
  <si>
    <t>Conseil formateur Q046 : utiliser le fil « Quantités → Définition → Périmètre ». Faire définir Quantités, fixer le périmètre et demander une limite vérifiable. Relancer si l’apprenant répète le thème sans dire ce qui est réellement contrôlé.</t>
  </si>
  <si>
    <t>Quantités : Le point « quantités et poids minimum » sert à calibrer le besoin à partir de quantités estimées, poids minimum et activités. Périmètre, preuve et limite doivent rester vérifiables.</t>
  </si>
  <si>
    <t>Quantités → Définition → Périmètre.</t>
  </si>
  <si>
    <t>Quantités → Comprendre → Limite.</t>
  </si>
  <si>
    <t>Quelles preuves permettent de contrôler le point « Quantités » dans le dossier du marché ?</t>
  </si>
  <si>
    <t>Quelle preuve demandes-tu ou gardes-tu pour vérifier le point « Quantités » ?</t>
  </si>
  <si>
    <t>Les preuves sont quantités estimatives, BPU, historique de consommation, contraintes de livraison. Elles justifient l’exigence écrite et restent dans le dossier du marché. La réponse doit nommer les justificatifs, leur support et leur lieu de conservation. La preuve doit pouvoir être relue pendant l’analyse des offres, à la réception ou lors du suivi d’exécution, avec un lien clair entre exigence, pièce du marché et contrôle.</t>
  </si>
  <si>
    <t>Les traces sont quantités estimatives, BPU, historique de consommation, contraintes de livraison. Sans trace écrite, la parole fournisseur ne suffit pas. Il faut citer la trace que l’on peut regarder : bon, fiche produit, certificat, étiquette, tableau de suivi, facture ou document du fournisseur. Sans preuve lisible, on ne peut pas valider correctement.</t>
  </si>
  <si>
    <t>Quantités : Les traces sont quantités estimatives, BPU, historique de consommation, contraintes de livraison. Sans trace claire, on ne valide pas.</t>
  </si>
  <si>
    <t>Quantités — Tracer : Quantités → Estimatives → Historique.</t>
  </si>
  <si>
    <t>Conseil formateur Q047 : partir du fil « Quantités → Preuve → Historique ». Faire citer une preuve réelle, son support et son lieu de conservation. Refuser la réponse orale ou vague si aucune trace exploitable n’est nommée.</t>
  </si>
  <si>
    <t>Quantités : Les preuves sont quantités estimatives, BPU, historique de consommation, contraintes de livraison. La preuve doit être lisible, conservée et reliée au marché.</t>
  </si>
  <si>
    <t>Quantités → Preuve → Historique.</t>
  </si>
  <si>
    <t>Quantités → Trace écrite → Historique.</t>
  </si>
  <si>
    <t>Quel risque faut-il éviter avec le point « Quantités », et quelle mesure sécurise le marché ?</t>
  </si>
  <si>
    <t>Quelle erreur peut poser problème avec le point « Quantités », et comment l’éviter ?</t>
  </si>
  <si>
    <t>Le risque consiste à rendre le marché inexécutable par des quantités mal calibrées. Il peut fausser la concurrence, la comparaison des offres ou l’exécution.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</si>
  <si>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consiste à rendre le marché inexécutable par des quantités mal calibrées. Elle peut bloquer le choix, la livraison ou le suivi. Il faut expliquer ce qui peut mal se passer : mauvais choix, livraison bloquée, comparaison impossible, promesse non tenue ou contrôle sans preuve. La correction consiste à écrire clairement ce qui est demandé et ce qui sera vérifié.</t>
  </si>
  <si>
    <t>Quantités : L’erreur consiste à rendre le marché inexécutable par des quantités mal calibrées. On explique le blocage et comment l’éviter.</t>
  </si>
  <si>
    <t>Quantités — Sécuriser : Quantités → Risque → Erreur.</t>
  </si>
  <si>
    <t>Conseil formateur Q048 : partir du fil « Quantités → Risque → Sécurisation ». Faire nommer le risque, sa conséquence et la correction prévue. La réponse doit montrer l’effet concret sur la concurrence, la livraison, la comparaison ou le suivi.</t>
  </si>
  <si>
    <t>Quantités : Le risque consiste à rendre le marché inexécutable par des quantités mal calibrées. Le risque doit être nommé avec sa mesure de sécurisation.</t>
  </si>
  <si>
    <t>Quantités → Risque → Sécurisation.</t>
  </si>
  <si>
    <t>Quantités → Erreur → Correction.</t>
  </si>
  <si>
    <t>Comment appliquer le point « Quantités » en préparation, réception ou suivi d’exécution ?</t>
  </si>
  <si>
    <t>Concrètement, que fais-tu pour appliquer ou contrôler le point « Quantités » ?</t>
  </si>
  <si>
    <t>L’application consiste à estimer les besoins, vérifier les minimums de livraison, ne pas imposer des volumes irréalistes, prévoir les cadences, adapter aux capacités fournisseurs. Les points utiles alimentent le CCTP, le BPU, le RC ou le suivi.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</si>
  <si>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 estimer les besoins, vérifier les minimums de livraison, ne pas imposer des volumes irréalistes, prévoir les cadences, adapter aux capacités fournisseurs. On alerte si le besoin devient irréaliste. Il faut décrire le geste de terrain : regarder le document, comparer avec la commande, contrôler le produit ou la livraison, noter l’écart et prévenir si nécessaire. La réponse doit être concrète.</t>
  </si>
  <si>
    <t>Quantités : Sur le terrain : estimer les besoins, vérifier les minimums de livraison, ne pas imposer des volumes irréalistes. On regarde, on compare, on note et on signale.</t>
  </si>
  <si>
    <t>Quantités — Agir : Quantités → Application → Terrain.</t>
  </si>
  <si>
    <t>Conseil formateur Q049 : partir du fil « Quantités → Application → Terrain ». Ramener l’apprenant à une action observable : regarder, comparer, noter, signaler. Faire préciser le moment du contrôle et le document utilisé.</t>
  </si>
  <si>
    <t>Quantités : L’application consiste à estimer les besoins, vérifier les minimums de livraison, ne pas imposer des volumes irréalistes. L’action, le moment et le support de contrôle doivent être identifiés.</t>
  </si>
  <si>
    <t>Quantités → Application → Terrain.</t>
  </si>
  <si>
    <t>Quantités → Geste terrain → Suivi.</t>
  </si>
  <si>
    <t>Dans quelle pièce du marché faut-il placer le point « Quantités », et comment vérifier la cohérence avec les autres pièces ?</t>
  </si>
  <si>
    <t>Dans quel document ranges-tu le point « Quantités », et que vérifies-tu pour éviter une contradiction ?</t>
  </si>
  <si>
    <t>Quantités : CCTP = produits, CCAP = règles, RC = réponse et notation, BPU = prix. La règle doit être au bon endroit et compréhensible.</t>
  </si>
  <si>
    <t>Quantités — Placer : Quantités → Critère → Clause.</t>
  </si>
  <si>
    <t>Conseil formateur Q050 : partir du fil « Quantités → Critère → Clause ». Faire placer l’information dans la bonne pièce du marché et vérifier la cohérence entre RC, CCTP, CCAP et BPU. Relancer si critère, clause et prix sont confondus.</t>
  </si>
  <si>
    <t>Quantités : Le CCTP porte les exigences, le CCAP les règles, le RC la réponse et les critères, le BPU les prix et unités. La bonne pièce du marché doit porter une règle mesurable.</t>
  </si>
  <si>
    <t>Quantités → Critère → Clause.</t>
  </si>
  <si>
    <t>Quantités → Écrire clair → Vérifier.</t>
  </si>
  <si>
    <t>Quel est le rôle du point « Gestion directe » dans le marché, et quel périmètre doit être contrôlé ?</t>
  </si>
  <si>
    <t>À quoi sert le point « Gestion directe » dans le marché, et jusqu’où faut-il le contrôler ?</t>
  </si>
  <si>
    <t>Le point « marché en gestion directe » sert à calibrer le besoin à partir de gestion directe, achat de denrées et responsabilité de commande. Le marché reste réaliste, traçable et non orienté vers un opérateur. La réponse doit préciser le périmètre concerné, les acteurs ou documents touchés et la limite à ne pas dépasser. Elle rattache le point au besoin écrit et à un contrôle possible, sans transformer l’objectif en préférence non justifiée.</t>
  </si>
  <si>
    <t>Avant d’écrire le marché, on vérifie : gestion directe, achat de denrées et responsabilité de commande. Le besoin devient clair, faisable et contrôlable. Il faut dire simplement ce que cela veut dire, qui est concerné et jusqu’où on contrôle. La réponse doit éviter le flou : on vérifie un produit, un fournisseur, une livraison, un document ou une règle précise.</t>
  </si>
  <si>
    <t>Gestion directe : Avant d’écrire le marché, on vérifie : gestion directe, achat de denrées et responsabilité de commande. On sait ce qui est contrôlé et jusqu’où.</t>
  </si>
  <si>
    <t>Gestion directe — Définir : Gestion → Directe → Définition.</t>
  </si>
  <si>
    <t>Conseil formateur Q051 : utiliser le fil « Gestion directe → Définition → Périmètre ». Faire définir Gestion directe, fixer le périmètre et demander une limite vérifiable. Relancer si l’apprenant répète le thème sans dire ce qui est réellement contrôlé.</t>
  </si>
  <si>
    <t>Gestion directe : Le point « marché en gestion directe » sert à calibrer le besoin à partir de gestion directe, achat de denrées et. Périmètre, preuve et limite doivent rester vérifiables.</t>
  </si>
  <si>
    <t>Gestion directe → Définition → Périmètre.</t>
  </si>
  <si>
    <t>Gestion directe → Comprendre → Limite.</t>
  </si>
  <si>
    <t>Quelles preuves permettent de contrôler le point « Gestion directe » dans le dossier du marché ?</t>
  </si>
  <si>
    <t>Quelle preuve demandes-tu ou gardes-tu pour vérifier le point « Gestion directe » ?</t>
  </si>
  <si>
    <t>Les preuves sont CCTP denrées, BPU, suivi des commandes, objectifs annoncés aux candidats. Elles justifient l’exigence écrite et restent dans le dossier du marché. La réponse doit nommer les justificatifs, leur support et leur lieu de conservation. La preuve doit pouvoir être relue pendant l’analyse des offres, à la réception ou lors du suivi d’exécution, avec un lien clair entre exigence, pièce du marché et contrôle.</t>
  </si>
  <si>
    <t>Les traces sont CCTP denrées, BPU, suivi des commandes, objectifs annoncés aux candidats. Sans trace écrite, la parole fournisseur ne suffit pas. Il faut citer la trace que l’on peut regarder : bon, fiche produit, certificat, étiquette, tableau de suivi, facture ou document du fournisseur. Sans preuve lisible, on ne peut pas valider correctement.</t>
  </si>
  <si>
    <t>Gestion directe : Les traces sont CCTP denrées, BPU, suivi des commandes, objectifs annoncés aux candidats. Sans trace claire, on ne valide pas.</t>
  </si>
  <si>
    <t>Gestion directe — Tracer : Gestion → Directe → Denrées.</t>
  </si>
  <si>
    <t>Conseil formateur Q052 : partir du fil « Gestion directe → Preuve → Denrées ». Faire citer une preuve réelle, son support et son lieu de conservation. Refuser la réponse orale ou vague si aucune trace exploitable n’est nommée.</t>
  </si>
  <si>
    <t>Gestion directe : Les preuves sont CCTP denrées, BPU, suivi des commandes, objectifs annoncés aux candidats. La preuve doit être lisible, conservée et reliée au marché.</t>
  </si>
  <si>
    <t>Gestion directe → Preuve → Denrées.</t>
  </si>
  <si>
    <t>Gestion directe → Trace écrite → Denrées.</t>
  </si>
  <si>
    <t>Quel risque faut-il éviter avec le point « Gestion directe », et quelle mesure sécurise le marché ?</t>
  </si>
  <si>
    <t>Quelle erreur peut poser problème avec le point « Gestion directe », et comment l’éviter ?</t>
  </si>
  <si>
    <t>Le risque consiste à attendre du fournisseur une responsabilité qui relève de l’acheteur. Il peut fausser la concurrence, la comparaison des offres ou l’exécution.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</si>
  <si>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consiste à attendre du fournisseur une responsabilité qui relève de l’acheteur. Elle peut bloquer le choix, la livraison ou le suivi. Il faut expliquer ce qui peut mal se passer : mauvais choix, livraison bloquée, comparaison impossible, promesse non tenue ou contrôle sans preuve. La correction consiste à écrire clairement ce qui est demandé et ce qui sera vérifié.</t>
  </si>
  <si>
    <t>Gestion directe : L’erreur consiste à attendre du fournisseur une responsabilité qui relève de l’acheteur. On explique le blocage et comment l’éviter.</t>
  </si>
  <si>
    <t>Gestion directe — Sécuriser : Gestion → Directe → Risque.</t>
  </si>
  <si>
    <t>Conseil formateur Q053 : partir du fil « Gestion directe → Risque → Sécurisation ». Faire nommer le risque, sa conséquence et la correction prévue. La réponse doit montrer l’effet concret sur la concurrence, la livraison, la comparaison ou le suivi.</t>
  </si>
  <si>
    <t>Gestion directe : Le risque consiste à attendre du fournisseur une responsabilité qui relève de l’acheteur. Le risque doit être nommé avec sa mesure de sécurisation.</t>
  </si>
  <si>
    <t>Gestion directe → Risque → Sécurisation.</t>
  </si>
  <si>
    <t>Gestion directe → Erreur → Correction.</t>
  </si>
  <si>
    <t>Comment appliquer le point « Gestion directe » en préparation, réception ou suivi d’exécution ?</t>
  </si>
  <si>
    <t>Concrètement, que fais-tu pour appliquer ou contrôler le point « Gestion directe » ?</t>
  </si>
  <si>
    <t>L’application consiste à préparer les commandes, suivre les achats, vérifier les produits livrés, adapter les lots, tenir les objectifs. Les points utiles alimentent le CCTP, le BPU, le RC ou le suivi.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</si>
  <si>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 préparer les commandes, suivre les achats, vérifier les produits livrés, adapter les lots, tenir les objectifs. On alerte si le besoin devient irréaliste. Il faut décrire le geste de terrain : regarder le document, comparer avec la commande, contrôler le produit ou la livraison, noter l’écart et prévenir si nécessaire. La réponse doit être concrète.</t>
  </si>
  <si>
    <t>Gestion directe : Sur le terrain : préparer les commandes, suivre les achats, vérifier les produits livrés, adapter les lots, tenir. On regarde, on compare, on note et on signale.</t>
  </si>
  <si>
    <t>Gestion directe — Agir : Gestion → Directe → Application.</t>
  </si>
  <si>
    <t>Conseil formateur Q054 : partir du fil « Gestion directe → Application → Terrain ». Ramener l’apprenant à une action observable : regarder, comparer, noter, signaler. Faire préciser le moment du contrôle et le document utilisé.</t>
  </si>
  <si>
    <t>Gestion directe : L’application consiste à préparer les commandes, suivre les achats, vérifier les produits livrés, adapter les lots, tenir les. L’action, le moment et le support de contrôle doivent être.</t>
  </si>
  <si>
    <t>Gestion directe → Application → Terrain.</t>
  </si>
  <si>
    <t>Gestion directe → Geste terrain → Suivi.</t>
  </si>
  <si>
    <t>Dans quelle pièce du marché faut-il placer le point « Gestion directe », et comment vérifier la cohérence avec les autres pièces ?</t>
  </si>
  <si>
    <t>Dans quel document ranges-tu le point « Gestion directe », et que vérifies-tu pour éviter une contradiction ?</t>
  </si>
  <si>
    <t>Gestion directe : CCTP = produits, CCAP = règles, RC = réponse et notation, BPU = prix. La règle doit être au bon endroit et compréhensible.</t>
  </si>
  <si>
    <t>Gestion directe — Placer : Gestion → Directe → Critère.</t>
  </si>
  <si>
    <t>Conseil formateur Q055 : partir du fil « Gestion directe → Critère → Clause ». Faire placer l’information dans la bonne pièce du marché et vérifier la cohérence entre RC, CCTP, CCAP et BPU. Relancer si critère, clause et prix sont confondus.</t>
  </si>
  <si>
    <t>Gestion directe : Le CCTP porte les exigences, le CCAP les règles, le RC la réponse et les critères, le BPU les prix et unités. La bonne pièce du marché doit porter une règle mesurable.</t>
  </si>
  <si>
    <t>Gestion directe → Critère → Clause.</t>
  </si>
  <si>
    <t>Gestion directe → Écrire clair → Vérifier.</t>
  </si>
  <si>
    <t>Quel est le rôle du point « Gestion concédée » dans le marché, et quel périmètre doit être contrôlé ?</t>
  </si>
  <si>
    <t>À quoi sert le point « Gestion concédée » dans le marché, et jusqu’où faut-il le contrôler ?</t>
  </si>
  <si>
    <t>Le point « marché en gestion concédée » sert à calibrer le besoin à partir de gestion concédée, prestataire et plan de progrès. Le marché reste réaliste, traçable et non orienté vers un opérateur. La réponse doit préciser le périmètre concerné, les acteurs ou documents touchés et la limite à ne pas dépasser. Elle rattache le point au besoin écrit et à un contrôle possible, sans transformer l’objectif en préférence non justifiée.</t>
  </si>
  <si>
    <t>Avant d’écrire le marché, on vérifie : gestion concédée, prestataire et plan de progrès. Le besoin devient clair, faisable et contrôlable. Il faut dire simplement ce que cela veut dire, qui est concerné et jusqu’où on contrôle. La réponse doit éviter le flou : on vérifie un produit, un fournisseur, une livraison, un document ou une règle précise.</t>
  </si>
  <si>
    <t>Gestion concédée : Avant d’écrire le marché, on vérifie : gestion concédée, prestataire et plan de progrès. On sait ce qui est contrôlé et jusqu’où.</t>
  </si>
  <si>
    <t>Gestion concédée — Définir : Gestion → Concédée → Définition.</t>
  </si>
  <si>
    <t>Conseil formateur Q056 : utiliser le fil « Gestion concédée → Définition → Périmètre ». Faire définir Gestion concédée, fixer le périmètre et demander une limite vérifiable. Relancer si l’apprenant répète le thème sans dire ce qui est réellement contrôlé.</t>
  </si>
  <si>
    <t>Gestion concédée : Le point « marché en gestion concédée » sert à calibrer le besoin à partir de gestion concédée, prestataire et plan de. Périmètre, preuve et limite doivent rester vérifiables.</t>
  </si>
  <si>
    <t>Gestion concédée → Définition → Périmètre.</t>
  </si>
  <si>
    <t>Gestion concédée → Comprendre → Limite.</t>
  </si>
  <si>
    <t>Quelles preuves permettent de contrôler le point « Gestion concédée » dans le dossier du marché ?</t>
  </si>
  <si>
    <t>Quelle preuve demandes-tu ou gardes-tu pour vérifier le point « Gestion concédée » ?</t>
  </si>
  <si>
    <t>Les preuves sont CCAP, CCTP prestation, plan de progrès, bilans annuels et preuves. Elles justifient l’exigence écrite et restent dans le dossier du marché. La réponse doit nommer les justificatifs, leur support et leur lieu de conservation. La preuve doit pouvoir être relue pendant l’analyse des offres, à la réception ou lors du suivi d’exécution, avec un lien clair entre exigence, pièce du marché et contrôle.</t>
  </si>
  <si>
    <t>Les traces sont CCAP, CCTP prestation, plan de progrès, bilans annuels et preuves. Sans trace écrite, la parole fournisseur ne suffit pas. Il faut citer la trace que l’on peut regarder : bon, fiche produit, certificat, étiquette, tableau de suivi, facture ou document du fournisseur. Sans preuve lisible, on ne peut pas valider correctement.</t>
  </si>
  <si>
    <t>Gestion concédée : Les traces sont CCAP, CCTP prestation, plan de progrès, bilans annuels et preuves. Sans trace claire, on ne valide pas.</t>
  </si>
  <si>
    <t>Gestion concédée — Tracer : Gestion → Concédée → Prestation.</t>
  </si>
  <si>
    <t>Conseil formateur Q057 : partir du fil « Gestion concédée → Preuve → Prestation ». Faire citer une preuve réelle, son support et son lieu de conservation. Refuser la réponse orale ou vague si aucune trace exploitable n’est nommée.</t>
  </si>
  <si>
    <t>Gestion concédée : Les preuves sont CCAP, CCTP prestation, plan de progrès, bilans annuels et preuves. La preuve doit être lisible, conservée et reliée au marché.</t>
  </si>
  <si>
    <t>Gestion concédée → Preuve → Prestation.</t>
  </si>
  <si>
    <t>Gestion concédée → Trace écrite → Prestation.</t>
  </si>
  <si>
    <t>Quel risque faut-il éviter avec le point « Gestion concédée », et quelle mesure sécurise le marché ?</t>
  </si>
  <si>
    <t>Quelle erreur peut poser problème avec le point « Gestion concédée », et comment l’éviter ?</t>
  </si>
  <si>
    <t>Le risque consiste à ne pas imposer assez clairement les obligations de suivi au prestataire. Il peut fausser la concurrence, la comparaison des offres ou l’exécution.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</si>
  <si>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consiste à ne pas imposer assez clairement les obligations de suivi au prestataire. Elle peut bloquer le choix, la livraison ou le suivi. Il faut expliquer ce qui peut mal se passer : mauvais choix, livraison bloquée, comparaison impossible, promesse non tenue ou contrôle sans preuve. La correction consiste à écrire clairement ce qui est demandé et ce qui sera vérifié.</t>
  </si>
  <si>
    <t>Gestion concédée : L’erreur consiste à ne pas imposer assez clairement les obligations de suivi au prestataire. On explique le blocage et comment l’éviter.</t>
  </si>
  <si>
    <t>Gestion concédée — Sécuriser : Gestion → Concédée → Risque.</t>
  </si>
  <si>
    <t>Conseil formateur Q058 : partir du fil « Gestion concédée → Risque → Sécurisation ». Faire nommer le risque, sa conséquence et la correction prévue. La réponse doit montrer l’effet concret sur la concurrence, la livraison, la comparaison ou le suivi.</t>
  </si>
  <si>
    <t>Gestion concédée : Le risque consiste à ne pas imposer assez clairement les obligations de suivi au prestataire. Le risque doit être nommé avec sa mesure de sécurisation.</t>
  </si>
  <si>
    <t>Gestion concédée → Risque → Sécurisation.</t>
  </si>
  <si>
    <t>Gestion concédée → Erreur → Correction.</t>
  </si>
  <si>
    <t>Comment appliquer le point « Gestion concédée » en préparation, réception ou suivi d’exécution ?</t>
  </si>
  <si>
    <t>Concrètement, que fais-tu pour appliquer ou contrôler le point « Gestion concédée » ?</t>
  </si>
  <si>
    <t>L’application consiste à contrôler les engagements du prestataire, demander les bilans, suivre la progression, relier menu et achats, vérifier les preuves. Les points utiles alimentent le CCTP, le BPU, le RC ou le suivi.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</si>
  <si>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 contrôler les engagements du prestataire, demander les bilans, suivre la progression, relier menu et achats, vérifier les preuves. On alerte si le besoin devient irréaliste. Il faut décrire le geste de terrain : regarder le document, comparer avec la commande, contrôler le produit ou la livraison, noter l’écart et prévenir si nécessaire. La réponse doit être concrète.</t>
  </si>
  <si>
    <t>Gestion concédée : Sur le terrain : contrôler les engagements du prestataire, demander les bilans, suivre la progression, relier menu. On regarde, on compare, on note et on signale.</t>
  </si>
  <si>
    <t>Gestion concédée — Agir : Gestion → Concédée → Application.</t>
  </si>
  <si>
    <t>Conseil formateur Q059 : partir du fil « Gestion concédée → Application → Terrain ». Ramener l’apprenant à une action observable : regarder, comparer, noter, signaler. Faire préciser le moment du contrôle et le document utilisé.</t>
  </si>
  <si>
    <t>Gestion concédée : L’application consiste à contrôler les engagements du prestataire, demander les bilans, suivre la progression, relier menu et. L’action, le moment et le support de contrôle doivent être.</t>
  </si>
  <si>
    <t>Gestion concédée → Application → Terrain.</t>
  </si>
  <si>
    <t>Gestion concédée → Geste terrain → Suivi.</t>
  </si>
  <si>
    <t>Dans quelle pièce du marché faut-il placer le point « Gestion concédée », et comment vérifier la cohérence avec les autres pièces ?</t>
  </si>
  <si>
    <t>Dans quel document ranges-tu le point « Gestion concédée », et que vérifies-tu pour éviter une contradiction ?</t>
  </si>
  <si>
    <t>Gestion concédée : CCTP = produits, CCAP = règles, RC = réponse et notation, BPU = prix. La règle doit être au bon endroit et compréhensible.</t>
  </si>
  <si>
    <t>Gestion concédée — Placer : Gestion → Concédée → Critère.</t>
  </si>
  <si>
    <t>Conseil formateur Q060 : partir du fil « Gestion concédée → Critère → Clause ». Faire placer l’information dans la bonne pièce du marché et vérifier la cohérence entre RC, CCTP, CCAP et BPU. Relancer si critère, clause et prix sont confondus.</t>
  </si>
  <si>
    <t>Gestion concédée : Le CCTP porte les exigences, le CCAP les règles, le RC la réponse et les critères, le BPU les prix et unités. La bonne pièce du marché doit porter une règle mesurable.</t>
  </si>
  <si>
    <t>Gestion concédée → Critère → Clause.</t>
  </si>
  <si>
    <t>Gestion concédée → Écrire clair → Vérifier.</t>
  </si>
  <si>
    <t>Quel est le rôle du point « CCTP » dans le marché, et quel périmètre doit être contrôlé ?</t>
  </si>
  <si>
    <t>À quoi sert le point « CCTP » dans le marché, et jusqu’où faut-il le contrôler ?</t>
  </si>
  <si>
    <t>Le point « rôle du CCTP » sert à calibrer le besoin à partir de CCTP, spécifications techniques et produits attendus. Le marché reste réaliste, traçable et non orienté vers un opérateur. La réponse doit préciser le périmètre concerné, les acteurs ou documents touchés et la limite à ne pas dépasser. Elle rattache le point au besoin écrit et à un contrôle possible, sans transformer l’objectif en préférence non justifiée.</t>
  </si>
  <si>
    <t>Avant d’écrire le marché, on vérifie : CCTP, spécifications techniques et produits attendus. Le besoin devient clair, faisable et contrôlable. Il faut dire simplement ce que cela veut dire, qui est concerné et jusqu’où on contrôle. La réponse doit éviter le flou : on vérifie un produit, un fournisseur, une livraison, un document ou une règle précise.</t>
  </si>
  <si>
    <t>CCTP : Avant d’écrire le marché, on vérifie : CCTP, spécifications techniques et produits attendus. On sait ce qui est contrôlé et jusqu’où.</t>
  </si>
  <si>
    <t>CCTP — Définir : Définition → Périmètre → Calibrer.</t>
  </si>
  <si>
    <t>Conseil formateur Q061 : partir du fil « CCTP → Définition → Périmètre ». Faire placer l’information dans la bonne pièce du marché et vérifier la cohérence entre RC, CCTP, CCAP et BPU. Relancer si critère, clause et prix sont confondus.</t>
  </si>
  <si>
    <t>CCTP : Le point « rôle du CCTP » sert à calibrer le besoin à partir de CCTP, spécifications techniques et produits attendus. Périmètre, preuve et limite doivent rester vérifiables.</t>
  </si>
  <si>
    <t>CCTP → Définition → Périmètre.</t>
  </si>
  <si>
    <t>CCTP → Comprendre → Limite.</t>
  </si>
  <si>
    <t>Quelles preuves permettent de contrôler le point « CCTP » dans le dossier du marché ?</t>
  </si>
  <si>
    <t>Quelle preuve demandes-tu ou gardes-tu pour vérifier le point « CCTP » ?</t>
  </si>
  <si>
    <t>Les preuves sont CCTP, annexes techniques, fiches produits et exigences d’exécution. Elles justifient l’exigence écrite et restent dans le dossier du marché. La réponse doit nommer les justificatifs, leur support et leur lieu de conservation. La preuve doit pouvoir être relue pendant l’analyse des offres, à la réception ou lors du suivi d’exécution, avec un lien clair entre exigence, pièce du marché et contrôle.</t>
  </si>
  <si>
    <t>Les traces sont CCTP, annexes techniques, fiches produits et exigences d’exécution. Sans trace écrite, la parole fournisseur ne suffit pas. Il faut citer la trace que l’on peut regarder : bon, fiche produit, certificat, étiquette, tableau de suivi, facture ou document du fournisseur. Sans preuve lisible, on ne peut pas valider correctement.</t>
  </si>
  <si>
    <t>CCTP : Les traces sont CCTP, annexes techniques, fiches produits et exigences d’exécution. Sans trace claire, on ne valide pas.</t>
  </si>
  <si>
    <t>CCTP — Tracer : Annexes → Techniques → Fiches.</t>
  </si>
  <si>
    <t>Conseil formateur Q062 : partir du fil « CCTP → Preuve → Fiches ». Faire citer une preuve réelle, son support et son lieu de conservation. Refuser la réponse orale ou vague si aucune trace exploitable n’est nommée.</t>
  </si>
  <si>
    <t>CCTP : Les preuves sont CCTP, annexes techniques, fiches produits et exigences d’exécution. La preuve doit être lisible, conservée et reliée au marché.</t>
  </si>
  <si>
    <t>CCTP → Preuve → Fiches.</t>
  </si>
  <si>
    <t>CCTP → Trace écrite → Fiches.</t>
  </si>
  <si>
    <t>Quel risque faut-il éviter avec le point « CCTP », et quelle mesure sécurise le marché ?</t>
  </si>
  <si>
    <t>Quelle erreur peut poser problème avec le point « CCTP », et comment l’éviter ?</t>
  </si>
  <si>
    <t>Le risque consiste à placer une exigence technique dans un document inadapté ou trop vague. Il peut fausser la concurrence, la comparaison des offres ou l’exécution.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</si>
  <si>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consiste à placer une exigence technique dans un document inadapté ou trop vague. Elle peut bloquer le choix, la livraison ou le suivi. Il faut expliquer ce qui peut mal se passer : mauvais choix, livraison bloquée, comparaison impossible, promesse non tenue ou contrôle sans preuve. La correction consiste à écrire clairement ce qui est demandé et ce qui sera vérifié.</t>
  </si>
  <si>
    <t>CCTP : L’erreur consiste à placer une exigence technique dans un document inadapté ou trop vague. On explique le blocage et comment l’éviter.</t>
  </si>
  <si>
    <t>CCTP — Sécuriser : Risque → Erreur → Éviter.</t>
  </si>
  <si>
    <t>Conseil formateur Q063 : partir du fil « CCTP → Risque → Sécurisation ». Faire nommer le risque, sa conséquence et la correction prévue. La réponse doit montrer l’effet concret sur la concurrence, la livraison, la comparaison ou le suivi.</t>
  </si>
  <si>
    <t>CCTP : Le risque consiste à placer une exigence technique dans un document inadapté ou trop vague. Le risque doit être nommé avec sa mesure de sécurisation.</t>
  </si>
  <si>
    <t>CCTP → Risque → Sécurisation.</t>
  </si>
  <si>
    <t>CCTP → Erreur → Correction.</t>
  </si>
  <si>
    <t>Comment appliquer le point « CCTP » en préparation, réception ou suivi d’exécution ?</t>
  </si>
  <si>
    <t>Concrètement, que fais-tu pour appliquer ou contrôler le point « CCTP » ?</t>
  </si>
  <si>
    <t>L’application consiste à décrire les produits, indiquer les exigences, préciser les livraisons, éviter les zones floues, lier au BPU. Les points utiles alimentent le CCTP, le BPU, le RC ou le suivi.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</si>
  <si>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 décrire les produits, indiquer les exigences, préciser les livraisons, éviter les zones floues, lier au BPU. On alerte si le besoin devient irréaliste. Il faut décrire le geste de terrain : regarder le document, comparer avec la commande, contrôler le produit ou la livraison, noter l’écart et prévenir si nécessaire. La réponse doit être concrète.</t>
  </si>
  <si>
    <t>CCTP : Sur le terrain : décrire les produits, indiquer les exigences, préciser les livraisons, éviter les zones floues. On regarde, on compare, on note et on signale.</t>
  </si>
  <si>
    <t>CCTP — Agir : Application → Terrain → Consiste.</t>
  </si>
  <si>
    <t>Conseil formateur Q064 : partir du fil « CCTP → Application → Terrain ». Ramener l’apprenant à une action observable : regarder, comparer, noter, signaler. Faire préciser le moment du contrôle et le document utilisé.</t>
  </si>
  <si>
    <t>CCTP : L’application consiste à décrire les produits, indiquer les exigences, préciser les livraisons, éviter les zones floues, lier. L’action, le moment et le support de contrôle doivent être identifiés.</t>
  </si>
  <si>
    <t>CCTP → Application → Terrain.</t>
  </si>
  <si>
    <t>CCTP → Geste terrain → Suivi.</t>
  </si>
  <si>
    <t>Dans quelle pièce du marché faut-il placer le point « CCTP », et comment vérifier la cohérence avec les autres pièces ?</t>
  </si>
  <si>
    <t>Dans quel document ranges-tu le point « CCTP », et que vérifies-tu pour éviter une contradiction ?</t>
  </si>
  <si>
    <t>CCTP : CCTP = produits, CCAP = règles, RC = réponse et notation, BPU = prix. La règle doit être au bon endroit et compréhensible.</t>
  </si>
  <si>
    <t>CCTP — Placer : Critère → Clause → Porte.</t>
  </si>
  <si>
    <t>Conseil formateur Q065 : partir du fil « CCTP → Critère → Clause ». Faire placer l’information dans la bonne pièce du marché et vérifier la cohérence entre RC, CCTP, CCAP et BPU. Relancer si critère, clause et prix sont confondus.</t>
  </si>
  <si>
    <t>CCTP : Le CCTP porte les exigences, le CCAP les règles, le RC la réponse et les critères, le BPU les prix et unités. La bonne pièce du marché doit porter une règle mesurable.</t>
  </si>
  <si>
    <t>CCTP → Critère → Clause.</t>
  </si>
  <si>
    <t>CCTP → Écrire clair → Vérifier.</t>
  </si>
  <si>
    <t>Quel est le rôle du point « CCAP » dans le marché, et quel périmètre doit être contrôlé ?</t>
  </si>
  <si>
    <t>À quoi sert le point « CCAP » dans le marché, et jusqu’où faut-il le contrôler ?</t>
  </si>
  <si>
    <t>Le point « rôle du CCAP » sert à calibrer le besoin à partir de CCAP, conditions administratives et pénalités. Le marché reste réaliste, traçable et non orienté vers un opérateur. La réponse doit préciser le périmètre concerné, les acteurs ou documents touchés et la limite à ne pas dépasser. Elle rattache le point au besoin écrit et à un contrôle possible, sans transformer l’objectif en préférence non justifiée.</t>
  </si>
  <si>
    <t>Avant d’écrire le marché, on vérifie : CCAP, conditions administratives et pénalités. Le besoin devient clair, faisable et contrôlable. Il faut dire simplement ce que cela veut dire, qui est concerné et jusqu’où on contrôle. La réponse doit éviter le flou : on vérifie un produit, un fournisseur, une livraison, un document ou une règle précise.</t>
  </si>
  <si>
    <t>CCAP : Avant d’écrire le marché, on vérifie : CCAP, conditions administratives et pénalités. On sait ce qui est contrôlé et jusqu’où.</t>
  </si>
  <si>
    <t>CCAP — Définir : Définition → Périmètre → Calibrer.</t>
  </si>
  <si>
    <t>Conseil formateur Q066 : partir du fil « CCAP → Définition → Périmètre ». Faire placer l’information dans la bonne pièce du marché et vérifier la cohérence entre RC, CCTP, CCAP et BPU. Relancer si critère, clause et prix sont confondus.</t>
  </si>
  <si>
    <t>CCAP : Le point « rôle du CCAP » sert à calibrer le besoin à partir de CCAP, conditions administratives et pénalités. Périmètre, preuve et limite doivent rester vérifiables.</t>
  </si>
  <si>
    <t>CCAP → Définition → Périmètre.</t>
  </si>
  <si>
    <t>CCAP → Comprendre → Limite.</t>
  </si>
  <si>
    <t>Quelles preuves permettent de contrôler le point « CCAP » dans le dossier du marché ?</t>
  </si>
  <si>
    <t>Quelle preuve demandes-tu ou gardes-tu pour vérifier le point « CCAP » ?</t>
  </si>
  <si>
    <t>Les preuves sont CCAP, clauses de suivi, pénalités, modalités de transmission. Elles justifient l’exigence écrite et restent dans le dossier du marché. La réponse doit nommer les justificatifs, leur support et leur lieu de conservation. La preuve doit pouvoir être relue pendant l’analyse des offres, à la réception ou lors du suivi d’exécution, avec un lien clair entre exigence, pièce du marché et contrôle.</t>
  </si>
  <si>
    <t>Les traces sont CCAP, clauses de suivi, pénalités, modalités de transmission. Sans trace écrite, la parole fournisseur ne suffit pas. Il faut citer la trace que l’on peut regarder : bon, fiche produit, certificat, étiquette, tableau de suivi, facture ou document du fournisseur. Sans preuve lisible, on ne peut pas valider correctement.</t>
  </si>
  <si>
    <t>CCAP : Les traces sont CCAP, clauses de suivi, pénalités, modalités de transmission. Sans trace claire, on ne valide pas.</t>
  </si>
  <si>
    <t>CCAP — Tracer : Clauses → Suivi → Pénalités.</t>
  </si>
  <si>
    <t>Conseil formateur Q067 : partir du fil « CCAP → Preuve → Pénalités ». Faire citer une preuve réelle, son support et son lieu de conservation. Refuser la réponse orale ou vague si aucune trace exploitable n’est nommée.</t>
  </si>
  <si>
    <t>CCAP : Les preuves sont CCAP, clauses de suivi, pénalités, modalités de transmission. La preuve doit être lisible, conservée et reliée au marché.</t>
  </si>
  <si>
    <t>CCAP → Preuve → Pénalités.</t>
  </si>
  <si>
    <t>CCAP → Trace écrite → Pénalités.</t>
  </si>
  <si>
    <t>Quel risque faut-il éviter avec le point « CCAP », et quelle mesure sécurise le marché ?</t>
  </si>
  <si>
    <t>Quelle erreur peut poser problème avec le point « CCAP », et comment l’éviter ?</t>
  </si>
  <si>
    <t>Le risque consiste à mélanger les règles administratives avec les spécifications produit. Il peut fausser la concurrence, la comparaison des offres ou l’exécution.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</si>
  <si>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consiste à mélanger les règles administratives avec les spécifications produit. Elle peut bloquer le choix, la livraison ou le suivi. Il faut expliquer ce qui peut mal se passer : mauvais choix, livraison bloquée, comparaison impossible, promesse non tenue ou contrôle sans preuve. La correction consiste à écrire clairement ce qui est demandé et ce qui sera vérifié.</t>
  </si>
  <si>
    <t>CCAP : L’erreur consiste à mélanger les règles administratives avec les spécifications produit. On explique le blocage et comment l’éviter.</t>
  </si>
  <si>
    <t>CCAP — Sécuriser : Risque → Erreur → Éviter.</t>
  </si>
  <si>
    <t>Conseil formateur Q068 : partir du fil « CCAP → Risque → Sécurisation ». Faire nommer le risque, sa conséquence et la correction prévue. La réponse doit montrer l’effet concret sur la concurrence, la livraison, la comparaison ou le suivi.</t>
  </si>
  <si>
    <t>CCAP : Le risque consiste à mélanger les règles administratives avec les spécifications produit. Le risque doit être nommé avec sa mesure de sécurisation.</t>
  </si>
  <si>
    <t>CCAP → Risque → Sécurisation.</t>
  </si>
  <si>
    <t>CCAP → Erreur → Correction.</t>
  </si>
  <si>
    <t>Comment appliquer le point « CCAP » en préparation, réception ou suivi d’exécution ?</t>
  </si>
  <si>
    <t>Concrètement, que fais-tu pour appliquer ou contrôler le point « CCAP » ?</t>
  </si>
  <si>
    <t>L’application consiste à repérer les obligations administratives, vérifier les pénalités, suivre les transmissions, ne pas confondre avec le CCTP, alerter sur les manquements. Les points utiles alimentent le CCTP, le BPU, le RC ou le suivi.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</si>
  <si>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 repérer les obligations administratives, vérifier les pénalités, suivre les transmissions, ne pas confondre avec le CCTP, alerter sur les manquements. On alerte si le besoin devient irréaliste. Il faut décrire le geste de terrain : regarder le document, comparer avec la commande, contrôler le produit ou la livraison, noter l’écart et prévenir si nécessaire. La réponse doit être concrète.</t>
  </si>
  <si>
    <t>CCAP : Sur le terrain : repérer les obligations administratives, vérifier les pénalités, suivre les transmissions, ne pas. On regarde, on compare, on note et on signale.</t>
  </si>
  <si>
    <t>CCAP — Agir : Application → Terrain → Consiste.</t>
  </si>
  <si>
    <t>Conseil formateur Q069 : partir du fil « CCAP → Application → Terrain ». Ramener l’apprenant à une action observable : regarder, comparer, noter, signaler. Faire préciser le moment du contrôle et le document utilisé.</t>
  </si>
  <si>
    <t>CCAP : L’application consiste à repérer les obligations administratives, vérifier les pénalités, suivre les transmissions, ne pas. L’action, le moment et le support de contrôle doivent être identifiés.</t>
  </si>
  <si>
    <t>CCAP → Application → Terrain.</t>
  </si>
  <si>
    <t>CCAP → Geste terrain → Suivi.</t>
  </si>
  <si>
    <t>Dans quelle pièce du marché faut-il placer le point « CCAP », et comment vérifier la cohérence avec les autres pièces ?</t>
  </si>
  <si>
    <t>Dans quel document ranges-tu le point « CCAP », et que vérifies-tu pour éviter une contradiction ?</t>
  </si>
  <si>
    <t>CCAP : CCTP = produits, CCAP = règles, RC = réponse et notation, BPU = prix. La règle doit être au bon endroit et compréhensible.</t>
  </si>
  <si>
    <t>CCAP — Placer : Critère → Clause → Porte.</t>
  </si>
  <si>
    <t>Conseil formateur Q070 : partir du fil « CCAP → Critère → Clause ». Faire placer l’information dans la bonne pièce du marché et vérifier la cohérence entre RC, CCTP, CCAP et BPU. Relancer si critère, clause et prix sont confondus.</t>
  </si>
  <si>
    <t>CCAP : Le CCTP porte les exigences, le CCAP les règles, le RC la réponse et les critères, le BPU les prix et unités. La bonne pièce du marché doit porter une règle mesurable.</t>
  </si>
  <si>
    <t>CCAP → Critère → Clause.</t>
  </si>
  <si>
    <t>CCAP → Écrire clair → Vérifier.</t>
  </si>
  <si>
    <t>Quel est le rôle du point « RC » dans le marché, et quel périmètre doit être contrôlé ?</t>
  </si>
  <si>
    <t>À quoi sert le point « RC » dans le marché, et jusqu’où faut-il le contrôler ?</t>
  </si>
  <si>
    <t>Le point « rôle du règlement de consultation » sert à calibrer le besoin à partir de RC, conditions de candidature et critères d’attribution. Le marché reste réaliste, traçable et non orienté vers un opérateur. La réponse doit préciser le périmètre concerné, les acteurs ou documents touchés et la limite à ne pas dépasser. Elle rattache le point au besoin écrit et à un contrôle possible, sans transformer l’objectif en préférence non justifiée.</t>
  </si>
  <si>
    <t>Avant d’écrire le marché, on vérifie : RC, conditions de candidature et critères d’attribution. Le besoin devient clair, faisable et contrôlable. Il faut dire simplement ce que cela veut dire, qui est concerné et jusqu’où on contrôle. La réponse doit éviter le flou : on vérifie un produit, un fournisseur, une livraison, un document ou une règle précise.</t>
  </si>
  <si>
    <t>RC : Avant d’écrire le marché, on vérifie : RC, conditions de candidature et critères d’attribution. On sait ce qui est contrôlé et jusqu’où.</t>
  </si>
  <si>
    <t>RC — Définir : Définition → Périmètre → Règlement.</t>
  </si>
  <si>
    <t>Conseil formateur Q071 : partir du fil « RC → Définition → Périmètre ». Faire placer l’information dans la bonne pièce du marché et vérifier la cohérence entre RC, CCTP, CCAP et BPU. Relancer si critère, clause et prix sont confondus.</t>
  </si>
  <si>
    <t>RC : Le point « rôle du règlement de consultation » sert à calibrer le besoin à partir de RC, conditions de candidature et. Périmètre, preuve et limite doivent rester vérifiables.</t>
  </si>
  <si>
    <t>RC → Définition → Périmètre.</t>
  </si>
  <si>
    <t>RC → Comprendre → Limite.</t>
  </si>
  <si>
    <t>Quelles preuves permettent de contrôler le point « RC » dans le dossier du marché ?</t>
  </si>
  <si>
    <t>Quelle preuve demandes-tu ou gardes-tu pour vérifier le point « RC » ?</t>
  </si>
  <si>
    <t>Les preuves sont règlement de consultation, critères, pondérations, pièces exigées. Elles justifient l’exigence écrite et restent dans le dossier du marché. La réponse doit nommer les justificatifs, leur support et leur lieu de conservation. La preuve doit pouvoir être relue pendant l’analyse des offres, à la réception ou lors du suivi d’exécution, avec un lien clair entre exigence, pièce du marché et contrôle.</t>
  </si>
  <si>
    <t>Les traces sont règlement de consultation, critères, pondérations, pièces exigées. Sans trace écrite, la parole fournisseur ne suffit pas. Il faut citer la trace que l’on peut regarder : bon, fiche produit, certificat, étiquette, tableau de suivi, facture ou document du fournisseur. Sans preuve lisible, on ne peut pas valider correctement.</t>
  </si>
  <si>
    <t>RC : Les traces sont règlement de consultation, critères, pondérations, pièces exigées. Sans trace claire, on ne valide pas.</t>
  </si>
  <si>
    <t>RC — Tracer : Règlement → Consultation → Critères.</t>
  </si>
  <si>
    <t>Conseil formateur Q072 : partir du fil « RC → Preuve → Consultation ». Faire citer une preuve réelle, son support et son lieu de conservation. Refuser la réponse orale ou vague si aucune trace exploitable n’est nommée.</t>
  </si>
  <si>
    <t>RC : Les preuves sont règlement de consultation, critères, pondérations, pièces exigées. La preuve doit être lisible, conservée et reliée au marché.</t>
  </si>
  <si>
    <t>RC → Preuve → Consultation.</t>
  </si>
  <si>
    <t>RC → Trace écrite → Consultation.</t>
  </si>
  <si>
    <t>Quel risque faut-il éviter avec le point « RC », et quelle mesure sécurise le marché ?</t>
  </si>
  <si>
    <t>Quelle erreur peut poser problème avec le point « RC », et comment l’éviter ?</t>
  </si>
  <si>
    <t>Le risque consiste à changer l’analyse des offres sans l’avoir annoncé dans le RC. Il peut fausser la concurrence, la comparaison des offres ou l’exécution.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</si>
  <si>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consiste à changer l’analyse des offres sans l’avoir annoncé dans le RC. Elle peut bloquer le choix, la livraison ou le suivi. Il faut expliquer ce qui peut mal se passer : mauvais choix, livraison bloquée, comparaison impossible, promesse non tenue ou contrôle sans preuve. La correction consiste à écrire clairement ce qui est demandé et ce qui sera vérifié.</t>
  </si>
  <si>
    <t>RC : L’erreur consiste à changer l’analyse des offres sans l’avoir annoncé dans le RC. On explique le blocage et comment l’éviter.</t>
  </si>
  <si>
    <t>RC — Sécuriser : Risque → Erreur → Éviter.</t>
  </si>
  <si>
    <t>Conseil formateur Q073 : partir du fil « RC → Risque → Sécurisation ». Faire nommer le risque, sa conséquence et la correction prévue. La réponse doit montrer l’effet concret sur la concurrence, la livraison, la comparaison ou le suivi.</t>
  </si>
  <si>
    <t>RC : Le risque consiste à changer l’analyse des offres sans l’avoir annoncé dans le RC. Le risque doit être nommé avec sa mesure de sécurisation.</t>
  </si>
  <si>
    <t>RC → Risque → Sécurisation.</t>
  </si>
  <si>
    <t>RC → Erreur → Correction.</t>
  </si>
  <si>
    <t>Comment appliquer le point « RC » en préparation, réception ou suivi d’exécution ?</t>
  </si>
  <si>
    <t>Concrètement, que fais-tu pour appliquer ou contrôler le point « RC » ?</t>
  </si>
  <si>
    <t>L’application consiste à savoir ce qui est demandé aux candidats, contrôler les pièces, comprendre la notation, respecter les délais, lier RC et critères. Les points utiles alimentent le CCTP, le BPU, le RC ou le suivi.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</si>
  <si>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 savoir ce qui est demandé aux candidats, contrôler les pièces, comprendre la notation, respecter les délais, lier RC et critères. On alerte si le besoin devient irréaliste. Il faut décrire le geste de terrain : regarder le document, comparer avec la commande, contrôler le produit ou la livraison, noter l’écart et prévenir si nécessaire. La réponse doit être concrète.</t>
  </si>
  <si>
    <t>RC : Sur le terrain : savoir ce qui est demandé aux candidats, contrôler les pièces, comprendre la notation, respecter. On regarde, on compare, on note et on signale.</t>
  </si>
  <si>
    <t>RC — Agir : Application → Terrain → Consiste.</t>
  </si>
  <si>
    <t>Conseil formateur Q074 : partir du fil « RC → Application → Terrain ». Ramener l’apprenant à une action observable : regarder, comparer, noter, signaler. Faire préciser le moment du contrôle et le document utilisé.</t>
  </si>
  <si>
    <t>RC : L’application consiste à savoir ce qui est demandé aux candidats, contrôler les pièces, comprendre la notation, respecter les. L’action, le moment et le support de contrôle doivent être identifiés.</t>
  </si>
  <si>
    <t>RC → Application → Terrain.</t>
  </si>
  <si>
    <t>RC → Geste terrain → Suivi.</t>
  </si>
  <si>
    <t>Dans quelle pièce du marché faut-il placer le point « RC », et comment vérifier la cohérence avec les autres pièces ?</t>
  </si>
  <si>
    <t>Dans quel document ranges-tu le point « RC », et que vérifies-tu pour éviter une contradiction ?</t>
  </si>
  <si>
    <t>RC : CCTP = produits, CCAP = règles, RC = réponse et notation, BPU = prix. La règle doit être au bon endroit et compréhensible.</t>
  </si>
  <si>
    <t>RC — Placer : Critère → Clause → Porte.</t>
  </si>
  <si>
    <t>Conseil formateur Q075 : partir du fil « RC → Critère → Clause ». Faire placer l’information dans la bonne pièce du marché et vérifier la cohérence entre RC, CCTP, CCAP et BPU. Relancer si critère, clause et prix sont confondus.</t>
  </si>
  <si>
    <t>RC : Le CCTP porte les exigences, le CCAP les règles, le RC la réponse et les critères, le BPU les prix et unités. La bonne pièce du marché doit porter une règle mesurable.</t>
  </si>
  <si>
    <t>RC → Critère → Clause.</t>
  </si>
  <si>
    <t>RC → Écrire clair → Vérifier.</t>
  </si>
  <si>
    <t>Quel est le rôle du point « Critères » dans le marché, et quel périmètre doit être contrôlé ?</t>
  </si>
  <si>
    <t>À quoi sert le point « Critères » dans le marché, et jusqu’où faut-il le contrôler ?</t>
  </si>
  <si>
    <t>Le point « critères d’attribution » sert à calibrer le besoin à partir de critère d’attribution, pondération et qualité. Le marché reste réaliste, traçable et non orienté vers un opérateur. La réponse doit préciser le périmètre concerné, les acteurs ou documents touchés et la limite à ne pas dépasser. Elle rattache le point au besoin écrit et à un contrôle possible, sans transformer l’objectif en préférence non justifiée.</t>
  </si>
  <si>
    <t>Avant d’écrire le marché, on vérifie : critère d’attribution, pondération et qualité. Le besoin devient clair, faisable et contrôlable. Il faut dire simplement ce que cela veut dire, qui est concerné et jusqu’où on contrôle. La réponse doit éviter le flou : on vérifie un produit, un fournisseur, une livraison, un document ou une règle précise.</t>
  </si>
  <si>
    <t>Critères : Avant d’écrire le marché, on vérifie : critère d’attribution, pondération et qualité. On sait ce qui est contrôlé et jusqu’où.</t>
  </si>
  <si>
    <t>Critères — Définir : Critères → Définition → Périmètre.</t>
  </si>
  <si>
    <t>Conseil formateur Q076 : partir du fil « Critères → Définition → Périmètre ». Faire placer l’information dans la bonne pièce du marché et vérifier la cohérence entre RC, CCTP, CCAP et BPU. Relancer si critère, clause et prix sont confondus.</t>
  </si>
  <si>
    <t>Critères : Le point « critères d’attribution » sert à calibrer le besoin à partir de critère d’attribution, pondération et qualité. Périmètre, preuve et limite doivent rester vérifiables.</t>
  </si>
  <si>
    <t>Critères → Définition → Périmètre.</t>
  </si>
  <si>
    <t>Critères → Comprendre → Limite.</t>
  </si>
  <si>
    <t>Quelles preuves permettent de contrôler le point « Critères » dans le dossier du marché ?</t>
  </si>
  <si>
    <t>Quelle preuve demandes-tu ou gardes-tu pour vérifier le point « Critères » ?</t>
  </si>
  <si>
    <t>Les preuves sont RC, grille d’analyse, mémoire technique, preuves demandées. Elles justifient l’exigence écrite et restent dans le dossier du marché. La réponse doit nommer les justificatifs, leur support et leur lieu de conservation. La preuve doit pouvoir être relue pendant l’analyse des offres, à la réception ou lors du suivi d’exécution, avec un lien clair entre exigence, pièce du marché et contrôle.</t>
  </si>
  <si>
    <t>Les traces sont RC, grille d’analyse, mémoire technique, preuves demandées. Sans trace écrite, la parole fournisseur ne suffit pas. Il faut citer la trace que l’on peut regarder : bon, fiche produit, certificat, étiquette, tableau de suivi, facture ou document du fournisseur. Sans preuve lisible, on ne peut pas valider correctement.</t>
  </si>
  <si>
    <t>Critères : Les traces sont RC, grille d’analyse, mémoire technique, preuves demandées. Sans trace claire, on ne valide pas.</t>
  </si>
  <si>
    <t>Critères — Tracer : Critères → Grille → Analyse.</t>
  </si>
  <si>
    <t>Conseil formateur Q077 : partir du fil « Critères → Preuve → Analyse ». Faire citer une preuve réelle, son support et son lieu de conservation. Refuser la réponse orale ou vague si aucune trace exploitable n’est nommée.</t>
  </si>
  <si>
    <t>Critères : Les preuves sont RC, grille d’analyse, mémoire technique, preuves demandées. La preuve doit être lisible, conservée et reliée au marché.</t>
  </si>
  <si>
    <t>Critères → Preuve → Analyse.</t>
  </si>
  <si>
    <t>Critères → Trace écrite → Analyse.</t>
  </si>
  <si>
    <t>Quel risque faut-il éviter avec le point « Critères », et quelle mesure sécurise le marché ?</t>
  </si>
  <si>
    <t>Quelle erreur peut poser problème avec le point « Critères », et comment l’éviter ?</t>
  </si>
  <si>
    <t>Le risque consiste à utiliser un critère non vérifiable ou insuffisamment discriminant. Il peut fausser la concurrence, la comparaison des offres ou l’exécution.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</si>
  <si>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consiste à utiliser un critère non vérifiable ou insuffisamment discriminant. Elle peut bloquer le choix, la livraison ou le suivi. Il faut expliquer ce qui peut mal se passer : mauvais choix, livraison bloquée, comparaison impossible, promesse non tenue ou contrôle sans preuve. La correction consiste à écrire clairement ce qui est demandé et ce qui sera vérifié.</t>
  </si>
  <si>
    <t>Critères : L’erreur consiste à utiliser un critère non vérifiable ou insuffisamment discriminant. On explique le blocage et comment l’éviter.</t>
  </si>
  <si>
    <t>Critères — Sécuriser : Critères → Risque → Erreur.</t>
  </si>
  <si>
    <t>Conseil formateur Q078 : partir du fil « Critères → Risque → Sécurisation ». Faire nommer le risque, sa conséquence et la correction prévue. La réponse doit montrer l’effet concret sur la concurrence, la livraison, la comparaison ou le suivi.</t>
  </si>
  <si>
    <t>Critères : Le risque consiste à utiliser un critère non vérifiable ou insuffisamment discriminant. Le risque doit être nommé avec sa mesure de sécurisation.</t>
  </si>
  <si>
    <t>Critères → Risque → Sécurisation.</t>
  </si>
  <si>
    <t>Critères → Erreur → Correction.</t>
  </si>
  <si>
    <t>Comment appliquer le point « Critères » en préparation, réception ou suivi d’exécution ?</t>
  </si>
  <si>
    <t>Concrètement, que fais-tu pour appliquer ou contrôler le point « Critères » ?</t>
  </si>
  <si>
    <t>L’application consiste à dire ce qui compte dans le choix, pondérer clairement, vérifier les preuves, éviter les critères vagues, comparer les offres sur la même base. Les points utiles alimentent le CCTP, le BPU, le RC ou le suivi.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</si>
  <si>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 dire ce qui compte dans le choix, pondérer clairement, vérifier les preuves, éviter les critères vagues, comparer les offres sur la même base. On alerte si le besoin devient irréaliste. Il faut décrire le geste de terrain : regarder le document, comparer avec la commande, contrôler le produit ou la livraison, noter l’écart et prévenir si nécessaire. La réponse doit être concrète.</t>
  </si>
  <si>
    <t>Critères : Sur le terrain : dire ce qui compte dans le choix, pondérer clairement, vérifier les preuves, éviter les critères. On regarde, on compare, on note et on signale.</t>
  </si>
  <si>
    <t>Critères — Agir : Critères → Application → Terrain.</t>
  </si>
  <si>
    <t>Conseil formateur Q079 : partir du fil « Critères → Application → Terrain ». Ramener l’apprenant à une action observable : regarder, comparer, noter, signaler. Faire préciser le moment du contrôle et le document utilisé.</t>
  </si>
  <si>
    <t>Critères : L’application consiste à dire ce qui compte dans le choix, pondérer clairement, vérifier les preuves, éviter les critères. L’action, le moment et le support de contrôle doivent être identifiés.</t>
  </si>
  <si>
    <t>Critères → Application → Terrain.</t>
  </si>
  <si>
    <t>Critères → Geste terrain → Suivi.</t>
  </si>
  <si>
    <t>Dans quelle pièce du marché faut-il placer le point « Critères », et comment vérifier la cohérence avec les autres pièces ?</t>
  </si>
  <si>
    <t>Dans quel document ranges-tu le point « Critères », et que vérifies-tu pour éviter une contradiction ?</t>
  </si>
  <si>
    <t>Critères : CCTP = produits, CCAP = règles, RC = réponse et notation, BPU = prix. La règle doit être au bon endroit et compréhensible.</t>
  </si>
  <si>
    <t>Critères — Placer : Critères → Critère → Clause.</t>
  </si>
  <si>
    <t>Conseil formateur Q080 : partir du fil « Critères → Critère → Clause ». Faire placer l’information dans la bonne pièce du marché et vérifier la cohérence entre RC, CCTP, CCAP et BPU. Relancer si critère, clause et prix sont confondus.</t>
  </si>
  <si>
    <t>Critères : Le CCTP porte les exigences, le CCAP les règles, le RC la réponse et les critères, le BPU les prix et unités. La bonne pièce du marché doit porter une règle mesurable.</t>
  </si>
  <si>
    <t>Critères → Critère → Clause.</t>
  </si>
  <si>
    <t>Critères → Écrire clair → Vérifier.</t>
  </si>
  <si>
    <t>Quel est le rôle du point « Conditions » dans le marché, et quel périmètre doit être contrôlé ?</t>
  </si>
  <si>
    <t>À quoi sert le point « Conditions » dans le marché, et jusqu’où faut-il le contrôler ?</t>
  </si>
  <si>
    <t>Le point « conditions d’exécution » sert à calibrer le besoin à partir de condition d’exécution, obligation du titulaire et livraison. Le marché reste réaliste, traçable et non orienté vers un opérateur. La réponse doit préciser le périmètre concerné, les acteurs ou documents touchés et la limite à ne pas dépasser. Elle rattache le point au besoin écrit et à un contrôle possible, sans transformer l’objectif en préférence non justifiée.</t>
  </si>
  <si>
    <t>Avant d’écrire le marché, on vérifie : condition d’exécution, obligation du titulaire et livraison. Le besoin devient clair, faisable et contrôlable. Il faut dire simplement ce que cela veut dire, qui est concerné et jusqu’où on contrôle. La réponse doit éviter le flou : on vérifie un produit, un fournisseur, une livraison, un document ou une règle précise.</t>
  </si>
  <si>
    <t>Conditions : Avant d’écrire le marché, on vérifie : condition d’exécution, obligation du titulaire et livraison. On sait ce qui est contrôlé et jusqu’où.</t>
  </si>
  <si>
    <t>Conditions — Définir : Conditions → Définition → Périmètre.</t>
  </si>
  <si>
    <t>Conseil formateur Q081 : utiliser le fil « Conditions → Définition → Périmètre ». Faire définir Conditions, fixer le périmètre et demander une limite vérifiable. Relancer si l’apprenant répète le thème sans dire ce qui est réellement contrôlé.</t>
  </si>
  <si>
    <t>Conditions : Le point « conditions d’exécution » sert à calibrer le besoin à partir de condition d’exécution, obligation du titulaire et. Périmètre, preuve et limite doivent rester vérifiables.</t>
  </si>
  <si>
    <t>Conditions → Définition → Périmètre.</t>
  </si>
  <si>
    <t>Conditions → Comprendre → Limite.</t>
  </si>
  <si>
    <t>Quelles preuves permettent de contrôler le point « Conditions » dans le dossier du marché ?</t>
  </si>
  <si>
    <t>Quelle preuve demandes-tu ou gardes-tu pour vérifier le point « Conditions » ?</t>
  </si>
  <si>
    <t>Les preuves sont CCTP, CCAP, tableaux de suivi, documents de preuve. Elles justifient l’exigence écrite et restent dans le dossier du marché. La réponse doit nommer les justificatifs, leur support et leur lieu de conservation. La preuve doit pouvoir être relue pendant l’analyse des offres, à la réception ou lors du suivi d’exécution, avec un lien clair entre exigence, pièce du marché et contrôle.</t>
  </si>
  <si>
    <t>Les traces sont CCTP, CCAP, tableaux de suivi, documents de preuve. Sans trace écrite, la parole fournisseur ne suffit pas. Il faut citer la trace que l’on peut regarder : bon, fiche produit, certificat, étiquette, tableau de suivi, facture ou document du fournisseur. Sans preuve lisible, on ne peut pas valider correctement.</t>
  </si>
  <si>
    <t>Conditions : Les traces sont CCTP, CCAP, tableaux de suivi, documents de preuve. Sans trace claire, on ne valide pas.</t>
  </si>
  <si>
    <t>Conditions — Tracer : Conditions → Tableaux → Suivi.</t>
  </si>
  <si>
    <t>Conseil formateur Q082 : partir du fil « Conditions → Preuve → Suivi ». Faire citer une preuve réelle, son support et son lieu de conservation. Refuser la réponse orale ou vague si aucune trace exploitable n’est nommée.</t>
  </si>
  <si>
    <t>Conditions : Les preuves sont CCTP, CCAP, tableaux de suivi, documents de preuve. La preuve doit être lisible, conservée et reliée au marché.</t>
  </si>
  <si>
    <t>Conditions → Preuve → Suivi.</t>
  </si>
  <si>
    <t>Conditions → Trace écrite → Suivi.</t>
  </si>
  <si>
    <t>Quel risque faut-il éviter avec le point « Conditions », et quelle mesure sécurise le marché ?</t>
  </si>
  <si>
    <t>Quelle erreur peut poser problème avec le point « Conditions », et comment l’éviter ?</t>
  </si>
  <si>
    <t>Le risque consiste à mettre une exigence dans l’analyse des offres alors qu’elle doit être suivie en exécution. Il peut fausser la concurrence, la comparaison des offres ou l’exécution.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</si>
  <si>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consiste à mettre une exigence dans l’analyse des offres alors qu’elle doit être suivie en exécution. Elle peut bloquer le choix, la livraison ou le suivi. Il faut expliquer ce qui peut mal se passer : mauvais choix, livraison bloquée, comparaison impossible, promesse non tenue ou contrôle sans preuve. La correction consiste à écrire clairement ce qui est demandé et ce qui sera vérifié.</t>
  </si>
  <si>
    <t>Conditions : L’erreur consiste à mettre une exigence dans l’analyse des offres alors qu’elle doit être suivie en exécution. On explique le blocage et comment l’éviter.</t>
  </si>
  <si>
    <t>Conditions — Sécuriser : Conditions → Risque → Erreur.</t>
  </si>
  <si>
    <t>Conseil formateur Q083 : partir du fil « Conditions → Risque → Sécurisation ». Faire nommer le risque, sa conséquence et la correction prévue. La réponse doit montrer l’effet concret sur la concurrence, la livraison, la comparaison ou le suivi.</t>
  </si>
  <si>
    <t>Conditions : Le risque consiste à mettre une exigence dans l’analyse des offres alors qu’elle doit être suivie en exécution. Le risque doit être nommé avec sa mesure de sécurisation.</t>
  </si>
  <si>
    <t>Conditions → Risque → Sécurisation.</t>
  </si>
  <si>
    <t>Conditions → Erreur → Correction.</t>
  </si>
  <si>
    <t>Comment appliquer le point « Conditions » en préparation, réception ou suivi d’exécution ?</t>
  </si>
  <si>
    <t>Concrètement, que fais-tu pour appliquer ou contrôler le point « Conditions » ?</t>
  </si>
  <si>
    <t>L’application consiste à contrôler pendant le marché, demander les preuves, suivre les livraisons, appliquer les obligations, signaler les écarts. Les points utiles alimentent le CCTP, le BPU, le RC ou le suivi.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</si>
  <si>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 contrôler pendant le marché, demander les preuves, suivre les livraisons, appliquer les obligations, signaler les écarts. On alerte si le besoin devient irréaliste. Il faut décrire le geste de terrain : regarder le document, comparer avec la commande, contrôler le produit ou la livraison, noter l’écart et prévenir si nécessaire. La réponse doit être concrète.</t>
  </si>
  <si>
    <t>Conditions : Sur le terrain : contrôler pendant le marché, demander les preuves, suivre les livraisons, appliquer les. On regarde, on compare, on note et on signale.</t>
  </si>
  <si>
    <t>Conditions — Agir : Conditions → Application → Terrain.</t>
  </si>
  <si>
    <t>Conseil formateur Q084 : partir du fil « Conditions → Application → Terrain ». Ramener l’apprenant à une action observable : regarder, comparer, noter, signaler. Faire préciser le moment du contrôle et le document utilisé.</t>
  </si>
  <si>
    <t>Conditions : L’application consiste à contrôler pendant le marché, demander les preuves, suivre les livraisons, appliquer les obligations. L’action, le moment et le support de contrôle doivent être identifiés.</t>
  </si>
  <si>
    <t>Conditions → Application → Terrain.</t>
  </si>
  <si>
    <t>Conditions → Geste terrain → Suivi.</t>
  </si>
  <si>
    <t>Dans quelle pièce du marché faut-il placer le point « Conditions », et comment vérifier la cohérence avec les autres pièces ?</t>
  </si>
  <si>
    <t>Dans quel document ranges-tu le point « Conditions », et que vérifies-tu pour éviter une contradiction ?</t>
  </si>
  <si>
    <t>Conditions : CCTP = produits, CCAP = règles, RC = réponse et notation, BPU = prix. La règle doit être au bon endroit et compréhensible.</t>
  </si>
  <si>
    <t>Conditions — Placer : Conditions → Critère → Clause.</t>
  </si>
  <si>
    <t>Conseil formateur Q085 : partir du fil « Conditions → Critère → Clause ». Faire placer l’information dans la bonne pièce du marché et vérifier la cohérence entre RC, CCTP, CCAP et BPU. Relancer si critère, clause et prix sont confondus.</t>
  </si>
  <si>
    <t>Conditions : Le CCTP porte les exigences, le CCAP les règles, le RC la réponse et les critères, le BPU les prix et unités. La bonne pièce du marché doit porter une règle mesurable.</t>
  </si>
  <si>
    <t>Conditions → Critère → Clause.</t>
  </si>
  <si>
    <t>Conditions → Écrire clair → Vérifier.</t>
  </si>
  <si>
    <t>Quel est le rôle du point « Parangonnage » dans le marché, et quel périmètre doit être contrôlé ?</t>
  </si>
  <si>
    <t>À quoi sert le point « Parangonnage » dans le marché, et jusqu’où faut-il le contrôler ?</t>
  </si>
  <si>
    <t>Le point « benchmark/parangonnage » sert à calibrer le besoin à partir de parangonnage, benchmark et bonnes pratiques. Le marché reste réaliste, traçable et non orienté vers un opérateur. La réponse doit préciser le périmètre concerné, les acteurs ou documents touchés et la limite à ne pas dépasser. Elle rattache le point au besoin écrit et à un contrôle possible, sans transformer l’objectif en préférence non justifiée.</t>
  </si>
  <si>
    <t>Avant d’écrire le marché, on vérifie : parangonnage, benchmark et bonnes pratiques. Le besoin devient clair, faisable et contrôlable. Il faut dire simplement ce que cela veut dire, qui est concerné et jusqu’où on contrôle. La réponse doit éviter le flou : on vérifie un produit, un fournisseur, une livraison, un document ou une règle précise.</t>
  </si>
  <si>
    <t>Parangonnage : Avant d’écrire le marché, on vérifie : parangonnage, benchmark et bonnes pratiques. On sait ce qui est contrôlé et jusqu’où.</t>
  </si>
  <si>
    <t>Parangonnage — Définir : Parangonnage → Définition → Périmètre.</t>
  </si>
  <si>
    <t>Conseil formateur Q086 : utiliser le fil « Parangonnage → Définition → Périmètre ». Faire définir Parangonnage, fixer le périmètre et demander une limite vérifiable. Relancer si l’apprenant répète le thème sans dire ce qui est réellement contrôlé.</t>
  </si>
  <si>
    <t>Parangonnage : Le point « benchmark/parangonnage » sert à calibrer le besoin à partir de parangonnage, benchmark et bonnes pratiques. Périmètre, preuve et limite doivent rester vérifiables.</t>
  </si>
  <si>
    <t>Parangonnage → Définition → Périmètre.</t>
  </si>
  <si>
    <t>Parangonnage → Comprendre → Limite.</t>
  </si>
  <si>
    <t>Quelles preuves permettent de contrôler le point « Parangonnage » dans le dossier du marché ?</t>
  </si>
  <si>
    <t>Quelle preuve demandes-tu ou gardes-tu pour vérifier le point « Parangonnage » ?</t>
  </si>
  <si>
    <t>Les preuves sont retours d’expérience, exemples de marchés, notes comparatives, analyse de contexte. Elles justifient l’exigence écrite et restent dans le dossier du marché. La réponse doit nommer les justificatifs, leur support et leur lieu de conservation. La preuve doit pouvoir être relue pendant l’analyse des offres, à la réception ou lors du suivi d’exécution, avec un lien clair entre exigence, pièce du marché et contrôle.</t>
  </si>
  <si>
    <t>Les traces sont retours d’expérience, exemples de marchés, notes comparatives, analyse de contexte. Sans trace écrite, la parole fournisseur ne suffit pas. Il faut citer la trace que l’on peut regarder : bon, fiche produit, certificat, étiquette, tableau de suivi, facture ou document du fournisseur. Sans preuve lisible, on ne peut pas valider correctement.</t>
  </si>
  <si>
    <t>Parangonnage : Les traces sont retours d’expérience, exemples de marchés, notes comparatives, analyse de contexte. Sans trace claire, on ne valide pas.</t>
  </si>
  <si>
    <t>Parangonnage — Tracer : Parangonnage → Retours → Expérience.</t>
  </si>
  <si>
    <t>Conseil formateur Q087 : partir du fil « Parangonnage → Preuve → Expérience ». Faire citer une preuve réelle, son support et son lieu de conservation. Refuser la réponse orale ou vague si aucune trace exploitable n’est nommée.</t>
  </si>
  <si>
    <t>Parangonnage : Les preuves sont retours d’expérience, exemples de marchés, notes comparatives, analyse de contexte. La preuve doit être lisible, conservée et reliée au marché.</t>
  </si>
  <si>
    <t>Parangonnage → Preuve → Expérience.</t>
  </si>
  <si>
    <t>Parangonnage → Trace écrite → Expérience.</t>
  </si>
  <si>
    <t>Quel risque faut-il éviter avec le point « Parangonnage », et quelle mesure sécurise le marché ?</t>
  </si>
  <si>
    <t>Quelle erreur peut poser problème avec le point « Parangonnage », et comment l’éviter ?</t>
  </si>
  <si>
    <t>Le risque consiste à copier une pratique hors contexte sans vérifier son adaptation au besoin. Il peut fausser la concurrence, la comparaison des offres ou l’exécution.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</si>
  <si>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consiste à copier une pratique hors contexte sans vérifier son adaptation au besoin. Elle peut bloquer le choix, la livraison ou le suivi. Il faut expliquer ce qui peut mal se passer : mauvais choix, livraison bloquée, comparaison impossible, promesse non tenue ou contrôle sans preuve. La correction consiste à écrire clairement ce qui est demandé et ce qui sera vérifié.</t>
  </si>
  <si>
    <t>Parangonnage : L’erreur consiste à copier une pratique hors contexte sans vérifier son adaptation au besoin. On explique le blocage et comment l’éviter.</t>
  </si>
  <si>
    <t>Parangonnage — Sécuriser : Parangonnage → Risque → Erreur.</t>
  </si>
  <si>
    <t>Conseil formateur Q088 : partir du fil « Parangonnage → Risque → Sécurisation ». Faire nommer le risque, sa conséquence et la correction prévue. La réponse doit montrer l’effet concret sur la concurrence, la livraison, la comparaison ou le suivi.</t>
  </si>
  <si>
    <t>Parangonnage : Le risque consiste à copier une pratique hors contexte sans vérifier son adaptation au besoin. Le risque doit être nommé avec sa mesure de sécurisation.</t>
  </si>
  <si>
    <t>Parangonnage → Risque → Sécurisation.</t>
  </si>
  <si>
    <t>Parangonnage → Erreur → Correction.</t>
  </si>
  <si>
    <t>Comment appliquer le point « Parangonnage » en préparation, réception ou suivi d’exécution ?</t>
  </si>
  <si>
    <t>Concrètement, que fais-tu pour appliquer ou contrôler le point « Parangonnage » ?</t>
  </si>
  <si>
    <t>L’application consiste à observer les marchés comparables, repérer les bonnes clauses, adapter sans copier, vérifier le contexte, améliorer son propre besoin. Les points utiles alimentent le CCTP, le BPU, le RC ou le suivi.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</si>
  <si>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 observer les marchés comparables, repérer les bonnes clauses, adapter sans copier, vérifier le contexte, améliorer son propre besoin. On alerte si le besoin devient irréaliste. Il faut décrire le geste de terrain : regarder le document, comparer avec la commande, contrôler le produit ou la livraison, noter l’écart et prévenir si nécessaire. La réponse doit être concrète.</t>
  </si>
  <si>
    <t>Parangonnage : Sur le terrain : observer les marchés comparables, repérer les bonnes clauses, adapter sans copier, vérifier le. On regarde, on compare, on note et on signale.</t>
  </si>
  <si>
    <t>Parangonnage — Agir : Parangonnage → Application → Terrain.</t>
  </si>
  <si>
    <t>Conseil formateur Q089 : partir du fil « Parangonnage → Application → Terrain ». Ramener l’apprenant à une action observable : regarder, comparer, noter, signaler. Faire préciser le moment du contrôle et le document utilisé.</t>
  </si>
  <si>
    <t>Parangonnage : L’application consiste à observer les marchés comparables, repérer les bonnes clauses, adapter sans copier, vérifier le. L’action, le moment et le support de contrôle doivent être identifiés.</t>
  </si>
  <si>
    <t>Parangonnage → Application → Terrain.</t>
  </si>
  <si>
    <t>Parangonnage → Geste terrain → Suivi.</t>
  </si>
  <si>
    <t>Dans quelle pièce du marché faut-il placer le point « Parangonnage », et comment vérifier la cohérence avec les autres pièces ?</t>
  </si>
  <si>
    <t>Dans quel document ranges-tu le point « Parangonnage », et que vérifies-tu pour éviter une contradiction ?</t>
  </si>
  <si>
    <t>Parangonnage : CCTP = produits, CCAP = règles, RC = réponse et notation, BPU = prix. La règle doit être au bon endroit et compréhensible.</t>
  </si>
  <si>
    <t>Parangonnage — Placer : Parangonnage → Critère → Clause.</t>
  </si>
  <si>
    <t>Conseil formateur Q090 : partir du fil « Parangonnage → Critère → Clause ». Faire placer l’information dans la bonne pièce du marché et vérifier la cohérence entre RC, CCTP, CCAP et BPU. Relancer si critère, clause et prix sont confondus.</t>
  </si>
  <si>
    <t>Parangonnage : Le CCTP porte les exigences, le CCAP les règles, le RC la réponse et les critères, le BPU les prix et unités. La bonne pièce du marché doit porter une règle mesurable.</t>
  </si>
  <si>
    <t>Parangonnage → Critère → Clause.</t>
  </si>
  <si>
    <t>Parangonnage → Écrire clair → Vérifier.</t>
  </si>
  <si>
    <t>Quel est le rôle du point « Besoin » dans le marché, et quel périmètre doit être contrôlé ?</t>
  </si>
  <si>
    <t>À quoi sert le point « Besoin » dans le marché, et jusqu’où faut-il le contrôler ?</t>
  </si>
  <si>
    <t>Le point « définition du besoin » sert à calibrer le besoin à partir de définition du besoin, objectifs et quantités. Le marché reste réaliste, traçable et non orienté vers un opérateur. La réponse doit préciser le périmètre concerné, les acteurs ou documents touchés et la limite à ne pas dépasser. Elle rattache le point au besoin écrit et à un contrôle possible, sans transformer l’objectif en préférence non justifiée.</t>
  </si>
  <si>
    <t>Avant d’écrire le marché, on vérifie : définition du besoin, objectifs et quantités. Le besoin devient clair, faisable et contrôlable. Il faut dire simplement ce que cela veut dire, qui est concerné et jusqu’où on contrôle. La réponse doit éviter le flou : on vérifie un produit, un fournisseur, une livraison, un document ou une règle précise.</t>
  </si>
  <si>
    <t>Besoin : Avant d’écrire le marché, on vérifie : définition du besoin, objectifs et quantités. On sait ce qui est contrôlé et jusqu’où.</t>
  </si>
  <si>
    <t>Besoin — Définir : Définition → Périmètre → Calibrer.</t>
  </si>
  <si>
    <t>Conseil formateur Q091 : utiliser le fil « Besoin → Définition → Périmètre ». Faire définir Besoin, fixer le périmètre et demander une limite vérifiable. Relancer si l’apprenant répète le thème sans dire ce qui est réellement contrôlé.</t>
  </si>
  <si>
    <t>Besoin : Le point « définition du besoin » sert à calibrer le besoin à partir de définition du besoin, objectifs et quantités. Périmètre, preuve et limite doivent rester vérifiables.</t>
  </si>
  <si>
    <t>Besoin → Définition → Périmètre.</t>
  </si>
  <si>
    <t>Besoin → Comprendre → Limite.</t>
  </si>
  <si>
    <t>Quelles preuves permettent de contrôler le point « Besoin » dans le dossier du marché ?</t>
  </si>
  <si>
    <t>Quelle preuve demandes-tu ou gardes-tu pour vérifier le point « Besoin » ?</t>
  </si>
  <si>
    <t>Les preuves sont analyse du besoin, historiques d’achat, menus, contraintes logistiques et capacités filières. Elles justifient l’exigence écrite et restent dans le dossier du marché. La réponse doit nommer les justificatifs, leur support et leur lieu de conservation. La preuve doit pouvoir être relue pendant l’analyse des offres, à la réception ou lors du suivi d’exécution, avec un lien clair entre exigence, pièce du marché et contrôle.</t>
  </si>
  <si>
    <t>Les traces sont analyse du besoin, historiques d’achat, menus, contraintes logistiques et capacités filières. Sans trace écrite, la parole fournisseur ne suffit pas. Il faut citer la trace que l’on peut regarder : bon, fiche produit, certificat, étiquette, tableau de suivi, facture ou document du fournisseur. Sans preuve lisible, on ne peut pas valider correctement.</t>
  </si>
  <si>
    <t>Besoin : Les traces sont analyse du besoin, historiques d’achat, menus, contraintes logistiques et capacités filières. Sans trace claire, on ne valide pas.</t>
  </si>
  <si>
    <t>Besoin — Tracer : Analyse → Historiques → Achat.</t>
  </si>
  <si>
    <t>Conseil formateur Q092 : partir du fil « Besoin → Preuve → Historique ». Faire citer une preuve réelle, son support et son lieu de conservation. Refuser la réponse orale ou vague si aucune trace exploitable n’est nommée.</t>
  </si>
  <si>
    <t>Besoin : Les preuves sont analyse du besoin, historiques d’achat, menus, contraintes logistiques et capacités filières. La preuve doit être lisible, conservée et reliée au marché.</t>
  </si>
  <si>
    <t>Besoin → Preuve → Historique.</t>
  </si>
  <si>
    <t>Besoin → Trace écrite → Historique.</t>
  </si>
  <si>
    <t>Quel risque faut-il éviter avec le point « Besoin », et quelle mesure sécurise le marché ?</t>
  </si>
  <si>
    <t>Quelle erreur peut poser problème avec le point « Besoin », et comment l’éviter ?</t>
  </si>
  <si>
    <t>Le risque consiste à écrire un marché qui ne correspond pas au fonctionnement réel du restaurant collectif. Il peut fausser la concurrence, la comparaison des offres ou l’exécution.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</si>
  <si>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consiste à écrire un marché qui ne correspond pas au fonctionnement réel du restaurant collectif. Elle peut bloquer le choix, la livraison ou le suivi. Il faut expliquer ce qui peut mal se passer : mauvais choix, livraison bloquée, comparaison impossible, promesse non tenue ou contrôle sans preuve. La correction consiste à écrire clairement ce qui est demandé et ce qui sera vérifié.</t>
  </si>
  <si>
    <t>Besoin : L’erreur consiste à écrire un marché qui ne correspond pas au fonctionnement réel du restaurant collectif. On explique le blocage et comment l’éviter.</t>
  </si>
  <si>
    <t>Besoin — Sécuriser : Risque → Erreur → Éviter.</t>
  </si>
  <si>
    <t>Conseil formateur Q093 : partir du fil « Besoin → Risque → Sécurisation ». Faire nommer le risque, sa conséquence et la correction prévue. La réponse doit montrer l’effet concret sur la concurrence, la livraison, la comparaison ou le suivi.</t>
  </si>
  <si>
    <t>Besoin : Le risque consiste à écrire un marché qui ne correspond pas au fonctionnement réel du restaurant collectif. Le risque doit être nommé avec sa mesure de sécurisation.</t>
  </si>
  <si>
    <t>Besoin → Risque → Sécurisation.</t>
  </si>
  <si>
    <t>Besoin → Erreur → Correction.</t>
  </si>
  <si>
    <t>Comment appliquer le point « Besoin » en préparation, réception ou suivi d’exécution ?</t>
  </si>
  <si>
    <t>Concrètement, que fais-tu pour appliquer ou contrôler le point « Besoin » ?</t>
  </si>
  <si>
    <t>L’application consiste à partir des menus et volumes, intégrer les contraintes cuisine, éviter les formulations floues, documenter les objectifs, relier besoin et lot. Les points utiles alimentent le CCTP, le BPU, le RC ou le suivi.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</si>
  <si>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 partir des menus et volumes, intégrer les contraintes cuisine, éviter les formulations floues, documenter les objectifs, relier besoin et lot. On alerte si le besoin devient irréaliste. Il faut décrire le geste de terrain : regarder le document, comparer avec la commande, contrôler le produit ou la livraison, noter l’écart et prévenir si nécessaire. La réponse doit être concrète.</t>
  </si>
  <si>
    <t>Besoin : Sur le terrain : partir des menus et volumes, intégrer les contraintes cuisine, éviter les formulations floues. On regarde, on compare, on note et on signale.</t>
  </si>
  <si>
    <t>Besoin — Agir : Application → Terrain → Consiste.</t>
  </si>
  <si>
    <t>Conseil formateur Q094 : partir du fil « Besoin → Application → Terrain ». Ramener l’apprenant à une action observable : regarder, comparer, noter, signaler. Faire préciser le moment du contrôle et le document utilisé.</t>
  </si>
  <si>
    <t>Besoin : L’application consiste à partir des menus et volumes, intégrer les contraintes cuisine, éviter les formulations floues. L’action, le moment et le support de contrôle doivent être identifiés.</t>
  </si>
  <si>
    <t>Besoin → Application → Terrain.</t>
  </si>
  <si>
    <t>Besoin → Geste terrain → Suivi.</t>
  </si>
  <si>
    <t>Dans quelle pièce du marché faut-il placer le point « Besoin », et comment vérifier la cohérence avec les autres pièces ?</t>
  </si>
  <si>
    <t>Dans quel document ranges-tu le point « Besoin », et que vérifies-tu pour éviter une contradiction ?</t>
  </si>
  <si>
    <t>Besoin : CCTP = produits, CCAP = règles, RC = réponse et notation, BPU = prix. La règle doit être au bon endroit et compréhensible.</t>
  </si>
  <si>
    <t>Besoin — Placer : Critère → Clause → Porte.</t>
  </si>
  <si>
    <t>Conseil formateur Q095 : partir du fil « Besoin → Critère → Clause ». Faire placer l’information dans la bonne pièce du marché et vérifier la cohérence entre RC, CCTP, CCAP et BPU. Relancer si critère, clause et prix sont confondus.</t>
  </si>
  <si>
    <t>Besoin : Le CCTP porte les exigences, le CCAP les règles, le RC la réponse et les critères, le BPU les prix et unités. La bonne pièce du marché doit porter une règle mesurable.</t>
  </si>
  <si>
    <t>Besoin → Critère → Clause.</t>
  </si>
  <si>
    <t>Besoin → Écrire clair → Vérifier.</t>
  </si>
  <si>
    <t>Quel est le rôle du point « DCE » dans le marché, et quel périmètre doit être contrôlé ?</t>
  </si>
  <si>
    <t>À quoi sert le point « DCE » dans le marché, et jusqu’où faut-il le contrôler ?</t>
  </si>
  <si>
    <t>Le point « cohérence des pièces du DCE » sert à calibrer le besoin à partir de DCE, CCAP et CCTP. Le marché reste réaliste, traçable et non orienté vers un opérateur. La réponse doit préciser le périmètre concerné, les acteurs ou documents touchés et la limite à ne pas dépasser. Elle rattache le point au besoin écrit et à un contrôle possible, sans transformer l’objectif en préférence non justifiée.</t>
  </si>
  <si>
    <t>Avant d’écrire le marché, on vérifie : DCE, CCAP et CCTP. Le besoin devient clair, faisable et contrôlable. Il faut dire simplement ce que cela veut dire, qui est concerné et jusqu’où on contrôle. La réponse doit éviter le flou : on vérifie un produit, un fournisseur, une livraison, un document ou une règle précise.</t>
  </si>
  <si>
    <t>DCE : Avant d’écrire le marché, on vérifie : DCE, CCAP et CCTP. On sait ce qui est contrôlé et jusqu’où.</t>
  </si>
  <si>
    <t>DCE — Définir : Définition → Périmètre → Cohérence.</t>
  </si>
  <si>
    <t>Conseil formateur Q096 : partir du fil « DCE → Définition → Périmètre ». Faire placer l’information dans la bonne pièce du marché et vérifier la cohérence entre RC, CCTP, CCAP et BPU. Relancer si critère, clause et prix sont confondus.</t>
  </si>
  <si>
    <t>DCE : Le point « cohérence des pièces du DCE » sert à calibrer le besoin à partir de DCE, CCAP et CCTP. Périmètre, preuve et limite doivent rester vérifiables.</t>
  </si>
  <si>
    <t>DCE → Définition → Périmètre.</t>
  </si>
  <si>
    <t>DCE → Comprendre → Limite.</t>
  </si>
  <si>
    <t>Quelles preuves permettent de contrôler le point « DCE » dans le dossier du marché ?</t>
  </si>
  <si>
    <t>Quelle preuve demandes-tu ou gardes-tu pour vérifier le point « DCE » ?</t>
  </si>
  <si>
    <t>Les preuves sont DCE complet, CCAP, CCTP, RC, BPU et annexes. Elles justifient l’exigence écrite et restent dans le dossier du marché. La réponse doit nommer les justificatifs, leur support et leur lieu de conservation. La preuve doit pouvoir être relue pendant l’analyse des offres, à la réception ou lors du suivi d’exécution, avec un lien clair entre exigence, pièce du marché et contrôle.</t>
  </si>
  <si>
    <t>Les traces sont DCE complet, CCAP, CCTP, RC, BPU et annexes. Sans trace écrite, la parole fournisseur ne suffit pas. Il faut citer la trace que l’on peut regarder : bon, fiche produit, certificat, étiquette, tableau de suivi, facture ou document du fournisseur. Sans preuve lisible, on ne peut pas valider correctement.</t>
  </si>
  <si>
    <t>DCE : Les traces sont DCE complet, CCAP, CCTP, RC, BPU et annexes. Sans trace claire, on ne valide pas.</t>
  </si>
  <si>
    <t>DCE — Tracer : Complet → Annexes → Elles.</t>
  </si>
  <si>
    <t>Conseil formateur Q097 : partir du fil « DCE → Preuve → Pièces ». Faire citer une preuve réelle, son support et son lieu de conservation. Refuser la réponse orale ou vague si aucune trace exploitable n’est nommée.</t>
  </si>
  <si>
    <t>DCE : Les preuves sont DCE complet, CCAP, CCTP, RC, BPU et annexes. La preuve doit être lisible, conservée et reliée au marché.</t>
  </si>
  <si>
    <t>DCE → Preuve → Pièces.</t>
  </si>
  <si>
    <t>DCE → Trace écrite → Pièces.</t>
  </si>
  <si>
    <t>Quel risque faut-il éviter avec le point « DCE », et quelle mesure sécurise le marché ?</t>
  </si>
  <si>
    <t>Quelle erreur peut poser problème avec le point « DCE », et comment l’éviter ?</t>
  </si>
  <si>
    <t>Le risque consiste à laisser une contradiction entre pièces qui rend l’offre ou l’exécution confuse. Il peut fausser la concurrence, la comparaison des offres ou l’exécution.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</si>
  <si>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consiste à laisser une contradiction entre pièces qui rend l’offre ou l’exécution confuse. Elle peut bloquer le choix, la livraison ou le suivi. Il faut expliquer ce qui peut mal se passer : mauvais choix, livraison bloquée, comparaison impossible, promesse non tenue ou contrôle sans preuve. La correction consiste à écrire clairement ce qui est demandé et ce qui sera vérifié.</t>
  </si>
  <si>
    <t>DCE : L’erreur consiste à laisser une contradiction entre pièces qui rend l’offre ou l’exécution confuse. On explique le blocage et comment l’éviter.</t>
  </si>
  <si>
    <t>DCE — Sécuriser : Risque → Erreur → Éviter.</t>
  </si>
  <si>
    <t>Conseil formateur Q098 : partir du fil « DCE → Risque → Sécurisation ». Faire nommer le risque, sa conséquence et la correction prévue. La réponse doit montrer l’effet concret sur la concurrence, la livraison, la comparaison ou le suivi.</t>
  </si>
  <si>
    <t>DCE : Le risque consiste à laisser une contradiction entre pièces qui rend l’offre ou l’exécution confuse. Le risque doit être nommé avec sa mesure de sécurisation.</t>
  </si>
  <si>
    <t>DCE → Risque → Sécurisation.</t>
  </si>
  <si>
    <t>DCE → Erreur → Correction.</t>
  </si>
  <si>
    <t>Comment appliquer le point « DCE » en préparation, réception ou suivi d’exécution ?</t>
  </si>
  <si>
    <t>Concrètement, que fais-tu pour appliquer ou contrôler le point « DCE » ?</t>
  </si>
  <si>
    <t>L’application consiste à croiser les documents, repérer les contradictions, aligner critères et preuves, vérifier les lignes BPU, signaler les incohérences. Les points utiles alimentent le CCTP, le BPU, le RC ou le suivi.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</si>
  <si>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 croiser les documents, repérer les contradictions, aligner critères et preuves, vérifier les lignes BPU, signaler les incohérences. On alerte si le besoin devient irréaliste. Il faut décrire le geste de terrain : regarder le document, comparer avec la commande, contrôler le produit ou la livraison, noter l’écart et prévenir si nécessaire. La réponse doit être concrète.</t>
  </si>
  <si>
    <t>DCE : Sur le terrain : croiser les documents, repérer les contradictions, aligner critères et preuves, vérifier les. On regarde, on compare, on note et on signale.</t>
  </si>
  <si>
    <t>DCE — Agir : Application → Terrain → Consiste.</t>
  </si>
  <si>
    <t>Conseil formateur Q099 : partir du fil « DCE → Application → Terrain ». Ramener l’apprenant à une action observable : regarder, comparer, noter, signaler. Faire préciser le moment du contrôle et le document utilisé.</t>
  </si>
  <si>
    <t>DCE : L’application consiste à croiser les documents, repérer les contradictions, aligner critères et preuves, vérifier les lignes. L’action, le moment et le support de contrôle doivent être identifiés.</t>
  </si>
  <si>
    <t>DCE → Application → Terrain.</t>
  </si>
  <si>
    <t>DCE → Geste terrain → Suivi.</t>
  </si>
  <si>
    <t>Dans quelle pièce du marché faut-il placer le point « DCE », et comment vérifier la cohérence avec les autres pièces ?</t>
  </si>
  <si>
    <t>Dans quel document ranges-tu le point « DCE », et que vérifies-tu pour éviter une contradiction ?</t>
  </si>
  <si>
    <t>DCE : CCTP = produits, CCAP = règles, RC = réponse et notation, BPU = prix. La règle doit être au bon endroit et compréhensible.</t>
  </si>
  <si>
    <t>DCE — Placer : Critère → Clause → Porte.</t>
  </si>
  <si>
    <t>Conseil formateur Q100 : partir du fil « DCE → Critère → Clause ». Faire placer l’information dans la bonne pièce du marché et vérifier la cohérence entre RC, CCTP, CCAP et BPU. Relancer si critère, clause et prix sont confondus.</t>
  </si>
  <si>
    <t>DCE : Le CCTP porte les exigences, le CCAP les règles, le RC la réponse et les critères, le BPU les prix et unités. La bonne pièce du marché doit porter une règle mesurable.</t>
  </si>
  <si>
    <t>DCE → Critère → Clause.</t>
  </si>
  <si>
    <t>DCE → Écrire clair → Vérifier.</t>
  </si>
  <si>
    <t>Quel est le rôle du point « EGalim » dans le marché, et quel périmètre doit être contrôlé ?</t>
  </si>
  <si>
    <t>À quoi sert le point « EGalim » dans le marché, et jusqu’où faut-il le contrôler ?</t>
  </si>
  <si>
    <t>Les 50 % EGalim correspondent aux produits durables ou de qualité dans les achats alimentaires HT annuels. Le comptage repose sur un périmètre clair, une valeur HT annuelle et une preuve traçable. La réponse doit préciser le périmètre concerné, les acteurs ou documents touchés et la limite à ne pas dépasser. Elle rattache le point au besoin écrit et à un contrôle possible, sans transformer l’objectif en préférence non justifiée.</t>
  </si>
  <si>
    <t>On compte les achats alimentaires HT de l’année, seulement si le produit durable est reconnu et prouvé. Il faut dire simplement ce que cela veut dire, qui est concerné et jusqu’où on contrôle. La réponse doit éviter le flou : on vérifie un produit, un fournisseur, une livraison, un document ou une règle précise.</t>
  </si>
  <si>
    <t>EGalim : On compte les achats alimentaires HT de l’année, seulement si le produit durable est reconnu et prouvé. On sait ce qui est contrôlé et jusqu’où.</t>
  </si>
  <si>
    <t>EGalim — Définir : Egalim → Définition → Périmètre.</t>
  </si>
  <si>
    <t>Conseil formateur Q001 : utiliser le fil « EGalim → Définition → Périmètre ». Faire définir EGalim, fixer le périmètre et demander une limite vérifiable. Relancer si l’apprenant répète le thème sans dire ce qui est réellement contrôlé.</t>
  </si>
  <si>
    <t>EGalim : Les 50 % EGalim correspondent aux produits durables ou de qualité dans les achats alimentaires HT annuels. Périmètre, preuve et limite doivent rester vérifiables.</t>
  </si>
  <si>
    <t>EGalim → Définition → Périmètre.</t>
  </si>
  <si>
    <t>EGalim → Comprendre → Limite.</t>
  </si>
  <si>
    <t>Quelles preuves permettent de contrôler le point « EGalim » dans le dossier du marché ?</t>
  </si>
  <si>
    <t>Quelle preuve demandes-tu ou gardes-tu pour vérifier le point « EGalim » ?</t>
  </si>
  <si>
    <t>La preuve relie le produit au bon marché : BPU, factures, fiches produits, certificats et export ma cantine. Une mention commerciale seule ne suffit pas. La réponse doit nommer les justificatifs, leur support et leur lieu de conservation. La preuve doit pouvoir être relue pendant l’analyse des offres, à la réception ou lors du suivi d’exécution, avec un lien clair entre exigence, pièce du marché et contrôle.</t>
  </si>
  <si>
    <t>Il faut une preuve lisible reliée au produit : facture, fiche, certificat ou label valable. Il faut citer la trace que l’on peut regarder : bon, fiche produit, certificat, étiquette, tableau de suivi, facture ou document du fournisseur. Sans preuve lisible, on ne peut pas valider correctement.</t>
  </si>
  <si>
    <t>EGalim : Il faut une preuve lisible reliée au produit : facture, fiche, certificat ou label valable. Sans trace claire, on ne valide pas.</t>
  </si>
  <si>
    <t>EGalim — Tracer : Egalim → Relie → Factures.</t>
  </si>
  <si>
    <t>Conseil formateur Q002 : partir du fil « EGalim → Preuve → Factures ». Faire citer une preuve réelle, son support et son lieu de conservation. Refuser la réponse orale ou vague si aucune trace exploitable n’est nommée.</t>
  </si>
  <si>
    <t>EGalim : La preuve relie le produit au bon marché : BPU, factures, fiches produits, certificats et export ma cantine. La preuve doit être lisible, conservée et reliée au marché.</t>
  </si>
  <si>
    <t>EGalim → Preuve → Factures.</t>
  </si>
  <si>
    <t>EGalim → Trace écrite → Factures.</t>
  </si>
  <si>
    <t>Quel risque faut-il éviter avec le point « EGalim », et quelle mesure sécurise le marché ?</t>
  </si>
  <si>
    <t>Quelle erreur peut poser problème avec le point « EGalim », et comment l’éviter ?</t>
  </si>
  <si>
    <t>Le risque est de compter un produit hors périmètre, sans preuve valide ou sur une mauvaise base HT. Le taux devient faux et contestable. La réponse doit montrer la conséquence concrète : concurrence faussée, offre incomparable, livraison non maîtrisée, preuve absente ou clause inapplicable. La sécurisation passe par une rédaction mesurable, une preuve demandée et une cohérence entre les pièces.</t>
  </si>
  <si>
    <t>Le piège est de compter un produit non prouvé, mal classé ou dans le mauvais total. Le pourcentage devient faux. Il faut expliquer ce qui peut mal se passer : mauvais choix, livraison bloquée, comparaison impossible, promesse non tenue ou contrôle sans preuve. La correction consiste à écrire clairement ce qui est demandé et ce qui sera vérifié.</t>
  </si>
  <si>
    <t>EGalim : Le piège est de compter un produit non prouvé, mal classé ou dans le mauvais total. On explique le blocage et comment l’éviter.</t>
  </si>
  <si>
    <t>EGalim — Sécuriser : Egalim → Risque → Erreur.</t>
  </si>
  <si>
    <t>Conseil formateur Q003 : partir du fil « EGalim → Risque → Sécurisation ». Faire nommer le risque, sa conséquence et la correction prévue. La réponse doit montrer l’effet concret sur la concurrence, la livraison, la comparaison ou le suivi.</t>
  </si>
  <si>
    <t>EGalim : Le risque est de compter un produit hors périmètre, sans preuve valide ou sur une mauvaise base HT. Le risque doit être nommé avec sa mesure de sécurisation.</t>
  </si>
  <si>
    <t>EGalim → Risque → Sécurisation.</t>
  </si>
  <si>
    <t>EGalim → Erreur → Correction.</t>
  </si>
  <si>
    <t>Comment appliquer le point « EGalim » en préparation, réception ou suivi d’exécution ?</t>
  </si>
  <si>
    <t>Concrètement, que fais-tu pour appliquer ou contrôler le point « EGalim » ?</t>
  </si>
  <si>
    <t>Le contrôle rapproche BPU, facture, fiche produit et preuve. La ligne est intégrée au suivi HT annuel seulement si les éléments concordent. La réponse doit décrire une action observable : préparer, comparer, vérifier, tracer et signaler l’écart. Elle précise le moment du contrôle, le support utilisé et la personne ou fonction concernée, afin que le suivi ne repose pas sur une simple déclaration.</t>
  </si>
  <si>
    <t>On vérifie le produit, la facture et la preuve. Si ça ne correspond pas, on ne le compte pas ou on signale l’écart. Il faut décrire le geste de terrain : regarder le document, comparer avec la commande, contrôler le produit ou la livraison, noter l’écart et prévenir si nécessaire. La réponse doit être concrète.</t>
  </si>
  <si>
    <t>EGalim : On vérifie le produit, la facture et la preuve. On regarde, on compare, on note et on signale.</t>
  </si>
  <si>
    <t>EGalim — Agir : Egalim → Application → Terrain.</t>
  </si>
  <si>
    <t>Conseil formateur Q004 : partir du fil « EGalim → Application → Terrain ». Ramener l’apprenant à une action observable : regarder, comparer, noter, signaler. Faire préciser le moment du contrôle et le document utilisé.</t>
  </si>
  <si>
    <t>EGalim : Le contrôle rapproche BPU, facture, fiche produit et preuve. L’action, le moment et le support de contrôle doivent être identifiés.</t>
  </si>
  <si>
    <t>EGalim → Application → Terrain.</t>
  </si>
  <si>
    <t>EGalim → Geste terrain → Suivi.</t>
  </si>
  <si>
    <t>Dans quelle pièce du marché faut-il placer le point « EGalim », et comment vérifier la cohérence avec les autres pièces ?</t>
  </si>
  <si>
    <t>Dans quel document ranges-tu le point « EGalim », et que vérifies-tu pour éviter une contradiction ?</t>
  </si>
  <si>
    <t>La clause précise l’engagement attendu, les preuves à transmettre, la fréquence de contrôle et le traitement des écarts. La réponse doit distinguer la pièce qui fixe l’exigence, celle qui règle l’exécution, celle qui organise la réponse et celle qui porte les prix. La clause ou le critère reste mesurable, vérifiable et cohérent avec le besoin alimentaire.</t>
  </si>
  <si>
    <t>Le marché indique ce que le fournisseur promet, les preuves à donner et quand elles seront vérifiées. Il faut dire dans quel document la règle doit être écrite et vérifier qu’elle ne contredit pas une autre pièce. Ce qui est demandé au fournisseur doit pouvoir être compris, prouvé et contrôlé.</t>
  </si>
  <si>
    <t>EGalim : Le marché indique ce que le fournisseur promet, les preuves à donner et quand elles seront vérifiées. La règle doit être au bon endroit et compréhensible.</t>
  </si>
  <si>
    <t>EGalim — Placer : Egalim → Critère → Clause.</t>
  </si>
  <si>
    <t>Conseil formateur Q005 : partir du fil « EGalim → Critère → Clause ». Faire placer l’information dans la bonne pièce du marché et vérifier la cohérence entre RC, CCTP, CCAP et BPU. Relancer si critère, clause et prix sont confondus.</t>
  </si>
  <si>
    <t>EGalim : La clause précise l’engagement attendu, les preuves à transmettre, la fréquence de contrôle et le traitement des écarts. La bonne pièce du marché doit porter une règle mesurable.</t>
  </si>
  <si>
    <t>EGalim → Critère → Clause.</t>
  </si>
  <si>
    <t>EGalim → Écrire clair → Vérifier.</t>
  </si>
  <si>
    <t>Quel est le rôle du point « Bio » dans le marché, et quel périmètre doit être contrôlé ?</t>
  </si>
  <si>
    <t>À quoi sert le point « Bio » dans le marché, et jusqu’où faut-il le contrôler ?</t>
  </si>
  <si>
    <t>Les 20 % bio concernent les produits certifiés agriculture biologique ou en conversion dans les achats HT. Le comptage repose sur un périmètre clair, une valeur HT annuelle et une preuve traçable. La réponse doit préciser le périmètre concerné, les acteurs ou documents touchés et la limite à ne pas dépasser. Elle rattache le point au besoin écrit et à un contrôle possible, sans transformer l’objectif en préférence non justifiée.</t>
  </si>
  <si>
    <t>Le bio se compte si le produit a une preuve bio ou conversion valable, pas avec une simple mention commerciale. Il faut dire simplement ce que cela veut dire, qui est concerné et jusqu’où on contrôle. La réponse doit éviter le flou : on vérifie un produit, un fournisseur, une livraison, un document ou une règle précise.</t>
  </si>
  <si>
    <t>Bio : Le bio se compte si le produit a une preuve bio ou conversion valable, pas avec une simple mention commerciale. On sait ce qui est contrôlé et jusqu’où.</t>
  </si>
  <si>
    <t>Bio — Définir : Définition → Périmètre → Concernent.</t>
  </si>
  <si>
    <t>Conseil formateur Q006 : utiliser le fil « Bio → Définition → Périmètre ». Faire définir Bio, fixer le périmètre et demander une limite vérifiable. Relancer si l’apprenant répète le thème sans dire ce qui est réellement contrôlé.</t>
  </si>
  <si>
    <t>Bio : Les 20 % bio concernent les produits certifiés agriculture biologique ou en conversion dans les achats HT. Périmètre, preuve et limite doivent rester vérifiables.</t>
  </si>
  <si>
    <t>Bio → Définition → Périmètre.</t>
  </si>
  <si>
    <t>Bio → Comprendre → Limite.</t>
  </si>
  <si>
    <t>Quelles preuves permettent de contrôler le point « Bio » dans le dossier du marché ?</t>
  </si>
  <si>
    <t>Quelle preuve demandes-tu ou gardes-tu pour vérifier le point « Bio » ?</t>
  </si>
  <si>
    <t>La preuve relie le produit au bon marché : certificat bio, fiche produit, facture et mention de conversion si nécessaire. Une mention commerciale seule ne suffit pas. La réponse doit nommer les justificatifs, leur support et leur lieu de conservation. La preuve doit pouvoir être relue pendant l’analyse des offres, à la réception ou lors du suivi d’exécution, avec un lien clair entre exigence, pièce du marché et contrôle.</t>
  </si>
  <si>
    <t>Bio : Il faut une preuve lisible reliée au produit : facture, fiche, certificat ou label valable. Sans trace claire, on ne valide pas.</t>
  </si>
  <si>
    <t>Bio — Tracer : Relie → Certificat → Fiche.</t>
  </si>
  <si>
    <t>Conseil formateur Q007 : partir du fil « Bio → Preuve → Fiche ». Faire citer une preuve réelle, son support et son lieu de conservation. Refuser la réponse orale ou vague si aucune trace exploitable n’est nommée.</t>
  </si>
  <si>
    <t>Bio : La preuve relie le produit au bon marché : certificat bio, fiche produit, facture et mention de conversion si nécessaire. La preuve doit être lisible, conservée et reliée au marché.</t>
  </si>
  <si>
    <t>Bio → Preuve → Fiche.</t>
  </si>
  <si>
    <t>Bio → Trace écrite → Fiche.</t>
  </si>
  <si>
    <t>Quel risque faut-il éviter avec le point « Bio », et quelle mesure sécurise le marché ?</t>
  </si>
  <si>
    <t>Quelle erreur peut poser problème avec le point « Bio », et comment l’éviter ?</t>
  </si>
  <si>
    <t>Bio : Le piège est de compter un produit non prouvé, mal classé ou dans le mauvais total. On explique le blocage et comment l’éviter.</t>
  </si>
  <si>
    <t>Bio — Sécuriser : Risque → Erreur → Éviter.</t>
  </si>
  <si>
    <t>Conseil formateur Q008 : partir du fil « Bio → Risque → Sécurisation ». Faire nommer le risque, sa conséquence et la correction prévue. La réponse doit montrer l’effet concret sur la concurrence, la livraison, la comparaison ou le suivi.</t>
  </si>
  <si>
    <t>Bio : Le risque est de compter un produit hors périmètre, sans preuve valide ou sur une mauvaise base HT. Le risque doit être nommé avec sa mesure de sécurisation.</t>
  </si>
  <si>
    <t>Bio → Risque → Sécurisation.</t>
  </si>
  <si>
    <t>Bio → Erreur → Correction.</t>
  </si>
  <si>
    <t>Comment appliquer le point « Bio » en préparation, réception ou suivi d’exécution ?</t>
  </si>
  <si>
    <t>Concrètement, que fais-tu pour appliquer ou contrôler le point « Bio » ?</t>
  </si>
  <si>
    <t>Bio : On vérifie le produit, la facture et la preuve. On regarde, on compare, on note et on signale.</t>
  </si>
  <si>
    <t>Bio — Agir : Application → Terrain → Rapproche.</t>
  </si>
  <si>
    <t>Conseil formateur Q009 : partir du fil « Bio → Application → Terrain ». Ramener l’apprenant à une action observable : regarder, comparer, noter, signaler. Faire préciser le moment du contrôle et le document utilisé.</t>
  </si>
  <si>
    <t>Bio : Le contrôle rapproche BPU, facture, fiche produit et preuve. L’action, le moment et le support de contrôle doivent être identifiés.</t>
  </si>
  <si>
    <t>Bio → Application → Terrain.</t>
  </si>
  <si>
    <t>Bio → Geste terrain → Suivi.</t>
  </si>
  <si>
    <t>Dans quelle pièce du marché faut-il placer le point « Bio », et comment vérifier la cohérence avec les autres pièces ?</t>
  </si>
  <si>
    <t>Dans quel document ranges-tu le point « Bio », et que vérifies-tu pour éviter une contradiction ?</t>
  </si>
  <si>
    <t>Bio : Le marché indique ce que le fournisseur promet, les preuves à donner et quand elles seront vérifiées. La règle doit être au bon endroit et compréhensible.</t>
  </si>
  <si>
    <t>Bio — Placer : Critère → Clause → Précise.</t>
  </si>
  <si>
    <t>Conseil formateur Q010 : partir du fil « Bio → Critère → Clause ». Faire placer l’information dans la bonne pièce du marché et vérifier la cohérence entre RC, CCTP, CCAP et BPU. Relancer si critère, clause et prix sont confondus.</t>
  </si>
  <si>
    <t>Bio : La clause précise l’engagement attendu, les preuves à transmettre, la fréquence de contrôle et le traitement des écarts. La bonne pièce du marché doit porter une règle mesurable.</t>
  </si>
  <si>
    <t>Bio → Critère → Clause.</t>
  </si>
  <si>
    <t>Bio → Écrire clair → Vérifier.</t>
  </si>
  <si>
    <t>Quel est le rôle du point « Viandes/poissons » dans le marché, et quel périmètre doit être contrôlé ?</t>
  </si>
  <si>
    <t>À quoi sert le point « Viandes/poissons » dans le marché, et jusqu’où faut-il le contrôler ?</t>
  </si>
  <si>
    <t>Le seuil de 60 % concerne les viandes, poissons et produits de la mer relevant des catégories durables ou de qualité. Le comptage repose sur un périmètre clair, une valeur HT annuelle et une preuve traçable. La réponse doit préciser le périmètre concerné, les acteurs ou documents touchés et la limite à ne pas dépasser. Elle rattache le point au besoin écrit et à un contrôle possible, sans transformer l’objectif en préférence non justifiée.</t>
  </si>
  <si>
    <t>Pour viandes et poissons, on compte les produits reconnus durables ou de qualité, avec une preuve associée. Il faut dire simplement ce que cela veut dire, qui est concerné et jusqu’où on contrôle. La réponse doit éviter le flou : on vérifie un produit, un fournisseur, une livraison, un document ou une règle précise.</t>
  </si>
  <si>
    <t>Viandes/poissons : Pour viandes et poissons, on compte les produits reconnus durables ou de qualité, avec une preuve associée. On sait ce qui est contrôlé et jusqu’où.</t>
  </si>
  <si>
    <t>Viandes/poissons — Définir : Viandes → Poissons → Définition.</t>
  </si>
  <si>
    <t>Conseil formateur Q011 : utiliser le fil « Viandes/poissons → Définition → Périmètre ». Faire définir Viandes/poissons, fixer le périmètre et demander une limite vérifiable. Relancer si l’apprenant répète le thème sans dire ce qui est réellement contrôlé.</t>
  </si>
  <si>
    <t>Viandes/poissons : Le seuil de 60 % concerne les viandes, poissons et produits de la mer relevant des catégories durables ou de qualité. Périmètre, preuve et limite doivent rester vérifiables.</t>
  </si>
  <si>
    <t>Viandes/poissons → Définition → Périmètre.</t>
  </si>
  <si>
    <t>Viandes/poissons → Comprendre → Limite.</t>
  </si>
  <si>
    <t>Quelles preuves permettent de contrôler le point « Viandes/poissons » dans le dossier du marché ?</t>
  </si>
  <si>
    <t>Quelle preuve demandes-tu ou gardes-tu pour vérifier le point « Viandes/poissons » ?</t>
  </si>
  <si>
    <t>La preuve relie le produit au bon marché : facture, fiche produit, certification ou label lié au lot livré. Une mention commerciale seule ne suffit pas. La réponse doit nommer les justificatifs, leur support et leur lieu de conservation. La preuve doit pouvoir être relue pendant l’analyse des offres, à la réception ou lors du suivi d’exécution, avec un lien clair entre exigence, pièce du marché et contrôle.</t>
  </si>
  <si>
    <t>Viandes/poissons : Il faut une preuve lisible reliée au produit : facture, fiche, certificat ou label valable. Sans trace claire, on ne valide pas.</t>
  </si>
  <si>
    <t>Viandes/poissons — Tracer : Viandes → Poissons → Relie.</t>
  </si>
  <si>
    <t>Conseil formateur Q012 : partir du fil « Viandes/poissons → Preuve → Fiche produit ». Faire citer une preuve réelle, son support et son lieu de conservation. Refuser la réponse orale ou vague si aucune trace exploitable n’est nommée.</t>
  </si>
  <si>
    <t>Viandes/poissons : La preuve relie le produit au bon marché : facture, fiche produit, certification ou label lié au lot livré. La preuve doit être lisible, conservée et reliée au marché.</t>
  </si>
  <si>
    <t>Viandes/poissons → Preuve → Fiche produit.</t>
  </si>
  <si>
    <t>Viandes/poissons → Trace écrite → Fiche produit.</t>
  </si>
  <si>
    <t>Quel risque faut-il éviter avec le point « Viandes/poissons », et quelle mesure sécurise le marché ?</t>
  </si>
  <si>
    <t>Quelle erreur peut poser problème avec le point « Viandes/poissons », et comment l’éviter ?</t>
  </si>
  <si>
    <t>Viandes/poissons : Le piège est de compter un produit non prouvé, mal classé ou dans le mauvais total. On explique le blocage et comment l’éviter.</t>
  </si>
  <si>
    <t>Viandes/poissons — Sécuriser : Viandes → Poissons → Risque.</t>
  </si>
  <si>
    <t>Conseil formateur Q013 : partir du fil « Viandes/poissons → Risque → Sécurisation ». Faire nommer le risque, sa conséquence et la correction prévue. La réponse doit montrer l’effet concret sur la concurrence, la livraison, la comparaison ou le suivi.</t>
  </si>
  <si>
    <t>Viandes/poissons : Le risque est de compter un produit hors périmètre, sans preuve valide ou sur une mauvaise base HT. Le risque doit être nommé avec sa mesure de sécurisation.</t>
  </si>
  <si>
    <t>Viandes/poissons → Risque → Sécurisation.</t>
  </si>
  <si>
    <t>Viandes/poissons → Erreur → Correction.</t>
  </si>
  <si>
    <t>Comment appliquer le point « Viandes/poissons » en préparation, réception ou suivi d’exécution ?</t>
  </si>
  <si>
    <t>Concrètement, que fais-tu pour appliquer ou contrôler le point « Viandes/poissons » ?</t>
  </si>
  <si>
    <t>Viandes/poissons : On vérifie le produit, la facture et la preuve. On regarde, on compare, on note et on signale.</t>
  </si>
  <si>
    <t>Viandes/poissons — Agir : Viandes → Poissons → Application.</t>
  </si>
  <si>
    <t>Conseil formateur Q014 : partir du fil « Viandes/poissons → Application → Terrain ». Ramener l’apprenant à une action observable : regarder, comparer, noter, signaler. Faire préciser le moment du contrôle et le document utilisé.</t>
  </si>
  <si>
    <t>Viandes/poissons : Le contrôle rapproche BPU, facture, fiche produit et preuve. L’action, le moment et le support de contrôle doivent être identifiés.</t>
  </si>
  <si>
    <t>Viandes/poissons → Application → Terrain.</t>
  </si>
  <si>
    <t>Viandes/poissons → Geste terrain → Suivi.</t>
  </si>
  <si>
    <t>Dans quelle pièce du marché faut-il placer le point « Viandes/poissons », et comment vérifier la cohérence avec les autres pièces ?</t>
  </si>
  <si>
    <t>Dans quel document ranges-tu le point « Viandes/poissons », et que vérifies-tu pour éviter une contradiction ?</t>
  </si>
  <si>
    <t>Viandes/poissons : Le marché indique ce que le fournisseur promet, les preuves à donner et quand elles seront vérifiées. La règle doit être au bon endroit et compréhensible.</t>
  </si>
  <si>
    <t>Viandes/poissons — Placer : Viandes → Poissons → Critère.</t>
  </si>
  <si>
    <t>Conseil formateur Q015 : partir du fil « Viandes/poissons → Critère → Clause ». Faire placer l’information dans la bonne pièce du marché et vérifier la cohérence entre RC, CCTP, CCAP et BPU. Relancer si critère, clause et prix sont confondus.</t>
  </si>
  <si>
    <t>Viandes/poissons : La clause précise l’engagement attendu, les preuves à transmettre, la fréquence de contrôle et le traitement des écarts. La bonne pièce du marché doit porter une règle mesurable.</t>
  </si>
  <si>
    <t>Viandes/poissons → Critère → Clause.</t>
  </si>
  <si>
    <t>Viandes/poissons → Écrire clair → Vérifier.</t>
  </si>
  <si>
    <t>Quel est le rôle du point « Calcul » dans le marché, et quel périmètre doit être contrôlé ?</t>
  </si>
  <si>
    <t>À quoi sert le point « Calcul » dans le marché, et jusqu’où faut-il le contrôler ?</t>
  </si>
  <si>
    <t>Le calcul compare le montant HT éligible au montant HT total des achats alimentaires de l’année. Le comptage repose sur un périmètre clair, une valeur HT annuelle et une preuve traçable. La réponse doit préciser le périmètre concerné, les acteurs ou documents touchés et la limite à ne pas dépasser. Elle rattache le point au besoin écrit et à un contrôle possible, sans transformer l’objectif en préférence non justifiée.</t>
  </si>
  <si>
    <t>Le pourcentage se calcule avec les achats HT : produits éligibles divisés par le total annuel. Il faut dire simplement ce que cela veut dire, qui est concerné et jusqu’où on contrôle. La réponse doit éviter le flou : on vérifie un produit, un fournisseur, une livraison, un document ou une règle précise.</t>
  </si>
  <si>
    <t>Calcul : Le pourcentage se calcule avec les achats HT : produits éligibles divisés par le total annuel. On sait ce qui est contrôlé et jusqu’où.</t>
  </si>
  <si>
    <t>Calcul — Définir : Calcul → Définition → Périmètre.</t>
  </si>
  <si>
    <t>Conseil formateur Q016 : utiliser le fil « Calcul → Définition → Périmètre ». Faire définir Calcul, fixer le périmètre et demander une limite vérifiable. Relancer si l’apprenant répète le thème sans dire ce qui est réellement contrôlé.</t>
  </si>
  <si>
    <t>Calcul : Le calcul compare le montant HT éligible au montant HT total des achats alimentaires de l’année. Périmètre, preuve et limite doivent rester vérifiables.</t>
  </si>
  <si>
    <t>Calcul → Définition → Périmètre.</t>
  </si>
  <si>
    <t>Calcul → Comprendre → Limite.</t>
  </si>
  <si>
    <t>Quelles preuves permettent de contrôler le point « Calcul » dans le dossier du marché ?</t>
  </si>
  <si>
    <t>Quelle preuve demandes-tu ou gardes-tu pour vérifier le point « Calcul » ?</t>
  </si>
  <si>
    <t>La preuve relie le produit au bon marché : tableau annuel HT, numérateur, dénominateur et justificatifs des lignes éligibles. Une mention commerciale seule ne suffit pas. La réponse doit nommer les justificatifs, leur support et leur lieu de conservation. La preuve doit pouvoir être relue pendant l’analyse des offres, à la réception ou lors du suivi d’exécution, avec un lien clair entre exigence, pièce du marché et contrôle.</t>
  </si>
  <si>
    <t>Calcul : Il faut une preuve lisible reliée au produit : facture, fiche, certificat ou label valable. Sans trace claire, on ne valide pas.</t>
  </si>
  <si>
    <t>Calcul — Tracer : Calcul → Relie → Tableau.</t>
  </si>
  <si>
    <t>Conseil formateur Q017 : partir du fil « Calcul → Preuve → Tableau ». Faire citer une preuve réelle, son support et son lieu de conservation. Refuser la réponse orale ou vague si aucune trace exploitable n’est nommée.</t>
  </si>
  <si>
    <t>Calcul : La preuve relie le produit au bon marché : tableau annuel HT, numérateur, dénominateur et justificatifs des lignes éligibles. La preuve doit être lisible, conservée et reliée au marché.</t>
  </si>
  <si>
    <t>Calcul → Preuve → Tableau.</t>
  </si>
  <si>
    <t>Calcul → Trace écrite → Tableau.</t>
  </si>
  <si>
    <t>Quel risque faut-il éviter avec le point « Calcul », et quelle mesure sécurise le marché ?</t>
  </si>
  <si>
    <t>Quelle erreur peut poser problème avec le point « Calcul », et comment l’éviter ?</t>
  </si>
  <si>
    <t>Calcul : Le piège est de compter un produit non prouvé, mal classé ou dans le mauvais total. On explique le blocage et comment l’éviter.</t>
  </si>
  <si>
    <t>Calcul — Sécuriser : Calcul → Risque → Erreur.</t>
  </si>
  <si>
    <t>Conseil formateur Q018 : partir du fil « Calcul → Risque → Sécurisation ». Faire nommer le risque, sa conséquence et la correction prévue. La réponse doit montrer l’effet concret sur la concurrence, la livraison, la comparaison ou le suivi.</t>
  </si>
  <si>
    <t>Calcul : Le risque est de compter un produit hors périmètre, sans preuve valide ou sur une mauvaise base HT. Le risque doit être nommé avec sa mesure de sécurisation.</t>
  </si>
  <si>
    <t>Calcul → Risque → Sécurisation.</t>
  </si>
  <si>
    <t>Calcul → Erreur → Correction.</t>
  </si>
  <si>
    <t>Comment appliquer le point « Calcul » en préparation, réception ou suivi d’exécution ?</t>
  </si>
  <si>
    <t>Concrètement, que fais-tu pour appliquer ou contrôler le point « Calcul » ?</t>
  </si>
  <si>
    <t>Calcul : On vérifie le produit, la facture et la preuve. On regarde, on compare, on note et on signale.</t>
  </si>
  <si>
    <t>Calcul — Agir : Calcul → Application → Terrain.</t>
  </si>
  <si>
    <t>Conseil formateur Q019 : partir du fil « Calcul → Application → Terrain ». Ramener l’apprenant à une action observable : regarder, comparer, noter, signaler. Faire préciser le moment du contrôle et le document utilisé.</t>
  </si>
  <si>
    <t>Calcul : Le contrôle rapproche BPU, facture, fiche produit et preuve. L’action, le moment et le support de contrôle doivent être identifiés.</t>
  </si>
  <si>
    <t>Calcul → Application → Terrain.</t>
  </si>
  <si>
    <t>Calcul → Geste terrain → Suivi.</t>
  </si>
  <si>
    <t>Dans quelle pièce du marché faut-il placer le point « Calcul », et comment vérifier la cohérence avec les autres pièces ?</t>
  </si>
  <si>
    <t>Dans quel document ranges-tu le point « Calcul », et que vérifies-tu pour éviter une contradiction ?</t>
  </si>
  <si>
    <t>Calcul : Le marché indique ce que le fournisseur promet, les preuves à donner et quand elles seront vérifiées. La règle doit être au bon endroit et compréhensible.</t>
  </si>
  <si>
    <t>Calcul — Placer : Calcul → Critère → Clause.</t>
  </si>
  <si>
    <t>Conseil formateur Q020 : partir du fil « Calcul → Critère → Clause ». Faire placer l’information dans la bonne pièce du marché et vérifier la cohérence entre RC, CCTP, CCAP et BPU. Relancer si critère, clause et prix sont confondus.</t>
  </si>
  <si>
    <t>Calcul : La clause précise l’engagement attendu, les preuves à transmettre, la fréquence de contrôle et le traitement des écarts. La bonne pièce du marché doit porter une règle mesurable.</t>
  </si>
  <si>
    <t>Calcul → Critère → Clause.</t>
  </si>
  <si>
    <t>Calcul → Écrire clair → Vérifier.</t>
  </si>
  <si>
    <t>Quel est le rôle du point « Déclaration » dans le marché, et quel périmètre doit être contrôlé ?</t>
  </si>
  <si>
    <t>À quoi sert le point « Déclaration » dans le marché, et jusqu’où faut-il le contrôler ?</t>
  </si>
  <si>
    <t>La déclaration ma cantine reprend les données annuelles N-1 et les pourcentages EGalim à transmettre. Le comptage repose sur un périmètre clair, une valeur HT annuelle et une preuve traçable. La réponse doit préciser le périmètre concerné, les acteurs ou documents touchés et la limite à ne pas dépasser. Elle rattache le point au besoin écrit et à un contrôle possible, sans transformer l’objectif en préférence non justifiée.</t>
  </si>
  <si>
    <t>La déclaration reprend les achats de l’année passée et les pourcentages à saisir dans ma cantine. Il faut dire simplement ce que cela veut dire, qui est concerné et jusqu’où on contrôle. La réponse doit éviter le flou : on vérifie un produit, un fournisseur, une livraison, un document ou une règle précise.</t>
  </si>
  <si>
    <t>Déclaration : La déclaration reprend les achats de l’année passée et les pourcentages à saisir dans ma cantine. On sait ce qui est contrôlé et jusqu’où.</t>
  </si>
  <si>
    <t>Déclaration — Définir : Déclaration → Définition → Périmètre.</t>
  </si>
  <si>
    <t>Conseil formateur Q021 : utiliser le fil « Déclaration → Définition → Périmètre ». Faire définir Déclaration, fixer le périmètre et demander une limite vérifiable. Relancer si l’apprenant répète le thème sans dire ce qui est réellement contrôlé.</t>
  </si>
  <si>
    <t>Déclaration : La déclaration ma cantine reprend les données annuelles N-1 et les pourcentages EGalim à transmettre. Périmètre, preuve et limite doivent rester vérifiables.</t>
  </si>
  <si>
    <t>Déclaration → Définition → Périmètre.</t>
  </si>
  <si>
    <t>Déclaration → Comprendre → Limite.</t>
  </si>
  <si>
    <t>Quelles preuves permettent de contrôler le point « Déclaration » dans le dossier du marché ?</t>
  </si>
  <si>
    <t>Quelle preuve demandes-tu ou gardes-tu pour vérifier le point « Déclaration » ?</t>
  </si>
  <si>
    <t>La preuve relie le produit au bon marché : export ma cantine, tableau annuel, factures et éléments de consolidation N-1. Une mention commerciale seule ne suffit pas. La réponse doit nommer les justificatifs, leur support et leur lieu de conservation. La preuve doit pouvoir être relue pendant l’analyse des offres, à la réception ou lors du suivi d’exécution, avec un lien clair entre exigence, pièce du marché et contrôle.</t>
  </si>
  <si>
    <t>Déclaration : Il faut une preuve lisible reliée au produit : facture, fiche, certificat ou label valable. Sans trace claire, on ne valide pas.</t>
  </si>
  <si>
    <t>Déclaration — Tracer : Déclaration → Relie → Export.</t>
  </si>
  <si>
    <t>Conseil formateur Q022 : partir du fil « Déclaration → Preuve → Export ». Faire citer une preuve réelle, son support et son lieu de conservation. Refuser la réponse orale ou vague si aucune trace exploitable n’est nommée.</t>
  </si>
  <si>
    <t>Déclaration : La preuve relie le produit au bon marché : export ma cantine, tableau annuel, factures et éléments de consolidation N-1. La preuve doit être lisible, conservée et reliée au marché.</t>
  </si>
  <si>
    <t>Déclaration → Preuve → Export.</t>
  </si>
  <si>
    <t>Déclaration → Trace écrite → Export.</t>
  </si>
  <si>
    <t>Quel risque faut-il éviter avec le point « Déclaration », et quelle mesure sécurise le marché ?</t>
  </si>
  <si>
    <t>Quelle erreur peut poser problème avec le point « Déclaration », et comment l’éviter ?</t>
  </si>
  <si>
    <t>Déclaration : Le piège est de compter un produit non prouvé, mal classé ou dans le mauvais total. On explique le blocage et comment l’éviter.</t>
  </si>
  <si>
    <t>Déclaration — Sécuriser : Déclaration → Risque → Erreur.</t>
  </si>
  <si>
    <t>Conseil formateur Q023 : partir du fil « Déclaration → Risque → Sécurisation ». Faire nommer le risque, sa conséquence et la correction prévue. La réponse doit montrer l’effet concret sur la concurrence, la livraison, la comparaison ou le suivi.</t>
  </si>
  <si>
    <t>Déclaration : Le risque est de compter un produit hors périmètre, sans preuve valide ou sur une mauvaise base HT. Le risque doit être nommé avec sa mesure de sécurisation.</t>
  </si>
  <si>
    <t>Déclaration → Risque → Sécurisation.</t>
  </si>
  <si>
    <t>Déclaration → Erreur → Correction.</t>
  </si>
  <si>
    <t>Comment appliquer le point « Déclaration » en préparation, réception ou suivi d’exécution ?</t>
  </si>
  <si>
    <t>Concrètement, que fais-tu pour appliquer ou contrôler le point « Déclaration » ?</t>
  </si>
  <si>
    <t>Déclaration : On vérifie le produit, la facture et la preuve. On regarde, on compare, on note et on signale.</t>
  </si>
  <si>
    <t>Déclaration — Agir : Déclaration → Application → Terrain.</t>
  </si>
  <si>
    <t>Conseil formateur Q024 : partir du fil « Déclaration → Application → Terrain ». Ramener l’apprenant à une action observable : regarder, comparer, noter, signaler. Faire préciser le moment du contrôle et le document utilisé.</t>
  </si>
  <si>
    <t>Déclaration : Le contrôle rapproche BPU, facture, fiche produit et preuve. L’action, le moment et le support de contrôle doivent être identifiés.</t>
  </si>
  <si>
    <t>Déclaration → Application → Terrain.</t>
  </si>
  <si>
    <t>Déclaration → Geste terrain → Suivi.</t>
  </si>
  <si>
    <t>Dans quelle pièce du marché faut-il placer le point « Déclaration », et comment vérifier la cohérence avec les autres pièces ?</t>
  </si>
  <si>
    <t>Dans quel document ranges-tu le point « Déclaration », et que vérifies-tu pour éviter une contradiction ?</t>
  </si>
  <si>
    <t>Déclaration : Le marché indique ce que le fournisseur promet, les preuves à donner et quand elles seront vérifiées. La règle doit être au bon endroit et compréhensible.</t>
  </si>
  <si>
    <t>Déclaration — Placer : Déclaration → Critère → Clause.</t>
  </si>
  <si>
    <t>Conseil formateur Q025 : partir du fil « Déclaration → Critère → Clause ». Faire placer l’information dans la bonne pièce du marché et vérifier la cohérence entre RC, CCTP, CCAP et BPU. Relancer si critère, clause et prix sont confondus.</t>
  </si>
  <si>
    <t>Déclaration : La clause précise l’engagement attendu, les preuves à transmettre, la fréquence de contrôle et le traitement des écarts. La bonne pièce du marché doit porter une règle mesurable.</t>
  </si>
  <si>
    <t>Déclaration → Critère → Clause.</t>
  </si>
  <si>
    <t>Déclaration → Écrire clair → Vérifier.</t>
  </si>
  <si>
    <t>Quel est le rôle du point « SIQO » dans le marché, et quel périmètre doit être contrôlé ?</t>
  </si>
  <si>
    <t>À quoi sert le point « SIQO » dans le marché, et jusqu’où faut-il le contrôler ?</t>
  </si>
  <si>
    <t>Un SIQO est un signe officiel de qualité ou d’origine appuyé par un cahier des charges et une certification. Le comptage repose sur un périmètre clair, une valeur HT annuelle et une preuve traçable. La réponse doit préciser le périmètre concerné, les acteurs ou documents touchés et la limite à ne pas dépasser. Elle rattache le point au besoin écrit et à un contrôle possible, sans transformer l’objectif en préférence non justifiée.</t>
  </si>
  <si>
    <t>Un SIQO est un signe officiel reconnu : il faut une preuve, pas seulement une promesse fournisseur. Il faut dire simplement ce que cela veut dire, qui est concerné et jusqu’où on contrôle. La réponse doit éviter le flou : on vérifie un produit, un fournisseur, une livraison, un document ou une règle précise.</t>
  </si>
  <si>
    <t>SIQO : Un SIQO est un signe officiel reconnu : il faut une preuve, pas seulement une promesse fournisseur. On sait ce qui est contrôlé et jusqu’où.</t>
  </si>
  <si>
    <t>SIQO — Définir : Définition → Périmètre → Signe.</t>
  </si>
  <si>
    <t>Conseil formateur Q026 : utiliser le fil « SIQO → Définition → Périmètre ». Faire définir SIQO, fixer le périmètre et demander une limite vérifiable. Relancer si l’apprenant répète le thème sans dire ce qui est réellement contrôlé.</t>
  </si>
  <si>
    <t>SIQO : Un SIQO est un signe officiel de qualité ou d’origine appuyé par un cahier des charges et une certification. Périmètre, preuve et limite doivent rester vérifiables.</t>
  </si>
  <si>
    <t>SIQO → Définition → Périmètre.</t>
  </si>
  <si>
    <t>SIQO → Comprendre → Limite.</t>
  </si>
  <si>
    <t>Quelles preuves permettent de contrôler le point « SIQO » dans le dossier du marché ?</t>
  </si>
  <si>
    <t>Quelle preuve demandes-tu ou gardes-tu pour vérifier le point « SIQO » ?</t>
  </si>
  <si>
    <t>La preuve relie le produit au bon marché : certificat, fiche produit, label officiel et rattachement à la ligne de marché. Une mention commerciale seule ne suffit pas. La réponse doit nommer les justificatifs, leur support et leur lieu de conservation. La preuve doit pouvoir être relue pendant l’analyse des offres, à la réception ou lors du suivi d’exécution, avec un lien clair entre exigence, pièce du marché et contrôle.</t>
  </si>
  <si>
    <t>SIQO : Il faut une preuve lisible reliée au produit : facture, fiche, certificat ou label valable. Sans trace claire, on ne valide pas.</t>
  </si>
  <si>
    <t>SIQO — Tracer : Relie → Certificat → Fiche.</t>
  </si>
  <si>
    <t>Conseil formateur Q027 : partir du fil « SIQO → Preuve → Fiche ». Faire citer une preuve réelle, son support et son lieu de conservation. Refuser la réponse orale ou vague si aucune trace exploitable n’est nommée.</t>
  </si>
  <si>
    <t>SIQO : La preuve relie le produit au bon marché : certificat, fiche produit, label officiel et rattachement à la ligne de marché. La preuve doit être lisible, conservée et reliée au marché.</t>
  </si>
  <si>
    <t>SIQO → Preuve → Fiche.</t>
  </si>
  <si>
    <t>SIQO → Trace écrite → Fiche.</t>
  </si>
  <si>
    <t>Quel risque faut-il éviter avec le point « SIQO », et quelle mesure sécurise le marché ?</t>
  </si>
  <si>
    <t>Quelle erreur peut poser problème avec le point « SIQO », et comment l’éviter ?</t>
  </si>
  <si>
    <t>SIQO : Le piège est de compter un produit non prouvé, mal classé ou dans le mauvais total. On explique le blocage et comment l’éviter.</t>
  </si>
  <si>
    <t>SIQO — Sécuriser : Risque → Erreur → Éviter.</t>
  </si>
  <si>
    <t>Conseil formateur Q028 : partir du fil « SIQO → Risque → Sécurisation ». Faire nommer le risque, sa conséquence et la correction prévue. La réponse doit montrer l’effet concret sur la concurrence, la livraison, la comparaison ou le suivi.</t>
  </si>
  <si>
    <t>SIQO : Le risque est de compter un produit hors périmètre, sans preuve valide ou sur une mauvaise base HT. Le risque doit être nommé avec sa mesure de sécurisation.</t>
  </si>
  <si>
    <t>SIQO → Risque → Sécurisation.</t>
  </si>
  <si>
    <t>SIQO → Erreur → Correction.</t>
  </si>
  <si>
    <t>Comment appliquer le point « SIQO » en préparation, réception ou suivi d’exécution ?</t>
  </si>
  <si>
    <t>Concrètement, que fais-tu pour appliquer ou contrôler le point « SIQO » ?</t>
  </si>
  <si>
    <t>SIQO : On vérifie le produit, la facture et la preuve. On regarde, on compare, on note et on signale.</t>
  </si>
  <si>
    <t>SIQO — Agir : Application → Terrain → Rapproche.</t>
  </si>
  <si>
    <t>Conseil formateur Q029 : partir du fil « SIQO → Application → Terrain ». Ramener l’apprenant à une action observable : regarder, comparer, noter, signaler. Faire préciser le moment du contrôle et le document utilisé.</t>
  </si>
  <si>
    <t>SIQO : Le contrôle rapproche BPU, facture, fiche produit et preuve. L’action, le moment et le support de contrôle doivent être identifiés.</t>
  </si>
  <si>
    <t>SIQO → Application → Terrain.</t>
  </si>
  <si>
    <t>SIQO → Geste terrain → Suivi.</t>
  </si>
  <si>
    <t>Dans quelle pièce du marché faut-il placer le point « SIQO », et comment vérifier la cohérence avec les autres pièces ?</t>
  </si>
  <si>
    <t>Dans quel document ranges-tu le point « SIQO », et que vérifies-tu pour éviter une contradiction ?</t>
  </si>
  <si>
    <t>SIQO : Le marché indique ce que le fournisseur promet, les preuves à donner et quand elles seront vérifiées. La règle doit être au bon endroit et compréhensible.</t>
  </si>
  <si>
    <t>SIQO — Placer : Critère → Clause → Précise.</t>
  </si>
  <si>
    <t>Conseil formateur Q030 : partir du fil « SIQO → Critère → Clause ». Faire placer l’information dans la bonne pièce du marché et vérifier la cohérence entre RC, CCTP, CCAP et BPU. Relancer si critère, clause et prix sont confondus.</t>
  </si>
  <si>
    <t>SIQO : La clause précise l’engagement attendu, les preuves à transmettre, la fréquence de contrôle et le traitement des écarts. La bonne pièce du marché doit porter une règle mesurable.</t>
  </si>
  <si>
    <t>SIQO → Critère → Clause.</t>
  </si>
  <si>
    <t>SIQO → Écrire clair → Vérifier.</t>
  </si>
  <si>
    <t>Quel est le rôle du point « AOP/AOC/IGP » dans le marché, et quel périmètre doit être contrôlé ?</t>
  </si>
  <si>
    <t>À quoi sert le point « AOP/AOC/IGP » dans le marché, et jusqu’où faut-il le contrôler ?</t>
  </si>
  <si>
    <t>AOP, AOC et IGP reconnaissent une origine protégée ou une indication géographique liée au produit. Le comptage repose sur un périmètre clair, une valeur HT annuelle et une preuve traçable. La réponse doit préciser le périmètre concerné, les acteurs ou documents touchés et la limite à ne pas dépasser. Elle rattache le point au besoin écrit et à un contrôle possible, sans transformer l’objectif en préférence non justifiée.</t>
  </si>
  <si>
    <t>AOP, AOC et IGP prouvent un lien avec une origine. Le produit doit correspondre au bon signe. Il faut dire simplement ce que cela veut dire, qui est concerné et jusqu’où on contrôle. La réponse doit éviter le flou : on vérifie un produit, un fournisseur, une livraison, un document ou une règle précise.</t>
  </si>
  <si>
    <t>AOP/AOC/IGP : AOP, AOC et IGP prouvent un lien avec une origine. On sait ce qui est contrôlé et jusqu’où.</t>
  </si>
  <si>
    <t>AOP/AOC/IGP — Définir : Définition → Périmètre → Reconnaissent.</t>
  </si>
  <si>
    <t>Conseil formateur Q031 : utiliser le fil « AOP/AOC/IGP → Définition → Périmètre ». Faire définir AOP/AOC/IGP, fixer le périmètre et demander une limite vérifiable. Relancer si l’apprenant répète le thème sans dire ce qui est réellement contrôlé.</t>
  </si>
  <si>
    <t>AOP/AOC/IGP : AOP, AOC et IGP reconnaissent une origine protégée ou une indication géographique liée au produit. Périmètre, preuve et limite doivent rester vérifiables.</t>
  </si>
  <si>
    <t>AOP/AOC/IGP → Définition → Périmètre.</t>
  </si>
  <si>
    <t>AOP/AOC/IGP → Comprendre → Limite.</t>
  </si>
  <si>
    <t>Quelles preuves permettent de contrôler le point « AOP/AOC/IGP » dans le dossier du marché ?</t>
  </si>
  <si>
    <t>Quelle preuve demandes-tu ou gardes-tu pour vérifier le point « AOP/AOC/IGP » ?</t>
  </si>
  <si>
    <t>La preuve relie le produit au bon marché : certificat, fiche produit, origine protégée et facture du produit concerné. Une mention commerciale seule ne suffit pas. La réponse doit nommer les justificatifs, leur support et leur lieu de conservation. La preuve doit pouvoir être relue pendant l’analyse des offres, à la réception ou lors du suivi d’exécution, avec un lien clair entre exigence, pièce du marché et contrôle.</t>
  </si>
  <si>
    <t>AOP/AOC/IGP : Il faut une preuve lisible reliée au produit : facture, fiche, certificat ou label valable. Sans trace claire, on ne valide pas.</t>
  </si>
  <si>
    <t>AOP/AOC/IGP — Tracer : Relie → Certificat → Fiche.</t>
  </si>
  <si>
    <t>Conseil formateur Q032 : partir du fil « AOP/AOC/IGP → Preuve → Fiche ». Faire citer une preuve réelle, son support et son lieu de conservation. Refuser la réponse orale ou vague si aucune trace exploitable n’est nommée.</t>
  </si>
  <si>
    <t>AOP/AOC/IGP : La preuve relie le produit au bon marché : certificat, fiche produit, origine protégée et facture du produit concerné. La preuve doit être lisible, conservée et reliée au marché.</t>
  </si>
  <si>
    <t>AOP/AOC/IGP → Preuve → Fiche.</t>
  </si>
  <si>
    <t>AOP/AOC/IGP → Trace écrite → Fiche.</t>
  </si>
  <si>
    <t>Quel risque faut-il éviter avec le point « AOP/AOC/IGP », et quelle mesure sécurise le marché ?</t>
  </si>
  <si>
    <t>Quelle erreur peut poser problème avec le point « AOP/AOC/IGP », et comment l’éviter ?</t>
  </si>
  <si>
    <t>AOP/AOC/IGP : Le piège est de compter un produit non prouvé, mal classé ou dans le mauvais total. On explique le blocage et comment l’éviter.</t>
  </si>
  <si>
    <t>AOP/AOC/IGP — Sécuriser : Risque → Erreur → Éviter.</t>
  </si>
  <si>
    <t>Conseil formateur Q033 : partir du fil « AOP/AOC/IGP → Risque → Sécurisation ». Faire nommer le risque, sa conséquence et la correction prévue. La réponse doit montrer l’effet concret sur la concurrence, la livraison, la comparaison ou le suivi.</t>
  </si>
  <si>
    <t>AOP/AOC/IGP : Le risque est de compter un produit hors périmètre, sans preuve valide ou sur une mauvaise base HT. Le risque doit être nommé avec sa mesure de sécurisation.</t>
  </si>
  <si>
    <t>AOP/AOC/IGP → Risque → Sécurisation.</t>
  </si>
  <si>
    <t>AOP/AOC/IGP → Erreur → Correction.</t>
  </si>
  <si>
    <t>Comment appliquer le point « AOP/AOC/IGP » en préparation, réception ou suivi d’exécution ?</t>
  </si>
  <si>
    <t>Concrètement, que fais-tu pour appliquer ou contrôler le point « AOP/AOC/IGP » ?</t>
  </si>
  <si>
    <t>AOP/AOC/IGP : On vérifie le produit, la facture et la preuve. On regarde, on compare, on note et on signale.</t>
  </si>
  <si>
    <t>AOP/AOC/IGP — Agir : Application → Terrain → Rapproche.</t>
  </si>
  <si>
    <t>Conseil formateur Q034 : partir du fil « AOP/AOC/IGP → Application → Terrain ». Ramener l’apprenant à une action observable : regarder, comparer, noter, signaler. Faire préciser le moment du contrôle et le document utilisé.</t>
  </si>
  <si>
    <t>AOP/AOC/IGP : Le contrôle rapproche BPU, facture, fiche produit et preuve. L’action, le moment et le support de contrôle doivent être identifiés.</t>
  </si>
  <si>
    <t>AOP/AOC/IGP → Application → Terrain.</t>
  </si>
  <si>
    <t>AOP/AOC/IGP → Geste terrain → Suivi.</t>
  </si>
  <si>
    <t>Dans quelle pièce du marché faut-il placer le point « AOP/AOC/IGP », et comment vérifier la cohérence avec les autres pièces ?</t>
  </si>
  <si>
    <t>Dans quel document ranges-tu le point « AOP/AOC/IGP », et que vérifies-tu pour éviter une contradiction ?</t>
  </si>
  <si>
    <t>AOP/AOC/IGP : Le marché indique ce que le fournisseur promet, les preuves à donner et quand elles seront vérifiées. La règle doit être au bon endroit et compréhensible.</t>
  </si>
  <si>
    <t>AOP/AOC/IGP — Placer : Critère → Clause → Précise.</t>
  </si>
  <si>
    <t>Conseil formateur Q035 : partir du fil « AOP/AOC/IGP → Critère → Clause ». Faire placer l’information dans la bonne pièce du marché et vérifier la cohérence entre RC, CCTP, CCAP et BPU. Relancer si critère, clause et prix sont confondus.</t>
  </si>
  <si>
    <t>AOP/AOC/IGP : La clause précise l’engagement attendu, les preuves à transmettre, la fréquence de contrôle et le traitement des écarts. La bonne pièce du marché doit porter une règle mesurable.</t>
  </si>
  <si>
    <t>AOP/AOC/IGP → Critère → Clause.</t>
  </si>
  <si>
    <t>AOP/AOC/IGP → Écrire clair → Vérifier.</t>
  </si>
  <si>
    <t>Quel est le rôle du point « STG » dans le marché, et quel périmètre doit être contrôlé ?</t>
  </si>
  <si>
    <t>À quoi sert le point « STG » dans le marché, et jusqu’où faut-il le contrôler ?</t>
  </si>
  <si>
    <t>La STG reconnaît une spécialité traditionnelle garantie par un cahier des charges contrôlable. Le comptage repose sur un périmètre clair, une valeur HT annuelle et une preuve traçable. La réponse doit préciser le périmètre concerné, les acteurs ou documents touchés et la limite à ne pas dépasser. Elle rattache le point au besoin écrit et à un contrôle possible, sans transformer l’objectif en préférence non justifiée.</t>
  </si>
  <si>
    <t>La STG garantit une recette ou une composition traditionnelle, avec un cahier des charges. Il faut dire simplement ce que cela veut dire, qui est concerné et jusqu’où on contrôle. La réponse doit éviter le flou : on vérifie un produit, un fournisseur, une livraison, un document ou une règle précise.</t>
  </si>
  <si>
    <t>STG : La STG garantit une recette ou une composition traditionnelle, avec un cahier des charges. On sait ce qui est contrôlé et jusqu’où.</t>
  </si>
  <si>
    <t>STG — Définir : Définition → Périmètre → Reconnaît.</t>
  </si>
  <si>
    <t>Conseil formateur Q036 : utiliser le fil « STG → Définition → Périmètre ». Faire définir STG, fixer le périmètre et demander une limite vérifiable. Relancer si l’apprenant répète le thème sans dire ce qui est réellement contrôlé.</t>
  </si>
  <si>
    <t>STG : La STG reconnaît une spécialité traditionnelle garantie par un cahier des charges contrôlable. Périmètre, preuve et limite doivent rester vérifiables.</t>
  </si>
  <si>
    <t>STG → Définition → Périmètre.</t>
  </si>
  <si>
    <t>STG → Comprendre → Limite.</t>
  </si>
  <si>
    <t>Quelles preuves permettent de contrôler le point « STG » dans le dossier du marché ?</t>
  </si>
  <si>
    <t>Quelle preuve demandes-tu ou gardes-tu pour vérifier le point « STG » ?</t>
  </si>
  <si>
    <t>La preuve relie le produit au bon marché : cahier des charges, certificat ou fiche produit rattachée à la STG. Une mention commerciale seule ne suffit pas. La réponse doit nommer les justificatifs, leur support et leur lieu de conservation. La preuve doit pouvoir être relue pendant l’analyse des offres, à la réception ou lors du suivi d’exécution, avec un lien clair entre exigence, pièce du marché et contrôle.</t>
  </si>
  <si>
    <t>STG : Il faut une preuve lisible reliée au produit : facture, fiche, certificat ou label valable. Sans trace claire, on ne valide pas.</t>
  </si>
  <si>
    <t>STG — Tracer : Relie → Cahier → Charges.</t>
  </si>
  <si>
    <t>Conseil formateur Q037 : partir du fil « STG → Preuve → Cahier charges ». Faire citer une preuve réelle, son support et son lieu de conservation. Refuser la réponse orale ou vague si aucune trace exploitable n’est nommée.</t>
  </si>
  <si>
    <t>STG : La preuve relie le produit au bon marché : cahier des charges, certificat ou fiche produit rattachée à la STG. La preuve doit être lisible, conservée et reliée au marché.</t>
  </si>
  <si>
    <t>STG → Preuve → Cahier charges.</t>
  </si>
  <si>
    <t>STG → Trace écrite → Cahier charges.</t>
  </si>
  <si>
    <t>Quel risque faut-il éviter avec le point « STG », et quelle mesure sécurise le marché ?</t>
  </si>
  <si>
    <t>Quelle erreur peut poser problème avec le point « STG », et comment l’éviter ?</t>
  </si>
  <si>
    <t>STG : Le piège est de compter un produit non prouvé, mal classé ou dans le mauvais total. On explique le blocage et comment l’éviter.</t>
  </si>
  <si>
    <t>STG — Sécuriser : Risque → Erreur → Éviter.</t>
  </si>
  <si>
    <t>Conseil formateur Q038 : partir du fil « STG → Risque → Sécurisation ». Faire nommer le risque, sa conséquence et la correction prévue. La réponse doit montrer l’effet concret sur la concurrence, la livraison, la comparaison ou le suivi.</t>
  </si>
  <si>
    <t>STG : Le risque est de compter un produit hors périmètre, sans preuve valide ou sur une mauvaise base HT. Le risque doit être nommé avec sa mesure de sécurisation.</t>
  </si>
  <si>
    <t>STG → Risque → Sécurisation.</t>
  </si>
  <si>
    <t>STG → Erreur → Correction.</t>
  </si>
  <si>
    <t>Comment appliquer le point « STG » en préparation, réception ou suivi d’exécution ?</t>
  </si>
  <si>
    <t>Concrètement, que fais-tu pour appliquer ou contrôler le point « STG » ?</t>
  </si>
  <si>
    <t>STG : On vérifie le produit, la facture et la preuve. On regarde, on compare, on note et on signale.</t>
  </si>
  <si>
    <t>STG — Agir : Application → Terrain → Rapproche.</t>
  </si>
  <si>
    <t>Conseil formateur Q039 : partir du fil « STG → Application → Terrain ». Ramener l’apprenant à une action observable : regarder, comparer, noter, signaler. Faire préciser le moment du contrôle et le document utilisé.</t>
  </si>
  <si>
    <t>STG : Le contrôle rapproche BPU, facture, fiche produit et preuve. L’action, le moment et le support de contrôle doivent être identifiés.</t>
  </si>
  <si>
    <t>STG → Application → Terrain.</t>
  </si>
  <si>
    <t>STG → Geste terrain → Suivi.</t>
  </si>
  <si>
    <t>Dans quelle pièce du marché faut-il placer le point « STG », et comment vérifier la cohérence avec les autres pièces ?</t>
  </si>
  <si>
    <t>Dans quel document ranges-tu le point « STG », et que vérifies-tu pour éviter une contradiction ?</t>
  </si>
  <si>
    <t>STG : Le marché indique ce que le fournisseur promet, les preuves à donner et quand elles seront vérifiées. La règle doit être au bon endroit et compréhensible.</t>
  </si>
  <si>
    <t>STG — Placer : Critère → Clause → Précise.</t>
  </si>
  <si>
    <t>Conseil formateur Q040 : partir du fil « STG → Critère → Clause ». Faire placer l’information dans la bonne pièce du marché et vérifier la cohérence entre RC, CCTP, CCAP et BPU. Relancer si critère, clause et prix sont confondus.</t>
  </si>
  <si>
    <t>STG : La clause précise l’engagement attendu, les preuves à transmettre, la fréquence de contrôle et le traitement des écarts. La bonne pièce du marché doit porter une règle mesurable.</t>
  </si>
  <si>
    <t>STG → Critère → Clause.</t>
  </si>
  <si>
    <t>STG → Écrire clair → Vérifier.</t>
  </si>
  <si>
    <t>Quel est le rôle du point « Label Rouge » dans le marché, et quel périmètre doit être contrôlé ?</t>
  </si>
  <si>
    <t>À quoi sert le point « Label Rouge » dans le marché, et jusqu’où faut-il le contrôler ?</t>
  </si>
  <si>
    <t>Le Label Rouge identifie un produit de qualité supérieure reconnu par un signe national et un certificat. Le comptage repose sur un périmètre clair, une valeur HT annuelle et une preuve traçable. La réponse doit préciser le périmètre concerné, les acteurs ou documents touchés et la limite à ne pas dépasser. Elle rattache le point au besoin écrit et à un contrôle possible, sans transformer l’objectif en préférence non justifiée.</t>
  </si>
  <si>
    <t>Le Label Rouge indique une qualité supérieure reconnue. Il faut vérifier la preuve du produit. Il faut dire simplement ce que cela veut dire, qui est concerné et jusqu’où on contrôle. La réponse doit éviter le flou : on vérifie un produit, un fournisseur, une livraison, un document ou une règle précise.</t>
  </si>
  <si>
    <t>Label Rouge : Le Label Rouge indique une qualité supérieure reconnue. On sait ce qui est contrôlé et jusqu’où.</t>
  </si>
  <si>
    <t>Label Rouge — Définir : Label → Rouge → Définition.</t>
  </si>
  <si>
    <t>Conseil formateur Q041 : utiliser le fil « Label Rouge → Définition → Périmètre ». Faire définir Label Rouge, fixer le périmètre et demander une limite vérifiable. Relancer si l’apprenant répète le thème sans dire ce qui est réellement contrôlé.</t>
  </si>
  <si>
    <t>Label Rouge : Le Label Rouge identifie un produit de qualité supérieure reconnu par un signe national et un certificat. Périmètre, preuve et limite doivent rester vérifiables.</t>
  </si>
  <si>
    <t>Label Rouge → Définition → Périmètre.</t>
  </si>
  <si>
    <t>Label Rouge → Comprendre → Limite.</t>
  </si>
  <si>
    <t>Quelles preuves permettent de contrôler le point « Label Rouge » dans le dossier du marché ?</t>
  </si>
  <si>
    <t>Quelle preuve demandes-tu ou gardes-tu pour vérifier le point « Label Rouge » ?</t>
  </si>
  <si>
    <t>La preuve relie le produit au bon marché : certificat Label Rouge, fiche produit et facture du lot concerné. Une mention commerciale seule ne suffit pas. La réponse doit nommer les justificatifs, leur support et leur lieu de conservation. La preuve doit pouvoir être relue pendant l’analyse des offres, à la réception ou lors du suivi d’exécution, avec un lien clair entre exigence, pièce du marché et contrôle.</t>
  </si>
  <si>
    <t>Label Rouge : Il faut une preuve lisible reliée au produit : facture, fiche, certificat ou label valable. Sans trace claire, on ne valide pas.</t>
  </si>
  <si>
    <t>Label Rouge — Tracer : Label → Rouge → Relie.</t>
  </si>
  <si>
    <t>Conseil formateur Q042 : partir du fil « Label Rouge → Preuve → Fiche produit ». Faire citer une preuve réelle, son support et son lieu de conservation. Refuser la réponse orale ou vague si aucune trace exploitable n’est nommée.</t>
  </si>
  <si>
    <t>Label Rouge : La preuve relie le produit au bon marché : certificat Label Rouge, fiche produit et facture du lot concerné. La preuve doit être lisible, conservée et reliée au marché.</t>
  </si>
  <si>
    <t>Label Rouge → Preuve → Fiche produit.</t>
  </si>
  <si>
    <t>Label Rouge → Trace écrite → Fiche produit.</t>
  </si>
  <si>
    <t>Quel risque faut-il éviter avec le point « Label Rouge », et quelle mesure sécurise le marché ?</t>
  </si>
  <si>
    <t>Quelle erreur peut poser problème avec le point « Label Rouge », et comment l’éviter ?</t>
  </si>
  <si>
    <t>Label Rouge : Le piège est de compter un produit non prouvé, mal classé ou dans le mauvais total. On explique le blocage et comment l’éviter.</t>
  </si>
  <si>
    <t>Label Rouge — Sécuriser : Label → Rouge → Risque.</t>
  </si>
  <si>
    <t>Conseil formateur Q043 : partir du fil « Label Rouge → Risque → Sécurisation ». Faire nommer le risque, sa conséquence et la correction prévue. La réponse doit montrer l’effet concret sur la concurrence, la livraison, la comparaison ou le suivi.</t>
  </si>
  <si>
    <t>Label Rouge : Le risque est de compter un produit hors périmètre, sans preuve valide ou sur une mauvaise base HT. Le risque doit être nommé avec sa mesure de sécurisation.</t>
  </si>
  <si>
    <t>Label Rouge → Risque → Sécurisation.</t>
  </si>
  <si>
    <t>Label Rouge → Erreur → Correction.</t>
  </si>
  <si>
    <t>Comment appliquer le point « Label Rouge » en préparation, réception ou suivi d’exécution ?</t>
  </si>
  <si>
    <t>Concrètement, que fais-tu pour appliquer ou contrôler le point « Label Rouge » ?</t>
  </si>
  <si>
    <t>Label Rouge : On vérifie le produit, la facture et la preuve. On regarde, on compare, on note et on signale.</t>
  </si>
  <si>
    <t>Label Rouge — Agir : Label → Rouge → Application.</t>
  </si>
  <si>
    <t>Conseil formateur Q044 : partir du fil « Label Rouge → Application → Terrain ». Ramener l’apprenant à une action observable : regarder, comparer, noter, signaler. Faire préciser le moment du contrôle et le document utilisé.</t>
  </si>
  <si>
    <t>Label Rouge : Le contrôle rapproche BPU, facture, fiche produit et preuve. L’action, le moment et le support de contrôle doivent être identifiés.</t>
  </si>
  <si>
    <t>Label Rouge → Application → Terrain.</t>
  </si>
  <si>
    <t>Label Rouge → Geste terrain → Suivi.</t>
  </si>
  <si>
    <t>Dans quelle pièce du marché faut-il placer le point « Label Rouge », et comment vérifier la cohérence avec les autres pièces ?</t>
  </si>
  <si>
    <t>Dans quel document ranges-tu le point « Label Rouge », et que vérifies-tu pour éviter une contradiction ?</t>
  </si>
  <si>
    <t>Label Rouge : Le marché indique ce que le fournisseur promet, les preuves à donner et quand elles seront vérifiées. La règle doit être au bon endroit et compréhensible.</t>
  </si>
  <si>
    <t>Label Rouge — Placer : Label → Rouge → Critère.</t>
  </si>
  <si>
    <t>Conseil formateur Q045 : partir du fil « Label Rouge → Critère → Clause ». Faire placer l’information dans la bonne pièce du marché et vérifier la cohérence entre RC, CCTP, CCAP et BPU. Relancer si critère, clause et prix sont confondus.</t>
  </si>
  <si>
    <t>Label Rouge : La clause précise l’engagement attendu, les preuves à transmettre, la fréquence de contrôle et le traitement des écarts. La bonne pièce du marché doit porter une règle mesurable.</t>
  </si>
  <si>
    <t>Label Rouge → Critère → Clause.</t>
  </si>
  <si>
    <t>Label Rouge → Écrire clair → Vérifier.</t>
  </si>
  <si>
    <t>Quel est le rôle du point « Bio règles » dans le marché, et quel périmètre doit être contrôlé ?</t>
  </si>
  <si>
    <t>À quoi sert le point « Bio règles » dans le marché, et jusqu’où faut-il le contrôler ?</t>
  </si>
  <si>
    <t>Un produit bio est reconnu par une certification valide, le logo ou les mentions officielles contrôlables. Le comptage repose sur un périmètre clair, une valeur HT annuelle et une preuve traçable. La réponse doit préciser le périmètre concerné, les acteurs ou documents touchés et la limite à ne pas dépasser. Elle rattache le point au besoin écrit et à un contrôle possible, sans transformer l’objectif en préférence non justifiée.</t>
  </si>
  <si>
    <t>Un produit bio doit avoir un certificat, un logo ou une mention officielle vérifiable. Il faut dire simplement ce que cela veut dire, qui est concerné et jusqu’où on contrôle. La réponse doit éviter le flou : on vérifie un produit, un fournisseur, une livraison, un document ou une règle précise.</t>
  </si>
  <si>
    <t>Bio règles : Un produit bio doit avoir un certificat, un logo ou une mention officielle vérifiable. On sait ce qui est contrôlé et jusqu’où.</t>
  </si>
  <si>
    <t>Bio règles — Définir : Règles → Définition → Périmètre.</t>
  </si>
  <si>
    <t>Conseil formateur Q046 : utiliser le fil « Bio règles → Définition → Périmètre ». Faire définir Bio règles, fixer le périmètre et demander une limite vérifiable. Relancer si l’apprenant répète le thème sans dire ce qui est réellement contrôlé.</t>
  </si>
  <si>
    <t>Bio règles : Un produit bio est reconnu par une certification valide, le logo ou les mentions officielles contrôlables. Périmètre, preuve et limite doivent rester vérifiables.</t>
  </si>
  <si>
    <t>Bio règles → Définition → Périmètre.</t>
  </si>
  <si>
    <t>Bio règles → Comprendre → Limite.</t>
  </si>
  <si>
    <t>Quelles preuves permettent de contrôler le point « Bio règles » dans le dossier du marché ?</t>
  </si>
  <si>
    <t>Quelle preuve demandes-tu ou gardes-tu pour vérifier le point « Bio règles » ?</t>
  </si>
  <si>
    <t>La preuve relie le produit au bon marché : certificat, organisme certificateur, Eurofeuille ou mention officielle contrôlable. Une mention commerciale seule ne suffit pas. La réponse doit nommer les justificatifs, leur support et leur lieu de conservation. La preuve doit pouvoir être relue pendant l’analyse des offres, à la réception ou lors du suivi d’exécution, avec un lien clair entre exigence, pièce du marché et contrôle.</t>
  </si>
  <si>
    <t>Bio règles : Il faut une preuve lisible reliée au produit : facture, fiche, certificat ou label valable. Sans trace claire, on ne valide pas.</t>
  </si>
  <si>
    <t>Bio règles — Tracer : Règles → Relie → Certificat.</t>
  </si>
  <si>
    <t>Conseil formateur Q047 : partir du fil « Bio règles → Preuve → Certificat ». Faire citer une preuve réelle, son support et son lieu de conservation. Refuser la réponse orale ou vague si aucune trace exploitable n’est nommée.</t>
  </si>
  <si>
    <t>Bio règles : La preuve relie le produit au bon marché : certificat, organisme certificateur, Eurofeuille ou mention officielle. La preuve doit être lisible, conservée et reliée au marché.</t>
  </si>
  <si>
    <t>Bio règles → Preuve → Certificat.</t>
  </si>
  <si>
    <t>Bio règles → Trace écrite → Certificat.</t>
  </si>
  <si>
    <t>Quel risque faut-il éviter avec le point « Bio règles », et quelle mesure sécurise le marché ?</t>
  </si>
  <si>
    <t>Quelle erreur peut poser problème avec le point « Bio règles », et comment l’éviter ?</t>
  </si>
  <si>
    <t>Bio règles : Le piège est de compter un produit non prouvé, mal classé ou dans le mauvais total. On explique le blocage et comment l’éviter.</t>
  </si>
  <si>
    <t>Bio règles — Sécuriser : Règles → Risque → Erreur.</t>
  </si>
  <si>
    <t>Conseil formateur Q048 : partir du fil « Bio règles → Risque → Sécurisation ». Faire nommer le risque, sa conséquence et la correction prévue. La réponse doit montrer l’effet concret sur la concurrence, la livraison, la comparaison ou le suivi.</t>
  </si>
  <si>
    <t>Bio règles : Le risque est de compter un produit hors périmètre, sans preuve valide ou sur une mauvaise base HT. Le risque doit être nommé avec sa mesure de sécurisation.</t>
  </si>
  <si>
    <t>Bio règles → Risque → Sécurisation.</t>
  </si>
  <si>
    <t>Bio règles → Erreur → Correction.</t>
  </si>
  <si>
    <t>Comment appliquer le point « Bio règles » en préparation, réception ou suivi d’exécution ?</t>
  </si>
  <si>
    <t>Concrètement, que fais-tu pour appliquer ou contrôler le point « Bio règles » ?</t>
  </si>
  <si>
    <t>Bio règles : On vérifie le produit, la facture et la preuve. On regarde, on compare, on note et on signale.</t>
  </si>
  <si>
    <t>Bio règles — Agir : Règles → Application → Terrain.</t>
  </si>
  <si>
    <t>Conseil formateur Q049 : partir du fil « Bio règles → Application → Terrain ». Ramener l’apprenant à une action observable : regarder, comparer, noter, signaler. Faire préciser le moment du contrôle et le document utilisé.</t>
  </si>
  <si>
    <t>Bio règles : Le contrôle rapproche BPU, facture, fiche produit et preuve. L’action, le moment et le support de contrôle doivent être identifiés.</t>
  </si>
  <si>
    <t>Bio règles → Application → Terrain.</t>
  </si>
  <si>
    <t>Bio règles → Geste terrain → Suivi.</t>
  </si>
  <si>
    <t>Dans quelle pièce du marché faut-il placer le point « Bio règles », et comment vérifier la cohérence avec les autres pièces ?</t>
  </si>
  <si>
    <t>Dans quel document ranges-tu le point « Bio règles », et que vérifies-tu pour éviter une contradiction ?</t>
  </si>
  <si>
    <t>Bio règles : Le marché indique ce que le fournisseur promet, les preuves à donner et quand elles seront vérifiées. La règle doit être au bon endroit et compréhensible.</t>
  </si>
  <si>
    <t>Bio règles — Placer : Règles → Critère → Clause.</t>
  </si>
  <si>
    <t>Conseil formateur Q050 : partir du fil « Bio règles → Critère → Clause ». Faire placer l’information dans la bonne pièce du marché et vérifier la cohérence entre RC, CCTP, CCAP et BPU. Relancer si critère, clause et prix sont confondus.</t>
  </si>
  <si>
    <t>Bio règles : La clause précise l’engagement attendu, les preuves à transmettre, la fréquence de contrôle et le traitement des écarts. La bonne pièce du marché doit porter une règle mesurable.</t>
  </si>
  <si>
    <t>Bio règles → Critère → Clause.</t>
  </si>
  <si>
    <t>Bio règles → Écrire clair → Vérifier.</t>
  </si>
  <si>
    <t>Quel est le rôle du point « Conversion » dans le marché, et quel périmètre doit être contrôlé ?</t>
  </si>
  <si>
    <t>À quoi sert le point « Conversion » dans le marché, et jusqu’où faut-il le contrôler ?</t>
  </si>
  <si>
    <t>La conversion biologique est comptable seulement avec une mention officielle et une attestation valide. Le comptage repose sur un périmètre clair, une valeur HT annuelle et une preuve traçable. La réponse doit préciser le périmètre concerné, les acteurs ou documents touchés et la limite à ne pas dépasser. Elle rattache le point au besoin écrit et à un contrôle possible, sans transformer l’objectif en préférence non justifiée.</t>
  </si>
  <si>
    <t>La conversion bio se compte seulement si la mention et la preuve sont valables. Il faut dire simplement ce que cela veut dire, qui est concerné et jusqu’où on contrôle. La réponse doit éviter le flou : on vérifie un produit, un fournisseur, une livraison, un document ou une règle précise.</t>
  </si>
  <si>
    <t>Conversion : La conversion bio se compte seulement si la mention et la preuve sont valables. On sait ce qui est contrôlé et jusqu’où.</t>
  </si>
  <si>
    <t>Conversion — Définir : Conversion → Définition → Périmètre.</t>
  </si>
  <si>
    <t>Conseil formateur Q051 : utiliser le fil « Conversion → Définition → Périmètre ». Faire définir Conversion, fixer le périmètre et demander une limite vérifiable. Relancer si l’apprenant répète le thème sans dire ce qui est réellement contrôlé.</t>
  </si>
  <si>
    <t>Conversion : La conversion biologique est comptable seulement avec une mention officielle et une attestation valide. Périmètre, preuve et limite doivent rester vérifiables.</t>
  </si>
  <si>
    <t>Conversion → Définition → Périmètre.</t>
  </si>
  <si>
    <t>Conversion → Comprendre → Limite.</t>
  </si>
  <si>
    <t>Quelles preuves permettent de contrôler le point « Conversion » dans le dossier du marché ?</t>
  </si>
  <si>
    <t>Quelle preuve demandes-tu ou gardes-tu pour vérifier le point « Conversion » ?</t>
  </si>
  <si>
    <t>La preuve relie le produit au bon marché : attestation de conversion, organisme certificateur et facture du produit. Une mention commerciale seule ne suffit pas. La réponse doit nommer les justificatifs, leur support et leur lieu de conservation. La preuve doit pouvoir être relue pendant l’analyse des offres, à la réception ou lors du suivi d’exécution, avec un lien clair entre exigence, pièce du marché et contrôle.</t>
  </si>
  <si>
    <t>Conversion : Il faut une preuve lisible reliée au produit : facture, fiche, certificat ou label valable. Sans trace claire, on ne valide pas.</t>
  </si>
  <si>
    <t>Conversion — Tracer : Conversion → Relie → Attestation.</t>
  </si>
  <si>
    <t>Conseil formateur Q052 : partir du fil « Conversion → Preuve → Attestation ». Faire citer une preuve réelle, son support et son lieu de conservation. Refuser la réponse orale ou vague si aucune trace exploitable n’est nommée.</t>
  </si>
  <si>
    <t>Conversion : La preuve relie le produit au bon marché : attestation de conversion, organisme certificateur et facture du produit. La preuve doit être lisible, conservée et reliée au marché.</t>
  </si>
  <si>
    <t>Conversion → Preuve → Attestation.</t>
  </si>
  <si>
    <t>Conversion → Trace écrite → Attestation.</t>
  </si>
  <si>
    <t>Quel risque faut-il éviter avec le point « Conversion », et quelle mesure sécurise le marché ?</t>
  </si>
  <si>
    <t>Quelle erreur peut poser problème avec le point « Conversion », et comment l’éviter ?</t>
  </si>
  <si>
    <t>Conversion : Le piège est de compter un produit non prouvé, mal classé ou dans le mauvais total. On explique le blocage et comment l’éviter.</t>
  </si>
  <si>
    <t>Conversion — Sécuriser : Conversion → Risque → Erreur.</t>
  </si>
  <si>
    <t>Conseil formateur Q053 : partir du fil « Conversion → Risque → Sécurisation ». Faire nommer le risque, sa conséquence et la correction prévue. La réponse doit montrer l’effet concret sur la concurrence, la livraison, la comparaison ou le suivi.</t>
  </si>
  <si>
    <t>Conversion : Le risque est de compter un produit hors périmètre, sans preuve valide ou sur une mauvaise base HT. Le risque doit être nommé avec sa mesure de sécurisation.</t>
  </si>
  <si>
    <t>Conversion → Risque → Sécurisation.</t>
  </si>
  <si>
    <t>Conversion → Erreur → Correction.</t>
  </si>
  <si>
    <t>Comment appliquer le point « Conversion » en préparation, réception ou suivi d’exécution ?</t>
  </si>
  <si>
    <t>Concrètement, que fais-tu pour appliquer ou contrôler le point « Conversion » ?</t>
  </si>
  <si>
    <t>Conversion : On vérifie le produit, la facture et la preuve. On regarde, on compare, on note et on signale.</t>
  </si>
  <si>
    <t>Conversion — Agir : Conversion → Application → Terrain.</t>
  </si>
  <si>
    <t>Conseil formateur Q054 : partir du fil « Conversion → Application → Terrain ». Ramener l’apprenant à une action observable : regarder, comparer, noter, signaler. Faire préciser le moment du contrôle et le document utilisé.</t>
  </si>
  <si>
    <t>Conversion : Le contrôle rapproche BPU, facture, fiche produit et preuve. L’action, le moment et le support de contrôle doivent être identifiés.</t>
  </si>
  <si>
    <t>Conversion → Application → Terrain.</t>
  </si>
  <si>
    <t>Conversion → Geste terrain → Suivi.</t>
  </si>
  <si>
    <t>Dans quelle pièce du marché faut-il placer le point « Conversion », et comment vérifier la cohérence avec les autres pièces ?</t>
  </si>
  <si>
    <t>Dans quel document ranges-tu le point « Conversion », et que vérifies-tu pour éviter une contradiction ?</t>
  </si>
  <si>
    <t>Conversion : Le marché indique ce que le fournisseur promet, les preuves à donner et quand elles seront vérifiées. La règle doit être au bon endroit et compréhensible.</t>
  </si>
  <si>
    <t>Conversion — Placer : Conversion → Critère → Clause.</t>
  </si>
  <si>
    <t>Conseil formateur Q055 : partir du fil « Conversion → Critère → Clause ». Faire placer l’information dans la bonne pièce du marché et vérifier la cohérence entre RC, CCTP, CCAP et BPU. Relancer si critère, clause et prix sont confondus.</t>
  </si>
  <si>
    <t>Conversion : La clause précise l’engagement attendu, les preuves à transmettre, la fréquence de contrôle et le traitement des écarts. La bonne pièce du marché doit porter une règle mesurable.</t>
  </si>
  <si>
    <t>Conversion → Critère → Clause.</t>
  </si>
  <si>
    <t>Conversion → Écrire clair → Vérifier.</t>
  </si>
  <si>
    <t>Quel est le rôle du point « HVE » dans le marché, et quel périmètre doit être contrôlé ?</t>
  </si>
  <si>
    <t>À quoi sert le point « HVE » dans le marché, et jusqu’où faut-il le contrôler ?</t>
  </si>
  <si>
    <t>La HVE repose sur une exploitation certifiée et des critères environnementaux vérifiables. Le comptage repose sur un périmètre clair, une valeur HT annuelle et une preuve traçable. La réponse doit préciser le périmètre concerné, les acteurs ou documents touchés et la limite à ne pas dépasser. Elle rattache le point au besoin écrit et à un contrôle possible, sans transformer l’objectif en préférence non justifiée.</t>
  </si>
  <si>
    <t>La HVE se prouve par une certification de l’exploitation, pas par une formule vague. Il faut dire simplement ce que cela veut dire, qui est concerné et jusqu’où on contrôle. La réponse doit éviter le flou : on vérifie un produit, un fournisseur, une livraison, un document ou une règle précise.</t>
  </si>
  <si>
    <t>HVE : La HVE se prouve par une certification de l’exploitation, pas par une formule vague. On sait ce qui est contrôlé et jusqu’où.</t>
  </si>
  <si>
    <t>HVE — Définir : Définition → Périmètre → Repose.</t>
  </si>
  <si>
    <t>Conseil formateur Q056 : utiliser le fil « HVE → Définition → Périmètre ». Faire définir HVE, fixer le périmètre et demander une limite vérifiable. Relancer si l’apprenant répète le thème sans dire ce qui est réellement contrôlé.</t>
  </si>
  <si>
    <t>HVE : La HVE repose sur une exploitation certifiée et des critères environnementaux vérifiables. Périmètre, preuve et limite doivent rester vérifiables.</t>
  </si>
  <si>
    <t>HVE → Définition → Périmètre.</t>
  </si>
  <si>
    <t>HVE → Comprendre → Limite.</t>
  </si>
  <si>
    <t>Quelles preuves permettent de contrôler le point « HVE » dans le dossier du marché ?</t>
  </si>
  <si>
    <t>Quelle preuve demandes-tu ou gardes-tu pour vérifier le point « HVE » ?</t>
  </si>
  <si>
    <t>La preuve relie le produit au bon marché : certificat HVE valide, producteur concerné, fiche produit et facture. Une mention commerciale seule ne suffit pas. La réponse doit nommer les justificatifs, leur support et leur lieu de conservation. La preuve doit pouvoir être relue pendant l’analyse des offres, à la réception ou lors du suivi d’exécution, avec un lien clair entre exigence, pièce du marché et contrôle.</t>
  </si>
  <si>
    <t>HVE : Il faut une preuve lisible reliée au produit : facture, fiche, certificat ou label valable. Sans trace claire, on ne valide pas.</t>
  </si>
  <si>
    <t>HVE — Tracer : Relie → Certificat → Valide.</t>
  </si>
  <si>
    <t>Conseil formateur Q057 : partir du fil « HVE → Preuve → Certificat ». Faire citer une preuve réelle, son support et son lieu de conservation. Refuser la réponse orale ou vague si aucune trace exploitable n’est nommée.</t>
  </si>
  <si>
    <t>HVE : La preuve relie le produit au bon marché : certificat HVE valide, producteur concerné, fiche produit et facture. La preuve doit être lisible, conservée et reliée au marché.</t>
  </si>
  <si>
    <t>HVE → Preuve → Certificat.</t>
  </si>
  <si>
    <t>HVE → Trace écrite → Certificat.</t>
  </si>
  <si>
    <t>Quel risque faut-il éviter avec le point « HVE », et quelle mesure sécurise le marché ?</t>
  </si>
  <si>
    <t>Quelle erreur peut poser problème avec le point « HVE », et comment l’éviter ?</t>
  </si>
  <si>
    <t>HVE : Le piège est de compter un produit non prouvé, mal classé ou dans le mauvais total. On explique le blocage et comment l’éviter.</t>
  </si>
  <si>
    <t>HVE — Sécuriser : Risque → Erreur → Éviter.</t>
  </si>
  <si>
    <t>Conseil formateur Q058 : partir du fil « HVE → Risque → Sécurisation ». Faire nommer le risque, sa conséquence et la correction prévue. La réponse doit montrer l’effet concret sur la concurrence, la livraison, la comparaison ou le suivi.</t>
  </si>
  <si>
    <t>HVE : Le risque est de compter un produit hors périmètre, sans preuve valide ou sur une mauvaise base HT. Le risque doit être nommé avec sa mesure de sécurisation.</t>
  </si>
  <si>
    <t>HVE → Risque → Sécurisation.</t>
  </si>
  <si>
    <t>HVE → Erreur → Correction.</t>
  </si>
  <si>
    <t>Comment appliquer le point « HVE » en préparation, réception ou suivi d’exécution ?</t>
  </si>
  <si>
    <t>Concrètement, que fais-tu pour appliquer ou contrôler le point « HVE » ?</t>
  </si>
  <si>
    <t>HVE : On vérifie le produit, la facture et la preuve. On regarde, on compare, on note et on signale.</t>
  </si>
  <si>
    <t>HVE — Agir : Application → Terrain → Rapproche.</t>
  </si>
  <si>
    <t>Conseil formateur Q059 : partir du fil « HVE → Application → Terrain ». Ramener l’apprenant à une action observable : regarder, comparer, noter, signaler. Faire préciser le moment du contrôle et le document utilisé.</t>
  </si>
  <si>
    <t>HVE : Le contrôle rapproche BPU, facture, fiche produit et preuve. L’action, le moment et le support de contrôle doivent être identifiés.</t>
  </si>
  <si>
    <t>HVE → Application → Terrain.</t>
  </si>
  <si>
    <t>HVE → Geste terrain → Suivi.</t>
  </si>
  <si>
    <t>Dans quelle pièce du marché faut-il placer le point « HVE », et comment vérifier la cohérence avec les autres pièces ?</t>
  </si>
  <si>
    <t>Dans quel document ranges-tu le point « HVE », et que vérifies-tu pour éviter une contradiction ?</t>
  </si>
  <si>
    <t>HVE : Le marché indique ce que le fournisseur promet, les preuves à donner et quand elles seront vérifiées. La règle doit être au bon endroit et compréhensible.</t>
  </si>
  <si>
    <t>HVE — Placer : Critère → Clause → Précise.</t>
  </si>
  <si>
    <t>Conseil formateur Q060 : partir du fil « HVE → Critère → Clause ». Faire placer l’information dans la bonne pièce du marché et vérifier la cohérence entre RC, CCTP, CCAP et BPU. Relancer si critère, clause et prix sont confondus.</t>
  </si>
  <si>
    <t>HVE : La clause précise l’engagement attendu, les preuves à transmettre, la fréquence de contrôle et le traitement des écarts. La bonne pièce du marché doit porter une règle mesurable.</t>
  </si>
  <si>
    <t>HVE → Critère → Clause.</t>
  </si>
  <si>
    <t>HVE → Écrire clair → Vérifier.</t>
  </si>
  <si>
    <t>Quel est le rôle du point « CE2 » dans le marché, et quel périmètre doit être contrôlé ?</t>
  </si>
  <si>
    <t>À quoi sert le point « CE2 » dans le marché, et jusqu’où faut-il le contrôler ?</t>
  </si>
  <si>
    <t>La CE2 correspond à une certification environnementale de niveau 2 utilisable seulement dans sa période de validité. Le comptage repose sur un périmètre clair, une valeur HT annuelle et une preuve traçable. La réponse doit préciser le périmètre concerné, les acteurs ou documents touchés et la limite à ne pas dépasser. Elle rattache le point au besoin écrit et à un contrôle possible, sans transformer l’objectif en préférence non justifiée.</t>
  </si>
  <si>
    <t>La CE2 se compte si le certificat niveau 2 est valable à la période contrôlée. Il faut dire simplement ce que cela veut dire, qui est concerné et jusqu’où on contrôle. La réponse doit éviter le flou : on vérifie un produit, un fournisseur, une livraison, un document ou une règle précise.</t>
  </si>
  <si>
    <t>CE2 : La CE2 se compte si le certificat niveau 2 est valable à la période contrôlée. On sait ce qui est contrôlé et jusqu’où.</t>
  </si>
  <si>
    <t>CE2 — Définir : Définition → Périmètre → Correspond.</t>
  </si>
  <si>
    <t>Conseil formateur Q061 : utiliser le fil « CE2 → Définition → Périmètre ». Faire définir CE2, fixer le périmètre et demander une limite vérifiable. Relancer si l’apprenant répète le thème sans dire ce qui est réellement contrôlé.</t>
  </si>
  <si>
    <t>CE2 : La CE2 correspond à une certification environnementale de niveau 2 utilisable seulement dans sa période de validité. Périmètre, preuve et limite doivent rester vérifiables.</t>
  </si>
  <si>
    <t>CE2 → Définition → Périmètre.</t>
  </si>
  <si>
    <t>CE2 → Comprendre → Limite.</t>
  </si>
  <si>
    <t>Quelles preuves permettent de contrôler le point « CE2 » dans le dossier du marché ?</t>
  </si>
  <si>
    <t>Quelle preuve demandes-tu ou gardes-tu pour vérifier le point « CE2 » ?</t>
  </si>
  <si>
    <t>La preuve relie le produit au bon marché : certificat CE2 valide, période couverte, fournisseur et facture. Une mention commerciale seule ne suffit pas. La réponse doit nommer les justificatifs, leur support et leur lieu de conservation. La preuve doit pouvoir être relue pendant l’analyse des offres, à la réception ou lors du suivi d’exécution, avec un lien clair entre exigence, pièce du marché et contrôle.</t>
  </si>
  <si>
    <t>CE2 : Il faut une preuve lisible reliée au produit : facture, fiche, certificat ou label valable. Sans trace claire, on ne valide pas.</t>
  </si>
  <si>
    <t>CE2 — Tracer : Relie → Certificat → Valide.</t>
  </si>
  <si>
    <t>Conseil formateur Q062 : partir du fil « CE2 → Preuve → Certificat ». Faire citer une preuve réelle, son support et son lieu de conservation. Refuser la réponse orale ou vague si aucune trace exploitable n’est nommée.</t>
  </si>
  <si>
    <t>CE2 : La preuve relie le produit au bon marché : certificat CE2 valide, période couverte, fournisseur et facture. La preuve doit être lisible, conservée et reliée au marché.</t>
  </si>
  <si>
    <t>CE2 → Preuve → Certificat.</t>
  </si>
  <si>
    <t>CE2 → Trace écrite → Certificat.</t>
  </si>
  <si>
    <t>Quel risque faut-il éviter avec le point « CE2 », et quelle mesure sécurise le marché ?</t>
  </si>
  <si>
    <t>Quelle erreur peut poser problème avec le point « CE2 », et comment l’éviter ?</t>
  </si>
  <si>
    <t>CE2 : Le piège est de compter un produit non prouvé, mal classé ou dans le mauvais total. On explique le blocage et comment l’éviter.</t>
  </si>
  <si>
    <t>CE2 — Sécuriser : Risque → Erreur → Éviter.</t>
  </si>
  <si>
    <t>Conseil formateur Q063 : partir du fil « CE2 → Risque → Sécurisation ». Faire nommer le risque, sa conséquence et la correction prévue. La réponse doit montrer l’effet concret sur la concurrence, la livraison, la comparaison ou le suivi.</t>
  </si>
  <si>
    <t>CE2 : Le risque est de compter un produit hors périmètre, sans preuve valide ou sur une mauvaise base HT. Le risque doit être nommé avec sa mesure de sécurisation.</t>
  </si>
  <si>
    <t>CE2 → Risque → Sécurisation.</t>
  </si>
  <si>
    <t>CE2 → Erreur → Correction.</t>
  </si>
  <si>
    <t>Comment appliquer le point « CE2 » en préparation, réception ou suivi d’exécution ?</t>
  </si>
  <si>
    <t>Concrètement, que fais-tu pour appliquer ou contrôler le point « CE2 » ?</t>
  </si>
  <si>
    <t>CE2 : On vérifie le produit, la facture et la preuve. On regarde, on compare, on note et on signale.</t>
  </si>
  <si>
    <t>CE2 — Agir : Application → Terrain → Rapproche.</t>
  </si>
  <si>
    <t>Conseil formateur Q064 : partir du fil « CE2 → Application → Terrain ». Ramener l’apprenant à une action observable : regarder, comparer, noter, signaler. Faire préciser le moment du contrôle et le document utilisé.</t>
  </si>
  <si>
    <t>CE2 : Le contrôle rapproche BPU, facture, fiche produit et preuve. L’action, le moment et le support de contrôle doivent être identifiés.</t>
  </si>
  <si>
    <t>CE2 → Application → Terrain.</t>
  </si>
  <si>
    <t>CE2 → Geste terrain → Suivi.</t>
  </si>
  <si>
    <t>Dans quelle pièce du marché faut-il placer le point « CE2 », et comment vérifier la cohérence avec les autres pièces ?</t>
  </si>
  <si>
    <t>Dans quel document ranges-tu le point « CE2 », et que vérifies-tu pour éviter une contradiction ?</t>
  </si>
  <si>
    <t>CE2 : Le marché indique ce que le fournisseur promet, les preuves à donner et quand elles seront vérifiées. La règle doit être au bon endroit et compréhensible.</t>
  </si>
  <si>
    <t>CE2 — Placer : Critère → Clause → Précise.</t>
  </si>
  <si>
    <t>Conseil formateur Q065 : partir du fil « CE2 → Critère → Clause ». Faire placer l’information dans la bonne pièce du marché et vérifier la cohérence entre RC, CCTP, CCAP et BPU. Relancer si critère, clause et prix sont confondus.</t>
  </si>
  <si>
    <t>CE2 : La clause précise l’engagement attendu, les preuves à transmettre, la fréquence de contrôle et le traitement des écarts. La bonne pièce du marché doit porter une règle mesurable.</t>
  </si>
  <si>
    <t>CE2 → Critère → Clause.</t>
  </si>
  <si>
    <t>CE2 → Écrire clair → Vérifier.</t>
  </si>
  <si>
    <t>Quel est le rôle du point « Fermier » dans le marché, et quel périmètre doit être contrôlé ?</t>
  </si>
  <si>
    <t>À quoi sert le point « Fermier » dans le marché, et jusqu’où faut-il le contrôler ?</t>
  </si>
  <si>
    <t>La mention fermier concerne un produit lié à la ferme et à une définition réglementaire ou valorisante. Le comptage repose sur un périmètre clair, une valeur HT annuelle et une preuve traçable. La réponse doit préciser le périmètre concerné, les acteurs ou documents touchés et la limite à ne pas dépasser. Elle rattache le point au besoin écrit et à un contrôle possible, sans transformer l’objectif en préférence non justifiée.</t>
  </si>
  <si>
    <t>Fermier ne veut pas dire seulement local : la mention doit correspondre à une règle reconnue. Il faut dire simplement ce que cela veut dire, qui est concerné et jusqu’où on contrôle. La réponse doit éviter le flou : on vérifie un produit, un fournisseur, une livraison, un document ou une règle précise.</t>
  </si>
  <si>
    <t>Fermier : Fermier ne veut pas dire seulement local : la mention doit correspondre à une règle reconnue. On sait ce qui est contrôlé et jusqu’où.</t>
  </si>
  <si>
    <t>Fermier — Définir : Fermier → Définition → Périmètre.</t>
  </si>
  <si>
    <t>Conseil formateur Q066 : utiliser le fil « Fermier → Définition → Périmètre ». Faire définir Fermier, fixer le périmètre et demander une limite vérifiable. Relancer si l’apprenant répète le thème sans dire ce qui est réellement contrôlé.</t>
  </si>
  <si>
    <t>Fermier : La mention fermier concerne un produit lié à la ferme et à une définition réglementaire ou valorisante. Périmètre, preuve et limite doivent rester vérifiables.</t>
  </si>
  <si>
    <t>Fermier → Définition → Périmètre.</t>
  </si>
  <si>
    <t>Fermier → Comprendre → Limite.</t>
  </si>
  <si>
    <t>Quelles preuves permettent de contrôler le point « Fermier » dans le dossier du marché ?</t>
  </si>
  <si>
    <t>Quelle preuve demandes-tu ou gardes-tu pour vérifier le point « Fermier » ?</t>
  </si>
  <si>
    <t>La preuve relie le produit au bon marché : mention réglementaire, fiche produit, origine et facture. Une mention commerciale seule ne suffit pas. La réponse doit nommer les justificatifs, leur support et leur lieu de conservation. La preuve doit pouvoir être relue pendant l’analyse des offres, à la réception ou lors du suivi d’exécution, avec un lien clair entre exigence, pièce du marché et contrôle.</t>
  </si>
  <si>
    <t>Fermier : Il faut une preuve lisible reliée au produit : facture, fiche, certificat ou label valable. Sans trace claire, on ne valide pas.</t>
  </si>
  <si>
    <t>Fermier — Tracer : Fermier → Relie → Mention.</t>
  </si>
  <si>
    <t>Conseil formateur Q067 : partir du fil « Fermier → Preuve → Mention ». Faire citer une preuve réelle, son support et son lieu de conservation. Refuser la réponse orale ou vague si aucune trace exploitable n’est nommée.</t>
  </si>
  <si>
    <t>Fermier : La preuve relie le produit au bon marché : mention réglementaire, fiche produit, origine et facture. La preuve doit être lisible, conservée et reliée au marché.</t>
  </si>
  <si>
    <t>Fermier → Preuve → Mention.</t>
  </si>
  <si>
    <t>Fermier → Trace écrite → Mention.</t>
  </si>
  <si>
    <t>Quel risque faut-il éviter avec le point « Fermier », et quelle mesure sécurise le marché ?</t>
  </si>
  <si>
    <t>Quelle erreur peut poser problème avec le point « Fermier », et comment l’éviter ?</t>
  </si>
  <si>
    <t>Fermier : Le piège est de compter un produit non prouvé, mal classé ou dans le mauvais total. On explique le blocage et comment l’éviter.</t>
  </si>
  <si>
    <t>Fermier — Sécuriser : Fermier → Risque → Erreur.</t>
  </si>
  <si>
    <t>Conseil formateur Q068 : partir du fil « Fermier → Risque → Sécurisation ». Faire nommer le risque, sa conséquence et la correction prévue. La réponse doit montrer l’effet concret sur la concurrence, la livraison, la comparaison ou le suivi.</t>
  </si>
  <si>
    <t>Fermier : Le risque est de compter un produit hors périmètre, sans preuve valide ou sur une mauvaise base HT. Le risque doit être nommé avec sa mesure de sécurisation.</t>
  </si>
  <si>
    <t>Fermier → Risque → Sécurisation.</t>
  </si>
  <si>
    <t>Fermier → Erreur → Correction.</t>
  </si>
  <si>
    <t>Comment appliquer le point « Fermier » en préparation, réception ou suivi d’exécution ?</t>
  </si>
  <si>
    <t>Concrètement, que fais-tu pour appliquer ou contrôler le point « Fermier » ?</t>
  </si>
  <si>
    <t>Fermier : On vérifie le produit, la facture et la preuve. On regarde, on compare, on note et on signale.</t>
  </si>
  <si>
    <t>Fermier — Agir : Fermier → Application → Terrain.</t>
  </si>
  <si>
    <t>Conseil formateur Q069 : partir du fil « Fermier → Application → Terrain ». Ramener l’apprenant à une action observable : regarder, comparer, noter, signaler. Faire préciser le moment du contrôle et le document utilisé.</t>
  </si>
  <si>
    <t>Fermier : Le contrôle rapproche BPU, facture, fiche produit et preuve. L’action, le moment et le support de contrôle doivent être identifiés.</t>
  </si>
  <si>
    <t>Fermier → Application → Terrain.</t>
  </si>
  <si>
    <t>Fermier → Geste terrain → Suivi.</t>
  </si>
  <si>
    <t>Dans quelle pièce du marché faut-il placer le point « Fermier », et comment vérifier la cohérence avec les autres pièces ?</t>
  </si>
  <si>
    <t>Dans quel document ranges-tu le point « Fermier », et que vérifies-tu pour éviter une contradiction ?</t>
  </si>
  <si>
    <t>Fermier : Le marché indique ce que le fournisseur promet, les preuves à donner et quand elles seront vérifiées. La règle doit être au bon endroit et compréhensible.</t>
  </si>
  <si>
    <t>Fermier — Placer : Fermier → Critère → Clause.</t>
  </si>
  <si>
    <t>Conseil formateur Q070 : partir du fil « Fermier → Critère → Clause ». Faire placer l’information dans la bonne pièce du marché et vérifier la cohérence entre RC, CCTP, CCAP et BPU. Relancer si critère, clause et prix sont confondus.</t>
  </si>
  <si>
    <t>Fermier : La clause précise l’engagement attendu, les preuves à transmettre, la fréquence de contrôle et le traitement des écarts. La bonne pièce du marché doit porter une règle mesurable.</t>
  </si>
  <si>
    <t>Fermier → Critère → Clause.</t>
  </si>
  <si>
    <t>Fermier → Écrire clair → Vérifier.</t>
  </si>
  <si>
    <t>Quel est le rôle du point « Pêche durable » dans le marché, et quel périmètre doit être contrôlé ?</t>
  </si>
  <si>
    <t>À quoi sert le point « Pêche durable » dans le marché, et jusqu’où faut-il le contrôler ?</t>
  </si>
  <si>
    <t>L’écolabel pêche durable concerne des produits de la pêche rattachés à un lot certifié. Le comptage repose sur un périmètre clair, une valeur HT annuelle et une preuve traçable. La réponse doit préciser le périmètre concerné, les acteurs ou documents touchés et la limite à ne pas dépasser. Elle rattache le point au besoin écrit et à un contrôle possible, sans transformer l’objectif en préférence non justifiée.</t>
  </si>
  <si>
    <t>La pêche durable se compte si le produit ou le lot possède une preuve d’écolabel. Il faut dire simplement ce que cela veut dire, qui est concerné et jusqu’où on contrôle. La réponse doit éviter le flou : on vérifie un produit, un fournisseur, une livraison, un document ou une règle précise.</t>
  </si>
  <si>
    <t>Pêche durable : La pêche durable se compte si le produit ou le lot possède une preuve d’écolabel. On sait ce qui est contrôlé et jusqu’où.</t>
  </si>
  <si>
    <t>Pêche durable — Définir : Pêche → Durable → Définition.</t>
  </si>
  <si>
    <t>Conseil formateur Q071 : utiliser le fil « Pêche durable → Définition → Périmètre ». Faire définir Pêche durable, fixer le périmètre et demander une limite vérifiable. Relancer si l’apprenant répète le thème sans dire ce qui est réellement contrôlé.</t>
  </si>
  <si>
    <t>Pêche durable : L’écolabel pêche durable concerne des produits de la pêche rattachés à un lot certifié. Périmètre, preuve et limite doivent rester vérifiables.</t>
  </si>
  <si>
    <t>Pêche durable → Définition → Périmètre.</t>
  </si>
  <si>
    <t>Pêche durable → Comprendre → Limite.</t>
  </si>
  <si>
    <t>Quelles preuves permettent de contrôler le point « Pêche durable » dans le dossier du marché ?</t>
  </si>
  <si>
    <t>Quelle preuve demandes-tu ou gardes-tu pour vérifier le point « Pêche durable » ?</t>
  </si>
  <si>
    <t>La preuve relie le produit au bon marché : certificat d’écolabel, lot concerné, fiche produit et facture. Une mention commerciale seule ne suffit pas. La réponse doit nommer les justificatifs, leur support et leur lieu de conservation. La preuve doit pouvoir être relue pendant l’analyse des offres, à la réception ou lors du suivi d’exécution, avec un lien clair entre exigence, pièce du marché et contrôle.</t>
  </si>
  <si>
    <t>Pêche durable : Il faut une preuve lisible reliée au produit : facture, fiche, certificat ou label valable. Sans trace claire, on ne valide pas.</t>
  </si>
  <si>
    <t>Pêche durable — Tracer : Pêche → Durable → Relie.</t>
  </si>
  <si>
    <t>Conseil formateur Q072 : partir du fil « Pêche durable → Preuve → Fiche produit ». Faire citer une preuve réelle, son support et son lieu de conservation. Refuser la réponse orale ou vague si aucune trace exploitable n’est nommée.</t>
  </si>
  <si>
    <t>Pêche durable : La preuve relie le produit au bon marché : certificat d’écolabel, lot concerné, fiche produit et facture. La preuve doit être lisible, conservée et reliée au marché.</t>
  </si>
  <si>
    <t>Pêche durable → Preuve → Fiche produit.</t>
  </si>
  <si>
    <t>Pêche durable → Trace écrite → Fiche produit.</t>
  </si>
  <si>
    <t>Quel risque faut-il éviter avec le point « Pêche durable », et quelle mesure sécurise le marché ?</t>
  </si>
  <si>
    <t>Quelle erreur peut poser problème avec le point « Pêche durable », et comment l’éviter ?</t>
  </si>
  <si>
    <t>Pêche durable : Le piège est de compter un produit non prouvé, mal classé ou dans le mauvais total. On explique le blocage et comment l’éviter.</t>
  </si>
  <si>
    <t>Pêche durable — Sécuriser : Pêche → Durable → Risque.</t>
  </si>
  <si>
    <t>Conseil formateur Q073 : partir du fil « Pêche durable → Risque → Sécurisation ». Faire nommer le risque, sa conséquence et la correction prévue. La réponse doit montrer l’effet concret sur la concurrence, la livraison, la comparaison ou le suivi.</t>
  </si>
  <si>
    <t>Pêche durable : Le risque est de compter un produit hors périmètre, sans preuve valide ou sur une mauvaise base HT. Le risque doit être nommé avec sa mesure de sécurisation.</t>
  </si>
  <si>
    <t>Pêche durable → Risque → Sécurisation.</t>
  </si>
  <si>
    <t>Pêche durable → Erreur → Correction.</t>
  </si>
  <si>
    <t>Comment appliquer le point « Pêche durable » en préparation, réception ou suivi d’exécution ?</t>
  </si>
  <si>
    <t>Concrètement, que fais-tu pour appliquer ou contrôler le point « Pêche durable » ?</t>
  </si>
  <si>
    <t>Pêche durable : On vérifie le produit, la facture et la preuve. On regarde, on compare, on note et on signale.</t>
  </si>
  <si>
    <t>Pêche durable — Agir : Pêche → Durable → Application.</t>
  </si>
  <si>
    <t>Conseil formateur Q074 : partir du fil « Pêche durable → Application → Terrain ». Ramener l’apprenant à une action observable : regarder, comparer, noter, signaler. Faire préciser le moment du contrôle et le document utilisé.</t>
  </si>
  <si>
    <t>Pêche durable : Le contrôle rapproche BPU, facture, fiche produit et preuve. L’action, le moment et le support de contrôle doivent être identifiés.</t>
  </si>
  <si>
    <t>Pêche durable → Application → Terrain.</t>
  </si>
  <si>
    <t>Pêche durable → Geste terrain → Suivi.</t>
  </si>
  <si>
    <t>Dans quelle pièce du marché faut-il placer le point « Pêche durable », et comment vérifier la cohérence avec les autres pièces ?</t>
  </si>
  <si>
    <t>Dans quel document ranges-tu le point « Pêche durable », et que vérifies-tu pour éviter une contradiction ?</t>
  </si>
  <si>
    <t>Pêche durable : Le marché indique ce que le fournisseur promet, les preuves à donner et quand elles seront vérifiées. La règle doit être au bon endroit et compréhensible.</t>
  </si>
  <si>
    <t>Pêche durable — Placer : Pêche → Durable → Critère.</t>
  </si>
  <si>
    <t>Conseil formateur Q075 : partir du fil « Pêche durable → Critère → Clause ». Faire placer l’information dans la bonne pièce du marché et vérifier la cohérence entre RC, CCTP, CCAP et BPU. Relancer si critère, clause et prix sont confondus.</t>
  </si>
  <si>
    <t>Pêche durable : La clause précise l’engagement attendu, les preuves à transmettre, la fréquence de contrôle et le traitement des écarts. La bonne pièce du marché doit porter une règle mesurable.</t>
  </si>
  <si>
    <t>Pêche durable → Critère → Clause.</t>
  </si>
  <si>
    <t>Pêche durable → Écrire clair → Vérifier.</t>
  </si>
  <si>
    <t>Quel est le rôle du point « RUP » dans le marché, et quel périmètre doit être contrôlé ?</t>
  </si>
  <si>
    <t>À quoi sert le point « RUP » dans le marché, et jusqu’où faut-il le contrôler ?</t>
  </si>
  <si>
    <t>Les produits RUP relèvent des régions ultrapériphériques et nécessitent une origine et un justificatif reconnus. Le comptage repose sur un périmètre clair, une valeur HT annuelle et une preuve traçable. La réponse doit préciser le périmètre concerné, les acteurs ou documents touchés et la limite à ne pas dépasser. Elle rattache le point au besoin écrit et à un contrôle possible, sans transformer l’objectif en préférence non justifiée.</t>
  </si>
  <si>
    <t>Un produit RUP doit venir de la bonne zone et avoir un logo ou une preuve claire. Il faut dire simplement ce que cela veut dire, qui est concerné et jusqu’où on contrôle. La réponse doit éviter le flou : on vérifie un produit, un fournisseur, une livraison, un document ou une règle précise.</t>
  </si>
  <si>
    <t>RUP : Un produit RUP doit venir de la bonne zone et avoir un logo ou une preuve claire. On sait ce qui est contrôlé et jusqu’où.</t>
  </si>
  <si>
    <t>RUP — Définir : Définition → Périmètre → Relèvent.</t>
  </si>
  <si>
    <t>Conseil formateur Q076 : utiliser le fil « RUP → Définition → Périmètre ». Faire définir RUP, fixer le périmètre et demander une limite vérifiable. Relancer si l’apprenant répète le thème sans dire ce qui est réellement contrôlé.</t>
  </si>
  <si>
    <t>RUP : Les produits RUP relèvent des régions ultrapériphériques et nécessitent une origine et un justificatif reconnus. Périmètre, preuve et limite doivent rester vérifiables.</t>
  </si>
  <si>
    <t>RUP → Définition → Périmètre.</t>
  </si>
  <si>
    <t>RUP → Comprendre → Limite.</t>
  </si>
  <si>
    <t>Quelles preuves permettent de contrôler le point « RUP » dans le dossier du marché ?</t>
  </si>
  <si>
    <t>Quelle preuve demandes-tu ou gardes-tu pour vérifier le point « RUP » ?</t>
  </si>
  <si>
    <t>La preuve relie le produit au bon marché : logo ou justificatif RUP, origine, fiche produit et facture. Une mention commerciale seule ne suffit pas. La réponse doit nommer les justificatifs, leur support et leur lieu de conservation. La preuve doit pouvoir être relue pendant l’analyse des offres, à la réception ou lors du suivi d’exécution, avec un lien clair entre exigence, pièce du marché et contrôle.</t>
  </si>
  <si>
    <t>RUP : Il faut une preuve lisible reliée au produit : facture, fiche, certificat ou label valable. Sans trace claire, on ne valide pas.</t>
  </si>
  <si>
    <t>RUP — Tracer : Relie → Justificatif → Origine.</t>
  </si>
  <si>
    <t>Conseil formateur Q077 : partir du fil « RUP → Preuve → Origine ». Faire citer une preuve réelle, son support et son lieu de conservation. Refuser la réponse orale ou vague si aucune trace exploitable n’est nommée.</t>
  </si>
  <si>
    <t>RUP : La preuve relie le produit au bon marché : logo ou justificatif RUP, origine, fiche produit et facture. La preuve doit être lisible, conservée et reliée au marché.</t>
  </si>
  <si>
    <t>RUP → Preuve → Origine.</t>
  </si>
  <si>
    <t>RUP → Trace écrite → Origine.</t>
  </si>
  <si>
    <t>Quel risque faut-il éviter avec le point « RUP », et quelle mesure sécurise le marché ?</t>
  </si>
  <si>
    <t>Quelle erreur peut poser problème avec le point « RUP », et comment l’éviter ?</t>
  </si>
  <si>
    <t>RUP : Le piège est de compter un produit non prouvé, mal classé ou dans le mauvais total. On explique le blocage et comment l’éviter.</t>
  </si>
  <si>
    <t>RUP — Sécuriser : Risque → Erreur → Éviter.</t>
  </si>
  <si>
    <t>Conseil formateur Q078 : partir du fil « RUP → Risque → Sécurisation ». Faire nommer le risque, sa conséquence et la correction prévue. La réponse doit montrer l’effet concret sur la concurrence, la livraison, la comparaison ou le suivi.</t>
  </si>
  <si>
    <t>RUP : Le risque est de compter un produit hors périmètre, sans preuve valide ou sur une mauvaise base HT. Le risque doit être nommé avec sa mesure de sécurisation.</t>
  </si>
  <si>
    <t>RUP → Risque → Sécurisation.</t>
  </si>
  <si>
    <t>RUP → Erreur → Correction.</t>
  </si>
  <si>
    <t>Comment appliquer le point « RUP » en préparation, réception ou suivi d’exécution ?</t>
  </si>
  <si>
    <t>Concrètement, que fais-tu pour appliquer ou contrôler le point « RUP » ?</t>
  </si>
  <si>
    <t>RUP : On vérifie le produit, la facture et la preuve. On regarde, on compare, on note et on signale.</t>
  </si>
  <si>
    <t>RUP — Agir : Application → Terrain → Rapproche.</t>
  </si>
  <si>
    <t>Conseil formateur Q079 : partir du fil « RUP → Application → Terrain ». Ramener l’apprenant à une action observable : regarder, comparer, noter, signaler. Faire préciser le moment du contrôle et le document utilisé.</t>
  </si>
  <si>
    <t>RUP : Le contrôle rapproche BPU, facture, fiche produit et preuve. L’action, le moment et le support de contrôle doivent être identifiés.</t>
  </si>
  <si>
    <t>RUP → Application → Terrain.</t>
  </si>
  <si>
    <t>RUP → Geste terrain → Suivi.</t>
  </si>
  <si>
    <t>Dans quelle pièce du marché faut-il placer le point « RUP », et comment vérifier la cohérence avec les autres pièces ?</t>
  </si>
  <si>
    <t>Dans quel document ranges-tu le point « RUP », et que vérifies-tu pour éviter une contradiction ?</t>
  </si>
  <si>
    <t>RUP : Le marché indique ce que le fournisseur promet, les preuves à donner et quand elles seront vérifiées. La règle doit être au bon endroit et compréhensible.</t>
  </si>
  <si>
    <t>RUP — Placer : Critère → Clause → Précise.</t>
  </si>
  <si>
    <t>Conseil formateur Q080 : partir du fil « RUP → Critère → Clause ». Faire placer l’information dans la bonne pièce du marché et vérifier la cohérence entre RC, CCTP, CCAP et BPU. Relancer si critère, clause et prix sont confondus.</t>
  </si>
  <si>
    <t>RUP : La clause précise l’engagement attendu, les preuves à transmettre, la fréquence de contrôle et le traitement des écarts. La bonne pièce du marché doit porter une règle mesurable.</t>
  </si>
  <si>
    <t>RUP → Critère → Clause.</t>
  </si>
  <si>
    <t>RUP → Écrire clair → Vérifier.</t>
  </si>
  <si>
    <t>Quel est le rôle du point « Commerce équitable » dans le marché, et quel périmètre doit être contrôlé ?</t>
  </si>
  <si>
    <t>À quoi sert le point « Commerce équitable » dans le marché, et jusqu’où faut-il le contrôler ?</t>
  </si>
  <si>
    <t>Le commerce équitable repose sur une démarche labellisée ou prouvée, rattachée au produit acheté. Le comptage repose sur un périmètre clair, une valeur HT annuelle et une preuve traçable. La réponse doit préciser le périmètre concerné, les acteurs ou documents touchés et la limite à ne pas dépasser. Elle rattache le point au besoin écrit et à un contrôle possible, sans transformer l’objectif en préférence non justifiée.</t>
  </si>
  <si>
    <t>Le commerce équitable se compte avec un label ou une preuve reliée au produit acheté. Il faut dire simplement ce que cela veut dire, qui est concerné et jusqu’où on contrôle. La réponse doit éviter le flou : on vérifie un produit, un fournisseur, une livraison, un document ou une règle précise.</t>
  </si>
  <si>
    <t>Commerce équitable : Le commerce équitable se compte avec un label ou une preuve reliée au produit acheté. On sait ce qui est contrôlé et jusqu’où.</t>
  </si>
  <si>
    <t>Commerce équitable — Définir : Commerce → Équitable → Définition.</t>
  </si>
  <si>
    <t>Conseil formateur Q081 : utiliser le fil « Commerce équitable → Définition → Périmètre ». Faire définir Commerce équitable, fixer le périmètre et demander une limite vérifiable. Relancer si l’apprenant répète le thème sans dire ce qui est réellement contrôlé.</t>
  </si>
  <si>
    <t>Commerce équitable : Le commerce équitable repose sur une démarche labellisée ou prouvée, rattachée au produit acheté. Périmètre, preuve et limite doivent rester vérifiables.</t>
  </si>
  <si>
    <t>Commerce équitable → Définition → Périmètre.</t>
  </si>
  <si>
    <t>Commerce équitable → Comprendre → Limite.</t>
  </si>
  <si>
    <t>Quelles preuves permettent de contrôler le point « Commerce équitable » dans le dossier du marché ?</t>
  </si>
  <si>
    <t>Quelle preuve demandes-tu ou gardes-tu pour vérifier le point « Commerce équitable » ?</t>
  </si>
  <si>
    <t>La preuve relie le produit au bon marché : label, certificat ou attestation rattachée au produit acheté. Une mention commerciale seule ne suffit pas. La réponse doit nommer les justificatifs, leur support et leur lieu de conservation. La preuve doit pouvoir être relue pendant l’analyse des offres, à la réception ou lors du suivi d’exécution, avec un lien clair entre exigence, pièce du marché et contrôle.</t>
  </si>
  <si>
    <t>Commerce équitable : Il faut une preuve lisible reliée au produit : facture, fiche, certificat ou label valable. Sans trace claire, on ne valide pas.</t>
  </si>
  <si>
    <t>Commerce équitable — Tracer : Commerce → Équitable → Relie.</t>
  </si>
  <si>
    <t>Conseil formateur Q082 : partir du fil « Commerce équitable → Preuve → Fiche produit ». Faire citer une preuve réelle, son support et son lieu de conservation. Refuser la réponse orale ou vague si aucune trace exploitable n’est nommée.</t>
  </si>
  <si>
    <t>Commerce équitable : La preuve relie le produit au bon marché : label, certificat ou attestation rattachée au produit acheté. La preuve doit être lisible, conservée et reliée au marché.</t>
  </si>
  <si>
    <t>Commerce équitable → Preuve → Fiche produit.</t>
  </si>
  <si>
    <t>Commerce équitable → Trace écrite → Fiche produit.</t>
  </si>
  <si>
    <t>Quel risque faut-il éviter avec le point « Commerce équitable », et quelle mesure sécurise le marché ?</t>
  </si>
  <si>
    <t>Quelle erreur peut poser problème avec le point « Commerce équitable », et comment l’éviter ?</t>
  </si>
  <si>
    <t>Commerce équitable : Le piège est de compter un produit non prouvé, mal classé ou dans le mauvais total. On explique le blocage et comment l’éviter.</t>
  </si>
  <si>
    <t>Commerce équitable — Sécuriser : Commerce → Équitable → Risque.</t>
  </si>
  <si>
    <t>Conseil formateur Q083 : partir du fil « Commerce équitable → Risque → Sécurisation ». Faire nommer le risque, sa conséquence et la correction prévue. La réponse doit montrer l’effet concret sur la concurrence, la livraison, la comparaison ou le suivi.</t>
  </si>
  <si>
    <t>Commerce équitable : Le risque est de compter un produit hors périmètre, sans preuve valide ou sur une mauvaise base HT. Le risque doit être nommé avec sa mesure de sécurisation.</t>
  </si>
  <si>
    <t>Commerce équitable → Risque → Sécurisation.</t>
  </si>
  <si>
    <t>Commerce équitable → Erreur → Correction.</t>
  </si>
  <si>
    <t>Comment appliquer le point « Commerce équitable » en préparation, réception ou suivi d’exécution ?</t>
  </si>
  <si>
    <t>Concrètement, que fais-tu pour appliquer ou contrôler le point « Commerce équitable » ?</t>
  </si>
  <si>
    <t>Commerce équitable : On vérifie le produit, la facture et la preuve. On regarde, on compare, on note et on signale.</t>
  </si>
  <si>
    <t>Commerce équitable — Agir : Commerce → Équitable → Application.</t>
  </si>
  <si>
    <t>Conseil formateur Q084 : partir du fil « Commerce équitable → Application → Terrain ». Ramener l’apprenant à une action observable : regarder, comparer, noter, signaler. Faire préciser le moment du contrôle et le document utilisé.</t>
  </si>
  <si>
    <t>Commerce équitable : Le contrôle rapproche BPU, facture, fiche produit et preuve. L’action, le moment et le support de contrôle doivent être identifiés.</t>
  </si>
  <si>
    <t>Commerce équitable → Application → Terrain.</t>
  </si>
  <si>
    <t>Commerce équitable → Geste terrain → Suivi.</t>
  </si>
  <si>
    <t>Dans quelle pièce du marché faut-il placer le point « Commerce équitable », et comment vérifier la cohérence avec les autres pièces ?</t>
  </si>
  <si>
    <t>Dans quel document ranges-tu le point « Commerce équitable », et que vérifies-tu pour éviter une contradiction ?</t>
  </si>
  <si>
    <t>Commerce équitable : Le marché indique ce que le fournisseur promet, les preuves à donner et quand elles seront vérifiées. La règle doit être au bon endroit et compréhensible.</t>
  </si>
  <si>
    <t>Commerce équitable — Placer : Commerce → Équitable → Critère.</t>
  </si>
  <si>
    <t>Conseil formateur Q085 : partir du fil « Commerce équitable → Critère → Clause ». Faire placer l’information dans la bonne pièce du marché et vérifier la cohérence entre RC, CCTP, CCAP et BPU. Relancer si critère, clause et prix sont confondus.</t>
  </si>
  <si>
    <t>Commerce équitable : La clause précise l’engagement attendu, les preuves à transmettre, la fréquence de contrôle et le traitement des écarts. La bonne pièce du marché doit porter une règle mesurable.</t>
  </si>
  <si>
    <t>Commerce équitable → Critère → Clause.</t>
  </si>
  <si>
    <t>Commerce équitable → Écrire clair → Vérifier.</t>
  </si>
  <si>
    <t>Quel est le rôle du point « Preuves » dans le marché, et quel périmètre doit être contrôlé ?</t>
  </si>
  <si>
    <t>À quoi sert le point « Preuves » dans le marché, et jusqu’où faut-il le contrôler ?</t>
  </si>
  <si>
    <t>Une preuve exploitable identifie le produit, le label, la période, le fournisseur et la validité. Le comptage repose sur un périmètre clair, une valeur HT annuelle et une preuve traçable. La réponse doit préciser le périmètre concerné, les acteurs ou documents touchés et la limite à ne pas dépasser. Elle rattache le point au besoin écrit et à un contrôle possible, sans transformer l’objectif en préférence non justifiée.</t>
  </si>
  <si>
    <t>Une preuve utile montre le bon produit, le bon fournisseur, la bonne période et un label valable. Il faut dire simplement ce que cela veut dire, qui est concerné et jusqu’où on contrôle. La réponse doit éviter le flou : on vérifie un produit, un fournisseur, une livraison, un document ou une règle précise.</t>
  </si>
  <si>
    <t>Preuves : Une preuve utile montre le bon produit, le bon fournisseur, la bonne période et un label valable. On sait ce qui est contrôlé et jusqu’où.</t>
  </si>
  <si>
    <t>Preuves — Définir : Définition → Périmètre → Exploitable.</t>
  </si>
  <si>
    <t>Conseil formateur Q086 : partir du fil « Preuves → Définition → Périmètre ». Faire citer une preuve réelle, son support et son lieu de conservation. Refuser la réponse orale ou vague si aucune trace exploitable n’est nommée.</t>
  </si>
  <si>
    <t>Preuves : Une preuve exploitable identifie le produit, le label, la période, le fournisseur et la validité. Périmètre, preuve et limite doivent rester vérifiables.</t>
  </si>
  <si>
    <t>Preuves → Définition → Périmètre.</t>
  </si>
  <si>
    <t>Preuves → Comprendre → Limite.</t>
  </si>
  <si>
    <t>Quelles preuves permettent de contrôler le point « Preuves » dans le dossier du marché ?</t>
  </si>
  <si>
    <t>Quelle preuve demandes-tu ou gardes-tu pour vérifier le point « Preuves » ?</t>
  </si>
  <si>
    <t>La preuve relie le produit au bon marché : certificat, label, validité, BPU, facture et transmission fournisseur. Une mention commerciale seule ne suffit pas. La réponse doit nommer les justificatifs, leur support et leur lieu de conservation. La preuve doit pouvoir être relue pendant l’analyse des offres, à la réception ou lors du suivi d’exécution, avec un lien clair entre exigence, pièce du marché et contrôle.</t>
  </si>
  <si>
    <t>Preuves : Il faut une preuve lisible reliée au produit : facture, fiche, certificat ou label valable. Sans trace claire, on ne valide pas.</t>
  </si>
  <si>
    <t>Preuves — Tracer : Relie → Certificat → Label.</t>
  </si>
  <si>
    <t>Conseil formateur Q087 : partir du fil « Preuves → Preuve → Label ». Faire citer une preuve réelle, son support et son lieu de conservation. Refuser la réponse orale ou vague si aucune trace exploitable n’est nommée.</t>
  </si>
  <si>
    <t>Preuves : La preuve relie le produit au bon marché : certificat, label, validité, BPU, facture et transmission fournisseur. La preuve doit être lisible, conservée et reliée au marché.</t>
  </si>
  <si>
    <t>Preuves → Preuve → Label.</t>
  </si>
  <si>
    <t>Preuves → Trace écrite → Label.</t>
  </si>
  <si>
    <t>Quel risque faut-il éviter avec le point « Preuves », et quelle mesure sécurise le marché ?</t>
  </si>
  <si>
    <t>Quelle erreur peut poser problème avec le point « Preuves », et comment l’éviter ?</t>
  </si>
  <si>
    <t>Preuves : Le piège est de compter un produit non prouvé, mal classé ou dans le mauvais total. On explique le blocage et comment l’éviter.</t>
  </si>
  <si>
    <t>Preuves — Sécuriser : Risque → Erreur → Éviter.</t>
  </si>
  <si>
    <t>Conseil formateur Q088 : partir du fil « Preuves → Risque → Sécurisation ». Faire citer une preuve réelle, son support et son lieu de conservation. Refuser la réponse orale ou vague si aucune trace exploitable n’est nommée.</t>
  </si>
  <si>
    <t>Preuves : Le risque est de compter un produit hors périmètre, sans preuve valide ou sur une mauvaise base HT. Le risque doit être nommé avec sa mesure de sécurisation.</t>
  </si>
  <si>
    <t>Preuves → Risque → Sécurisation.</t>
  </si>
  <si>
    <t>Preuves → Erreur → Correction.</t>
  </si>
  <si>
    <t>Comment appliquer le point « Preuves » en préparation, réception ou suivi d’exécution ?</t>
  </si>
  <si>
    <t>Concrètement, que fais-tu pour appliquer ou contrôler le point « Preuves » ?</t>
  </si>
  <si>
    <t>Preuves : On vérifie le produit, la facture et la preuve. On regarde, on compare, on note et on signale.</t>
  </si>
  <si>
    <t>Preuves — Agir : Application → Terrain → Rapproche.</t>
  </si>
  <si>
    <t>Conseil formateur Q089 : partir du fil « Preuves → Application → Terrain ». Faire citer une preuve réelle, son support et son lieu de conservation. Refuser la réponse orale ou vague si aucune trace exploitable n’est nommée.</t>
  </si>
  <si>
    <t>Preuves : Le contrôle rapproche BPU, facture, fiche produit et preuve. L’action, le moment et le support de contrôle doivent être identifiés.</t>
  </si>
  <si>
    <t>Preuves → Application → Terrain.</t>
  </si>
  <si>
    <t>Preuves → Geste terrain → Suivi.</t>
  </si>
  <si>
    <t>Dans quelle pièce du marché faut-il placer le point « Preuves », et comment vérifier la cohérence avec les autres pièces ?</t>
  </si>
  <si>
    <t>Dans quel document ranges-tu le point « Preuves », et que vérifies-tu pour éviter une contradiction ?</t>
  </si>
  <si>
    <t>Preuves : Le marché indique ce que le fournisseur promet, les preuves à donner et quand elles seront vérifiées. La règle doit être au bon endroit et compréhensible.</t>
  </si>
  <si>
    <t>Preuves — Placer : Critère → Clause → Précise.</t>
  </si>
  <si>
    <t>Conseil formateur Q090 : partir du fil « Preuves → Critère → Clause ». Faire citer une preuve réelle, son support et son lieu de conservation. Refuser la réponse orale ou vague si aucune trace exploitable n’est nommée.</t>
  </si>
  <si>
    <t>Preuves : La clause précise l’engagement attendu, les preuves à transmettre, la fréquence de contrôle et le traitement des écarts. La bonne pièce du marché doit porter une règle mesurable.</t>
  </si>
  <si>
    <t>Preuves → Critère → Clause.</t>
  </si>
  <si>
    <t>Preuves → Écrire clair → Vérifier.</t>
  </si>
  <si>
    <t>Quel est le rôle du point « Plan progrès » dans le marché, et quel périmètre doit être contrôlé ?</t>
  </si>
  <si>
    <t>À quoi sert le point « Plan progrès » dans le marché, et jusqu’où faut-il le contrôler ?</t>
  </si>
  <si>
    <t>Le plan de progrès fixe une trajectoire d’amélioration avec objectifs, échéances et suivi. Le comptage repose sur un périmètre clair, une valeur HT annuelle et une preuve traçable. La réponse doit préciser le périmètre concerné, les acteurs ou documents touchés et la limite à ne pas dépasser. Elle rattache le point au besoin écrit et à un contrôle possible, sans transformer l’objectif en préférence non justifiée.</t>
  </si>
  <si>
    <t>Le plan de progrès indique ce qui doit s’améliorer, quand, et comment ce sera suivi. Il faut dire simplement ce que cela veut dire, qui est concerné et jusqu’où on contrôle. La réponse doit éviter le flou : on vérifie un produit, un fournisseur, une livraison, un document ou une règle précise.</t>
  </si>
  <si>
    <t>Plan progrès : Le plan de progrès indique ce qui doit s’améliorer, quand, et comment ce sera suivi. On sait ce qui est contrôlé et jusqu’où.</t>
  </si>
  <si>
    <t>Plan progrès — Définir : Progrès → Définition → Périmètre.</t>
  </si>
  <si>
    <t>Conseil formateur Q091 : utiliser le fil « Plan progrès → Définition → Périmètre ». Faire définir Plan progrès, fixer le périmètre et demander une limite vérifiable. Relancer si l’apprenant répète le thème sans dire ce qui est réellement contrôlé.</t>
  </si>
  <si>
    <t>Plan progrès : Le plan de progrès fixe une trajectoire d’amélioration avec objectifs, échéances et suivi. Périmètre, preuve et limite doivent rester vérifiables.</t>
  </si>
  <si>
    <t>Plan progrès → Définition → Périmètre.</t>
  </si>
  <si>
    <t>Plan progrès → Comprendre → Limite.</t>
  </si>
  <si>
    <t>Quelles preuves permettent de contrôler le point « Plan progrès » dans le dossier du marché ?</t>
  </si>
  <si>
    <t>Quelle preuve demandes-tu ou gardes-tu pour vérifier le point « Plan progrès » ?</t>
  </si>
  <si>
    <t>La preuve relie le produit au bon marché : objectifs, échéances, indicateurs, comptes rendus et preuves de progression. Une mention commerciale seule ne suffit pas. La réponse doit nommer les justificatifs, leur support et leur lieu de conservation. La preuve doit pouvoir être relue pendant l’analyse des offres, à la réception ou lors du suivi d’exécution, avec un lien clair entre exigence, pièce du marché et contrôle.</t>
  </si>
  <si>
    <t>Plan progrès : Il faut une preuve lisible reliée au produit : facture, fiche, certificat ou label valable. Sans trace claire, on ne valide pas.</t>
  </si>
  <si>
    <t>Plan progrès — Tracer : Progrès → Relie → Objectifs.</t>
  </si>
  <si>
    <t>Conseil formateur Q092 : partir du fil « Plan progrès → Preuve → Fiche produit ». Faire citer une preuve réelle, son support et son lieu de conservation. Refuser la réponse orale ou vague si aucune trace exploitable n’est nommée.</t>
  </si>
  <si>
    <t>Plan progrès : La preuve relie le produit au bon marché : objectifs, échéances, indicateurs, comptes rendus et preuves de progression. La preuve doit être lisible, conservée et reliée au marché.</t>
  </si>
  <si>
    <t>Plan progrès → Preuve → Fiche produit.</t>
  </si>
  <si>
    <t>Plan progrès → Trace écrite → Fiche produit.</t>
  </si>
  <si>
    <t>Quel risque faut-il éviter avec le point « Plan progrès », et quelle mesure sécurise le marché ?</t>
  </si>
  <si>
    <t>Quelle erreur peut poser problème avec le point « Plan progrès », et comment l’éviter ?</t>
  </si>
  <si>
    <t>Plan progrès : Le piège est de compter un produit non prouvé, mal classé ou dans le mauvais total. On explique le blocage et comment l’éviter.</t>
  </si>
  <si>
    <t>Plan progrès — Sécuriser : Progrès → Risque → Erreur.</t>
  </si>
  <si>
    <t>Conseil formateur Q093 : partir du fil « Plan progrès → Risque → Sécurisation ». Faire nommer le risque, sa conséquence et la correction prévue. La réponse doit montrer l’effet concret sur la concurrence, la livraison, la comparaison ou le suivi.</t>
  </si>
  <si>
    <t>Plan progrès : Le risque est de compter un produit hors périmètre, sans preuve valide ou sur une mauvaise base HT. Le risque doit être nommé avec sa mesure de sécurisation.</t>
  </si>
  <si>
    <t>Plan progrès → Risque → Sécurisation.</t>
  </si>
  <si>
    <t>Plan progrès → Erreur → Correction.</t>
  </si>
  <si>
    <t>Comment appliquer le point « Plan progrès » en préparation, réception ou suivi d’exécution ?</t>
  </si>
  <si>
    <t>Concrètement, que fais-tu pour appliquer ou contrôler le point « Plan progrès » ?</t>
  </si>
  <si>
    <t>Plan progrès : On vérifie le produit, la facture et la preuve. On regarde, on compare, on note et on signale.</t>
  </si>
  <si>
    <t>Plan progrès — Agir : Progrès → Application → Terrain.</t>
  </si>
  <si>
    <t>Conseil formateur Q094 : partir du fil « Plan progrès → Application → Terrain ». Ramener l’apprenant à une action observable : regarder, comparer, noter, signaler. Faire préciser le moment du contrôle et le document utilisé.</t>
  </si>
  <si>
    <t>Plan progrès : Le contrôle rapproche BPU, facture, fiche produit et preuve. L’action, le moment et le support de contrôle doivent être identifiés.</t>
  </si>
  <si>
    <t>Plan progrès → Application → Terrain.</t>
  </si>
  <si>
    <t>Plan progrès → Geste terrain → Suivi.</t>
  </si>
  <si>
    <t>Dans quelle pièce du marché faut-il placer le point « Plan progrès », et comment vérifier la cohérence avec les autres pièces ?</t>
  </si>
  <si>
    <t>Dans quel document ranges-tu le point « Plan progrès », et que vérifies-tu pour éviter une contradiction ?</t>
  </si>
  <si>
    <t>Plan progrès : Le marché indique ce que le fournisseur promet, les preuves à donner et quand elles seront vérifiées. La règle doit être au bon endroit et compréhensible.</t>
  </si>
  <si>
    <t>Plan progrès — Placer : Progrès → Critère → Clause.</t>
  </si>
  <si>
    <t>Conseil formateur Q095 : partir du fil « Plan progrès → Critère → Clause ». Faire placer l’information dans la bonne pièce du marché et vérifier la cohérence entre RC, CCTP, CCAP et BPU. Relancer si critère, clause et prix sont confondus.</t>
  </si>
  <si>
    <t>Plan progrès : La clause précise l’engagement attendu, les preuves à transmettre, la fréquence de contrôle et le traitement des écarts. La bonne pièce du marché doit porter une règle mesurable.</t>
  </si>
  <si>
    <t>Plan progrès → Critère → Clause.</t>
  </si>
  <si>
    <t>Plan progrès → Écrire clair → Vérifier.</t>
  </si>
  <si>
    <t>Quel est le rôle du point « Suivi » dans le marché, et quel périmètre doit être contrôlé ?</t>
  </si>
  <si>
    <t>À quoi sert le point « Suivi » dans le marché, et jusqu’où faut-il le contrôler ?</t>
  </si>
  <si>
    <t>Le suivi annuel consolide les achats HT, les montants, les quantités, les prix unitaires et les justificatifs. Le comptage repose sur un périmètre clair, une valeur HT annuelle et une preuve traçable. La réponse doit préciser le périmètre concerné, les acteurs ou documents touchés et la limite à ne pas dépasser. Elle rattache le point au besoin écrit et à un contrôle possible, sans transformer l’objectif en préférence non justifiée.</t>
  </si>
  <si>
    <t>Le suivi rassemble les achats, les quantités, les prix et les preuves pour contrôler l’année. Il faut dire simplement ce que cela veut dire, qui est concerné et jusqu’où on contrôle. La réponse doit éviter le flou : on vérifie un produit, un fournisseur, une livraison, un document ou une règle précise.</t>
  </si>
  <si>
    <t>Suivi : Le suivi rassemble les achats, les quantités, les prix et les preuves pour contrôler l’année. On sait ce qui est contrôlé et jusqu’où.</t>
  </si>
  <si>
    <t>Suivi — Définir : Suivi → Définition → Périmètre.</t>
  </si>
  <si>
    <t>Conseil formateur Q096 : partir du fil « Suivi → Définition → Périmètre ». Ramener l’apprenant à une action observable : regarder, comparer, noter, signaler. Faire préciser le moment du contrôle et le document utilisé.</t>
  </si>
  <si>
    <t>Suivi : Le suivi annuel consolide les achats HT, les montants, les quantités, les prix unitaires et les justificatifs. Périmètre, preuve et limite doivent rester vérifiables.</t>
  </si>
  <si>
    <t>Suivi → Définition → Périmètre.</t>
  </si>
  <si>
    <t>Suivi → Comprendre → Limite.</t>
  </si>
  <si>
    <t>Quelles preuves permettent de contrôler le point « Suivi » dans le dossier du marché ?</t>
  </si>
  <si>
    <t>Quelle preuve demandes-tu ou gardes-tu pour vérifier le point « Suivi » ?</t>
  </si>
  <si>
    <t>La preuve relie le produit au bon marché : tableau annuel, factures, totaux HT, quantités, prix unitaires et justificatifs. Une mention commerciale seule ne suffit pas. La réponse doit nommer les justificatifs, leur support et leur lieu de conservation. La preuve doit pouvoir être relue pendant l’analyse des offres, à la réception ou lors du suivi d’exécution, avec un lien clair entre exigence, pièce du marché et contrôle.</t>
  </si>
  <si>
    <t>Suivi : Il faut une preuve lisible reliée au produit : facture, fiche, certificat ou label valable. Sans trace claire, on ne valide pas.</t>
  </si>
  <si>
    <t>Suivi — Tracer : Suivi → Relie → Tableau.</t>
  </si>
  <si>
    <t>Conseil formateur Q097 : partir du fil « Suivi → Preuve → Tableau ». Faire citer une preuve réelle, son support et son lieu de conservation. Refuser la réponse orale ou vague si aucune trace exploitable n’est nommée.</t>
  </si>
  <si>
    <t>Suivi : La preuve relie le produit au bon marché : tableau annuel, factures, totaux HT, quantités, prix unitaires et justificatifs. La preuve doit être lisible, conservée et reliée au marché.</t>
  </si>
  <si>
    <t>Suivi → Preuve → Tableau.</t>
  </si>
  <si>
    <t>Suivi → Trace écrite → Tableau.</t>
  </si>
  <si>
    <t>Quel risque faut-il éviter avec le point « Suivi », et quelle mesure sécurise le marché ?</t>
  </si>
  <si>
    <t>Quelle erreur peut poser problème avec le point « Suivi », et comment l’éviter ?</t>
  </si>
  <si>
    <t>Suivi : Le piège est de compter un produit non prouvé, mal classé ou dans le mauvais total. On explique le blocage et comment l’éviter.</t>
  </si>
  <si>
    <t>Suivi — Sécuriser : Suivi → Risque → Erreur.</t>
  </si>
  <si>
    <t>Conseil formateur Q098 : partir du fil « Suivi → Risque → Sécurisation ». Faire nommer le risque, sa conséquence et la correction prévue. La réponse doit montrer l’effet concret sur la concurrence, la livraison, la comparaison ou le suivi.</t>
  </si>
  <si>
    <t>Suivi : Le risque est de compter un produit hors périmètre, sans preuve valide ou sur une mauvaise base HT. Le risque doit être nommé avec sa mesure de sécurisation.</t>
  </si>
  <si>
    <t>Suivi → Risque → Sécurisation.</t>
  </si>
  <si>
    <t>Suivi → Erreur → Correction.</t>
  </si>
  <si>
    <t>Comment appliquer le point « Suivi » en préparation, réception ou suivi d’exécution ?</t>
  </si>
  <si>
    <t>Concrètement, que fais-tu pour appliquer ou contrôler le point « Suivi » ?</t>
  </si>
  <si>
    <t>Suivi : On vérifie le produit, la facture et la preuve. On regarde, on compare, on note et on signale.</t>
  </si>
  <si>
    <t>Suivi — Agir : Suivi → Application → Terrain.</t>
  </si>
  <si>
    <t>Conseil formateur Q099 : partir du fil « Suivi → Application → Terrain ». Ramener l’apprenant à une action observable : regarder, comparer, noter, signaler. Faire préciser le moment du contrôle et le document utilisé.</t>
  </si>
  <si>
    <t>Suivi : Le contrôle rapproche BPU, facture, fiche produit et preuve. L’action, le moment et le support de contrôle doivent être identifiés.</t>
  </si>
  <si>
    <t>Suivi → Application → Terrain.</t>
  </si>
  <si>
    <t>Suivi → Geste terrain → Suivi.</t>
  </si>
  <si>
    <t>Dans quelle pièce du marché faut-il placer le point « Suivi », et comment vérifier la cohérence avec les autres pièces ?</t>
  </si>
  <si>
    <t>Dans quel document ranges-tu le point « Suivi », et que vérifies-tu pour éviter une contradiction ?</t>
  </si>
  <si>
    <t>Suivi : Le marché indique ce que le fournisseur promet, les preuves à donner et quand elles seront vérifiées. La règle doit être au bon endroit et compréhensible.</t>
  </si>
  <si>
    <t>Suivi — Placer : Suivi → Critère → Clause.</t>
  </si>
  <si>
    <t>Conseil formateur Q100 : partir du fil « Suivi → Critère → Clause ». Ramener l’apprenant à une action observable : regarder, comparer, noter, signaler. Faire préciser le moment du contrôle et le document utilisé.</t>
  </si>
  <si>
    <t>Suivi : La clause précise l’engagement attendu, les preuves à transmettre, la fréquence de contrôle et le traitement des écarts. La bonne pièce du marché doit porter une règle mesurable.</t>
  </si>
  <si>
    <t>Suivi → Critère → Clause.</t>
  </si>
  <si>
    <t>Suivi → Écrire clair → Vérifier.</t>
  </si>
  <si>
    <t>Quel est le rôle du point « Origine » dans le marché, et quel périmètre doit être contrôlé ?</t>
  </si>
  <si>
    <t>À quoi sert le point « Origine » dans le marché, et jusqu’où faut-il le contrôler ?</t>
  </si>
  <si>
    <t>Étiquetage de l’origine identifie le produit, l’information réglementaire suivie et la preuve de contrôle. Le lien avec l’offre, la livraison et le lot est clair. La réponse doit préciser le périmètre concerné, les acteurs ou documents touchés et la limite à ne pas dépasser. Elle rattache le point au besoin écrit et à un contrôle possible, sans transformer l’objectif en préférence non justifiée.</t>
  </si>
  <si>
    <t>Étiquetage de l’origine permet de savoir quel produit est suivi, quelle information est vérifiée et quelle preuve accompagne la livraison. Il faut dire simplement ce que cela veut dire, qui est concerné et jusqu’où on contrôle. La réponse doit éviter le flou : on vérifie un produit, un fournisseur, une livraison, un document ou une règle précise.</t>
  </si>
  <si>
    <t>Origine : Étiquetage de l’origine permet de savoir quel produit est suivi, quelle information est vérifiée et quelle preuve. On sait ce qui est contrôlé et jusqu’où.</t>
  </si>
  <si>
    <t>Origine — Définir : Origine → Définition → Périmètre.</t>
  </si>
  <si>
    <t>Conseil formateur Q001 : utiliser le fil « Origine → Définition → Périmètre ». Faire définir Origine, fixer le périmètre et demander une limite vérifiable. Relancer si l’apprenant répète le thème sans dire ce qui est réellement contrôlé.</t>
  </si>
  <si>
    <t>Origine : Étiquetage de l’origine identifie le produit, l’information réglementaire suivie et la preuve de contrôle. Périmètre, preuve et limite doivent rester vérifiables.</t>
  </si>
  <si>
    <t>Origine → Définition → Périmètre.</t>
  </si>
  <si>
    <t>Origine → Comprendre → Limite.</t>
  </si>
  <si>
    <t>Quelles preuves permettent de contrôler le point « Origine » dans le dossier du marché ?</t>
  </si>
  <si>
    <t>Quelle preuve demandes-tu ou gardes-tu pour vérifier le point « Origine » ?</t>
  </si>
  <si>
    <t>Les preuves utiles sont étiquette, fiche produit, bon de livraison, facture et déclaration fournisseur. Elles doivent être datées, lisibles, liées au bon produit et cohérentes avec la commande. La réponse doit nommer les justificatifs, leur support et leur lieu de conservation. La preuve doit pouvoir être relue pendant l’analyse des offres, à la réception ou lors du suivi d’exécution, avec un lien clair entre exigence, pièce du marché et contrôle.</t>
  </si>
  <si>
    <t>On contrôle les documents du produit livré : étiquette, fiche produit, bon ou attestation. Ils doivent correspondre à la livraison. Il faut citer la trace que l’on peut regarder : bon, fiche produit, certificat, étiquette, tableau de suivi, facture ou document du fournisseur. Sans preuve lisible, on ne peut pas valider correctement.</t>
  </si>
  <si>
    <t>Origine : On contrôle les documents du produit livré : étiquette, fiche produit, bon ou attestation. Sans trace claire, on ne valide pas.</t>
  </si>
  <si>
    <t>Origine — Tracer : Origine → Utiles → Étiquette.</t>
  </si>
  <si>
    <t>Conseil formateur Q002 : partir du fil « Origine → Preuve → Étiquette ». Faire citer une preuve réelle, son support et son lieu de conservation. Refuser la réponse orale ou vague si aucune trace exploitable n’est nommée.</t>
  </si>
  <si>
    <t>Origine : Les preuves utiles sont étiquette, fiche produit, bon de livraison, facture et déclaration fournisseur. La preuve doit être lisible, conservée et reliée au marché.</t>
  </si>
  <si>
    <t>Origine → Preuve → Étiquette.</t>
  </si>
  <si>
    <t>Origine → Trace écrite → Étiquette.</t>
  </si>
  <si>
    <t>Quel risque faut-il éviter avec le point « Origine », et quelle mesure sécurise le marché ?</t>
  </si>
  <si>
    <t>Quelle erreur peut poser problème avec le point « Origine », et comment l’éviter ?</t>
  </si>
  <si>
    <t>Le risque est de confondre une marque, une adresse commerciale ou un conditionneur avec l’origine réelle. Cela rend la traçabilité fragile et le contrôle fournisseur peu fiable. La réponse doit montrer la conséquence concrète : concurrence faussée, offre incomparable, livraison non maîtrisée, preuve absente ou clause inapplicable. La sécurisation passe par une rédaction mesurable, une preuve demandée et une cohérence entre les pièces.</t>
  </si>
  <si>
    <t>Le problème est d’accepter un produit sans preuve claire ou avec une information qui ne correspond pas au produit livré. Il faut expliquer ce qui peut mal se passer : mauvais choix, livraison bloquée, comparaison impossible, promesse non tenue ou contrôle sans preuve. La correction consiste à écrire clairement ce qui est demandé et ce qui sera vérifié.</t>
  </si>
  <si>
    <t>Origine : Le problème est d’accepter un produit sans preuve claire ou avec une information qui ne correspond pas au produit. On explique le blocage et comment l’éviter.</t>
  </si>
  <si>
    <t>Origine — Sécuriser : Origine → Risque → Erreur.</t>
  </si>
  <si>
    <t>Conseil formateur Q003 : partir du fil « Origine → Risque → Sécurisation ». Faire nommer le risque, sa conséquence et la correction prévue. La réponse doit montrer l’effet concret sur la concurrence, la livraison, la comparaison ou le suivi.</t>
  </si>
  <si>
    <t>Origine : Le risque est de confondre une marque, une adresse commerciale ou un conditionneur avec l’origine réelle. Le risque doit être nommé avec sa mesure de sécurisation.</t>
  </si>
  <si>
    <t>Origine → Risque → Sécurisation.</t>
  </si>
  <si>
    <t>Origine → Erreur → Correction.</t>
  </si>
  <si>
    <t>Comment appliquer le point « Origine » en préparation, réception ou suivi d’exécution ?</t>
  </si>
  <si>
    <t>Concrètement, que fais-tu pour appliquer ou contrôler le point « Origine » ?</t>
  </si>
  <si>
    <t>Le contrôle compare commande, BPU, produit livré, étiquette, lot et documents fournisseur. L’écart est tracé et traité. La réponse doit décrire une action observable : préparer, comparer, vérifier, tracer et signaler l’écart. Elle précise le moment du contrôle, le support utilisé et la personne ou fonction concernée, afin que le suivi ne repose pas sur une simple déclaration.</t>
  </si>
  <si>
    <t>On compare la commande, le produit, l’étiquette et le bon de livraison. Si ça ne correspond pas, on le signale. Il faut décrire le geste de terrain : regarder le document, comparer avec la commande, contrôler le produit ou la livraison, noter l’écart et prévenir si nécessaire. La réponse doit être concrète.</t>
  </si>
  <si>
    <t>Origine : On compare la commande, le produit, l’étiquette et le bon de livraison. On regarde, on compare, on note et on signale.</t>
  </si>
  <si>
    <t>Origine — Agir : Origine → Application → Terrain.</t>
  </si>
  <si>
    <t>Conseil formateur Q004 : partir du fil « Origine → Application → Terrain ». Ramener l’apprenant à une action observable : regarder, comparer, noter, signaler. Faire préciser le moment du contrôle et le document utilisé.</t>
  </si>
  <si>
    <t>Origine : Le contrôle compare commande, BPU, produit livré, étiquette, lot et documents fournisseur. L’action, le moment et le support de contrôle doivent être identifiés.</t>
  </si>
  <si>
    <t>Origine → Application → Terrain.</t>
  </si>
  <si>
    <t>Origine → Geste terrain → Suivi.</t>
  </si>
  <si>
    <t>Dans quelle pièce du marché faut-il placer le point « Origine », et comment vérifier la cohérence avec les autres pièces ?</t>
  </si>
  <si>
    <t>Dans quel document ranges-tu le point « Origine », et que vérifies-tu pour éviter une contradiction ?</t>
  </si>
  <si>
    <t>L’exigence précise prévoir une exigence de transmission et de maintien des informations d’origine, la preuve attendue, le moment du contrôle et la conséquence en cas d’écart. La réponse doit distinguer la pièce qui fixe l’exigence, celle qui règle l’exécution, celle qui organise la réponse et celle qui porte les prix. La clause ou le critère reste mesurable, vérifiable et cohérent avec le besoin alimentaire.</t>
  </si>
  <si>
    <t>Le marché dit ce que le fournisseur doit prouver, quand il doit le faire et ce qui se passe si la preuve manque. Il faut dire dans quel document la règle doit être écrite et vérifier qu’elle ne contredit pas une autre pièce. Ce qui est demandé au fournisseur doit pouvoir être compris, prouvé et contrôlé.</t>
  </si>
  <si>
    <t>Origine : Le marché dit ce que le fournisseur doit prouver, quand il doit le faire et ce qui se passe si la preuve manque. La règle doit être au bon endroit et compréhensible.</t>
  </si>
  <si>
    <t>Origine — Placer : Origine → Critère → Clause.</t>
  </si>
  <si>
    <t>Conseil formateur Q005 : partir du fil « Origine → Critère → Clause ». Faire placer l’information dans la bonne pièce du marché et vérifier la cohérence entre RC, CCTP, CCAP et BPU. Relancer si critère, clause et prix sont confondus.</t>
  </si>
  <si>
    <t>Origine : L’exigence précise prévoir une exigence de transmission et de maintien des informations d’origine, la preuve attendue, le. La bonne pièce du marché doit porter une règle mesurable.</t>
  </si>
  <si>
    <t>Origine → Critère → Clause.</t>
  </si>
  <si>
    <t>Origine → Écrire clair → Vérifier.</t>
  </si>
  <si>
    <t>Quel est le rôle du point « Données origine » dans le marché, et quel périmètre doit être contrôlé ?</t>
  </si>
  <si>
    <t>À quoi sert le point « Données origine » dans le marché, et jusqu’où faut-il le contrôler ?</t>
  </si>
  <si>
    <t>Transmission des données d’origine identifie le produit, l’information réglementaire suivie et la preuve de contrôle. Le lien avec l’offre, la livraison et le lot est clair. La réponse doit préciser le périmètre concerné, les acteurs ou documents touchés et la limite à ne pas dépasser. Elle rattache le point au besoin écrit et à un contrôle possible, sans transformer l’objectif en préférence non justifiée.</t>
  </si>
  <si>
    <t>Transmission des données d’origine permet de savoir quel produit est suivi, quelle information est vérifiée et quelle preuve accompagne la livraison. Il faut dire simplement ce que cela veut dire, qui est concerné et jusqu’où on contrôle. La réponse doit éviter le flou : on vérifie un produit, un fournisseur, une livraison, un document ou une règle précise.</t>
  </si>
  <si>
    <t>Données origine : Transmission des données d’origine permet de savoir quel produit est suivi, quelle information est vérifiée et. On sait ce qui est contrôlé et jusqu’où.</t>
  </si>
  <si>
    <t>Données origine — Définir : Données → Origine → Définition.</t>
  </si>
  <si>
    <t>Conseil formateur Q006 : utiliser le fil « Données origine → Définition → Périmètre ». Faire définir Données origine, fixer le périmètre et demander une limite vérifiable. Relancer si l’apprenant répète le thème sans dire ce qui est réellement contrôlé.</t>
  </si>
  <si>
    <t>Données origine : Transmission des données d’origine identifie le produit, l’information réglementaire suivie et la preuve de contrôle. Périmètre, preuve et limite doivent rester vérifiables.</t>
  </si>
  <si>
    <t>Données origine → Définition → Périmètre.</t>
  </si>
  <si>
    <t>Données origine → Comprendre → Limite.</t>
  </si>
  <si>
    <t>Quelles preuves permettent de contrôler le point « Données origine » dans le dossier du marché ?</t>
  </si>
  <si>
    <t>Quelle preuve demandes-tu ou gardes-tu pour vérifier le point « Données origine » ?</t>
  </si>
  <si>
    <t>Les preuves utiles sont tableau de suivi, BPU, fiche fournisseur, facture, bon de livraison et fichier de reporting. Elles doivent être datées, lisibles, liées au bon produit et cohérentes avec la commande. La réponse doit nommer les justificatifs, leur support et leur lieu de conservation. La preuve doit pouvoir être relue pendant l’analyse des offres, à la réception ou lors du suivi d’exécution, avec un lien clair entre exigence, pièce du marché et contrôle.</t>
  </si>
  <si>
    <t>Données origine : On contrôle les documents du produit livré : étiquette, fiche produit, bon ou attestation. Sans trace claire, on ne valide pas.</t>
  </si>
  <si>
    <t>Données origine — Tracer : Données → Origine → Utiles.</t>
  </si>
  <si>
    <t>Conseil formateur Q007 : partir du fil « Données origine → Preuve → BPU ». Faire citer une preuve réelle, son support et son lieu de conservation. Refuser la réponse orale ou vague si aucune trace exploitable n’est nommée.</t>
  </si>
  <si>
    <t>Données origine : Les preuves utiles sont tableau de suivi, BPU, fiche fournisseur, facture, bon de livraison et fichier de reporting. La preuve doit être lisible, conservée et reliée au marché.</t>
  </si>
  <si>
    <t>Données origine → Preuve → BPU.</t>
  </si>
  <si>
    <t>Données origine → Trace écrite → BPU.</t>
  </si>
  <si>
    <t>Quel risque faut-il éviter avec le point « Données origine », et quelle mesure sécurise le marché ?</t>
  </si>
  <si>
    <t>Quelle erreur peut poser problème avec le point « Données origine », et comment l’éviter ?</t>
  </si>
  <si>
    <t>Le risque est de recevoir des données globales ou tardives qui empêchent le contrôle ligne par ligne. Cela rend la traçabilité fragile et le contrôle fournisseur peu fiable. La réponse doit montrer la conséquence concrète : concurrence faussée, offre incomparable, livraison non maîtrisée, preuve absente ou clause inapplicable. La sécurisation passe par une rédaction mesurable, une preuve demandée et une cohérence entre les pièces.</t>
  </si>
  <si>
    <t>Données origine : Le problème est d’accepter un produit sans preuve claire ou avec une information qui ne correspond pas au produit. On explique le blocage et comment l’éviter.</t>
  </si>
  <si>
    <t>Données origine — Sécuriser : Données → Origine → Risque.</t>
  </si>
  <si>
    <t>Conseil formateur Q008 : partir du fil « Données origine → Risque → Sécurisation ». Faire nommer le risque, sa conséquence et la correction prévue. La réponse doit montrer l’effet concret sur la concurrence, la livraison, la comparaison ou le suivi.</t>
  </si>
  <si>
    <t>Données origine : Le risque est de recevoir des données globales ou tardives qui empêchent le contrôle ligne par ligne. Le risque doit être nommé avec sa mesure de sécurisation.</t>
  </si>
  <si>
    <t>Données origine → Risque → Sécurisation.</t>
  </si>
  <si>
    <t>Données origine → Erreur → Correction.</t>
  </si>
  <si>
    <t>Comment appliquer le point « Données origine » en préparation, réception ou suivi d’exécution ?</t>
  </si>
  <si>
    <t>Concrètement, que fais-tu pour appliquer ou contrôler le point « Données origine » ?</t>
  </si>
  <si>
    <t>Données origine : On compare la commande, le produit, l’étiquette et le bon de livraison. On regarde, on compare, on note et on signale.</t>
  </si>
  <si>
    <t>Données origine — Agir : Données → Origine → Application.</t>
  </si>
  <si>
    <t>Conseil formateur Q009 : partir du fil « Données origine → Application → Terrain ». Ramener l’apprenant à une action observable : regarder, comparer, noter, signaler. Faire préciser le moment du contrôle et le document utilisé.</t>
  </si>
  <si>
    <t>Données origine : Le contrôle compare commande, BPU, produit livré, étiquette, lot et documents fournisseur. L’action, le moment et le support de contrôle doivent être identifiés.</t>
  </si>
  <si>
    <t>Données origine → Application → Terrain.</t>
  </si>
  <si>
    <t>Données origine → Geste terrain → Suivi.</t>
  </si>
  <si>
    <t>Dans quelle pièce du marché faut-il placer le point « Données origine », et comment vérifier la cohérence avec les autres pièces ?</t>
  </si>
  <si>
    <t>Dans quel document ranges-tu le point « Données origine », et que vérifies-tu pour éviter une contradiction ?</t>
  </si>
  <si>
    <t>L’exigence précise fixer fréquence, format, destinataire et contenu minimal des données d’origine, la preuve attendue, le moment du contrôle et la conséquence en cas d’écart. La réponse doit distinguer la pièce qui fixe l’exigence, celle qui règle l’exécution, celle qui organise la réponse et celle qui porte les prix. La clause ou le critère reste mesurable, vérifiable et cohérent avec le besoin alimentaire.</t>
  </si>
  <si>
    <t>Données origine : Le marché dit ce que le fournisseur doit prouver, quand il doit le faire et ce qui se passe si la preuve manque. La règle doit être au bon endroit et compréhensible.</t>
  </si>
  <si>
    <t>Données origine — Placer : Données → Origine → Critère.</t>
  </si>
  <si>
    <t>Conseil formateur Q010 : partir du fil « Données origine → Critère → Clause ». Faire placer l’information dans la bonne pièce du marché et vérifier la cohérence entre RC, CCTP, CCAP et BPU. Relancer si critère, clause et prix sont confondus.</t>
  </si>
  <si>
    <t>Données origine : L’exigence précise fixer fréquence, format, destinataire et contenu minimal des données d’origine, la preuve attendue, le. La bonne pièce du marché doit porter une règle mesurable.</t>
  </si>
  <si>
    <t>Données origine → Critère → Clause.</t>
  </si>
  <si>
    <t>Données origine → Écrire clair → Vérifier.</t>
  </si>
  <si>
    <t>Quel est le rôle du point « Volailles vrac » dans le marché, et quel périmètre doit être contrôlé ?</t>
  </si>
  <si>
    <t>À quoi sert le point « Volailles vrac » dans le marché, et jusqu’où faut-il le contrôler ?</t>
  </si>
  <si>
    <t>Traçabilité des volailles fraîches en vrac identifie le produit, l’information réglementaire suivie et la preuve de contrôle. Le lien avec l’offre, la livraison et le lot est clair. La réponse doit préciser le périmètre concerné, les acteurs ou documents touchés et la limite à ne pas dépasser. Elle rattache le point au besoin écrit et à un contrôle possible, sans transformer l’objectif en préférence non justifiée.</t>
  </si>
  <si>
    <t>Traçabilité des volailles fraîches en vrac permet de savoir quel produit est suivi, quelle information est vérifiée et quelle preuve accompagne la livraison. Il faut dire simplement ce que cela veut dire, qui est concerné et jusqu’où on contrôle. La réponse doit éviter le flou : on vérifie un produit, un fournisseur, une livraison, un document ou une règle précise.</t>
  </si>
  <si>
    <t>Volailles vrac : Traçabilité des volailles fraîches en vrac permet de savoir quel produit est suivi, quelle information est vérifiée. On sait ce qui est contrôlé et jusqu’où.</t>
  </si>
  <si>
    <t>Volailles vrac — Définir : Volailles → Définition → Périmètre.</t>
  </si>
  <si>
    <t>Conseil formateur Q011 : utiliser le fil « Volailles vrac → Définition → Périmètre ». Faire définir Volailles vrac, fixer le périmètre et demander une limite vérifiable. Relancer si l’apprenant répète le thème sans dire ce qui est réellement contrôlé.</t>
  </si>
  <si>
    <t>Volailles vrac : Traçabilité des volailles fraîches en vrac identifie le produit, l’information réglementaire suivie et la preuve de contrôle. Périmètre, preuve et limite doivent rester vérifiables.</t>
  </si>
  <si>
    <t>Volailles vrac → Définition → Périmètre.</t>
  </si>
  <si>
    <t>Volailles vrac → Comprendre → Limite.</t>
  </si>
  <si>
    <t>Quelles preuves permettent de contrôler le point « Volailles vrac » dans le dossier du marché ?</t>
  </si>
  <si>
    <t>Quelle preuve demandes-tu ou gardes-tu pour vérifier le point « Volailles vrac » ?</t>
  </si>
  <si>
    <t>Les preuves utiles sont bon de livraison, étiquette lot, fiche produit, numéro de lot, origine et abattoir le cas échéant. Elles doivent être datées, lisibles, liées au bon produit et cohérentes avec la commande. La réponse doit nommer les justificatifs, leur support et leur lieu de conservation. La preuve doit pouvoir être relue pendant l’analyse des offres, à la réception ou lors du suivi d’exécution, avec un lien clair entre exigence, pièce du marché et contrôle.</t>
  </si>
  <si>
    <t>Volailles vrac : On contrôle les documents du produit livré : étiquette, fiche produit, bon ou attestation. Sans trace claire, on ne valide pas.</t>
  </si>
  <si>
    <t>Volailles vrac — Tracer : Volailles → Utiles → Livraison.</t>
  </si>
  <si>
    <t>Conseil formateur Q012 : partir du fil « Volailles vrac → Preuve → Livraison ». Faire citer une preuve réelle, son support et son lieu de conservation. Refuser la réponse orale ou vague si aucune trace exploitable n’est nommée.</t>
  </si>
  <si>
    <t>Volailles vrac : Les preuves utiles sont bon de livraison, étiquette lot, fiche produit, numéro de lot, origine et abattoir le cas échéant. La preuve doit être lisible, conservée et reliée au marché.</t>
  </si>
  <si>
    <t>Volailles vrac → Preuve → Livraison.</t>
  </si>
  <si>
    <t>Volailles vrac → Trace écrite → Livraison.</t>
  </si>
  <si>
    <t>Quel risque faut-il éviter avec le point « Volailles vrac », et quelle mesure sécurise le marché ?</t>
  </si>
  <si>
    <t>Quelle erreur peut poser problème avec le point « Volailles vrac », et comment l’éviter ?</t>
  </si>
  <si>
    <t>Le risque est de perdre l’information d’origine dès la réception ou au stockage après déconditionnement. Cela rend la traçabilité fragile et le contrôle fournisseur peu fiable. La réponse doit montrer la conséquence concrète : concurrence faussée, offre incomparable, livraison non maîtrisée, preuve absente ou clause inapplicable. La sécurisation passe par une rédaction mesurable, une preuve demandée et une cohérence entre les pièces.</t>
  </si>
  <si>
    <t>Volailles vrac : Le problème est d’accepter un produit sans preuve claire ou avec une information qui ne correspond pas au produit. On explique le blocage et comment l’éviter.</t>
  </si>
  <si>
    <t>Volailles vrac — Sécuriser : Volailles → Risque → Erreur.</t>
  </si>
  <si>
    <t>Conseil formateur Q013 : partir du fil « Volailles vrac → Risque → Sécurisation ». Faire nommer le risque, sa conséquence et la correction prévue. La réponse doit montrer l’effet concret sur la concurrence, la livraison, la comparaison ou le suivi.</t>
  </si>
  <si>
    <t>Volailles vrac : Le risque est de perdre l’information d’origine dès la réception ou au stockage après déconditionnement. Le risque doit être nommé avec sa mesure de sécurisation.</t>
  </si>
  <si>
    <t>Volailles vrac → Risque → Sécurisation.</t>
  </si>
  <si>
    <t>Volailles vrac → Erreur → Correction.</t>
  </si>
  <si>
    <t>Comment appliquer le point « Volailles vrac » en préparation, réception ou suivi d’exécution ?</t>
  </si>
  <si>
    <t>Concrètement, que fais-tu pour appliquer ou contrôler le point « Volailles vrac » ?</t>
  </si>
  <si>
    <t>Volailles vrac : On compare la commande, le produit, l’étiquette et le bon de livraison. On regarde, on compare, on note et on signale.</t>
  </si>
  <si>
    <t>Volailles vrac — Agir : Volailles → Application → Terrain.</t>
  </si>
  <si>
    <t>Conseil formateur Q014 : partir du fil « Volailles vrac → Application → Terrain ». Ramener l’apprenant à une action observable : regarder, comparer, noter, signaler. Faire préciser le moment du contrôle et le document utilisé.</t>
  </si>
  <si>
    <t>Volailles vrac : Le contrôle compare commande, BPU, produit livré, étiquette, lot et documents fournisseur. L’action, le moment et le support de contrôle doivent être identifiés.</t>
  </si>
  <si>
    <t>Volailles vrac → Application → Terrain.</t>
  </si>
  <si>
    <t>Volailles vrac → Geste terrain → Suivi.</t>
  </si>
  <si>
    <t>Dans quelle pièce du marché faut-il placer le point « Volailles vrac », et comment vérifier la cohérence avec les autres pièces ?</t>
  </si>
  <si>
    <t>Dans quel document ranges-tu le point « Volailles vrac », et que vérifies-tu pour éviter une contradiction ?</t>
  </si>
  <si>
    <t>L’exigence précise imposer une traçabilité maintenue jusqu’à la réception et disponible au contrôle, la preuve attendue, le moment du contrôle et la conséquence en cas d’écart. La réponse doit distinguer la pièce qui fixe l’exigence, celle qui règle l’exécution, celle qui organise la réponse et celle qui porte les prix. La clause ou le critère reste mesurable, vérifiable et cohérent avec le besoin alimentaire.</t>
  </si>
  <si>
    <t>Volailles vrac : Le marché dit ce que le fournisseur doit prouver, quand il doit le faire et ce qui se passe si la preuve manque. La règle doit être au bon endroit et compréhensible.</t>
  </si>
  <si>
    <t>Volailles vrac — Placer : Volailles → Critère → Clause.</t>
  </si>
  <si>
    <t>Conseil formateur Q015 : partir du fil « Volailles vrac → Critère → Clause ». Faire placer l’information dans la bonne pièce du marché et vérifier la cohérence entre RC, CCTP, CCAP et BPU. Relancer si critère, clause et prix sont confondus.</t>
  </si>
  <si>
    <t>Volailles vrac : L’exigence précise imposer une traçabilité maintenue jusqu’à la réception et disponible au contrôle, la preuve attendue, le. La bonne pièce du marché doit porter une règle mesurable.</t>
  </si>
  <si>
    <t>Volailles vrac → Critère → Clause.</t>
  </si>
  <si>
    <t>Volailles vrac → Écrire clair → Vérifier.</t>
  </si>
  <si>
    <t>Quel est le rôle du point « Viandes » dans le marché, et quel périmètre doit être contrôlé ?</t>
  </si>
  <si>
    <t>À quoi sert le point « Viandes » dans le marché, et jusqu’où faut-il le contrôler ?</t>
  </si>
  <si>
    <t>Traçabilité des viandes identifie le produit, l’information réglementaire suivie et la preuve de contrôle. Le lien avec l’offre, la livraison et le lot est clair. La réponse doit préciser le périmètre concerné, les acteurs ou documents touchés et la limite à ne pas dépasser. Elle rattache le point au besoin écrit et à un contrôle possible, sans transformer l’objectif en préférence non justifiée.</t>
  </si>
  <si>
    <t>Traçabilité des viandes permet de savoir quel produit est suivi, quelle information est vérifiée et quelle preuve accompagne la livraison. Il faut dire simplement ce que cela veut dire, qui est concerné et jusqu’où on contrôle. La réponse doit éviter le flou : on vérifie un produit, un fournisseur, une livraison, un document ou une règle précise.</t>
  </si>
  <si>
    <t>Viandes : Traçabilité des viandes permet de savoir quel produit est suivi, quelle information est vérifiée et quelle preuve. On sait ce qui est contrôlé et jusqu’où.</t>
  </si>
  <si>
    <t>Viandes — Définir : Viandes → Définition → Périmètre.</t>
  </si>
  <si>
    <t>Conseil formateur Q016 : utiliser le fil « Viandes → Définition → Périmètre ». Faire définir Viandes, fixer le périmètre et demander une limite vérifiable. Relancer si l’apprenant répète le thème sans dire ce qui est réellement contrôlé.</t>
  </si>
  <si>
    <t>Viandes : Traçabilité des viandes identifie le produit, l’information réglementaire suivie et la preuve de contrôle. Périmètre, preuve et limite doivent rester vérifiables.</t>
  </si>
  <si>
    <t>Viandes → Définition → Périmètre.</t>
  </si>
  <si>
    <t>Viandes → Comprendre → Limite.</t>
  </si>
  <si>
    <t>Quelles preuves permettent de contrôler le point « Viandes » dans le dossier du marché ?</t>
  </si>
  <si>
    <t>Quelle preuve demandes-tu ou gardes-tu pour vérifier le point « Viandes » ?</t>
  </si>
  <si>
    <t>Les preuves utiles sont étiquette sanitaire, estampille, bon de livraison, fiche technique, facture et numéro de lot. Elles doivent être datées, lisibles, liées au bon produit et cohérentes avec la commande. La réponse doit nommer les justificatifs, leur support et leur lieu de conservation. La preuve doit pouvoir être relue pendant l’analyse des offres, à la réception ou lors du suivi d’exécution, avec un lien clair entre exigence, pièce du marché et contrôle.</t>
  </si>
  <si>
    <t>Viandes : On contrôle les documents du produit livré : étiquette, fiche produit, bon ou attestation. Sans trace claire, on ne valide pas.</t>
  </si>
  <si>
    <t>Viandes — Tracer : Viandes → Utiles → Étiquette.</t>
  </si>
  <si>
    <t>Conseil formateur Q017 : partir du fil « Viandes → Preuve → Étiquette ». Faire citer une preuve réelle, son support et son lieu de conservation. Refuser la réponse orale ou vague si aucune trace exploitable n’est nommée.</t>
  </si>
  <si>
    <t>Viandes : Les preuves utiles sont étiquette sanitaire, estampille, bon de livraison, fiche technique, facture et numéro de lot. La preuve doit être lisible, conservée et reliée au marché.</t>
  </si>
  <si>
    <t>Viandes → Preuve → Étiquette.</t>
  </si>
  <si>
    <t>Viandes → Trace écrite → Étiquette.</t>
  </si>
  <si>
    <t>Quel risque faut-il éviter avec le point « Viandes », et quelle mesure sécurise le marché ?</t>
  </si>
  <si>
    <t>Quelle erreur peut poser problème avec le point « Viandes », et comment l’éviter ?</t>
  </si>
  <si>
    <t>Le risque est de mélanger espèces, muscles, origines ou lots sans preuve exploitable. Cela rend la traçabilité fragile et le contrôle fournisseur peu fiable. La réponse doit montrer la conséquence concrète : concurrence faussée, offre incomparable, livraison non maîtrisée, preuve absente ou clause inapplicable. La sécurisation passe par une rédaction mesurable, une preuve demandée et une cohérence entre les pièces.</t>
  </si>
  <si>
    <t>Viandes : Le problème est d’accepter un produit sans preuve claire ou avec une information qui ne correspond pas au produit. On explique le blocage et comment l’éviter.</t>
  </si>
  <si>
    <t>Viandes — Sécuriser : Viandes → Risque → Erreur.</t>
  </si>
  <si>
    <t>Conseil formateur Q018 : partir du fil « Viandes → Risque → Sécurisation ». Faire nommer le risque, sa conséquence et la correction prévue. La réponse doit montrer l’effet concret sur la concurrence, la livraison, la comparaison ou le suivi.</t>
  </si>
  <si>
    <t>Viandes : Le risque est de mélanger espèces, muscles, origines ou lots sans preuve exploitable. Le risque doit être nommé avec sa mesure de sécurisation.</t>
  </si>
  <si>
    <t>Viandes → Risque → Sécurisation.</t>
  </si>
  <si>
    <t>Viandes → Erreur → Correction.</t>
  </si>
  <si>
    <t>Comment appliquer le point « Viandes » en préparation, réception ou suivi d’exécution ?</t>
  </si>
  <si>
    <t>Concrètement, que fais-tu pour appliquer ou contrôler le point « Viandes » ?</t>
  </si>
  <si>
    <t>Viandes : On compare la commande, le produit, l’étiquette et le bon de livraison. On regarde, on compare, on note et on signale.</t>
  </si>
  <si>
    <t>Viandes — Agir : Viandes → Application → Terrain.</t>
  </si>
  <si>
    <t>Conseil formateur Q019 : partir du fil « Viandes → Application → Terrain ». Ramener l’apprenant à une action observable : regarder, comparer, noter, signaler. Faire préciser le moment du contrôle et le document utilisé.</t>
  </si>
  <si>
    <t>Viandes : Le contrôle compare commande, BPU, produit livré, étiquette, lot et documents fournisseur. L’action, le moment et le support de contrôle doivent être identifiés.</t>
  </si>
  <si>
    <t>Viandes → Application → Terrain.</t>
  </si>
  <si>
    <t>Viandes → Geste terrain → Suivi.</t>
  </si>
  <si>
    <t>Dans quelle pièce du marché faut-il placer le point « Viandes », et comment vérifier la cohérence avec les autres pièces ?</t>
  </si>
  <si>
    <t>Dans quel document ranges-tu le point « Viandes », et que vérifies-tu pour éviter une contradiction ?</t>
  </si>
  <si>
    <t>L’exigence précise demander une information de traçabilité par ligne de produit et par livraison, la preuve attendue, le moment du contrôle et la conséquence en cas d’écart. La réponse doit distinguer la pièce qui fixe l’exigence, celle qui règle l’exécution, celle qui organise la réponse et celle qui porte les prix. La clause ou le critère reste mesurable, vérifiable et cohérent avec le besoin alimentaire.</t>
  </si>
  <si>
    <t>Viandes : Le marché dit ce que le fournisseur doit prouver, quand il doit le faire et ce qui se passe si la preuve manque. La règle doit être au bon endroit et compréhensible.</t>
  </si>
  <si>
    <t>Viandes — Placer : Viandes → Critère → Clause.</t>
  </si>
  <si>
    <t>Conseil formateur Q020 : partir du fil « Viandes → Critère → Clause ». Faire placer l’information dans la bonne pièce du marché et vérifier la cohérence entre RC, CCTP, CCAP et BPU. Relancer si critère, clause et prix sont confondus.</t>
  </si>
  <si>
    <t>Viandes : L’exigence précise demander une information de traçabilité par ligne de produit et par livraison, la preuve attendue, le. La bonne pièce du marché doit porter une règle mesurable.</t>
  </si>
  <si>
    <t>Viandes → Critère → Clause.</t>
  </si>
  <si>
    <t>Viandes → Écrire clair → Vérifier.</t>
  </si>
  <si>
    <t>Quel est le rôle du point « BOF » dans le marché, et quel périmètre doit être contrôlé ?</t>
  </si>
  <si>
    <t>À quoi sert le point « BOF » dans le marché, et jusqu’où faut-il le contrôler ?</t>
  </si>
  <si>
    <t>Traçabilité beurre œufs fromages identifie le produit, l’information réglementaire suivie et la preuve de contrôle. Le lien avec l’offre, la livraison et le lot est clair. La réponse doit préciser le périmètre concerné, les acteurs ou documents touchés et la limite à ne pas dépasser. Elle rattache le point au besoin écrit et à un contrôle possible, sans transformer l’objectif en préférence non justifiée.</t>
  </si>
  <si>
    <t>Traçabilité beurre œufs fromages permet de savoir quel produit est suivi, quelle information est vérifiée et quelle preuve accompagne la livraison. Il faut dire simplement ce que cela veut dire, qui est concerné et jusqu’où on contrôle. La réponse doit éviter le flou : on vérifie un produit, un fournisseur, une livraison, un document ou une règle précise.</t>
  </si>
  <si>
    <t>BOF : Traçabilité beurre œufs fromages permet de savoir quel produit est suivi, quelle information est vérifiée et quelle. On sait ce qui est contrôlé et jusqu’où.</t>
  </si>
  <si>
    <t>BOF — Définir : Définition → Périmètre → Traçabilité.</t>
  </si>
  <si>
    <t>Conseil formateur Q021 : utiliser le fil « BOF → Définition → Périmètre ». Faire définir BOF, fixer le périmètre et demander une limite vérifiable. Relancer si l’apprenant répète le thème sans dire ce qui est réellement contrôlé.</t>
  </si>
  <si>
    <t>BOF : Traçabilité beurre œufs fromages identifie le produit, l’information réglementaire suivie et la preuve de contrôle. Périmètre, preuve et limite doivent rester vérifiables.</t>
  </si>
  <si>
    <t>BOF → Définition → Périmètre.</t>
  </si>
  <si>
    <t>BOF → Comprendre → Limite.</t>
  </si>
  <si>
    <t>Quelles preuves permettent de contrôler le point « BOF » dans le dossier du marché ?</t>
  </si>
  <si>
    <t>Quelle preuve demandes-tu ou gardes-tu pour vérifier le point « BOF » ?</t>
  </si>
  <si>
    <t>Les preuves utiles sont étiquetage, code producteur ou atelier, date, lot, certificat ou fiche fournisseur selon le produit. Elles doivent être datées, lisibles, liées au bon produit et cohérentes avec la commande. La réponse doit nommer les justificatifs, leur support et leur lieu de conservation. La preuve doit pouvoir être relue pendant l’analyse des offres, à la réception ou lors du suivi d’exécution, avec un lien clair entre exigence, pièce du marché et contrôle.</t>
  </si>
  <si>
    <t>BOF : On contrôle les documents du produit livré : étiquette, fiche produit, bon ou attestation. Sans trace claire, on ne valide pas.</t>
  </si>
  <si>
    <t>BOF — Tracer : Utiles → Étiquetage → Producteur.</t>
  </si>
  <si>
    <t>Conseil formateur Q022 : partir du fil « BOF → Preuve → Producteur ». Faire citer une preuve réelle, son support et son lieu de conservation. Refuser la réponse orale ou vague si aucune trace exploitable n’est nommée.</t>
  </si>
  <si>
    <t>BOF : Les preuves utiles sont étiquetage, code producteur ou atelier, date, lot, certificat ou fiche fournisseur selon le produit. La preuve doit être lisible, conservée et reliée au marché.</t>
  </si>
  <si>
    <t>BOF → Preuve → Producteur.</t>
  </si>
  <si>
    <t>BOF → Trace écrite → Producteur.</t>
  </si>
  <si>
    <t>Quel risque faut-il éviter avec le point « BOF », et quelle mesure sécurise le marché ?</t>
  </si>
  <si>
    <t>Quelle erreur peut poser problème avec le point « BOF », et comment l’éviter ?</t>
  </si>
  <si>
    <t>Le risque est de ne garder que la désignation commerciale sans lot, origine ni preuve de catégorie. Cela rend la traçabilité fragile et le contrôle fournisseur peu fiable. La réponse doit montrer la conséquence concrète : concurrence faussée, offre incomparable, livraison non maîtrisée, preuve absente ou clause inapplicable. La sécurisation passe par une rédaction mesurable, une preuve demandée et une cohérence entre les pièces.</t>
  </si>
  <si>
    <t>BOF : Le problème est d’accepter un produit sans preuve claire ou avec une information qui ne correspond pas au produit. On explique le blocage et comment l’éviter.</t>
  </si>
  <si>
    <t>BOF — Sécuriser : Risque → Erreur → Éviter.</t>
  </si>
  <si>
    <t>Conseil formateur Q023 : partir du fil « BOF → Risque → Sécurisation ». Faire nommer le risque, sa conséquence et la correction prévue. La réponse doit montrer l’effet concret sur la concurrence, la livraison, la comparaison ou le suivi.</t>
  </si>
  <si>
    <t>BOF : Le risque est de ne garder que la désignation commerciale sans lot, origine ni preuve de catégorie. Le risque doit être nommé avec sa mesure de sécurisation.</t>
  </si>
  <si>
    <t>BOF → Risque → Sécurisation.</t>
  </si>
  <si>
    <t>BOF → Erreur → Correction.</t>
  </si>
  <si>
    <t>Comment appliquer le point « BOF » en préparation, réception ou suivi d’exécution ?</t>
  </si>
  <si>
    <t>Concrètement, que fais-tu pour appliquer ou contrôler le point « BOF » ?</t>
  </si>
  <si>
    <t>BOF : On compare la commande, le produit, l’étiquette et le bon de livraison. On regarde, on compare, on note et on signale.</t>
  </si>
  <si>
    <t>BOF — Agir : Application → Terrain → Compare.</t>
  </si>
  <si>
    <t>Conseil formateur Q024 : partir du fil « BOF → Application → Terrain ». Ramener l’apprenant à une action observable : regarder, comparer, noter, signaler. Faire préciser le moment du contrôle et le document utilisé.</t>
  </si>
  <si>
    <t>BOF : Le contrôle compare commande, BPU, produit livré, étiquette, lot et documents fournisseur. L’action, le moment et le support de contrôle doivent être identifiés.</t>
  </si>
  <si>
    <t>BOF → Application → Terrain.</t>
  </si>
  <si>
    <t>BOF → Geste terrain → Suivi.</t>
  </si>
  <si>
    <t>Dans quelle pièce du marché faut-il placer le point « BOF », et comment vérifier la cohérence avec les autres pièces ?</t>
  </si>
  <si>
    <t>Dans quel document ranges-tu le point « BOF », et que vérifies-tu pour éviter une contradiction ?</t>
  </si>
  <si>
    <t>L’exigence précise prévoir la transmission de fiches produits et preuves par référence BOF, la preuve attendue, le moment du contrôle et la conséquence en cas d’écart. La réponse doit distinguer la pièce qui fixe l’exigence, celle qui règle l’exécution, celle qui organise la réponse et celle qui porte les prix. La clause ou le critère reste mesurable, vérifiable et cohérent avec le besoin alimentaire.</t>
  </si>
  <si>
    <t>BOF : Le marché dit ce que le fournisseur doit prouver, quand il doit le faire et ce qui se passe si la preuve manque. La règle doit être au bon endroit et compréhensible.</t>
  </si>
  <si>
    <t>BOF — Placer : Critère → Clause → Exigence.</t>
  </si>
  <si>
    <t>Conseil formateur Q025 : partir du fil « BOF → Critère → Clause ». Faire placer l’information dans la bonne pièce du marché et vérifier la cohérence entre RC, CCTP, CCAP et BPU. Relancer si critère, clause et prix sont confondus.</t>
  </si>
  <si>
    <t>BOF : L’exigence précise prévoir la transmission de fiches produits et preuves par référence BOF, la preuve attendue, le moment du. La bonne pièce du marché doit porter une règle mesurable.</t>
  </si>
  <si>
    <t>BOF → Critère → Clause.</t>
  </si>
  <si>
    <t>BOF → Écrire clair → Vérifier.</t>
  </si>
  <si>
    <t>Quel est le rôle du point « Produits mer » dans le marché, et quel périmètre doit être contrôlé ?</t>
  </si>
  <si>
    <t>À quoi sert le point « Produits mer » dans le marché, et jusqu’où faut-il le contrôler ?</t>
  </si>
  <si>
    <t>Traçabilité des produits de la mer et de l’aquaculture identifie le produit, l’information réglementaire suivie et la preuve de contrôle. Le lien avec l’offre, la livraison et le lot est clair. La réponse doit préciser le périmètre concerné, les acteurs ou documents touchés et la limite à ne pas dépasser. Elle rattache le point au besoin écrit et à un contrôle possible, sans transformer l’objectif en préférence non justifiée.</t>
  </si>
  <si>
    <t>Traçabilité des produits de la mer et de l’aquaculture permet de savoir quel produit est suivi, quelle information est vérifiée et quelle preuve accompagne la livraison. Il faut dire simplement ce que cela veut dire, qui est concerné et jusqu’où on contrôle. La réponse doit éviter le flou : on vérifie un produit, un fournisseur, une livraison, un document ou une règle précise.</t>
  </si>
  <si>
    <t>Produits mer : Traçabilité des produits de la mer et de l’aquaculture permet de savoir quel produit est suivi, quelle information. On sait ce qui est contrôlé et jusqu’où.</t>
  </si>
  <si>
    <t>Produits mer — Définir : Définition → Périmètre → Traçabilité.</t>
  </si>
  <si>
    <t>Conseil formateur Q026 : utiliser le fil « Produits mer → Définition → Périmètre ». Faire définir Produits mer, fixer le périmètre et demander une limite vérifiable. Relancer si l’apprenant répète le thème sans dire ce qui est réellement contrôlé.</t>
  </si>
  <si>
    <t>Produits mer : Traçabilité des produits de la mer et de l’aquaculture identifie le produit, l’information réglementaire suivie et la preuve. Périmètre, preuve et limite doivent rester vérifiables.</t>
  </si>
  <si>
    <t>Produits mer → Définition → Périmètre.</t>
  </si>
  <si>
    <t>Produits mer → Comprendre → Limite.</t>
  </si>
  <si>
    <t>Quelles preuves permettent de contrôler le point « Produits mer » dans le dossier du marché ?</t>
  </si>
  <si>
    <t>Quelle preuve demandes-tu ou gardes-tu pour vérifier le point « Produits mer » ?</t>
  </si>
  <si>
    <t>Les preuves utiles sont étiquette, zone de pêche ou pays d’élevage, méthode de production, lot, date de débarque ou. Elles doivent être datées, lisibles, liées au bon produit et cohérentes avec la commande. La réponse doit nommer les justificatifs, leur support et leur lieu de conservation. La preuve doit pouvoir être relue pendant l’analyse des offres, à la réception ou lors du suivi d’exécution, avec un lien clair entre exigence, pièce du marché et contrôle.</t>
  </si>
  <si>
    <t>Produits mer : On contrôle les documents du produit livré : étiquette, fiche produit, bon ou attestation. Sans trace claire, on ne valide pas.</t>
  </si>
  <si>
    <t>Produits mer — Tracer : Utiles → Étiquette → Pêche.</t>
  </si>
  <si>
    <t>Conseil formateur Q027 : partir du fil « Produits mer → Preuve → Pêche ». Faire citer une preuve réelle, son support et son lieu de conservation. Refuser la réponse orale ou vague si aucune trace exploitable n’est nommée.</t>
  </si>
  <si>
    <t>Produits mer : Les preuves utiles sont étiquette, zone de pêche ou pays d’élevage, méthode de production, lot, date de débarque ou. La preuve doit être lisible, conservée et reliée au marché.</t>
  </si>
  <si>
    <t>Produits mer → Preuve → Pêche.</t>
  </si>
  <si>
    <t>Produits mer → Trace écrite → Pêche.</t>
  </si>
  <si>
    <t>Quel risque faut-il éviter avec le point « Produits mer », et quelle mesure sécurise le marché ?</t>
  </si>
  <si>
    <t>Quelle erreur peut poser problème avec le point « Produits mer », et comment l’éviter ?</t>
  </si>
  <si>
    <t>Le risque est de remplacer une espèce, une zone ou une méthode de production sans information claire. Cela rend la traçabilité fragile et le contrôle fournisseur peu fiable. La réponse doit montrer la conséquence concrète : concurrence faussée, offre incomparable, livraison non maîtrisée, preuve absente ou clause inapplicable. La sécurisation passe par une rédaction mesurable, une preuve demandée et une cohérence entre les pièces.</t>
  </si>
  <si>
    <t>Produits mer : Le problème est d’accepter un produit sans preuve claire ou avec une information qui ne correspond pas au produit. On explique le blocage et comment l’éviter.</t>
  </si>
  <si>
    <t>Produits mer — Sécuriser : Risque → Erreur → Éviter.</t>
  </si>
  <si>
    <t>Conseil formateur Q028 : partir du fil « Produits mer → Risque → Sécurisation ». Faire nommer le risque, sa conséquence et la correction prévue. La réponse doit montrer l’effet concret sur la concurrence, la livraison, la comparaison ou le suivi.</t>
  </si>
  <si>
    <t>Produits mer : Le risque est de remplacer une espèce, une zone ou une méthode de production sans information claire. Le risque doit être nommé avec sa mesure de sécurisation.</t>
  </si>
  <si>
    <t>Produits mer → Risque → Sécurisation.</t>
  </si>
  <si>
    <t>Produits mer → Erreur → Correction.</t>
  </si>
  <si>
    <t>Comment appliquer le point « Produits mer » en préparation, réception ou suivi d’exécution ?</t>
  </si>
  <si>
    <t>Concrètement, que fais-tu pour appliquer ou contrôler le point « Produits mer » ?</t>
  </si>
  <si>
    <t>Produits mer : On compare la commande, le produit, l’étiquette et le bon de livraison. On regarde, on compare, on note et on signale.</t>
  </si>
  <si>
    <t>Produits mer — Agir : Application → Terrain → Compare.</t>
  </si>
  <si>
    <t>Conseil formateur Q029 : partir du fil « Produits mer → Application → Terrain ». Ramener l’apprenant à une action observable : regarder, comparer, noter, signaler. Faire préciser le moment du contrôle et le document utilisé.</t>
  </si>
  <si>
    <t>Produits mer : Le contrôle compare commande, BPU, produit livré, étiquette, lot et documents fournisseur. L’action, le moment et le support de contrôle doivent être identifiés.</t>
  </si>
  <si>
    <t>Produits mer → Application → Terrain.</t>
  </si>
  <si>
    <t>Produits mer → Geste terrain → Suivi.</t>
  </si>
  <si>
    <t>Dans quelle pièce du marché faut-il placer le point « Produits mer », et comment vérifier la cohérence avec les autres pièces ?</t>
  </si>
  <si>
    <t>Dans quel document ranges-tu le point « Produits mer », et que vérifies-tu pour éviter une contradiction ?</t>
  </si>
  <si>
    <t>L’exigence précise exiger les données de zone, méthode et lot sur chaque livraison concernée, la preuve attendue, le moment du contrôle et la conséquence en cas d’écart. La réponse doit distinguer la pièce qui fixe l’exigence, celle qui règle l’exécution, celle qui organise la réponse et celle qui porte les prix. La clause ou le critère reste mesurable, vérifiable et cohérent avec le besoin alimentaire.</t>
  </si>
  <si>
    <t>Produits mer : Le marché dit ce que le fournisseur doit prouver, quand il doit le faire et ce qui se passe si la preuve manque. La règle doit être au bon endroit et compréhensible.</t>
  </si>
  <si>
    <t>Produits mer — Placer : Critère → Clause → Exigence.</t>
  </si>
  <si>
    <t>Conseil formateur Q030 : partir du fil « Produits mer → Critère → Clause ». Faire placer l’information dans la bonne pièce du marché et vérifier la cohérence entre RC, CCTP, CCAP et BPU. Relancer si critère, clause et prix sont confondus.</t>
  </si>
  <si>
    <t>Produits mer : L’exigence précise exiger les données de zone, méthode et lot sur chaque livraison concernée, la preuve attendue, le moment. La bonne pièce du marché doit porter une règle mesurable.</t>
  </si>
  <si>
    <t>Produits mer → Critère → Clause.</t>
  </si>
  <si>
    <t>Produits mer → Écrire clair → Vérifier.</t>
  </si>
  <si>
    <t>Quel est le rôle du point « Fruits légumes » dans le marché, et quel périmètre doit être contrôlé ?</t>
  </si>
  <si>
    <t>À quoi sert le point « Fruits légumes » dans le marché, et jusqu’où faut-il le contrôler ?</t>
  </si>
  <si>
    <t>Traçabilité des fruits et légumes identifie le produit, l’information réglementaire suivie et la preuve de contrôle. Le lien avec l’offre, la livraison et le lot est clair. La réponse doit préciser le périmètre concerné, les acteurs ou documents touchés et la limite à ne pas dépasser. Elle rattache le point au besoin écrit et à un contrôle possible, sans transformer l’objectif en préférence non justifiée.</t>
  </si>
  <si>
    <t>Traçabilité des fruits et légumes permet de savoir quel produit est suivi, quelle information est vérifiée et quelle preuve accompagne la livraison. Il faut dire simplement ce que cela veut dire, qui est concerné et jusqu’où on contrôle. La réponse doit éviter le flou : on vérifie un produit, un fournisseur, une livraison, un document ou une règle précise.</t>
  </si>
  <si>
    <t>Fruits légumes : Traçabilité des fruits et légumes permet de savoir quel produit est suivi, quelle information est vérifiée et. On sait ce qui est contrôlé et jusqu’où.</t>
  </si>
  <si>
    <t>Fruits légumes — Définir : Fruits → Légumes → Définition.</t>
  </si>
  <si>
    <t>Conseil formateur Q031 : utiliser le fil « Fruits légumes → Définition → Périmètre ». Faire définir Fruits légumes, fixer le périmètre et demander une limite vérifiable. Relancer si l’apprenant répète le thème sans dire ce qui est réellement contrôlé.</t>
  </si>
  <si>
    <t>Fruits légumes : Traçabilité des fruits et légumes identifie le produit, l’information réglementaire suivie et la preuve de contrôle. Périmètre, preuve et limite doivent rester vérifiables.</t>
  </si>
  <si>
    <t>Fruits légumes → Définition → Périmètre.</t>
  </si>
  <si>
    <t>Fruits légumes → Comprendre → Limite.</t>
  </si>
  <si>
    <t>Quelles preuves permettent de contrôler le point « Fruits légumes » dans le dossier du marché ?</t>
  </si>
  <si>
    <t>Quelle preuve demandes-tu ou gardes-tu pour vérifier le point « Fruits légumes » ?</t>
  </si>
  <si>
    <t>Les preuves utiles sont étiquette colis, origine, variété, calibre, bon de livraison, fiche fournisseur et facture. Elles doivent être datées, lisibles, liées au bon produit et cohérentes avec la commande. La réponse doit nommer les justificatifs, leur support et leur lieu de conservation. La preuve doit pouvoir être relue pendant l’analyse des offres, à la réception ou lors du suivi d’exécution, avec un lien clair entre exigence, pièce du marché et contrôle.</t>
  </si>
  <si>
    <t>Fruits légumes : On contrôle les documents du produit livré : étiquette, fiche produit, bon ou attestation. Sans trace claire, on ne valide pas.</t>
  </si>
  <si>
    <t>Fruits légumes — Tracer : Fruits → Légumes → Utiles.</t>
  </si>
  <si>
    <t>Conseil formateur Q032 : partir du fil « Fruits légumes → Preuve → Fiche produit ». Faire citer une preuve réelle, son support et son lieu de conservation. Refuser la réponse orale ou vague si aucune trace exploitable n’est nommée.</t>
  </si>
  <si>
    <t>Fruits légumes : Les preuves utiles sont étiquette colis, origine, variété, calibre, bon de livraison, fiche fournisseur et facture. La preuve doit être lisible, conservée et reliée au marché.</t>
  </si>
  <si>
    <t>Fruits légumes → Preuve → Fiche produit.</t>
  </si>
  <si>
    <t>Fruits légumes → Trace écrite → Fiche produit.</t>
  </si>
  <si>
    <t>Quel risque faut-il éviter avec le point « Fruits légumes », et quelle mesure sécurise le marché ?</t>
  </si>
  <si>
    <t>Quelle erreur peut poser problème avec le point « Fruits légumes », et comment l’éviter ?</t>
  </si>
  <si>
    <t>Le risque est de perdre l’origine lors du déconditionnement ou accepter des lots sans indication exploitable. Cela rend la traçabilité fragile et le contrôle fournisseur peu fiable. La réponse doit montrer la conséquence concrète : concurrence faussée, offre incomparable, livraison non maîtrisée, preuve absente ou clause inapplicable. La sécurisation passe par une rédaction mesurable, une preuve demandée et une cohérence entre les pièces.</t>
  </si>
  <si>
    <t>Fruits légumes : Le problème est d’accepter un produit sans preuve claire ou avec une information qui ne correspond pas au produit. On explique le blocage et comment l’éviter.</t>
  </si>
  <si>
    <t>Fruits légumes — Sécuriser : Fruits → Légumes → Risque.</t>
  </si>
  <si>
    <t>Conseil formateur Q033 : partir du fil « Fruits légumes → Risque → Sécurisation ». Faire nommer le risque, sa conséquence et la correction prévue. La réponse doit montrer l’effet concret sur la concurrence, la livraison, la comparaison ou le suivi.</t>
  </si>
  <si>
    <t>Fruits légumes : Le risque est de perdre l’origine lors du déconditionnement ou accepter des lots sans indication exploitable. Le risque doit être nommé avec sa mesure de sécurisation.</t>
  </si>
  <si>
    <t>Fruits légumes → Risque → Sécurisation.</t>
  </si>
  <si>
    <t>Fruits légumes → Erreur → Correction.</t>
  </si>
  <si>
    <t>Comment appliquer le point « Fruits légumes » en préparation, réception ou suivi d’exécution ?</t>
  </si>
  <si>
    <t>Concrètement, que fais-tu pour appliquer ou contrôler le point « Fruits légumes » ?</t>
  </si>
  <si>
    <t>Fruits légumes : On compare la commande, le produit, l’étiquette et le bon de livraison. On regarde, on compare, on note et on signale.</t>
  </si>
  <si>
    <t>Fruits légumes — Agir : Fruits → Légumes → Application.</t>
  </si>
  <si>
    <t>Conseil formateur Q034 : partir du fil « Fruits légumes → Application → Terrain ». Ramener l’apprenant à une action observable : regarder, comparer, noter, signaler. Faire préciser le moment du contrôle et le document utilisé.</t>
  </si>
  <si>
    <t>Fruits légumes : Le contrôle compare commande, BPU, produit livré, étiquette, lot et documents fournisseur. L’action, le moment et le support de contrôle doivent être identifiés.</t>
  </si>
  <si>
    <t>Fruits légumes → Application → Terrain.</t>
  </si>
  <si>
    <t>Fruits légumes → Geste terrain → Suivi.</t>
  </si>
  <si>
    <t>Dans quelle pièce du marché faut-il placer le point « Fruits légumes », et comment vérifier la cohérence avec les autres pièces ?</t>
  </si>
  <si>
    <t>Dans quel document ranges-tu le point « Fruits légumes », et que vérifies-tu pour éviter une contradiction ?</t>
  </si>
  <si>
    <t>L’exigence précise prévoir une exigence d’origine et de traçabilité des lots de fruits et légumes, la preuve attendue, le moment du contrôle et la conséquence en cas d’écart. La réponse doit distinguer la pièce qui fixe l’exigence, celle qui règle l’exécution, celle qui organise la réponse et celle qui porte les prix. La clause ou le critère reste mesurable, vérifiable et cohérent avec le besoin alimentaire.</t>
  </si>
  <si>
    <t>Fruits légumes : Le marché dit ce que le fournisseur doit prouver, quand il doit le faire et ce qui se passe si la preuve manque. La règle doit être au bon endroit et compréhensible.</t>
  </si>
  <si>
    <t>Fruits légumes — Placer : Fruits → Légumes → Critère.</t>
  </si>
  <si>
    <t>Conseil formateur Q035 : partir du fil « Fruits légumes → Critère → Clause ». Faire placer l’information dans la bonne pièce du marché et vérifier la cohérence entre RC, CCTP, CCAP et BPU. Relancer si critère, clause et prix sont confondus.</t>
  </si>
  <si>
    <t>Fruits légumes : L’exigence précise prévoir une exigence d’origine et de traçabilité des lots de fruits et légumes, la preuve attendue, le. La bonne pièce du marché doit porter une règle mesurable.</t>
  </si>
  <si>
    <t>Fruits légumes → Critère → Clause.</t>
  </si>
  <si>
    <t>Fruits légumes → Écrire clair → Vérifier.</t>
  </si>
  <si>
    <t>Quel est le rôle du point « Canards vaccinés » dans le marché, et quel périmètre doit être contrôlé ?</t>
  </si>
  <si>
    <t>À quoi sert le point « Canards vaccinés » dans le marché, et jusqu’où faut-il le contrôler ?</t>
  </si>
  <si>
    <t>Canards vaccinés contre l’influenza aviaire identifie le produit, l’information réglementaire suivie et la preuve de contrôle. Le lien avec l’offre, la livraison et le lot est clair. La réponse doit préciser le périmètre concerné, les acteurs ou documents touchés et la limite à ne pas dépasser. Elle rattache le point au besoin écrit et à un contrôle possible, sans transformer l’objectif en préférence non justifiée.</t>
  </si>
  <si>
    <t>Canards vaccinés contre l’influenza aviaire permet de savoir quel produit est suivi, quelle information est vérifiée et quelle preuve accompagne la livraison. Il faut dire simplement ce que cela veut dire, qui est concerné et jusqu’où on contrôle. La réponse doit éviter le flou : on vérifie un produit, un fournisseur, une livraison, un document ou une règle précise.</t>
  </si>
  <si>
    <t>Canards vaccinés : Canards vaccinés contre l’influenza aviaire permet de savoir quel produit est suivi, quelle information est. On sait ce qui est contrôlé et jusqu’où.</t>
  </si>
  <si>
    <t>Canards vaccinés — Définir : Canards → Vaccinés → Définition.</t>
  </si>
  <si>
    <t>Conseil formateur Q036 : utiliser le fil « Canards vaccinés → Définition → Périmètre ». Faire définir Canards vaccinés, fixer le périmètre et demander une limite vérifiable. Relancer si l’apprenant répète le thème sans dire ce qui est réellement contrôlé.</t>
  </si>
  <si>
    <t>Canards vaccinés : Canards vaccinés contre l’influenza aviaire identifie le produit, l’information réglementaire suivie et la preuve de. Périmètre, preuve et limite doivent rester vérifiables.</t>
  </si>
  <si>
    <t>Canards vaccinés → Définition → Périmètre.</t>
  </si>
  <si>
    <t>Canards vaccinés → Comprendre → Limite.</t>
  </si>
  <si>
    <t>Quelles preuves permettent de contrôler le point « Canards vaccinés » dans le dossier du marché ?</t>
  </si>
  <si>
    <t>Quelle preuve demandes-tu ou gardes-tu pour vérifier le point « Canards vaccinés » ?</t>
  </si>
  <si>
    <t>Les preuves utiles sont attestation fournisseur, fiche sanitaire, lot, origine, documents de filière et informations. Elles doivent être datées, lisibles, liées au bon produit et cohérentes avec la commande. La réponse doit nommer les justificatifs, leur support et leur lieu de conservation. La preuve doit pouvoir être relue pendant l’analyse des offres, à la réception ou lors du suivi d’exécution, avec un lien clair entre exigence, pièce du marché et contrôle.</t>
  </si>
  <si>
    <t>Canards vaccinés : On contrôle les documents du produit livré : étiquette, fiche produit, bon ou attestation. Sans trace claire, on ne valide pas.</t>
  </si>
  <si>
    <t>Canards vaccinés — Tracer : Canards → Vaccinés → Utiles.</t>
  </si>
  <si>
    <t>Conseil formateur Q037 : partir du fil « Canards vaccinés → Preuve → Fiche produit ». Faire citer une preuve réelle, son support et son lieu de conservation. Refuser la réponse orale ou vague si aucune trace exploitable n’est nommée.</t>
  </si>
  <si>
    <t>Canards vaccinés : Les preuves utiles sont attestation fournisseur, fiche sanitaire, lot, origine, documents de filière et informations. La preuve doit être lisible, conservée et reliée au marché.</t>
  </si>
  <si>
    <t>Canards vaccinés → Preuve → Fiche produit.</t>
  </si>
  <si>
    <t>Canards vaccinés → Trace écrite → Fiche produit.</t>
  </si>
  <si>
    <t>Quel risque faut-il éviter avec le point « Canards vaccinés », et quelle mesure sécurise le marché ?</t>
  </si>
  <si>
    <t>Quelle erreur peut poser problème avec le point « Canards vaccinés », et comment l’éviter ?</t>
  </si>
  <si>
    <t>Le risque est de traiter l’information sanitaire comme accessoire alors qu’elle conditionne le contrôle de. Cela rend la traçabilité fragile et le contrôle fournisseur peu fiable. La réponse doit montrer la conséquence concrète : concurrence faussée, offre incomparable, livraison non maîtrisée, preuve absente ou clause inapplicable. La sécurisation passe par une rédaction mesurable, une preuve demandée et une cohérence entre les pièces.</t>
  </si>
  <si>
    <t>Canards vaccinés : Le problème est d’accepter un produit sans preuve claire ou avec une information qui ne correspond pas au produit. On explique le blocage et comment l’éviter.</t>
  </si>
  <si>
    <t>Canards vaccinés — Sécuriser : Canards → Vaccinés → Risque.</t>
  </si>
  <si>
    <t>Conseil formateur Q038 : partir du fil « Canards vaccinés → Risque → Sécurisation ». Faire nommer le risque, sa conséquence et la correction prévue. La réponse doit montrer l’effet concret sur la concurrence, la livraison, la comparaison ou le suivi.</t>
  </si>
  <si>
    <t>Canards vaccinés : Le risque est de traiter l’information sanitaire comme accessoire alors qu’elle conditionne le contrôle de. Le risque doit être nommé avec sa mesure de sécurisation.</t>
  </si>
  <si>
    <t>Canards vaccinés → Risque → Sécurisation.</t>
  </si>
  <si>
    <t>Canards vaccinés → Erreur → Correction.</t>
  </si>
  <si>
    <t>Comment appliquer le point « Canards vaccinés » en préparation, réception ou suivi d’exécution ?</t>
  </si>
  <si>
    <t>Concrètement, que fais-tu pour appliquer ou contrôler le point « Canards vaccinés » ?</t>
  </si>
  <si>
    <t>Canards vaccinés : On compare la commande, le produit, l’étiquette et le bon de livraison. On regarde, on compare, on note et on signale.</t>
  </si>
  <si>
    <t>Canards vaccinés — Agir : Canards → Vaccinés → Application.</t>
  </si>
  <si>
    <t>Conseil formateur Q039 : partir du fil « Canards vaccinés → Application → Terrain ». Ramener l’apprenant à une action observable : regarder, comparer, noter, signaler. Faire préciser le moment du contrôle et le document utilisé.</t>
  </si>
  <si>
    <t>Canards vaccinés : Le contrôle compare commande, BPU, produit livré, étiquette, lot et documents fournisseur. L’action, le moment et le support de contrôle doivent être identifiés.</t>
  </si>
  <si>
    <t>Canards vaccinés → Application → Terrain.</t>
  </si>
  <si>
    <t>Canards vaccinés → Geste terrain → Suivi.</t>
  </si>
  <si>
    <t>Dans quelle pièce du marché faut-il placer le point « Canards vaccinés », et comment vérifier la cohérence avec les autres pièces ?</t>
  </si>
  <si>
    <t>Dans quel document ranges-tu le point « Canards vaccinés », et que vérifies-tu pour éviter une contradiction ?</t>
  </si>
  <si>
    <t>L’exigence précise demander explicitement les justificatifs relatifs au statut sanitaire attendu pour, la preuve attendue, le moment du contrôle et la conséquence en cas d’écart. La réponse doit distinguer la pièce qui fixe l’exigence, celle qui règle l’exécution, celle qui organise la réponse et celle qui porte les prix. La clause ou le critère reste mesurable, vérifiable et cohérent avec le besoin alimentaire.</t>
  </si>
  <si>
    <t>Canards vaccinés : Le marché dit ce que le fournisseur doit prouver, quand il doit le faire et ce qui se passe si la preuve manque. La règle doit être au bon endroit et compréhensible.</t>
  </si>
  <si>
    <t>Canards vaccinés — Placer : Canards → Vaccinés → Critère.</t>
  </si>
  <si>
    <t>Conseil formateur Q040 : partir du fil « Canards vaccinés → Critère → Clause ». Faire placer l’information dans la bonne pièce du marché et vérifier la cohérence entre RC, CCTP, CCAP et BPU. Relancer si critère, clause et prix sont confondus.</t>
  </si>
  <si>
    <t>Canards vaccinés : L’exigence précise demander explicitement les justificatifs relatifs au statut sanitaire attendu pour, la preuve attendue, le. La bonne pièce du marché doit porter une règle mesurable.</t>
  </si>
  <si>
    <t>Canards vaccinés → Critère → Clause.</t>
  </si>
  <si>
    <t>Canards vaccinés → Écrire clair → Vérifier.</t>
  </si>
  <si>
    <t>Quel est le rôle du point « VSM » dans le marché, et quel périmètre doit être contrôlé ?</t>
  </si>
  <si>
    <t>À quoi sert le point « VSM » dans le marché, et jusqu’où faut-il le contrôler ?</t>
  </si>
  <si>
    <t>Viande séparée mécaniquement identifie le produit, l’information réglementaire suivie et la preuve de contrôle. Le lien avec l’offre, la livraison et le lot est clair. La réponse doit préciser le périmètre concerné, les acteurs ou documents touchés et la limite à ne pas dépasser. Elle rattache le point au besoin écrit et à un contrôle possible, sans transformer l’objectif en préférence non justifiée.</t>
  </si>
  <si>
    <t>Viande séparée mécaniquement permet de savoir quel produit est suivi, quelle information est vérifiée et quelle preuve accompagne la livraison. Il faut dire simplement ce que cela veut dire, qui est concerné et jusqu’où on contrôle. La réponse doit éviter le flou : on vérifie un produit, un fournisseur, une livraison, un document ou une règle précise.</t>
  </si>
  <si>
    <t>VSM : Viande séparée mécaniquement permet de savoir quel produit est suivi, quelle information est vérifiée et quelle. On sait ce qui est contrôlé et jusqu’où.</t>
  </si>
  <si>
    <t>VSM — Définir : Définition → Périmètre → Viande.</t>
  </si>
  <si>
    <t>Conseil formateur Q041 : utiliser le fil « VSM → Définition → Périmètre ». Faire définir VSM, fixer le périmètre et demander une limite vérifiable. Relancer si l’apprenant répète le thème sans dire ce qui est réellement contrôlé.</t>
  </si>
  <si>
    <t>VSM : Viande séparée mécaniquement identifie le produit, l’information réglementaire suivie et la preuve de contrôle. Périmètre, preuve et limite doivent rester vérifiables.</t>
  </si>
  <si>
    <t>VSM → Définition → Périmètre.</t>
  </si>
  <si>
    <t>VSM → Comprendre → Limite.</t>
  </si>
  <si>
    <t>Quelles preuves permettent de contrôler le point « VSM » dans le dossier du marché ?</t>
  </si>
  <si>
    <t>Quelle preuve demandes-tu ou gardes-tu pour vérifier le point « VSM » ?</t>
  </si>
  <si>
    <t>Les preuves utiles sont fiche technique, liste d’ingrédients, déclaration fournisseur, cahier des charges et étiquetage. Elles doivent être datées, lisibles, liées au bon produit et cohérentes avec la commande. La réponse doit nommer les justificatifs, leur support et leur lieu de conservation. La preuve doit pouvoir être relue pendant l’analyse des offres, à la réception ou lors du suivi d’exécution, avec un lien clair entre exigence, pièce du marché et contrôle.</t>
  </si>
  <si>
    <t>VSM : On contrôle les documents du produit livré : étiquette, fiche produit, bon ou attestation. Sans trace claire, on ne valide pas.</t>
  </si>
  <si>
    <t>VSM — Tracer : Utiles → Fiche → Technique.</t>
  </si>
  <si>
    <t>Conseil formateur Q042 : partir du fil « VSM → Preuve → Technique ». Faire citer une preuve réelle, son support et son lieu de conservation. Refuser la réponse orale ou vague si aucune trace exploitable n’est nommée.</t>
  </si>
  <si>
    <t>VSM : Les preuves utiles sont fiche technique, liste d’ingrédients, déclaration fournisseur, cahier des charges et étiquetage. La preuve doit être lisible, conservée et reliée au marché.</t>
  </si>
  <si>
    <t>VSM → Preuve → Technique.</t>
  </si>
  <si>
    <t>VSM → Trace écrite → Technique.</t>
  </si>
  <si>
    <t>Quel risque faut-il éviter avec le point « VSM », et quelle mesure sécurise le marché ?</t>
  </si>
  <si>
    <t>Quelle erreur peut poser problème avec le point « VSM », et comment l’éviter ?</t>
  </si>
  <si>
    <t>Le risque est de ne pas repérer la VSM dans un produit transformé ou une préparation carnée. Cela rend la traçabilité fragile et le contrôle fournisseur peu fiable. La réponse doit montrer la conséquence concrète : concurrence faussée, offre incomparable, livraison non maîtrisée, preuve absente ou clause inapplicable. La sécurisation passe par une rédaction mesurable, une preuve demandée et une cohérence entre les pièces.</t>
  </si>
  <si>
    <t>VSM : Le problème est d’accepter un produit sans preuve claire ou avec une information qui ne correspond pas au produit. On explique le blocage et comment l’éviter.</t>
  </si>
  <si>
    <t>VSM — Sécuriser : Risque → Erreur → Éviter.</t>
  </si>
  <si>
    <t>Conseil formateur Q043 : partir du fil « VSM → Risque → Sécurisation ». Faire nommer le risque, sa conséquence et la correction prévue. La réponse doit montrer l’effet concret sur la concurrence, la livraison, la comparaison ou le suivi.</t>
  </si>
  <si>
    <t>VSM : Le risque est de ne pas repérer la VSM dans un produit transformé ou une préparation carnée. Le risque doit être nommé avec sa mesure de sécurisation.</t>
  </si>
  <si>
    <t>VSM → Risque → Sécurisation.</t>
  </si>
  <si>
    <t>VSM → Erreur → Correction.</t>
  </si>
  <si>
    <t>Comment appliquer le point « VSM » en préparation, réception ou suivi d’exécution ?</t>
  </si>
  <si>
    <t>Concrètement, que fais-tu pour appliquer ou contrôler le point « VSM » ?</t>
  </si>
  <si>
    <t>VSM : On compare la commande, le produit, l’étiquette et le bon de livraison. On regarde, on compare, on note et on signale.</t>
  </si>
  <si>
    <t>VSM — Agir : Application → Terrain → Compare.</t>
  </si>
  <si>
    <t>Conseil formateur Q044 : partir du fil « VSM → Application → Terrain ». Ramener l’apprenant à une action observable : regarder, comparer, noter, signaler. Faire préciser le moment du contrôle et le document utilisé.</t>
  </si>
  <si>
    <t>VSM : Le contrôle compare commande, BPU, produit livré, étiquette, lot et documents fournisseur. L’action, le moment et le support de contrôle doivent être identifiés.</t>
  </si>
  <si>
    <t>VSM → Application → Terrain.</t>
  </si>
  <si>
    <t>VSM → Geste terrain → Suivi.</t>
  </si>
  <si>
    <t>Dans quelle pièce du marché faut-il placer le point « VSM », et comment vérifier la cohérence avec les autres pièces ?</t>
  </si>
  <si>
    <t>Dans quel document ranges-tu le point « VSM », et que vérifies-tu pour éviter une contradiction ?</t>
  </si>
  <si>
    <t>L’exigence précise formuler l’acceptation, la restriction ou l’exclusion de VSM dans les exigences, la preuve attendue, le moment du contrôle et la conséquence en cas d’écart. La réponse doit distinguer la pièce qui fixe l’exigence, celle qui règle l’exécution, celle qui organise la réponse et celle qui porte les prix. La clause ou le critère reste mesurable, vérifiable et cohérent avec le besoin alimentaire.</t>
  </si>
  <si>
    <t>VSM : Le marché dit ce que le fournisseur doit prouver, quand il doit le faire et ce qui se passe si la preuve manque. La règle doit être au bon endroit et compréhensible.</t>
  </si>
  <si>
    <t>VSM — Placer : Critère → Clause → Exigence.</t>
  </si>
  <si>
    <t>Conseil formateur Q045 : partir du fil « VSM → Critère → Clause ». Faire placer l’information dans la bonne pièce du marché et vérifier la cohérence entre RC, CCTP, CCAP et BPU. Relancer si critère, clause et prix sont confondus.</t>
  </si>
  <si>
    <t>VSM : L’exigence précise formuler l’acceptation, la restriction ou l’exclusion de VSM dans les exigences, la preuve attendue, le. La bonne pièce du marché doit porter une règle mesurable.</t>
  </si>
  <si>
    <t>VSM → Critère → Clause.</t>
  </si>
  <si>
    <t>VSM → Écrire clair → Vérifier.</t>
  </si>
  <si>
    <t>Quel est le rôle du point « PAT réglementaire » dans le marché, et quel périmètre doit être contrôlé ?</t>
  </si>
  <si>
    <t>À quoi sert le point « PAT réglementaire » dans le marché, et jusqu’où faut-il le contrôler ?</t>
  </si>
  <si>
    <t>Protéines animales transformées identifie le produit, l’information réglementaire suivie et la preuve de contrôle. Le lien avec l’offre, la livraison et le lot est clair. La réponse doit préciser le périmètre concerné, les acteurs ou documents touchés et la limite à ne pas dépasser. Elle rattache le point au besoin écrit et à un contrôle possible, sans transformer l’objectif en préférence non justifiée.</t>
  </si>
  <si>
    <t>Protéines animales transformées permet de savoir quel produit est suivi, quelle information est vérifiée et quelle preuve accompagne la livraison. Il faut dire simplement ce que cela veut dire, qui est concerné et jusqu’où on contrôle. La réponse doit éviter le flou : on vérifie un produit, un fournisseur, une livraison, un document ou une règle précise.</t>
  </si>
  <si>
    <t>PAT réglementaire : Protéines animales transformées permet de savoir quel produit est suivi, quelle information est vérifiée et quelle. On sait ce qui est contrôlé et jusqu’où.</t>
  </si>
  <si>
    <t>PAT réglementaire — Définir : Réglementaire → Définition → Périmètre.</t>
  </si>
  <si>
    <t>Conseil formateur Q046 : utiliser le fil « PAT réglementaire → Définition → Périmètre ». Faire définir PAT réglementaire, fixer le périmètre et demander une limite vérifiable. Relancer si l’apprenant répète le thème sans dire ce qui est réellement contrôlé.</t>
  </si>
  <si>
    <t>PAT réglementaire : Protéines animales transformées identifie le produit, l’information réglementaire suivie et la preuve de contrôle. Périmètre, preuve et limite doivent rester vérifiables.</t>
  </si>
  <si>
    <t>PAT réglementaire → Définition → Périmètre.</t>
  </si>
  <si>
    <t>PAT réglementaire → Comprendre → Limite.</t>
  </si>
  <si>
    <t>Quelles preuves permettent de contrôler le point « PAT réglementaire » dans le dossier du marché ?</t>
  </si>
  <si>
    <t>Quelle preuve demandes-tu ou gardes-tu pour vérifier le point « PAT réglementaire » ?</t>
  </si>
  <si>
    <t>Les preuves utiles sont fiche technique, composition, origine de matière première, déclaration fournisseur et cahier des. Elles doivent être datées, lisibles, liées au bon produit et cohérentes avec la commande. La réponse doit nommer les justificatifs, leur support et leur lieu de conservation. La preuve doit pouvoir être relue pendant l’analyse des offres, à la réception ou lors du suivi d’exécution, avec un lien clair entre exigence, pièce du marché et contrôle.</t>
  </si>
  <si>
    <t>PAT réglementaire : On contrôle les documents du produit livré : étiquette, fiche produit, bon ou attestation. Sans trace claire, on ne valide pas.</t>
  </si>
  <si>
    <t>PAT réglementaire — Tracer : Réglementaire → Utiles → Fiche.</t>
  </si>
  <si>
    <t>Conseil formateur Q047 : partir du fil « PAT réglementaire → Preuve → Fiche ». Faire citer une preuve réelle, son support et son lieu de conservation. Refuser la réponse orale ou vague si aucune trace exploitable n’est nommée.</t>
  </si>
  <si>
    <t>PAT réglementaire : Les preuves utiles sont fiche technique, composition, origine de matière première, déclaration fournisseur et cahier des. La preuve doit être lisible, conservée et reliée au marché.</t>
  </si>
  <si>
    <t>PAT réglementaire → Preuve → Fiche.</t>
  </si>
  <si>
    <t>PAT réglementaire → Trace écrite → Fiche.</t>
  </si>
  <si>
    <t>Quel risque faut-il éviter avec le point « PAT réglementaire », et quelle mesure sécurise le marché ?</t>
  </si>
  <si>
    <t>Quelle erreur peut poser problème avec le point « PAT réglementaire », et comment l’éviter ?</t>
  </si>
  <si>
    <t>Le risque est de confondre PAT avec projet alimentaire territorial ou ignorer une matière animale transformée. Cela rend la traçabilité fragile et le contrôle fournisseur peu fiable. La réponse doit montrer la conséquence concrète : concurrence faussée, offre incomparable, livraison non maîtrisée, preuve absente ou clause inapplicable. La sécurisation passe par une rédaction mesurable, une preuve demandée et une cohérence entre les pièces.</t>
  </si>
  <si>
    <t>PAT réglementaire : Le problème est d’accepter un produit sans preuve claire ou avec une information qui ne correspond pas au produit. On explique le blocage et comment l’éviter.</t>
  </si>
  <si>
    <t>PAT réglementaire — Sécuriser : Réglementaire → Risque → Erreur.</t>
  </si>
  <si>
    <t>Conseil formateur Q048 : partir du fil « PAT réglementaire → Risque → Sécurisation ». Faire nommer le risque, sa conséquence et la correction prévue. La réponse doit montrer l’effet concret sur la concurrence, la livraison, la comparaison ou le suivi.</t>
  </si>
  <si>
    <t>PAT réglementaire : Le risque est de confondre PAT avec projet alimentaire territorial ou ignorer une matière animale transformée. Le risque doit être nommé avec sa mesure de sécurisation.</t>
  </si>
  <si>
    <t>PAT réglementaire → Risque → Sécurisation.</t>
  </si>
  <si>
    <t>PAT réglementaire → Erreur → Correction.</t>
  </si>
  <si>
    <t>Comment appliquer le point « PAT réglementaire » en préparation, réception ou suivi d’exécution ?</t>
  </si>
  <si>
    <t>Concrètement, que fais-tu pour appliquer ou contrôler le point « PAT réglementaire » ?</t>
  </si>
  <si>
    <t>PAT réglementaire : On compare la commande, le produit, l’étiquette et le bon de livraison. On regarde, on compare, on note et on signale.</t>
  </si>
  <si>
    <t>PAT réglementaire — Agir : Réglementaire → Application → Terrain.</t>
  </si>
  <si>
    <t>Conseil formateur Q049 : partir du fil « PAT réglementaire → Application → Terrain ». Ramener l’apprenant à une action observable : regarder, comparer, noter, signaler. Faire préciser le moment du contrôle et le document utilisé.</t>
  </si>
  <si>
    <t>PAT réglementaire : Le contrôle compare commande, BPU, produit livré, étiquette, lot et documents fournisseur. L’action, le moment et le support de contrôle doivent être identifiés.</t>
  </si>
  <si>
    <t>PAT réglementaire → Application → Terrain.</t>
  </si>
  <si>
    <t>PAT réglementaire → Geste terrain → Suivi.</t>
  </si>
  <si>
    <t>Dans quelle pièce du marché faut-il placer le point « PAT réglementaire », et comment vérifier la cohérence avec les autres pièces ?</t>
  </si>
  <si>
    <t>Dans quel document ranges-tu le point « PAT réglementaire », et que vérifies-tu pour éviter une contradiction ?</t>
  </si>
  <si>
    <t>L’exigence précise prévoir une vigilance documentaire sur les PAT quand elles peuvent être présentes, la preuve attendue, le moment du contrôle et la conséquence en cas d’écart. La réponse doit distinguer la pièce qui fixe l’exigence, celle qui règle l’exécution, celle qui organise la réponse et celle qui porte les prix. La clause ou le critère reste mesurable, vérifiable et cohérent avec le besoin alimentaire.</t>
  </si>
  <si>
    <t>PAT réglementaire : Le marché dit ce que le fournisseur doit prouver, quand il doit le faire et ce qui se passe si la preuve manque. La règle doit être au bon endroit et compréhensible.</t>
  </si>
  <si>
    <t>PAT réglementaire — Placer : Réglementaire → Critère → Clause.</t>
  </si>
  <si>
    <t>Conseil formateur Q050 : partir du fil « PAT réglementaire → Critère → Clause ». Faire placer l’information dans la bonne pièce du marché et vérifier la cohérence entre RC, CCTP, CCAP et BPU. Relancer si critère, clause et prix sont confondus.</t>
  </si>
  <si>
    <t>PAT réglementaire : L’exigence précise prévoir une vigilance documentaire sur les PAT quand elles peuvent être présentes, la preuve attendue, le. La bonne pièce du marché doit porter une règle mesurable.</t>
  </si>
  <si>
    <t>PAT réglementaire → Critère → Clause.</t>
  </si>
  <si>
    <t>PAT réglementaire → Écrire clair → Vérifier.</t>
  </si>
  <si>
    <t>Quel est le rôle du point « Documents » dans le marché, et quel périmètre doit être contrôlé ?</t>
  </si>
  <si>
    <t>À quoi sert le point « Documents » dans le marché, et jusqu’où faut-il le contrôler ?</t>
  </si>
  <si>
    <t>Documents de traçabilité identifie le produit, l’information réglementaire suivie et la preuve de contrôle. Le lien avec l’offre, la livraison et le lot est clair. La réponse doit préciser le périmètre concerné, les acteurs ou documents touchés et la limite à ne pas dépasser. Elle rattache le point au besoin écrit et à un contrôle possible, sans transformer l’objectif en préférence non justifiée.</t>
  </si>
  <si>
    <t>Documents de traçabilité permet de savoir quel produit est suivi, quelle information est vérifiée et quelle preuve accompagne la livraison. Il faut dire simplement ce que cela veut dire, qui est concerné et jusqu’où on contrôle. La réponse doit éviter le flou : on vérifie un produit, un fournisseur, une livraison, un document ou une règle précise.</t>
  </si>
  <si>
    <t>Documents : Documents de traçabilité permet de savoir quel produit est suivi, quelle information est vérifiée et quelle preuve. On sait ce qui est contrôlé et jusqu’où.</t>
  </si>
  <si>
    <t>Documents — Définir : Définition → Périmètre → Traçabilité.</t>
  </si>
  <si>
    <t>Conseil formateur Q051 : partir du fil « Documents → Définition → Périmètre ». Faire citer une preuve réelle, son support et son lieu de conservation. Refuser la réponse orale ou vague si aucune trace exploitable n’est nommée.</t>
  </si>
  <si>
    <t>Documents : Documents de traçabilité identifie le produit, l’information réglementaire suivie et la preuve de contrôle. Périmètre, preuve et limite doivent rester vérifiables.</t>
  </si>
  <si>
    <t>Documents → Définition → Périmètre.</t>
  </si>
  <si>
    <t>Documents → Comprendre → Limite.</t>
  </si>
  <si>
    <t>Quelles preuves permettent de contrôler le point « Documents » dans le dossier du marché ?</t>
  </si>
  <si>
    <t>Quelle preuve demandes-tu ou gardes-tu pour vérifier le point « Documents » ?</t>
  </si>
  <si>
    <t>Les preuves utiles sont BPU, fiche produit, certificats, labels, bons de livraison, factures, attestations et reporting. Elles doivent être datées, lisibles, liées au bon produit et cohérentes avec la commande. La réponse doit nommer les justificatifs, leur support et leur lieu de conservation. La preuve doit pouvoir être relue pendant l’analyse des offres, à la réception ou lors du suivi d’exécution, avec un lien clair entre exigence, pièce du marché et contrôle.</t>
  </si>
  <si>
    <t>Documents : On contrôle les documents du produit livré : étiquette, fiche produit, bon ou attestation. Sans trace claire, on ne valide pas.</t>
  </si>
  <si>
    <t>Documents — Tracer : Utiles → Fiche → Certificats.</t>
  </si>
  <si>
    <t>Conseil formateur Q052 : partir du fil « Documents → Preuve → Fiche ». Faire citer une preuve réelle, son support et son lieu de conservation. Refuser la réponse orale ou vague si aucune trace exploitable n’est nommée.</t>
  </si>
  <si>
    <t>Documents : Les preuves utiles sont BPU, fiche produit, certificats, labels, bons de livraison, factures, attestations et reporting. La preuve doit être lisible, conservée et reliée au marché.</t>
  </si>
  <si>
    <t>Documents → Preuve → Fiche.</t>
  </si>
  <si>
    <t>Documents → Trace écrite → Fiche.</t>
  </si>
  <si>
    <t>Quel risque faut-il éviter avec le point « Documents », et quelle mesure sécurise le marché ?</t>
  </si>
  <si>
    <t>Quelle erreur peut poser problème avec le point « Documents », et comment l’éviter ?</t>
  </si>
  <si>
    <t>Le risque est de accumuler des documents non reliés au produit ou périmés sans valeur de contrôle. Cela rend la traçabilité fragile et le contrôle fournisseur peu fiable. La réponse doit montrer la conséquence concrète : concurrence faussée, offre incomparable, livraison non maîtrisée, preuve absente ou clause inapplicable. La sécurisation passe par une rédaction mesurable, une preuve demandée et une cohérence entre les pièces.</t>
  </si>
  <si>
    <t>Documents : Le problème est d’accepter un produit sans preuve claire ou avec une information qui ne correspond pas au produit. On explique le blocage et comment l’éviter.</t>
  </si>
  <si>
    <t>Documents — Sécuriser : Risque → Erreur → Éviter.</t>
  </si>
  <si>
    <t>Conseil formateur Q053 : partir du fil « Documents → Risque → Sécurisation ». Faire citer une preuve réelle, son support et son lieu de conservation. Refuser la réponse orale ou vague si aucune trace exploitable n’est nommée.</t>
  </si>
  <si>
    <t>Documents : Le risque est de accumuler des documents non reliés au produit ou périmés sans valeur de contrôle. Le risque doit être nommé avec sa mesure de sécurisation.</t>
  </si>
  <si>
    <t>Documents → Risque → Sécurisation.</t>
  </si>
  <si>
    <t>Documents → Erreur → Correction.</t>
  </si>
  <si>
    <t>Comment appliquer le point « Documents » en préparation, réception ou suivi d’exécution ?</t>
  </si>
  <si>
    <t>Concrètement, que fais-tu pour appliquer ou contrôler le point « Documents » ?</t>
  </si>
  <si>
    <t>Documents : On compare la commande, le produit, l’étiquette et le bon de livraison. On regarde, on compare, on note et on signale.</t>
  </si>
  <si>
    <t>Documents — Agir : Application → Terrain → Compare.</t>
  </si>
  <si>
    <t>Conseil formateur Q054 : partir du fil « Documents → Application → Terrain ». Faire citer une preuve réelle, son support et son lieu de conservation. Refuser la réponse orale ou vague si aucune trace exploitable n’est nommée.</t>
  </si>
  <si>
    <t>Documents : Le contrôle compare commande, BPU, produit livré, étiquette, lot et documents fournisseur. L’action, le moment et le support de contrôle doivent être identifiés.</t>
  </si>
  <si>
    <t>Documents → Application → Terrain.</t>
  </si>
  <si>
    <t>Documents → Geste terrain → Suivi.</t>
  </si>
  <si>
    <t>Dans quelle pièce du marché faut-il placer le point « Documents », et comment vérifier la cohérence avec les autres pièces ?</t>
  </si>
  <si>
    <t>Dans quel document ranges-tu le point « Documents », et que vérifies-tu pour éviter une contradiction ?</t>
  </si>
  <si>
    <t>L’exigence précise définir les documents exigibles, leur fréquence de transmission et les conséquences, la preuve attendue, le moment du contrôle et la conséquence en cas d’écart. La réponse doit distinguer la pièce qui fixe l’exigence, celle qui règle l’exécution, celle qui organise la réponse et celle qui porte les prix. La clause ou le critère reste mesurable, vérifiable et cohérent avec le besoin alimentaire.</t>
  </si>
  <si>
    <t>Documents : Le marché dit ce que le fournisseur doit prouver, quand il doit le faire et ce qui se passe si la preuve manque. La règle doit être au bon endroit et compréhensible.</t>
  </si>
  <si>
    <t>Documents — Placer : Critère → Clause → Exigence.</t>
  </si>
  <si>
    <t>Conseil formateur Q055 : partir du fil « Documents → Critère → Clause ». Faire citer une preuve réelle, son support et son lieu de conservation. Refuser la réponse orale ou vague si aucune trace exploitable n’est nommée.</t>
  </si>
  <si>
    <t>Documents : L’exigence précise définir les documents exigibles, leur fréquence de transmission et les conséquences, la preuve attendue. La bonne pièce du marché doit porter une règle mesurable.</t>
  </si>
  <si>
    <t>Documents → Critère → Clause.</t>
  </si>
  <si>
    <t>Documents → Écrire clair → Vérifier.</t>
  </si>
  <si>
    <t>Quel est le rôle du point « Réception » dans le marché, et quel périmètre doit être contrôlé ?</t>
  </si>
  <si>
    <t>À quoi sert le point « Réception » dans le marché, et jusqu’où faut-il le contrôler ?</t>
  </si>
  <si>
    <t>Contrôle de réception identifie le produit, l’information réglementaire suivie et la preuve de contrôle. Le lien avec l’offre, la livraison et le lot est clair. La réponse doit préciser le périmètre concerné, les acteurs ou documents touchés et la limite à ne pas dépasser. Elle rattache le point au besoin écrit et à un contrôle possible, sans transformer l’objectif en préférence non justifiée.</t>
  </si>
  <si>
    <t>Contrôle de réception permet de savoir quel produit est suivi, quelle information est vérifiée et quelle preuve accompagne la livraison. Il faut dire simplement ce que cela veut dire, qui est concerné et jusqu’où on contrôle. La réponse doit éviter le flou : on vérifie un produit, un fournisseur, une livraison, un document ou une règle précise.</t>
  </si>
  <si>
    <t>Réception : Contrôle de réception permet de savoir quel produit est suivi, quelle information est vérifiée et quelle preuve. On sait ce qui est contrôlé et jusqu’où.</t>
  </si>
  <si>
    <t>Réception — Définir : Réception → Définition → Périmètre.</t>
  </si>
  <si>
    <t>Conseil formateur Q056 : partir du fil « Réception → Définition → Périmètre ». Ramener l’apprenant à une action observable : regarder, comparer, noter, signaler. Faire préciser le moment du contrôle et le document utilisé.</t>
  </si>
  <si>
    <t>Réception : Contrôle de réception identifie le produit, l’information réglementaire suivie et la preuve de contrôle. Périmètre, preuve et limite doivent rester vérifiables.</t>
  </si>
  <si>
    <t>Réception → Définition → Périmètre.</t>
  </si>
  <si>
    <t>Réception → Comprendre → Limite.</t>
  </si>
  <si>
    <t>Quelles preuves permettent de contrôler le point « Réception » dans le dossier du marché ?</t>
  </si>
  <si>
    <t>Quelle preuve demandes-tu ou gardes-tu pour vérifier le point « Réception » ?</t>
  </si>
  <si>
    <t>Les preuves utiles sont bon de livraison, température, étiquette, numéro de lot, quantité, état du produit et fiche si. Elles doivent être datées, lisibles, liées au bon produit et cohérentes avec la commande. La réponse doit nommer les justificatifs, leur support et leur lieu de conservation. La preuve doit pouvoir être relue pendant l’analyse des offres, à la réception ou lors du suivi d’exécution, avec un lien clair entre exigence, pièce du marché et contrôle.</t>
  </si>
  <si>
    <t>Réception : On contrôle les documents du produit livré : étiquette, fiche produit, bon ou attestation. Sans trace claire, on ne valide pas.</t>
  </si>
  <si>
    <t>Réception — Tracer : Réception → Utiles → Livraison.</t>
  </si>
  <si>
    <t>Conseil formateur Q057 : partir du fil « Réception → Preuve → Livraison ». Faire citer une preuve réelle, son support et son lieu de conservation. Refuser la réponse orale ou vague si aucune trace exploitable n’est nommée.</t>
  </si>
  <si>
    <t>Réception : Les preuves utiles sont bon de livraison, température, étiquette, numéro de lot, quantité, état du produit et fiche si. La preuve doit être lisible, conservée et reliée au marché.</t>
  </si>
  <si>
    <t>Réception → Preuve → Livraison.</t>
  </si>
  <si>
    <t>Réception → Trace écrite → Livraison.</t>
  </si>
  <si>
    <t>Quel risque faut-il éviter avec le point « Réception », et quelle mesure sécurise le marché ?</t>
  </si>
  <si>
    <t>Quelle erreur peut poser problème avec le point « Réception », et comment l’éviter ?</t>
  </si>
  <si>
    <t>Le risque est de accepter une livraison conforme en apparence mais non vérifiable documentairement. Cela rend la traçabilité fragile et le contrôle fournisseur peu fiable. La réponse doit montrer la conséquence concrète : concurrence faussée, offre incomparable, livraison non maîtrisée, preuve absente ou clause inapplicable. La sécurisation passe par une rédaction mesurable, une preuve demandée et une cohérence entre les pièces.</t>
  </si>
  <si>
    <t>Réception : Le problème est d’accepter un produit sans preuve claire ou avec une information qui ne correspond pas au produit. On explique le blocage et comment l’éviter.</t>
  </si>
  <si>
    <t>Réception — Sécuriser : Réception → Risque → Erreur.</t>
  </si>
  <si>
    <t>Réception : Le risque est de accepter une livraison conforme en apparence mais non vérifiable documentairement. Le risque doit être nommé avec sa mesure de sécurisation.</t>
  </si>
  <si>
    <t>Réception → Risque → Sécurisation.</t>
  </si>
  <si>
    <t>Réception → Erreur → Correction.</t>
  </si>
  <si>
    <t>Comment appliquer le point « Réception » en préparation, réception ou suivi d’exécution ?</t>
  </si>
  <si>
    <t>Concrètement, que fais-tu pour appliquer ou contrôler le point « Réception » ?</t>
  </si>
  <si>
    <t>Réception : On compare la commande, le produit, l’étiquette et le bon de livraison. On regarde, on compare, on note et on signale.</t>
  </si>
  <si>
    <t>Réception — Agir : Réception → Application → Terrain.</t>
  </si>
  <si>
    <t>Conseil formateur Q059 : partir du fil « Réception → Application → Terrain ». Ramener l’apprenant à une action observable : regarder, comparer, noter, signaler. Faire préciser le moment du contrôle et le document utilisé.</t>
  </si>
  <si>
    <t>Réception : Le contrôle compare commande, BPU, produit livré, étiquette, lot et documents fournisseur. L’action, le moment et le support de contrôle doivent être identifiés.</t>
  </si>
  <si>
    <t>Réception → Application → Terrain.</t>
  </si>
  <si>
    <t>Réception → Geste terrain → Suivi.</t>
  </si>
  <si>
    <t>Dans quelle pièce du marché faut-il placer le point « Réception », et comment vérifier la cohérence avec les autres pièces ?</t>
  </si>
  <si>
    <t>Dans quel document ranges-tu le point « Réception », et que vérifies-tu pour éviter une contradiction ?</t>
  </si>
  <si>
    <t>L’exigence précise prévoir les motifs de refus ou réserve lorsque les preuves de traçabilité manquent, la preuve attendue, le moment du contrôle et la conséquence en cas d’écart. La réponse doit distinguer la pièce qui fixe l’exigence, celle qui règle l’exécution, celle qui organise la réponse et celle qui porte les prix. La clause ou le critère reste mesurable, vérifiable et cohérent avec le besoin alimentaire.</t>
  </si>
  <si>
    <t>Réception : Le marché dit ce que le fournisseur doit prouver, quand il doit le faire et ce qui se passe si la preuve manque. La règle doit être au bon endroit et compréhensible.</t>
  </si>
  <si>
    <t>Réception — Placer : Réception → Critère → Clause.</t>
  </si>
  <si>
    <t>Conseil formateur Q060 : partir du fil « Réception → Critère → Clause ». Ramener l’apprenant à une action observable : regarder, comparer, noter, signaler. Faire préciser le moment du contrôle et le document utilisé.</t>
  </si>
  <si>
    <t>Réception : L’exigence précise prévoir les motifs de refus ou réserve lorsque les preuves de traçabilité manquent, la preuve attendue, le. La bonne pièce du marché doit porter une règle mesurable.</t>
  </si>
  <si>
    <t>Réception → Critère → Clause.</t>
  </si>
  <si>
    <t>Réception → Écrire clair → Vérifier.</t>
  </si>
  <si>
    <t>Quel est le rôle du point « Substitution » dans le marché, et quel périmètre doit être contrôlé ?</t>
  </si>
  <si>
    <t>À quoi sert le point « Substitution » dans le marché, et jusqu’où faut-il le contrôler ?</t>
  </si>
  <si>
    <t>Substitution de produit identifie le produit, l’information réglementaire suivie et la preuve de contrôle. Le lien avec l’offre, la livraison et le lot est clair. La réponse doit préciser le périmètre concerné, les acteurs ou documents touchés et la limite à ne pas dépasser. Elle rattache le point au besoin écrit et à un contrôle possible, sans transformer l’objectif en préférence non justifiée.</t>
  </si>
  <si>
    <t>Substitution de produit permet de savoir quel produit est suivi, quelle information est vérifiée et quelle preuve accompagne la livraison. Il faut dire simplement ce que cela veut dire, qui est concerné et jusqu’où on contrôle. La réponse doit éviter le flou : on vérifie un produit, un fournisseur, une livraison, un document ou une règle précise.</t>
  </si>
  <si>
    <t>Substitution : Substitution de produit permet de savoir quel produit est suivi, quelle information est vérifiée et quelle preuve. On sait ce qui est contrôlé et jusqu’où.</t>
  </si>
  <si>
    <t>Substitution — Définir : Substitution → Définition → Périmètre.</t>
  </si>
  <si>
    <t>Conseil formateur Q061 : utiliser le fil « Substitution → Définition → Périmètre ». Faire définir Substitution, fixer le périmètre et demander une limite vérifiable. Relancer si l’apprenant répète le thème sans dire ce qui est réellement contrôlé.</t>
  </si>
  <si>
    <t>Substitution : Substitution de produit identifie le produit, l’information réglementaire suivie et la preuve de contrôle. Périmètre, preuve et limite doivent rester vérifiables.</t>
  </si>
  <si>
    <t>Substitution → Définition → Périmètre.</t>
  </si>
  <si>
    <t>Substitution → Comprendre → Limite.</t>
  </si>
  <si>
    <t>Quelles preuves permettent de contrôler le point « Substitution » dans le dossier du marché ?</t>
  </si>
  <si>
    <t>Quelle preuve demandes-tu ou gardes-tu pour vérifier le point « Substitution » ?</t>
  </si>
  <si>
    <t>Les preuves utiles sont demande de substitution, validation acheteur, fiche produit, origine, qualité équivalente ou. Elles doivent être datées, lisibles, liées au bon produit et cohérentes avec la commande. La réponse doit nommer les justificatifs, leur support et leur lieu de conservation. La preuve doit pouvoir être relue pendant l’analyse des offres, à la réception ou lors du suivi d’exécution, avec un lien clair entre exigence, pièce du marché et contrôle.</t>
  </si>
  <si>
    <t>Substitution : On contrôle les documents du produit livré : étiquette, fiche produit, bon ou attestation. Sans trace claire, on ne valide pas.</t>
  </si>
  <si>
    <t>Substitution — Tracer : Substitution → Utiles → Demande.</t>
  </si>
  <si>
    <t>Conseil formateur Q062 : partir du fil « Substitution → Preuve → Demande ». Faire citer une preuve réelle, son support et son lieu de conservation. Refuser la réponse orale ou vague si aucune trace exploitable n’est nommée.</t>
  </si>
  <si>
    <t>Substitution : Les preuves utiles sont demande de substitution, validation acheteur, fiche produit, origine, qualité équivalente ou. La preuve doit être lisible, conservée et reliée au marché.</t>
  </si>
  <si>
    <t>Substitution → Preuve → Demande.</t>
  </si>
  <si>
    <t>Substitution → Trace écrite → Demande.</t>
  </si>
  <si>
    <t>Quel risque faut-il éviter avec le point « Substitution », et quelle mesure sécurise le marché ?</t>
  </si>
  <si>
    <t>Quelle erreur peut poser problème avec le point « Substitution », et comment l’éviter ?</t>
  </si>
  <si>
    <t>Le risque est de accepter un produit de remplacement moins conforme sans preuve ni accord. Cela rend la traçabilité fragile et le contrôle fournisseur peu fiable. La réponse doit montrer la conséquence concrète : concurrence faussée, offre incomparable, livraison non maîtrisée, preuve absente ou clause inapplicable. La sécurisation passe par une rédaction mesurable, une preuve demandée et une cohérence entre les pièces.</t>
  </si>
  <si>
    <t>Substitution : Le problème est d’accepter un produit sans preuve claire ou avec une information qui ne correspond pas au produit. On explique le blocage et comment l’éviter.</t>
  </si>
  <si>
    <t>Substitution — Sécuriser : Substitution → Risque → Erreur.</t>
  </si>
  <si>
    <t>Conseil formateur Q063 : partir du fil « Substitution → Risque → Sécurisation ». Faire nommer le risque, sa conséquence et la correction prévue. La réponse doit montrer l’effet concret sur la concurrence, la livraison, la comparaison ou le suivi.</t>
  </si>
  <si>
    <t>Substitution : Le risque est de accepter un produit de remplacement moins conforme sans preuve ni accord. Le risque doit être nommé avec sa mesure de sécurisation.</t>
  </si>
  <si>
    <t>Substitution → Risque → Sécurisation.</t>
  </si>
  <si>
    <t>Substitution → Erreur → Correction.</t>
  </si>
  <si>
    <t>Comment appliquer le point « Substitution » en préparation, réception ou suivi d’exécution ?</t>
  </si>
  <si>
    <t>Concrètement, que fais-tu pour appliquer ou contrôler le point « Substitution » ?</t>
  </si>
  <si>
    <t>Substitution : On compare la commande, le produit, l’étiquette et le bon de livraison. On regarde, on compare, on note et on signale.</t>
  </si>
  <si>
    <t>Substitution — Agir : Substitution → Application → Terrain.</t>
  </si>
  <si>
    <t>Conseil formateur Q064 : partir du fil « Substitution → Application → Terrain ». Ramener l’apprenant à une action observable : regarder, comparer, noter, signaler. Faire préciser le moment du contrôle et le document utilisé.</t>
  </si>
  <si>
    <t>Substitution : Le contrôle compare commande, BPU, produit livré, étiquette, lot et documents fournisseur. L’action, le moment et le support de contrôle doivent être identifiés.</t>
  </si>
  <si>
    <t>Substitution → Application → Terrain.</t>
  </si>
  <si>
    <t>Substitution → Geste terrain → Suivi.</t>
  </si>
  <si>
    <t>Dans quelle pièce du marché faut-il placer le point « Substitution », et comment vérifier la cohérence avec les autres pièces ?</t>
  </si>
  <si>
    <t>Dans quel document ranges-tu le point « Substitution », et que vérifies-tu pour éviter une contradiction ?</t>
  </si>
  <si>
    <t>L’exigence précise définir les conditions de substitution, d’information préalable et de niveau de, la preuve attendue, le moment du contrôle et la conséquence en cas d’écart. La réponse doit distinguer la pièce qui fixe l’exigence, celle qui règle l’exécution, celle qui organise la réponse et celle qui porte les prix. La clause ou le critère reste mesurable, vérifiable et cohérent avec le besoin alimentaire.</t>
  </si>
  <si>
    <t>Substitution : Le marché dit ce que le fournisseur doit prouver, quand il doit le faire et ce qui se passe si la preuve manque. La règle doit être au bon endroit et compréhensible.</t>
  </si>
  <si>
    <t>Substitution — Placer : Substitution → Critère → Clause.</t>
  </si>
  <si>
    <t>Conseil formateur Q065 : partir du fil « Substitution → Critère → Clause ». Faire placer l’information dans la bonne pièce du marché et vérifier la cohérence entre RC, CCTP, CCAP et BPU. Relancer si critère, clause et prix sont confondus.</t>
  </si>
  <si>
    <t>Substitution : L’exigence précise définir les conditions de substitution, d’information préalable et de niveau de, la preuve attendue, le. La bonne pièce du marché doit porter une règle mesurable.</t>
  </si>
  <si>
    <t>Substitution → Critère → Clause.</t>
  </si>
  <si>
    <t>Substitution → Écrire clair → Vérifier.</t>
  </si>
  <si>
    <t>Quel est le rôle du point « Grossiste » dans le marché, et quel périmètre doit être contrôlé ?</t>
  </si>
  <si>
    <t>À quoi sert le point « Grossiste » dans le marché, et jusqu’où faut-il le contrôler ?</t>
  </si>
  <si>
    <t>Rôle documentaire du grossiste identifie le produit, l’information réglementaire suivie et la preuve de contrôle. Le lien avec l’offre, la livraison et le lot est clair. La réponse doit préciser le périmètre concerné, les acteurs ou documents touchés et la limite à ne pas dépasser. Elle rattache le point au besoin écrit et à un contrôle possible, sans transformer l’objectif en préférence non justifiée.</t>
  </si>
  <si>
    <t>Rôle documentaire du grossiste permet de savoir quel produit est suivi, quelle information est vérifiée et quelle preuve accompagne la livraison. Il faut dire simplement ce que cela veut dire, qui est concerné et jusqu’où on contrôle. La réponse doit éviter le flou : on vérifie un produit, un fournisseur, une livraison, un document ou une règle précise.</t>
  </si>
  <si>
    <t>Grossiste : Rôle documentaire du grossiste permet de savoir quel produit est suivi, quelle information est vérifiée et quelle. On sait ce qui est contrôlé et jusqu’où.</t>
  </si>
  <si>
    <t>Grossiste — Définir : Grossiste → Définition → Périmètre.</t>
  </si>
  <si>
    <t>Conseil formateur Q066 : utiliser le fil « Grossiste → Définition → Périmètre ». Faire définir Grossiste, fixer le périmètre et demander une limite vérifiable. Relancer si l’apprenant répète le thème sans dire ce qui est réellement contrôlé.</t>
  </si>
  <si>
    <t>Grossiste : Rôle documentaire du grossiste identifie le produit, l’information réglementaire suivie et la preuve de contrôle. Périmètre, preuve et limite doivent rester vérifiables.</t>
  </si>
  <si>
    <t>Grossiste → Définition → Périmètre.</t>
  </si>
  <si>
    <t>Grossiste → Comprendre → Limite.</t>
  </si>
  <si>
    <t>Quelles preuves permettent de contrôler le point « Grossiste » dans le dossier du marché ?</t>
  </si>
  <si>
    <t>Quelle preuve demandes-tu ou gardes-tu pour vérifier le point « Grossiste » ?</t>
  </si>
  <si>
    <t>Les preuves utiles sont catalogue, fiche fournisseur, bons de livraison, factures, attestations et fichiers de suivi. Elles doivent être datées, lisibles, liées au bon produit et cohérentes avec la commande. La réponse doit nommer les justificatifs, leur support et leur lieu de conservation. La preuve doit pouvoir être relue pendant l’analyse des offres, à la réception ou lors du suivi d’exécution, avec un lien clair entre exigence, pièce du marché et contrôle.</t>
  </si>
  <si>
    <t>Grossiste : On contrôle les documents du produit livré : étiquette, fiche produit, bon ou attestation. Sans trace claire, on ne valide pas.</t>
  </si>
  <si>
    <t>Grossiste — Tracer : Grossiste → Utiles → Catalogue.</t>
  </si>
  <si>
    <t>Conseil formateur Q067 : partir du fil « Grossiste → Preuve → Catalogue ». Faire citer une preuve réelle, son support et son lieu de conservation. Refuser la réponse orale ou vague si aucune trace exploitable n’est nommée.</t>
  </si>
  <si>
    <t>Grossiste : Les preuves utiles sont catalogue, fiche fournisseur, bons de livraison, factures, attestations et fichiers de suivi. La preuve doit être lisible, conservée et reliée au marché.</t>
  </si>
  <si>
    <t>Grossiste → Preuve → Catalogue.</t>
  </si>
  <si>
    <t>Grossiste → Trace écrite → Catalogue.</t>
  </si>
  <si>
    <t>Quel risque faut-il éviter avec le point « Grossiste », et quelle mesure sécurise le marché ?</t>
  </si>
  <si>
    <t>Quelle erreur peut poser problème avec le point « Grossiste », et comment l’éviter ?</t>
  </si>
  <si>
    <t>Le risque est de considérer le grossiste comme simple livreur sans exiger la traçabilité des produits fournis. Cela rend la traçabilité fragile et le contrôle fournisseur peu fiable. La réponse doit montrer la conséquence concrète : concurrence faussée, offre incomparable, livraison non maîtrisée, preuve absente ou clause inapplicable. La sécurisation passe par une rédaction mesurable, une preuve demandée et une cohérence entre les pièces.</t>
  </si>
  <si>
    <t>Grossiste : Le problème est d’accepter un produit sans preuve claire ou avec une information qui ne correspond pas au produit. On explique le blocage et comment l’éviter.</t>
  </si>
  <si>
    <t>Grossiste — Sécuriser : Grossiste → Risque → Erreur.</t>
  </si>
  <si>
    <t>Conseil formateur Q068 : partir du fil « Grossiste → Risque → Sécurisation ». Faire nommer le risque, sa conséquence et la correction prévue. La réponse doit montrer l’effet concret sur la concurrence, la livraison, la comparaison ou le suivi.</t>
  </si>
  <si>
    <t>Grossiste : Le risque est de considérer le grossiste comme simple livreur sans exiger la traçabilité des produits fournis. Le risque doit être nommé avec sa mesure de sécurisation.</t>
  </si>
  <si>
    <t>Grossiste → Risque → Sécurisation.</t>
  </si>
  <si>
    <t>Grossiste → Erreur → Correction.</t>
  </si>
  <si>
    <t>Comment appliquer le point « Grossiste » en préparation, réception ou suivi d’exécution ?</t>
  </si>
  <si>
    <t>Concrètement, que fais-tu pour appliquer ou contrôler le point « Grossiste » ?</t>
  </si>
  <si>
    <t>Grossiste : On compare la commande, le produit, l’étiquette et le bon de livraison. On regarde, on compare, on note et on signale.</t>
  </si>
  <si>
    <t>Grossiste — Agir : Grossiste → Application → Terrain.</t>
  </si>
  <si>
    <t>Conseil formateur Q069 : partir du fil « Grossiste → Application → Terrain ». Ramener l’apprenant à une action observable : regarder, comparer, noter, signaler. Faire préciser le moment du contrôle et le document utilisé.</t>
  </si>
  <si>
    <t>Grossiste : Le contrôle compare commande, BPU, produit livré, étiquette, lot et documents fournisseur. L’action, le moment et le support de contrôle doivent être identifiés.</t>
  </si>
  <si>
    <t>Grossiste → Application → Terrain.</t>
  </si>
  <si>
    <t>Grossiste → Geste terrain → Suivi.</t>
  </si>
  <si>
    <t>Dans quelle pièce du marché faut-il placer le point « Grossiste », et comment vérifier la cohérence avec les autres pièces ?</t>
  </si>
  <si>
    <t>Dans quel document ranges-tu le point « Grossiste », et que vérifies-tu pour éviter une contradiction ?</t>
  </si>
  <si>
    <t>L’exigence précise préciser l’obligation du titulaire de centraliser et transmettre les données de ses, la preuve attendue, le moment du contrôle et la conséquence en cas d’écart. La réponse doit distinguer la pièce qui fixe l’exigence, celle qui règle l’exécution, celle qui organise la réponse et celle qui porte les prix. La clause ou le critère reste mesurable, vérifiable et cohérent avec le besoin alimentaire.</t>
  </si>
  <si>
    <t>Grossiste : Le marché dit ce que le fournisseur doit prouver, quand il doit le faire et ce qui se passe si la preuve manque. La règle doit être au bon endroit et compréhensible.</t>
  </si>
  <si>
    <t>Grossiste — Placer : Grossiste → Critère → Clause.</t>
  </si>
  <si>
    <t>Conseil formateur Q070 : partir du fil « Grossiste → Critère → Clause ». Faire placer l’information dans la bonne pièce du marché et vérifier la cohérence entre RC, CCTP, CCAP et BPU. Relancer si critère, clause et prix sont confondus.</t>
  </si>
  <si>
    <t>Grossiste : L’exigence précise préciser l’obligation du titulaire de centraliser et transmettre les données de ses, la preuve attendue. La bonne pièce du marché doit porter une règle mesurable.</t>
  </si>
  <si>
    <t>Grossiste → Critère → Clause.</t>
  </si>
  <si>
    <t>Grossiste → Écrire clair → Vérifier.</t>
  </si>
  <si>
    <t>Lien entre BPU et traçabilité identifie le produit, l’information réglementaire suivie et la preuve de contrôle. Le lien avec l’offre, la livraison et le lot est clair. La réponse doit préciser le périmètre concerné, les acteurs ou documents touchés et la limite à ne pas dépasser. Elle rattache le point au besoin écrit et à un contrôle possible, sans transformer l’objectif en préférence non justifiée.</t>
  </si>
  <si>
    <t>Lien entre BPU et traçabilité permet de savoir quel produit est suivi, quelle information est vérifiée et quelle preuve accompagne la livraison. Il faut dire simplement ce que cela veut dire, qui est concerné et jusqu’où on contrôle. La réponse doit éviter le flou : on vérifie un produit, un fournisseur, une livraison, un document ou une règle précise.</t>
  </si>
  <si>
    <t>BPU : Lien entre BPU et traçabilité permet de savoir quel produit est suivi, quelle information est vérifiée et quelle. On sait ce qui est contrôlé et jusqu’où.</t>
  </si>
  <si>
    <t>BPU — Définir : Définition → Périmètre → Traçabilité.</t>
  </si>
  <si>
    <t>Conseil formateur Q071 : partir du fil « BPU → Définition → Périmètre ». Faire placer l’information dans la bonne pièce du marché et vérifier la cohérence entre RC, CCTP, CCAP et BPU. Relancer si critère, clause et prix sont confondus.</t>
  </si>
  <si>
    <t>BPU : Lien entre BPU et traçabilité identifie le produit, l’information réglementaire suivie et la preuve de contrôle. Périmètre, preuve et limite doivent rester vérifiables.</t>
  </si>
  <si>
    <t>Les preuves utiles sont BPU, fiche produit, certification, référence fournisseur, facture et bon de livraison. Elles doivent être datées, lisibles, liées au bon produit et cohérentes avec la commande. La réponse doit nommer les justificatifs, leur support et leur lieu de conservation. La preuve doit pouvoir être relue pendant l’analyse des offres, à la réception ou lors du suivi d’exécution, avec un lien clair entre exigence, pièce du marché et contrôle.</t>
  </si>
  <si>
    <t>BPU : On contrôle les documents du produit livré : étiquette, fiche produit, bon ou attestation. Sans trace claire, on ne valide pas.</t>
  </si>
  <si>
    <t>BPU — Tracer : Utiles → Fiche → Certification.</t>
  </si>
  <si>
    <t>Conseil formateur Q072 : partir du fil « BPU → Preuve → Certification ». Faire citer une preuve réelle, son support et son lieu de conservation. Refuser la réponse orale ou vague si aucune trace exploitable n’est nommée.</t>
  </si>
  <si>
    <t>BPU : Les preuves utiles sont BPU, fiche produit, certification, référence fournisseur, facture et bon de livraison. La preuve doit être lisible, conservée et reliée au marché.</t>
  </si>
  <si>
    <t>BPU → Preuve → Certification.</t>
  </si>
  <si>
    <t>BPU → Trace écrite → Certification.</t>
  </si>
  <si>
    <t>Le risque est de avoir un BPU trop vague qui empêche de contrôler le produit réellement livré. Cela rend la traçabilité fragile et le contrôle fournisseur peu fiable. La réponse doit montrer la conséquence concrète : concurrence faussée, offre incomparable, livraison non maîtrisée, preuve absente ou clause inapplicable. La sécurisation passe par une rédaction mesurable, une preuve demandée et une cohérence entre les pièces.</t>
  </si>
  <si>
    <t>BPU : Le problème est d’accepter un produit sans preuve claire ou avec une information qui ne correspond pas au produit. On explique le blocage et comment l’éviter.</t>
  </si>
  <si>
    <t>Conseil formateur Q073 : partir du fil « BPU → Risque → Sécurisation ». Faire nommer le risque, sa conséquence et la correction prévue. La réponse doit montrer l’effet concret sur la concurrence, la livraison, la comparaison ou le suivi.</t>
  </si>
  <si>
    <t>BPU : Le risque est de avoir un BPU trop vague qui empêche de contrôler le produit réellement livré. Le risque doit être nommé avec sa mesure de sécurisation.</t>
  </si>
  <si>
    <t>BPU : On compare la commande, le produit, l’étiquette et le bon de livraison. On regarde, on compare, on note et on signale.</t>
  </si>
  <si>
    <t>BPU — Agir : Application → Terrain → Compare.</t>
  </si>
  <si>
    <t>Conseil formateur Q074 : partir du fil « BPU → Application → Terrain ». Ramener l’apprenant à une action observable : regarder, comparer, noter, signaler. Faire préciser le moment du contrôle et le document utilisé.</t>
  </si>
  <si>
    <t>BPU : Le contrôle compare commande, BPU, produit livré, étiquette, lot et documents fournisseur. L’action, le moment et le support de contrôle doivent être identifiés.</t>
  </si>
  <si>
    <t>L’exigence précise demander une identification claire des produits traçables dans le BPU, la preuve attendue, le moment du contrôle et la conséquence en cas d’écart. La réponse doit distinguer la pièce qui fixe l’exigence, celle qui règle l’exécution, celle qui organise la réponse et celle qui porte les prix. La clause ou le critère reste mesurable, vérifiable et cohérent avec le besoin alimentaire.</t>
  </si>
  <si>
    <t>BPU : Le marché dit ce que le fournisseur doit prouver, quand il doit le faire et ce qui se passe si la preuve manque. La règle doit être au bon endroit et compréhensible.</t>
  </si>
  <si>
    <t>BPU — Placer : Critère → Clause → Exigence.</t>
  </si>
  <si>
    <t>Conseil formateur Q075 : partir du fil « BPU → Critère → Clause ». Faire placer l’information dans la bonne pièce du marché et vérifier la cohérence entre RC, CCTP, CCAP et BPU. Relancer si critère, clause et prix sont confondus.</t>
  </si>
  <si>
    <t>BPU : L’exigence précise demander une identification claire des produits traçables dans le BPU, la preuve attendue, le moment du. La bonne pièce du marché doit porter une règle mesurable.</t>
  </si>
  <si>
    <t>Quel est le rôle du point « Non-conformité » dans le marché, et quel périmètre doit être contrôlé ?</t>
  </si>
  <si>
    <t>À quoi sert le point « Non-conformité » dans le marché, et jusqu’où faut-il le contrôler ?</t>
  </si>
  <si>
    <t>Non-conformité de traçabilité identifie le produit, l’information réglementaire suivie et la preuve de contrôle. Le lien avec l’offre, la livraison et le lot est clair. La réponse doit préciser le périmètre concerné, les acteurs ou documents touchés et la limite à ne pas dépasser. Elle rattache le point au besoin écrit et à un contrôle possible, sans transformer l’objectif en préférence non justifiée.</t>
  </si>
  <si>
    <t>Non-conformité de traçabilité permet de savoir quel produit est suivi, quelle information est vérifiée et quelle preuve accompagne la livraison. Il faut dire simplement ce que cela veut dire, qui est concerné et jusqu’où on contrôle. La réponse doit éviter le flou : on vérifie un produit, un fournisseur, une livraison, un document ou une règle précise.</t>
  </si>
  <si>
    <t>Non-conformité : Non-conformité de traçabilité permet de savoir quel produit est suivi, quelle information est vérifiée et quelle. On sait ce qui est contrôlé et jusqu’où.</t>
  </si>
  <si>
    <t>Non-conformité — Définir : Conformité → Définition → Périmètre.</t>
  </si>
  <si>
    <t>Conseil formateur Q076 : partir du fil « Non-conformité → Définition → Périmètre ». Faire nommer le risque, sa conséquence et la correction prévue. La réponse doit montrer l’effet concret sur la concurrence, la livraison, la comparaison ou le suivi.</t>
  </si>
  <si>
    <t>Non-conformité : Non-conformité de traçabilité identifie le produit, l’information réglementaire suivie et la preuve de contrôle. Périmètre, preuve et limite doivent rester vérifiables.</t>
  </si>
  <si>
    <t>Non-conformité → Définition → Périmètre.</t>
  </si>
  <si>
    <t>Non-conformité → Comprendre → Limite.</t>
  </si>
  <si>
    <t>Quelles preuves permettent de contrôler le point « Non-conformité » dans le dossier du marché ?</t>
  </si>
  <si>
    <t>Quelle preuve demandes-tu ou gardes-tu pour vérifier le point « Non-conformité » ?</t>
  </si>
  <si>
    <t>Les preuves utiles sont fiche de non-conformité, réserve de réception, échange fournisseur, preuve manquante et suivi. Elles doivent être datées, lisibles, liées au bon produit et cohérentes avec la commande. La réponse doit nommer les justificatifs, leur support et leur lieu de conservation. La preuve doit pouvoir être relue pendant l’analyse des offres, à la réception ou lors du suivi d’exécution, avec un lien clair entre exigence, pièce du marché et contrôle.</t>
  </si>
  <si>
    <t>Non-conformité : On contrôle les documents du produit livré : étiquette, fiche produit, bon ou attestation. Sans trace claire, on ne valide pas.</t>
  </si>
  <si>
    <t>Non-conformité — Tracer : Conformité → Utiles → Fiche.</t>
  </si>
  <si>
    <t>Conseil formateur Q077 : partir du fil « Non-conformité → Preuve → Fiche ». Faire citer une preuve réelle, son support et son lieu de conservation. Refuser la réponse orale ou vague si aucune trace exploitable n’est nommée.</t>
  </si>
  <si>
    <t>Non-conformité : Les preuves utiles sont fiche de non-conformité, réserve de réception, échange fournisseur, preuve manquante et suivi. La preuve doit être lisible, conservée et reliée au marché.</t>
  </si>
  <si>
    <t>Non-conformité → Preuve → Fiche.</t>
  </si>
  <si>
    <t>Non-conformité → Trace écrite → Fiche.</t>
  </si>
  <si>
    <t>Quel risque faut-il éviter avec le point « Non-conformité », et quelle mesure sécurise le marché ?</t>
  </si>
  <si>
    <t>Quelle erreur peut poser problème avec le point « Non-conformité », et comment l’éviter ?</t>
  </si>
  <si>
    <t>Le risque est de laisser passer des écarts répétés qui rendent le suivi réglementaire inutilisable. Cela rend la traçabilité fragile et le contrôle fournisseur peu fiable. La réponse doit montrer la conséquence concrète : concurrence faussée, offre incomparable, livraison non maîtrisée, preuve absente ou clause inapplicable. La sécurisation passe par une rédaction mesurable, une preuve demandée et une cohérence entre les pièces.</t>
  </si>
  <si>
    <t>Non-conformité : Le problème est d’accepter un produit sans preuve claire ou avec une information qui ne correspond pas au produit. On explique le blocage et comment l’éviter.</t>
  </si>
  <si>
    <t>Non-conformité — Sécuriser : Conformité → Risque → Erreur.</t>
  </si>
  <si>
    <t>Conseil formateur Q078 : partir du fil « Non-conformité → Risque → Sécurisation ». Faire nommer le risque, sa conséquence et la correction prévue. La réponse doit montrer l’effet concret sur la concurrence, la livraison, la comparaison ou le suivi.</t>
  </si>
  <si>
    <t>Non-conformité : Le risque est de laisser passer des écarts répétés qui rendent le suivi réglementaire inutilisable. Le risque doit être nommé avec sa mesure de sécurisation.</t>
  </si>
  <si>
    <t>Non-conformité → Risque → Sécurisation.</t>
  </si>
  <si>
    <t>Non-conformité → Erreur → Correction.</t>
  </si>
  <si>
    <t>Comment appliquer le point « Non-conformité » en préparation, réception ou suivi d’exécution ?</t>
  </si>
  <si>
    <t>Concrètement, que fais-tu pour appliquer ou contrôler le point « Non-conformité » ?</t>
  </si>
  <si>
    <t>Non-conformité : On compare la commande, le produit, l’étiquette et le bon de livraison. On regarde, on compare, on note et on signale.</t>
  </si>
  <si>
    <t>Non-conformité — Agir : Conformité → Application → Terrain.</t>
  </si>
  <si>
    <t>Conseil formateur Q079 : partir du fil « Non-conformité → Application → Terrain ». Faire nommer le risque, sa conséquence et la correction prévue. La réponse doit montrer l’effet concret sur la concurrence, la livraison, la comparaison ou le suivi.</t>
  </si>
  <si>
    <t>Non-conformité : Le contrôle compare commande, BPU, produit livré, étiquette, lot et documents fournisseur. L’action, le moment et le support de contrôle doivent être identifiés.</t>
  </si>
  <si>
    <t>Non-conformité → Application → Terrain.</t>
  </si>
  <si>
    <t>Non-conformité → Geste terrain → Suivi.</t>
  </si>
  <si>
    <t>Dans quelle pièce du marché faut-il placer le point « Non-conformité », et comment vérifier la cohérence avec les autres pièces ?</t>
  </si>
  <si>
    <t>Dans quel document ranges-tu le point « Non-conformité », et que vérifies-tu pour éviter une contradiction ?</t>
  </si>
  <si>
    <t>L’exigence précise prévoir réserves, pénalités ou mesures correctives en cas de preuve absente ou, la preuve attendue, le moment du contrôle et la conséquence en cas d’écart. La réponse doit distinguer la pièce qui fixe l’exigence, celle qui règle l’exécution, celle qui organise la réponse et celle qui porte les prix. La clause ou le critère reste mesurable, vérifiable et cohérent avec le besoin alimentaire.</t>
  </si>
  <si>
    <t>Non-conformité : Le marché dit ce que le fournisseur doit prouver, quand il doit le faire et ce qui se passe si la preuve manque. La règle doit être au bon endroit et compréhensible.</t>
  </si>
  <si>
    <t>Non-conformité — Placer : Conformité → Critère → Clause.</t>
  </si>
  <si>
    <t>Conseil formateur Q080 : partir du fil « Non-conformité → Critère → Clause ». Faire nommer le risque, sa conséquence et la correction prévue. La réponse doit montrer l’effet concret sur la concurrence, la livraison, la comparaison ou le suivi.</t>
  </si>
  <si>
    <t>Non-conformité : L’exigence précise prévoir réserves, pénalités ou mesures correctives en cas de preuve absente ou, la preuve attendue, le. La bonne pièce du marché doit porter une règle mesurable.</t>
  </si>
  <si>
    <t>Non-conformité → Critère → Clause.</t>
  </si>
  <si>
    <t>Non-conformité → Écrire clair → Vérifier.</t>
  </si>
  <si>
    <t>Quel est le rôle du point « Lots sensibles » dans le marché, et quel périmètre doit être contrôlé ?</t>
  </si>
  <si>
    <t>À quoi sert le point « Lots sensibles » dans le marché, et jusqu’où faut-il le contrôler ?</t>
  </si>
  <si>
    <t>Lots sensibles à traçabilité renforcée identifie le produit, l’information réglementaire suivie et la preuve de contrôle. Le lien avec l’offre, la livraison et le lot est clair. La réponse doit préciser le périmètre concerné, les acteurs ou documents touchés et la limite à ne pas dépasser. Elle rattache le point au besoin écrit et à un contrôle possible, sans transformer l’objectif en préférence non justifiée.</t>
  </si>
  <si>
    <t>Lots sensibles à traçabilité renforcée permet de savoir quel produit est suivi, quelle information est vérifiée et quelle preuve accompagne la livraison. Il faut dire simplement ce que cela veut dire, qui est concerné et jusqu’où on contrôle. La réponse doit éviter le flou : on vérifie un produit, un fournisseur, une livraison, un document ou une règle précise.</t>
  </si>
  <si>
    <t>Lots sensibles : Lots sensibles à traçabilité renforcée permet de savoir quel produit est suivi, quelle information est vérifiée et. On sait ce qui est contrôlé et jusqu’où.</t>
  </si>
  <si>
    <t>Lots sensibles — Définir : Sensibles → Définition → Périmètre.</t>
  </si>
  <si>
    <t>Conseil formateur Q081 : utiliser le fil « Lots sensibles → Définition → Périmètre ». Faire définir Lots sensibles, fixer le périmètre et demander une limite vérifiable. Relancer si l’apprenant répète le thème sans dire ce qui est réellement contrôlé.</t>
  </si>
  <si>
    <t>Lots sensibles : Lots sensibles à traçabilité renforcée identifie le produit, l’information réglementaire suivie et la preuve de contrôle. Périmètre, preuve et limite doivent rester vérifiables.</t>
  </si>
  <si>
    <t>Lots sensibles → Définition → Périmètre.</t>
  </si>
  <si>
    <t>Lots sensibles → Comprendre → Limite.</t>
  </si>
  <si>
    <t>Quelles preuves permettent de contrôler le point « Lots sensibles » dans le dossier du marché ?</t>
  </si>
  <si>
    <t>Quelle preuve demandes-tu ou gardes-tu pour vérifier le point « Lots sensibles » ?</t>
  </si>
  <si>
    <t>Les preuves utiles sont liste des lots, exigences CCTP, fiches techniques, attestations, bons de livraison et suivi. Elles doivent être datées, lisibles, liées au bon produit et cohérentes avec la commande. La réponse doit nommer les justificatifs, leur support et leur lieu de conservation. La preuve doit pouvoir être relue pendant l’analyse des offres, à la réception ou lors du suivi d’exécution, avec un lien clair entre exigence, pièce du marché et contrôle.</t>
  </si>
  <si>
    <t>Lots sensibles : On contrôle les documents du produit livré : étiquette, fiche produit, bon ou attestation. Sans trace claire, on ne valide pas.</t>
  </si>
  <si>
    <t>Lots sensibles — Tracer : Sensibles → Utiles → Liste.</t>
  </si>
  <si>
    <t>Conseil formateur Q082 : partir du fil « Lots sensibles → Preuve → Liste ». Faire citer une preuve réelle, son support et son lieu de conservation. Refuser la réponse orale ou vague si aucune trace exploitable n’est nommée.</t>
  </si>
  <si>
    <t>Lots sensibles : Les preuves utiles sont liste des lots, exigences CCTP, fiches techniques, attestations, bons de livraison et suivi. La preuve doit être lisible, conservée et reliée au marché.</t>
  </si>
  <si>
    <t>Lots sensibles → Preuve → Liste.</t>
  </si>
  <si>
    <t>Lots sensibles → Trace écrite → Liste.</t>
  </si>
  <si>
    <t>Quel risque faut-il éviter avec le point « Lots sensibles », et quelle mesure sécurise le marché ?</t>
  </si>
  <si>
    <t>Quelle erreur peut poser problème avec le point « Lots sensibles », et comment l’éviter ?</t>
  </si>
  <si>
    <t>Le risque est de appliquer le même niveau de contrôle à toutes les familles malgré des risques différents. Cela rend la traçabilité fragile et le contrôle fournisseur peu fiable. La réponse doit montrer la conséquence concrète : concurrence faussée, offre incomparable, livraison non maîtrisée, preuve absente ou clause inapplicable. La sécurisation passe par une rédaction mesurable, une preuve demandée et une cohérence entre les pièces.</t>
  </si>
  <si>
    <t>Lots sensibles : Le problème est d’accepter un produit sans preuve claire ou avec une information qui ne correspond pas au produit. On explique le blocage et comment l’éviter.</t>
  </si>
  <si>
    <t>Lots sensibles — Sécuriser : Sensibles → Risque → Erreur.</t>
  </si>
  <si>
    <t>Conseil formateur Q083 : partir du fil « Lots sensibles → Risque → Sécurisation ». Faire nommer le risque, sa conséquence et la correction prévue. La réponse doit montrer l’effet concret sur la concurrence, la livraison, la comparaison ou le suivi.</t>
  </si>
  <si>
    <t>Lots sensibles : Le risque est de appliquer le même niveau de contrôle à toutes les familles malgré des risques différents. Le risque doit être nommé avec sa mesure de sécurisation.</t>
  </si>
  <si>
    <t>Lots sensibles → Risque → Sécurisation.</t>
  </si>
  <si>
    <t>Lots sensibles → Erreur → Correction.</t>
  </si>
  <si>
    <t>Comment appliquer le point « Lots sensibles » en préparation, réception ou suivi d’exécution ?</t>
  </si>
  <si>
    <t>Concrètement, que fais-tu pour appliquer ou contrôler le point « Lots sensibles » ?</t>
  </si>
  <si>
    <t>Lots sensibles : On compare la commande, le produit, l’étiquette et le bon de livraison. On regarde, on compare, on note et on signale.</t>
  </si>
  <si>
    <t>Lots sensibles — Agir : Sensibles → Application → Terrain.</t>
  </si>
  <si>
    <t>Conseil formateur Q084 : partir du fil « Lots sensibles → Application → Terrain ». Ramener l’apprenant à une action observable : regarder, comparer, noter, signaler. Faire préciser le moment du contrôle et le document utilisé.</t>
  </si>
  <si>
    <t>Lots sensibles : Le contrôle compare commande, BPU, produit livré, étiquette, lot et documents fournisseur. L’action, le moment et le support de contrôle doivent être identifiés.</t>
  </si>
  <si>
    <t>Lots sensibles → Application → Terrain.</t>
  </si>
  <si>
    <t>Lots sensibles → Geste terrain → Suivi.</t>
  </si>
  <si>
    <t>Dans quelle pièce du marché faut-il placer le point « Lots sensibles », et comment vérifier la cohérence avec les autres pièces ?</t>
  </si>
  <si>
    <t>Dans quel document ranges-tu le point « Lots sensibles », et que vérifies-tu pour éviter une contradiction ?</t>
  </si>
  <si>
    <t>L’exigence précise cibler les exigences de traçabilité par lot ou famille de produits, la preuve attendue, le moment du contrôle et la conséquence en cas d’écart. La réponse doit distinguer la pièce qui fixe l’exigence, celle qui règle l’exécution, celle qui organise la réponse et celle qui porte les prix. La clause ou le critère reste mesurable, vérifiable et cohérent avec le besoin alimentaire.</t>
  </si>
  <si>
    <t>Lots sensibles : Le marché dit ce que le fournisseur doit prouver, quand il doit le faire et ce qui se passe si la preuve manque. La règle doit être au bon endroit et compréhensible.</t>
  </si>
  <si>
    <t>Lots sensibles — Placer : Sensibles → Critère → Clause.</t>
  </si>
  <si>
    <t>Conseil formateur Q085 : partir du fil « Lots sensibles → Critère → Clause ». Faire placer l’information dans la bonne pièce du marché et vérifier la cohérence entre RC, CCTP, CCAP et BPU. Relancer si critère, clause et prix sont confondus.</t>
  </si>
  <si>
    <t>Lots sensibles : L’exigence précise cibler les exigences de traçabilité par lot ou famille de produits, la preuve attendue, le moment du. La bonne pièce du marché doit porter une règle mesurable.</t>
  </si>
  <si>
    <t>Lots sensibles → Critère → Clause.</t>
  </si>
  <si>
    <t>Lots sensibles → Écrire clair → Vérifier.</t>
  </si>
  <si>
    <t>Quel est le rôle du point « Information » dans le marché, et quel périmètre doit être contrôlé ?</t>
  </si>
  <si>
    <t>À quoi sert le point « Information » dans le marché, et jusqu’où faut-il le contrôler ?</t>
  </si>
  <si>
    <t>Information de l’acheteur et du convive identifie le produit, l’information réglementaire suivie et la preuve de contrôle. Le lien avec l’offre, la livraison et le lot est clair. La réponse doit préciser le périmètre concerné, les acteurs ou documents touchés et la limite à ne pas dépasser. Elle rattache le point au besoin écrit et à un contrôle possible, sans transformer l’objectif en préférence non justifiée.</t>
  </si>
  <si>
    <t>Information de l’acheteur et du convive permet de savoir quel produit est suivi, quelle information est vérifiée et quelle preuve accompagne la livraison. Il faut dire simplement ce que cela veut dire, qui est concerné et jusqu’où on contrôle. La réponse doit éviter le flou : on vérifie un produit, un fournisseur, une livraison, un document ou une règle précise.</t>
  </si>
  <si>
    <t>Information : Information de l’acheteur et du convive permet de savoir quel produit est suivi, quelle information est vérifiée et. On sait ce qui est contrôlé et jusqu’où.</t>
  </si>
  <si>
    <t>Information — Définir : Information → Définition → Périmètre.</t>
  </si>
  <si>
    <t>Conseil formateur Q086 : utiliser le fil « Information → Définition → Périmètre ». Faire définir Information, fixer le périmètre et demander une limite vérifiable. Relancer si l’apprenant répète le thème sans dire ce qui est réellement contrôlé.</t>
  </si>
  <si>
    <t>Information : Information de l’acheteur et du convive identifie le produit, l’information réglementaire suivie et la preuve de contrôle. Périmètre, preuve et limite doivent rester vérifiables.</t>
  </si>
  <si>
    <t>Information → Définition → Périmètre.</t>
  </si>
  <si>
    <t>Information → Comprendre → Limite.</t>
  </si>
  <si>
    <t>Quelles preuves permettent de contrôler le point « Information » dans le dossier du marché ?</t>
  </si>
  <si>
    <t>Quelle preuve demandes-tu ou gardes-tu pour vérifier le point « Information » ?</t>
  </si>
  <si>
    <t>Les preuves utiles sont affichage, fiche produit, origine, allergènes le cas échéant, support fournisseur et registre. Elles doivent être datées, lisibles, liées au bon produit et cohérentes avec la commande. La réponse doit nommer les justificatifs, leur support et leur lieu de conservation. La preuve doit pouvoir être relue pendant l’analyse des offres, à la réception ou lors du suivi d’exécution, avec un lien clair entre exigence, pièce du marché et contrôle.</t>
  </si>
  <si>
    <t>Information : On contrôle les documents du produit livré : étiquette, fiche produit, bon ou attestation. Sans trace claire, on ne valide pas.</t>
  </si>
  <si>
    <t>Information — Tracer : Information → Utiles → Affichage.</t>
  </si>
  <si>
    <t>Conseil formateur Q087 : partir du fil « Information → Preuve → Affichage ». Faire citer une preuve réelle, son support et son lieu de conservation. Refuser la réponse orale ou vague si aucune trace exploitable n’est nommée.</t>
  </si>
  <si>
    <t>Information : Les preuves utiles sont affichage, fiche produit, origine, allergènes le cas échéant, support fournisseur et registre. La preuve doit être lisible, conservée et reliée au marché.</t>
  </si>
  <si>
    <t>Information → Preuve → Affichage.</t>
  </si>
  <si>
    <t>Information → Trace écrite → Affichage.</t>
  </si>
  <si>
    <t>Quel risque faut-il éviter avec le point « Information », et quelle mesure sécurise le marché ?</t>
  </si>
  <si>
    <t>Quelle erreur peut poser problème avec le point « Information », et comment l’éviter ?</t>
  </si>
  <si>
    <t>Le risque est de afficher ou annoncer une information non prouvée par les documents du marché. Cela rend la traçabilité fragile et le contrôle fournisseur peu fiable. La réponse doit montrer la conséquence concrète : concurrence faussée, offre incomparable, livraison non maîtrisée, preuve absente ou clause inapplicable. La sécurisation passe par une rédaction mesurable, une preuve demandée et une cohérence entre les pièces.</t>
  </si>
  <si>
    <t>Information : Le problème est d’accepter un produit sans preuve claire ou avec une information qui ne correspond pas au produit. On explique le blocage et comment l’éviter.</t>
  </si>
  <si>
    <t>Information — Sécuriser : Information → Risque → Erreur.</t>
  </si>
  <si>
    <t>Conseil formateur Q088 : partir du fil « Information → Risque → Sécurisation ». Faire nommer le risque, sa conséquence et la correction prévue. La réponse doit montrer l’effet concret sur la concurrence, la livraison, la comparaison ou le suivi.</t>
  </si>
  <si>
    <t>Information : Le risque est de afficher ou annoncer une information non prouvée par les documents du marché. Le risque doit être nommé avec sa mesure de sécurisation.</t>
  </si>
  <si>
    <t>Information → Risque → Sécurisation.</t>
  </si>
  <si>
    <t>Information → Erreur → Correction.</t>
  </si>
  <si>
    <t>Comment appliquer le point « Information » en préparation, réception ou suivi d’exécution ?</t>
  </si>
  <si>
    <t>Concrètement, que fais-tu pour appliquer ou contrôler le point « Information » ?</t>
  </si>
  <si>
    <t>Information : On compare la commande, le produit, l’étiquette et le bon de livraison. On regarde, on compare, on note et on signale.</t>
  </si>
  <si>
    <t>Information — Agir : Information → Application → Terrain.</t>
  </si>
  <si>
    <t>Conseil formateur Q089 : partir du fil « Information → Application → Terrain ». Ramener l’apprenant à une action observable : regarder, comparer, noter, signaler. Faire préciser le moment du contrôle et le document utilisé.</t>
  </si>
  <si>
    <t>Information : Le contrôle compare commande, BPU, produit livré, étiquette, lot et documents fournisseur. L’action, le moment et le support de contrôle doivent être identifiés.</t>
  </si>
  <si>
    <t>Information → Application → Terrain.</t>
  </si>
  <si>
    <t>Information → Geste terrain → Suivi.</t>
  </si>
  <si>
    <t>Dans quelle pièce du marché faut-il placer le point « Information », et comment vérifier la cohérence avec les autres pièces ?</t>
  </si>
  <si>
    <t>Dans quel document ranges-tu le point « Information », et que vérifies-tu pour éviter une contradiction ?</t>
  </si>
  <si>
    <t>L’exigence précise prévoir la transmission des informations nécessaires à l’acheteur pour informer, la preuve attendue, le moment du contrôle et la conséquence en cas d’écart. La réponse doit distinguer la pièce qui fixe l’exigence, celle qui règle l’exécution, celle qui organise la réponse et celle qui porte les prix. La clause ou le critère reste mesurable, vérifiable et cohérent avec le besoin alimentaire.</t>
  </si>
  <si>
    <t>Information : Le marché dit ce que le fournisseur doit prouver, quand il doit le faire et ce qui se passe si la preuve manque. La règle doit être au bon endroit et compréhensible.</t>
  </si>
  <si>
    <t>Information — Placer : Information → Critère → Clause.</t>
  </si>
  <si>
    <t>Conseil formateur Q090 : partir du fil « Information → Critère → Clause ». Faire placer l’information dans la bonne pièce du marché et vérifier la cohérence entre RC, CCTP, CCAP et BPU. Relancer si critère, clause et prix sont confondus.</t>
  </si>
  <si>
    <t>Information : L’exigence précise prévoir la transmission des informations nécessaires à l’acheteur pour informer, la preuve attendue, le. La bonne pièce du marché doit porter une règle mesurable.</t>
  </si>
  <si>
    <t>Information → Critère → Clause.</t>
  </si>
  <si>
    <t>Information → Écrire clair → Vérifier.</t>
  </si>
  <si>
    <t>Quel est le rôle du point « Contrôle fournisseur » dans le marché, et quel périmètre doit être contrôlé ?</t>
  </si>
  <si>
    <t>À quoi sert le point « Contrôle fournisseur » dans le marché, et jusqu’où faut-il le contrôler ?</t>
  </si>
  <si>
    <t>Contrôle du fournisseur ou du titulaire identifie le produit, l’information réglementaire suivie et la preuve de contrôle. Le lien avec l’offre, la livraison et le lot est clair. La réponse doit préciser le périmètre concerné, les acteurs ou documents touchés et la limite à ne pas dépasser. Elle rattache le point au besoin écrit et à un contrôle possible, sans transformer l’objectif en préférence non justifiée.</t>
  </si>
  <si>
    <t>Contrôle du fournisseur ou du titulaire permet de savoir quel produit est suivi, quelle information est vérifiée et quelle preuve accompagne la livraison. Il faut dire simplement ce que cela veut dire, qui est concerné et jusqu’où on contrôle. La réponse doit éviter le flou : on vérifie un produit, un fournisseur, une livraison, un document ou une règle précise.</t>
  </si>
  <si>
    <t>Contrôle fournisseur : Contrôle du fournisseur ou du titulaire permet de savoir quel produit est suivi, quelle information est vérifiée et. On sait ce qui est contrôlé et jusqu’où.</t>
  </si>
  <si>
    <t>Contrôle fournisseur — Définir : Définition → Périmètre → Titulaire.</t>
  </si>
  <si>
    <t>Conseil formateur Q091 : utiliser le fil « Contrôle fournisseur → Définition → Périmètre ». Faire définir Contrôle fournisseur, fixer le périmètre et demander une limite vérifiable. Relancer si l’apprenant répète le thème sans dire ce qui est réellement contrôlé.</t>
  </si>
  <si>
    <t>Contrôle fournisseur : Contrôle du fournisseur ou du titulaire identifie le produit, l’information réglementaire suivie et la preuve de contrôle. Périmètre, preuve et limite doivent rester vérifiables.</t>
  </si>
  <si>
    <t>Contrôle fournisseur → Définition → Périmètre.</t>
  </si>
  <si>
    <t>Contrôle fournisseur → Comprendre → Limite.</t>
  </si>
  <si>
    <t>Quelles preuves permettent de contrôler le point « Contrôle fournisseur » dans le dossier du marché ?</t>
  </si>
  <si>
    <t>Quelle preuve demandes-tu ou gardes-tu pour vérifier le point « Contrôle fournisseur » ?</t>
  </si>
  <si>
    <t>Les preuves utiles sont dossier fournisseur, attestations, reporting, échanges, visites éventuelles et historique des écarts. Elles doivent être datées, lisibles, liées au bon produit et cohérentes avec la commande. La réponse doit nommer les justificatifs, leur support et leur lieu de conservation. La preuve doit pouvoir être relue pendant l’analyse des offres, à la réception ou lors du suivi d’exécution, avec un lien clair entre exigence, pièce du marché et contrôle.</t>
  </si>
  <si>
    <t>Contrôle fournisseur : On contrôle les documents du produit livré : étiquette, fiche produit, bon ou attestation. Sans trace claire, on ne valide pas.</t>
  </si>
  <si>
    <t>Contrôle fournisseur — Tracer : Utiles → Dossier → Attestations.</t>
  </si>
  <si>
    <t>Conseil formateur Q092 : partir du fil « Contrôle fournisseur → Preuve → Attestations ». Faire citer une preuve réelle, son support et son lieu de conservation. Refuser la réponse orale ou vague si aucune trace exploitable n’est nommée.</t>
  </si>
  <si>
    <t>Contrôle fournisseur : Les preuves utiles sont dossier fournisseur, attestations, reporting, échanges, visites éventuelles et historique des écarts. La preuve doit être lisible, conservée et reliée au marché.</t>
  </si>
  <si>
    <t>Contrôle fournisseur → Preuve → Attestations.</t>
  </si>
  <si>
    <t>Contrôle fournisseur → Trace écrite → Attestations.</t>
  </si>
  <si>
    <t>Quel risque faut-il éviter avec le point « Contrôle fournisseur », et quelle mesure sécurise le marché ?</t>
  </si>
  <si>
    <t>Quelle erreur peut poser problème avec le point « Contrôle fournisseur », et comment l’éviter ?</t>
  </si>
  <si>
    <t>Le risque est de choisir ou maintenir un fournisseur qui ne maîtrise pas sa traçabilité documentaire. Cela rend la traçabilité fragile et le contrôle fournisseur peu fiable. La réponse doit montrer la conséquence concrète : concurrence faussée, offre incomparable, livraison non maîtrisée, preuve absente ou clause inapplicable. La sécurisation passe par une rédaction mesurable, une preuve demandée et une cohérence entre les pièces.</t>
  </si>
  <si>
    <t>Contrôle fournisseur : Le problème est d’accepter un produit sans preuve claire ou avec une information qui ne correspond pas au produit. On explique le blocage et comment l’éviter.</t>
  </si>
  <si>
    <t>Contrôle fournisseur — Sécuriser : Risque → Erreur → Éviter.</t>
  </si>
  <si>
    <t>Conseil formateur Q093 : partir du fil « Contrôle fournisseur → Risque → Sécurisation ». Faire nommer le risque, sa conséquence et la correction prévue. La réponse doit montrer l’effet concret sur la concurrence, la livraison, la comparaison ou le suivi.</t>
  </si>
  <si>
    <t>Contrôle fournisseur : Le risque est de choisir ou maintenir un fournisseur qui ne maîtrise pas sa traçabilité documentaire. Le risque doit être nommé avec sa mesure de sécurisation.</t>
  </si>
  <si>
    <t>Contrôle fournisseur → Risque → Sécurisation.</t>
  </si>
  <si>
    <t>Contrôle fournisseur → Erreur → Correction.</t>
  </si>
  <si>
    <t>Comment appliquer le point « Contrôle fournisseur » en préparation, réception ou suivi d’exécution ?</t>
  </si>
  <si>
    <t>Concrètement, que fais-tu pour appliquer ou contrôler le point « Contrôle fournisseur » ?</t>
  </si>
  <si>
    <t>Contrôle fournisseur : On compare la commande, le produit, l’étiquette et le bon de livraison. On regarde, on compare, on note et on signale.</t>
  </si>
  <si>
    <t>Contrôle fournisseur — Agir : Application → Terrain → Compare.</t>
  </si>
  <si>
    <t>Conseil formateur Q094 : partir du fil « Contrôle fournisseur → Application → Terrain ». Ramener l’apprenant à une action observable : regarder, comparer, noter, signaler. Faire préciser le moment du contrôle et le document utilisé.</t>
  </si>
  <si>
    <t>Contrôle fournisseur : Le contrôle compare commande, BPU, produit livré, étiquette, lot et documents fournisseur. L’action, le moment et le support de contrôle doivent être identifiés.</t>
  </si>
  <si>
    <t>Contrôle fournisseur → Application → Terrain.</t>
  </si>
  <si>
    <t>Contrôle fournisseur → Geste terrain → Suivi.</t>
  </si>
  <si>
    <t>Dans quelle pièce du marché faut-il placer le point « Contrôle fournisseur », et comment vérifier la cohérence avec les autres pièces ?</t>
  </si>
  <si>
    <t>Dans quel document ranges-tu le point « Contrôle fournisseur », et que vérifies-tu pour éviter une contradiction ?</t>
  </si>
  <si>
    <t>L’exigence précise prévoir modalités de contrôle, relances, réserves, pénalités ou demande de plan, la preuve attendue, le moment du contrôle et la conséquence en cas d’écart. La réponse doit distinguer la pièce qui fixe l’exigence, celle qui règle l’exécution, celle qui organise la réponse et celle qui porte les prix. La clause ou le critère reste mesurable, vérifiable et cohérent avec le besoin alimentaire.</t>
  </si>
  <si>
    <t>Contrôle fournisseur : Le marché dit ce que le fournisseur doit prouver, quand il doit le faire et ce qui se passe si la preuve manque. La règle doit être au bon endroit et compréhensible.</t>
  </si>
  <si>
    <t>Contrôle fournisseur — Placer : Critère → Clause → Exigence.</t>
  </si>
  <si>
    <t>Conseil formateur Q095 : partir du fil « Contrôle fournisseur → Critère → Clause ». Faire placer l’information dans la bonne pièce du marché et vérifier la cohérence entre RC, CCTP, CCAP et BPU. Relancer si critère, clause et prix sont confondus.</t>
  </si>
  <si>
    <t>Contrôle fournisseur : L’exigence précise prévoir modalités de contrôle, relances, réserves, pénalités ou demande de plan, la preuve attendue, le. La bonne pièce du marché doit porter une règle mesurable.</t>
  </si>
  <si>
    <t>Contrôle fournisseur → Critère → Clause.</t>
  </si>
  <si>
    <t>Contrôle fournisseur → Écrire clair → Vérifier.</t>
  </si>
  <si>
    <t>Quel est le rôle du point « Réglementation » dans le marché, et quel périmètre doit être contrôlé ?</t>
  </si>
  <si>
    <t>À quoi sert le point « Réglementation » dans le marché, et jusqu’où faut-il le contrôler ?</t>
  </si>
  <si>
    <t>Lien entre réglementation alimentaire et pièces de marché identifie le produit, l’information réglementaire suivie et la preuve de contrôle. Le lien avec l’offre, la livraison et le lot est clair. La réponse doit préciser le périmètre concerné, les acteurs ou documents touchés et la limite à ne pas dépasser. Elle rattache le point au besoin écrit et à un contrôle possible, sans transformer l’objectif en préférence non justifiée.</t>
  </si>
  <si>
    <t>Lien entre réglementation alimentaire et pièces de marché permet de savoir quel produit est suivi, quelle information est vérifiée et quelle preuve accompagne la livraison. Il faut dire simplement ce que cela veut dire, qui est concerné et jusqu’où on contrôle. La réponse doit éviter le flou : on vérifie un produit, un fournisseur, une livraison, un document ou une règle précise.</t>
  </si>
  <si>
    <t>Réglementation : Lien entre réglementation alimentaire et pièces de marché permet de savoir quel produit est suivi, quelle. On sait ce qui est contrôlé et jusqu’où.</t>
  </si>
  <si>
    <t>Réglementation — Définir : Réglementation → Définition → Périmètre.</t>
  </si>
  <si>
    <t>Conseil formateur Q096 : utiliser le fil « Réglementation → Définition → Périmètre ». Faire définir Réglementation, fixer le périmètre et demander une limite vérifiable. Relancer si l’apprenant répète le thème sans dire ce qui est réellement contrôlé.</t>
  </si>
  <si>
    <t>Réglementation : Lien entre réglementation alimentaire et pièces de marché identifie le produit, l’information réglementaire suivie et la. Périmètre, preuve et limite doivent rester vérifiables.</t>
  </si>
  <si>
    <t>Réglementation → Définition → Périmètre.</t>
  </si>
  <si>
    <t>Réglementation → Comprendre → Limite.</t>
  </si>
  <si>
    <t>Quelles preuves permettent de contrôler le point « Réglementation » dans le dossier du marché ?</t>
  </si>
  <si>
    <t>Quelle preuve demandes-tu ou gardes-tu pour vérifier le point « Réglementation » ?</t>
  </si>
  <si>
    <t>Les preuves utiles sont CCTP, CCAP, RC, BPU, fiches techniques, attestations et références réglementaires contrôlées. Elles doivent être datées, lisibles, liées au bon produit et cohérentes avec la commande. La réponse doit nommer les justificatifs, leur support et leur lieu de conservation. La preuve doit pouvoir être relue pendant l’analyse des offres, à la réception ou lors du suivi d’exécution, avec un lien clair entre exigence, pièce du marché et contrôle.</t>
  </si>
  <si>
    <t>Réglementation : On contrôle les documents du produit livré : étiquette, fiche produit, bon ou attestation. Sans trace claire, on ne valide pas.</t>
  </si>
  <si>
    <t>Réglementation — Tracer : Réglementation → Utiles → Fiches.</t>
  </si>
  <si>
    <t>Conseil formateur Q097 : partir du fil « Réglementation → Preuve → Fiches ». Faire citer une preuve réelle, son support et son lieu de conservation. Refuser la réponse orale ou vague si aucune trace exploitable n’est nommée.</t>
  </si>
  <si>
    <t>Réglementation : Les preuves utiles sont CCTP, CCAP, RC, BPU, fiches techniques, attestations et références réglementaires contrôlées. La preuve doit être lisible, conservée et reliée au marché.</t>
  </si>
  <si>
    <t>Réglementation → Preuve → Fiches.</t>
  </si>
  <si>
    <t>Réglementation → Trace écrite → Fiches.</t>
  </si>
  <si>
    <t>Quel risque faut-il éviter avec le point « Réglementation », et quelle mesure sécurise le marché ?</t>
  </si>
  <si>
    <t>Quelle erreur peut poser problème avec le point « Réglementation », et comment l’éviter ?</t>
  </si>
  <si>
    <t>Le risque est de copier une règle sans la transformer en preuve, modalité de contrôle ou conséquence d’exécution. Cela rend la traçabilité fragile et le contrôle fournisseur peu fiable. La réponse doit montrer la conséquence concrète : concurrence faussée, offre incomparable, livraison non maîtrisée, preuve absente ou clause inapplicable. La sécurisation passe par une rédaction mesurable, une preuve demandée et une cohérence entre les pièces.</t>
  </si>
  <si>
    <t>Réglementation : Le problème est d’accepter un produit sans preuve claire ou avec une information qui ne correspond pas au produit. On explique le blocage et comment l’éviter.</t>
  </si>
  <si>
    <t>Réglementation — Sécuriser : Réglementation → Risque → Erreur.</t>
  </si>
  <si>
    <t>Conseil formateur Q098 : partir du fil « Réglementation → Risque → Sécurisation ». Faire nommer le risque, sa conséquence et la correction prévue. La réponse doit montrer l’effet concret sur la concurrence, la livraison, la comparaison ou le suivi.</t>
  </si>
  <si>
    <t>Réglementation : Le risque est de copier une règle sans la transformer en preuve, modalité de contrôle ou conséquence d’exécution. Le risque doit être nommé avec sa mesure de sécurisation.</t>
  </si>
  <si>
    <t>Réglementation → Risque → Sécurisation.</t>
  </si>
  <si>
    <t>Réglementation → Erreur → Correction.</t>
  </si>
  <si>
    <t>Comment appliquer le point « Réglementation » en préparation, réception ou suivi d’exécution ?</t>
  </si>
  <si>
    <t>Concrètement, que fais-tu pour appliquer ou contrôler le point « Réglementation » ?</t>
  </si>
  <si>
    <t>Réglementation : On compare la commande, le produit, l’étiquette et le bon de livraison. On regarde, on compare, on note et on signale.</t>
  </si>
  <si>
    <t>Réglementation — Agir : Réglementation → Application → Terrain.</t>
  </si>
  <si>
    <t>Conseil formateur Q099 : partir du fil « Réglementation → Application → Terrain ». Ramener l’apprenant à une action observable : regarder, comparer, noter, signaler. Faire préciser le moment du contrôle et le document utilisé.</t>
  </si>
  <si>
    <t>Réglementation : Le contrôle compare commande, BPU, produit livré, étiquette, lot et documents fournisseur. L’action, le moment et le support de contrôle doivent être identifiés.</t>
  </si>
  <si>
    <t>Réglementation → Application → Terrain.</t>
  </si>
  <si>
    <t>Réglementation → Geste terrain → Suivi.</t>
  </si>
  <si>
    <t>Dans quelle pièce du marché faut-il placer le point « Réglementation », et comment vérifier la cohérence avec les autres pièces ?</t>
  </si>
  <si>
    <t>Dans quel document ranges-tu le point « Réglementation », et que vérifies-tu pour éviter une contradiction ?</t>
  </si>
  <si>
    <t>L’exigence précise lier obligation, document attendu, méthode de contrôle et traitement du manquement, la preuve attendue, le moment du contrôle et la conséquence en cas d’écart. La réponse doit distinguer la pièce qui fixe l’exigence, celle qui règle l’exécution, celle qui organise la réponse et celle qui porte les prix. La clause ou le critère reste mesurable, vérifiable et cohérent avec le besoin alimentaire.</t>
  </si>
  <si>
    <t>Réglementation : Le marché dit ce que le fournisseur doit prouver, quand il doit le faire et ce qui se passe si la preuve manque. La règle doit être au bon endroit et compréhensible.</t>
  </si>
  <si>
    <t>Réglementation — Placer : Réglementation → Critère → Clause.</t>
  </si>
  <si>
    <t>Conseil formateur Q100 : partir du fil « Réglementation → Critère → Clause ». Faire placer l’information dans la bonne pièce du marché et vérifier la cohérence entre RC, CCTP, CCAP et BPU. Relancer si critère, clause et prix sont confondus.</t>
  </si>
  <si>
    <t>Réglementation : L’exigence précise lier obligation, document attendu, méthode de contrôle et traitement du manquement, la preuve attendue, le. La bonne pièce du marché doit porter une règle mesurable.</t>
  </si>
  <si>
    <t>Réglementation → Critère → Clause.</t>
  </si>
  <si>
    <t>Réglementation → Écrire clair → Vérifier.</t>
  </si>
  <si>
    <t>Quel est le rôle du point « Plat protidique » dans le marché, et quel périmètre doit être contrôlé ?</t>
  </si>
  <si>
    <t>À quoi sert le point « Plat protidique » dans le marché, et jusqu’où faut-il le contrôler ?</t>
  </si>
  <si>
    <t>Les fréquences de service, les grammages adaptés aux convives, la qualité nutritionnelle, la part réelle de protéines et la diversification des sources protéiques. La réponse doit préciser le périmètre concerné, les acteurs ou documents touchés et la limite à ne pas dépasser. Elle rattache le point au besoin écrit et à un contrôle possible, sans transformer l’objectif en préférence non justifiée.</t>
  </si>
  <si>
    <t>Le plat protéiné doit être adapté aux convives, bien dosé, varié et pas seulement choisi parce qu'il paraît nourrissant. Il faut dire simplement ce que cela veut dire, qui est concerné et jusqu’où on contrôle. La réponse doit éviter le flou : on vérifie un produit, un fournisseur, une livraison, un document ou une règle précise.</t>
  </si>
  <si>
    <t>Plat protidique : Le plat protéiné doit être adapté aux convives, bien dosé, varié et pas seulement choisi parce qu'il paraît. On sait ce qui est contrôlé et jusqu’où.</t>
  </si>
  <si>
    <t>Plat protidique — Définir : Protidique → Définition → Périmètre.</t>
  </si>
  <si>
    <t>Conseil formateur Q001 : utiliser le fil « Plat protidique → Définition → Périmètre ». Faire définir Plat protidique, fixer le périmètre et demander une limite vérifiable. Relancer si l’apprenant répète le thème sans dire ce qui est réellement contrôlé.</t>
  </si>
  <si>
    <t>Plat protidique : Les fréquences de service, les grammages adaptés aux convives, la qualité nutritionnelle, la part réelle de protéines et la. Périmètre, preuve et limite doivent rester vérifiables.</t>
  </si>
  <si>
    <t>Plat protidique → Définition → Périmètre.</t>
  </si>
  <si>
    <t>Plat protidique → Comprendre → Limite.</t>
  </si>
  <si>
    <t>Quelles preuves permettent de contrôler le point « Plat protidique » dans le dossier du marché ?</t>
  </si>
  <si>
    <t>Quelle preuve demandes-tu ou gardes-tu pour vérifier le point « Plat protidique » ?</t>
  </si>
  <si>
    <t>Les preuves sont fiche recette, grammage, composition, menu, plan alimentaire, fiche technique produit et suivi des fréquences.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</si>
  <si>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vérifier sont fiche recette, grammage, composition, menu, plan alimentaire, fiche technique produit et suivi des fréquences. Il faut citer la trace que l’on peut regarder : bon, fiche produit, certificat, étiquette, tableau de suivi, facture ou document du fournisseur. Sans preuve lisible, on ne peut pas valider correctement.</t>
  </si>
  <si>
    <t>Plat protidique : Les preuves à vérifier sont fiche recette, grammage, composition, menu, plan alimentaire, fiche technique produit. Sans trace claire, on ne valide pas.</t>
  </si>
  <si>
    <t>Plat protidique — Tracer : Protidique → Fiche → Recette.</t>
  </si>
  <si>
    <t>Conseil formateur Q002 : partir du fil « Plat protidique → Preuve → Recette ». Faire citer une preuve réelle, son support et son lieu de conservation. Refuser la réponse orale ou vague si aucune trace exploitable n’est nommée.</t>
  </si>
  <si>
    <t>Plat protidique : Les preuves sont fiche recette, grammage, composition, menu, plan alimentaire, fiche technique produit et suivi des. La preuve doit être lisible, conservée et reliée au marché.</t>
  </si>
  <si>
    <t>Plat protidique → Preuve → Recette.</t>
  </si>
  <si>
    <t>Plat protidique → Trace écrite → Recette.</t>
  </si>
  <si>
    <t>Quel risque faut-il éviter avec le point « Plat protidique », et quelle mesure sécurise le marché ?</t>
  </si>
  <si>
    <t>Quelle erreur peut poser problème avec le point « Plat protidique », et comment l’éviter ?</t>
  </si>
  <si>
    <t>Les risques principaux sont confondre plat protidique et simple présence de viande, négliger les grammages, oublier la diversification ou accepter un produit pauvre en protéine utile. La réponse doit montrer la conséquence concrète : concurrence faussée, offre incomparable, livraison non maîtrisée, preuve absente ou clause inapplicable. La sécurisation passe par une rédaction mesurable, une preuve demandée et une cohérence entre les pièces.</t>
  </si>
  <si>
    <t>Les erreurs à éviter sont confondre plat protidique et simple présence de viande, négliger les grammages, oublier la diversification ou accepter un produit pauvre en protéine utile. Il faut expliquer ce qui peut mal se passer : mauvais choix, livraison bloquée, comparaison impossible, promesse non tenue ou contrôle sans preuve. La correction consiste à écrire clairement ce qui est demandé et ce qui sera vérifié.</t>
  </si>
  <si>
    <t>Plat protidique : Les erreurs à éviter sont confondre plat protidique et simple présence de viande, négliger les grammages, oublier. On explique le blocage et comment l’éviter.</t>
  </si>
  <si>
    <t>Plat protidique — Sécuriser : Protidique → Risque → Erreur.</t>
  </si>
  <si>
    <t>Conseil formateur Q003 : partir du fil « Plat protidique → Risque → Sécurisation ». Faire nommer le risque, sa conséquence et la correction prévue. La réponse doit montrer l’effet concret sur la concurrence, la livraison, la comparaison ou le suivi.</t>
  </si>
  <si>
    <t>Plat protidique : Les risques principaux sont confondre plat protidique et simple présence de viande, négliger les grammages, oublier la. Le risque doit être nommé avec sa mesure de sécurisation.</t>
  </si>
  <si>
    <t>Plat protidique → Risque → Sécurisation.</t>
  </si>
  <si>
    <t>Plat protidique → Erreur → Correction.</t>
  </si>
  <si>
    <t>Comment appliquer le point « Plat protidique » en préparation, réception ou suivi d’exécution ?</t>
  </si>
  <si>
    <t>Concrètement, que fais-tu pour appliquer ou contrôler le point « Plat protidique » ?</t>
  </si>
  <si>
    <t>Le contrôle consiste à comparer menu, fiche recette, grammage prévu et produit livré, puis repérer les écarts de composition ou de fréquence. La réponse doit décrire une action observable : préparer, comparer, vérifier, tracer et signaler l’écart. Elle précise le moment du contrôle, le support utilisé et la personne ou fonction concernée, afin que le suivi ne repose pas sur une simple déclaration.</t>
  </si>
  <si>
    <t>Le contrôle terrain consiste à comparer menu, fiche recette, grammage prévu et produit livré, puis repérer les écarts de composition ou de fréquence. Il faut décrire le geste de terrain : regarder le document, comparer avec la commande, contrôler le produit ou la livraison, noter l’écart et prévenir si nécessaire. La réponse doit être concrète.</t>
  </si>
  <si>
    <t>Plat protidique : Le contrôle terrain consiste à comparer menu, fiche recette, grammage prévu et produit livré, puis repérer les. On regarde, on compare, on note et on signale.</t>
  </si>
  <si>
    <t>Plat protidique — Agir : Protidique → Application → Terrain.</t>
  </si>
  <si>
    <t>Conseil formateur Q004 : partir du fil « Plat protidique → Application → Terrain ». Ramener l’apprenant à une action observable : regarder, comparer, noter, signaler. Faire préciser le moment du contrôle et le document utilisé.</t>
  </si>
  <si>
    <t>Plat protidique : Le contrôle consiste à comparer menu, fiche recette, grammage prévu et produit livré, puis repérer les écarts de composition. L’action, le moment et le support de contrôle doivent être.</t>
  </si>
  <si>
    <t>Plat protidique → Application → Terrain.</t>
  </si>
  <si>
    <t>Plat protidique → Geste terrain → Suivi.</t>
  </si>
  <si>
    <t>Dans quelle pièce du marché faut-il placer le point « Plat protidique », et comment vérifier la cohérence avec les autres pièces ?</t>
  </si>
  <si>
    <t>Dans quel document ranges-tu le point « Plat protidique », et que vérifies-tu pour éviter une contradiction ?</t>
  </si>
  <si>
    <t>Le marché prévoit des exigences de composition, de grammage, de fréquence, de diversification et de contrôle des fiches techniques. La réponse doit distinguer la pièce qui fixe l’exigence, celle qui règle l’exécution, celle qui organise la réponse et celle qui porte les prix. La clause ou le critère reste mesurable, vérifiable et cohérent avec le besoin alimentaire.</t>
  </si>
  <si>
    <t>Le marché indique des exigences de composition, de grammage, de fréquence, de diversification et de contrôle des fiches techniques. Il faut dire dans quel document la règle doit être écrite et vérifier qu’elle ne contredit pas une autre pièce. Ce qui est demandé au fournisseur doit pouvoir être compris, prouvé et contrôlé.</t>
  </si>
  <si>
    <t>Plat protidique : Le marché indique des exigences de composition, de grammage, de fréquence, de diversification et de contrôle des. La règle doit être au bon endroit et compréhensible.</t>
  </si>
  <si>
    <t>Plat protidique — Placer : Protidique → Critère → Clause.</t>
  </si>
  <si>
    <t>Conseil formateur Q005 : partir du fil « Plat protidique → Critère → Clause ». Faire placer l’information dans la bonne pièce du marché et vérifier la cohérence entre RC, CCTP, CCAP et BPU. Relancer si critère, clause et prix sont confondus.</t>
  </si>
  <si>
    <t>Plat protidique : Le marché prévoit des exigences de composition, de grammage, de fréquence, de diversification et de contrôle des fiches. La bonne pièce du marché doit porter une règle mesurable.</t>
  </si>
  <si>
    <t>Plat protidique → Critère → Clause.</t>
  </si>
  <si>
    <t>Plat protidique → Écrire clair → Vérifier.</t>
  </si>
  <si>
    <t>Quel est le rôle du point « Découpe volaille » dans le marché, et quel périmètre doit être contrôlé ?</t>
  </si>
  <si>
    <t>À quoi sert le point « Découpe volaille » dans le marché, et jusqu’où faut-il le contrôler ?</t>
  </si>
  <si>
    <t>Les morceaux avec os doivent être déjointés, les volailles sciées sont à exclure et la qualité de chair doit être préservée. La réponse doit préciser le périmètre concerné, les acteurs ou documents touchés et la limite à ne pas dépasser. Elle rattache le point au besoin écrit et à un contrôle possible, sans transformer l’objectif en préférence non justifiée.</t>
  </si>
  <si>
    <t>Les morceaux doivent être bien découpés aux articulations ; une volaille sciée peut laisser de la sciure d'os. Il faut dire simplement ce que cela veut dire, qui est concerné et jusqu’où on contrôle. La réponse doit éviter le flou : on vérifie un produit, un fournisseur, une livraison, un document ou une règle précise.</t>
  </si>
  <si>
    <t>Découpe volaille : Les morceaux doivent être bien découpés aux articulations ; une volaille sciée peut laisser de la sciure d'os. On sait ce qui est contrôlé et jusqu’où.</t>
  </si>
  <si>
    <t>Découpe volaille — Définir : Découpe → Volaille → Définition.</t>
  </si>
  <si>
    <t>Conseil formateur Q006 : utiliser le fil « Découpe volaille → Définition → Périmètre ». Faire définir Découpe volaille, fixer le périmètre et demander une limite vérifiable. Relancer si l’apprenant répète le thème sans dire ce qui est réellement contrôlé.</t>
  </si>
  <si>
    <t>Découpe volaille : Les morceaux avec os doivent être déjointés, les volailles sciées sont à exclure et la qualité de chair doit être préservée. Périmètre, preuve et limite doivent rester vérifiables.</t>
  </si>
  <si>
    <t>Découpe volaille → Définition → Périmètre.</t>
  </si>
  <si>
    <t>Découpe volaille → Comprendre → Limite.</t>
  </si>
  <si>
    <t>Quelles preuves permettent de contrôler le point « Découpe volaille » dans le dossier du marché ?</t>
  </si>
  <si>
    <t>Quelle preuve demandes-tu ou gardes-tu pour vérifier le point « Découpe volaille » ?</t>
  </si>
  <si>
    <t>Les preuves sont CCTP, fiche technique, bon de livraison, contrôle visuel des morceaux, calibre attendu et signalement des écarts.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</si>
  <si>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vérifier sont CCTP, fiche technique, bon de livraison, contrôle visuel des morceaux, calibre attendu et signalement des écarts. Il faut citer la trace que l’on peut regarder : bon, fiche produit, certificat, étiquette, tableau de suivi, facture ou document du fournisseur. Sans preuve lisible, on ne peut pas valider correctement.</t>
  </si>
  <si>
    <t>Découpe volaille : Les preuves à vérifier sont CCTP, fiche technique, bon de livraison, contrôle visuel des morceaux, calibre attendu. Sans trace claire, on ne valide pas.</t>
  </si>
  <si>
    <t>Découpe volaille — Tracer : Découpe → Volaille → Fiche.</t>
  </si>
  <si>
    <t>Conseil formateur Q007 : partir du fil « Découpe volaille → Preuve → Fiche ». Faire citer une preuve réelle, son support et son lieu de conservation. Refuser la réponse orale ou vague si aucune trace exploitable n’est nommée.</t>
  </si>
  <si>
    <t>Découpe volaille : Les preuves sont CCTP, fiche technique, bon de livraison, contrôle visuel des morceaux, calibre attendu et signalement des. La preuve doit être lisible, conservée et reliée au marché.</t>
  </si>
  <si>
    <t>Découpe volaille → Preuve → Fiche.</t>
  </si>
  <si>
    <t>Découpe volaille → Trace écrite → Fiche.</t>
  </si>
  <si>
    <t>Quel risque faut-il éviter avec le point « Découpe volaille », et quelle mesure sécurise le marché ?</t>
  </si>
  <si>
    <t>Quelle erreur peut poser problème avec le point « Découpe volaille », et comment l’éviter ?</t>
  </si>
  <si>
    <t>Les risques principaux sont accepter des morceaux sciés, ne pas contrôler les os, confondre découpe industrielle et découpe déjointée ou oublier la pénalité prévue. La réponse doit montrer la conséquence concrète : concurrence faussée, offre incomparable, livraison non maîtrisée, preuve absente ou clause inapplicable. La sécurisation passe par une rédaction mesurable, une preuve demandée et une cohérence entre les pièces.</t>
  </si>
  <si>
    <t>Les erreurs à éviter sont accepter des morceaux sciés, ne pas contrôler les os, confondre découpe industrielle et découpe déjointée ou oublier la pénalité prévue. Il faut expliquer ce qui peut mal se passer : mauvais choix, livraison bloquée, comparaison impossible, promesse non tenue ou contrôle sans preuve. La correction consiste à écrire clairement ce qui est demandé et ce qui sera vérifié.</t>
  </si>
  <si>
    <t>Découpe volaille : Les erreurs à éviter sont accepter des morceaux sciés, ne pas contrôler les os, confondre découpe industrielle et. On explique le blocage et comment l’éviter.</t>
  </si>
  <si>
    <t>Découpe volaille — Sécuriser : Découpe → Volaille → Risque.</t>
  </si>
  <si>
    <t>Conseil formateur Q008 : partir du fil « Découpe volaille → Risque → Sécurisation ». Faire nommer le risque, sa conséquence et la correction prévue. La réponse doit montrer l’effet concret sur la concurrence, la livraison, la comparaison ou le suivi.</t>
  </si>
  <si>
    <t>Découpe volaille : Les risques principaux sont accepter des morceaux sciés, ne pas contrôler les os, confondre découpe industrielle et découpe. Le risque doit être nommé avec sa mesure de sécurisation.</t>
  </si>
  <si>
    <t>Découpe volaille → Risque → Sécurisation.</t>
  </si>
  <si>
    <t>Découpe volaille → Erreur → Correction.</t>
  </si>
  <si>
    <t>Comment appliquer le point « Découpe volaille » en préparation, réception ou suivi d’exécution ?</t>
  </si>
  <si>
    <t>Concrètement, que fais-tu pour appliquer ou contrôler le point « Découpe volaille » ?</t>
  </si>
  <si>
    <t>Le contrôle consiste à observer les hauts de cuisse, ailes et pilons, vérifier l'absence d'os scié et rapprocher la livraison de l'exigence CCTP. La réponse doit décrire une action observable : préparer, comparer, vérifier, tracer et signaler l’écart. Elle précise le moment du contrôle, le support utilisé et la personne ou fonction concernée, afin que le suivi ne repose pas sur une simple déclaration.</t>
  </si>
  <si>
    <t>Le contrôle terrain consiste à observer les hauts de cuisse, ailes et pilons, vérifier l'absence d'os scié et rapprocher la livraison de l'exigence CCTP. Il faut décrire le geste de terrain : regarder le document, comparer avec la commande, contrôler le produit ou la livraison, noter l’écart et prévenir si nécessaire. La réponse doit être concrète.</t>
  </si>
  <si>
    <t>Découpe volaille : Le contrôle terrain consiste à observer les hauts de cuisse, ailes et pilons, vérifier l'absence d'os scié et. On regarde, on compare, on note et on signale.</t>
  </si>
  <si>
    <t>Découpe volaille — Agir : Découpe → Volaille → Application.</t>
  </si>
  <si>
    <t>Conseil formateur Q009 : partir du fil « Découpe volaille → Application → Terrain ». Ramener l’apprenant à une action observable : regarder, comparer, noter, signaler. Faire préciser le moment du contrôle et le document utilisé.</t>
  </si>
  <si>
    <t>Découpe volaille : Le contrôle consiste à observer les hauts de cuisse, ailes et pilons, vérifier l'absence d'os scié et rapprocher la livraison. L’action, le moment et le support de contrôle doivent être.</t>
  </si>
  <si>
    <t>Découpe volaille → Application → Terrain.</t>
  </si>
  <si>
    <t>Découpe volaille → Geste terrain → Suivi.</t>
  </si>
  <si>
    <t>Dans quelle pièce du marché faut-il placer le point « Découpe volaille », et comment vérifier la cohérence avec les autres pièces ?</t>
  </si>
  <si>
    <t>Dans quel document ranges-tu le point « Découpe volaille », et que vérifies-tu pour éviter une contradiction ?</t>
  </si>
  <si>
    <t>Le marché prévoit une clause CCTP exigeant des morceaux déjointés, l'exclusion des os sciés, un contrôle et une conséquence en cas de livraison non conforme. La réponse doit distinguer la pièce qui fixe l’exigence, celle qui règle l’exécution, celle qui organise la réponse et celle qui porte les prix. La clause ou le critère reste mesurable, vérifiable et cohérent avec le besoin alimentaire.</t>
  </si>
  <si>
    <t>Le marché indique une clause CCTP exigeant des morceaux déjointés, l'exclusion des os sciés, un contrôle et une conséquence en cas de livraison non conforme. Il faut dire dans quel document la règle doit être écrite et vérifier qu’elle ne contredit pas une autre pièce. Ce qui est demandé au fournisseur doit pouvoir être compris, prouvé et contrôlé.</t>
  </si>
  <si>
    <t>Découpe volaille : Le marché indique une clause CCTP exigeant des morceaux déjointés, l'exclusion des os sciés, un contrôle et une. La règle doit être au bon endroit et compréhensible.</t>
  </si>
  <si>
    <t>Découpe volaille — Placer : Découpe → Volaille → Critère.</t>
  </si>
  <si>
    <t>Conseil formateur Q010 : partir du fil « Découpe volaille → Critère → Clause ». Faire placer l’information dans la bonne pièce du marché et vérifier la cohérence entre RC, CCTP, CCAP et BPU. Relancer si critère, clause et prix sont confondus.</t>
  </si>
  <si>
    <t>Découpe volaille : Le marché prévoit une clause CCTP exigeant des morceaux déjointés, l'exclusion des os sciés, un contrôle et une conséquence. La bonne pièce du marché doit porter une règle mesurable.</t>
  </si>
  <si>
    <t>Découpe volaille → Critère → Clause.</t>
  </si>
  <si>
    <t>Découpe volaille → Écrire clair → Vérifier.</t>
  </si>
  <si>
    <t>Quel est le rôle du point « Muscle entier » dans le marché, et quel périmètre doit être contrôlé ?</t>
  </si>
  <si>
    <t>À quoi sert le point « Muscle entier » dans le marché, et jusqu’où faut-il le contrôler ?</t>
  </si>
  <si>
    <t>Les produits transformés à base de viande, volaille ou poisson doivent afficher muscle entier non mélangé, 100 % filet ou muscle anatomique lorsque cette exigence est retenue. La réponse doit préciser le périmètre concerné, les acteurs ou documents touchés et la limite à ne pas dépasser. Elle rattache le point au besoin écrit et à un contrôle possible, sans transformer l’objectif en préférence non justifiée.</t>
  </si>
  <si>
    <t>Un nugget ou un pané demandé en qualité supérieure doit venir d'un vrai morceau ou filet identifié, pas d'un mélange flou. Il faut dire simplement ce que cela veut dire, qui est concerné et jusqu’où on contrôle. La réponse doit éviter le flou : on vérifie un produit, un fournisseur, une livraison, un document ou une règle précise.</t>
  </si>
  <si>
    <t>Muscle entier : Un nugget ou un pané demandé en qualité supérieure doit venir d'un vrai morceau ou filet identifié, pas d'un. On sait ce qui est contrôlé et jusqu’où.</t>
  </si>
  <si>
    <t>Muscle entier — Définir : Muscle → Entier → Définition.</t>
  </si>
  <si>
    <t>Conseil formateur Q011 : utiliser le fil « Muscle entier → Définition → Périmètre ». Faire définir Muscle entier, fixer le périmètre et demander une limite vérifiable. Relancer si l’apprenant répète le thème sans dire ce qui est réellement contrôlé.</t>
  </si>
  <si>
    <t>Muscle entier : Les produits transformés à base de viande, volaille ou poisson doivent afficher muscle entier non mélangé, 100 % filet ou. Périmètre, preuve et limite doivent rester vérifiables.</t>
  </si>
  <si>
    <t>Muscle entier → Définition → Périmètre.</t>
  </si>
  <si>
    <t>Muscle entier → Comprendre → Limite.</t>
  </si>
  <si>
    <t>Quelles preuves permettent de contrôler le point « Muscle entier » dans le dossier du marché ?</t>
  </si>
  <si>
    <t>Quelle preuve demandes-tu ou gardes-tu pour vérifier le point « Muscle entier » ?</t>
  </si>
  <si>
    <t>Les preuves sont étiquette, fiche technique, composition détaillée, mention 100 % filet, muscle entier non mélangé ou muscle anatomique.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</si>
  <si>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vérifier sont étiquette, fiche technique, composition détaillée, mention 100 % filet, muscle entier non mélangé ou muscle anatomique. Il faut citer la trace que l’on peut regarder : bon, fiche produit, certificat, étiquette, tableau de suivi, facture ou document du fournisseur. Sans preuve lisible, on ne peut pas valider correctement.</t>
  </si>
  <si>
    <t>Muscle entier : Les preuves à vérifier sont étiquette, fiche technique, composition détaillée, mention 100 % filet, muscle entier. Sans trace claire, on ne valide pas.</t>
  </si>
  <si>
    <t>Muscle entier — Tracer : Muscle → Entier → Étiquette.</t>
  </si>
  <si>
    <t>Conseil formateur Q012 : partir du fil « Muscle entier → Preuve → Étiquette ». Faire citer une preuve réelle, son support et son lieu de conservation. Refuser la réponse orale ou vague si aucune trace exploitable n’est nommée.</t>
  </si>
  <si>
    <t>Muscle entier : Les preuves sont étiquette, fiche technique, composition détaillée, mention 100 % filet, muscle entier non mélangé ou muscle. La preuve doit être lisible, conservée et reliée au marché.</t>
  </si>
  <si>
    <t>Muscle entier → Preuve → Étiquette.</t>
  </si>
  <si>
    <t>Muscle entier → Trace écrite → Étiquette.</t>
  </si>
  <si>
    <t>Quel risque faut-il éviter avec le point « Muscle entier », et quelle mesure sécurise le marché ?</t>
  </si>
  <si>
    <t>Quelle erreur peut poser problème avec le point « Muscle entier », et comment l’éviter ?</t>
  </si>
  <si>
    <t>Les risques principaux sont accepter un produit reconstitué non identifié, lire seulement le nom commercial, ignorer la composition ou ne pas rejeter un produit non conforme. La réponse doit montrer la conséquence concrète : concurrence faussée, offre incomparable, livraison non maîtrisée, preuve absente ou clause inapplicable. La sécurisation passe par une rédaction mesurable, une preuve demandée et une cohérence entre les pièces.</t>
  </si>
  <si>
    <t>Les erreurs à éviter sont accepter un produit reconstitué non identifié, lire seulement le nom commercial, ignorer la composition ou ne pas rejeter un produit non conforme. Il faut expliquer ce qui peut mal se passer : mauvais choix, livraison bloquée, comparaison impossible, promesse non tenue ou contrôle sans preuve. La correction consiste à écrire clairement ce qui est demandé et ce qui sera vérifié.</t>
  </si>
  <si>
    <t>Muscle entier : Les erreurs à éviter sont accepter un produit reconstitué non identifié, lire seulement le nom commercial, ignorer. On explique le blocage et comment l’éviter.</t>
  </si>
  <si>
    <t>Muscle entier — Sécuriser : Muscle → Entier → Risque.</t>
  </si>
  <si>
    <t>Conseil formateur Q013 : partir du fil « Muscle entier → Risque → Sécurisation ». Faire nommer le risque, sa conséquence et la correction prévue. La réponse doit montrer l’effet concret sur la concurrence, la livraison, la comparaison ou le suivi.</t>
  </si>
  <si>
    <t>Muscle entier : Les risques principaux sont accepter un produit reconstitué non identifié, lire seulement le nom commercial, ignorer la. Le risque doit être nommé avec sa mesure de sécurisation.</t>
  </si>
  <si>
    <t>Muscle entier → Risque → Sécurisation.</t>
  </si>
  <si>
    <t>Muscle entier → Erreur → Correction.</t>
  </si>
  <si>
    <t>Comment appliquer le point « Muscle entier » en préparation, réception ou suivi d’exécution ?</t>
  </si>
  <si>
    <t>Concrètement, que fais-tu pour appliquer ou contrôler le point « Muscle entier » ?</t>
  </si>
  <si>
    <t>Le contrôle consiste à lire la composition et les mentions visibles, comparer avec la commande et refuser ou signaler si la mention attendue manque. La réponse doit décrire une action observable : préparer, comparer, vérifier, tracer et signaler l’écart. Elle précise le moment du contrôle, le support utilisé et la personne ou fonction concernée, afin que le suivi ne repose pas sur une simple déclaration.</t>
  </si>
  <si>
    <t>Le contrôle terrain consiste à lire la composition et les mentions visibles, comparer avec la commande et refuser ou signaler si la mention attendue manque. Il faut décrire le geste de terrain : regarder le document, comparer avec la commande, contrôler le produit ou la livraison, noter l’écart et prévenir si nécessaire. La réponse doit être concrète.</t>
  </si>
  <si>
    <t>Muscle entier : Le contrôle terrain consiste à lire la composition et les mentions visibles, comparer avec la commande et refuser. On regarde, on compare, on note et on signale.</t>
  </si>
  <si>
    <t>Muscle entier — Agir : Muscle → Entier → Application.</t>
  </si>
  <si>
    <t>Conseil formateur Q014 : partir du fil « Muscle entier → Application → Terrain ». Ramener l’apprenant à une action observable : regarder, comparer, noter, signaler. Faire préciser le moment du contrôle et le document utilisé.</t>
  </si>
  <si>
    <t>Muscle entier : Le contrôle consiste à lire la composition et les mentions visibles, comparer avec la commande et refuser ou signaler si la. L’action, le moment et le support de contrôle doivent être.</t>
  </si>
  <si>
    <t>Muscle entier → Application → Terrain.</t>
  </si>
  <si>
    <t>Muscle entier → Geste terrain → Suivi.</t>
  </si>
  <si>
    <t>Dans quelle pièce du marché faut-il placer le point « Muscle entier », et comment vérifier la cohérence avec les autres pièces ?</t>
  </si>
  <si>
    <t>Dans quel document ranges-tu le point « Muscle entier », et que vérifies-tu pour éviter une contradiction ?</t>
  </si>
  <si>
    <t>Le marché prévoit une exigence CCTP sur la composition, la mention visible sur l'étiquette, le rejet des produits non conformes et la pénalité éventuelle. La réponse doit distinguer la pièce qui fixe l’exigence, celle qui règle l’exécution, celle qui organise la réponse et celle qui porte les prix. La clause ou le critère reste mesurable, vérifiable et cohérent avec le besoin alimentaire.</t>
  </si>
  <si>
    <t>Le marché indique une exigence CCTP sur la composition, la mention visible sur l'étiquette, le rejet des produits non conformes et la pénalité éventuelle. Il faut dire dans quel document la règle doit être écrite et vérifier qu’elle ne contredit pas une autre pièce. Ce qui est demandé au fournisseur doit pouvoir être compris, prouvé et contrôlé.</t>
  </si>
  <si>
    <t>Muscle entier : Le marché indique une exigence CCTP sur la composition, la mention visible sur l'étiquette, le rejet des produits. La règle doit être au bon endroit et compréhensible.</t>
  </si>
  <si>
    <t>Muscle entier — Placer : Muscle → Entier → Critère.</t>
  </si>
  <si>
    <t>Conseil formateur Q015 : partir du fil « Muscle entier → Critère → Clause ». Faire placer l’information dans la bonne pièce du marché et vérifier la cohérence entre RC, CCTP, CCAP et BPU. Relancer si critère, clause et prix sont confondus.</t>
  </si>
  <si>
    <t>Muscle entier : Le marché prévoit une exigence CCTP sur la composition, la mention visible sur l'étiquette, le rejet des produits non. La bonne pièce du marché doit porter une règle mesurable.</t>
  </si>
  <si>
    <t>Muscle entier → Critère → Clause.</t>
  </si>
  <si>
    <t>Muscle entier → Écrire clair → Vérifier.</t>
  </si>
  <si>
    <t>Quel est le rôle du point « Nitrites » dans le marché, et quel périmètre doit être contrôlé ?</t>
  </si>
  <si>
    <t>À quoi sert le point « Nitrites » dans le marché, et jusqu’où faut-il le contrôler ?</t>
  </si>
  <si>
    <t>La recherche d'une charcuterie limitant autant que possible les additifs nitrés, avec une exigence documentée et contrôlable. La réponse doit préciser le périmètre concerné, les acteurs ou documents touchés et la limite à ne pas dépasser. Elle rattache le point au besoin écrit et à un contrôle possible, sans transformer l’objectif en préférence non justifiée.</t>
  </si>
  <si>
    <t>Il faut vérifier si la charcuterie contient des nitrites ou nitrates ajoutés et ne pas se fier au seul aspect du produit. Il faut dire simplement ce que cela veut dire, qui est concerné et jusqu’où on contrôle. La réponse doit éviter le flou : on vérifie un produit, un fournisseur, une livraison, un document ou une règle précise.</t>
  </si>
  <si>
    <t>Nitrites : Il faut vérifier si la charcuterie contient des nitrites ou nitrates ajoutés et ne pas se fier au seul aspect du. On sait ce qui est contrôlé et jusqu’où.</t>
  </si>
  <si>
    <t>Nitrites — Définir : Nitrites → Définition → Périmètre.</t>
  </si>
  <si>
    <t>Conseil formateur Q016 : utiliser le fil « Nitrites → Définition → Périmètre ». Faire définir Nitrites, fixer le périmètre et demander une limite vérifiable. Relancer si l’apprenant répète le thème sans dire ce qui est réellement contrôlé.</t>
  </si>
  <si>
    <t>Nitrites : La recherche d'une charcuterie limitant autant que possible les additifs nitrés, avec une exigence documentée et contrôlable. Périmètre, preuve et limite doivent rester vérifiables.</t>
  </si>
  <si>
    <t>Nitrites → Définition → Périmètre.</t>
  </si>
  <si>
    <t>Nitrites → Comprendre → Limite.</t>
  </si>
  <si>
    <t>Quelles preuves permettent de contrôler le point « Nitrites » dans le dossier du marché ?</t>
  </si>
  <si>
    <t>Quelle preuve demandes-tu ou gardes-tu pour vérifier le point « Nitrites » ?</t>
  </si>
  <si>
    <t>Les preuves sont fiche technique, liste d'ingrédients, additifs déclarés, engagement fournisseur et référence produit dans le BPU.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</si>
  <si>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vérifier sont fiche technique, liste d'ingrédients, additifs déclarés, engagement fournisseur et référence produit dans le BPU. Il faut citer la trace que l’on peut regarder : bon, fiche produit, certificat, étiquette, tableau de suivi, facture ou document du fournisseur. Sans preuve lisible, on ne peut pas valider correctement.</t>
  </si>
  <si>
    <t>Nitrites : Les preuves à vérifier sont fiche technique, liste d'ingrédients, additifs déclarés, engagement fournisseur et. Sans trace claire, on ne valide pas.</t>
  </si>
  <si>
    <t>Nitrites — Tracer : Nitrites → Fiche → Technique.</t>
  </si>
  <si>
    <t>Conseil formateur Q017 : partir du fil « Nitrites → Preuve → Technique ». Faire citer une preuve réelle, son support et son lieu de conservation. Refuser la réponse orale ou vague si aucune trace exploitable n’est nommée.</t>
  </si>
  <si>
    <t>Nitrites : Les preuves sont fiche technique, liste d'ingrédients, additifs déclarés, engagement fournisseur et référence produit dans le. La preuve doit être lisible, conservée et reliée au marché.</t>
  </si>
  <si>
    <t>Nitrites → Preuve → Technique.</t>
  </si>
  <si>
    <t>Nitrites → Trace écrite → Technique.</t>
  </si>
  <si>
    <t>Quel risque faut-il éviter avec le point « Nitrites », et quelle mesure sécurise le marché ?</t>
  </si>
  <si>
    <t>Quelle erreur peut poser problème avec le point « Nitrites », et comment l’éviter ?</t>
  </si>
  <si>
    <t>Les risques principaux sont ignorer les additifs, confondre sans nitrite ajouté et charcuterie ordinaire, accepter une fiche incomplète ou ne pas suivre l'engagement. La réponse doit montrer la conséquence concrète : concurrence faussée, offre incomparable, livraison non maîtrisée, preuve absente ou clause inapplicable. La sécurisation passe par une rédaction mesurable, une preuve demandée et une cohérence entre les pièces.</t>
  </si>
  <si>
    <t>Les erreurs à éviter sont ignorer les additifs, confondre sans nitrite ajouté et charcuterie ordinaire, accepter une fiche incomplète ou ne pas suivre l'engagement. Il faut expliquer ce qui peut mal se passer : mauvais choix, livraison bloquée, comparaison impossible, promesse non tenue ou contrôle sans preuve. La correction consiste à écrire clairement ce qui est demandé et ce qui sera vérifié.</t>
  </si>
  <si>
    <t>Nitrites : Les erreurs à éviter sont ignorer les additifs, confondre sans nitrite ajouté et charcuterie ordinaire, accepter. On explique le blocage et comment l’éviter.</t>
  </si>
  <si>
    <t>Nitrites — Sécuriser : Nitrites → Risque → Erreur.</t>
  </si>
  <si>
    <t>Conseil formateur Q018 : partir du fil « Nitrites → Risque → Sécurisation ». Faire nommer le risque, sa conséquence et la correction prévue. La réponse doit montrer l’effet concret sur la concurrence, la livraison, la comparaison ou le suivi.</t>
  </si>
  <si>
    <t>Nitrites : Les risques principaux sont ignorer les additifs, confondre sans nitrite ajouté et charcuterie ordinaire, accepter une fiche. Le risque doit être nommé avec sa mesure de sécurisation.</t>
  </si>
  <si>
    <t>Nitrites → Risque → Sécurisation.</t>
  </si>
  <si>
    <t>Nitrites → Erreur → Correction.</t>
  </si>
  <si>
    <t>Comment appliquer le point « Nitrites » en préparation, réception ou suivi d’exécution ?</t>
  </si>
  <si>
    <t>Concrètement, que fais-tu pour appliquer ou contrôler le point « Nitrites » ?</t>
  </si>
  <si>
    <t>Le contrôle consiste à lire la liste d'ingrédients, rechercher les additifs nitrés, comparer au produit commandé et archiver la preuve. La réponse doit décrire une action observable : préparer, comparer, vérifier, tracer et signaler l’écart. Elle précise le moment du contrôle, le support utilisé et la personne ou fonction concernée, afin que le suivi ne repose pas sur une simple déclaration.</t>
  </si>
  <si>
    <t>Le contrôle terrain consiste à lire la liste d'ingrédients, rechercher les additifs nitrés, comparer au produit commandé et archiver la preuve. Il faut décrire le geste de terrain : regarder le document, comparer avec la commande, contrôler le produit ou la livraison, noter l’écart et prévenir si nécessaire. La réponse doit être concrète.</t>
  </si>
  <si>
    <t>Nitrites : Le contrôle terrain consiste à lire la liste d'ingrédients, rechercher les additifs nitrés, comparer au produit. On regarde, on compare, on note et on signale.</t>
  </si>
  <si>
    <t>Nitrites — Agir : Nitrites → Application → Terrain.</t>
  </si>
  <si>
    <t>Conseil formateur Q019 : partir du fil « Nitrites → Application → Terrain ». Ramener l’apprenant à une action observable : regarder, comparer, noter, signaler. Faire préciser le moment du contrôle et le document utilisé.</t>
  </si>
  <si>
    <t>Nitrites : Le contrôle consiste à lire la liste d'ingrédients, rechercher les additifs nitrés, comparer au produit commandé et archiver. L’action, le moment et le support de contrôle doivent être identifiés.</t>
  </si>
  <si>
    <t>Nitrites → Application → Terrain.</t>
  </si>
  <si>
    <t>Nitrites → Geste terrain → Suivi.</t>
  </si>
  <si>
    <t>Dans quelle pièce du marché faut-il placer le point « Nitrites », et comment vérifier la cohérence avec les autres pièces ?</t>
  </si>
  <si>
    <t>Dans quel document ranges-tu le point « Nitrites », et que vérifies-tu pour éviter une contradiction ?</t>
  </si>
  <si>
    <t>Le marché prévoit un critère ou une exigence de limitation des additifs nitrés, avec preuves documentaires et modalités de suivi. La réponse doit distinguer la pièce qui fixe l’exigence, celle qui règle l’exécution, celle qui organise la réponse et celle qui porte les prix. La clause ou le critère reste mesurable, vérifiable et cohérent avec le besoin alimentaire.</t>
  </si>
  <si>
    <t>Le marché indique un critère ou une exigence de limitation des additifs nitrés, avec preuves documentaires et modalités de suivi. Il faut dire dans quel document la règle doit être écrite et vérifier qu’elle ne contredit pas une autre pièce. Ce qui est demandé au fournisseur doit pouvoir être compris, prouvé et contrôlé.</t>
  </si>
  <si>
    <t>Nitrites : Le marché indique un critère ou une exigence de limitation des additifs nitrés, avec preuves documentaires et. La règle doit être au bon endroit et compréhensible.</t>
  </si>
  <si>
    <t>Nitrites — Placer : Nitrites → Critère → Clause.</t>
  </si>
  <si>
    <t>Conseil formateur Q020 : partir du fil « Nitrites → Critère → Clause ». Faire placer l’information dans la bonne pièce du marché et vérifier la cohérence entre RC, CCTP, CCAP et BPU. Relancer si critère, clause et prix sont confondus.</t>
  </si>
  <si>
    <t>Nitrites : Le marché prévoit un critère ou une exigence de limitation des additifs nitrés, avec preuves documentaires et modalités de. La bonne pièce du marché doit porter une règle mesurable.</t>
  </si>
  <si>
    <t>Nitrites → Critère → Clause.</t>
  </si>
  <si>
    <t>Nitrites → Écrire clair → Vérifier.</t>
  </si>
  <si>
    <t>Quel est le rôle du point « Équilibre carcasse » dans le marché, et quel périmètre doit être contrôlé ?</t>
  </si>
  <si>
    <t>À quoi sert le point « Équilibre carcasse » dans le marché, et jusqu’où faut-il le contrôler ?</t>
  </si>
  <si>
    <t>L'équilibre carcasse vise à éviter de commander uniquement les morceaux nobles et à valoriser différents morceaux selon les usages culinaires. La réponse doit préciser le périmètre concerné, les acteurs ou documents touchés et la limite à ne pas dépasser. Elle rattache le point au besoin écrit et à un contrôle possible, sans transformer l’objectif en préférence non justifiée.</t>
  </si>
  <si>
    <t>Il ne faut pas acheter seulement les beaux morceaux ; on utilise plusieurs morceaux adaptés aux recettes. Il faut dire simplement ce que cela veut dire, qui est concerné et jusqu’où on contrôle. La réponse doit éviter le flou : on vérifie un produit, un fournisseur, une livraison, un document ou une règle précise.</t>
  </si>
  <si>
    <t>Équilibre carcasse : Il ne faut pas acheter seulement les beaux morceaux ; on utilise plusieurs morceaux adaptés aux recettes. On sait ce qui est contrôlé et jusqu’où.</t>
  </si>
  <si>
    <t>Équilibre carcasse — Définir : Équilibre → Carcasse → Définition.</t>
  </si>
  <si>
    <t>Conseil formateur Q021 : utiliser le fil « Équilibre carcasse → Définition → Périmètre ». Faire définir Équilibre carcasse, fixer le périmètre et demander une limite vérifiable. Relancer si l’apprenant répète le thème sans dire ce qui est réellement contrôlé.</t>
  </si>
  <si>
    <t>Équilibre carcasse : L'équilibre carcasse vise à éviter de commander uniquement les morceaux nobles et à valoriser différents morceaux selon les. Périmètre, preuve et limite doivent rester vérifiables.</t>
  </si>
  <si>
    <t>Équilibre carcasse → Définition → Périmètre.</t>
  </si>
  <si>
    <t>Équilibre carcasse → Comprendre → Limite.</t>
  </si>
  <si>
    <t>Quelles preuves permettent de contrôler le point « Équilibre carcasse » dans le dossier du marché ?</t>
  </si>
  <si>
    <t>Quelle preuve demandes-tu ou gardes-tu pour vérifier le point « Équilibre carcasse » ?</t>
  </si>
  <si>
    <t>Les preuves sont BPU, allotissement, répartition des morceaux, fiches recettes, volumes prévus et suivi des commandes.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</si>
  <si>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vérifier sont BPU, allotissement, répartition des morceaux, fiches recettes, volumes prévus et suivi des commandes. Il faut citer la trace que l’on peut regarder : bon, fiche produit, certificat, étiquette, tableau de suivi, facture ou document du fournisseur. Sans preuve lisible, on ne peut pas valider correctement.</t>
  </si>
  <si>
    <t>Équilibre carcasse : Les preuves à vérifier sont BPU, allotissement, répartition des morceaux, fiches recettes, volumes prévus et suivi. Sans trace claire, on ne valide pas.</t>
  </si>
  <si>
    <t>Équilibre carcasse — Tracer : Équilibre → Carcasse → Allotissement.</t>
  </si>
  <si>
    <t>Conseil formateur Q022 : partir du fil « Équilibre carcasse → Preuve → BPU ». Faire citer une preuve réelle, son support et son lieu de conservation. Refuser la réponse orale ou vague si aucune trace exploitable n’est nommée.</t>
  </si>
  <si>
    <t>Équilibre carcasse : Les preuves sont BPU, allotissement, répartition des morceaux, fiches recettes, volumes prévus et suivi des commandes. La preuve doit être lisible, conservée et reliée au marché.</t>
  </si>
  <si>
    <t>Équilibre carcasse → Preuve → BPU.</t>
  </si>
  <si>
    <t>Équilibre carcasse → Trace écrite → BPU.</t>
  </si>
  <si>
    <t>Quel risque faut-il éviter avec le point « Équilibre carcasse », et quelle mesure sécurise le marché ?</t>
  </si>
  <si>
    <t>Quelle erreur peut poser problème avec le point « Équilibre carcasse », et comment l’éviter ?</t>
  </si>
  <si>
    <t>Les risques principaux sont surconsommer les pièces nobles, fragiliser la filière, créer un coût excessif ou commander des morceaux mal adaptés aux préparations. La réponse doit montrer la conséquence concrète : concurrence faussée, offre incomparable, livraison non maîtrisée, preuve absente ou clause inapplicable. La sécurisation passe par une rédaction mesurable, une preuve demandée et une cohérence entre les pièces.</t>
  </si>
  <si>
    <t>Les erreurs à éviter sont surconsommer les pièces nobles, fragiliser la filière, créer un coût excessif ou commander des morceaux mal adaptés aux préparations. Il faut expliquer ce qui peut mal se passer : mauvais choix, livraison bloquée, comparaison impossible, promesse non tenue ou contrôle sans preuve. La correction consiste à écrire clairement ce qui est demandé et ce qui sera vérifié.</t>
  </si>
  <si>
    <t>Équilibre carcasse : Les erreurs à éviter sont surconsommer les pièces nobles, fragiliser la filière, créer un coût excessif ou. On explique le blocage et comment l’éviter.</t>
  </si>
  <si>
    <t>Équilibre carcasse — Sécuriser : Équilibre → Carcasse → Risque.</t>
  </si>
  <si>
    <t>Conseil formateur Q023 : partir du fil « Équilibre carcasse → Risque → Sécurisation ». Faire nommer le risque, sa conséquence et la correction prévue. La réponse doit montrer l’effet concret sur la concurrence, la livraison, la comparaison ou le suivi.</t>
  </si>
  <si>
    <t>Équilibre carcasse : Les risques principaux sont surconsommer les pièces nobles, fragiliser la filière, créer un coût excessif ou commander des. Le risque doit être nommé avec sa mesure de sécurisation.</t>
  </si>
  <si>
    <t>Équilibre carcasse → Risque → Sécurisation.</t>
  </si>
  <si>
    <t>Équilibre carcasse → Erreur → Correction.</t>
  </si>
  <si>
    <t>Comment appliquer le point « Équilibre carcasse » en préparation, réception ou suivi d’exécution ?</t>
  </si>
  <si>
    <t>Concrètement, que fais-tu pour appliquer ou contrôler le point « Équilibre carcasse » ?</t>
  </si>
  <si>
    <t>Le contrôle consiste à suivre les commandes par type de morceau, vérifier leur usage en production et ajuster les recettes ou menus. La réponse doit décrire une action observable : préparer, comparer, vérifier, tracer et signaler l’écart. Elle précise le moment du contrôle, le support utilisé et la personne ou fonction concernée, afin que le suivi ne repose pas sur une simple déclaration.</t>
  </si>
  <si>
    <t>Le contrôle terrain consiste à suivre les commandes par type de morceau, vérifier leur usage en production et ajuster les recettes ou menus. Il faut décrire le geste de terrain : regarder le document, comparer avec la commande, contrôler le produit ou la livraison, noter l’écart et prévenir si nécessaire. La réponse doit être concrète.</t>
  </si>
  <si>
    <t>Équilibre carcasse : Le contrôle terrain consiste à suivre les commandes par type de morceau, vérifier leur usage en production et. On regarde, on compare, on note et on signale.</t>
  </si>
  <si>
    <t>Équilibre carcasse — Agir : Équilibre → Carcasse → Application.</t>
  </si>
  <si>
    <t>Conseil formateur Q024 : partir du fil « Équilibre carcasse → Application → Terrain ». Ramener l’apprenant à une action observable : regarder, comparer, noter, signaler. Faire préciser le moment du contrôle et le document utilisé.</t>
  </si>
  <si>
    <t>Équilibre carcasse : Le contrôle consiste à suivre les commandes par type de morceau, vérifier leur usage en production et ajuster les recettes ou. L’action, le moment et le support de contrôle doivent être.</t>
  </si>
  <si>
    <t>Équilibre carcasse → Application → Terrain.</t>
  </si>
  <si>
    <t>Équilibre carcasse → Geste terrain → Suivi.</t>
  </si>
  <si>
    <t>Dans quelle pièce du marché faut-il placer le point « Équilibre carcasse », et comment vérifier la cohérence avec les autres pièces ?</t>
  </si>
  <si>
    <t>Dans quel document ranges-tu le point « Équilibre carcasse », et que vérifies-tu pour éviter une contradiction ?</t>
  </si>
  <si>
    <t>Le marché prévoit des lots ou prescriptions qui répartissent les muscles, encouragent l'équilibre et rendent la commande contrôlable. La réponse doit distinguer la pièce qui fixe l’exigence, celle qui règle l’exécution, celle qui organise la réponse et celle qui porte les prix. La clause ou le critère reste mesurable, vérifiable et cohérent avec le besoin alimentaire.</t>
  </si>
  <si>
    <t>Le marché indique des lots ou prescriptions qui répartissent les muscles, encouragent l'équilibre et rendent la commande contrôlable. Il faut dire dans quel document la règle doit être écrite et vérifier qu’elle ne contredit pas une autre pièce. Ce qui est demandé au fournisseur doit pouvoir être compris, prouvé et contrôlé.</t>
  </si>
  <si>
    <t>Équilibre carcasse : Le marché indique des lots ou prescriptions qui répartissent les muscles, encouragent l'équilibre et rendent la. La règle doit être au bon endroit et compréhensible.</t>
  </si>
  <si>
    <t>Équilibre carcasse — Placer : Équilibre → Carcasse → Critère.</t>
  </si>
  <si>
    <t>Conseil formateur Q025 : partir du fil « Équilibre carcasse → Critère → Clause ». Faire placer l’information dans la bonne pièce du marché et vérifier la cohérence entre RC, CCTP, CCAP et BPU. Relancer si critère, clause et prix sont confondus.</t>
  </si>
  <si>
    <t>Équilibre carcasse : Le marché prévoit des lots ou prescriptions qui répartissent les muscles, encouragent l'équilibre et rendent la commande. La bonne pièce du marché doit porter une règle mesurable.</t>
  </si>
  <si>
    <t>Équilibre carcasse → Critère → Clause.</t>
  </si>
  <si>
    <t>Équilibre carcasse → Écrire clair → Vérifier.</t>
  </si>
  <si>
    <t>Quel est le rôle du point « Ensemble muscles » dans le marché, et quel périmètre doit être contrôlé ?</t>
  </si>
  <si>
    <t>À quoi sert le point « Ensemble muscles » dans le marché, et jusqu’où faut-il le contrôler ?</t>
  </si>
  <si>
    <t>L'acheteur peut demander un ensemble de muscles pour mieux valoriser l'animal, sécuriser les volumes et réduire la focalisation sur quelques pièces. La réponse doit préciser le périmètre concerné, les acteurs ou documents touchés et la limite à ne pas dépasser. Elle rattache le point au besoin écrit et à un contrôle possible, sans transformer l’objectif en préférence non justifiée.</t>
  </si>
  <si>
    <t>Acheter un ensemble de muscles, c'est prévoir plusieurs morceaux utiles au menu et pas seulement une pièce facile. Il faut dire simplement ce que cela veut dire, qui est concerné et jusqu’où on contrôle. La réponse doit éviter le flou : on vérifie un produit, un fournisseur, une livraison, un document ou une règle précise.</t>
  </si>
  <si>
    <t>Ensemble muscles : Acheter un ensemble de muscles, c'est prévoir plusieurs morceaux utiles au menu et pas seulement une pièce facile. On sait ce qui est contrôlé et jusqu’où.</t>
  </si>
  <si>
    <t>Ensemble muscles — Définir : Ensemble → Muscles → Définition.</t>
  </si>
  <si>
    <t>Conseil formateur Q026 : utiliser le fil « Ensemble muscles → Définition → Périmètre ». Faire définir Ensemble muscles, fixer le périmètre et demander une limite vérifiable. Relancer si l’apprenant répète le thème sans dire ce qui est réellement contrôlé.</t>
  </si>
  <si>
    <t>Ensemble muscles : L'acheteur peut demander un ensemble de muscles pour mieux valoriser l'animal, sécuriser les volumes et réduire la. Périmètre, preuve et limite doivent rester vérifiables.</t>
  </si>
  <si>
    <t>Ensemble muscles → Définition → Périmètre.</t>
  </si>
  <si>
    <t>Ensemble muscles → Comprendre → Limite.</t>
  </si>
  <si>
    <t>Quelles preuves permettent de contrôler le point « Ensemble muscles » dans le dossier du marché ?</t>
  </si>
  <si>
    <t>Quelle preuve demandes-tu ou gardes-tu pour vérifier le point « Ensemble muscles » ?</t>
  </si>
  <si>
    <t>Les preuves sont liste de muscles attendus, BPU, fiches techniques, plan de menus et suivi des quantités utilisées.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</si>
  <si>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vérifier sont liste de muscles attendus, BPU, fiches techniques, plan de menus et suivi des quantités utilisées. Il faut citer la trace que l’on peut regarder : bon, fiche produit, certificat, étiquette, tableau de suivi, facture ou document du fournisseur. Sans preuve lisible, on ne peut pas valider correctement.</t>
  </si>
  <si>
    <t>Ensemble muscles : Les preuves à vérifier sont liste de muscles attendus, BPU, fiches techniques, plan de menus et suivi des quantités. Sans trace claire, on ne valide pas.</t>
  </si>
  <si>
    <t>Ensemble muscles — Tracer : Ensemble → Muscles → Liste.</t>
  </si>
  <si>
    <t>Conseil formateur Q027 : partir du fil « Ensemble muscles → Preuve → Liste ». Faire citer une preuve réelle, son support et son lieu de conservation. Refuser la réponse orale ou vague si aucune trace exploitable n’est nommée.</t>
  </si>
  <si>
    <t>Ensemble muscles : Les preuves sont liste de muscles attendus, BPU, fiches techniques, plan de menus et suivi des quantités utilisées. La preuve doit être lisible, conservée et reliée au marché.</t>
  </si>
  <si>
    <t>Ensemble muscles → Preuve → Liste.</t>
  </si>
  <si>
    <t>Ensemble muscles → Trace écrite → Liste.</t>
  </si>
  <si>
    <t>Quel risque faut-il éviter avec le point « Ensemble muscles », et quelle mesure sécurise le marché ?</t>
  </si>
  <si>
    <t>Quelle erreur peut poser problème avec le point « Ensemble muscles », et comment l’éviter ?</t>
  </si>
  <si>
    <t>Les risques principaux sont écrire une exigence vague, commander des muscles sans usage culinaire prévu ou ne pas contrôler la réalité des volumes. La réponse doit montrer la conséquence concrète : concurrence faussée, offre incomparable, livraison non maîtrisée, preuve absente ou clause inapplicable. La sécurisation passe par une rédaction mesurable, une preuve demandée et une cohérence entre les pièces.</t>
  </si>
  <si>
    <t>Les erreurs à éviter sont écrire une exigence vague, commander des muscles sans usage culinaire prévu ou ne pas contrôler la réalité des volumes. Il faut expliquer ce qui peut mal se passer : mauvais choix, livraison bloquée, comparaison impossible, promesse non tenue ou contrôle sans preuve. La correction consiste à écrire clairement ce qui est demandé et ce qui sera vérifié.</t>
  </si>
  <si>
    <t>Ensemble muscles : Les erreurs à éviter sont écrire une exigence vague, commander des muscles sans usage culinaire prévu ou ne pas. On explique le blocage et comment l’éviter.</t>
  </si>
  <si>
    <t>Ensemble muscles — Sécuriser : Ensemble → Muscles → Risque.</t>
  </si>
  <si>
    <t>Conseil formateur Q028 : partir du fil « Ensemble muscles → Risque → Sécurisation ». Faire nommer le risque, sa conséquence et la correction prévue. La réponse doit montrer l’effet concret sur la concurrence, la livraison, la comparaison ou le suivi.</t>
  </si>
  <si>
    <t>Ensemble muscles : Les risques principaux sont écrire une exigence vague, commander des muscles sans usage culinaire prévu ou ne pas contrôler. Le risque doit être nommé avec sa mesure de sécurisation.</t>
  </si>
  <si>
    <t>Ensemble muscles → Risque → Sécurisation.</t>
  </si>
  <si>
    <t>Ensemble muscles → Erreur → Correction.</t>
  </si>
  <si>
    <t>Comment appliquer le point « Ensemble muscles » en préparation, réception ou suivi d’exécution ?</t>
  </si>
  <si>
    <t>Concrètement, que fais-tu pour appliquer ou contrôler le point « Ensemble muscles » ?</t>
  </si>
  <si>
    <t>Le contrôle consiste à rapprocher les muscles commandés des menus, vérifier leur livraison et corriger les recettes si le morceau ne correspond pas à l'usage. La réponse doit décrire une action observable : préparer, comparer, vérifier, tracer et signaler l’écart. Elle précise le moment du contrôle, le support utilisé et la personne ou fonction concernée, afin que le suivi ne repose pas sur une simple déclaration.</t>
  </si>
  <si>
    <t>Le contrôle terrain consiste à rapprocher les muscles commandés des menus, vérifier leur livraison et corriger les recettes si le morceau ne correspond pas à l'usage. Il faut décrire le geste de terrain : regarder le document, comparer avec la commande, contrôler le produit ou la livraison, noter l’écart et prévenir si nécessaire. La réponse doit être concrète.</t>
  </si>
  <si>
    <t>Ensemble muscles : Le contrôle terrain consiste à rapprocher les muscles commandés des menus, vérifier leur livraison et corriger les. On regarde, on compare, on note et on signale.</t>
  </si>
  <si>
    <t>Ensemble muscles — Agir : Ensemble → Muscles → Application.</t>
  </si>
  <si>
    <t>Conseil formateur Q029 : partir du fil « Ensemble muscles → Application → Terrain ». Ramener l’apprenant à une action observable : regarder, comparer, noter, signaler. Faire préciser le moment du contrôle et le document utilisé.</t>
  </si>
  <si>
    <t>Ensemble muscles : Le contrôle consiste à rapprocher les muscles commandés des menus, vérifier leur livraison et corriger les recettes si le. L’action, le moment et le support de contrôle doivent être.</t>
  </si>
  <si>
    <t>Ensemble muscles → Application → Terrain.</t>
  </si>
  <si>
    <t>Ensemble muscles → Geste terrain → Suivi.</t>
  </si>
  <si>
    <t>Dans quelle pièce du marché faut-il placer le point « Ensemble muscles », et comment vérifier la cohérence avec les autres pièces ?</t>
  </si>
  <si>
    <t>Dans quel document ranges-tu le point « Ensemble muscles », et que vérifies-tu pour éviter une contradiction ?</t>
  </si>
  <si>
    <t>Le marché prévoit une description précise des muscles, des proportions ou volumes, et un suivi d'exécution lié aux commandes. La réponse doit distinguer la pièce qui fixe l’exigence, celle qui règle l’exécution, celle qui organise la réponse et celle qui porte les prix. La clause ou le critère reste mesurable, vérifiable et cohérent avec le besoin alimentaire.</t>
  </si>
  <si>
    <t>Le marché indique une description précise des muscles, des proportions ou volumes, et un suivi d'exécution lié aux commandes. Il faut dire dans quel document la règle doit être écrite et vérifier qu’elle ne contredit pas une autre pièce. Ce qui est demandé au fournisseur doit pouvoir être compris, prouvé et contrôlé.</t>
  </si>
  <si>
    <t>Ensemble muscles : Le marché indique une description précise des muscles, des proportions ou volumes, et un suivi d'exécution lié aux. La règle doit être au bon endroit et compréhensible.</t>
  </si>
  <si>
    <t>Ensemble muscles — Placer : Ensemble → Muscles → Critère.</t>
  </si>
  <si>
    <t>Conseil formateur Q030 : partir du fil « Ensemble muscles → Critère → Clause ». Faire placer l’information dans la bonne pièce du marché et vérifier la cohérence entre RC, CCTP, CCAP et BPU. Relancer si critère, clause et prix sont confondus.</t>
  </si>
  <si>
    <t>Ensemble muscles : Le marché prévoit une description précise des muscles, des proportions ou volumes, et un suivi d'exécution lié aux commandes. La bonne pièce du marché doit porter une règle mesurable.</t>
  </si>
  <si>
    <t>Ensemble muscles → Critère → Clause.</t>
  </si>
  <si>
    <t>Ensemble muscles → Écrire clair → Vérifier.</t>
  </si>
  <si>
    <t>Quel est le rôle du point « Ovosexage » dans le marché, et quel périmètre doit être contrôlé ?</t>
  </si>
  <si>
    <t>À quoi sert le point « Ovosexage » dans le marché, et jusqu’où faut-il le contrôler ?</t>
  </si>
  <si>
    <t>L'ovosexage vise à identifier le sexe avant éclosion afin d'éviter l'élimination des poussins mâles, avec une exigence traçable sur les œufs frais. La réponse doit préciser le périmètre concerné, les acteurs ou documents touchés et la limite à ne pas dépasser. Elle rattache le point au besoin écrit et à un contrôle possible, sans transformer l’objectif en préférence non justifiée.</t>
  </si>
  <si>
    <t>Les œufs issus de poulettes ovosexées viennent d'une filière qui évite de faire éclore des mâles pour les éliminer ensuite. Il faut dire simplement ce que cela veut dire, qui est concerné et jusqu’où on contrôle. La réponse doit éviter le flou : on vérifie un produit, un fournisseur, une livraison, un document ou une règle précise.</t>
  </si>
  <si>
    <t>Ovosexage : Les œufs issus de poulettes ovosexées viennent d'une filière qui évite de faire éclore des mâles pour les éliminer. On sait ce qui est contrôlé et jusqu’où.</t>
  </si>
  <si>
    <t>Ovosexage — Définir : Ovosexage → Définition → Périmètre.</t>
  </si>
  <si>
    <t>Conseil formateur Q031 : utiliser le fil « Ovosexage → Définition → Périmètre ». Faire définir Ovosexage, fixer le périmètre et demander une limite vérifiable. Relancer si l’apprenant répète le thème sans dire ce qui est réellement contrôlé.</t>
  </si>
  <si>
    <t>Ovosexage : L'ovosexage vise à identifier le sexe avant éclosion afin d'éviter l'élimination des poussins mâles, avec une exigence. Périmètre, preuve et limite doivent rester vérifiables.</t>
  </si>
  <si>
    <t>Ovosexage → Définition → Périmètre.</t>
  </si>
  <si>
    <t>Ovosexage → Comprendre → Limite.</t>
  </si>
  <si>
    <t>Quelles preuves permettent de contrôler le point « Ovosexage » dans le dossier du marché ?</t>
  </si>
  <si>
    <t>Quelle preuve demandes-tu ou gardes-tu pour vérifier le point « Ovosexage » ?</t>
  </si>
  <si>
    <t>Les preuves sont mention fournisseur, certificat ou attestation filière, emballage, fiche produit et engagement du titulaire.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</si>
  <si>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vérifier sont mention fournisseur, certificat ou attestation filière, emballage, fiche produit et engagement du titulaire. Il faut citer la trace que l’on peut regarder : bon, fiche produit, certificat, étiquette, tableau de suivi, facture ou document du fournisseur. Sans preuve lisible, on ne peut pas valider correctement.</t>
  </si>
  <si>
    <t>Ovosexage : Les preuves à vérifier sont mention fournisseur, certificat ou attestation filière, emballage, fiche produit et. Sans trace claire, on ne valide pas.</t>
  </si>
  <si>
    <t>Ovosexage — Tracer : Ovosexage → Mention → Certificat.</t>
  </si>
  <si>
    <t>Conseil formateur Q032 : partir du fil « Ovosexage → Preuve → Certificat ». Faire citer une preuve réelle, son support et son lieu de conservation. Refuser la réponse orale ou vague si aucune trace exploitable n’est nommée.</t>
  </si>
  <si>
    <t>Ovosexage : Les preuves sont mention fournisseur, certificat ou attestation filière, emballage, fiche produit et engagement du titulaire. La preuve doit être lisible, conservée et reliée au marché.</t>
  </si>
  <si>
    <t>Ovosexage → Preuve → Certificat.</t>
  </si>
  <si>
    <t>Ovosexage → Trace écrite → Certificat.</t>
  </si>
  <si>
    <t>Quel risque faut-il éviter avec le point « Ovosexage », et quelle mesure sécurise le marché ?</t>
  </si>
  <si>
    <t>Quelle erreur peut poser problème avec le point « Ovosexage », et comment l’éviter ?</t>
  </si>
  <si>
    <t>Les risques principaux sont confondre ovosexage avec plein air ou bio, accepter une affirmation orale ou ne pas relier la preuve au produit livré. La réponse doit montrer la conséquence concrète : concurrence faussée, offre incomparable, livraison non maîtrisée, preuve absente ou clause inapplicable. La sécurisation passe par une rédaction mesurable, une preuve demandée et une cohérence entre les pièces.</t>
  </si>
  <si>
    <t>Les erreurs à éviter sont confondre ovosexage avec plein air ou bio, accepter une affirmation orale ou ne pas relier la preuve au produit livré. Il faut expliquer ce qui peut mal se passer : mauvais choix, livraison bloquée, comparaison impossible, promesse non tenue ou contrôle sans preuve. La correction consiste à écrire clairement ce qui est demandé et ce qui sera vérifié.</t>
  </si>
  <si>
    <t>Ovosexage : Les erreurs à éviter sont confondre ovosexage avec plein air ou bio, accepter une affirmation orale ou ne pas. On explique le blocage et comment l’éviter.</t>
  </si>
  <si>
    <t>Ovosexage — Sécuriser : Ovosexage → Risque → Erreur.</t>
  </si>
  <si>
    <t>Conseil formateur Q033 : partir du fil « Ovosexage → Risque → Sécurisation ». Faire nommer le risque, sa conséquence et la correction prévue. La réponse doit montrer l’effet concret sur la concurrence, la livraison, la comparaison ou le suivi.</t>
  </si>
  <si>
    <t>Ovosexage : Les risques principaux sont confondre ovosexage avec plein air ou bio, accepter une affirmation orale ou ne pas relier la. Le risque doit être nommé avec sa mesure de sécurisation.</t>
  </si>
  <si>
    <t>Ovosexage → Risque → Sécurisation.</t>
  </si>
  <si>
    <t>Ovosexage → Erreur → Correction.</t>
  </si>
  <si>
    <t>Comment appliquer le point « Ovosexage » en préparation, réception ou suivi d’exécution ?</t>
  </si>
  <si>
    <t>Concrètement, que fais-tu pour appliquer ou contrôler le point « Ovosexage » ?</t>
  </si>
  <si>
    <t>Le contrôle consiste à vérifier la mention ou l'attestation, contrôler que le produit livré correspond à la référence commandée et conserver la preuve. La réponse doit décrire une action observable : préparer, comparer, vérifier, tracer et signaler l’écart. Elle précise le moment du contrôle, le support utilisé et la personne ou fonction concernée, afin que le suivi ne repose pas sur une simple déclaration.</t>
  </si>
  <si>
    <t>Le contrôle terrain consiste à vérifier la mention ou l'attestation, contrôler que le produit livré correspond à la référence commandée et conserver la preuve. Il faut décrire le geste de terrain : regarder le document, comparer avec la commande, contrôler le produit ou la livraison, noter l’écart et prévenir si nécessaire. La réponse doit être concrète.</t>
  </si>
  <si>
    <t>Ovosexage : Le contrôle terrain consiste à vérifier la mention ou l'attestation, contrôler que le produit livré correspond à la. On regarde, on compare, on note et on signale.</t>
  </si>
  <si>
    <t>Ovosexage — Agir : Ovosexage → Application → Terrain.</t>
  </si>
  <si>
    <t>Conseil formateur Q034 : partir du fil « Ovosexage → Application → Terrain ». Ramener l’apprenant à une action observable : regarder, comparer, noter, signaler. Faire préciser le moment du contrôle et le document utilisé.</t>
  </si>
  <si>
    <t>Ovosexage : Le contrôle consiste à vérifier la mention ou l'attestation, contrôler que le produit livré correspond à la référence. L’action, le moment et le support de contrôle doivent être identifiés.</t>
  </si>
  <si>
    <t>Ovosexage → Application → Terrain.</t>
  </si>
  <si>
    <t>Ovosexage → Geste terrain → Suivi.</t>
  </si>
  <si>
    <t>Dans quelle pièce du marché faut-il placer le point « Ovosexage », et comment vérifier la cohérence avec les autres pièces ?</t>
  </si>
  <si>
    <t>Dans quel document ranges-tu le point « Ovosexage », et que vérifies-tu pour éviter une contradiction ?</t>
  </si>
  <si>
    <t>Le marché prévoit une exigence ou un critère sur les œufs frais issus de poulettes ovosexées, avec preuve et suivi des livraisons. La réponse doit distinguer la pièce qui fixe l’exigence, celle qui règle l’exécution, celle qui organise la réponse et celle qui porte les prix. La clause ou le critère reste mesurable, vérifiable et cohérent avec le besoin alimentaire.</t>
  </si>
  <si>
    <t>Le marché indique une exigence ou un critère sur les œufs frais issus de poulettes ovosexées, avec preuve et suivi des livraisons. Il faut dire dans quel document la règle doit être écrite et vérifier qu’elle ne contredit pas une autre pièce. Ce qui est demandé au fournisseur doit pouvoir être compris, prouvé et contrôlé.</t>
  </si>
  <si>
    <t>Ovosexage : Le marché indique une exigence ou un critère sur les œufs frais issus de poulettes ovosexées, avec preuve et suivi. La règle doit être au bon endroit et compréhensible.</t>
  </si>
  <si>
    <t>Ovosexage — Placer : Ovosexage → Critère → Clause.</t>
  </si>
  <si>
    <t>Conseil formateur Q035 : partir du fil « Ovosexage → Critère → Clause ». Faire placer l’information dans la bonne pièce du marché et vérifier la cohérence entre RC, CCTP, CCAP et BPU. Relancer si critère, clause et prix sont confondus.</t>
  </si>
  <si>
    <t>Ovosexage : Le marché prévoit une exigence ou un critère sur les œufs frais issus de poulettes ovosexées, avec preuve et suivi des. La bonne pièce du marché doit porter une règle mesurable.</t>
  </si>
  <si>
    <t>Ovosexage → Critère → Clause.</t>
  </si>
  <si>
    <t>Ovosexage → Écrire clair → Vérifier.</t>
  </si>
  <si>
    <t>Quel est le rôle du point « Plein air œufs » dans le marché, et quel périmètre doit être contrôlé ?</t>
  </si>
  <si>
    <t>À quoi sert le point « Plein air œufs » dans le marché, et jusqu’où faut-il le contrôler ?</t>
  </si>
  <si>
    <t>L'exigence porte sur le mode d'élevage plein air et doit être vérifiée par les mentions, codes, emballages ou documents fournisseurs. La réponse doit préciser le périmètre concerné, les acteurs ou documents touchés et la limite à ne pas dépasser. Elle rattache le point au besoin écrit et à un contrôle possible, sans transformer l’objectif en préférence non justifiée.</t>
  </si>
  <si>
    <t>Plein air signifie que le mode d'élevage annoncé doit être prouvé sur l'emballage ou les documents. Il faut dire simplement ce que cela veut dire, qui est concerné et jusqu’où on contrôle. La réponse doit éviter le flou : on vérifie un produit, un fournisseur, une livraison, un document ou une règle précise.</t>
  </si>
  <si>
    <t>Plein air œufs : Plein air signifie que le mode d'élevage annoncé doit être prouvé sur l'emballage ou les documents. On sait ce qui est contrôlé et jusqu’où.</t>
  </si>
  <si>
    <t>Plein air œufs — Définir : Plein → Définition → Périmètre.</t>
  </si>
  <si>
    <t>Conseil formateur Q036 : utiliser le fil « Plein air œufs → Définition → Périmètre ». Faire définir Plein air œufs, fixer le périmètre et demander une limite vérifiable. Relancer si l’apprenant répète le thème sans dire ce qui est réellement contrôlé.</t>
  </si>
  <si>
    <t>Plein air œufs : L'exigence porte sur le mode d'élevage plein air et doit être vérifiée par les mentions, codes, emballages ou documents. Périmètre, preuve et limite doivent rester vérifiables.</t>
  </si>
  <si>
    <t>Plein air œufs → Définition → Périmètre.</t>
  </si>
  <si>
    <t>Plein air œufs → Comprendre → Limite.</t>
  </si>
  <si>
    <t>Quelles preuves permettent de contrôler le point « Plein air œufs » dans le dossier du marché ?</t>
  </si>
  <si>
    <t>Quelle preuve demandes-tu ou gardes-tu pour vérifier le point « Plein air œufs » ?</t>
  </si>
  <si>
    <t>Les preuves sont code ou mention d'élevage, emballage, fiche produit, attestation fournisseur et bon de livraison.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</si>
  <si>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vérifier sont code ou mention d'élevage, emballage, fiche produit, attestation fournisseur et bon de livraison. Il faut citer la trace que l’on peut regarder : bon, fiche produit, certificat, étiquette, tableau de suivi, facture ou document du fournisseur. Sans preuve lisible, on ne peut pas valider correctement.</t>
  </si>
  <si>
    <t>Plein air œufs : Les preuves à vérifier sont code ou mention d'élevage, emballage, fiche produit, attestation fournisseur et bon de. Sans trace claire, on ne valide pas.</t>
  </si>
  <si>
    <t>Plein air œufs — Tracer : Plein → Mention → Élevage.</t>
  </si>
  <si>
    <t>Conseil formateur Q037 : partir du fil « Plein air œufs → Preuve → Élevage ». Faire citer une preuve réelle, son support et son lieu de conservation. Refuser la réponse orale ou vague si aucune trace exploitable n’est nommée.</t>
  </si>
  <si>
    <t>Plein air œufs : Les preuves sont code ou mention d'élevage, emballage, fiche produit, attestation fournisseur et bon de livraison. La preuve doit être lisible, conservée et reliée au marché.</t>
  </si>
  <si>
    <t>Plein air œufs → Preuve → Élevage.</t>
  </si>
  <si>
    <t>Plein air œufs → Trace écrite → Élevage.</t>
  </si>
  <si>
    <t>Quel risque faut-il éviter avec le point « Plein air œufs », et quelle mesure sécurise le marché ?</t>
  </si>
  <si>
    <t>Quelle erreur peut poser problème avec le point « Plein air œufs », et comment l’éviter ?</t>
  </si>
  <si>
    <t>Les risques principaux sont confondre plein air, au sol, cage, bio ou label, accepter un emballage incomplet ou ne pas vérifier la cohérence avec la commande. La réponse doit montrer la conséquence concrète : concurrence faussée, offre incomparable, livraison non maîtrisée, preuve absente ou clause inapplicable. La sécurisation passe par une rédaction mesurable, une preuve demandée et une cohérence entre les pièces.</t>
  </si>
  <si>
    <t>Les erreurs à éviter sont confondre plein air, au sol, cage, bio ou label, accepter un emballage incomplet ou ne pas vérifier la cohérence avec la commande. Il faut expliquer ce qui peut mal se passer : mauvais choix, livraison bloquée, comparaison impossible, promesse non tenue ou contrôle sans preuve. La correction consiste à écrire clairement ce qui est demandé et ce qui sera vérifié.</t>
  </si>
  <si>
    <t>Plein air œufs : Les erreurs à éviter sont confondre plein air, au sol, cage, bio ou label, accepter un emballage incomplet ou ne. On explique le blocage et comment l’éviter.</t>
  </si>
  <si>
    <t>Plein air œufs — Sécuriser : Plein → Risque → Erreur.</t>
  </si>
  <si>
    <t>Conseil formateur Q038 : partir du fil « Plein air œufs → Risque → Sécurisation ». Faire nommer le risque, sa conséquence et la correction prévue. La réponse doit montrer l’effet concret sur la concurrence, la livraison, la comparaison ou le suivi.</t>
  </si>
  <si>
    <t>Plein air œufs : Les risques principaux sont confondre plein air, au sol, cage, bio ou label, accepter un emballage incomplet ou ne pas. Le risque doit être nommé avec sa mesure de sécurisation.</t>
  </si>
  <si>
    <t>Plein air œufs → Risque → Sécurisation.</t>
  </si>
  <si>
    <t>Plein air œufs → Erreur → Correction.</t>
  </si>
  <si>
    <t>Comment appliquer le point « Plein air œufs » en préparation, réception ou suivi d’exécution ?</t>
  </si>
  <si>
    <t>Concrètement, que fais-tu pour appliquer ou contrôler le point « Plein air œufs » ?</t>
  </si>
  <si>
    <t>Le contrôle consiste à lire le code et la mention, comparer à la référence commandée, contrôler les livraisons et signaler toute substitution. La réponse doit décrire une action observable : préparer, comparer, vérifier, tracer et signaler l’écart. Elle précise le moment du contrôle, le support utilisé et la personne ou fonction concernée, afin que le suivi ne repose pas sur une simple déclaration.</t>
  </si>
  <si>
    <t>Le contrôle terrain consiste à lire le code et la mention, comparer à la référence commandée, contrôler les livraisons et signaler toute substitution. Il faut décrire le geste de terrain : regarder le document, comparer avec la commande, contrôler le produit ou la livraison, noter l’écart et prévenir si nécessaire. La réponse doit être concrète.</t>
  </si>
  <si>
    <t>Plein air œufs : Le contrôle terrain consiste à lire le code et la mention, comparer à la référence commandée, contrôler les. On regarde, on compare, on note et on signale.</t>
  </si>
  <si>
    <t>Plein air œufs — Agir : Plein → Application → Terrain.</t>
  </si>
  <si>
    <t>Conseil formateur Q039 : partir du fil « Plein air œufs → Application → Terrain ». Ramener l’apprenant à une action observable : regarder, comparer, noter, signaler. Faire préciser le moment du contrôle et le document utilisé.</t>
  </si>
  <si>
    <t>Plein air œufs : Le contrôle consiste à lire le code et la mention, comparer à la référence commandée, contrôler les livraisons et signaler. L’action, le moment et le support de contrôle doivent être.</t>
  </si>
  <si>
    <t>Plein air œufs → Application → Terrain.</t>
  </si>
  <si>
    <t>Plein air œufs → Geste terrain → Suivi.</t>
  </si>
  <si>
    <t>Dans quelle pièce du marché faut-il placer le point « Plein air œufs », et comment vérifier la cohérence avec les autres pièces ?</t>
  </si>
  <si>
    <t>Dans quel document ranges-tu le point « Plein air œufs », et que vérifies-tu pour éviter une contradiction ?</t>
  </si>
  <si>
    <t>Le marché prévoit une exigence de mode d'élevage, une preuve documentaire et une procédure de refus ou de signalement en cas d'écart. La réponse doit distinguer la pièce qui fixe l’exigence, celle qui règle l’exécution, celle qui organise la réponse et celle qui porte les prix. La clause ou le critère reste mesurable, vérifiable et cohérent avec le besoin alimentaire.</t>
  </si>
  <si>
    <t>Le marché indique une exigence de mode d'élevage, une preuve documentaire et une procédure de refus ou de signalement en cas d'écart. Il faut dire dans quel document la règle doit être écrite et vérifier qu’elle ne contredit pas une autre pièce. Ce qui est demandé au fournisseur doit pouvoir être compris, prouvé et contrôlé.</t>
  </si>
  <si>
    <t>Plein air œufs : Le marché indique une exigence de mode d'élevage, une preuve documentaire et une procédure de refus ou de. La règle doit être au bon endroit et compréhensible.</t>
  </si>
  <si>
    <t>Plein air œufs — Placer : Plein → Critère → Clause.</t>
  </si>
  <si>
    <t>Conseil formateur Q040 : partir du fil « Plein air œufs → Critère → Clause ». Faire placer l’information dans la bonne pièce du marché et vérifier la cohérence entre RC, CCTP, CCAP et BPU. Relancer si critère, clause et prix sont confondus.</t>
  </si>
  <si>
    <t>Plein air œufs : Le marché prévoit une exigence de mode d'élevage, une preuve documentaire et une procédure de refus ou de signalement en cas. La bonne pièce du marché doit porter une règle mesurable.</t>
  </si>
  <si>
    <t>Plein air œufs → Critère → Clause.</t>
  </si>
  <si>
    <t>Plein air œufs → Écrire clair → Vérifier.</t>
  </si>
  <si>
    <t>Quel est le rôle du point « Plein air volaille » dans le marché, et quel périmètre doit être contrôlé ?</t>
  </si>
  <si>
    <t>À quoi sert le point « Plein air volaille » dans le marché, et jusqu’où faut-il le contrôler ?</t>
  </si>
  <si>
    <t>La valorisation d'un élevage plein air pour les volailles de chair doit être liée à une preuve filière et à un engagement vérifiable. La réponse doit préciser le périmètre concerné, les acteurs ou documents touchés et la limite à ne pas dépasser. Elle rattache le point au besoin écrit et à un contrôle possible, sans transformer l’objectif en préférence non justifiée.</t>
  </si>
  <si>
    <t>Pour une volaille plein air, on vérifie que l'élevage annoncé existe vraiment et que la livraison correspond. Il faut dire simplement ce que cela veut dire, qui est concerné et jusqu’où on contrôle. La réponse doit éviter le flou : on vérifie un produit, un fournisseur, une livraison, un document ou une règle précise.</t>
  </si>
  <si>
    <t>Plein air volaille : Pour une volaille plein air, on vérifie que l'élevage annoncé existe vraiment et que la livraison correspond. On sait ce qui est contrôlé et jusqu’où.</t>
  </si>
  <si>
    <t>Plein air volaille — Définir : Plein → Volaille → Définition.</t>
  </si>
  <si>
    <t>Conseil formateur Q041 : utiliser le fil « Plein air volaille → Définition → Périmètre ». Faire définir Plein air volaille, fixer le périmètre et demander une limite vérifiable. Relancer si l’apprenant répète le thème sans dire ce qui est réellement contrôlé.</t>
  </si>
  <si>
    <t>Plein air volaille : La valorisation d'un élevage plein air pour les volailles de chair doit être liée à une preuve filière et à un engagement. Périmètre, preuve et limite doivent rester vérifiables.</t>
  </si>
  <si>
    <t>Plein air volaille → Définition → Périmètre.</t>
  </si>
  <si>
    <t>Plein air volaille → Comprendre → Limite.</t>
  </si>
  <si>
    <t>Quelles preuves permettent de contrôler le point « Plein air volaille » dans le dossier du marché ?</t>
  </si>
  <si>
    <t>Quelle preuve demandes-tu ou gardes-tu pour vérifier le point « Plein air volaille » ?</t>
  </si>
  <si>
    <t>Les preuves sont fiche filière, label ou attestation, bon de livraison, étiquette, origine et engagement du titulaire.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</si>
  <si>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vérifier sont fiche filière, label ou attestation, bon de livraison, étiquette, origine et engagement du titulaire. Il faut citer la trace que l’on peut regarder : bon, fiche produit, certificat, étiquette, tableau de suivi, facture ou document du fournisseur. Sans preuve lisible, on ne peut pas valider correctement.</t>
  </si>
  <si>
    <t>Plein air volaille : Les preuves à vérifier sont fiche filière, label ou attestation, bon de livraison, étiquette, origine et engagement. Sans trace claire, on ne valide pas.</t>
  </si>
  <si>
    <t>Plein air volaille — Tracer : Plein → Volaille → Fiche.</t>
  </si>
  <si>
    <t>Conseil formateur Q042 : partir du fil « Plein air volaille → Preuve → Fiche ». Faire citer une preuve réelle, son support et son lieu de conservation. Refuser la réponse orale ou vague si aucune trace exploitable n’est nommée.</t>
  </si>
  <si>
    <t>Plein air volaille : Les preuves sont fiche filière, label ou attestation, bon de livraison, étiquette, origine et engagement du titulaire. La preuve doit être lisible, conservée et reliée au marché.</t>
  </si>
  <si>
    <t>Plein air volaille → Preuve → Fiche.</t>
  </si>
  <si>
    <t>Plein air volaille → Trace écrite → Fiche.</t>
  </si>
  <si>
    <t>Quel risque faut-il éviter avec le point « Plein air volaille », et quelle mesure sécurise le marché ?</t>
  </si>
  <si>
    <t>Quelle erreur peut poser problème avec le point « Plein air volaille », et comment l’éviter ?</t>
  </si>
  <si>
    <t>Les risques principaux sont confondre origine française et plein air, accepter une mention marketing ou ne pas suivre les substitutions. La réponse doit montrer la conséquence concrète : concurrence faussée, offre incomparable, livraison non maîtrisée, preuve absente ou clause inapplicable. La sécurisation passe par une rédaction mesurable, une preuve demandée et une cohérence entre les pièces.</t>
  </si>
  <si>
    <t>Les erreurs à éviter sont confondre origine française et plein air, accepter une mention marketing ou ne pas suivre les substitutions. Il faut expliquer ce qui peut mal se passer : mauvais choix, livraison bloquée, comparaison impossible, promesse non tenue ou contrôle sans preuve. La correction consiste à écrire clairement ce qui est demandé et ce qui sera vérifié.</t>
  </si>
  <si>
    <t>Plein air volaille : Les erreurs à éviter sont confondre origine française et plein air, accepter une mention marketing ou ne pas suivre. On explique le blocage et comment l’éviter.</t>
  </si>
  <si>
    <t>Plein air volaille — Sécuriser : Plein → Volaille → Risque.</t>
  </si>
  <si>
    <t>Conseil formateur Q043 : partir du fil « Plein air volaille → Risque → Sécurisation ». Faire nommer le risque, sa conséquence et la correction prévue. La réponse doit montrer l’effet concret sur la concurrence, la livraison, la comparaison ou le suivi.</t>
  </si>
  <si>
    <t>Plein air volaille : Les risques principaux sont confondre origine française et plein air, accepter une mention marketing ou ne pas suivre les. Le risque doit être nommé avec sa mesure de sécurisation.</t>
  </si>
  <si>
    <t>Plein air volaille → Risque → Sécurisation.</t>
  </si>
  <si>
    <t>Plein air volaille → Erreur → Correction.</t>
  </si>
  <si>
    <t>Comment appliquer le point « Plein air volaille » en préparation, réception ou suivi d’exécution ?</t>
  </si>
  <si>
    <t>Concrètement, que fais-tu pour appliquer ou contrôler le point « Plein air volaille » ?</t>
  </si>
  <si>
    <t>Le contrôle consiste à vérifier l'étiquette et les documents, comparer avec la commande et signaler les volailles livrées sans garantie attendue. La réponse doit décrire une action observable : préparer, comparer, vérifier, tracer et signaler l’écart. Elle précise le moment du contrôle, le support utilisé et la personne ou fonction concernée, afin que le suivi ne repose pas sur une simple déclaration.</t>
  </si>
  <si>
    <t>Le contrôle terrain consiste à vérifier l'étiquette et les documents, comparer avec la commande et signaler les volailles livrées sans garantie attendue. Il faut décrire le geste de terrain : regarder le document, comparer avec la commande, contrôler le produit ou la livraison, noter l’écart et prévenir si nécessaire. La réponse doit être concrète.</t>
  </si>
  <si>
    <t>Plein air volaille : Le contrôle terrain consiste à vérifier l'étiquette et les documents, comparer avec la commande et signaler les. On regarde, on compare, on note et on signale.</t>
  </si>
  <si>
    <t>Plein air volaille — Agir : Plein → Volaille → Application.</t>
  </si>
  <si>
    <t>Conseil formateur Q044 : partir du fil « Plein air volaille → Application → Terrain ». Ramener l’apprenant à une action observable : regarder, comparer, noter, signaler. Faire préciser le moment du contrôle et le document utilisé.</t>
  </si>
  <si>
    <t>Plein air volaille : Le contrôle consiste à vérifier l'étiquette et les documents, comparer avec la commande et signaler les volailles livrées. L’action, le moment et le support de contrôle doivent être.</t>
  </si>
  <si>
    <t>Plein air volaille → Application → Terrain.</t>
  </si>
  <si>
    <t>Plein air volaille → Geste terrain → Suivi.</t>
  </si>
  <si>
    <t>Dans quelle pièce du marché faut-il placer le point « Plein air volaille », et comment vérifier la cohérence avec les autres pièces ?</t>
  </si>
  <si>
    <t>Dans quel document ranges-tu le point « Plein air volaille », et que vérifies-tu pour éviter une contradiction ?</t>
  </si>
  <si>
    <t>Le marché prévoit un critère ou une exigence sur l'élevage plein air, accompagné d'une preuve et d'un contrôle à la livraison. La réponse doit distinguer la pièce qui fixe l’exigence, celle qui règle l’exécution, celle qui organise la réponse et celle qui porte les prix. La clause ou le critère reste mesurable, vérifiable et cohérent avec le besoin alimentaire.</t>
  </si>
  <si>
    <t>Le marché indique un critère ou une exigence sur l'élevage plein air, accompagné d'une preuve et d'un contrôle à la livraison. Il faut dire dans quel document la règle doit être écrite et vérifier qu’elle ne contredit pas une autre pièce. Ce qui est demandé au fournisseur doit pouvoir être compris, prouvé et contrôlé.</t>
  </si>
  <si>
    <t>Plein air volaille : Le marché indique un critère ou une exigence sur l'élevage plein air, accompagné d'une preuve et d'un contrôle à la. La règle doit être au bon endroit et compréhensible.</t>
  </si>
  <si>
    <t>Plein air volaille — Placer : Plein → Volaille → Critère.</t>
  </si>
  <si>
    <t>Conseil formateur Q045 : partir du fil « Plein air volaille → Critère → Clause ». Faire placer l’information dans la bonne pièce du marché et vérifier la cohérence entre RC, CCTP, CCAP et BPU. Relancer si critère, clause et prix sont confondus.</t>
  </si>
  <si>
    <t>Plein air volaille : Le marché prévoit un critère ou une exigence sur l'élevage plein air, accompagné d'une preuve et d'un contrôle à la. La bonne pièce du marché doit porter une règle mesurable.</t>
  </si>
  <si>
    <t>Plein air volaille → Critère → Clause.</t>
  </si>
  <si>
    <t>Plein air volaille → Écrire clair → Vérifier.</t>
  </si>
  <si>
    <t>Quel est le rôle du point « Antimicrobiens » dans le marché, et quel périmètre doit être contrôlé ?</t>
  </si>
  <si>
    <t>À quoi sert le point « Antimicrobiens » dans le marché, et jusqu’où faut-il le contrôler ?</t>
  </si>
  <si>
    <t>L'enjeu est de valoriser des pratiques d'élevage limitant le recours aux antimicrobiens par prévention, biosécurité, vaccination et suivi annuel. La réponse doit préciser le périmètre concerné, les acteurs ou documents touchés et la limite à ne pas dépasser. Elle rattache le point au besoin écrit et à un contrôle possible, sans transformer l’objectif en préférence non justifiée.</t>
  </si>
  <si>
    <t>On cherche des élevages qui évitent les traitements inutiles grâce à de bonnes pratiques sanitaires. Il faut dire simplement ce que cela veut dire, qui est concerné et jusqu’où on contrôle. La réponse doit éviter le flou : on vérifie un produit, un fournisseur, une livraison, un document ou une règle précise.</t>
  </si>
  <si>
    <t>Antimicrobiens : On cherche des élevages qui évitent les traitements inutiles grâce à de bonnes pratiques sanitaires. On sait ce qui est contrôlé et jusqu’où.</t>
  </si>
  <si>
    <t>Antimicrobiens — Définir : Antimicrobiens → Définition → Périmètre.</t>
  </si>
  <si>
    <t>Conseil formateur Q046 : utiliser le fil « Antimicrobiens → Définition → Périmètre ». Faire définir Antimicrobiens, fixer le périmètre et demander une limite vérifiable. Relancer si l’apprenant répète le thème sans dire ce qui est réellement contrôlé.</t>
  </si>
  <si>
    <t>Antimicrobiens : L'enjeu est de valoriser des pratiques d'élevage limitant le recours aux antimicrobiens par prévention, biosécurité. Périmètre, preuve et limite doivent rester vérifiables.</t>
  </si>
  <si>
    <t>Antimicrobiens → Définition → Périmètre.</t>
  </si>
  <si>
    <t>Antimicrobiens → Comprendre → Limite.</t>
  </si>
  <si>
    <t>Quelles preuves permettent de contrôler le point « Antimicrobiens » dans le dossier du marché ?</t>
  </si>
  <si>
    <t>Quelle preuve demandes-tu ou gardes-tu pour vérifier le point « Antimicrobiens » ?</t>
  </si>
  <si>
    <t>Les preuves sont plan de progrès, bilan annuel, attestations filière, indicateurs de pratiques sanitaires et engagement fournisseur.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</si>
  <si>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vérifier sont plan de progrès, bilan annuel, attestations filière, indicateurs de pratiques sanitaires et engagement fournisseur. Il faut citer la trace que l’on peut regarder : bon, fiche produit, certificat, étiquette, tableau de suivi, facture ou document du fournisseur. Sans preuve lisible, on ne peut pas valider correctement.</t>
  </si>
  <si>
    <t>Antimicrobiens : Les preuves à vérifier sont plan de progrès, bilan annuel, attestations filière, indicateurs de pratiques. Sans trace claire, on ne valide pas.</t>
  </si>
  <si>
    <t>Antimicrobiens — Tracer : Antimicrobiens → Progrès → Bilan.</t>
  </si>
  <si>
    <t>Conseil formateur Q047 : partir du fil « Antimicrobiens → Preuve → Fiche produit ». Faire citer une preuve réelle, son support et son lieu de conservation. Refuser la réponse orale ou vague si aucune trace exploitable n’est nommée.</t>
  </si>
  <si>
    <t>Antimicrobiens : Les preuves sont plan de progrès, bilan annuel, attestations filière, indicateurs de pratiques sanitaires et engagement. La preuve doit être lisible, conservée et reliée au marché.</t>
  </si>
  <si>
    <t>Antimicrobiens → Preuve → Fiche produit.</t>
  </si>
  <si>
    <t>Antimicrobiens → Trace écrite → Fiche produit.</t>
  </si>
  <si>
    <t>Quel risque faut-il éviter avec le point « Antimicrobiens », et quelle mesure sécurise le marché ?</t>
  </si>
  <si>
    <t>Quelle erreur peut poser problème avec le point « Antimicrobiens », et comment l’éviter ?</t>
  </si>
  <si>
    <t>Les risques principaux sont confondre absence totale de traitement et usage raisonné, demander l'impossible ou ne pas contrôler le bilan annuel. La réponse doit montrer la conséquence concrète : concurrence faussée, offre incomparable, livraison non maîtrisée, preuve absente ou clause inapplicable. La sécurisation passe par une rédaction mesurable, une preuve demandée et une cohérence entre les pièces.</t>
  </si>
  <si>
    <t>Les erreurs à éviter sont confondre absence totale de traitement et usage raisonné, demander l'impossible ou ne pas contrôler le bilan annuel. Il faut expliquer ce qui peut mal se passer : mauvais choix, livraison bloquée, comparaison impossible, promesse non tenue ou contrôle sans preuve. La correction consiste à écrire clairement ce qui est demandé et ce qui sera vérifié.</t>
  </si>
  <si>
    <t>Antimicrobiens : Les erreurs à éviter sont confondre absence totale de traitement et usage raisonné, demander l'impossible ou ne pas. On explique le blocage et comment l’éviter.</t>
  </si>
  <si>
    <t>Antimicrobiens — Sécuriser : Antimicrobiens → Risque → Erreur.</t>
  </si>
  <si>
    <t>Conseil formateur Q048 : partir du fil « Antimicrobiens → Risque → Sécurisation ». Faire nommer le risque, sa conséquence et la correction prévue. La réponse doit montrer l’effet concret sur la concurrence, la livraison, la comparaison ou le suivi.</t>
  </si>
  <si>
    <t>Antimicrobiens : Les risques principaux sont confondre absence totale de traitement et usage raisonné, demander l'impossible ou ne pas. Le risque doit être nommé avec sa mesure de sécurisation.</t>
  </si>
  <si>
    <t>Antimicrobiens → Risque → Sécurisation.</t>
  </si>
  <si>
    <t>Antimicrobiens → Erreur → Correction.</t>
  </si>
  <si>
    <t>Comment appliquer le point « Antimicrobiens » en préparation, réception ou suivi d’exécution ?</t>
  </si>
  <si>
    <t>Concrètement, que fais-tu pour appliquer ou contrôler le point « Antimicrobiens » ?</t>
  </si>
  <si>
    <t>Le contrôle consiste à lire le plan de progrès, vérifier les actions annoncées, demander le bilan annuel et repérer les engagements non suivis. La réponse doit décrire une action observable : préparer, comparer, vérifier, tracer et signaler l’écart. Elle précise le moment du contrôle, le support utilisé et la personne ou fonction concernée, afin que le suivi ne repose pas sur une simple déclaration.</t>
  </si>
  <si>
    <t>Le contrôle terrain consiste à lire le plan de progrès, vérifier les actions annoncées, demander le bilan annuel et repérer les engagements non suivis. Il faut décrire le geste de terrain : regarder le document, comparer avec la commande, contrôler le produit ou la livraison, noter l’écart et prévenir si nécessaire. La réponse doit être concrète.</t>
  </si>
  <si>
    <t>Antimicrobiens : Le contrôle terrain consiste à lire le plan de progrès, vérifier les actions annoncées, demander le bilan annuel et. On regarde, on compare, on note et on signale.</t>
  </si>
  <si>
    <t>Antimicrobiens — Agir : Antimicrobiens → Application → Terrain.</t>
  </si>
  <si>
    <t>Conseil formateur Q049 : partir du fil « Antimicrobiens → Application → Terrain ». Ramener l’apprenant à une action observable : regarder, comparer, noter, signaler. Faire préciser le moment du contrôle et le document utilisé.</t>
  </si>
  <si>
    <t>Antimicrobiens : Le contrôle consiste à lire le plan de progrès, vérifier les actions annoncées, demander le bilan annuel et repérer les. L’action, le moment et le support de contrôle doivent être identifiés.</t>
  </si>
  <si>
    <t>Antimicrobiens → Application → Terrain.</t>
  </si>
  <si>
    <t>Antimicrobiens → Geste terrain → Suivi.</t>
  </si>
  <si>
    <t>Dans quelle pièce du marché faut-il placer le point « Antimicrobiens », et comment vérifier la cohérence avec les autres pièces ?</t>
  </si>
  <si>
    <t>Dans quel document ranges-tu le point « Antimicrobiens », et que vérifies-tu pour éviter une contradiction ?</t>
  </si>
  <si>
    <t>Le marché prévoit un plan d'utilisation raisonnée, des objectifs de prévention sanitaire et un suivi annuel documenté. La réponse doit distinguer la pièce qui fixe l’exigence, celle qui règle l’exécution, celle qui organise la réponse et celle qui porte les prix. La clause ou le critère reste mesurable, vérifiable et cohérent avec le besoin alimentaire.</t>
  </si>
  <si>
    <t>Le marché indique un plan d'utilisation raisonnée, des objectifs de prévention sanitaire et un suivi annuel documenté. Il faut dire dans quel document la règle doit être écrite et vérifier qu’elle ne contredit pas une autre pièce. Ce qui est demandé au fournisseur doit pouvoir être compris, prouvé et contrôlé.</t>
  </si>
  <si>
    <t>Antimicrobiens : Le marché indique un plan d'utilisation raisonnée, des objectifs de prévention sanitaire et un suivi annuel. La règle doit être au bon endroit et compréhensible.</t>
  </si>
  <si>
    <t>Antimicrobiens — Placer : Antimicrobiens → Critère → Clause.</t>
  </si>
  <si>
    <t>Conseil formateur Q050 : partir du fil « Antimicrobiens → Critère → Clause ». Faire placer l’information dans la bonne pièce du marché et vérifier la cohérence entre RC, CCTP, CCAP et BPU. Relancer si critère, clause et prix sont confondus.</t>
  </si>
  <si>
    <t>Antimicrobiens : Le marché prévoit un plan d'utilisation raisonnée, des objectifs de prévention sanitaire et un suivi annuel documenté. La bonne pièce du marché doit porter une règle mesurable.</t>
  </si>
  <si>
    <t>Antimicrobiens → Critère → Clause.</t>
  </si>
  <si>
    <t>Antimicrobiens → Écrire clair → Vérifier.</t>
  </si>
  <si>
    <t>Quel est le rôle du point « Poisson frais » dans le marché, et quel périmètre doit être contrôlé ?</t>
  </si>
  <si>
    <t>À quoi sert le point « Poisson frais » dans le marché, et jusqu’où faut-il le contrôler ?</t>
  </si>
  <si>
    <t>Le délai cible de trois jours ouvrés entre débarque ou abattage et livraison vise à renforcer la fraîcheur et la sécurité alimentaire. La réponse doit préciser le périmètre concerné, les acteurs ou documents touchés et la limite à ne pas dépasser. Elle rattache le point au besoin écrit et à un contrôle possible, sans transformer l’objectif en préférence non justifiée.</t>
  </si>
  <si>
    <t>Plus le poisson arrive vite après la pêche ou l'abattage, mieux on maîtrise la fraîcheur. Il faut dire simplement ce que cela veut dire, qui est concerné et jusqu’où on contrôle. La réponse doit éviter le flou : on vérifie un produit, un fournisseur, une livraison, un document ou une règle précise.</t>
  </si>
  <si>
    <t>Poisson frais : Plus le poisson arrive vite après la pêche ou l'abattage, mieux on maîtrise la fraîcheur. On sait ce qui est contrôlé et jusqu’où.</t>
  </si>
  <si>
    <t>Poisson frais — Définir : Poisson → Frais → Définition.</t>
  </si>
  <si>
    <t>Conseil formateur Q051 : utiliser le fil « Poisson frais → Définition → Périmètre ». Faire définir Poisson frais, fixer le périmètre et demander une limite vérifiable. Relancer si l’apprenant répète le thème sans dire ce qui est réellement contrôlé.</t>
  </si>
  <si>
    <t>Poisson frais : Le délai cible de trois jours ouvrés entre débarque ou abattage et livraison vise à renforcer la fraîcheur et la sécurité. Périmètre, preuve et limite doivent rester vérifiables.</t>
  </si>
  <si>
    <t>Poisson frais → Définition → Périmètre.</t>
  </si>
  <si>
    <t>Poisson frais → Comprendre → Limite.</t>
  </si>
  <si>
    <t>Quelles preuves permettent de contrôler le point « Poisson frais » dans le dossier du marché ?</t>
  </si>
  <si>
    <t>Quelle preuve demandes-tu ou gardes-tu pour vérifier le point « Poisson frais » ?</t>
  </si>
  <si>
    <t>Les preuves sont date de débarque ou d'abattage, bon de livraison, étiquette, fiche de traçabilité et mode de conditionnement.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</si>
  <si>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vérifier sont date de débarque ou d'abattage, bon de livraison, étiquette, fiche de traçabilité et mode de conditionnement. Il faut citer la trace que l’on peut regarder : bon, fiche produit, certificat, étiquette, tableau de suivi, facture ou document du fournisseur. Sans preuve lisible, on ne peut pas valider correctement.</t>
  </si>
  <si>
    <t>Poisson frais : Les preuves à vérifier sont date de débarque ou d'abattage, bon de livraison, étiquette, fiche de traçabilité et. Sans trace claire, on ne valide pas.</t>
  </si>
  <si>
    <t>Poisson frais — Tracer : Poisson → Frais → Débarque.</t>
  </si>
  <si>
    <t>Conseil formateur Q052 : partir du fil « Poisson frais → Preuve → Fiche produit ». Faire citer une preuve réelle, son support et son lieu de conservation. Refuser la réponse orale ou vague si aucune trace exploitable n’est nommée.</t>
  </si>
  <si>
    <t>Poisson frais : Les preuves sont date de débarque ou d'abattage, bon de livraison, étiquette, fiche de traçabilité et mode de. La preuve doit être lisible, conservée et reliée au marché.</t>
  </si>
  <si>
    <t>Poisson frais → Preuve → Fiche produit.</t>
  </si>
  <si>
    <t>Poisson frais → Trace écrite → Fiche produit.</t>
  </si>
  <si>
    <t>Quel risque faut-il éviter avec le point « Poisson frais », et quelle mesure sécurise le marché ?</t>
  </si>
  <si>
    <t>Quelle erreur peut poser problème avec le point « Poisson frais », et comment l’éviter ?</t>
  </si>
  <si>
    <t>Les risques principaux sont contrôler seulement la date de livraison, oublier la date de départ réelle, accepter une traçabilité incomplète ou mal interpréter jours ouvrés. La réponse doit montrer la conséquence concrète : concurrence faussée, offre incomparable, livraison non maîtrisée, preuve absente ou clause inapplicable. La sécurisation passe par une rédaction mesurable, une preuve demandée et une cohérence entre les pièces.</t>
  </si>
  <si>
    <t>Les erreurs à éviter sont contrôler seulement la date de livraison, oublier la date de départ réelle, accepter une traçabilité incomplète ou mal interpréter jours ouvrés. Il faut expliquer ce qui peut mal se passer : mauvais choix, livraison bloquée, comparaison impossible, promesse non tenue ou contrôle sans preuve. La correction consiste à écrire clairement ce qui est demandé et ce qui sera vérifié.</t>
  </si>
  <si>
    <t>Poisson frais : Les erreurs à éviter sont contrôler seulement la date de livraison, oublier la date de départ réelle, accepter une. On explique le blocage et comment l’éviter.</t>
  </si>
  <si>
    <t>Poisson frais — Sécuriser : Poisson → Frais → Risque.</t>
  </si>
  <si>
    <t>Conseil formateur Q053 : partir du fil « Poisson frais → Risque → Sécurisation ». Faire nommer le risque, sa conséquence et la correction prévue. La réponse doit montrer l’effet concret sur la concurrence, la livraison, la comparaison ou le suivi.</t>
  </si>
  <si>
    <t>Poisson frais : Les risques principaux sont contrôler seulement la date de livraison, oublier la date de départ réelle, accepter une. Le risque doit être nommé avec sa mesure de sécurisation.</t>
  </si>
  <si>
    <t>Poisson frais → Risque → Sécurisation.</t>
  </si>
  <si>
    <t>Poisson frais → Erreur → Correction.</t>
  </si>
  <si>
    <t>Comment appliquer le point « Poisson frais » en préparation, réception ou suivi d’exécution ?</t>
  </si>
  <si>
    <t>Concrètement, que fais-tu pour appliquer ou contrôler le point « Poisson frais » ?</t>
  </si>
  <si>
    <t>Le contrôle consiste à calculer le délai entre débarque ou abattage et livraison, vérifier le conditionnement et signaler les délais non conformes. La réponse doit décrire une action observable : préparer, comparer, vérifier, tracer et signaler l’écart. Elle précise le moment du contrôle, le support utilisé et la personne ou fonction concernée, afin que le suivi ne repose pas sur une simple déclaration.</t>
  </si>
  <si>
    <t>Le contrôle terrain consiste à calculer le délai entre débarque ou abattage et livraison, vérifier le conditionnement et signaler les délais non conformes. Il faut décrire le geste de terrain : regarder le document, comparer avec la commande, contrôler le produit ou la livraison, noter l’écart et prévenir si nécessaire. La réponse doit être concrète.</t>
  </si>
  <si>
    <t>Poisson frais : Le contrôle terrain consiste à calculer le délai entre débarque ou abattage et livraison, vérifier le. On regarde, on compare, on note et on signale.</t>
  </si>
  <si>
    <t>Poisson frais — Agir : Poisson → Frais → Application.</t>
  </si>
  <si>
    <t>Conseil formateur Q054 : partir du fil « Poisson frais → Application → Terrain ». Ramener l’apprenant à une action observable : regarder, comparer, noter, signaler. Faire préciser le moment du contrôle et le document utilisé.</t>
  </si>
  <si>
    <t>Poisson frais : Le contrôle consiste à calculer le délai entre débarque ou abattage et livraison, vérifier le conditionnement et signaler les. L’action, le moment et le support de contrôle doivent être.</t>
  </si>
  <si>
    <t>Poisson frais → Application → Terrain.</t>
  </si>
  <si>
    <t>Poisson frais → Geste terrain → Suivi.</t>
  </si>
  <si>
    <t>Dans quelle pièce du marché faut-il placer le point « Poisson frais », et comment vérifier la cohérence avec les autres pièces ?</t>
  </si>
  <si>
    <t>Dans quel document ranges-tu le point « Poisson frais », et que vérifies-tu pour éviter une contradiction ?</t>
  </si>
  <si>
    <t>Le marché prévoit un sous-critère ou une exigence technique sur le délai, les preuves de date et le suivi des livraisons. La réponse doit distinguer la pièce qui fixe l’exigence, celle qui règle l’exécution, celle qui organise la réponse et celle qui porte les prix. La clause ou le critère reste mesurable, vérifiable et cohérent avec le besoin alimentaire.</t>
  </si>
  <si>
    <t>Le marché indique un sous-critère ou une exigence technique sur le délai, les preuves de date et le suivi des livraisons. Il faut dire dans quel document la règle doit être écrite et vérifier qu’elle ne contredit pas une autre pièce. Ce qui est demandé au fournisseur doit pouvoir être compris, prouvé et contrôlé.</t>
  </si>
  <si>
    <t>Poisson frais : Le marché indique un sous-critère ou une exigence technique sur le délai, les preuves de date et le suivi des. La règle doit être au bon endroit et compréhensible.</t>
  </si>
  <si>
    <t>Poisson frais — Placer : Poisson → Frais → Critère.</t>
  </si>
  <si>
    <t>Conseil formateur Q055 : partir du fil « Poisson frais → Critère → Clause ». Faire placer l’information dans la bonne pièce du marché et vérifier la cohérence entre RC, CCTP, CCAP et BPU. Relancer si critère, clause et prix sont confondus.</t>
  </si>
  <si>
    <t>Poisson frais : Le marché prévoit un sous-critère ou une exigence technique sur le délai, les preuves de date et le suivi des livraisons. La bonne pièce du marché doit porter une règle mesurable.</t>
  </si>
  <si>
    <t>Poisson frais → Critère → Clause.</t>
  </si>
  <si>
    <t>Poisson frais → Écrire clair → Vérifier.</t>
  </si>
  <si>
    <t>Quel est le rôle du point « Visite site » dans le marché, et quel périmètre doit être contrôlé ?</t>
  </si>
  <si>
    <t>À quoi sert le point « Visite site » dans le marché, et jusqu’où faut-il le contrôler ?</t>
  </si>
  <si>
    <t>La visite du site permet de vérifier les pratiques de production, d'élevage et de sécurité alimentaire, en coordination avec le titulaire. La réponse doit préciser le périmètre concerné, les acteurs ou documents touchés et la limite à ne pas dépasser. Elle rattache le point au besoin écrit et à un contrôle possible, sans transformer l’objectif en préférence non justifiée.</t>
  </si>
  <si>
    <t>Une visite de site sert à voir comment les produits sont fabriqués ou élevés, pas seulement à lire des papiers. Il faut dire simplement ce que cela veut dire, qui est concerné et jusqu’où on contrôle. La réponse doit éviter le flou : on vérifie un produit, un fournisseur, une livraison, un document ou une règle précise.</t>
  </si>
  <si>
    <t>Visite site : Une visite de site sert à voir comment les produits sont fabriqués ou élevés, pas seulement à lire des papiers. On sait ce qui est contrôlé et jusqu’où.</t>
  </si>
  <si>
    <t>Visite site — Définir : Visite → Définition → Périmètre.</t>
  </si>
  <si>
    <t>Conseil formateur Q056 : utiliser le fil « Visite site → Définition → Périmètre ». Faire définir Visite site, fixer le périmètre et demander une limite vérifiable. Relancer si l’apprenant répète le thème sans dire ce qui est réellement contrôlé.</t>
  </si>
  <si>
    <t>Visite site : La visite du site permet de vérifier les pratiques de production, d'élevage et de sécurité alimentaire, en coordination avec. Périmètre, preuve et limite doivent rester vérifiables.</t>
  </si>
  <si>
    <t>Visite site → Définition → Périmètre.</t>
  </si>
  <si>
    <t>Visite site → Comprendre → Limite.</t>
  </si>
  <si>
    <t>Quelles preuves permettent de contrôler le point « Visite site » dans le dossier du marché ?</t>
  </si>
  <si>
    <t>Quelle preuve demandes-tu ou gardes-tu pour vérifier le point « Visite site » ?</t>
  </si>
  <si>
    <t>Les preuves sont clause de visite, planning, compte rendu, observations, actions correctives et échanges avec le titulaire.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</si>
  <si>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vérifier sont clause de visite, planning, compte rendu, observations, actions correctives et échanges avec le titulaire. Il faut citer la trace que l’on peut regarder : bon, fiche produit, certificat, étiquette, tableau de suivi, facture ou document du fournisseur. Sans preuve lisible, on ne peut pas valider correctement.</t>
  </si>
  <si>
    <t>Visite site : Les preuves à vérifier sont clause de visite, planning, compte rendu, observations, actions correctives et échanges. Sans trace claire, on ne valide pas.</t>
  </si>
  <si>
    <t>Visite site — Tracer : Visite → Clause → Planning.</t>
  </si>
  <si>
    <t>Conseil formateur Q057 : partir du fil « Visite site → Preuve → Planning ». Faire citer une preuve réelle, son support et son lieu de conservation. Refuser la réponse orale ou vague si aucune trace exploitable n’est nommée.</t>
  </si>
  <si>
    <t>Visite site : Les preuves sont clause de visite, planning, compte rendu, observations, actions correctives et échanges avec le titulaire. La preuve doit être lisible, conservée et reliée au marché.</t>
  </si>
  <si>
    <t>Visite site → Preuve → Planning.</t>
  </si>
  <si>
    <t>Visite site → Trace écrite → Planning.</t>
  </si>
  <si>
    <t>Quel risque faut-il éviter avec le point « Visite site », et quelle mesure sécurise le marché ?</t>
  </si>
  <si>
    <t>Quelle erreur peut poser problème avec le point « Visite site », et comment l’éviter ?</t>
  </si>
  <si>
    <t>Les risques principaux sont prévoir une visite impossible à organiser, oublier les règles internes, ne pas formaliser les constats ou visiter sans objectif précis. La réponse doit montrer la conséquence concrète : concurrence faussée, offre incomparable, livraison non maîtrisée, preuve absente ou clause inapplicable. La sécurisation passe par une rédaction mesurable, une preuve demandée et une cohérence entre les pièces.</t>
  </si>
  <si>
    <t>Les erreurs à éviter sont prévoir une visite impossible à organiser, oublier les règles internes, ne pas formaliser les constats ou visiter sans objectif précis. Il faut expliquer ce qui peut mal se passer : mauvais choix, livraison bloquée, comparaison impossible, promesse non tenue ou contrôle sans preuve. La correction consiste à écrire clairement ce qui est demandé et ce qui sera vérifié.</t>
  </si>
  <si>
    <t>Visite site : Les erreurs à éviter sont prévoir une visite impossible à organiser, oublier les règles internes, ne pas formaliser. On explique le blocage et comment l’éviter.</t>
  </si>
  <si>
    <t>Visite site — Sécuriser : Visite → Risque → Erreur.</t>
  </si>
  <si>
    <t>Conseil formateur Q058 : partir du fil « Visite site → Risque → Sécurisation ». Faire nommer le risque, sa conséquence et la correction prévue. La réponse doit montrer l’effet concret sur la concurrence, la livraison, la comparaison ou le suivi.</t>
  </si>
  <si>
    <t>Visite site : Les risques principaux sont prévoir une visite impossible à organiser, oublier les règles internes, ne pas formaliser les. Le risque doit être nommé avec sa mesure de sécurisation.</t>
  </si>
  <si>
    <t>Visite site → Risque → Sécurisation.</t>
  </si>
  <si>
    <t>Visite site → Erreur → Correction.</t>
  </si>
  <si>
    <t>Comment appliquer le point « Visite site » en préparation, réception ou suivi d’exécution ?</t>
  </si>
  <si>
    <t>Concrètement, que fais-tu pour appliquer ou contrôler le point « Visite site » ?</t>
  </si>
  <si>
    <t>Le contrôle consiste à préparer les points à vérifier, réaliser la visite, rédiger un compte rendu et suivre les écarts ou actions demandées. La réponse doit décrire une action observable : préparer, comparer, vérifier, tracer et signaler l’écart. Elle précise le moment du contrôle, le support utilisé et la personne ou fonction concernée, afin que le suivi ne repose pas sur une simple déclaration.</t>
  </si>
  <si>
    <t>Le contrôle terrain consiste à préparer les points à vérifier, réaliser la visite, rédiger un compte rendu et suivre les écarts ou actions demandées. Il faut décrire le geste de terrain : regarder le document, comparer avec la commande, contrôler le produit ou la livraison, noter l’écart et prévenir si nécessaire. La réponse doit être concrète.</t>
  </si>
  <si>
    <t>Visite site : Le contrôle terrain consiste à préparer les points à vérifier, réaliser la visite, rédiger un compte rendu et. On regarde, on compare, on note et on signale.</t>
  </si>
  <si>
    <t>Visite site — Agir : Visite → Application → Terrain.</t>
  </si>
  <si>
    <t>Conseil formateur Q059 : partir du fil « Visite site → Application → Terrain ». Ramener l’apprenant à une action observable : regarder, comparer, noter, signaler. Faire préciser le moment du contrôle et le document utilisé.</t>
  </si>
  <si>
    <t>Visite site : Le contrôle consiste à préparer les points à vérifier, réaliser la visite, rédiger un compte rendu et suivre les écarts ou. L’action, le moment et le support de contrôle doivent être identifiés.</t>
  </si>
  <si>
    <t>Visite site → Application → Terrain.</t>
  </si>
  <si>
    <t>Visite site → Geste terrain → Suivi.</t>
  </si>
  <si>
    <t>Dans quelle pièce du marché faut-il placer le point « Visite site », et comment vérifier la cohérence avec les autres pièces ?</t>
  </si>
  <si>
    <t>Dans quel document ranges-tu le point « Visite site », et que vérifies-tu pour éviter une contradiction ?</t>
  </si>
  <si>
    <t>Le marché prévoit une clause CCTP prévoyant les visites, leur fréquence, leur organisation, les frais et le suivi des constats. La réponse doit distinguer la pièce qui fixe l’exigence, celle qui règle l’exécution, celle qui organise la réponse et celle qui porte les prix. La clause ou le critère reste mesurable, vérifiable et cohérent avec le besoin alimentaire.</t>
  </si>
  <si>
    <t>Le marché indique une clause CCTP prévoyant les visites, leur fréquence, leur organisation, les frais et le suivi des constats. Il faut dire dans quel document la règle doit être écrite et vérifier qu’elle ne contredit pas une autre pièce. Ce qui est demandé au fournisseur doit pouvoir être compris, prouvé et contrôlé.</t>
  </si>
  <si>
    <t>Visite site : Le marché indique une clause CCTP prévoyant les visites, leur fréquence, leur organisation, les frais et le suivi. La règle doit être au bon endroit et compréhensible.</t>
  </si>
  <si>
    <t>Visite site — Placer : Visite → Critère → Clause.</t>
  </si>
  <si>
    <t>Conseil formateur Q060 : partir du fil « Visite site → Critère → Clause ». Faire placer l’information dans la bonne pièce du marché et vérifier la cohérence entre RC, CCTP, CCAP et BPU. Relancer si critère, clause et prix sont confondus.</t>
  </si>
  <si>
    <t>Visite site : Le marché prévoit une clause CCTP prévoyant les visites, leur fréquence, leur organisation, les frais et le suivi des. La bonne pièce du marché doit porter une règle mesurable.</t>
  </si>
  <si>
    <t>Visite site → Critère → Clause.</t>
  </si>
  <si>
    <t>Visite site → Écrire clair → Vérifier.</t>
  </si>
  <si>
    <t>Quel est le rôle du point « Élevage poissons » dans le marché, et quel périmètre doit être contrôlé ?</t>
  </si>
  <si>
    <t>À quoi sert le point « Élevage poissons » dans le marché, et jusqu’où faut-il le contrôler ?</t>
  </si>
  <si>
    <t>Les conditions d'élevage des poissons doivent être appréciées au regard des pratiques d'élevage, de densité, d'alimentation, de santé animale et de traçabilité. La réponse doit préciser le périmètre concerné, les acteurs ou documents touchés et la limite à ne pas dépasser. Elle rattache le point au besoin écrit et à un contrôle possible, sans transformer l’objectif en préférence non justifiée.</t>
  </si>
  <si>
    <t>Pour les poissons d'élevage, on regarde aussi comment ils sont élevés et pas seulement leur prix. Il faut dire simplement ce que cela veut dire, qui est concerné et jusqu’où on contrôle. La réponse doit éviter le flou : on vérifie un produit, un fournisseur, une livraison, un document ou une règle précise.</t>
  </si>
  <si>
    <t>Élevage poissons : Pour les poissons d'élevage, on regarde aussi comment ils sont élevés et pas seulement leur prix. On sait ce qui est contrôlé et jusqu’où.</t>
  </si>
  <si>
    <t>Élevage poissons — Définir : Élevage → Poissons → Définition.</t>
  </si>
  <si>
    <t>Conseil formateur Q061 : utiliser le fil « Élevage poissons → Définition → Périmètre ». Faire définir Élevage poissons, fixer le périmètre et demander une limite vérifiable. Relancer si l’apprenant répète le thème sans dire ce qui est réellement contrôlé.</t>
  </si>
  <si>
    <t>Élevage poissons : Les conditions d'élevage des poissons doivent être appréciées au regard des pratiques d'élevage, de densité, d'alimentation. Périmètre, preuve et limite doivent rester vérifiables.</t>
  </si>
  <si>
    <t>Élevage poissons → Définition → Périmètre.</t>
  </si>
  <si>
    <t>Élevage poissons → Comprendre → Limite.</t>
  </si>
  <si>
    <t>Quelles preuves permettent de contrôler le point « Élevage poissons » dans le dossier du marché ?</t>
  </si>
  <si>
    <t>Quelle preuve demandes-tu ou gardes-tu pour vérifier le point « Élevage poissons » ?</t>
  </si>
  <si>
    <t>Les preuves sont fiche élevage, certification ou engagement filière, traçabilité, indications de pratiques et documents fournisseur.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</si>
  <si>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vérifier sont fiche élevage, certification ou engagement filière, traçabilité, indications de pratiques et documents fournisseur. Il faut citer la trace que l’on peut regarder : bon, fiche produit, certificat, étiquette, tableau de suivi, facture ou document du fournisseur. Sans preuve lisible, on ne peut pas valider correctement.</t>
  </si>
  <si>
    <t>Élevage poissons : Les preuves à vérifier sont fiche élevage, certification ou engagement filière, traçabilité, indications de. Sans trace claire, on ne valide pas.</t>
  </si>
  <si>
    <t>Élevage poissons — Tracer : Élevage → Poissons → Fiche.</t>
  </si>
  <si>
    <t>Conseil formateur Q062 : partir du fil « Élevage poissons → Preuve → Fiche ». Faire citer une preuve réelle, son support et son lieu de conservation. Refuser la réponse orale ou vague si aucune trace exploitable n’est nommée.</t>
  </si>
  <si>
    <t>Élevage poissons : Les preuves sont fiche élevage, certification ou engagement filière, traçabilité, indications de pratiques et documents. La preuve doit être lisible, conservée et reliée au marché.</t>
  </si>
  <si>
    <t>Élevage poissons → Preuve → Fiche.</t>
  </si>
  <si>
    <t>Élevage poissons → Trace écrite → Fiche.</t>
  </si>
  <si>
    <t>Quel risque faut-il éviter avec le point « Élevage poissons », et quelle mesure sécurise le marché ?</t>
  </si>
  <si>
    <t>Quelle erreur peut poser problème avec le point « Élevage poissons », et comment l’éviter ?</t>
  </si>
  <si>
    <t>Les risques principaux sont se limiter à l'espèce ou à l'origine, oublier le mode d'élevage, accepter un discours non documenté ou confondre sauvage et élevage. La réponse doit montrer la conséquence concrète : concurrence faussée, offre incomparable, livraison non maîtrisée, preuve absente ou clause inapplicable. La sécurisation passe par une rédaction mesurable, une preuve demandée et une cohérence entre les pièces.</t>
  </si>
  <si>
    <t>Les erreurs à éviter sont se limiter à l'espèce ou à l'origine, oublier le mode d'élevage, accepter un discours non documenté ou confondre sauvage et élevage. Il faut expliquer ce qui peut mal se passer : mauvais choix, livraison bloquée, comparaison impossible, promesse non tenue ou contrôle sans preuve. La correction consiste à écrire clairement ce qui est demandé et ce qui sera vérifié.</t>
  </si>
  <si>
    <t>Élevage poissons : Les erreurs à éviter sont se limiter à l'espèce ou à l'origine, oublier le mode d'élevage, accepter un discours non. On explique le blocage et comment l’éviter.</t>
  </si>
  <si>
    <t>Élevage poissons — Sécuriser : Élevage → Poissons → Risque.</t>
  </si>
  <si>
    <t>Conseil formateur Q063 : partir du fil « Élevage poissons → Risque → Sécurisation ». Faire nommer le risque, sa conséquence et la correction prévue. La réponse doit montrer l’effet concret sur la concurrence, la livraison, la comparaison ou le suivi.</t>
  </si>
  <si>
    <t>Élevage poissons : Les risques principaux sont se limiter à l'espèce ou à l'origine, oublier le mode d'élevage, accepter un discours non. Le risque doit être nommé avec sa mesure de sécurisation.</t>
  </si>
  <si>
    <t>Élevage poissons → Risque → Sécurisation.</t>
  </si>
  <si>
    <t>Élevage poissons → Erreur → Correction.</t>
  </si>
  <si>
    <t>Comment appliquer le point « Élevage poissons » en préparation, réception ou suivi d’exécution ?</t>
  </si>
  <si>
    <t>Concrètement, que fais-tu pour appliquer ou contrôler le point « Élevage poissons » ?</t>
  </si>
  <si>
    <t>Le contrôle consiste à vérifier les documents de filière, l'origine, le mode d'élevage, les engagements pris et leur cohérence avec les livraisons. La réponse doit décrire une action observable : préparer, comparer, vérifier, tracer et signaler l’écart. Elle précise le moment du contrôle, le support utilisé et la personne ou fonction concernée, afin que le suivi ne repose pas sur une simple déclaration.</t>
  </si>
  <si>
    <t>Le contrôle terrain consiste à vérifier les documents de filière, l'origine, le mode d'élevage, les engagements pris et leur cohérence avec les livraisons. Il faut décrire le geste de terrain : regarder le document, comparer avec la commande, contrôler le produit ou la livraison, noter l’écart et prévenir si nécessaire. La réponse doit être concrète.</t>
  </si>
  <si>
    <t>Élevage poissons : Le contrôle terrain consiste à vérifier les documents de filière, l'origine, le mode d'élevage, les engagements. On regarde, on compare, on note et on signale.</t>
  </si>
  <si>
    <t>Élevage poissons — Agir : Élevage → Poissons → Application.</t>
  </si>
  <si>
    <t>Conseil formateur Q064 : partir du fil « Élevage poissons → Application → Terrain ». Ramener l’apprenant à une action observable : regarder, comparer, noter, signaler. Faire préciser le moment du contrôle et le document utilisé.</t>
  </si>
  <si>
    <t>Élevage poissons : Le contrôle consiste à vérifier les documents de filière, l'origine, le mode d'élevage, les engagements pris et leur. L’action, le moment et le support de contrôle doivent être identifiés.</t>
  </si>
  <si>
    <t>Élevage poissons → Application → Terrain.</t>
  </si>
  <si>
    <t>Élevage poissons → Geste terrain → Suivi.</t>
  </si>
  <si>
    <t>Dans quelle pièce du marché faut-il placer le point « Élevage poissons », et comment vérifier la cohérence avec les autres pièces ?</t>
  </si>
  <si>
    <t>Dans quel document ranges-tu le point « Élevage poissons », et que vérifies-tu pour éviter une contradiction ?</t>
  </si>
  <si>
    <t>Le marché prévoit une exigence ou un critère sur les conditions d'élevage, les preuves attendues et les modalités de suivi. La réponse doit distinguer la pièce qui fixe l’exigence, celle qui règle l’exécution, celle qui organise la réponse et celle qui porte les prix. La clause ou le critère reste mesurable, vérifiable et cohérent avec le besoin alimentaire.</t>
  </si>
  <si>
    <t>Le marché indique une exigence ou un critère sur les conditions d'élevage, les preuves attendues et les modalités de suivi. Il faut dire dans quel document la règle doit être écrite et vérifier qu’elle ne contredit pas une autre pièce. Ce qui est demandé au fournisseur doit pouvoir être compris, prouvé et contrôlé.</t>
  </si>
  <si>
    <t>Élevage poissons : Le marché indique une exigence ou un critère sur les conditions d'élevage, les preuves attendues et les modalités. La règle doit être au bon endroit et compréhensible.</t>
  </si>
  <si>
    <t>Élevage poissons — Placer : Élevage → Poissons → Critère.</t>
  </si>
  <si>
    <t>Conseil formateur Q065 : partir du fil « Élevage poissons → Critère → Clause ». Faire placer l’information dans la bonne pièce du marché et vérifier la cohérence entre RC, CCTP, CCAP et BPU. Relancer si critère, clause et prix sont confondus.</t>
  </si>
  <si>
    <t>Élevage poissons : Le marché prévoit une exigence ou un critère sur les conditions d'élevage, les preuves attendues et les modalités de suivi. La bonne pièce du marché doit porter une règle mesurable.</t>
  </si>
  <si>
    <t>Élevage poissons → Critère → Clause.</t>
  </si>
  <si>
    <t>Élevage poissons → Écrire clair → Vérifier.</t>
  </si>
  <si>
    <t>Quel est le rôle du point « Sans OGM poisson » dans le marché, et quel périmètre doit être contrôlé ?</t>
  </si>
  <si>
    <t>À quoi sert le point « Sans OGM poisson » dans le marché, et jusqu’où faut-il le contrôler ?</t>
  </si>
  <si>
    <t>L'exigence concerne l'alimentation des poissons et l'étiquetage nourri sans OGM au niveau de garantie prévu, avec mention sur emballage ou bon de livraison. La réponse doit préciser le périmètre concerné, les acteurs ou documents touchés et la limite à ne pas dépasser. Elle rattache le point au besoin écrit et à un contrôle possible, sans transformer l’objectif en préférence non justifiée.</t>
  </si>
  <si>
    <t>Il faut vérifier si le poisson d'élevage est annoncé nourri sans OGM et si cette mention est écrite. Il faut dire simplement ce que cela veut dire, qui est concerné et jusqu’où on contrôle. La réponse doit éviter le flou : on vérifie un produit, un fournisseur, une livraison, un document ou une règle précise.</t>
  </si>
  <si>
    <t>Sans OGM poisson : Il faut vérifier si le poisson d'élevage est annoncé nourri sans OGM et si cette mention est écrite. On sait ce qui est contrôlé et jusqu’où.</t>
  </si>
  <si>
    <t>Sans OGM poisson — Définir : Poisson → Définition → Périmètre.</t>
  </si>
  <si>
    <t>Conseil formateur Q066 : utiliser le fil « Sans OGM poisson → Définition → Périmètre ». Faire définir Sans OGM poisson, fixer le périmètre et demander une limite vérifiable. Relancer si l’apprenant répète le thème sans dire ce qui est réellement contrôlé.</t>
  </si>
  <si>
    <t>Sans OGM poisson : L'exigence concerne l'alimentation des poissons et l'étiquetage nourri sans OGM au niveau de garantie prévu, avec mention sur. Périmètre, preuve et limite doivent rester vérifiables.</t>
  </si>
  <si>
    <t>Sans OGM poisson → Définition → Périmètre.</t>
  </si>
  <si>
    <t>Sans OGM poisson → Comprendre → Limite.</t>
  </si>
  <si>
    <t>Quelles preuves permettent de contrôler le point « Sans OGM poisson » dans le dossier du marché ?</t>
  </si>
  <si>
    <t>Quelle preuve demandes-tu ou gardes-tu pour vérifier le point « Sans OGM poisson » ?</t>
  </si>
  <si>
    <t>Les preuves sont étiquetage nourri sans OGM, bon de livraison, fiche produit, niveau de garantie et engagement contractuel.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</si>
  <si>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vérifier sont étiquetage nourri sans OGM, bon de livraison, fiche produit, niveau de garantie et engagement contractuel. Il faut citer la trace que l’on peut regarder : bon, fiche produit, certificat, étiquette, tableau de suivi, facture ou document du fournisseur. Sans preuve lisible, on ne peut pas valider correctement.</t>
  </si>
  <si>
    <t>Sans OGM poisson : Les preuves à vérifier sont étiquetage nourri sans OGM, bon de livraison, fiche produit, niveau de garantie et. Sans trace claire, on ne valide pas.</t>
  </si>
  <si>
    <t>Sans OGM poisson — Tracer : Poisson → Étiquetage → Nourri.</t>
  </si>
  <si>
    <t>Conseil formateur Q067 : partir du fil « Sans OGM poisson → Preuve → Alimentation ». Faire citer une preuve réelle, son support et son lieu de conservation. Refuser la réponse orale ou vague si aucune trace exploitable n’est nommée.</t>
  </si>
  <si>
    <t>Sans OGM poisson : Les preuves sont étiquetage nourri sans OGM, bon de livraison, fiche produit, niveau de garantie et engagement contractuel. La preuve doit être lisible, conservée et reliée au marché.</t>
  </si>
  <si>
    <t>Sans OGM poisson → Preuve → Alimentation.</t>
  </si>
  <si>
    <t>Sans OGM poisson → Trace écrite → Alimentation.</t>
  </si>
  <si>
    <t>Quel risque faut-il éviter avec le point « Sans OGM poisson », et quelle mesure sécurise le marché ?</t>
  </si>
  <si>
    <t>Quelle erreur peut poser problème avec le point « Sans OGM poisson », et comment l’éviter ?</t>
  </si>
  <si>
    <t>Les risques principaux sont oublier le niveau de garantie, confondre poisson sauvage et poisson d'élevage, accepter une mention absente du bon ou de l'emballage. La réponse doit montrer la conséquence concrète : concurrence faussée, offre incomparable, livraison non maîtrisée, preuve absente ou clause inapplicable. La sécurisation passe par une rédaction mesurable, une preuve demandée et une cohérence entre les pièces.</t>
  </si>
  <si>
    <t>Les erreurs à éviter sont oublier le niveau de garantie, confondre poisson sauvage et poisson d'élevage, accepter une mention absente du bon ou de l'emballage. Il faut expliquer ce qui peut mal se passer : mauvais choix, livraison bloquée, comparaison impossible, promesse non tenue ou contrôle sans preuve. La correction consiste à écrire clairement ce qui est demandé et ce qui sera vérifié.</t>
  </si>
  <si>
    <t>Sans OGM poisson : Les erreurs à éviter sont oublier le niveau de garantie, confondre poisson sauvage et poisson d'élevage, accepter. On explique le blocage et comment l’éviter.</t>
  </si>
  <si>
    <t>Sans OGM poisson — Sécuriser : Poisson → Risque → Erreur.</t>
  </si>
  <si>
    <t>Conseil formateur Q068 : partir du fil « Sans OGM poisson → Risque → Sécurisation ». Faire nommer le risque, sa conséquence et la correction prévue. La réponse doit montrer l’effet concret sur la concurrence, la livraison, la comparaison ou le suivi.</t>
  </si>
  <si>
    <t>Sans OGM poisson : Les risques principaux sont oublier le niveau de garantie, confondre poisson sauvage et poisson d'élevage, accepter une. Le risque doit être nommé avec sa mesure de sécurisation.</t>
  </si>
  <si>
    <t>Sans OGM poisson → Risque → Sécurisation.</t>
  </si>
  <si>
    <t>Sans OGM poisson → Erreur → Correction.</t>
  </si>
  <si>
    <t>Comment appliquer le point « Sans OGM poisson » en préparation, réception ou suivi d’exécution ?</t>
  </si>
  <si>
    <t>Concrètement, que fais-tu pour appliquer ou contrôler le point « Sans OGM poisson » ?</t>
  </si>
  <si>
    <t>Le contrôle consiste à chercher la mention sur l'emballage ou le bon de livraison, vérifier le niveau de garantie et suivre les manquements. La réponse doit décrire une action observable : préparer, comparer, vérifier, tracer et signaler l’écart. Elle précise le moment du contrôle, le support utilisé et la personne ou fonction concernée, afin que le suivi ne repose pas sur une simple déclaration.</t>
  </si>
  <si>
    <t>Le contrôle terrain consiste à chercher la mention sur l'emballage ou le bon de livraison, vérifier le niveau de garantie et suivre les manquements. Il faut décrire le geste de terrain : regarder le document, comparer avec la commande, contrôler le produit ou la livraison, noter l’écart et prévenir si nécessaire. La réponse doit être concrète.</t>
  </si>
  <si>
    <t>Sans OGM poisson : Le contrôle terrain consiste à chercher la mention sur l'emballage ou le bon de livraison, vérifier le niveau de. On regarde, on compare, on note et on signale.</t>
  </si>
  <si>
    <t>Sans OGM poisson — Agir : Poisson → Application → Terrain.</t>
  </si>
  <si>
    <t>Conseil formateur Q069 : partir du fil « Sans OGM poisson → Application → Terrain ». Ramener l’apprenant à une action observable : regarder, comparer, noter, signaler. Faire préciser le moment du contrôle et le document utilisé.</t>
  </si>
  <si>
    <t>Sans OGM poisson : Le contrôle consiste à chercher la mention sur l'emballage ou le bon de livraison, vérifier le niveau de garantie et suivre. L’action, le moment et le support de contrôle doivent être.</t>
  </si>
  <si>
    <t>Sans OGM poisson → Application → Terrain.</t>
  </si>
  <si>
    <t>Sans OGM poisson → Geste terrain → Suivi.</t>
  </si>
  <si>
    <t>Dans quelle pièce du marché faut-il placer le point « Sans OGM poisson », et comment vérifier la cohérence avec les autres pièces ?</t>
  </si>
  <si>
    <t>Dans quel document ranges-tu le point « Sans OGM poisson », et que vérifies-tu pour éviter une contradiction ?</t>
  </si>
  <si>
    <t>Le marché prévoit un critère ou engagement contractuel sur l'alimentation sans OGM, avec barème, preuve et pénalité après manquements. La réponse doit distinguer la pièce qui fixe l’exigence, celle qui règle l’exécution, celle qui organise la réponse et celle qui porte les prix. La clause ou le critère reste mesurable, vérifiable et cohérent avec le besoin alimentaire.</t>
  </si>
  <si>
    <t>Le marché indique un critère ou engagement contractuel sur l'alimentation sans OGM, avec barème, preuve et pénalité après manquements. Il faut dire dans quel document la règle doit être écrite et vérifier qu’elle ne contredit pas une autre pièce. Ce qui est demandé au fournisseur doit pouvoir être compris, prouvé et contrôlé.</t>
  </si>
  <si>
    <t>Sans OGM poisson : Le marché indique un critère ou engagement contractuel sur l'alimentation sans OGM, avec barème, preuve et pénalité. La règle doit être au bon endroit et compréhensible.</t>
  </si>
  <si>
    <t>Sans OGM poisson — Placer : Poisson → Critère → Clause.</t>
  </si>
  <si>
    <t>Conseil formateur Q070 : partir du fil « Sans OGM poisson → Critère → Clause ». Faire placer l’information dans la bonne pièce du marché et vérifier la cohérence entre RC, CCTP, CCAP et BPU. Relancer si critère, clause et prix sont confondus.</t>
  </si>
  <si>
    <t>Sans OGM poisson : Le marché prévoit un critère ou engagement contractuel sur l'alimentation sans OGM, avec barème, preuve et pénalité après. La bonne pièce du marché doit porter une règle mesurable.</t>
  </si>
  <si>
    <t>Sans OGM poisson → Critère → Clause.</t>
  </si>
  <si>
    <t>Sans OGM poisson → Écrire clair → Vérifier.</t>
  </si>
  <si>
    <t>Quel est le rôle du point « Porc castration » dans le marché, et quel périmètre doit être contrôlé ?</t>
  </si>
  <si>
    <t>À quoi sert le point « Porc castration » dans le marché, et jusqu’où faut-il le contrôler ?</t>
  </si>
  <si>
    <t>L'exigence vise les produits de porc et charcuteries provenant de porcelets n'ayant pas subi de castration à vif, avec preuve filière. La réponse doit préciser le périmètre concerné, les acteurs ou documents touchés et la limite à ne pas dépasser. Elle rattache le point au besoin écrit et à un contrôle possible, sans transformer l’objectif en préférence non justifiée.</t>
  </si>
  <si>
    <t>On vérifie que la filière porc respecte l'engagement sur l'absence de castration à vif. Il faut dire simplement ce que cela veut dire, qui est concerné et jusqu’où on contrôle. La réponse doit éviter le flou : on vérifie un produit, un fournisseur, une livraison, un document ou une règle précise.</t>
  </si>
  <si>
    <t>Porc castration : On vérifie que la filière porc respecte l'engagement sur l'absence de castration à vif. On sait ce qui est contrôlé et jusqu’où.</t>
  </si>
  <si>
    <t>Porc castration — Définir : Castration → Définition → Périmètre.</t>
  </si>
  <si>
    <t>Conseil formateur Q071 : utiliser le fil « Porc castration → Définition → Périmètre ». Faire définir Porc castration, fixer le périmètre et demander une limite vérifiable. Relancer si l’apprenant répète le thème sans dire ce qui est réellement contrôlé.</t>
  </si>
  <si>
    <t>Porc castration : L'exigence vise les produits de porc et charcuteries provenant de porcelets n'ayant pas subi de castration à vif, avec preuve. Périmètre, preuve et limite doivent rester vérifiables.</t>
  </si>
  <si>
    <t>Porc castration → Définition → Périmètre.</t>
  </si>
  <si>
    <t>Porc castration → Comprendre → Limite.</t>
  </si>
  <si>
    <t>Quelles preuves permettent de contrôler le point « Porc castration » dans le dossier du marché ?</t>
  </si>
  <si>
    <t>Quelle preuve demandes-tu ou gardes-tu pour vérifier le point « Porc castration » ?</t>
  </si>
  <si>
    <t>Les preuves sont attestation filière, fiche technique, engagement fournisseur, traçabilité du lot et documents liés aux produits porcins.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</si>
  <si>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vérifier sont attestation filière, fiche technique, engagement fournisseur, traçabilité du lot et documents liés aux produits porcins. Il faut citer la trace que l’on peut regarder : bon, fiche produit, certificat, étiquette, tableau de suivi, facture ou document du fournisseur. Sans preuve lisible, on ne peut pas valider correctement.</t>
  </si>
  <si>
    <t>Porc castration : Les preuves à vérifier sont attestation filière, fiche technique, engagement fournisseur, traçabilité du lot et. Sans trace claire, on ne valide pas.</t>
  </si>
  <si>
    <t>Porc castration — Tracer : Castration → Attestation → Filière.</t>
  </si>
  <si>
    <t>Conseil formateur Q072 : partir du fil « Porc castration → Preuve → Attestation ». Faire citer une preuve réelle, son support et son lieu de conservation. Refuser la réponse orale ou vague si aucune trace exploitable n’est nommée.</t>
  </si>
  <si>
    <t>Porc castration : Les preuves sont attestation filière, fiche technique, engagement fournisseur, traçabilité du lot et documents liés aux. La preuve doit être lisible, conservée et reliée au marché.</t>
  </si>
  <si>
    <t>Porc castration → Preuve → Attestation.</t>
  </si>
  <si>
    <t>Porc castration → Trace écrite → Attestation.</t>
  </si>
  <si>
    <t>Quel risque faut-il éviter avec le point « Porc castration », et quelle mesure sécurise le marché ?</t>
  </si>
  <si>
    <t>Quelle erreur peut poser problème avec le point « Porc castration », et comment l’éviter ?</t>
  </si>
  <si>
    <t>Les risques principaux sont confondre origine du porc et pratique d'élevage, accepter une charcuterie sans preuve ou oublier les produits transformés contenant du porc. La réponse doit montrer la conséquence concrète : concurrence faussée, offre incomparable, livraison non maîtrisée, preuve absente ou clause inapplicable. La sécurisation passe par une rédaction mesurable, une preuve demandée et une cohérence entre les pièces.</t>
  </si>
  <si>
    <t>Les erreurs à éviter sont confondre origine du porc et pratique d'élevage, accepter une charcuterie sans preuve ou oublier les produits transformés contenant du porc. Il faut expliquer ce qui peut mal se passer : mauvais choix, livraison bloquée, comparaison impossible, promesse non tenue ou contrôle sans preuve. La correction consiste à écrire clairement ce qui est demandé et ce qui sera vérifié.</t>
  </si>
  <si>
    <t>Porc castration : Les erreurs à éviter sont confondre origine du porc et pratique d'élevage, accepter une charcuterie sans preuve ou. On explique le blocage et comment l’éviter.</t>
  </si>
  <si>
    <t>Porc castration — Sécuriser : Castration → Risque → Erreur.</t>
  </si>
  <si>
    <t>Conseil formateur Q073 : partir du fil « Porc castration → Risque → Sécurisation ». Faire nommer le risque, sa conséquence et la correction prévue. La réponse doit montrer l’effet concret sur la concurrence, la livraison, la comparaison ou le suivi.</t>
  </si>
  <si>
    <t>Porc castration : Les risques principaux sont confondre origine du porc et pratique d'élevage, accepter une charcuterie sans preuve ou oublier. Le risque doit être nommé avec sa mesure de sécurisation.</t>
  </si>
  <si>
    <t>Porc castration → Risque → Sécurisation.</t>
  </si>
  <si>
    <t>Porc castration → Erreur → Correction.</t>
  </si>
  <si>
    <t>Comment appliquer le point « Porc castration » en préparation, réception ou suivi d’exécution ?</t>
  </si>
  <si>
    <t>Concrètement, que fais-tu pour appliquer ou contrôler le point « Porc castration » ?</t>
  </si>
  <si>
    <t>Le contrôle consiste à identifier les produits concernés, demander l'attestation, vérifier la cohérence avec les lots livrés et tracer les écarts. La réponse doit décrire une action observable : préparer, comparer, vérifier, tracer et signaler l’écart. Elle précise le moment du contrôle, le support utilisé et la personne ou fonction concernée, afin que le suivi ne repose pas sur une simple déclaration.</t>
  </si>
  <si>
    <t>Le contrôle terrain consiste à identifier les produits concernés, demander l'attestation, vérifier la cohérence avec les lots livrés et tracer les écarts. Il faut décrire le geste de terrain : regarder le document, comparer avec la commande, contrôler le produit ou la livraison, noter l’écart et prévenir si nécessaire. La réponse doit être concrète.</t>
  </si>
  <si>
    <t>Porc castration : Le contrôle terrain consiste à identifier les produits concernés, demander l'attestation, vérifier la cohérence. On regarde, on compare, on note et on signale.</t>
  </si>
  <si>
    <t>Porc castration — Agir : Castration → Application → Terrain.</t>
  </si>
  <si>
    <t>Conseil formateur Q074 : partir du fil « Porc castration → Application → Terrain ». Ramener l’apprenant à une action observable : regarder, comparer, noter, signaler. Faire préciser le moment du contrôle et le document utilisé.</t>
  </si>
  <si>
    <t>Porc castration : Le contrôle consiste à identifier les produits concernés, demander l'attestation, vérifier la cohérence avec les lots livrés. L’action, le moment et le support de contrôle doivent être.</t>
  </si>
  <si>
    <t>Porc castration → Application → Terrain.</t>
  </si>
  <si>
    <t>Porc castration → Geste terrain → Suivi.</t>
  </si>
  <si>
    <t>Dans quelle pièce du marché faut-il placer le point « Porc castration », et comment vérifier la cohérence avec les autres pièces ?</t>
  </si>
  <si>
    <t>Dans quel document ranges-tu le point « Porc castration », et que vérifies-tu pour éviter une contradiction ?</t>
  </si>
  <si>
    <t>Le marché prévoit une exigence de bien-être animal sur la filière porcine, avec preuve, suivi et conséquence en cas de non-respect. La réponse doit distinguer la pièce qui fixe l’exigence, celle qui règle l’exécution, celle qui organise la réponse et celle qui porte les prix. La clause ou le critère reste mesurable, vérifiable et cohérent avec le besoin alimentaire.</t>
  </si>
  <si>
    <t>Le marché indique une exigence de bien-être animal sur la filière porcine, avec preuve, suivi et conséquence en cas de non-respect. Il faut dire dans quel document la règle doit être écrite et vérifier qu’elle ne contredit pas une autre pièce. Ce qui est demandé au fournisseur doit pouvoir être compris, prouvé et contrôlé.</t>
  </si>
  <si>
    <t>Porc castration : Le marché indique une exigence de bien-être animal sur la filière porcine, avec preuve, suivi et conséquence en cas. La règle doit être au bon endroit et compréhensible.</t>
  </si>
  <si>
    <t>Porc castration — Placer : Castration → Critère → Clause.</t>
  </si>
  <si>
    <t>Conseil formateur Q075 : partir du fil « Porc castration → Critère → Clause ». Faire placer l’information dans la bonne pièce du marché et vérifier la cohérence entre RC, CCTP, CCAP et BPU. Relancer si critère, clause et prix sont confondus.</t>
  </si>
  <si>
    <t>Porc castration : Le marché prévoit une exigence de bien-être animal sur la filière porcine, avec preuve, suivi et conséquence en cas de. La bonne pièce du marché doit porter une règle mesurable.</t>
  </si>
  <si>
    <t>Porc castration → Critère → Clause.</t>
  </si>
  <si>
    <t>Porc castration → Écrire clair → Vérifier.</t>
  </si>
  <si>
    <t>Quel est le rôle du point « Référent BEA » dans le marché, et quel périmètre doit être contrôlé ?</t>
  </si>
  <si>
    <t>À quoi sert le point « Référent BEA » dans le marché, et jusqu’où faut-il le contrôler ?</t>
  </si>
  <si>
    <t>L'exigence porte sur des élevages ayant nommé et formé un référent bien-être animal, afin de structurer les pratiques et leur suivi. La réponse doit préciser le périmètre concerné, les acteurs ou documents touchés et la limite à ne pas dépasser. Elle rattache le point au besoin écrit et à un contrôle possible, sans transformer l’objectif en préférence non justifiée.</t>
  </si>
  <si>
    <t>Un référent bien-être animal est une personne formée qui suit ce sujet dans l'élevage. Il faut dire simplement ce que cela veut dire, qui est concerné et jusqu’où on contrôle. La réponse doit éviter le flou : on vérifie un produit, un fournisseur, une livraison, un document ou une règle précise.</t>
  </si>
  <si>
    <t>Référent BEA : Un référent bien-être animal est une personne formée qui suit ce sujet dans l'élevage. On sait ce qui est contrôlé et jusqu’où.</t>
  </si>
  <si>
    <t>Référent BEA — Définir : Référent → Définition → Périmètre.</t>
  </si>
  <si>
    <t>Conseil formateur Q076 : utiliser le fil « Référent BEA → Définition → Périmètre ». Faire définir Référent BEA, fixer le périmètre et demander une limite vérifiable. Relancer si l’apprenant répète le thème sans dire ce qui est réellement contrôlé.</t>
  </si>
  <si>
    <t>Référent BEA : L'exigence porte sur des élevages ayant nommé et formé un référent bien-être animal, afin de structurer les pratiques et leur. Périmètre, preuve et limite doivent rester vérifiables.</t>
  </si>
  <si>
    <t>Référent BEA → Définition → Périmètre.</t>
  </si>
  <si>
    <t>Référent BEA → Comprendre → Limite.</t>
  </si>
  <si>
    <t>Quelles preuves permettent de contrôler le point « Référent BEA » dans le dossier du marché ?</t>
  </si>
  <si>
    <t>Quelle preuve demandes-tu ou gardes-tu pour vérifier le point « Référent BEA » ?</t>
  </si>
  <si>
    <t>Les preuves sont attestation de nomination, preuve de formation, engagement filière, document fournisseur et suivi des élevages concernés.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</si>
  <si>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vérifier sont attestation de nomination, preuve de formation, engagement filière, document fournisseur et suivi des élevages concernés. Il faut citer la trace que l’on peut regarder : bon, fiche produit, certificat, étiquette, tableau de suivi, facture ou document du fournisseur. Sans preuve lisible, on ne peut pas valider correctement.</t>
  </si>
  <si>
    <t>Référent BEA : Les preuves à vérifier sont attestation de nomination, preuve de formation, engagement filière, document. Sans trace claire, on ne valide pas.</t>
  </si>
  <si>
    <t>Référent BEA — Tracer : Référent → Attestation → Nomination.</t>
  </si>
  <si>
    <t>Conseil formateur Q077 : partir du fil « Référent BEA → Preuve → Attestation ». Faire citer une preuve réelle, son support et son lieu de conservation. Refuser la réponse orale ou vague si aucune trace exploitable n’est nommée.</t>
  </si>
  <si>
    <t>Référent BEA : Les preuves sont attestation de nomination, preuve de formation, engagement filière, document fournisseur et suivi des. La preuve doit être lisible, conservée et reliée au marché.</t>
  </si>
  <si>
    <t>Référent BEA → Preuve → Attestation.</t>
  </si>
  <si>
    <t>Référent BEA → Trace écrite → Attestation.</t>
  </si>
  <si>
    <t>Quel risque faut-il éviter avec le point « Référent BEA », et quelle mesure sécurise le marché ?</t>
  </si>
  <si>
    <t>Quelle erreur peut poser problème avec le point « Référent BEA », et comment l’éviter ?</t>
  </si>
  <si>
    <t>Les risques principaux sont croire qu'un référent suffit sans preuve de formation, ne pas relier le document aux produits livrés ou accepter une mention générale. La réponse doit montrer la conséquence concrète : concurrence faussée, offre incomparable, livraison non maîtrisée, preuve absente ou clause inapplicable. La sécurisation passe par une rédaction mesurable, une preuve demandée et une cohérence entre les pièces.</t>
  </si>
  <si>
    <t>Les erreurs à éviter sont croire qu'un référent suffit sans preuve de formation, ne pas relier le document aux produits livrés ou accepter une mention générale. Il faut expliquer ce qui peut mal se passer : mauvais choix, livraison bloquée, comparaison impossible, promesse non tenue ou contrôle sans preuve. La correction consiste à écrire clairement ce qui est demandé et ce qui sera vérifié.</t>
  </si>
  <si>
    <t>Référent BEA : Les erreurs à éviter sont croire qu'un référent suffit sans preuve de formation, ne pas relier le document aux. On explique le blocage et comment l’éviter.</t>
  </si>
  <si>
    <t>Référent BEA — Sécuriser : Référent → Risque → Erreur.</t>
  </si>
  <si>
    <t>Conseil formateur Q078 : partir du fil « Référent BEA → Risque → Sécurisation ». Faire nommer le risque, sa conséquence et la correction prévue. La réponse doit montrer l’effet concret sur la concurrence, la livraison, la comparaison ou le suivi.</t>
  </si>
  <si>
    <t>Référent BEA : Les risques principaux sont croire qu'un référent suffit sans preuve de formation, ne pas relier le document aux produits. Le risque doit être nommé avec sa mesure de sécurisation.</t>
  </si>
  <si>
    <t>Référent BEA → Risque → Sécurisation.</t>
  </si>
  <si>
    <t>Référent BEA → Erreur → Correction.</t>
  </si>
  <si>
    <t>Comment appliquer le point « Référent BEA » en préparation, réception ou suivi d’exécution ?</t>
  </si>
  <si>
    <t>Concrètement, que fais-tu pour appliquer ou contrôler le point « Référent BEA » ?</t>
  </si>
  <si>
    <t>Le contrôle consiste à demander la preuve du référent, vérifier la formation, relier l'information au fournisseur et conserver la trace. La réponse doit décrire une action observable : préparer, comparer, vérifier, tracer et signaler l’écart. Elle précise le moment du contrôle, le support utilisé et la personne ou fonction concernée, afin que le suivi ne repose pas sur une simple déclaration.</t>
  </si>
  <si>
    <t>Le contrôle terrain consiste à demander la preuve du référent, vérifier la formation, relier l'information au fournisseur et conserver la trace. Il faut décrire le geste de terrain : regarder le document, comparer avec la commande, contrôler le produit ou la livraison, noter l’écart et prévenir si nécessaire. La réponse doit être concrète.</t>
  </si>
  <si>
    <t>Référent BEA : Le contrôle terrain consiste à demander la preuve du référent, vérifier la formation, relier l'information au. On regarde, on compare, on note et on signale.</t>
  </si>
  <si>
    <t>Référent BEA — Agir : Référent → Application → Terrain.</t>
  </si>
  <si>
    <t>Conseil formateur Q079 : partir du fil « Référent BEA → Application → Terrain ». Ramener l’apprenant à une action observable : regarder, comparer, noter, signaler. Faire préciser le moment du contrôle et le document utilisé.</t>
  </si>
  <si>
    <t>Référent BEA : Le contrôle consiste à demander la preuve du référent, vérifier la formation, relier l'information au fournisseur et. L’action, le moment et le support de contrôle doivent être identifiés.</t>
  </si>
  <si>
    <t>Référent BEA → Application → Terrain.</t>
  </si>
  <si>
    <t>Référent BEA → Geste terrain → Suivi.</t>
  </si>
  <si>
    <t>Dans quelle pièce du marché faut-il placer le point « Référent BEA », et comment vérifier la cohérence avec les autres pièces ?</t>
  </si>
  <si>
    <t>Dans quel document ranges-tu le point « Référent BEA », et que vérifies-tu pour éviter une contradiction ?</t>
  </si>
  <si>
    <t>Le marché prévoit une clause ou un critère demandant référent formé, preuve documentaire et suivi des fournisseurs concernés. La réponse doit distinguer la pièce qui fixe l’exigence, celle qui règle l’exécution, celle qui organise la réponse et celle qui porte les prix. La clause ou le critère reste mesurable, vérifiable et cohérent avec le besoin alimentaire.</t>
  </si>
  <si>
    <t>Le marché indique une clause ou un critère demandant référent formé, preuve documentaire et suivi des fournisseurs concernés. Il faut dire dans quel document la règle doit être écrite et vérifier qu’elle ne contredit pas une autre pièce. Ce qui est demandé au fournisseur doit pouvoir être compris, prouvé et contrôlé.</t>
  </si>
  <si>
    <t>Référent BEA : Le marché indique une clause ou un critère demandant référent formé, preuve documentaire et suivi des fournisseurs. La règle doit être au bon endroit et compréhensible.</t>
  </si>
  <si>
    <t>Référent BEA — Placer : Référent → Critère → Clause.</t>
  </si>
  <si>
    <t>Conseil formateur Q080 : partir du fil « Référent BEA → Critère → Clause ». Faire placer l’information dans la bonne pièce du marché et vérifier la cohérence entre RC, CCTP, CCAP et BPU. Relancer si critère, clause et prix sont confondus.</t>
  </si>
  <si>
    <t>Référent BEA : Le marché prévoit une clause ou un critère demandant référent formé, preuve documentaire et suivi des fournisseurs concernés. La bonne pièce du marché doit porter une règle mesurable.</t>
  </si>
  <si>
    <t>Référent BEA → Critère → Clause.</t>
  </si>
  <si>
    <t>Référent BEA → Écrire clair → Vérifier.</t>
  </si>
  <si>
    <t>Quel est le rôle du point « Aiguille cassée » dans le marché, et quel périmètre doit être contrôlé ?</t>
  </si>
  <si>
    <t>À quoi sert le point « Aiguille cassée » dans le marché, et jusqu’où faut-il le contrôler ?</t>
  </si>
  <si>
    <t>La procédure doit prévenir et maîtriser le risque de fragment d'aiguille dans les viandes porcines, avec traçabilité et actions en cas d'incident. La réponse doit préciser le périmètre concerné, les acteurs ou documents touchés et la limite à ne pas dépasser. Elle rattache le point au besoin écrit et à un contrôle possible, sans transformer l’objectif en préférence non justifiée.</t>
  </si>
  <si>
    <t>On veut éviter qu'un morceau d'aiguille cassée se retrouve dans la viande. Il faut dire simplement ce que cela veut dire, qui est concerné et jusqu’où on contrôle. La réponse doit éviter le flou : on vérifie un produit, un fournisseur, une livraison, un document ou une règle précise.</t>
  </si>
  <si>
    <t>Aiguille cassée : On veut éviter qu'un morceau d'aiguille cassée se retrouve dans la viande. On sait ce qui est contrôlé et jusqu’où.</t>
  </si>
  <si>
    <t>Aiguille cassée — Définir : Aiguille → Cassée → Définition.</t>
  </si>
  <si>
    <t>Conseil formateur Q081 : utiliser le fil « Aiguille cassée → Définition → Périmètre ». Faire définir Aiguille cassée, fixer le périmètre et demander une limite vérifiable. Relancer si l’apprenant répète le thème sans dire ce qui est réellement contrôlé.</t>
  </si>
  <si>
    <t>Aiguille cassée : La procédure doit prévenir et maîtriser le risque de fragment d'aiguille dans les viandes porcines, avec traçabilité et. Périmètre, preuve et limite doivent rester vérifiables.</t>
  </si>
  <si>
    <t>Aiguille cassée → Définition → Périmètre.</t>
  </si>
  <si>
    <t>Aiguille cassée → Comprendre → Limite.</t>
  </si>
  <si>
    <t>Quelles preuves permettent de contrôler le point « Aiguille cassée » dans le dossier du marché ?</t>
  </si>
  <si>
    <t>Quelle preuve demandes-tu ou gardes-tu pour vérifier le point « Aiguille cassée » ?</t>
  </si>
  <si>
    <t>Les preuves sont procédure fournisseur, traçabilité des soins, déclaration d'incident, contrôle interne et actions correctives.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</si>
  <si>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vérifier sont procédure fournisseur, traçabilité des soins, déclaration d'incident, contrôle interne et actions correctives. Il faut citer la trace que l’on peut regarder : bon, fiche produit, certificat, étiquette, tableau de suivi, facture ou document du fournisseur. Sans preuve lisible, on ne peut pas valider correctement.</t>
  </si>
  <si>
    <t>Aiguille cassée : Les preuves à vérifier sont procédure fournisseur, traçabilité des soins, déclaration d'incident, contrôle interne. Sans trace claire, on ne valide pas.</t>
  </si>
  <si>
    <t>Aiguille cassée — Tracer : Aiguille → Cassée → Procédure.</t>
  </si>
  <si>
    <t>Conseil formateur Q082 : partir du fil « Aiguille cassée → Preuve → Procédure ». Faire citer une preuve réelle, son support et son lieu de conservation. Refuser la réponse orale ou vague si aucune trace exploitable n’est nommée.</t>
  </si>
  <si>
    <t>Aiguille cassée : Les preuves sont procédure fournisseur, traçabilité des soins, déclaration d'incident, contrôle interne et actions. La preuve doit être lisible, conservée et reliée au marché.</t>
  </si>
  <si>
    <t>Aiguille cassée → Preuve → Procédure.</t>
  </si>
  <si>
    <t>Aiguille cassée → Trace écrite → Procédure.</t>
  </si>
  <si>
    <t>Quel risque faut-il éviter avec le point « Aiguille cassée », et quelle mesure sécurise le marché ?</t>
  </si>
  <si>
    <t>Quelle erreur peut poser problème avec le point « Aiguille cassée », et comment l’éviter ?</t>
  </si>
  <si>
    <t>Les risques principaux sont ignorer le risque physique, accepter une procédure absente, ne pas demander la traçabilité ou ne pas réagir après signalement. La réponse doit montrer la conséquence concrète : concurrence faussée, offre incomparable, livraison non maîtrisée, preuve absente ou clause inapplicable. La sécurisation passe par une rédaction mesurable, une preuve demandée et une cohérence entre les pièces.</t>
  </si>
  <si>
    <t>Les erreurs à éviter sont ignorer le risque physique, accepter une procédure absente, ne pas demander la traçabilité ou ne pas réagir après signalement. Il faut expliquer ce qui peut mal se passer : mauvais choix, livraison bloquée, comparaison impossible, promesse non tenue ou contrôle sans preuve. La correction consiste à écrire clairement ce qui est demandé et ce qui sera vérifié.</t>
  </si>
  <si>
    <t>Aiguille cassée : Les erreurs à éviter sont ignorer le risque physique, accepter une procédure absente, ne pas demander la. On explique le blocage et comment l’éviter.</t>
  </si>
  <si>
    <t>Aiguille cassée — Sécuriser : Aiguille → Cassée → Risque.</t>
  </si>
  <si>
    <t>Conseil formateur Q083 : partir du fil « Aiguille cassée → Risque → Sécurisation ». Faire nommer le risque, sa conséquence et la correction prévue. La réponse doit montrer l’effet concret sur la concurrence, la livraison, la comparaison ou le suivi.</t>
  </si>
  <si>
    <t>Aiguille cassée : Les risques principaux sont ignorer le risque physique, accepter une procédure absente, ne pas demander la traçabilité ou ne. Le risque doit être nommé avec sa mesure de sécurisation.</t>
  </si>
  <si>
    <t>Aiguille cassée → Risque → Sécurisation.</t>
  </si>
  <si>
    <t>Aiguille cassée → Erreur → Correction.</t>
  </si>
  <si>
    <t>Le contrôle consiste à vérifier l'existence de la procédure, demander les preuves de maîtrise et tracer tout incident ou produit suspect. La réponse doit montrer la conséquence concrète : concurrence faussée, offre incomparable, livraison non maîtrisée, preuve absente ou clause inapplicable. La sécurisation passe par une rédaction mesurable, une preuve demandée et une cohérence entre les pièces.</t>
  </si>
  <si>
    <t>Le contrôle terrain consiste à vérifier l'existence de la procédure, demander les preuves de maîtrise et tracer tout incident ou produit suspect. Il faut expliquer ce qui peut mal se passer : mauvais choix, livraison bloquée, comparaison impossible, promesse non tenue ou contrôle sans preuve. La correction consiste à écrire clairement ce qui est demandé et ce qui sera vérifié.</t>
  </si>
  <si>
    <t>Aiguille cassée : Le contrôle terrain consiste à vérifier l'existence de la procédure, demander les preuves de maîtrise et tracer. On explique le blocage et comment l’éviter.</t>
  </si>
  <si>
    <t>Conseil formateur Q084 : partir du fil « Aiguille cassée → Risque → Sécurisation ». Faire nommer le risque, sa conséquence et la correction prévue. La réponse doit montrer l’effet concret sur la concurrence, la livraison, la comparaison ou le suivi.</t>
  </si>
  <si>
    <t>Aiguille cassée : Le contrôle consiste à vérifier l'existence de la procédure, demander les preuves de maîtrise et tracer tout incident ou. Le risque doit être nommé avec sa mesure de sécurisation.</t>
  </si>
  <si>
    <t>Dans quelle pièce du marché faut-il placer le point « Aiguille cassée », et comment vérifier la cohérence avec les autres pièces ?</t>
  </si>
  <si>
    <t>Dans quel document ranges-tu le point « Aiguille cassée », et que vérifies-tu pour éviter une contradiction ?</t>
  </si>
  <si>
    <t>Le marché prévoit une exigence de procédure, des preuves de maîtrise, une obligation d'information et un traitement des non-conformités. La réponse doit distinguer la pièce qui fixe l’exigence, celle qui règle l’exécution, celle qui organise la réponse et celle qui porte les prix. La clause ou le critère reste mesurable, vérifiable et cohérent avec le besoin alimentaire.</t>
  </si>
  <si>
    <t>Le marché indique une exigence de procédure, des preuves de maîtrise, une obligation d'information et un traitement des non-conformités. Il faut dire dans quel document la règle doit être écrite et vérifier qu’elle ne contredit pas une autre pièce. Ce qui est demandé au fournisseur doit pouvoir être compris, prouvé et contrôlé.</t>
  </si>
  <si>
    <t>Aiguille cassée : Le marché indique une exigence de procédure, des preuves de maîtrise, une obligation d'information et un traitement. La règle doit être au bon endroit et compréhensible.</t>
  </si>
  <si>
    <t>Aiguille cassée — Placer : Aiguille → Cassée → Critère.</t>
  </si>
  <si>
    <t>Conseil formateur Q085 : partir du fil « Aiguille cassée → Critère → Clause ». Faire placer l’information dans la bonne pièce du marché et vérifier la cohérence entre RC, CCTP, CCAP et BPU. Relancer si critère, clause et prix sont confondus.</t>
  </si>
  <si>
    <t>Aiguille cassée : Le marché prévoit une exigence de procédure, des preuves de maîtrise, une obligation d'information et un traitement des. La bonne pièce du marché doit porter une règle mesurable.</t>
  </si>
  <si>
    <t>Aiguille cassée → Critère → Clause.</t>
  </si>
  <si>
    <t>Aiguille cassée → Écrire clair → Vérifier.</t>
  </si>
  <si>
    <t>Quel est le rôle du point « Chaîne froid » dans le marché, et quel périmètre doit être contrôlé ?</t>
  </si>
  <si>
    <t>À quoi sert le point « Chaîne froid » dans le marché, et jusqu’où faut-il le contrôler ?</t>
  </si>
  <si>
    <t>La chaîne du froid impose une maîtrise continue des températures pour éviter l'altération des produits et sécuriser les denrées sensibles. La réponse doit préciser le périmètre concerné, les acteurs ou documents touchés et la limite à ne pas dépasser. Elle rattache le point au besoin écrit et à un contrôle possible, sans transformer l’objectif en préférence non justifiée.</t>
  </si>
  <si>
    <t>Les produits frais doivent rester à bonne température du transport à la réception. Il faut dire simplement ce que cela veut dire, qui est concerné et jusqu’où on contrôle. La réponse doit éviter le flou : on vérifie un produit, un fournisseur, une livraison, un document ou une règle précise.</t>
  </si>
  <si>
    <t>Chaîne froid : Les produits frais doivent rester à bonne température du transport à la réception. On sait ce qui est contrôlé et jusqu’où.</t>
  </si>
  <si>
    <t>Chaîne froid — Définir : Chaîne → Froid → Définition.</t>
  </si>
  <si>
    <t>Conseil formateur Q086 : utiliser le fil « Chaîne froid → Définition → Périmètre ». Faire définir Chaîne froid, fixer le périmètre et demander une limite vérifiable. Relancer si l’apprenant répète le thème sans dire ce qui est réellement contrôlé.</t>
  </si>
  <si>
    <t>Chaîne froid : La chaîne du froid impose une maîtrise continue des températures pour éviter l'altération des produits et sécuriser les. Périmètre, preuve et limite doivent rester vérifiables.</t>
  </si>
  <si>
    <t>Chaîne froid → Définition → Périmètre.</t>
  </si>
  <si>
    <t>Chaîne froid → Comprendre → Limite.</t>
  </si>
  <si>
    <t>Quelles preuves permettent de contrôler le point « Chaîne froid » dans le dossier du marché ?</t>
  </si>
  <si>
    <t>Quelle preuve demandes-tu ou gardes-tu pour vérifier le point « Chaîne froid » ?</t>
  </si>
  <si>
    <t>Les preuves sont relevés de température, bon de livraison, température à réception, plan de transport, enregistrements et procédure de non-conformité.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</si>
  <si>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vérifier sont relevés de température, bon de livraison, température à réception, plan de transport, enregistrements et procédure de non-conformité. Il faut citer la trace que l’on peut regarder : bon, fiche produit, certificat, étiquette, tableau de suivi, facture ou document du fournisseur. Sans preuve lisible, on ne peut pas valider correctement.</t>
  </si>
  <si>
    <t>Chaîne froid : Les preuves à vérifier sont relevés de température, bon de livraison, température à réception, plan de transport. Sans trace claire, on ne valide pas.</t>
  </si>
  <si>
    <t>Chaîne froid — Tracer : Chaîne → Froid → Relevés.</t>
  </si>
  <si>
    <t>Conseil formateur Q087 : partir du fil « Chaîne froid → Preuve → Relevés ». Faire citer une preuve réelle, son support et son lieu de conservation. Refuser la réponse orale ou vague si aucune trace exploitable n’est nommée.</t>
  </si>
  <si>
    <t>Chaîne froid : Les preuves sont relevés de température, bon de livraison, température à réception, plan de transport, enregistrements et. La preuve doit être lisible, conservée et reliée au marché.</t>
  </si>
  <si>
    <t>Chaîne froid → Preuve → Relevés.</t>
  </si>
  <si>
    <t>Chaîne froid → Trace écrite → Relevés.</t>
  </si>
  <si>
    <t>Quel risque faut-il éviter avec le point « Chaîne froid », et quelle mesure sécurise le marché ?</t>
  </si>
  <si>
    <t>Quelle erreur peut poser problème avec le point « Chaîne froid », et comment l’éviter ?</t>
  </si>
  <si>
    <t>Les risques principaux sont ne contrôler que l'aspect du produit, oublier la température camion ou produit, accepter une rupture non tracée ou ne pas isoler la marchandise. La réponse doit montrer la conséquence concrète : concurrence faussée, offre incomparable, livraison non maîtrisée, preuve absente ou clause inapplicable. La sécurisation passe par une rédaction mesurable, une preuve demandée et une cohérence entre les pièces.</t>
  </si>
  <si>
    <t>Les erreurs à éviter sont ne contrôler que l'aspect du produit, oublier la température camion ou produit, accepter une rupture non tracée ou ne pas isoler la marchandise. Il faut expliquer ce qui peut mal se passer : mauvais choix, livraison bloquée, comparaison impossible, promesse non tenue ou contrôle sans preuve. La correction consiste à écrire clairement ce qui est demandé et ce qui sera vérifié.</t>
  </si>
  <si>
    <t>Chaîne froid : Les erreurs à éviter sont ne contrôler que l'aspect du produit, oublier la température camion ou produit, accepter. On explique le blocage et comment l’éviter.</t>
  </si>
  <si>
    <t>Chaîne froid — Sécuriser : Chaîne → Froid → Risque.</t>
  </si>
  <si>
    <t>Conseil formateur Q088 : partir du fil « Chaîne froid → Risque → Sécurisation ». Faire nommer le risque, sa conséquence et la correction prévue. La réponse doit montrer l’effet concret sur la concurrence, la livraison, la comparaison ou le suivi.</t>
  </si>
  <si>
    <t>Chaîne froid : Les risques principaux sont ne contrôler que l'aspect du produit, oublier la température camion ou produit, accepter une. Le risque doit être nommé avec sa mesure de sécurisation.</t>
  </si>
  <si>
    <t>Chaîne froid → Risque → Sécurisation.</t>
  </si>
  <si>
    <t>Chaîne froid → Erreur → Correction.</t>
  </si>
  <si>
    <t>Comment appliquer le point « Chaîne froid » en préparation, réception ou suivi d’exécution ?</t>
  </si>
  <si>
    <t>Concrètement, que fais-tu pour appliquer ou contrôler le point « Chaîne froid » ?</t>
  </si>
  <si>
    <t>Le contrôle consiste à mesurer ou vérifier la température, comparer aux exigences, isoler en cas d'écart et prévenir le responsable. La réponse doit décrire une action observable : préparer, comparer, vérifier, tracer et signaler l’écart. Elle précise le moment du contrôle, le support utilisé et la personne ou fonction concernée, afin que le suivi ne repose pas sur une simple déclaration.</t>
  </si>
  <si>
    <t>Le contrôle terrain consiste à mesurer ou vérifier la température, comparer aux exigences, isoler en cas d'écart et prévenir le responsable. Il faut décrire le geste de terrain : regarder le document, comparer avec la commande, contrôler le produit ou la livraison, noter l’écart et prévenir si nécessaire. La réponse doit être concrète.</t>
  </si>
  <si>
    <t>Chaîne froid : Le contrôle terrain consiste à mesurer ou vérifier la température, comparer aux exigences, isoler en cas d'écart et. On regarde, on compare, on note et on signale.</t>
  </si>
  <si>
    <t>Chaîne froid — Agir : Chaîne → Froid → Application.</t>
  </si>
  <si>
    <t>Conseil formateur Q089 : partir du fil « Chaîne froid → Application → Terrain ». Ramener l’apprenant à une action observable : regarder, comparer, noter, signaler. Faire préciser le moment du contrôle et le document utilisé.</t>
  </si>
  <si>
    <t>Chaîne froid : Le contrôle consiste à mesurer ou vérifier la température, comparer aux exigences, isoler en cas d'écart et prévenir le. L’action, le moment et le support de contrôle doivent être identifiés.</t>
  </si>
  <si>
    <t>Chaîne froid → Application → Terrain.</t>
  </si>
  <si>
    <t>Chaîne froid → Geste terrain → Suivi.</t>
  </si>
  <si>
    <t>Dans quelle pièce du marché faut-il placer le point « Chaîne froid », et comment vérifier la cohérence avec les autres pièces ?</t>
  </si>
  <si>
    <t>Dans quel document ranges-tu le point « Chaîne froid », et que vérifies-tu pour éviter une contradiction ?</t>
  </si>
  <si>
    <t>Le marché prévoit une exigence de température, de preuves d'enregistrement, de refus ou mise en attente des produits non conformes. La réponse doit distinguer la pièce qui fixe l’exigence, celle qui règle l’exécution, celle qui organise la réponse et celle qui porte les prix. La clause ou le critère reste mesurable, vérifiable et cohérent avec le besoin alimentaire.</t>
  </si>
  <si>
    <t>Le marché indique une exigence de température, de preuves d'enregistrement, de refus ou mise en attente des produits non conformes. Il faut dire dans quel document la règle doit être écrite et vérifier qu’elle ne contredit pas une autre pièce. Ce qui est demandé au fournisseur doit pouvoir être compris, prouvé et contrôlé.</t>
  </si>
  <si>
    <t>Chaîne froid : Le marché indique une exigence de température, de preuves d'enregistrement, de refus ou mise en attente des. La règle doit être au bon endroit et compréhensible.</t>
  </si>
  <si>
    <t>Chaîne froid — Placer : Chaîne → Froid → Critère.</t>
  </si>
  <si>
    <t>Conseil formateur Q090 : partir du fil « Chaîne froid → Critère → Clause ». Faire placer l’information dans la bonne pièce du marché et vérifier la cohérence entre RC, CCTP, CCAP et BPU. Relancer si critère, clause et prix sont confondus.</t>
  </si>
  <si>
    <t>Chaîne froid : Le marché prévoit une exigence de température, de preuves d'enregistrement, de refus ou mise en attente des produits non. La bonne pièce du marché doit porter une règle mesurable.</t>
  </si>
  <si>
    <t>Chaîne froid → Critère → Clause.</t>
  </si>
  <si>
    <t>Chaîne froid → Écrire clair → Vérifier.</t>
  </si>
  <si>
    <t>Quel est le rôle du point « Rupture qualité » dans le marché, et quel périmètre doit être contrôlé ?</t>
  </si>
  <si>
    <t>À quoi sert le point « Rupture qualité » dans le marché, et jusqu’où faut-il le contrôler ?</t>
  </si>
  <si>
    <t>En cas de rupture extérieure au titulaire, le produit substitué doit rester de qualité égale ou supérieure et l'acheteur doit pouvoir le vérifier. La réponse doit préciser le périmètre concerné, les acteurs ou documents touchés et la limite à ne pas dépasser. Elle rattache le point au besoin écrit et à un contrôle possible, sans transformer l’objectif en préférence non justifiée.</t>
  </si>
  <si>
    <t>Si un produit manque, on ne remplace pas par moins bon sans prévenir ni vérifier. Il faut dire simplement ce que cela veut dire, qui est concerné et jusqu’où on contrôle. La réponse doit éviter le flou : on vérifie un produit, un fournisseur, une livraison, un document ou une règle précise.</t>
  </si>
  <si>
    <t>Rupture qualité : Si un produit manque, on ne remplace pas par moins bon sans prévenir ni vérifier. On sait ce qui est contrôlé et jusqu’où.</t>
  </si>
  <si>
    <t>Rupture qualité — Définir : Rupture → Qualité → Définition.</t>
  </si>
  <si>
    <t>Conseil formateur Q091 : utiliser le fil « Rupture qualité → Définition → Périmètre ». Faire définir Rupture qualité, fixer le périmètre et demander une limite vérifiable. Relancer si l’apprenant répète le thème sans dire ce qui est réellement contrôlé.</t>
  </si>
  <si>
    <t>Rupture qualité : En cas de rupture extérieure au titulaire, le produit substitué doit rester de qualité égale ou supérieure et l'acheteur doit. Périmètre, preuve et limite doivent rester vérifiables.</t>
  </si>
  <si>
    <t>Rupture qualité → Définition → Périmètre.</t>
  </si>
  <si>
    <t>Rupture qualité → Comprendre → Limite.</t>
  </si>
  <si>
    <t>Quelles preuves permettent de contrôler le point « Rupture qualité » dans le dossier du marché ?</t>
  </si>
  <si>
    <t>Quelle preuve demandes-tu ou gardes-tu pour vérifier le point « Rupture qualité » ?</t>
  </si>
  <si>
    <t>Les preuves sont information de rupture, proposition de substitution, fiche produit, niveau de qualité, accord de l'acheteur et trace de la décision.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</si>
  <si>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vérifier sont information de rupture, proposition de substitution, fiche produit, niveau de qualité, accord de l'acheteur et trace de la décision. Il faut citer la trace que l’on peut regarder : bon, fiche produit, certificat, étiquette, tableau de suivi, facture ou document du fournisseur. Sans preuve lisible, on ne peut pas valider correctement.</t>
  </si>
  <si>
    <t>Rupture qualité : Les preuves à vérifier sont information de rupture, proposition de substitution, fiche produit, niveau de qualité. Sans trace claire, on ne valide pas.</t>
  </si>
  <si>
    <t>Rupture qualité — Tracer : Rupture → Qualité → Information.</t>
  </si>
  <si>
    <t>Conseil formateur Q092 : partir du fil « Rupture qualité → Preuve → Information ». Faire citer une preuve réelle, son support et son lieu de conservation. Refuser la réponse orale ou vague si aucune trace exploitable n’est nommée.</t>
  </si>
  <si>
    <t>Rupture qualité : Les preuves sont information de rupture, proposition de substitution, fiche produit, niveau de qualité, accord de l'acheteur. La preuve doit être lisible, conservée et reliée au marché.</t>
  </si>
  <si>
    <t>Rupture qualité → Preuve → Information.</t>
  </si>
  <si>
    <t>Rupture qualité → Trace écrite → Information.</t>
  </si>
  <si>
    <t>Quel risque faut-il éviter avec le point « Rupture qualité », et quelle mesure sécurise le marché ?</t>
  </si>
  <si>
    <t>Quelle erreur peut poser problème avec le point « Rupture qualité », et comment l’éviter ?</t>
  </si>
  <si>
    <t>Les risques principaux sont accepter une substitution inférieure, ne pas prévenir l'acheteur, perdre le niveau EGalim ou ne pas conserver la justification. La réponse doit montrer la conséquence concrète : concurrence faussée, offre incomparable, livraison non maîtrisée, preuve absente ou clause inapplicable. La sécurisation passe par une rédaction mesurable, une preuve demandée et une cohérence entre les pièces.</t>
  </si>
  <si>
    <t>Les erreurs à éviter sont accepter une substitution inférieure, ne pas prévenir l'acheteur, perdre le niveau EGalim ou ne pas conserver la justification. Il faut expliquer ce qui peut mal se passer : mauvais choix, livraison bloquée, comparaison impossible, promesse non tenue ou contrôle sans preuve. La correction consiste à écrire clairement ce qui est demandé et ce qui sera vérifié.</t>
  </si>
  <si>
    <t>Rupture qualité : Les erreurs à éviter sont accepter une substitution inférieure, ne pas prévenir l'acheteur, perdre le niveau EGalim. On explique le blocage et comment l’éviter.</t>
  </si>
  <si>
    <t>Rupture qualité — Sécuriser : Rupture → Qualité → Risque.</t>
  </si>
  <si>
    <t>Conseil formateur Q093 : partir du fil « Rupture qualité → Risque → Sécurisation ». Faire nommer le risque, sa conséquence et la correction prévue. La réponse doit montrer l’effet concret sur la concurrence, la livraison, la comparaison ou le suivi.</t>
  </si>
  <si>
    <t>Rupture qualité : Les risques principaux sont accepter une substitution inférieure, ne pas prévenir l'acheteur, perdre le niveau EGalim ou ne. Le risque doit être nommé avec sa mesure de sécurisation.</t>
  </si>
  <si>
    <t>Rupture qualité → Risque → Sécurisation.</t>
  </si>
  <si>
    <t>Rupture qualité → Erreur → Correction.</t>
  </si>
  <si>
    <t>Comment appliquer le point « Rupture qualité » en préparation, réception ou suivi d’exécution ?</t>
  </si>
  <si>
    <t>Concrètement, que fais-tu pour appliquer ou contrôler le point « Rupture qualité » ?</t>
  </si>
  <si>
    <t>Le contrôle consiste à comparer produit initial et substitution, vérifier la qualité, documenter l'accord et suivre l'impact sur le marché. La réponse doit décrire une action observable : préparer, comparer, vérifier, tracer et signaler l’écart. Elle précise le moment du contrôle, le support utilisé et la personne ou fonction concernée, afin que le suivi ne repose pas sur une simple déclaration.</t>
  </si>
  <si>
    <t>Le contrôle terrain consiste à comparer produit initial et substitution, vérifier la qualité, documenter l'accord et suivre l'impact sur le marché. Il faut décrire le geste de terrain : regarder le document, comparer avec la commande, contrôler le produit ou la livraison, noter l’écart et prévenir si nécessaire. La réponse doit être concrète.</t>
  </si>
  <si>
    <t>Rupture qualité : Le contrôle terrain consiste à comparer produit initial et substitution, vérifier la qualité, documenter l'accord. On regarde, on compare, on note et on signale.</t>
  </si>
  <si>
    <t>Rupture qualité — Agir : Rupture → Qualité → Application.</t>
  </si>
  <si>
    <t>Conseil formateur Q094 : partir du fil « Rupture qualité → Application → Terrain ». Ramener l’apprenant à une action observable : regarder, comparer, noter, signaler. Faire préciser le moment du contrôle et le document utilisé.</t>
  </si>
  <si>
    <t>Rupture qualité : Le contrôle consiste à comparer produit initial et substitution, vérifier la qualité, documenter l'accord et suivre l'impact. L’action, le moment et le support de contrôle doivent être.</t>
  </si>
  <si>
    <t>Rupture qualité → Application → Terrain.</t>
  </si>
  <si>
    <t>Rupture qualité → Geste terrain → Suivi.</t>
  </si>
  <si>
    <t>Dans quelle pièce du marché faut-il placer le point « Rupture qualité », et comment vérifier la cohérence avec les autres pièces ?</t>
  </si>
  <si>
    <t>Dans quel document ranges-tu le point « Rupture qualité », et que vérifies-tu pour éviter une contradiction ?</t>
  </si>
  <si>
    <t>Le marché prévoit une clause de substitution précisant délai, qualité égale ou supérieure, information, accord et preuves. La réponse doit distinguer la pièce qui fixe l’exigence, celle qui règle l’exécution, celle qui organise la réponse et celle qui porte les prix. La clause ou le critère reste mesurable, vérifiable et cohérent avec le besoin alimentaire.</t>
  </si>
  <si>
    <t>Le marché indique une clause de substitution précisant délai, qualité égale ou supérieure, information, accord et preuves. Il faut dire dans quel document la règle doit être écrite et vérifier qu’elle ne contredit pas une autre pièce. Ce qui est demandé au fournisseur doit pouvoir être compris, prouvé et contrôlé.</t>
  </si>
  <si>
    <t>Rupture qualité : Le marché indique une clause de substitution précisant délai, qualité égale ou supérieure, information, accord et. La règle doit être au bon endroit et compréhensible.</t>
  </si>
  <si>
    <t>Rupture qualité — Placer : Rupture → Qualité → Critère.</t>
  </si>
  <si>
    <t>Conseil formateur Q095 : partir du fil « Rupture qualité → Critère → Clause ». Faire placer l’information dans la bonne pièce du marché et vérifier la cohérence entre RC, CCTP, CCAP et BPU. Relancer si critère, clause et prix sont confondus.</t>
  </si>
  <si>
    <t>Rupture qualité : Le marché prévoit une clause de substitution précisant délai, qualité égale ou supérieure, information, accord et preuves. La bonne pièce du marché doit porter une règle mesurable.</t>
  </si>
  <si>
    <t>Rupture qualité → Critère → Clause.</t>
  </si>
  <si>
    <t>Rupture qualité → Écrire clair → Vérifier.</t>
  </si>
  <si>
    <t>Quel est le rôle du point « Preuve qualité » dans le marché, et quel périmètre doit être contrôlé ?</t>
  </si>
  <si>
    <t>À quoi sert le point « Preuve qualité » dans le marché, et jusqu’où faut-il le contrôler ?</t>
  </si>
  <si>
    <t>Toute qualité annoncée doit être rattachée à un produit, une livraison et une preuve exploitable : label, certification, fiche technique ou document équivalent. La réponse doit préciser le périmètre concerné, les acteurs ou documents touchés et la limite à ne pas dépasser. Elle rattache le point au besoin écrit et à un contrôle possible, sans transformer l’objectif en préférence non justifiée.</t>
  </si>
  <si>
    <t>Quand un fournisseur dit que le produit est de qualité, il faut une preuve écrite liée au produit livré. Il faut dire simplement ce que cela veut dire, qui est concerné et jusqu’où on contrôle. La réponse doit éviter le flou : on vérifie un produit, un fournisseur, une livraison, un document ou une règle précise.</t>
  </si>
  <si>
    <t>Preuve qualité : Quand un fournisseur dit que le produit est de qualité, il faut une preuve écrite liée au produit livré. On sait ce qui est contrôlé et jusqu’où.</t>
  </si>
  <si>
    <t>Preuve qualité — Définir : Qualité → Définition → Périmètre.</t>
  </si>
  <si>
    <t>Conseil formateur Q096 : partir du fil « Preuve qualité → Définition → Périmètre ». Faire citer une preuve réelle, son support et son lieu de conservation. Refuser la réponse orale ou vague si aucune trace exploitable n’est nommée.</t>
  </si>
  <si>
    <t>Preuve qualité : Toute qualité annoncée doit être rattachée à un produit, une livraison et une preuve exploitable : label, certification. Périmètre, preuve et limite doivent rester vérifiables.</t>
  </si>
  <si>
    <t>Preuve qualité → Définition → Périmètre.</t>
  </si>
  <si>
    <t>Preuve qualité → Comprendre → Limite.</t>
  </si>
  <si>
    <t>Quelles preuves permettent de contrôler le point « Preuve qualité » dans le dossier du marché ?</t>
  </si>
  <si>
    <t>Quelle preuve demandes-tu ou gardes-tu pour vérifier le point « Preuve qualité » ?</t>
  </si>
  <si>
    <t>Les preuves sont certificat, label, fiche technique, étiquette, BPU, bon de livraison, facture et correspondance exacte de référence.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</si>
  <si>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vérifier sont certificat, label, fiche technique, étiquette, BPU, bon de livraison, facture et correspondance exacte de référence. Il faut citer la trace que l’on peut regarder : bon, fiche produit, certificat, étiquette, tableau de suivi, facture ou document du fournisseur. Sans preuve lisible, on ne peut pas valider correctement.</t>
  </si>
  <si>
    <t>Preuve qualité : Les preuves à vérifier sont certificat, label, fiche technique, étiquette, BPU, bon de livraison, facture et. Sans trace claire, on ne valide pas.</t>
  </si>
  <si>
    <t>Preuve qualité — Tracer : Qualité → Certificat → Label.</t>
  </si>
  <si>
    <t>Conseil formateur Q097 : partir du fil « Preuve qualité → Preuve → Label ». Faire citer une preuve réelle, son support et son lieu de conservation. Refuser la réponse orale ou vague si aucune trace exploitable n’est nommée.</t>
  </si>
  <si>
    <t>Preuve qualité : Les preuves sont certificat, label, fiche technique, étiquette, BPU, bon de livraison, facture et correspondance exacte de. La preuve doit être lisible, conservée et reliée au marché.</t>
  </si>
  <si>
    <t>Preuve qualité → Preuve → Label.</t>
  </si>
  <si>
    <t>Preuve qualité → Trace écrite → Label.</t>
  </si>
  <si>
    <t>Les risques principaux sont accepter une preuve périmée, non liée au produit, trop générale, incohérente avec le BPU ou impossible à contrôler. La réponse doit nommer les justificatifs, leur support et leur lieu de conservation. La preuve doit pouvoir être relue pendant l’analyse des offres, à la réception ou lors du suivi d’exécution, avec un lien clair entre exigence, pièce du marché et contrôle.</t>
  </si>
  <si>
    <t>Les erreurs à éviter sont accepter une preuve périmée, non liée au produit, trop générale, incohérente avec le BPU ou impossible à contrôler. Il faut citer la trace que l’on peut regarder : bon, fiche produit, certificat, étiquette, tableau de suivi, facture ou document du fournisseur. Sans preuve lisible, on ne peut pas valider correctement.</t>
  </si>
  <si>
    <t>Preuve qualité : Les erreurs à éviter sont accepter une preuve périmée, non liée au produit, trop générale, incohérente avec le BPU. Sans trace claire, on ne valide pas.</t>
  </si>
  <si>
    <t>Preuve qualité — Tracer : Qualité → Risques → Principaux.</t>
  </si>
  <si>
    <t>Conseil formateur Q098 : partir du fil « Preuve qualité → Preuve → BPU ». Faire citer une preuve réelle, son support et son lieu de conservation. Refuser la réponse orale ou vague si aucune trace exploitable n’est nommée.</t>
  </si>
  <si>
    <t>Preuve qualité : Les risques principaux sont accepter une preuve périmée, non liée au produit, trop générale, incohérente avec le BPU ou. La preuve doit être lisible, conservée et reliée au marché.</t>
  </si>
  <si>
    <t>Preuve qualité → Preuve → BPU.</t>
  </si>
  <si>
    <t>Preuve qualité → Trace écrite → BPU.</t>
  </si>
  <si>
    <t>Le contrôle consiste à vérifier validité, référence produit, date, cohérence livraison/BPU et archiver les documents utiles. La réponse doit nommer les justificatifs, leur support et leur lieu de conservation. La preuve doit pouvoir être relue pendant l’analyse des offres, à la réception ou lors du suivi d’exécution, avec un lien clair entre exigence, pièce du marché et contrôle.</t>
  </si>
  <si>
    <t>Le contrôle terrain consiste à vérifier validité, référence produit, date, cohérence livraison/BPU et archiver les documents utiles. Il faut citer la trace que l’on peut regarder : bon, fiche produit, certificat, étiquette, tableau de suivi, facture ou document du fournisseur. Sans preuve lisible, on ne peut pas valider correctement.</t>
  </si>
  <si>
    <t>Preuve qualité : Le contrôle terrain consiste à vérifier validité, référence produit, date, cohérence livraison/BPU et archiver les. Sans trace claire, on ne valide pas.</t>
  </si>
  <si>
    <t>Preuve qualité — Tracer : Qualité → Consiste → Validité.</t>
  </si>
  <si>
    <t>Conseil formateur Q099 : partir du fil « Preuve qualité → Preuve → BPU ». Faire citer une preuve réelle, son support et son lieu de conservation. Refuser la réponse orale ou vague si aucune trace exploitable n’est nommée.</t>
  </si>
  <si>
    <t>Preuve qualité : Le contrôle consiste à vérifier validité, référence produit, date, cohérence livraison/BPU et archiver les documents utiles. La preuve doit être lisible, conservée et reliée au marché.</t>
  </si>
  <si>
    <t>Dans quelle pièce du marché faut-il placer le point « Preuve qualité », et comment vérifier la cohérence avec les autres pièces ?</t>
  </si>
  <si>
    <t>Dans quel document ranges-tu le point « Preuve qualité », et que vérifies-tu pour éviter une contradiction ?</t>
  </si>
  <si>
    <t>Le marché prévoit une obligation de transmission de preuves, avec format, fréquence, validité et conséquence en cas de non-transmission. La réponse doit distinguer la pièce qui fixe l’exigence, celle qui règle l’exécution, celle qui organise la réponse et celle qui porte les prix. La clause ou le critère reste mesurable, vérifiable et cohérent avec le besoin alimentaire.</t>
  </si>
  <si>
    <t>Le marché indique une obligation de transmission de preuves, avec format, fréquence, validité et conséquence en cas de non-transmission. Il faut dire dans quel document la règle doit être écrite et vérifier qu’elle ne contredit pas une autre pièce. Ce qui est demandé au fournisseur doit pouvoir être compris, prouvé et contrôlé.</t>
  </si>
  <si>
    <t>Preuve qualité : Le marché indique une obligation de transmission de preuves, avec format, fréquence, validité et conséquence en cas. La règle doit être au bon endroit et compréhensible.</t>
  </si>
  <si>
    <t>Preuve qualité — Placer : Qualité → Critère → Clause.</t>
  </si>
  <si>
    <t>Conseil formateur Q100 : partir du fil « Preuve qualité → Critère → Clause ». Faire citer une preuve réelle, son support et son lieu de conservation. Refuser la réponse orale ou vague si aucune trace exploitable n’est nommée.</t>
  </si>
  <si>
    <t>Preuve qualité : Le marché prévoit une obligation de transmission de preuves, avec format, fréquence, validité et conséquence en cas de. La bonne pièce du marché doit porter une règle mesurable.</t>
  </si>
  <si>
    <t>Preuve qualité → Critère → Clause.</t>
  </si>
  <si>
    <t>Preuve qualité → Écrire clair → Vérifier.</t>
  </si>
  <si>
    <t>Que faut-il contrôler sur le point « Appro direct » pour sécuriser le marché ?</t>
  </si>
  <si>
    <t>Que contrôles-tu sur le point « Appro direct » pour éviter un problème ?</t>
  </si>
  <si>
    <t>Répondre avec un contrôle, une preuve et une conséquence.</t>
  </si>
  <si>
    <t>Répondre avec des mots simples : action, preuve, risque.</t>
  </si>
  <si>
    <t>Mode d’achat qui relie la restauration collective au premier metteur en marché, directement ou avec un intermédiaire maximum. La réponse doit rester liée au besoin, à la preuve et au contrôle. Elle évite les formulations vagues et permet de vérifier l’engagement pendant la consultation puis l’exécution.</t>
  </si>
  <si>
    <t>Mode d’achat qui relie la restauration collective au premier metteur en marché, directement ou avec un intermédiaire maximum. Il faut relier la réponse à une action simple : vérifier, comparer, garder une trace et signaler ce qui ne va pas.</t>
  </si>
  <si>
    <t>Appro direct : Mode d’achat qui relie la restauration collective au premier metteur en marché, directement ou avec un. On vérifie avec une preuve simple.</t>
  </si>
  <si>
    <t>Appro direct — Vérifier : Appro → Direct → Qualifier.</t>
  </si>
  <si>
    <t>Conseil formateur Q001 : partir du fil « Appro direct → Qualification → Exécution ». Ramener l’apprenant à une action observable : regarder, comparer, noter, signaler. Faire préciser le moment du contrôle et le document utilisé.</t>
  </si>
  <si>
    <t>Appro direct : Mode d’achat qui relie la restauration collective au premier metteur en marché, directement ou avec un intermédiaire maximum. La réponse doit relier besoin, preuve et contrôle.</t>
  </si>
  <si>
    <t>Appro direct → Qualification → Exécution.</t>
  </si>
  <si>
    <t>Appro direct → Contrôler → Exécution.</t>
  </si>
  <si>
    <t>Quelles preuves permettent de contrôler le point « Appro direct » dans le dossier du marché ?</t>
  </si>
  <si>
    <t>Quelle preuve demandes-tu ou gardes-tu pour vérifier le point « Appro direct » ?</t>
  </si>
  <si>
    <t>Identifier le producteur ou premier metteur en marché, le premier acheteur, le nombre d’intermédiaires et la traçabilité figurant dans l’offre, le BPU, les factures ou documents de livraison. La réponse doit nommer les justificatifs, leur support et leur lieu de conservation. La preuve doit pouvoir être relue pendant l’analyse des offres, à la réception ou lors du suivi d’exécution, avec un lien clair entre exigence, pièce du marché et contrôle.</t>
  </si>
  <si>
    <t>Il faut demander et regarder les preuves utiles : identifier le producteur ou premier metteur en marché, le premier acheteur, le nombre d’intermédiaires et la traçabilité figurant dans l’offre, le BPU. Il faut citer la trace que l’on peut regarder : bon, fiche produit, certificat, étiquette, tableau de suivi, facture ou document du fournisseur. Sans preuve lisible, on ne peut pas valider correctement.</t>
  </si>
  <si>
    <t>Appro direct : Il faut demander et regarder les preuves utiles : identifier le producteur ou premier metteur en marché, le premier. Sans trace claire, on ne valide pas.</t>
  </si>
  <si>
    <t>Appro direct — Tracer : Appro → Direct → Identifier.</t>
  </si>
  <si>
    <t>Conseil formateur Q002 : partir du fil « Appro direct → Preuve → BPU ». Faire citer une preuve réelle, son support et son lieu de conservation. Refuser la réponse orale ou vague si aucune trace exploitable n’est nommée.</t>
  </si>
  <si>
    <t>Appro direct : Identifier le producteur ou premier metteur en marché, le premier acheteur, le nombre d’intermédiaires et la traçabilité. La preuve doit être lisible, conservée et reliée au marché.</t>
  </si>
  <si>
    <t>Appro direct → Preuve → BPU.</t>
  </si>
  <si>
    <t>Appro direct → Trace écrite → BPU.</t>
  </si>
  <si>
    <t>Quel risque faut-il éviter avec le point « Appro direct », et quelle mesure sécurise le marché ?</t>
  </si>
  <si>
    <t>Quelle erreur peut poser problème avec le point « Appro direct », et comment l’éviter ?</t>
  </si>
  <si>
    <t>Le risque principal est de confondre local, circuit court et approvisionnement direct, ou accepter une chaîne trop longue sans justification ni mesure corrective.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</si>
  <si>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confondre local, circuit court et approvisionnement direct, ou accepter une chaîne trop longue sans justification ni mesure corrective. Il faut expliquer ce qui peut mal se passer : mauvais choix, livraison bloquée, comparaison impossible, promesse non tenue ou contrôle sans preuve. La correction consiste à écrire clairement ce qui est demandé et ce qui sera vérifié.</t>
  </si>
  <si>
    <t>Appro direct : L’erreur à éviter est de confondre local, circuit court et approvisionnement direct, ou accepter une chaîne trop. On explique le blocage et comment l’éviter.</t>
  </si>
  <si>
    <t>Appro direct — Sécuriser : Appro → Direct → Risque.</t>
  </si>
  <si>
    <t>Conseil formateur Q003 : partir du fil « Appro direct → Risque → Sécurisation ». Faire nommer le risque, sa conséquence et la correction prévue. La réponse doit montrer l’effet concret sur la concurrence, la livraison, la comparaison ou le suivi.</t>
  </si>
  <si>
    <t>Appro direct : Le risque principal est de confondre local, circuit court et approvisionnement direct, ou accepter une chaîne trop longue. Le risque doit être nommé avec sa mesure de sécurisation.</t>
  </si>
  <si>
    <t>Appro direct → Risque → Sécurisation.</t>
  </si>
  <si>
    <t>Appro direct → Erreur → Correction.</t>
  </si>
  <si>
    <t>Comment appliquer le point « Appro direct » en préparation, réception ou suivi d’exécution ?</t>
  </si>
  <si>
    <t>Concrètement, que fais-tu pour appliquer ou contrôler le point « Appro direct » ?</t>
  </si>
  <si>
    <t>Contrôler pour chaque famille de produits le point de départ, le point d’arrivée et le nombre réel d’intermédiaires avant de valoriser l’offre.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</si>
  <si>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il faut contrôler pour chaque famille de produits le point de départ, le point d’arrivée et le nombre réel d’intermédiaires avant de valoriser l’offre. Il faut décrire le geste de terrain : regarder le document, comparer avec la commande, contrôler le produit ou la livraison, noter l’écart et prévenir si nécessaire. La réponse doit être concrète.</t>
  </si>
  <si>
    <t>Appro direct : Sur le terrain, il faut contrôler pour chaque famille de produits le point de départ, le point d’arrivée et le. On regarde, on compare, on note et on signale.</t>
  </si>
  <si>
    <t>Appro direct — Agir : Appro → Direct → Application.</t>
  </si>
  <si>
    <t>Conseil formateur Q004 : partir du fil « Appro direct → Application → Terrain ». Ramener l’apprenant à une action observable : regarder, comparer, noter, signaler. Faire préciser le moment du contrôle et le document utilisé.</t>
  </si>
  <si>
    <t>Appro direct : Contrôler pour chaque famille de produits le point de départ, le point d’arrivée et le nombre réel d’intermédiaires avant de. L’action, le moment et le support de contrôle doivent être.</t>
  </si>
  <si>
    <t>Appro direct → Application → Terrain.</t>
  </si>
  <si>
    <t>Appro direct → Geste terrain → Suivi.</t>
  </si>
  <si>
    <t>Dans quelle pièce du marché faut-il placer le point « Appro direct », et comment vérifier la cohérence avec les autres pièces ?</t>
  </si>
  <si>
    <t>Dans quel document ranges-tu le point « Appro direct », et que vérifies-tu pour éviter une contradiction ?</t>
  </si>
  <si>
    <t>Transformer l’engagement de l’offre en engagement contractuel, avec seuil de tolérance limité en cas d’aléa extérieur et pénalité prévue au CCAP. La réponse doit distinguer la pièce qui fixe l’exigence, celle qui règle l’exécution, celle qui organise la réponse et celle qui porte les prix. La clause ou le critère reste mesurable, vérifiable et cohérent avec le besoin alimentaire.</t>
  </si>
  <si>
    <t>Il faut écrire l’exigence clairement dans le marché puis vérifier pendant l’exécution : transformer l’engagement de l’offre en engagement contractuel, avec seuil de tolérance limité en cas d’aléa. Il faut dire dans quel document la règle doit être écrite et vérifier qu’elle ne contredit pas une autre pièce. Ce qui est demandé au fournisseur doit pouvoir être compris, prouvé et contrôlé.</t>
  </si>
  <si>
    <t>Appro direct : Il faut écrire l’exigence clairement dans le marché puis vérifier pendant l’exécution : transformer l’engagement de. La règle doit être au bon endroit et compréhensible.</t>
  </si>
  <si>
    <t>Appro direct — Placer : Appro → Direct → Critère.</t>
  </si>
  <si>
    <t>Conseil formateur Q005 : partir du fil « Appro direct → Critère → Clause ». Faire placer l’information dans la bonne pièce du marché et vérifier la cohérence entre RC, CCTP, CCAP et BPU. Relancer si critère, clause et prix sont confondus.</t>
  </si>
  <si>
    <t>Appro direct : Transformer l’engagement de l’offre en engagement contractuel, avec seuil de tolérance limité en cas d’aléa extérieur et. La bonne pièce du marché doit porter une règle mesurable.</t>
  </si>
  <si>
    <t>Appro direct → Critère → Clause.</t>
  </si>
  <si>
    <t>Appro direct → Écrire clair → Vérifier.</t>
  </si>
  <si>
    <t>Que faut-il contrôler sur le point « Intermédiaires » pour sécuriser le marché ?</t>
  </si>
  <si>
    <t>Que contrôles-tu sur le point « Intermédiaires » pour éviter un problème ?</t>
  </si>
  <si>
    <t>Mesure du circuit entre le point de départ du produit et son point d’arrivée dans la restauration collective. La réponse doit rester liée au besoin, à la preuve et au contrôle. Elle évite les formulations vagues et permet de vérifier l’engagement pendant la consultation puis l’exécution.</t>
  </si>
  <si>
    <t>Mesure du circuit entre le point de départ du produit et son point d’arrivée dans la restauration collective. Il faut relier la réponse à une action simple : vérifier, comparer, garder une trace et signaler ce qui ne va pas.</t>
  </si>
  <si>
    <t>Intermédiaires : Mesure du circuit entre le point de départ du produit et son point d’arrivée dans la restauration collective. On vérifie avec une preuve simple.</t>
  </si>
  <si>
    <t>Intermédiaires — Vérifier : Intermédiaires → Qualifier → Mesure.</t>
  </si>
  <si>
    <t>Conseil formateur Q006 : partir du fil « Intermédiaires → Qualification → Exécution ». Ramener l’apprenant à une action observable : regarder, comparer, noter, signaler. Faire préciser le moment du contrôle et le document utilisé.</t>
  </si>
  <si>
    <t>Intermédiaires : Mesure du circuit entre le point de départ du produit et son point d’arrivée dans la restauration collective. La réponse doit relier besoin, preuve et contrôle.</t>
  </si>
  <si>
    <t>Intermédiaires → Qualification → Exécution.</t>
  </si>
  <si>
    <t>Intermédiaires → Contrôler → Exécution.</t>
  </si>
  <si>
    <t>Quelles preuves permettent de contrôler le point « Intermédiaires » dans le dossier du marché ?</t>
  </si>
  <si>
    <t>Quelle preuve demandes-tu ou gardes-tu pour vérifier le point « Intermédiaires » ?</t>
  </si>
  <si>
    <t>Exiger une description du circuit d’approvisionnement et des preuves permettant de compter les intermédiaires réels. La réponse doit nommer les justificatifs, leur support et leur lieu de conservation. La preuve doit pouvoir être relue pendant l’analyse des offres, à la réception ou lors du suivi d’exécution, avec un lien clair entre exigence, pièce du marché et contrôle.</t>
  </si>
  <si>
    <t>Il faut demander et regarder les preuves utiles : exiger une description du circuit d’approvisionnement et des preuves permettant de compter les intermédiaires réels. Il faut citer la trace que l’on peut regarder : bon, fiche produit, certificat, étiquette, tableau de suivi, facture ou document du fournisseur. Sans preuve lisible, on ne peut pas valider correctement.</t>
  </si>
  <si>
    <t>Intermédiaires : Il faut demander et regarder les preuves utiles : exiger une description du circuit d’approvisionnement et des. Sans trace claire, on ne valide pas.</t>
  </si>
  <si>
    <t>Intermédiaires — Tracer : Intermédiaires → Exiger → Description.</t>
  </si>
  <si>
    <t>Conseil formateur Q007 : partir du fil « Intermédiaires → Preuve → Fiche produit ». Faire citer une preuve réelle, son support et son lieu de conservation. Refuser la réponse orale ou vague si aucune trace exploitable n’est nommée.</t>
  </si>
  <si>
    <t>Intermédiaires : Exiger une description du circuit d’approvisionnement et des preuves permettant de compter les intermédiaires réels. La preuve doit être lisible, conservée et reliée au marché.</t>
  </si>
  <si>
    <t>Intermédiaires → Preuve → Fiche produit.</t>
  </si>
  <si>
    <t>Intermédiaires → Trace écrite → Fiche produit.</t>
  </si>
  <si>
    <t>Quel risque faut-il éviter avec le point « Intermédiaires », et quelle mesure sécurise le marché ?</t>
  </si>
  <si>
    <t>Quelle erreur peut poser problème avec le point « Intermédiaires », et comment l’éviter ?</t>
  </si>
  <si>
    <t>Le risque principal est de noter une offre sur une promesse non vérifiable ou oublier que le barème dépend du nombre d’intermédiaires effectivement constaté.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</si>
  <si>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noter une offre sur une promesse non vérifiable ou oublier que le barème dépend du nombre d’intermédiaires effectivement constaté. Il faut expliquer ce qui peut mal se passer : mauvais choix, livraison bloquée, comparaison impossible, promesse non tenue ou contrôle sans preuve. La correction consiste à écrire clairement ce qui est demandé et ce qui sera vérifié.</t>
  </si>
  <si>
    <t>Intermédiaires : L’erreur à éviter est de noter une offre sur une promesse non vérifiable ou oublier que le barème dépend du nombre. On explique le blocage et comment l’éviter.</t>
  </si>
  <si>
    <t>Intermédiaires — Sécuriser : Intermédiaires → Risque → Erreur.</t>
  </si>
  <si>
    <t>Conseil formateur Q008 : partir du fil « Intermédiaires → Risque → Sécurisation ». Faire nommer le risque, sa conséquence et la correction prévue. La réponse doit montrer l’effet concret sur la concurrence, la livraison, la comparaison ou le suivi.</t>
  </si>
  <si>
    <t>Intermédiaires : Le risque principal est de noter une offre sur une promesse non vérifiable ou oublier que le barème dépend du nombre. Le risque doit être nommé avec sa mesure de sécurisation.</t>
  </si>
  <si>
    <t>Intermédiaires → Risque → Sécurisation.</t>
  </si>
  <si>
    <t>Intermédiaires → Erreur → Correction.</t>
  </si>
  <si>
    <t>Comment appliquer le point « Intermédiaires » en préparation, réception ou suivi d’exécution ?</t>
  </si>
  <si>
    <t>Concrètement, que fais-tu pour appliquer ou contrôler le point « Intermédiaires » ?</t>
  </si>
  <si>
    <t>Faire raconter le trajet produit de façon simple : qui vend à qui, qui transporte, qui facture et qui livre.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</si>
  <si>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il faut faire raconter le trajet produit de façon simple : qui vend à qui, qui transporte, qui facture et qui livre. Il faut décrire le geste de terrain : regarder le document, comparer avec la commande, contrôler le produit ou la livraison, noter l’écart et prévenir si nécessaire. La réponse doit être concrète.</t>
  </si>
  <si>
    <t>Intermédiaires : Sur le terrain, il faut faire raconter le trajet produit de façon simple : qui vend à qui, qui transporte, qui. On regarde, on compare, on note et on signale.</t>
  </si>
  <si>
    <t>Intermédiaires — Agir : Intermédiaires → Application → Terrain.</t>
  </si>
  <si>
    <t>Conseil formateur Q009 : partir du fil « Intermédiaires → Application → Terrain ». Ramener l’apprenant à une action observable : regarder, comparer, noter, signaler. Faire préciser le moment du contrôle et le document utilisé.</t>
  </si>
  <si>
    <t>Intermédiaires : Faire raconter le trajet produit de façon simple : qui vend à qui, qui transporte, qui facture et qui livre. L’action, le moment et le support de contrôle doivent être identifiés.</t>
  </si>
  <si>
    <t>Intermédiaires → Application → Terrain.</t>
  </si>
  <si>
    <t>Intermédiaires → Geste terrain → Suivi.</t>
  </si>
  <si>
    <t>Dans quelle pièce du marché faut-il placer le point « Intermédiaires », et comment vérifier la cohérence avec les autres pièces ?</t>
  </si>
  <si>
    <t>Dans quel document ranges-tu le point « Intermédiaires », et que vérifies-tu pour éviter une contradiction ?</t>
  </si>
  <si>
    <t>Prévoir un sous-critère lisible dans le RC et une sanction d’exécution si l’engagement n’est pas respecté. La réponse doit distinguer la pièce qui fixe l’exigence, celle qui règle l’exécution, celle qui organise la réponse et celle qui porte les prix. La clause ou le critère reste mesurable, vérifiable et cohérent avec le besoin alimentaire.</t>
  </si>
  <si>
    <t>Il faut écrire l’exigence clairement dans le marché puis vérifier pendant l’exécution : prévoir un sous-critère lisible dans le RC et une sanction d’exécution si l’engagement n’est pas respecté. Il faut dire dans quel document la règle doit être écrite et vérifier qu’elle ne contredit pas une autre pièce. Ce qui est demandé au fournisseur doit pouvoir être compris, prouvé et contrôlé.</t>
  </si>
  <si>
    <t>Intermédiaires : Il faut écrire l’exigence clairement dans le marché puis vérifier pendant l’exécution : prévoir un sous-critère. La règle doit être au bon endroit et compréhensible.</t>
  </si>
  <si>
    <t>Intermédiaires — Placer : Intermédiaires → Critère → Clause.</t>
  </si>
  <si>
    <t>Conseil formateur Q010 : partir du fil « Intermédiaires → Critère → Clause ». Faire placer l’information dans la bonne pièce du marché et vérifier la cohérence entre RC, CCTP, CCAP et BPU. Relancer si critère, clause et prix sont confondus.</t>
  </si>
  <si>
    <t>Intermédiaires : Prévoir un sous-critère lisible dans le RC et une sanction d’exécution si l’engagement n’est pas respecté. La bonne pièce du marché doit porter une règle mesurable.</t>
  </si>
  <si>
    <t>Intermédiaires → Critère → Clause.</t>
  </si>
  <si>
    <t>Intermédiaires → Écrire clair → Vérifier.</t>
  </si>
  <si>
    <t>Que faut-il contrôler sur le point « Souveraineté » pour sécuriser le marché ?</t>
  </si>
  <si>
    <t>Que contrôles-tu sur le point « Souveraineté » pour éviter un problème ?</t>
  </si>
  <si>
    <t>Capacité à sécuriser une alimentation de qualité en s’appuyant sur des filières maîtrisées, moins dépendantes des importations. La réponse doit rester liée au besoin, à la preuve et au contrôle. Elle évite les formulations vagues et permet de vérifier l’engagement pendant la consultation puis l’exécution.</t>
  </si>
  <si>
    <t>Capacité à sécuriser une alimentation de qualité en s’appuyant sur des filières maîtrisées, moins dépendantes des importations. Il faut relier la réponse à une action simple : vérifier, comparer, garder une trace et signaler ce qui ne va pas.</t>
  </si>
  <si>
    <t>Souveraineté : Capacité à sécuriser une alimentation de qualité en s’appuyant sur des filières maîtrisées, moins dépendantes des. On vérifie avec une preuve simple.</t>
  </si>
  <si>
    <t>Souveraineté — Vérifier : Souveraineté → Qualifier → Capacité.</t>
  </si>
  <si>
    <t>Conseil formateur Q011 : partir du fil « Souveraineté → Qualification → Exécution ». Ramener l’apprenant à une action observable : regarder, comparer, noter, signaler. Faire préciser le moment du contrôle et le document utilisé.</t>
  </si>
  <si>
    <t>Souveraineté : Capacité à sécuriser une alimentation de qualité en s’appuyant sur des filières maîtrisées, moins dépendantes des. La réponse doit relier besoin, preuve et contrôle.</t>
  </si>
  <si>
    <t>Souveraineté → Qualification → Exécution.</t>
  </si>
  <si>
    <t>Souveraineté → Contrôler → Exécution.</t>
  </si>
  <si>
    <t>Quelles preuves permettent de contrôler le point « Souveraineté » dans le dossier du marché ?</t>
  </si>
  <si>
    <t>Quelle preuve demandes-tu ou gardes-tu pour vérifier le point « Souveraineté » ?</t>
  </si>
  <si>
    <t>Relier l’offre à des filières identifiées, à des volumes disponibles, à une origine justifiée et à une capacité de continuité. La réponse doit nommer les justificatifs, leur support et leur lieu de conservation. La preuve doit pouvoir être relue pendant l’analyse des offres, à la réception ou lors du suivi d’exécution, avec un lien clair entre exigence, pièce du marché et contrôle.</t>
  </si>
  <si>
    <t>Il faut demander et regarder les preuves utiles : relier l’offre à des filières identifiées, à des volumes disponibles, à une origine justifiée et à une capacité de continuité. Il faut citer la trace que l’on peut regarder : bon, fiche produit, certificat, étiquette, tableau de suivi, facture ou document du fournisseur. Sans preuve lisible, on ne peut pas valider correctement.</t>
  </si>
  <si>
    <t>Souveraineté : Il faut demander et regarder les preuves utiles : relier l’offre à des filières identifiées, à des volumes. Sans trace claire, on ne valide pas.</t>
  </si>
  <si>
    <t>Souveraineté — Tracer : Souveraineté → Relier → Offre.</t>
  </si>
  <si>
    <t>Conseil formateur Q012 : partir du fil « Souveraineté → Preuve → Offre ». Faire citer une preuve réelle, son support et son lieu de conservation. Refuser la réponse orale ou vague si aucune trace exploitable n’est nommée.</t>
  </si>
  <si>
    <t>Souveraineté : Relier l’offre à des filières identifiées, à des volumes disponibles, à une origine justifiée et à une capacité de. La preuve doit être lisible, conservée et reliée au marché.</t>
  </si>
  <si>
    <t>Souveraineté → Preuve → Offre.</t>
  </si>
  <si>
    <t>Souveraineté → Trace écrite → Offre.</t>
  </si>
  <si>
    <t>Quel risque faut-il éviter avec le point « Souveraineté », et quelle mesure sécurise le marché ?</t>
  </si>
  <si>
    <t>Quelle erreur peut poser problème avec le point « Souveraineté », et comment l’éviter ?</t>
  </si>
  <si>
    <t>Le risque principal est de réduire la souveraineté à un slogan local sans vérifier les volumes, les origines, la qualité ni la continuité d’approvisionnement.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</si>
  <si>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réduire la souveraineté à un slogan local sans vérifier les volumes, les origines, la qualité ni la continuité d’approvisionnement. Il faut expliquer ce qui peut mal se passer : mauvais choix, livraison bloquée, comparaison impossible, promesse non tenue ou contrôle sans preuve. La correction consiste à écrire clairement ce qui est demandé et ce qui sera vérifié.</t>
  </si>
  <si>
    <t>Souveraineté : L’erreur à éviter est de réduire la souveraineté à un slogan local sans vérifier les volumes, les origines, la. On explique le blocage et comment l’éviter.</t>
  </si>
  <si>
    <t>Souveraineté — Sécuriser : Souveraineté → Risque → Erreur.</t>
  </si>
  <si>
    <t>Conseil formateur Q013 : partir du fil « Souveraineté → Risque → Sécurisation ». Faire nommer le risque, sa conséquence et la correction prévue. La réponse doit montrer l’effet concret sur la concurrence, la livraison, la comparaison ou le suivi.</t>
  </si>
  <si>
    <t>Souveraineté : Le risque principal est de réduire la souveraineté à un slogan local sans vérifier les volumes, les origines, la qualité ni. Le risque doit être nommé avec sa mesure de sécurisation.</t>
  </si>
  <si>
    <t>Souveraineté → Risque → Sécurisation.</t>
  </si>
  <si>
    <t>Souveraineté → Erreur → Correction.</t>
  </si>
  <si>
    <t>Comment appliquer le point « Souveraineté » en préparation, réception ou suivi d’exécution ?</t>
  </si>
  <si>
    <t>Concrètement, que fais-tu pour appliquer ou contrôler le point « Souveraineté » ?</t>
  </si>
  <si>
    <t>Questionner les fournisseurs sur les lieux de production, les capacités, les risques de rupture et les solutions de remplacement.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</si>
  <si>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il faut questionner les fournisseurs sur les lieux de production, les capacités, les risques de rupture et les solutions de remplacement. Il faut décrire le geste de terrain : regarder le document, comparer avec la commande, contrôler le produit ou la livraison, noter l’écart et prévenir si nécessaire. La réponse doit être concrète.</t>
  </si>
  <si>
    <t>Souveraineté : Sur le terrain, il faut questionner les fournisseurs sur les lieux de production, les capacités, les risques de. On regarde, on compare, on note et on signale.</t>
  </si>
  <si>
    <t>Souveraineté — Agir : Souveraineté → Application → Terrain.</t>
  </si>
  <si>
    <t>Conseil formateur Q014 : partir du fil « Souveraineté → Application → Terrain ». Ramener l’apprenant à une action observable : regarder, comparer, noter, signaler. Faire préciser le moment du contrôle et le document utilisé.</t>
  </si>
  <si>
    <t>Souveraineté : Questionner les fournisseurs sur les lieux de production, les capacités, les risques de rupture et les solutions de. L’action, le moment et le support de contrôle doivent être identifiés.</t>
  </si>
  <si>
    <t>Souveraineté → Application → Terrain.</t>
  </si>
  <si>
    <t>Souveraineté → Geste terrain → Suivi.</t>
  </si>
  <si>
    <t>Dans quelle pièce du marché faut-il placer le point « Souveraineté », et comment vérifier la cohérence avec les autres pièces ?</t>
  </si>
  <si>
    <t>Dans quel document ranges-tu le point « Souveraineté », et que vérifies-tu pour éviter une contradiction ?</t>
  </si>
  <si>
    <t>Traduire l’objectif en critères vérifiables : origine, organisation filière, disponibilité, résilience et preuves documentaires. La réponse doit distinguer la pièce qui fixe l’exigence, celle qui règle l’exécution, celle qui organise la réponse et celle qui porte les prix. La clause ou le critère reste mesurable, vérifiable et cohérent avec le besoin alimentaire.</t>
  </si>
  <si>
    <t>Il faut écrire l’exigence clairement dans le marché puis vérifier pendant l’exécution : traduire l’objectif en critères vérifiables : origine, organisation filière, disponibilité, résilience et preuves. Il faut dire dans quel document la règle doit être écrite et vérifier qu’elle ne contredit pas une autre pièce. Ce qui est demandé au fournisseur doit pouvoir être compris, prouvé et contrôlé.</t>
  </si>
  <si>
    <t>Souveraineté : Il faut écrire l’exigence clairement dans le marché puis vérifier pendant l’exécution : traduire l’objectif en. La règle doit être au bon endroit et compréhensible.</t>
  </si>
  <si>
    <t>Souveraineté — Placer : Souveraineté → Critère → Clause.</t>
  </si>
  <si>
    <t>Conseil formateur Q015 : partir du fil « Souveraineté → Critère → Clause ». Faire placer l’information dans la bonne pièce du marché et vérifier la cohérence entre RC, CCTP, CCAP et BPU. Relancer si critère, clause et prix sont confondus.</t>
  </si>
  <si>
    <t>Souveraineté : Traduire l’objectif en critères vérifiables : origine, organisation filière, disponibilité, résilience et preuves. La bonne pièce du marché doit porter une règle mesurable.</t>
  </si>
  <si>
    <t>Souveraineté → Critère → Clause.</t>
  </si>
  <si>
    <t>Souveraineté → Écrire clair → Vérifier.</t>
  </si>
  <si>
    <t>Que faut-il contrôler sur le point « Filières locales » pour sécuriser le marché ?</t>
  </si>
  <si>
    <t>Que contrôles-tu sur le point « Filières locales » pour éviter un problème ?</t>
  </si>
  <si>
    <t>Offre issue de productions de proximité qui doit rester compatible avec la qualité, la durabilité et la commande publique. La réponse doit rester liée au besoin, à la preuve et au contrôle. Elle évite les formulations vagues et permet de vérifier l’engagement pendant la consultation puis l’exécution.</t>
  </si>
  <si>
    <t>Offre issue de productions de proximité qui doit rester compatible avec la qualité, la durabilité et la commande publique. Il faut relier la réponse à une action simple : vérifier, comparer, garder une trace et signaler ce qui ne va pas.</t>
  </si>
  <si>
    <t>Filières locales : Offre issue de productions de proximité qui doit rester compatible avec la qualité, la durabilité et la commande. On vérifie avec une preuve simple.</t>
  </si>
  <si>
    <t>Filières locales — Vérifier : Filières → Locales → Qualifier.</t>
  </si>
  <si>
    <t>Conseil formateur Q016 : partir du fil « Filières locales → Qualification → Exécution ». Ramener l’apprenant à une action observable : regarder, comparer, noter, signaler. Faire préciser le moment du contrôle et le document utilisé.</t>
  </si>
  <si>
    <t>Filières locales : Offre issue de productions de proximité qui doit rester compatible avec la qualité, la durabilité et la commande publique. La réponse doit relier besoin, preuve et contrôle.</t>
  </si>
  <si>
    <t>Filières locales → Qualification → Exécution.</t>
  </si>
  <si>
    <t>Filières locales → Contrôler → Exécution.</t>
  </si>
  <si>
    <t>Quelles preuves permettent de contrôler le point « Filières locales » dans le dossier du marché ?</t>
  </si>
  <si>
    <t>Quelle preuve demandes-tu ou gardes-tu pour vérifier le point « Filières locales » ?</t>
  </si>
  <si>
    <t>Demander des informations sur l’origine, les volumes disponibles, la saison, les pratiques de production et la traçabilité. La réponse doit nommer les justificatifs, leur support et leur lieu de conservation. La preuve doit pouvoir être relue pendant l’analyse des offres, à la réception ou lors du suivi d’exécution, avec un lien clair entre exigence, pièce du marché et contrôle.</t>
  </si>
  <si>
    <t>Il faut demander et regarder les preuves utiles : demander des informations sur l’origine, les volumes disponibles, la saison, les pratiques de production et la traçabilité. Il faut citer la trace que l’on peut regarder : bon, fiche produit, certificat, étiquette, tableau de suivi, facture ou document du fournisseur. Sans preuve lisible, on ne peut pas valider correctement.</t>
  </si>
  <si>
    <t>Filières locales : Il faut demander et regarder les preuves utiles : demander des informations sur l’origine, les volumes disponibles. Sans trace claire, on ne valide pas.</t>
  </si>
  <si>
    <t>Filières locales — Tracer : Filières → Locales → Demander.</t>
  </si>
  <si>
    <t>Conseil formateur Q017 : partir du fil « Filières locales → Preuve → Fiche produit ». Faire citer une preuve réelle, son support et son lieu de conservation. Refuser la réponse orale ou vague si aucune trace exploitable n’est nommée.</t>
  </si>
  <si>
    <t>Filières locales : Demander des informations sur l’origine, les volumes disponibles, la saison, les pratiques de production et la traçabilité. La preuve doit être lisible, conservée et reliée au marché.</t>
  </si>
  <si>
    <t>Filières locales → Preuve → Fiche produit.</t>
  </si>
  <si>
    <t>Filières locales → Trace écrite → Fiche produit.</t>
  </si>
  <si>
    <t>Quel risque faut-il éviter avec le point « Filières locales », et quelle mesure sécurise le marché ?</t>
  </si>
  <si>
    <t>Quelle erreur peut poser problème avec le point « Filières locales », et comment l’éviter ?</t>
  </si>
  <si>
    <t>Le risque principal est de favoriser artificiellement le local ou oublier que la proximité ne suffit pas à prouver la qualité durable.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</si>
  <si>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favoriser artificiellement le local ou oublier que la proximité ne suffit pas à prouver la qualité durable. Il faut expliquer ce qui peut mal se passer : mauvais choix, livraison bloquée, comparaison impossible, promesse non tenue ou contrôle sans preuve. La correction consiste à écrire clairement ce qui est demandé et ce qui sera vérifié.</t>
  </si>
  <si>
    <t>Filières locales : L’erreur à éviter est de favoriser artificiellement le local ou oublier que la proximité ne suffit pas à prouver la. On explique le blocage et comment l’éviter.</t>
  </si>
  <si>
    <t>Filières locales — Sécuriser : Filières → Locales → Risque.</t>
  </si>
  <si>
    <t>Conseil formateur Q018 : partir du fil « Filières locales → Risque → Sécurisation ». Faire nommer le risque, sa conséquence et la correction prévue. La réponse doit montrer l’effet concret sur la concurrence, la livraison, la comparaison ou le suivi.</t>
  </si>
  <si>
    <t>Filières locales : Le risque principal est de favoriser artificiellement le local ou oublier que la proximité ne suffit pas à prouver la qualité. Le risque doit être nommé avec sa mesure de sécurisation.</t>
  </si>
  <si>
    <t>Filières locales → Risque → Sécurisation.</t>
  </si>
  <si>
    <t>Filières locales → Erreur → Correction.</t>
  </si>
  <si>
    <t>Comment appliquer le point « Filières locales » en préparation, réception ou suivi d’exécution ?</t>
  </si>
  <si>
    <t>Concrètement, que fais-tu pour appliquer ou contrôler le point « Filières locales » ?</t>
  </si>
  <si>
    <t>Vérifier qu’un produit local répond au besoin du restaurant : quantité, régularité, calibre, livraison et preuve.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</si>
  <si>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il faut vérifier qu’un produit local répond au besoin du restaurant : quantité, régularité, calibre, livraison et preuve. Il faut décrire le geste de terrain : regarder le document, comparer avec la commande, contrôler le produit ou la livraison, noter l’écart et prévenir si nécessaire. La réponse doit être concrète.</t>
  </si>
  <si>
    <t>Filières locales : Sur le terrain, il faut vérifier qu’un produit local répond au besoin du restaurant : quantité, régularité. On regarde, on compare, on note et on signale.</t>
  </si>
  <si>
    <t>Filières locales — Agir : Filières → Locales → Application.</t>
  </si>
  <si>
    <t>Conseil formateur Q019 : partir du fil « Filières locales → Application → Terrain ». Ramener l’apprenant à une action observable : regarder, comparer, noter, signaler. Faire préciser le moment du contrôle et le document utilisé.</t>
  </si>
  <si>
    <t>Filières locales : Vérifier qu’un produit local répond au besoin du restaurant : quantité, régularité, calibre, livraison et preuve. L’action, le moment et le support de contrôle doivent être identifiés.</t>
  </si>
  <si>
    <t>Filières locales → Application → Terrain.</t>
  </si>
  <si>
    <t>Filières locales → Geste terrain → Suivi.</t>
  </si>
  <si>
    <t>Dans quelle pièce du marché faut-il placer le point « Filières locales », et comment vérifier la cohérence avec les autres pièces ?</t>
  </si>
  <si>
    <t>Dans quel document ranges-tu le point « Filières locales », et que vérifies-tu pour éviter une contradiction ?</t>
  </si>
  <si>
    <t>Formuler des exigences objectives et non discriminatoires centrées sur la transparence, la durabilité et la réponse au besoin. La réponse doit distinguer la pièce qui fixe l’exigence, celle qui règle l’exécution, celle qui organise la réponse et celle qui porte les prix. La clause ou le critère reste mesurable, vérifiable et cohérent avec le besoin alimentaire.</t>
  </si>
  <si>
    <t>Il faut écrire l’exigence clairement dans le marché puis vérifier pendant l’exécution : formuler des exigences objectives et non discriminatoires centrées sur la transparence, la durabilité et la réponse. Il faut dire dans quel document la règle doit être écrite et vérifier qu’elle ne contredit pas une autre pièce. Ce qui est demandé au fournisseur doit pouvoir être compris, prouvé et contrôlé.</t>
  </si>
  <si>
    <t>Filières locales : Il faut écrire l’exigence clairement dans le marché puis vérifier pendant l’exécution : formuler des exigences. La règle doit être au bon endroit et compréhensible.</t>
  </si>
  <si>
    <t>Filières locales — Placer : Filières → Locales → Critère.</t>
  </si>
  <si>
    <t>Conseil formateur Q020 : partir du fil « Filières locales → Critère → Clause ». Faire placer l’information dans la bonne pièce du marché et vérifier la cohérence entre RC, CCTP, CCAP et BPU. Relancer si critère, clause et prix sont confondus.</t>
  </si>
  <si>
    <t>Filières locales : Formuler des exigences objectives et non discriminatoires centrées sur la transparence, la durabilité et la réponse au. La bonne pièce du marché doit porter une règle mesurable.</t>
  </si>
  <si>
    <t>Filières locales → Critère → Clause.</t>
  </si>
  <si>
    <t>Filières locales → Écrire clair → Vérifier.</t>
  </si>
  <si>
    <t>Que faut-il contrôler sur le point « Chaînes production » pour sécuriser le marché ?</t>
  </si>
  <si>
    <t>Que contrôles-tu sur le point « Chaînes production » pour éviter un problème ?</t>
  </si>
  <si>
    <t>Regroupement des étapes de naissance, élevage, abattage, transformation ou conditionnement pour réduire distances, risques sanitaires et impacts environnementaux. La réponse doit rester liée au besoin, à la preuve et au contrôle. Elle évite les formulations vagues et permet de vérifier l’engagement pendant la consultation puis l’exécution.</t>
  </si>
  <si>
    <t>Regroupement des étapes de naissance, élevage, abattage, transformation ou conditionnement pour réduire distances, risques sanitaires et impacts environnementaux. Il faut relier la réponse à une action simple : vérifier, comparer, garder une trace et signaler ce qui ne va pas.</t>
  </si>
  <si>
    <t>Chaînes production : Regroupement des étapes de naissance, élevage, abattage, transformation ou conditionnement pour réduire distances. On vérifie avec une preuve simple.</t>
  </si>
  <si>
    <t>Chaînes production — Vérifier : Chaînes → Production → Qualifier.</t>
  </si>
  <si>
    <t>Conseil formateur Q021 : partir du fil « Chaînes production → Qualification → Exécution ». Ramener l’apprenant à une action observable : regarder, comparer, noter, signaler. Faire préciser le moment du contrôle et le document utilisé.</t>
  </si>
  <si>
    <t>Chaînes production : Regroupement des étapes de naissance, élevage, abattage, transformation ou conditionnement pour réduire distances, risques. La réponse doit relier besoin, preuve et contrôle.</t>
  </si>
  <si>
    <t>Chaînes production → Qualification → Exécution.</t>
  </si>
  <si>
    <t>Chaînes production → Contrôler → Exécution.</t>
  </si>
  <si>
    <t>Quelles preuves permettent de contrôler le point « Chaînes production » dans le dossier du marché ?</t>
  </si>
  <si>
    <t>Quelle preuve demandes-tu ou gardes-tu pour vérifier le point « Chaînes production » ?</t>
  </si>
  <si>
    <t>Contrôler étiquettes, fiches techniques, factures et mentions de naissance, élevage, abattage, transformation ou conditionnement. La réponse doit nommer les justificatifs, leur support et leur lieu de conservation. La preuve doit pouvoir être relue pendant l’analyse des offres, à la réception ou lors du suivi d’exécution, avec un lien clair entre exigence, pièce du marché et contrôle.</t>
  </si>
  <si>
    <t>Il faut demander et regarder les preuves utiles : contrôler étiquettes, fiches techniques, factures et mentions de naissance, élevage, abattage, transformation ou conditionnement. Il faut citer la trace que l’on peut regarder : bon, fiche produit, certificat, étiquette, tableau de suivi, facture ou document du fournisseur. Sans preuve lisible, on ne peut pas valider correctement.</t>
  </si>
  <si>
    <t>Chaînes production : Il faut demander et regarder les preuves utiles : contrôler étiquettes, fiches techniques, factures et mentions de. Sans trace claire, on ne valide pas.</t>
  </si>
  <si>
    <t>Chaînes production — Tracer : Chaînes → Production → Étiquettes.</t>
  </si>
  <si>
    <t>Conseil formateur Q022 : partir du fil « Chaînes production → Preuve → Fiche produit ». Faire citer une preuve réelle, son support et son lieu de conservation. Refuser la réponse orale ou vague si aucune trace exploitable n’est nommée.</t>
  </si>
  <si>
    <t>Chaînes production : Contrôler étiquettes, fiches techniques, factures et mentions de naissance, élevage, abattage, transformation ou. La preuve doit être lisible, conservée et reliée au marché.</t>
  </si>
  <si>
    <t>Chaînes production → Preuve → Fiche produit.</t>
  </si>
  <si>
    <t>Chaînes production → Trace écrite → Fiche produit.</t>
  </si>
  <si>
    <t>Quel risque faut-il éviter avec le point « Chaînes production », et quelle mesure sécurise le marché ?</t>
  </si>
  <si>
    <t>Quelle erreur peut poser problème avec le point « Chaînes production », et comment l’éviter ?</t>
  </si>
  <si>
    <t>Le risque principal est de accepter un produit dont les étapes sont dispersées ou dont l’origine est incomplète, ce qui fragilise la traçabilité et la maîtrise sanitaire.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</si>
  <si>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accepter un produit dont les étapes sont dispersées ou dont l’origine est incomplète, ce qui fragilise la traçabilité et la maîtrise sanitaire. Il faut expliquer ce qui peut mal se passer : mauvais choix, livraison bloquée, comparaison impossible, promesse non tenue ou contrôle sans preuve. La correction consiste à écrire clairement ce qui est demandé et ce qui sera vérifié.</t>
  </si>
  <si>
    <t>Chaînes production : L’erreur à éviter est de accepter un produit dont les étapes sont dispersées ou dont l’origine est incomplète, ce. On explique le blocage et comment l’éviter.</t>
  </si>
  <si>
    <t>Chaînes production — Sécuriser : Chaînes → Production → Risque.</t>
  </si>
  <si>
    <t>Conseil formateur Q023 : partir du fil « Chaînes production → Risque → Sécurisation ». Faire nommer le risque, sa conséquence et la correction prévue. La réponse doit montrer l’effet concret sur la concurrence, la livraison, la comparaison ou le suivi.</t>
  </si>
  <si>
    <t>Chaînes production : Le risque principal est de accepter un produit dont les étapes sont dispersées ou dont l’origine est incomplète, ce qui. Le risque doit être nommé avec sa mesure de sécurisation.</t>
  </si>
  <si>
    <t>Chaînes production → Risque → Sécurisation.</t>
  </si>
  <si>
    <t>Chaînes production → Erreur → Correction.</t>
  </si>
  <si>
    <t>Comment appliquer le point « Chaînes production » en préparation, réception ou suivi d’exécution ?</t>
  </si>
  <si>
    <t>Concrètement, que fais-tu pour appliquer ou contrôler le point « Chaînes production » ?</t>
  </si>
  <si>
    <t>À réception, comparer les mentions du produit livré avec l’engagement du marché et signaler les écarts.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</si>
  <si>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il faut à réception, comparer les mentions du produit livré avec l’engagement du marché et signaler les écarts. Il faut décrire le geste de terrain : regarder le document, comparer avec la commande, contrôler le produit ou la livraison, noter l’écart et prévenir si nécessaire. La réponse doit être concrète.</t>
  </si>
  <si>
    <t>Chaînes production : Sur le terrain, il faut à réception, comparer les mentions du produit livré avec l’engagement du marché et signaler. On regarde, on compare, on note et on signale.</t>
  </si>
  <si>
    <t>Chaînes production — Agir : Chaînes → Production → Application.</t>
  </si>
  <si>
    <t>Conseil formateur Q024 : partir du fil « Chaînes production → Application → Terrain ». Ramener l’apprenant à une action observable : regarder, comparer, noter, signaler. Faire préciser le moment du contrôle et le document utilisé.</t>
  </si>
  <si>
    <t>Chaînes production : À réception, comparer les mentions du produit livré avec l’engagement du marché et signaler les écarts. L’action, le moment et le support de contrôle doivent être identifiés.</t>
  </si>
  <si>
    <t>Chaînes production → Application → Terrain.</t>
  </si>
  <si>
    <t>Chaînes production → Geste terrain → Suivi.</t>
  </si>
  <si>
    <t>Dans quelle pièce du marché faut-il placer le point « Chaînes production », et comment vérifier la cohérence avec les autres pièces ?</t>
  </si>
  <si>
    <t>Dans quel document ranges-tu le point « Chaînes production », et que vérifies-tu pour éviter une contradiction ?</t>
  </si>
  <si>
    <t>Inscrire l’exigence dans la bonne pièce et prévoir rejet de livraison ou pénalité lorsque les mentions attendues sont absentes. La réponse doit distinguer la pièce qui fixe l’exigence, celle qui règle l’exécution, celle qui organise la réponse et celle qui porte les prix. La clause ou le critère reste mesurable, vérifiable et cohérent avec le besoin alimentaire.</t>
  </si>
  <si>
    <t>Il faut écrire l’exigence clairement dans le marché puis vérifier pendant l’exécution : inscrire l’exigence dans la bonne pièce et prévoir rejet de livraison ou pénalité lorsque les mentions attendues. Il faut dire dans quel document la règle doit être écrite et vérifier qu’elle ne contredit pas une autre pièce. Ce qui est demandé au fournisseur doit pouvoir être compris, prouvé et contrôlé.</t>
  </si>
  <si>
    <t>Chaînes production : Il faut écrire l’exigence clairement dans le marché puis vérifier pendant l’exécution : inscrire l’exigence dans la. La règle doit être au bon endroit et compréhensible.</t>
  </si>
  <si>
    <t>Chaînes production — Placer : Chaînes → Production → Critère.</t>
  </si>
  <si>
    <t>Conseil formateur Q025 : partir du fil « Chaînes production → Critère → Clause ». Faire placer l’information dans la bonne pièce du marché et vérifier la cohérence entre RC, CCTP, CCAP et BPU. Relancer si critère, clause et prix sont confondus.</t>
  </si>
  <si>
    <t>Chaînes production : Inscrire l’exigence dans la bonne pièce et prévoir rejet de livraison ou pénalité lorsque les mentions attendues sont. La bonne pièce du marché doit porter une règle mesurable.</t>
  </si>
  <si>
    <t>Chaînes production → Critère → Clause.</t>
  </si>
  <si>
    <t>Chaînes production → Écrire clair → Vérifier.</t>
  </si>
  <si>
    <t>Que faut-il contrôler sur le point « Gaspillage » pour sécuriser le marché ?</t>
  </si>
  <si>
    <t>Que contrôles-tu sur le point « Gaspillage » pour éviter un problème ?</t>
  </si>
  <si>
    <t>Nourriture destinée à la consommation humaine qui est perdue, jetée ou dégradée, en distinguant la fraction comestible des déchets non comestibles. La réponse doit rester liée au besoin, à la preuve et au contrôle. Elle évite les formulations vagues et permet de vérifier l’engagement pendant la consultation puis l’exécution.</t>
  </si>
  <si>
    <t>Nourriture destinée à la consommation humaine qui est perdue, jetée ou dégradée, en distinguant la fraction comestible des déchets non comestibles. Il faut relier la réponse à une action simple : vérifier, comparer, garder une trace et signaler ce qui ne va pas.</t>
  </si>
  <si>
    <t>Gaspillage : Nourriture destinée à la consommation humaine qui est perdue, jetée ou dégradée, en distinguant la fraction. On vérifie avec une preuve simple.</t>
  </si>
  <si>
    <t>Gaspillage — Vérifier : Gaspillage → Qualifier → Nourriture.</t>
  </si>
  <si>
    <t>Conseil formateur Q026 : partir du fil « Gaspillage → Qualification → Exécution ». Ramener l’apprenant à une action observable : regarder, comparer, noter, signaler. Faire préciser le moment du contrôle et le document utilisé.</t>
  </si>
  <si>
    <t>Gaspillage : Nourriture destinée à la consommation humaine qui est perdue, jetée ou dégradée, en distinguant la fraction comestible des. La réponse doit relier besoin, preuve et contrôle.</t>
  </si>
  <si>
    <t>Gaspillage → Qualification → Exécution.</t>
  </si>
  <si>
    <t>Gaspillage → Contrôler → Exécution.</t>
  </si>
  <si>
    <t>Quelles preuves permettent de contrôler le point « Gaspillage » dans le dossier du marché ?</t>
  </si>
  <si>
    <t>Quelle preuve demandes-tu ou gardes-tu pour vérifier le point « Gaspillage » ?</t>
  </si>
  <si>
    <t>S’appuyer sur diagnostic, pesées, résultats par denrée, plan d’action et suivi des déchets ou excédents. La réponse doit nommer les justificatifs, leur support et leur lieu de conservation. La preuve doit pouvoir être relue pendant l’analyse des offres, à la réception ou lors du suivi d’exécution, avec un lien clair entre exigence, pièce du marché et contrôle.</t>
  </si>
  <si>
    <t>Il faut demander et regarder les preuves utiles : s’appuyer sur diagnostic, pesées, résultats par denrée, plan d’action et suivi des déchets ou excédents. Il faut citer la trace que l’on peut regarder : bon, fiche produit, certificat, étiquette, tableau de suivi, facture ou document du fournisseur. Sans preuve lisible, on ne peut pas valider correctement.</t>
  </si>
  <si>
    <t>Gaspillage : Il faut demander et regarder les preuves utiles : s’appuyer sur diagnostic, pesées, résultats par denrée, plan. Sans trace claire, on ne valide pas.</t>
  </si>
  <si>
    <t>Gaspillage — Tracer : Gaspillage → Appuyer → Diagnostic.</t>
  </si>
  <si>
    <t>Conseil formateur Q027 : partir du fil « Gaspillage → Preuve → Fiche produit ». Faire citer une preuve réelle, son support et son lieu de conservation. Refuser la réponse orale ou vague si aucune trace exploitable n’est nommée.</t>
  </si>
  <si>
    <t>Gaspillage : S’appuyer sur diagnostic, pesées, résultats par denrée, plan d’action et suivi des déchets ou excédents. La preuve doit être lisible, conservée et reliée au marché.</t>
  </si>
  <si>
    <t>Gaspillage → Preuve → Fiche produit.</t>
  </si>
  <si>
    <t>Gaspillage → Trace écrite → Fiche produit.</t>
  </si>
  <si>
    <t>Quel risque faut-il éviter avec le point « Gaspillage », et quelle mesure sécurise le marché ?</t>
  </si>
  <si>
    <t>Quelle erreur peut poser problème avec le point « Gaspillage », et comment l’éviter ?</t>
  </si>
  <si>
    <t>Le risque principal est de compter tous les déchets comme gaspillage ou annoncer une démarche sans mesure, sans objectif ni résultat.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</si>
  <si>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compter tous les déchets comme gaspillage ou annoncer une démarche sans mesure, sans objectif ni résultat. Il faut expliquer ce qui peut mal se passer : mauvais choix, livraison bloquée, comparaison impossible, promesse non tenue ou contrôle sans preuve. La correction consiste à écrire clairement ce qui est demandé et ce qui sera vérifié.</t>
  </si>
  <si>
    <t>Gaspillage : L’erreur à éviter est de compter tous les déchets comme gaspillage ou annoncer une démarche sans mesure, sans. On explique le blocage et comment l’éviter.</t>
  </si>
  <si>
    <t>Gaspillage — Sécuriser : Gaspillage → Risque → Erreur.</t>
  </si>
  <si>
    <t>Conseil formateur Q028 : partir du fil « Gaspillage → Risque → Sécurisation ». Faire nommer le risque, sa conséquence et la correction prévue. La réponse doit montrer l’effet concret sur la concurrence, la livraison, la comparaison ou le suivi.</t>
  </si>
  <si>
    <t>Gaspillage : Le risque principal est de compter tous les déchets comme gaspillage ou annoncer une démarche sans mesure, sans objectif ni. Le risque doit être nommé avec sa mesure de sécurisation.</t>
  </si>
  <si>
    <t>Gaspillage → Risque → Sécurisation.</t>
  </si>
  <si>
    <t>Gaspillage → Erreur → Correction.</t>
  </si>
  <si>
    <t>Comment appliquer le point « Gaspillage » en préparation, réception ou suivi d’exécution ?</t>
  </si>
  <si>
    <t>Concrètement, que fais-tu pour appliquer ou contrôler le point « Gaspillage » ?</t>
  </si>
  <si>
    <t>Organiser pesée, observation des restes, retour cuisine-service et actions correctives concrètes.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</si>
  <si>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il faut organiser pesée, observation des restes, retour cuisine-service et actions correctives concrètes. Il faut décrire le geste de terrain : regarder le document, comparer avec la commande, contrôler le produit ou la livraison, noter l’écart et prévenir si nécessaire. La réponse doit être concrète.</t>
  </si>
  <si>
    <t>Gaspillage : Sur le terrain, il faut organiser pesée, observation des restes, retour cuisine-service et actions correctives. On regarde, on compare, on note et on signale.</t>
  </si>
  <si>
    <t>Gaspillage — Agir : Gaspillage → Application → Terrain.</t>
  </si>
  <si>
    <t>Conseil formateur Q029 : partir du fil « Gaspillage → Application → Terrain ». Ramener l’apprenant à une action observable : regarder, comparer, noter, signaler. Faire préciser le moment du contrôle et le document utilisé.</t>
  </si>
  <si>
    <t>Gaspillage : Organiser pesée, observation des restes, retour cuisine-service et actions correctives concrètes. L’action, le moment et le support de contrôle doivent être identifiés.</t>
  </si>
  <si>
    <t>Gaspillage → Application → Terrain.</t>
  </si>
  <si>
    <t>Gaspillage → Geste terrain → Suivi.</t>
  </si>
  <si>
    <t>Dans quelle pièce du marché faut-il placer le point « Gaspillage », et comment vérifier la cohérence avec les autres pièces ?</t>
  </si>
  <si>
    <t>Dans quel document ranges-tu le point « Gaspillage », et que vérifies-tu pour éviter une contradiction ?</t>
  </si>
  <si>
    <t>Prévoir une condition d’exécution et un suivi mesurable afin que le titulaire applique les actions annoncées dans l’offre. La réponse doit distinguer la pièce qui fixe l’exigence, celle qui règle l’exécution, celle qui organise la réponse et celle qui porte les prix. La clause ou le critère reste mesurable, vérifiable et cohérent avec le besoin alimentaire.</t>
  </si>
  <si>
    <t>Il faut écrire l’exigence clairement dans le marché puis vérifier pendant l’exécution : prévoir une condition d’exécution et un suivi mesurable afin que le titulaire applique les actions annoncées dans. Il faut dire dans quel document la règle doit être écrite et vérifier qu’elle ne contredit pas une autre pièce. Ce qui est demandé au fournisseur doit pouvoir être compris, prouvé et contrôlé.</t>
  </si>
  <si>
    <t>Gaspillage : Il faut écrire l’exigence clairement dans le marché puis vérifier pendant l’exécution : prévoir une condition. La règle doit être au bon endroit et compréhensible.</t>
  </si>
  <si>
    <t>Gaspillage — Placer : Gaspillage → Critère → Clause.</t>
  </si>
  <si>
    <t>Conseil formateur Q030 : partir du fil « Gaspillage → Critère → Clause ». Faire placer l’information dans la bonne pièce du marché et vérifier la cohérence entre RC, CCTP, CCAP et BPU. Relancer si critère, clause et prix sont confondus.</t>
  </si>
  <si>
    <t>Gaspillage : Prévoir une condition d’exécution et un suivi mesurable afin que le titulaire applique les actions annoncées dans l’offre. La bonne pièce du marché doit porter une règle mesurable.</t>
  </si>
  <si>
    <t>Gaspillage → Critère → Clause.</t>
  </si>
  <si>
    <t>Gaspillage → Écrire clair → Vérifier.</t>
  </si>
  <si>
    <t>Dans quelle pièce du marché faut-il placer le point « Clause gaspillage », et comment vérifier la cohérence avec les autres pièces ?</t>
  </si>
  <si>
    <t>Dans quel document ranges-tu le point « Clause gaspillage », et que vérifies-tu pour éviter une contradiction ?</t>
  </si>
  <si>
    <t>Dispositif contractuel qui impose ou valorise des actions anti-gaspillage pendant la production, le service ou la gestion des excédents. La réponse doit distinguer la pièce qui fixe l’exigence, celle qui règle l’exécution, celle qui organise la réponse et celle qui porte les prix. La clause ou le critère reste mesurable, vérifiable et cohérent avec le besoin alimentaire.</t>
  </si>
  <si>
    <t>Dispositif contractuel qui impose ou valorise des actions anti-gaspillage pendant la production, le service ou la gestion des excédents. Il faut dire dans quel document la règle doit être écrite et vérifier qu’elle ne contredit pas une autre pièce. Ce qui est demandé au fournisseur doit pouvoir être compris, prouvé et contrôlé.</t>
  </si>
  <si>
    <t>Clause gaspillage : Dispositif contractuel qui impose ou valorise des actions anti-gaspillage pendant la production, le service ou la. La règle doit être au bon endroit et compréhensible.</t>
  </si>
  <si>
    <t>Clause gaspillage — Placer : Clause → Gaspillage → Critère.</t>
  </si>
  <si>
    <t>Conseil formateur Q031 : partir du fil « Clause gaspillage → Critère → Clause ». Faire placer l’information dans la bonne pièce du marché et vérifier la cohérence entre RC, CCTP, CCAP et BPU. Relancer si critère, clause et prix sont confondus.</t>
  </si>
  <si>
    <t>Clause gaspillage : Dispositif contractuel qui impose ou valorise des actions anti-gaspillage pendant la production, le service ou la gestion des. La bonne pièce du marché doit porter une règle mesurable.</t>
  </si>
  <si>
    <t>Clause gaspillage → Critère → Clause.</t>
  </si>
  <si>
    <t>Clause gaspillage → Écrire clair → Vérifier.</t>
  </si>
  <si>
    <t>Quelles preuves permettent de contrôler le point « Clause gaspillage » dans le dossier du marché ?</t>
  </si>
  <si>
    <t>Quelle preuve demandes-tu ou gardes-tu pour vérifier le point « Clause gaspillage » ?</t>
  </si>
  <si>
    <t>Vérifier que l’offre décrit des actions, des mesures chiffrées, des partenariats, une formation et un suivi périodique. La réponse doit nommer les justificatifs, leur support et leur lieu de conservation. La preuve doit pouvoir être relue pendant l’analyse des offres, à la réception ou lors du suivi d’exécution, avec un lien clair entre exigence, pièce du marché et contrôle.</t>
  </si>
  <si>
    <t>Il faut demander et regarder les preuves utiles : vérifier que l’offre décrit des actions, des mesures chiffrées, des partenariats, une formation et un suivi périodique. Il faut citer la trace que l’on peut regarder : bon, fiche produit, certificat, étiquette, tableau de suivi, facture ou document du fournisseur. Sans preuve lisible, on ne peut pas valider correctement.</t>
  </si>
  <si>
    <t>Clause gaspillage : Il faut demander et regarder les preuves utiles : vérifier que l’offre décrit des actions, des mesures chiffrées. Sans trace claire, on ne valide pas.</t>
  </si>
  <si>
    <t>Clause gaspillage — Tracer : Clause → Gaspillage → Offre.</t>
  </si>
  <si>
    <t>Conseil formateur Q032 : partir du fil « Clause gaspillage → Preuve → Offre ». Faire citer une preuve réelle, son support et son lieu de conservation. Refuser la réponse orale ou vague si aucune trace exploitable n’est nommée.</t>
  </si>
  <si>
    <t>Clause gaspillage : Vérifier que l’offre décrit des actions, des mesures chiffrées, des partenariats, une formation et un suivi périodique. La preuve doit être lisible, conservée et reliée au marché.</t>
  </si>
  <si>
    <t>Clause gaspillage → Preuve → Offre.</t>
  </si>
  <si>
    <t>Clause gaspillage → Trace écrite → Offre.</t>
  </si>
  <si>
    <t>Quel risque faut-il éviter avec le point « Clause gaspillage », et quelle mesure sécurise le marché ?</t>
  </si>
  <si>
    <t>Quelle erreur peut poser problème avec le point « Clause gaspillage », et comment l’éviter ?</t>
  </si>
  <si>
    <t>Le risque principal est de copier une clause sans indicateur, sans preuve, sans lien avec les pratiques de production ou le service réel.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</si>
  <si>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copier une clause sans indicateur, sans preuve, sans lien avec les pratiques de production ou le service réel. Il faut expliquer ce qui peut mal se passer : mauvais choix, livraison bloquée, comparaison impossible, promesse non tenue ou contrôle sans preuve. La correction consiste à écrire clairement ce qui est demandé et ce qui sera vérifié.</t>
  </si>
  <si>
    <t>Clause gaspillage : L’erreur à éviter est de copier une clause sans indicateur, sans preuve, sans lien avec les pratiques de production. On explique le blocage et comment l’éviter.</t>
  </si>
  <si>
    <t>Clause gaspillage — Sécuriser : Clause → Gaspillage → Risque.</t>
  </si>
  <si>
    <t>Conseil formateur Q033 : partir du fil « Clause gaspillage → Risque → Sécurisation ». Faire nommer le risque, sa conséquence et la correction prévue. La réponse doit montrer l’effet concret sur la concurrence, la livraison, la comparaison ou le suivi.</t>
  </si>
  <si>
    <t>Clause gaspillage : Le risque principal est de copier une clause sans indicateur, sans preuve, sans lien avec les pratiques de production ou le. Le risque doit être nommé avec sa mesure de sécurisation.</t>
  </si>
  <si>
    <t>Clause gaspillage → Risque → Sécurisation.</t>
  </si>
  <si>
    <t>Clause gaspillage → Erreur → Correction.</t>
  </si>
  <si>
    <t>Comment appliquer le point « Clause gaspillage » en préparation, réception ou suivi d’exécution ?</t>
  </si>
  <si>
    <t>Concrètement, que fais-tu pour appliquer ou contrôler le point « Clause gaspillage » ?</t>
  </si>
  <si>
    <t>Suivre la pesée, les excédents, les retours assiette et les actions de sensibilisation du titulaire.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</si>
  <si>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il faut suivre la pesée, les excédents, les retours assiette et les actions de sensibilisation du titulaire. Il faut décrire le geste de terrain : regarder le document, comparer avec la commande, contrôler le produit ou la livraison, noter l’écart et prévenir si nécessaire. La réponse doit être concrète.</t>
  </si>
  <si>
    <t>Clause gaspillage : Sur le terrain, il faut suivre la pesée, les excédents, les retours assiette et les actions de sensibilisation du. On regarde, on compare, on note et on signale.</t>
  </si>
  <si>
    <t>Clause gaspillage — Agir : Clause → Gaspillage → Application.</t>
  </si>
  <si>
    <t>Conseil formateur Q034 : partir du fil « Clause gaspillage → Application → Terrain ». Ramener l’apprenant à une action observable : regarder, comparer, noter, signaler. Faire préciser le moment du contrôle et le document utilisé.</t>
  </si>
  <si>
    <t>Clause gaspillage : Suivre la pesée, les excédents, les retours assiette et les actions de sensibilisation du titulaire. L’action, le moment et le support de contrôle doivent être identifiés.</t>
  </si>
  <si>
    <t>Clause gaspillage → Application → Terrain.</t>
  </si>
  <si>
    <t>Clause gaspillage → Geste terrain → Suivi.</t>
  </si>
  <si>
    <t>Relier la clause au CCAP ou CCTP, prévoir fréquence de suivi et pénalité en cas de non-application. La réponse doit distinguer la pièce qui fixe l’exigence, celle qui règle l’exécution, celle qui organise la réponse et celle qui porte les prix. La clause ou le critère reste mesurable, vérifiable et cohérent avec le besoin alimentaire.</t>
  </si>
  <si>
    <t>Il faut écrire l’exigence clairement dans le marché puis vérifier pendant l’exécution : relier la clause au CCAP ou CCTP, prévoir fréquence de suivi et pénalité en cas de non-application. Il faut dire dans quel document la règle doit être écrite et vérifier qu’elle ne contredit pas une autre pièce. Ce qui est demandé au fournisseur doit pouvoir être compris, prouvé et contrôlé.</t>
  </si>
  <si>
    <t>Clause gaspillage : Il faut écrire l’exigence clairement dans le marché puis vérifier pendant l’exécution : relier la clause au CCAP ou. La règle doit être au bon endroit et compréhensible.</t>
  </si>
  <si>
    <t>Conseil formateur Q035 : partir du fil « Clause gaspillage → Critère → Clause ». Faire placer l’information dans la bonne pièce du marché et vérifier la cohérence entre RC, CCTP, CCAP et BPU. Relancer si critère, clause et prix sont confondus.</t>
  </si>
  <si>
    <t>Clause gaspillage : Relier la clause au CCAP ou CCTP, prévoir fréquence de suivi et pénalité en cas de non-application. La bonne pièce du marché doit porter une règle mesurable.</t>
  </si>
  <si>
    <t>Que faut-il contrôler sur le point « Saisonnalité FL » pour sécuriser le marché ?</t>
  </si>
  <si>
    <t>Que contrôles-tu sur le point « Saisonnalité FL » pour éviter un problème ?</t>
  </si>
  <si>
    <t>Obligation de respecter un calendrier de disponibilité des fruits et légumes frais en lien avec les saisons et l’origine. La réponse doit rester liée au besoin, à la preuve et au contrôle. Elle évite les formulations vagues et permet de vérifier l’engagement pendant la consultation puis l’exécution.</t>
  </si>
  <si>
    <t>Obligation de respecter un calendrier de disponibilité des fruits et légumes frais en lien avec les saisons et l’origine. Il faut relier la réponse à une action simple : vérifier, comparer, garder une trace et signaler ce qui ne va pas.</t>
  </si>
  <si>
    <t>Saisonnalité FL : Obligation de respecter un calendrier de disponibilité des fruits et légumes frais en lien avec les saisons et. On vérifie avec une preuve simple.</t>
  </si>
  <si>
    <t>Saisonnalité FL — Vérifier : Saisonnalité → Qualifier → Obligation.</t>
  </si>
  <si>
    <t>Conseil formateur Q036 : utiliser le fil « Saisonnalité FL → Qualification → Obligation ». Faire définir Saisonnalité FL, fixer le périmètre et demander une limite vérifiable. Relancer si l’apprenant répète le thème sans dire ce qui est réellement contrôlé.</t>
  </si>
  <si>
    <t>Saisonnalité FL : Obligation de respecter un calendrier de disponibilité des fruits et légumes frais en lien avec les saisons et l’origine. La réponse doit relier besoin, preuve et contrôle.</t>
  </si>
  <si>
    <t>Saisonnalité FL → Qualification → Obligation.</t>
  </si>
  <si>
    <t>Saisonnalité FL → Contrôler → Obligation.</t>
  </si>
  <si>
    <t>Quelles preuves permettent de contrôler le point « Saisonnalité FL » dans le dossier du marché ?</t>
  </si>
  <si>
    <t>Quelle preuve demandes-tu ou gardes-tu pour vérifier le point « Saisonnalité FL » ?</t>
  </si>
  <si>
    <t>Demander un calendrier de saisonnalité, les quantités prévues, l’origine des produits et les preuves de conformité en livraison. La réponse doit nommer les justificatifs, leur support et leur lieu de conservation. La preuve doit pouvoir être relue pendant l’analyse des offres, à la réception ou lors du suivi d’exécution, avec un lien clair entre exigence, pièce du marché et contrôle.</t>
  </si>
  <si>
    <t>Il faut demander et regarder les preuves utiles : demander un calendrier de saisonnalité, les quantités prévues, l’origine des produits et les preuves de conformité en livraison. Il faut citer la trace que l’on peut regarder : bon, fiche produit, certificat, étiquette, tableau de suivi, facture ou document du fournisseur. Sans preuve lisible, on ne peut pas valider correctement.</t>
  </si>
  <si>
    <t>Saisonnalité FL : Il faut demander et regarder les preuves utiles : demander un calendrier de saisonnalité, les quantités prévues. Sans trace claire, on ne valide pas.</t>
  </si>
  <si>
    <t>Saisonnalité FL — Tracer : Saisonnalité → Demander → Calendrier.</t>
  </si>
  <si>
    <t>Conseil formateur Q037 : partir du fil « Saisonnalité FL → Preuve → Calendrier ». Faire citer une preuve réelle, son support et son lieu de conservation. Refuser la réponse orale ou vague si aucune trace exploitable n’est nommée.</t>
  </si>
  <si>
    <t>Saisonnalité FL : Demander un calendrier de saisonnalité, les quantités prévues, l’origine des produits et les preuves de conformité en. La preuve doit être lisible, conservée et reliée au marché.</t>
  </si>
  <si>
    <t>Saisonnalité FL → Preuve → Calendrier.</t>
  </si>
  <si>
    <t>Saisonnalité FL → Trace écrite → Calendrier.</t>
  </si>
  <si>
    <t>Quel risque faut-il éviter avec le point « Saisonnalité FL », et quelle mesure sécurise le marché ?</t>
  </si>
  <si>
    <t>Quelle erreur peut poser problème avec le point « Saisonnalité FL », et comment l’éviter ?</t>
  </si>
  <si>
    <t>Le risque principal est de commander hors saison, appliquer la règle aux produits non concernés ou ne pas surveiller le titulaire sur la durée du marché.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</si>
  <si>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commander hors saison, appliquer la règle aux produits non concernés ou ne pas surveiller le titulaire sur la durée du marché. Il faut expliquer ce qui peut mal se passer : mauvais choix, livraison bloquée, comparaison impossible, promesse non tenue ou contrôle sans preuve. La correction consiste à écrire clairement ce qui est demandé et ce qui sera vérifié.</t>
  </si>
  <si>
    <t>Saisonnalité FL : L’erreur à éviter est de commander hors saison, appliquer la règle aux produits non concernés ou ne pas surveiller. On explique le blocage et comment l’éviter.</t>
  </si>
  <si>
    <t>Saisonnalité FL — Sécuriser : Saisonnalité → Risque → Erreur.</t>
  </si>
  <si>
    <t>Conseil formateur Q038 : partir du fil « Saisonnalité FL → Risque → Sécurisation ». Faire nommer le risque, sa conséquence et la correction prévue. La réponse doit montrer l’effet concret sur la concurrence, la livraison, la comparaison ou le suivi.</t>
  </si>
  <si>
    <t>Saisonnalité FL : Le risque principal est de commander hors saison, appliquer la règle aux produits non concernés ou ne pas surveiller le. Le risque doit être nommé avec sa mesure de sécurisation.</t>
  </si>
  <si>
    <t>Saisonnalité FL → Risque → Sécurisation.</t>
  </si>
  <si>
    <t>Saisonnalité FL → Erreur → Correction.</t>
  </si>
  <si>
    <t>Comment appliquer le point « Saisonnalité FL » en préparation, réception ou suivi d’exécution ?</t>
  </si>
  <si>
    <t>Concrètement, que fais-tu pour appliquer ou contrôler le point « Saisonnalité FL » ?</t>
  </si>
  <si>
    <t>Contrôler les commandes et livraisons à partir d’un calendrier partagé avec la cuisine et les achats.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</si>
  <si>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il faut contrôler les commandes et livraisons à partir d’un calendrier partagé avec la cuisine et les achats. Il faut décrire le geste de terrain : regarder le document, comparer avec la commande, contrôler le produit ou la livraison, noter l’écart et prévenir si nécessaire. La réponse doit être concrète.</t>
  </si>
  <si>
    <t>Saisonnalité FL : Sur le terrain, il faut contrôler les commandes et livraisons à partir d’un calendrier partagé avec la cuisine et. On regarde, on compare, on note et on signale.</t>
  </si>
  <si>
    <t>Saisonnalité FL — Agir : Saisonnalité → Application → Terrain.</t>
  </si>
  <si>
    <t>Conseil formateur Q039 : partir du fil « Saisonnalité FL → Application → Terrain ». Ramener l’apprenant à une action observable : regarder, comparer, noter, signaler. Faire préciser le moment du contrôle et le document utilisé.</t>
  </si>
  <si>
    <t>Saisonnalité FL : Contrôler les commandes et livraisons à partir d’un calendrier partagé avec la cuisine et les achats. L’action, le moment et le support de contrôle doivent être identifiés.</t>
  </si>
  <si>
    <t>Saisonnalité FL → Application → Terrain.</t>
  </si>
  <si>
    <t>Saisonnalité FL → Geste terrain → Suivi.</t>
  </si>
  <si>
    <t>Dans quelle pièce du marché faut-il placer le point « Saisonnalité FL », et comment vérifier la cohérence avec les autres pièces ?</t>
  </si>
  <si>
    <t>Dans quel document ranges-tu le point « Saisonnalité FL », et que vérifies-tu pour éviter une contradiction ?</t>
  </si>
  <si>
    <t>Prévoir une condition d’exécution et une disposition RC demandant calendrier, quantités et origines des produits frais. La réponse doit distinguer la pièce qui fixe l’exigence, celle qui règle l’exécution, celle qui organise la réponse et celle qui porte les prix. La clause ou le critère reste mesurable, vérifiable et cohérent avec le besoin alimentaire.</t>
  </si>
  <si>
    <t>Il faut écrire l’exigence clairement dans le marché puis vérifier pendant l’exécution : prévoir une condition d’exécution et une disposition RC demandant calendrier, quantités et origines des produits. Il faut dire dans quel document la règle doit être écrite et vérifier qu’elle ne contredit pas une autre pièce. Ce qui est demandé au fournisseur doit pouvoir être compris, prouvé et contrôlé.</t>
  </si>
  <si>
    <t>Saisonnalité FL : Il faut écrire l’exigence clairement dans le marché puis vérifier pendant l’exécution : prévoir une condition. La règle doit être au bon endroit et compréhensible.</t>
  </si>
  <si>
    <t>Saisonnalité FL — Placer : Saisonnalité → Critère → Clause.</t>
  </si>
  <si>
    <t>Conseil formateur Q040 : partir du fil « Saisonnalité FL → Critère → Clause ». Faire placer l’information dans la bonne pièce du marché et vérifier la cohérence entre RC, CCTP, CCAP et BPU. Relancer si critère, clause et prix sont confondus.</t>
  </si>
  <si>
    <t>Saisonnalité FL : Prévoir une condition d’exécution et une disposition RC demandant calendrier, quantités et origines des produits frais. La bonne pièce du marché doit porter une règle mesurable.</t>
  </si>
  <si>
    <t>Saisonnalité FL → Critère → Clause.</t>
  </si>
  <si>
    <t>Saisonnalité FL → Écrire clair → Vérifier.</t>
  </si>
  <si>
    <t>Que faut-il contrôler sur le point « Saisonnalité pêche » pour sécuriser le marché ?</t>
  </si>
  <si>
    <t>Que contrôles-tu sur le point « Saisonnalité pêche » pour éviter un problème ?</t>
  </si>
  <si>
    <t>Respect des périodes de disponibilité et de reproduction des espèces pour limiter la pression sur la ressource halieutique. La réponse doit rester liée au besoin, à la preuve et au contrôle. Elle évite les formulations vagues et permet de vérifier l’engagement pendant la consultation puis l’exécution.</t>
  </si>
  <si>
    <t>Respect des périodes de disponibilité et de reproduction des espèces pour limiter la pression sur la ressource halieutique. Il faut relier la réponse à une action simple : vérifier, comparer, garder une trace et signaler ce qui ne va pas.</t>
  </si>
  <si>
    <t>Saisonnalité pêche : Respect des périodes de disponibilité et de reproduction des espèces pour limiter la pression sur la ressource. On vérifie avec une preuve simple.</t>
  </si>
  <si>
    <t>Saisonnalité pêche — Vérifier : Saisonnalité → Pêche → Qualifier.</t>
  </si>
  <si>
    <t>Conseil formateur Q041 : partir du fil « Saisonnalité pêche → Qualification → Exécution ». Ramener l’apprenant à une action observable : regarder, comparer, noter, signaler. Faire préciser le moment du contrôle et le document utilisé.</t>
  </si>
  <si>
    <t>Saisonnalité pêche : Respect des périodes de disponibilité et de reproduction des espèces pour limiter la pression sur la ressource halieutique. La réponse doit relier besoin, preuve et contrôle.</t>
  </si>
  <si>
    <t>Saisonnalité pêche → Qualification → Exécution.</t>
  </si>
  <si>
    <t>Saisonnalité pêche → Contrôler → Exécution.</t>
  </si>
  <si>
    <t>Quelles preuves permettent de contrôler le point « Saisonnalité pêche » dans le dossier du marché ?</t>
  </si>
  <si>
    <t>Quelle preuve demandes-tu ou gardes-tu pour vérifier le point « Saisonnalité pêche » ?</t>
  </si>
  <si>
    <t>Exiger calendrier, espèces proposées, quantités, origine et données liées aux produits de la mer frais. La réponse doit nommer les justificatifs, leur support et leur lieu de conservation. La preuve doit pouvoir être relue pendant l’analyse des offres, à la réception ou lors du suivi d’exécution, avec un lien clair entre exigence, pièce du marché et contrôle.</t>
  </si>
  <si>
    <t>Il faut demander et regarder les preuves utiles : exiger calendrier, espèces proposées, quantités, origine et données liées aux produits de la mer frais. Il faut citer la trace que l’on peut regarder : bon, fiche produit, certificat, étiquette, tableau de suivi, facture ou document du fournisseur. Sans preuve lisible, on ne peut pas valider correctement.</t>
  </si>
  <si>
    <t>Saisonnalité pêche : Il faut demander et regarder les preuves utiles : exiger calendrier, espèces proposées, quantités, origine et. Sans trace claire, on ne valide pas.</t>
  </si>
  <si>
    <t>Saisonnalité pêche — Tracer : Saisonnalité → Pêche → Exiger.</t>
  </si>
  <si>
    <t>Conseil formateur Q042 : partir du fil « Saisonnalité pêche → Preuve → Fiche produit ». Faire citer une preuve réelle, son support et son lieu de conservation. Refuser la réponse orale ou vague si aucune trace exploitable n’est nommée.</t>
  </si>
  <si>
    <t>Saisonnalité pêche : Exiger calendrier, espèces proposées, quantités, origine et données liées aux produits de la mer frais. La preuve doit être lisible, conservée et reliée au marché.</t>
  </si>
  <si>
    <t>Saisonnalité pêche → Preuve → Fiche produit.</t>
  </si>
  <si>
    <t>Saisonnalité pêche → Trace écrite → Fiche produit.</t>
  </si>
  <si>
    <t>Quel risque faut-il éviter avec le point « Saisonnalité pêche », et quelle mesure sécurise le marché ?</t>
  </si>
  <si>
    <t>Quelle erreur peut poser problème avec le point « Saisonnalité pêche », et comment l’éviter ?</t>
  </si>
  <si>
    <t>Le risque principal est de confondre disponibilité commerciale et saisonnalité durable ou appliquer la règle aux produits surgelés, secs ou appertisés.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</si>
  <si>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confondre disponibilité commerciale et saisonnalité durable ou appliquer la règle aux produits surgelés, secs ou appertisés. Il faut expliquer ce qui peut mal se passer : mauvais choix, livraison bloquée, comparaison impossible, promesse non tenue ou contrôle sans preuve. La correction consiste à écrire clairement ce qui est demandé et ce qui sera vérifié.</t>
  </si>
  <si>
    <t>Saisonnalité pêche : L’erreur à éviter est de confondre disponibilité commerciale et saisonnalité durable ou appliquer la règle aux. On explique le blocage et comment l’éviter.</t>
  </si>
  <si>
    <t>Saisonnalité pêche — Sécuriser : Saisonnalité → Pêche → Risque.</t>
  </si>
  <si>
    <t>Conseil formateur Q043 : partir du fil « Saisonnalité pêche → Risque → Sécurisation ». Faire nommer le risque, sa conséquence et la correction prévue. La réponse doit montrer l’effet concret sur la concurrence, la livraison, la comparaison ou le suivi.</t>
  </si>
  <si>
    <t>Saisonnalité pêche : Le risque principal est de confondre disponibilité commerciale et saisonnalité durable ou appliquer la règle aux produits. Le risque doit être nommé avec sa mesure de sécurisation.</t>
  </si>
  <si>
    <t>Saisonnalité pêche → Risque → Sécurisation.</t>
  </si>
  <si>
    <t>Saisonnalité pêche → Erreur → Correction.</t>
  </si>
  <si>
    <t>Comment appliquer le point « Saisonnalité pêche » en préparation, réception ou suivi d’exécution ?</t>
  </si>
  <si>
    <t>Concrètement, que fais-tu pour appliquer ou contrôler le point « Saisonnalité pêche » ?</t>
  </si>
  <si>
    <t>Choisir les poissons frais selon calendrier, origine et capacité d’approvisionnement du titulaire.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</si>
  <si>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il faut choisir les poissons frais selon calendrier, origine et capacité d’approvisionnement du titulaire. Il faut décrire le geste de terrain : regarder le document, comparer avec la commande, contrôler le produit ou la livraison, noter l’écart et prévenir si nécessaire. La réponse doit être concrète.</t>
  </si>
  <si>
    <t>Saisonnalité pêche : Sur le terrain, il faut choisir les poissons frais selon calendrier, origine et capacité d’approvisionnement du. On regarde, on compare, on note et on signale.</t>
  </si>
  <si>
    <t>Saisonnalité pêche — Agir : Saisonnalité → Pêche → Application.</t>
  </si>
  <si>
    <t>Conseil formateur Q044 : partir du fil « Saisonnalité pêche → Application → Terrain ». Ramener l’apprenant à une action observable : regarder, comparer, noter, signaler. Faire préciser le moment du contrôle et le document utilisé.</t>
  </si>
  <si>
    <t>Saisonnalité pêche : Choisir les poissons frais selon calendrier, origine et capacité d’approvisionnement du titulaire. L’action, le moment et le support de contrôle doivent être identifiés.</t>
  </si>
  <si>
    <t>Saisonnalité pêche → Application → Terrain.</t>
  </si>
  <si>
    <t>Saisonnalité pêche → Geste terrain → Suivi.</t>
  </si>
  <si>
    <t>Dans quelle pièce du marché faut-il placer le point « Saisonnalité pêche », et comment vérifier la cohérence avec les autres pièces ?</t>
  </si>
  <si>
    <t>Dans quel document ranges-tu le point « Saisonnalité pêche », et que vérifies-tu pour éviter une contradiction ?</t>
  </si>
  <si>
    <t>Formaliser dans RC/CCAP l’engagement de saisonnalité des produits frais et la pénalité en cas de livraison hors saison. La réponse doit distinguer la pièce qui fixe l’exigence, celle qui règle l’exécution, celle qui organise la réponse et celle qui porte les prix. La clause ou le critère reste mesurable, vérifiable et cohérent avec le besoin alimentaire.</t>
  </si>
  <si>
    <t>Il faut écrire l’exigence clairement dans le marché puis vérifier pendant l’exécution : formaliser dans RC/CCAP l’engagement de saisonnalité des produits frais et la pénalité en cas de livraison hors. Il faut dire dans quel document la règle doit être écrite et vérifier qu’elle ne contredit pas une autre pièce. Ce qui est demandé au fournisseur doit pouvoir être compris, prouvé et contrôlé.</t>
  </si>
  <si>
    <t>Saisonnalité pêche : Il faut écrire l’exigence clairement dans le marché puis vérifier pendant l’exécution : formaliser dans RC/CCAP. La règle doit être au bon endroit et compréhensible.</t>
  </si>
  <si>
    <t>Saisonnalité pêche — Placer : Saisonnalité → Pêche → Critère.</t>
  </si>
  <si>
    <t>Conseil formateur Q045 : partir du fil « Saisonnalité pêche → Critère → Clause ». Faire placer l’information dans la bonne pièce du marché et vérifier la cohérence entre RC, CCTP, CCAP et BPU. Relancer si critère, clause et prix sont confondus.</t>
  </si>
  <si>
    <t>Saisonnalité pêche : Formaliser dans RC/CCAP l’engagement de saisonnalité des produits frais et la pénalité en cas de livraison hors saison. La bonne pièce du marché doit porter une règle mesurable.</t>
  </si>
  <si>
    <t>Saisonnalité pêche → Critère → Clause.</t>
  </si>
  <si>
    <t>Saisonnalité pêche → Écrire clair → Vérifier.</t>
  </si>
  <si>
    <t>Que faut-il contrôler sur le point « Déclassés » pour sécuriser le marché ?</t>
  </si>
  <si>
    <t>Que contrôles-tu sur le point « Déclassés » pour éviter un problème ?</t>
  </si>
  <si>
    <t>Produits aux qualités gustatives comparables mais écartés pour leur calibre, leur forme ou leur aspect. La réponse doit rester liée au besoin, à la preuve et au contrôle. Elle évite les formulations vagues et permet de vérifier l’engagement pendant la consultation puis l’exécution.</t>
  </si>
  <si>
    <t>Produits aux qualités gustatives comparables mais écartés pour leur calibre, leur forme ou leur aspect. Il faut relier la réponse à une action simple : vérifier, comparer, garder une trace et signaler ce qui ne va pas.</t>
  </si>
  <si>
    <t>Déclassés : Produits aux qualités gustatives comparables mais écartés pour leur calibre, leur forme ou leur aspect. On vérifie avec une preuve simple.</t>
  </si>
  <si>
    <t>Déclassés — Vérifier : Déclassés → Qualifier → Qualités.</t>
  </si>
  <si>
    <t>Conseil formateur Q046 : partir du fil « Déclassés → Qualification → Exécution ». Ramener l’apprenant à une action observable : regarder, comparer, noter, signaler. Faire préciser le moment du contrôle et le document utilisé.</t>
  </si>
  <si>
    <t>Déclassés : Produits aux qualités gustatives comparables mais écartés pour leur calibre, leur forme ou leur aspect. La réponse doit relier besoin, preuve et contrôle.</t>
  </si>
  <si>
    <t>Déclassés → Qualification → Exécution.</t>
  </si>
  <si>
    <t>Déclassés → Contrôler → Exécution.</t>
  </si>
  <si>
    <t>Quelles preuves permettent de contrôler le point « Déclassés » dans le dossier du marché ?</t>
  </si>
  <si>
    <t>Quelle preuve demandes-tu ou gardes-tu pour vérifier le point « Déclassés » ?</t>
  </si>
  <si>
    <t>Vérifier volumes, montants, conformité restauration, calibre, portion, compatibilité matériel et éventuels labels ou mentions EGalim. La réponse doit nommer les justificatifs, leur support et leur lieu de conservation. La preuve doit pouvoir être relue pendant l’analyse des offres, à la réception ou lors du suivi d’exécution, avec un lien clair entre exigence, pièce du marché et contrôle.</t>
  </si>
  <si>
    <t>Il faut demander et regarder les preuves utiles : vérifier volumes, montants, conformité restauration, calibre, portion, compatibilité matériel et éventuels labels ou mentions EGalim. Il faut citer la trace que l’on peut regarder : bon, fiche produit, certificat, étiquette, tableau de suivi, facture ou document du fournisseur. Sans preuve lisible, on ne peut pas valider correctement.</t>
  </si>
  <si>
    <t>Déclassés : Il faut demander et regarder les preuves utiles : vérifier volumes, montants, conformité restauration, calibre. Sans trace claire, on ne valide pas.</t>
  </si>
  <si>
    <t>Déclassés — Tracer : Déclassés → Volumes → Montants.</t>
  </si>
  <si>
    <t>Conseil formateur Q047 : partir du fil « Déclassés → Preuve → Fiche produit ». Faire citer une preuve réelle, son support et son lieu de conservation. Refuser la réponse orale ou vague si aucune trace exploitable n’est nommée.</t>
  </si>
  <si>
    <t>Déclassés : Vérifier volumes, montants, conformité restauration, calibre, portion, compatibilité matériel et éventuels labels ou mentions. La preuve doit être lisible, conservée et reliée au marché.</t>
  </si>
  <si>
    <t>Déclassés → Preuve → Fiche produit.</t>
  </si>
  <si>
    <t>Déclassés → Trace écrite → Fiche produit.</t>
  </si>
  <si>
    <t>Quel risque faut-il éviter avec le point « Déclassés », et quelle mesure sécurise le marché ?</t>
  </si>
  <si>
    <t>Quelle erreur peut poser problème avec le point « Déclassés », et comment l’éviter ?</t>
  </si>
  <si>
    <t>Le risque principal est de acheter du hors-norme sans contrôler l’usage cuisine, les portions, la qualité attendue ou la déclaration en volume et montant.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</si>
  <si>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acheter du hors-norme sans contrôler l’usage cuisine, les portions, la qualité attendue ou la déclaration en volume et montant. Il faut expliquer ce qui peut mal se passer : mauvais choix, livraison bloquée, comparaison impossible, promesse non tenue ou contrôle sans preuve. La correction consiste à écrire clairement ce qui est demandé et ce qui sera vérifié.</t>
  </si>
  <si>
    <t>Déclassés : L’erreur à éviter est de acheter du hors-norme sans contrôler l’usage cuisine, les portions, la qualité attendue ou. On explique le blocage et comment l’éviter.</t>
  </si>
  <si>
    <t>Déclassés — Sécuriser : Déclassés → Risque → Erreur.</t>
  </si>
  <si>
    <t>Conseil formateur Q048 : partir du fil « Déclassés → Risque → Sécurisation ». Faire nommer le risque, sa conséquence et la correction prévue. La réponse doit montrer l’effet concret sur la concurrence, la livraison, la comparaison ou le suivi.</t>
  </si>
  <si>
    <t>Déclassés : Le risque principal est de acheter du hors-norme sans contrôler l’usage cuisine, les portions, la qualité attendue ou la. Le risque doit être nommé avec sa mesure de sécurisation.</t>
  </si>
  <si>
    <t>Déclassés → Risque → Sécurisation.</t>
  </si>
  <si>
    <t>Déclassés → Erreur → Correction.</t>
  </si>
  <si>
    <t>Comment appliquer le point « Déclassés » en préparation, réception ou suivi d’exécution ?</t>
  </si>
  <si>
    <t>Concrètement, que fais-tu pour appliquer ou contrôler le point « Déclassés » ?</t>
  </si>
  <si>
    <t>Tester les produits en cuisine, vérifier rendement, découpe, stockage et acceptabilité convive.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</si>
  <si>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il faut tester les produits en cuisine, vérifier rendement, découpe, stockage et acceptabilité convive. Il faut décrire le geste de terrain : regarder le document, comparer avec la commande, contrôler le produit ou la livraison, noter l’écart et prévenir si nécessaire. La réponse doit être concrète.</t>
  </si>
  <si>
    <t>Déclassés : Sur le terrain, il faut tester les produits en cuisine, vérifier rendement, découpe, stockage et acceptabilité. On regarde, on compare, on note et on signale.</t>
  </si>
  <si>
    <t>Déclassés — Agir : Déclassés → Application → Terrain.</t>
  </si>
  <si>
    <t>Conseil formateur Q049 : partir du fil « Déclassés → Application → Terrain ». Ramener l’apprenant à une action observable : regarder, comparer, noter, signaler. Faire préciser le moment du contrôle et le document utilisé.</t>
  </si>
  <si>
    <t>Déclassés : Tester les produits en cuisine, vérifier rendement, découpe, stockage et acceptabilité convive. L’action, le moment et le support de contrôle doivent être identifiés.</t>
  </si>
  <si>
    <t>Déclassés → Application → Terrain.</t>
  </si>
  <si>
    <t>Déclassés → Geste terrain → Suivi.</t>
  </si>
  <si>
    <t>Dans quelle pièce du marché faut-il placer le point « Déclassés », et comment vérifier la cohérence avec les autres pièces ?</t>
  </si>
  <si>
    <t>Dans quel document ranges-tu le point « Déclassés », et que vérifies-tu pour éviter une contradiction ?</t>
  </si>
  <si>
    <t>Encourager ou demander la déclaration de part en volume et montant sans imposer 100 % de produits hors-normes. La réponse doit distinguer la pièce qui fixe l’exigence, celle qui règle l’exécution, celle qui organise la réponse et celle qui porte les prix. La clause ou le critère reste mesurable, vérifiable et cohérent avec le besoin alimentaire.</t>
  </si>
  <si>
    <t>Il faut écrire l’exigence clairement dans le marché puis vérifier pendant l’exécution : encourager ou demander la déclaration de part en volume et montant sans imposer 100 % de produits hors-normes. Il faut dire dans quel document la règle doit être écrite et vérifier qu’elle ne contredit pas une autre pièce. Ce qui est demandé au fournisseur doit pouvoir être compris, prouvé et contrôlé.</t>
  </si>
  <si>
    <t>Déclassés : Il faut écrire l’exigence clairement dans le marché puis vérifier pendant l’exécution : encourager ou demander la. La règle doit être au bon endroit et compréhensible.</t>
  </si>
  <si>
    <t>Déclassés — Placer : Déclassés → Critère → Clause.</t>
  </si>
  <si>
    <t>Conseil formateur Q050 : partir du fil « Déclassés → Critère → Clause ». Faire placer l’information dans la bonne pièce du marché et vérifier la cohérence entre RC, CCTP, CCAP et BPU. Relancer si critère, clause et prix sont confondus.</t>
  </si>
  <si>
    <t>Déclassés : Encourager ou demander la déclaration de part en volume et montant sans imposer 100 % de produits hors-normes. La bonne pièce du marché doit porter une règle mesurable.</t>
  </si>
  <si>
    <t>Déclassés → Critère → Clause.</t>
  </si>
  <si>
    <t>Déclassés → Écrire clair → Vérifier.</t>
  </si>
  <si>
    <t>Que faut-il contrôler sur le point « Lait UHT » pour sécuriser le marché ?</t>
  </si>
  <si>
    <t>Que contrôles-tu sur le point « Lait UHT » pour éviter un problème ?</t>
  </si>
  <si>
    <t>Lait traité à ultra haute température permettant une conservation longue à température ambiante avant ouverture. La réponse doit rester liée au besoin, à la preuve et au contrôle. Elle évite les formulations vagues et permet de vérifier l’engagement pendant la consultation puis l’exécution.</t>
  </si>
  <si>
    <t>Lait traité à ultra haute température permettant une conservation longue à température ambiante avant ouverture. Il faut relier la réponse à une action simple : vérifier, comparer, garder une trace et signaler ce qui ne va pas.</t>
  </si>
  <si>
    <t>Lait UHT : Lait traité à ultra haute température permettant une conservation longue à température ambiante avant ouverture. On vérifie avec une preuve simple.</t>
  </si>
  <si>
    <t>Lait UHT — Vérifier : Qualifier → Traité → Ultra.</t>
  </si>
  <si>
    <t>Conseil formateur Q051 : utiliser le fil « Lait UHT → Qualification → UHT ». Faire définir Lait UHT, fixer le périmètre et demander une limite vérifiable. Relancer si l’apprenant répète le thème sans dire ce qui est réellement contrôlé.</t>
  </si>
  <si>
    <t>Lait UHT : Lait traité à ultra haute température permettant une conservation longue à température ambiante avant ouverture. La réponse doit relier besoin, preuve et contrôle.</t>
  </si>
  <si>
    <t>Lait UHT → Qualification → UHT.</t>
  </si>
  <si>
    <t>Lait UHT → Contrôler → UHT.</t>
  </si>
  <si>
    <t>Quelles preuves permettent de contrôler le point « Lait UHT » dans le dossier du marché ?</t>
  </si>
  <si>
    <t>Quelle preuve demandes-tu ou gardes-tu pour vérifier le point « Lait UHT » ?</t>
  </si>
  <si>
    <t>Contrôler la nature UHT du produit, les conditions de stockage, les dates, les besoins réels et les éventuelles non-conformités. La réponse doit nommer les justificatifs, leur support et leur lieu de conservation. La preuve doit pouvoir être relue pendant l’analyse des offres, à la réception ou lors du suivi d’exécution, avec un lien clair entre exigence, pièce du marché et contrôle.</t>
  </si>
  <si>
    <t>Il faut demander et regarder les preuves utiles : contrôler la nature UHT du produit, les conditions de stockage, les dates, les besoins réels et les éventuelles non-conformités. Il faut citer la trace que l’on peut regarder : bon, fiche produit, certificat, étiquette, tableau de suivi, facture ou document du fournisseur. Sans preuve lisible, on ne peut pas valider correctement.</t>
  </si>
  <si>
    <t>Lait UHT : Il faut demander et regarder les preuves utiles : contrôler la nature UHT du produit, les conditions de stockage. Sans trace claire, on ne valide pas.</t>
  </si>
  <si>
    <t>Lait UHT — Tracer : Nature → Conditions → Stockage.</t>
  </si>
  <si>
    <t>Conseil formateur Q052 : partir du fil « Lait UHT → Preuve → Fiche produit ». Faire citer une preuve réelle, son support et son lieu de conservation. Refuser la réponse orale ou vague si aucune trace exploitable n’est nommée.</t>
  </si>
  <si>
    <t>Lait UHT : Contrôler la nature UHT du produit, les conditions de stockage, les dates, les besoins réels et les éventuelles. La preuve doit être lisible, conservée et reliée au marché.</t>
  </si>
  <si>
    <t>Lait UHT → Preuve → Fiche produit.</t>
  </si>
  <si>
    <t>Lait UHT → Trace écrite → Fiche produit.</t>
  </si>
  <si>
    <t>Quel risque faut-il éviter avec le point « Lait UHT », et quelle mesure sécurise le marché ?</t>
  </si>
  <si>
    <t>Quelle erreur peut poser problème avec le point « Lait UHT », et comment l’éviter ?</t>
  </si>
  <si>
    <t>Le risque principal est de assimiler UHT et pasteurisé ou ignorer les impacts de chaîne du froid, stockage, pertes et risque sanitaire.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</si>
  <si>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assimiler UHT et pasteurisé ou ignorer les impacts de chaîne du froid, stockage, pertes et risque sanitaire. Il faut expliquer ce qui peut mal se passer : mauvais choix, livraison bloquée, comparaison impossible, promesse non tenue ou contrôle sans preuve. La correction consiste à écrire clairement ce qui est demandé et ce qui sera vérifié.</t>
  </si>
  <si>
    <t>Lait UHT : L’erreur à éviter est de assimiler UHT et pasteurisé ou ignorer les impacts de chaîne du froid, stockage, pertes et. On explique le blocage et comment l’éviter.</t>
  </si>
  <si>
    <t>Lait UHT — Sécuriser : Risque → Erreur → Éviter.</t>
  </si>
  <si>
    <t>Conseil formateur Q053 : partir du fil « Lait UHT → Risque → Sécurisation ». Faire nommer le risque, sa conséquence et la correction prévue. La réponse doit montrer l’effet concret sur la concurrence, la livraison, la comparaison ou le suivi.</t>
  </si>
  <si>
    <t>Lait UHT : Le risque principal est de assimiler UHT et pasteurisé ou ignorer les impacts de chaîne du froid, stockage, pertes et risque. Le risque doit être nommé avec sa mesure de sécurisation.</t>
  </si>
  <si>
    <t>Lait UHT → Risque → Sécurisation.</t>
  </si>
  <si>
    <t>Lait UHT → Erreur → Correction.</t>
  </si>
  <si>
    <t>Comment appliquer le point « Lait UHT » en préparation, réception ou suivi d’exécution ?</t>
  </si>
  <si>
    <t>Concrètement, que fais-tu pour appliquer ou contrôler le point « Lait UHT » ?</t>
  </si>
  <si>
    <t>Adapter les commandes, le stockage et la rotation pour éviter les ruptures et les pertes inutiles.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</si>
  <si>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il faut adapter les commandes, le stockage et la rotation pour éviter les ruptures et les pertes inutiles. Il faut décrire le geste de terrain : regarder le document, comparer avec la commande, contrôler le produit ou la livraison, noter l’écart et prévenir si nécessaire. La réponse doit être concrète.</t>
  </si>
  <si>
    <t>Lait UHT : Sur le terrain, il faut adapter les commandes, le stockage et la rotation pour éviter les ruptures et les pertes. On regarde, on compare, on note et on signale.</t>
  </si>
  <si>
    <t>Lait UHT — Agir : Application → Terrain → Adapter.</t>
  </si>
  <si>
    <t>Conseil formateur Q054 : partir du fil « Lait UHT → Application → Terrain ». Ramener l’apprenant à une action observable : regarder, comparer, noter, signaler. Faire préciser le moment du contrôle et le document utilisé.</t>
  </si>
  <si>
    <t>Lait UHT : Adapter les commandes, le stockage et la rotation pour éviter les ruptures et les pertes inutiles. L’action, le moment et le support de contrôle doivent être identifiés.</t>
  </si>
  <si>
    <t>Lait UHT → Application → Terrain.</t>
  </si>
  <si>
    <t>Lait UHT → Geste terrain → Suivi.</t>
  </si>
  <si>
    <t>Dans quelle pièce du marché faut-il placer le point « Lait UHT », et comment vérifier la cohérence avec les autres pièces ?</t>
  </si>
  <si>
    <t>Dans quel document ranges-tu le point « Lait UHT », et que vérifies-tu pour éviter une contradiction ?</t>
  </si>
  <si>
    <t>Préciser l’exigence UHT dans le marché si elle répond au besoin de conservation, logistique et réduction des pertes. La réponse doit distinguer la pièce qui fixe l’exigence, celle qui règle l’exécution, celle qui organise la réponse et celle qui porte les prix. La clause ou le critère reste mesurable, vérifiable et cohérent avec le besoin alimentaire.</t>
  </si>
  <si>
    <t>Il faut écrire l’exigence clairement dans le marché puis vérifier pendant l’exécution : préciser l’exigence UHT dans le marché si elle répond au besoin de conservation, logistique et réduction des pertes. Il faut dire dans quel document la règle doit être écrite et vérifier qu’elle ne contredit pas une autre pièce. Ce qui est demandé au fournisseur doit pouvoir être compris, prouvé et contrôlé.</t>
  </si>
  <si>
    <t>Lait UHT : Il faut écrire l’exigence clairement dans le marché puis vérifier pendant l’exécution : préciser l’exigence UHT. La règle doit être au bon endroit et compréhensible.</t>
  </si>
  <si>
    <t>Lait UHT — Placer : Critère → Clause → Préciser.</t>
  </si>
  <si>
    <t>Conseil formateur Q055 : partir du fil « Lait UHT → Critère → Clause ». Faire placer l’information dans la bonne pièce du marché et vérifier la cohérence entre RC, CCTP, CCAP et BPU. Relancer si critère, clause et prix sont confondus.</t>
  </si>
  <si>
    <t>Lait UHT : Préciser l’exigence UHT dans le marché si elle répond au besoin de conservation, logistique et réduction des pertes. La bonne pièce du marché doit porter une règle mesurable.</t>
  </si>
  <si>
    <t>Lait UHT → Critère → Clause.</t>
  </si>
  <si>
    <t>Lait UHT → Écrire clair → Vérifier.</t>
  </si>
  <si>
    <t>Que faut-il contrôler sur le point « Protéines végétales » pour sécuriser le marché ?</t>
  </si>
  <si>
    <t>Que contrôles-tu sur le point « Protéines végétales » pour éviter un problème ?</t>
  </si>
  <si>
    <t>Intégration de sources végétales brutes ou transformées dans l’offre alimentaire, notamment légumineuses, céréales et oléagineux. La réponse doit rester liée au besoin, à la preuve et au contrôle. Elle évite les formulations vagues et permet de vérifier l’engagement pendant la consultation puis l’exécution.</t>
  </si>
  <si>
    <t>Intégration de sources végétales brutes ou transformées dans l’offre alimentaire, notamment légumineuses, céréales et oléagineux. Il faut relier la réponse à une action simple : vérifier, comparer, garder une trace et signaler ce qui ne va pas.</t>
  </si>
  <si>
    <t>Protéines végétales : Intégration de sources végétales brutes ou transformées dans l’offre alimentaire, notamment légumineuses, céréales. On vérifie avec une preuve simple.</t>
  </si>
  <si>
    <t>Protéines végétales — Vérifier : Protéines → Végétales → Qualifier.</t>
  </si>
  <si>
    <t>Conseil formateur Q056 : partir du fil « Protéines végétales → Qualification → Exécution ». Ramener l’apprenant à une action observable : regarder, comparer, noter, signaler. Faire préciser le moment du contrôle et le document utilisé.</t>
  </si>
  <si>
    <t>Protéines végétales : Intégration de sources végétales brutes ou transformées dans l’offre alimentaire, notamment légumineuses, céréales et. La réponse doit relier besoin, preuve et contrôle.</t>
  </si>
  <si>
    <t>Protéines végétales → Qualification → Exécution.</t>
  </si>
  <si>
    <t>Protéines végétales → Contrôler → Exécution.</t>
  </si>
  <si>
    <t>Quelles preuves permettent de contrôler le point « Protéines végétales » dans le dossier du marché ?</t>
  </si>
  <si>
    <t>Quelle preuve demandes-tu ou gardes-tu pour vérifier le point « Protéines végétales » ?</t>
  </si>
  <si>
    <t>Demander des propositions détaillées, familles de produits, fréquence, quantités et modalités d’intégration dans les menus. La réponse doit nommer les justificatifs, leur support et leur lieu de conservation. La preuve doit pouvoir être relue pendant l’analyse des offres, à la réception ou lors du suivi d’exécution, avec un lien clair entre exigence, pièce du marché et contrôle.</t>
  </si>
  <si>
    <t>Il faut demander et regarder les preuves utiles : demander des propositions détaillées, familles de produits, fréquence, quantités et modalités d’intégration dans les menus. Il faut citer la trace que l’on peut regarder : bon, fiche produit, certificat, étiquette, tableau de suivi, facture ou document du fournisseur. Sans preuve lisible, on ne peut pas valider correctement.</t>
  </si>
  <si>
    <t>Protéines végétales : Il faut demander et regarder les preuves utiles : demander des propositions détaillées, familles de produits. Sans trace claire, on ne valide pas.</t>
  </si>
  <si>
    <t>Protéines végétales — Tracer : Protéines → Végétales → Demander.</t>
  </si>
  <si>
    <t>Conseil formateur Q057 : partir du fil « Protéines végétales → Preuve → Fiche produit ». Faire citer une preuve réelle, son support et son lieu de conservation. Refuser la réponse orale ou vague si aucune trace exploitable n’est nommée.</t>
  </si>
  <si>
    <t>Protéines végétales : Demander des propositions détaillées, familles de produits, fréquence, quantités et modalités d’intégration dans les menus. La preuve doit être lisible, conservée et reliée au marché.</t>
  </si>
  <si>
    <t>Protéines végétales → Preuve → Fiche produit.</t>
  </si>
  <si>
    <t>Protéines végétales → Trace écrite → Fiche produit.</t>
  </si>
  <si>
    <t>Quel risque faut-il éviter avec le point « Protéines végétales », et quelle mesure sécurise le marché ?</t>
  </si>
  <si>
    <t>Quelle erreur peut poser problème avec le point « Protéines végétales », et comment l’éviter ?</t>
  </si>
  <si>
    <t>Le risque principal est de se limiter à un mot végétarien sans garantir diversité, qualité culinaire, équilibre ou disponibilité.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</si>
  <si>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se limiter à un mot végétarien sans garantir diversité, qualité culinaire, équilibre ou disponibilité. Il faut expliquer ce qui peut mal se passer : mauvais choix, livraison bloquée, comparaison impossible, promesse non tenue ou contrôle sans preuve. La correction consiste à écrire clairement ce qui est demandé et ce qui sera vérifié.</t>
  </si>
  <si>
    <t>Protéines végétales : L’erreur à éviter est de se limiter à un mot végétarien sans garantir diversité, qualité culinaire, équilibre ou. On explique le blocage et comment l’éviter.</t>
  </si>
  <si>
    <t>Protéines végétales — Sécuriser : Protéines → Végétales → Risque.</t>
  </si>
  <si>
    <t>Conseil formateur Q058 : partir du fil « Protéines végétales → Risque → Sécurisation ». Faire nommer le risque, sa conséquence et la correction prévue. La réponse doit montrer l’effet concret sur la concurrence, la livraison, la comparaison ou le suivi.</t>
  </si>
  <si>
    <t>Protéines végétales : Le risque principal est de se limiter à un mot végétarien sans garantir diversité, qualité culinaire, équilibre ou. Le risque doit être nommé avec sa mesure de sécurisation.</t>
  </si>
  <si>
    <t>Protéines végétales → Risque → Sécurisation.</t>
  </si>
  <si>
    <t>Protéines végétales → Erreur → Correction.</t>
  </si>
  <si>
    <t>Comment appliquer le point « Protéines végétales » en préparation, réception ou suivi d’exécution ?</t>
  </si>
  <si>
    <t>Concrètement, que fais-tu pour appliquer ou contrôler le point « Protéines végétales » ?</t>
  </si>
  <si>
    <t>Tester recettes, textures, acceptabilité, assaisonnement et présentation pour accompagner le changement des convives.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</si>
  <si>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il faut tester recettes, textures, acceptabilité, assaisonnement et présentation pour accompagner le changement des convives. Il faut décrire le geste de terrain : regarder le document, comparer avec la commande, contrôler le produit ou la livraison, noter l’écart et prévenir si nécessaire. La réponse doit être concrète.</t>
  </si>
  <si>
    <t>Protéines végétales : Sur le terrain, il faut tester recettes, textures, acceptabilité, assaisonnement et présentation pour accompagner. On regarde, on compare, on note et on signale.</t>
  </si>
  <si>
    <t>Protéines végétales — Agir : Protéines → Végétales → Application.</t>
  </si>
  <si>
    <t>Conseil formateur Q059 : partir du fil « Protéines végétales → Application → Terrain ». Ramener l’apprenant à une action observable : regarder, comparer, noter, signaler. Faire préciser le moment du contrôle et le document utilisé.</t>
  </si>
  <si>
    <t>Protéines végétales : Tester recettes, textures, acceptabilité, assaisonnement et présentation pour accompagner le changement des convives. L’action, le moment et le support de contrôle doivent être identifiés.</t>
  </si>
  <si>
    <t>Protéines végétales → Application → Terrain.</t>
  </si>
  <si>
    <t>Protéines végétales → Geste terrain → Suivi.</t>
  </si>
  <si>
    <t>Dans quelle pièce du marché faut-il placer le point « Protéines végétales », et comment vérifier la cohérence avec les autres pièces ?</t>
  </si>
  <si>
    <t>Dans quel document ranges-tu le point « Protéines végétales », et que vérifies-tu pour éviter une contradiction ?</t>
  </si>
  <si>
    <t>Exiger une option ou un pourcentage adapté, avec propositions dans l’offre et pénalité si l’engagement n’est pas tenu. La réponse doit distinguer la pièce qui fixe l’exigence, celle qui règle l’exécution, celle qui organise la réponse et celle qui porte les prix. La clause ou le critère reste mesurable, vérifiable et cohérent avec le besoin alimentaire.</t>
  </si>
  <si>
    <t>Il faut écrire l’exigence clairement dans le marché puis vérifier pendant l’exécution : exiger une option ou un pourcentage adapté, avec propositions dans l’offre et pénalité si l’engagement n’est pas. Il faut dire dans quel document la règle doit être écrite et vérifier qu’elle ne contredit pas une autre pièce. Ce qui est demandé au fournisseur doit pouvoir être compris, prouvé et contrôlé.</t>
  </si>
  <si>
    <t>Protéines végétales : Il faut écrire l’exigence clairement dans le marché puis vérifier pendant l’exécution : exiger une option ou un. La règle doit être au bon endroit et compréhensible.</t>
  </si>
  <si>
    <t>Protéines végétales — Placer : Protéines → Végétales → Critère.</t>
  </si>
  <si>
    <t>Conseil formateur Q060 : partir du fil « Protéines végétales → Critère → Clause ». Faire placer l’information dans la bonne pièce du marché et vérifier la cohérence entre RC, CCTP, CCAP et BPU. Relancer si critère, clause et prix sont confondus.</t>
  </si>
  <si>
    <t>Protéines végétales : Exiger une option ou un pourcentage adapté, avec propositions dans l’offre et pénalité si l’engagement n’est pas tenu. La bonne pièce du marché doit porter une règle mesurable.</t>
  </si>
  <si>
    <t>Protéines végétales → Critère → Clause.</t>
  </si>
  <si>
    <t>Protéines végétales → Écrire clair → Vérifier.</t>
  </si>
  <si>
    <t>Que faut-il contrôler sur le point « BEGES » pour sécuriser le marché ?</t>
  </si>
  <si>
    <t>Que contrôles-tu sur le point « BEGES » pour éviter un problème ?</t>
  </si>
  <si>
    <t>Bilan des émissions de gaz à effet de serre et plan de transition transmis par les titulaires soumis à l’obligation. La réponse doit rester liée au besoin, à la preuve et au contrôle. Elle évite les formulations vagues et permet de vérifier l’engagement pendant la consultation puis l’exécution.</t>
  </si>
  <si>
    <t>Bilan des émissions de gaz à effet de serre et plan de transition transmis par les titulaires soumis à l’obligation. Il faut relier la réponse à une action simple : vérifier, comparer, garder une trace et signaler ce qui ne va pas.</t>
  </si>
  <si>
    <t>BEGES : Bilan des émissions de gaz à effet de serre et plan de transition transmis par les titulaires soumis à. On vérifie avec une preuve simple.</t>
  </si>
  <si>
    <t>BEGES — Vérifier : Beges → Qualifier → Bilan.</t>
  </si>
  <si>
    <t>Conseil formateur Q061 : partir du fil « BEGES → Qualification → Exécution ». Ramener l’apprenant à une action observable : regarder, comparer, noter, signaler. Faire préciser le moment du contrôle et le document utilisé.</t>
  </si>
  <si>
    <t>BEGES : Bilan des émissions de gaz à effet de serre et plan de transition transmis par les titulaires soumis à l’obligation. La réponse doit relier besoin, preuve et contrôle.</t>
  </si>
  <si>
    <t>BEGES → Qualification → Exécution.</t>
  </si>
  <si>
    <t>BEGES → Contrôler → Exécution.</t>
  </si>
  <si>
    <t>Quelles preuves permettent de contrôler le point « BEGES » dans le dossier du marché ?</t>
  </si>
  <si>
    <t>Quelle preuve demandes-tu ou gardes-tu pour vérifier le point « BEGES » ?</t>
  </si>
  <si>
    <t>Vérifier la transmission du BEGES et du plan de transition lorsque l’opérateur y est soumis, sans prétendre analyser tout son contenu. La réponse doit nommer les justificatifs, leur support et leur lieu de conservation. La preuve doit pouvoir être relue pendant l’analyse des offres, à la réception ou lors du suivi d’exécution, avec un lien clair entre exigence, pièce du marché et contrôle.</t>
  </si>
  <si>
    <t>Il faut demander et regarder les preuves utiles : vérifier la transmission du BEGES et du plan de transition lorsque l’opérateur y est soumis, sans prétendre analyser tout son contenu. Il faut citer la trace que l’on peut regarder : bon, fiche produit, certificat, étiquette, tableau de suivi, facture ou document du fournisseur. Sans preuve lisible, on ne peut pas valider correctement.</t>
  </si>
  <si>
    <t>BEGES : Il faut demander et regarder les preuves utiles : vérifier la transmission du BEGES et du plan de transition. Sans trace claire, on ne valide pas.</t>
  </si>
  <si>
    <t>BEGES — Tracer : Beges → Transmission → Transition.</t>
  </si>
  <si>
    <t>Conseil formateur Q062 : partir du fil « BEGES → Preuve → Fiche produit ». Faire citer une preuve réelle, son support et son lieu de conservation. Refuser la réponse orale ou vague si aucune trace exploitable n’est nommée.</t>
  </si>
  <si>
    <t>BEGES : Vérifier la transmission du BEGES et du plan de transition lorsque l’opérateur y est soumis, sans prétendre analyser tout son. La preuve doit être lisible, conservée et reliée au marché.</t>
  </si>
  <si>
    <t>BEGES → Preuve → Fiche produit.</t>
  </si>
  <si>
    <t>BEGES → Trace écrite → Fiche produit.</t>
  </si>
  <si>
    <t>Quel risque faut-il éviter avec le point « BEGES », et quelle mesure sécurise le marché ?</t>
  </si>
  <si>
    <t>Quelle erreur peut poser problème avec le point « BEGES », et comment l’éviter ?</t>
  </si>
  <si>
    <t>Le risque principal est de exiger le document à un candidat non concerné ou croire que l’acheteur doit expertiser en détail le bilan climatique.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</si>
  <si>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exiger le document à un candidat non concerné ou croire que l’acheteur doit expertiser en détail le bilan climatique. Il faut expliquer ce qui peut mal se passer : mauvais choix, livraison bloquée, comparaison impossible, promesse non tenue ou contrôle sans preuve. La correction consiste à écrire clairement ce qui est demandé et ce qui sera vérifié.</t>
  </si>
  <si>
    <t>BEGES : L’erreur à éviter est de exiger le document à un candidat non concerné ou croire que l’acheteur doit expertiser en. On explique le blocage et comment l’éviter.</t>
  </si>
  <si>
    <t>BEGES — Sécuriser : Beges → Risque → Erreur.</t>
  </si>
  <si>
    <t>Conseil formateur Q063 : partir du fil « BEGES → Risque → Sécurisation ». Faire nommer le risque, sa conséquence et la correction prévue. La réponse doit montrer l’effet concret sur la concurrence, la livraison, la comparaison ou le suivi.</t>
  </si>
  <si>
    <t>BEGES : Le risque principal est de exiger le document à un candidat non concerné ou croire que l’acheteur doit expertiser en détail. Le risque doit être nommé avec sa mesure de sécurisation.</t>
  </si>
  <si>
    <t>BEGES → Risque → Sécurisation.</t>
  </si>
  <si>
    <t>BEGES → Erreur → Correction.</t>
  </si>
  <si>
    <t>Comment appliquer le point « BEGES » en préparation, réception ou suivi d’exécution ?</t>
  </si>
  <si>
    <t>Concrètement, que fais-tu pour appliquer ou contrôler le point « BEGES » ?</t>
  </si>
  <si>
    <t>Classer la demande BEGES comme contrôle documentaire et suivre les délais de transmission prévus.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</si>
  <si>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il faut classer la demande BEGES comme contrôle documentaire et suivre les délais de transmission prévus. Il faut décrire le geste de terrain : regarder le document, comparer avec la commande, contrôler le produit ou la livraison, noter l’écart et prévenir si nécessaire. La réponse doit être concrète.</t>
  </si>
  <si>
    <t>BEGES : Sur le terrain, il faut classer la demande BEGES comme contrôle documentaire et suivre les délais de transmission. On regarde, on compare, on note et on signale.</t>
  </si>
  <si>
    <t>BEGES — Agir : Beges → Application → Terrain.</t>
  </si>
  <si>
    <t>Conseil formateur Q064 : partir du fil « BEGES → Application → Terrain ». Ramener l’apprenant à une action observable : regarder, comparer, noter, signaler. Faire préciser le moment du contrôle et le document utilisé.</t>
  </si>
  <si>
    <t>BEGES : Classer la demande BEGES comme contrôle documentaire et suivre les délais de transmission prévus. L’action, le moment et le support de contrôle doivent être identifiés.</t>
  </si>
  <si>
    <t>BEGES → Application → Terrain.</t>
  </si>
  <si>
    <t>BEGES → Geste terrain → Suivi.</t>
  </si>
  <si>
    <t>Dans quelle pièce du marché faut-il placer le point « BEGES », et comment vérifier la cohérence avec les autres pièces ?</t>
  </si>
  <si>
    <t>Dans quel document ranges-tu le point « BEGES », et que vérifies-tu pour éviter une contradiction ?</t>
  </si>
  <si>
    <t>Insérer une condition d’exécution et, si nécessaire, un cas d’exclusion facultatif selon le contexte de consultation. La réponse doit distinguer la pièce qui fixe l’exigence, celle qui règle l’exécution, celle qui organise la réponse et celle qui porte les prix. La clause ou le critère reste mesurable, vérifiable et cohérent avec le besoin alimentaire.</t>
  </si>
  <si>
    <t>Il faut écrire l’exigence clairement dans le marché puis vérifier pendant l’exécution : insérer une condition d’exécution et, si nécessaire, un cas d’exclusion facultatif selon le contexte de consultation. Il faut dire dans quel document la règle doit être écrite et vérifier qu’elle ne contredit pas une autre pièce. Ce qui est demandé au fournisseur doit pouvoir être compris, prouvé et contrôlé.</t>
  </si>
  <si>
    <t>BEGES : Il faut écrire l’exigence clairement dans le marché puis vérifier pendant l’exécution : insérer une condition. La règle doit être au bon endroit et compréhensible.</t>
  </si>
  <si>
    <t>BEGES — Placer : Beges → Critère → Clause.</t>
  </si>
  <si>
    <t>Conseil formateur Q065 : partir du fil « BEGES → Critère → Clause ». Faire placer l’information dans la bonne pièce du marché et vérifier la cohérence entre RC, CCTP, CCAP et BPU. Relancer si critère, clause et prix sont confondus.</t>
  </si>
  <si>
    <t>BEGES : Insérer une condition d’exécution et, si nécessaire, un cas d’exclusion facultatif selon le contexte de consultation. La bonne pièce du marché doit porter une règle mesurable.</t>
  </si>
  <si>
    <t>BEGES → Critère → Clause.</t>
  </si>
  <si>
    <t>BEGES → Écrire clair → Vérifier.</t>
  </si>
  <si>
    <t>Que faut-il contrôler sur le point « Biodiversité » pour sécuriser le marché ?</t>
  </si>
  <si>
    <t>Que contrôles-tu sur le point « Biodiversité » pour éviter un problème ?</t>
  </si>
  <si>
    <t>Prise en compte des effets de la production alimentaire sur les sols, l’eau, les espèces et les équilibres naturels. La réponse doit rester liée au besoin, à la preuve et au contrôle. Elle évite les formulations vagues et permet de vérifier l’engagement pendant la consultation puis l’exécution.</t>
  </si>
  <si>
    <t>Prise en compte des effets de la production alimentaire sur les sols, l’eau, les espèces et les équilibres naturels. Il faut relier la réponse à une action simple : vérifier, comparer, garder une trace et signaler ce qui ne va pas.</t>
  </si>
  <si>
    <t>Biodiversité : Prise en compte des effets de la production alimentaire sur les sols, l’eau, les espèces et les équilibres. On vérifie avec une preuve simple.</t>
  </si>
  <si>
    <t>Biodiversité — Vérifier : Biodiversité → Qualifier → Prise.</t>
  </si>
  <si>
    <t>Conseil formateur Q066 : partir du fil « Biodiversité → Qualification → Exécution ». Ramener l’apprenant à une action observable : regarder, comparer, noter, signaler. Faire préciser le moment du contrôle et le document utilisé.</t>
  </si>
  <si>
    <t>Biodiversité : Prise en compte des effets de la production alimentaire sur les sols, l’eau, les espèces et les équilibres naturels. La réponse doit relier besoin, preuve et contrôle.</t>
  </si>
  <si>
    <t>Biodiversité → Qualification → Exécution.</t>
  </si>
  <si>
    <t>Biodiversité → Contrôler → Exécution.</t>
  </si>
  <si>
    <t>Quelles preuves permettent de contrôler le point « Biodiversité » dans le dossier du marché ?</t>
  </si>
  <si>
    <t>Quelle preuve demandes-tu ou gardes-tu pour vérifier le point « Biodiversité » ?</t>
  </si>
  <si>
    <t>S’appuyer sur pratiques agricoles, certifications, réduction d’intrants, protection de l’eau et actions concrètes de filière. La réponse doit nommer les justificatifs, leur support et leur lieu de conservation. La preuve doit pouvoir être relue pendant l’analyse des offres, à la réception ou lors du suivi d’exécution, avec un lien clair entre exigence, pièce du marché et contrôle.</t>
  </si>
  <si>
    <t>Il faut demander et regarder les preuves utiles : s’appuyer sur pratiques agricoles, certifications, réduction d’intrants, protection de l’eau et actions concrètes de filière. Il faut citer la trace que l’on peut regarder : bon, fiche produit, certificat, étiquette, tableau de suivi, facture ou document du fournisseur. Sans preuve lisible, on ne peut pas valider correctement.</t>
  </si>
  <si>
    <t>Biodiversité : Il faut demander et regarder les preuves utiles : s’appuyer sur pratiques agricoles, certifications, réduction. Sans trace claire, on ne valide pas.</t>
  </si>
  <si>
    <t>Biodiversité — Tracer : Biodiversité → Appuyer → Pratiques.</t>
  </si>
  <si>
    <t>Conseil formateur Q067 : partir du fil « Biodiversité → Preuve → Fiche produit ». Faire citer une preuve réelle, son support et son lieu de conservation. Refuser la réponse orale ou vague si aucune trace exploitable n’est nommée.</t>
  </si>
  <si>
    <t>Biodiversité : S’appuyer sur pratiques agricoles, certifications, réduction d’intrants, protection de l’eau et actions concrètes de filière. La preuve doit être lisible, conservée et reliée au marché.</t>
  </si>
  <si>
    <t>Biodiversité → Preuve → Fiche produit.</t>
  </si>
  <si>
    <t>Biodiversité → Trace écrite → Fiche produit.</t>
  </si>
  <si>
    <t>Quel risque faut-il éviter avec le point « Biodiversité », et quelle mesure sécurise le marché ?</t>
  </si>
  <si>
    <t>Quelle erreur peut poser problème avec le point « Biodiversité », et comment l’éviter ?</t>
  </si>
  <si>
    <t>Le risque principal est de utiliser le mot biodiversité sans preuve technique ou mélanger environnement général et indicateur vérifiable.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</si>
  <si>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utiliser le mot biodiversité sans preuve technique ou mélanger environnement général et indicateur vérifiable. Il faut expliquer ce qui peut mal se passer : mauvais choix, livraison bloquée, comparaison impossible, promesse non tenue ou contrôle sans preuve. La correction consiste à écrire clairement ce qui est demandé et ce qui sera vérifié.</t>
  </si>
  <si>
    <t>Biodiversité : L’erreur à éviter est de utiliser le mot biodiversité sans preuve technique ou mélanger environnement général et. On explique le blocage et comment l’éviter.</t>
  </si>
  <si>
    <t>Biodiversité — Sécuriser : Biodiversité → Risque → Erreur.</t>
  </si>
  <si>
    <t>Conseil formateur Q068 : partir du fil « Biodiversité → Risque → Sécurisation ». Faire nommer le risque, sa conséquence et la correction prévue. La réponse doit montrer l’effet concret sur la concurrence, la livraison, la comparaison ou le suivi.</t>
  </si>
  <si>
    <t>Biodiversité : Le risque principal est de utiliser le mot biodiversité sans preuve technique ou mélanger environnement général et indicateur. Le risque doit être nommé avec sa mesure de sécurisation.</t>
  </si>
  <si>
    <t>Biodiversité → Risque → Sécurisation.</t>
  </si>
  <si>
    <t>Biodiversité → Erreur → Correction.</t>
  </si>
  <si>
    <t>Comment appliquer le point « Biodiversité » en préparation, réception ou suivi d’exécution ?</t>
  </si>
  <si>
    <t>Concrètement, que fais-tu pour appliquer ou contrôler le point « Biodiversité » ?</t>
  </si>
  <si>
    <t>Poser des questions simples sur les pratiques de production, traitements, eau, sols et biodiversité lors du sourçage.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</si>
  <si>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il faut poser des questions simples sur les pratiques de production, traitements, eau, sols et biodiversité lors du sourçage. Il faut décrire le geste de terrain : regarder le document, comparer avec la commande, contrôler le produit ou la livraison, noter l’écart et prévenir si nécessaire. La réponse doit être concrète.</t>
  </si>
  <si>
    <t>Biodiversité : Sur le terrain, il faut poser des questions simples sur les pratiques de production, traitements, eau, sols et. On regarde, on compare, on note et on signale.</t>
  </si>
  <si>
    <t>Biodiversité — Agir : Biodiversité → Application → Terrain.</t>
  </si>
  <si>
    <t>Conseil formateur Q069 : partir du fil « Biodiversité → Application → Terrain ». Ramener l’apprenant à une action observable : regarder, comparer, noter, signaler. Faire préciser le moment du contrôle et le document utilisé.</t>
  </si>
  <si>
    <t>Biodiversité : Poser des questions simples sur les pratiques de production, traitements, eau, sols et biodiversité lors du sourçage. L’action, le moment et le support de contrôle doivent être identifiés.</t>
  </si>
  <si>
    <t>Biodiversité → Application → Terrain.</t>
  </si>
  <si>
    <t>Biodiversité → Geste terrain → Suivi.</t>
  </si>
  <si>
    <t>Dans quelle pièce du marché faut-il placer le point « Biodiversité », et comment vérifier la cohérence avec les autres pièces ?</t>
  </si>
  <si>
    <t>Dans quel document ranges-tu le point « Biodiversité », et que vérifies-tu pour éviter une contradiction ?</t>
  </si>
  <si>
    <t>Traduire l’objectif en exigence environnementale mesurable et liée à l’objet du marché. La réponse doit distinguer la pièce qui fixe l’exigence, celle qui règle l’exécution, celle qui organise la réponse et celle qui porte les prix. La clause ou le critère reste mesurable, vérifiable et cohérent avec le besoin alimentaire.</t>
  </si>
  <si>
    <t>Il faut écrire l’exigence clairement dans le marché puis vérifier pendant l’exécution : traduire l’objectif en exigence environnementale mesurable et liée à l’objet du marché. Il faut dire dans quel document la règle doit être écrite et vérifier qu’elle ne contredit pas une autre pièce. Ce qui est demandé au fournisseur doit pouvoir être compris, prouvé et contrôlé.</t>
  </si>
  <si>
    <t>Biodiversité : Il faut écrire l’exigence clairement dans le marché puis vérifier pendant l’exécution : traduire l’objectif en. La règle doit être au bon endroit et compréhensible.</t>
  </si>
  <si>
    <t>Biodiversité — Placer : Biodiversité → Critère → Clause.</t>
  </si>
  <si>
    <t>Conseil formateur Q070 : partir du fil « Biodiversité → Critère → Clause ». Faire placer l’information dans la bonne pièce du marché et vérifier la cohérence entre RC, CCTP, CCAP et BPU. Relancer si critère, clause et prix sont confondus.</t>
  </si>
  <si>
    <t>Biodiversité : Traduire l’objectif en exigence environnementale mesurable et liée à l’objet du marché. La bonne pièce du marché doit porter une règle mesurable.</t>
  </si>
  <si>
    <t>Biodiversité → Critère → Clause.</t>
  </si>
  <si>
    <t>Biodiversité → Écrire clair → Vérifier.</t>
  </si>
  <si>
    <t>Que faut-il contrôler sur le point « Eau » pour sécuriser le marché ?</t>
  </si>
  <si>
    <t>Que contrôles-tu sur le point « Eau » pour éviter un problème ?</t>
  </si>
  <si>
    <t>Maîtrise des impacts des productions alimentaires sur les nappes, captages et milieux aquatiques. La réponse doit rester liée au besoin, à la preuve et au contrôle. Elle évite les formulations vagues et permet de vérifier l’engagement pendant la consultation puis l’exécution.</t>
  </si>
  <si>
    <t>Maîtrise des impacts des productions alimentaires sur les nappes, captages et milieux aquatiques. Il faut relier la réponse à une action simple : vérifier, comparer, garder une trace et signaler ce qui ne va pas.</t>
  </si>
  <si>
    <t>Eau : Maîtrise des impacts des productions alimentaires sur les nappes, captages et milieux aquatiques. On vérifie avec une preuve simple.</t>
  </si>
  <si>
    <t>Eau — Vérifier : Qualifier → Maîtrise → Impacts.</t>
  </si>
  <si>
    <t>Conseil formateur Q071 : partir du fil « Eau → Qualification → Exécution ». Ramener l’apprenant à une action observable : regarder, comparer, noter, signaler. Faire préciser le moment du contrôle et le document utilisé.</t>
  </si>
  <si>
    <t>Eau : Maîtrise des impacts des productions alimentaires sur les nappes, captages et milieux aquatiques. La réponse doit relier besoin, preuve et contrôle.</t>
  </si>
  <si>
    <t>Eau → Qualification → Exécution.</t>
  </si>
  <si>
    <t>Eau → Contrôler → Exécution.</t>
  </si>
  <si>
    <t>Quelles preuves permettent de contrôler le point « Eau » dans le dossier du marché ?</t>
  </si>
  <si>
    <t>Quelle preuve demandes-tu ou gardes-tu pour vérifier le point « Eau » ?</t>
  </si>
  <si>
    <t>Vérifier pratiques agricoles, zones de captage, fertilisation, risques de pollution et documents environnementaux disponibles. La réponse doit nommer les justificatifs, leur support et leur lieu de conservation. La preuve doit pouvoir être relue pendant l’analyse des offres, à la réception ou lors du suivi d’exécution, avec un lien clair entre exigence, pièce du marché et contrôle.</t>
  </si>
  <si>
    <t>Il faut demander et regarder les preuves utiles : vérifier pratiques agricoles, zones de captage, fertilisation, risques de pollution et documents environnementaux disponibles. Il faut citer la trace que l’on peut regarder : bon, fiche produit, certificat, étiquette, tableau de suivi, facture ou document du fournisseur. Sans preuve lisible, on ne peut pas valider correctement.</t>
  </si>
  <si>
    <t>Eau : Il faut demander et regarder les preuves utiles : vérifier pratiques agricoles, zones de captage, fertilisation. Sans trace claire, on ne valide pas.</t>
  </si>
  <si>
    <t>Eau — Tracer : Pratiques → Agricoles → Zones.</t>
  </si>
  <si>
    <t>Conseil formateur Q072 : partir du fil « Eau → Preuve → Fiche produit ». Faire citer une preuve réelle, son support et son lieu de conservation. Refuser la réponse orale ou vague si aucune trace exploitable n’est nommée.</t>
  </si>
  <si>
    <t>Eau : Vérifier pratiques agricoles, zones de captage, fertilisation, risques de pollution et documents environnementaux. La preuve doit être lisible, conservée et reliée au marché.</t>
  </si>
  <si>
    <t>Eau → Preuve → Fiche produit.</t>
  </si>
  <si>
    <t>Eau → Trace écrite → Fiche produit.</t>
  </si>
  <si>
    <t>Quel risque faut-il éviter avec le point « Eau », et quelle mesure sécurise le marché ?</t>
  </si>
  <si>
    <t>Quelle erreur peut poser problème avec le point « Eau », et comment l’éviter ?</t>
  </si>
  <si>
    <t>Le risque principal est de ne regarder que le prix ou l’origine sans interroger les effets des pratiques agricoles sur l’eau.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</si>
  <si>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ne regarder que le prix ou l’origine sans interroger les effets des pratiques agricoles sur l’eau. Il faut expliquer ce qui peut mal se passer : mauvais choix, livraison bloquée, comparaison impossible, promesse non tenue ou contrôle sans preuve. La correction consiste à écrire clairement ce qui est demandé et ce qui sera vérifié.</t>
  </si>
  <si>
    <t>Eau : L’erreur à éviter est de ne regarder que le prix ou l’origine sans interroger les effets des pratiques agricoles. On explique le blocage et comment l’éviter.</t>
  </si>
  <si>
    <t>Eau — Sécuriser : Risque → Erreur → Éviter.</t>
  </si>
  <si>
    <t>Conseil formateur Q073 : partir du fil « Eau → Risque → Sécurisation ». Faire nommer le risque, sa conséquence et la correction prévue. La réponse doit montrer l’effet concret sur la concurrence, la livraison, la comparaison ou le suivi.</t>
  </si>
  <si>
    <t>Eau : Le risque principal est de ne regarder que le prix ou l’origine sans interroger les effets des pratiques agricoles sur l’eau. Le risque doit être nommé avec sa mesure de sécurisation.</t>
  </si>
  <si>
    <t>Eau → Risque → Sécurisation.</t>
  </si>
  <si>
    <t>Eau → Erreur → Correction.</t>
  </si>
  <si>
    <t>Comment appliquer le point « Eau » en préparation, réception ou suivi d’exécution ?</t>
  </si>
  <si>
    <t>Concrètement, que fais-tu pour appliquer ou contrôler le point « Eau » ?</t>
  </si>
  <si>
    <t>Demander au fournisseur comment il limite les pollutions et sécurise les pratiques autour de l’eau.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</si>
  <si>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il faut demander au fournisseur comment il limite les pollutions et sécurise les pratiques autour de l’eau. Il faut décrire le geste de terrain : regarder le document, comparer avec la commande, contrôler le produit ou la livraison, noter l’écart et prévenir si nécessaire. La réponse doit être concrète.</t>
  </si>
  <si>
    <t>Eau : Sur le terrain, il faut demander au fournisseur comment il limite les pollutions et sécurise les pratiques autour. On regarde, on compare, on note et on signale.</t>
  </si>
  <si>
    <t>Eau — Agir : Application → Terrain → Demander.</t>
  </si>
  <si>
    <t>Conseil formateur Q074 : partir du fil « Eau → Application → Terrain ». Ramener l’apprenant à une action observable : regarder, comparer, noter, signaler. Faire préciser le moment du contrôle et le document utilisé.</t>
  </si>
  <si>
    <t>Eau : Demander au fournisseur comment il limite les pollutions et sécurise les pratiques autour de l’eau. L’action, le moment et le support de contrôle doivent être identifiés.</t>
  </si>
  <si>
    <t>Eau → Application → Terrain.</t>
  </si>
  <si>
    <t>Eau → Geste terrain → Suivi.</t>
  </si>
  <si>
    <t>Dans quelle pièce du marché faut-il placer le point « Eau », et comment vérifier la cohérence avec les autres pièces ?</t>
  </si>
  <si>
    <t>Dans quel document ranges-tu le point « Eau », et que vérifies-tu pour éviter une contradiction ?</t>
  </si>
  <si>
    <t>Intégrer l’eau comme critère environnemental objectif, proportionné et lié aux produits concernés. La réponse doit distinguer la pièce qui fixe l’exigence, celle qui règle l’exécution, celle qui organise la réponse et celle qui porte les prix. La clause ou le critère reste mesurable, vérifiable et cohérent avec le besoin alimentaire.</t>
  </si>
  <si>
    <t>Il faut écrire l’exigence clairement dans le marché puis vérifier pendant l’exécution : intégrer l’eau comme critère environnemental objectif, proportionné et lié aux produits concernés. Il faut dire dans quel document la règle doit être écrite et vérifier qu’elle ne contredit pas une autre pièce. Ce qui est demandé au fournisseur doit pouvoir être compris, prouvé et contrôlé.</t>
  </si>
  <si>
    <t>Eau : Il faut écrire l’exigence clairement dans le marché puis vérifier pendant l’exécution : intégrer l’eau comme. La règle doit être au bon endroit et compréhensible.</t>
  </si>
  <si>
    <t>Eau — Placer : Critère → Clause → Intégrer.</t>
  </si>
  <si>
    <t>Conseil formateur Q075 : partir du fil « Eau → Critère → Clause ». Faire placer l’information dans la bonne pièce du marché et vérifier la cohérence entre RC, CCTP, CCAP et BPU. Relancer si critère, clause et prix sont confondus.</t>
  </si>
  <si>
    <t>Eau : Intégrer l’eau comme critère environnemental objectif, proportionné et lié aux produits concernés. La bonne pièce du marché doit porter une règle mesurable.</t>
  </si>
  <si>
    <t>Eau → Critère → Clause.</t>
  </si>
  <si>
    <t>Eau → Écrire clair → Vérifier.</t>
  </si>
  <si>
    <t>Que faut-il contrôler sur le point « Intrants » pour sécuriser le marché ?</t>
  </si>
  <si>
    <t>Que contrôles-tu sur le point « Intrants » pour éviter un problème ?</t>
  </si>
  <si>
    <t>Réduction de la dépendance aux produits phytosanitaires, fertilisants et pratiques agricoles à impact environnemental. La réponse doit rester liée au besoin, à la preuve et au contrôle. Elle évite les formulations vagues et permet de vérifier l’engagement pendant la consultation puis l’exécution.</t>
  </si>
  <si>
    <t>Réduction de la dépendance aux produits phytosanitaires, fertilisants et pratiques agricoles à impact environnemental. Il faut relier la réponse à une action simple : vérifier, comparer, garder une trace et signaler ce qui ne va pas.</t>
  </si>
  <si>
    <t>Intrants : Réduction de la dépendance aux produits phytosanitaires, fertilisants et pratiques agricoles à impact. On vérifie avec une preuve simple.</t>
  </si>
  <si>
    <t>Intrants — Vérifier : Intrants → Qualifier → Réduction.</t>
  </si>
  <si>
    <t>Conseil formateur Q076 : partir du fil « Intrants → Qualification → Exécution ». Ramener l’apprenant à une action observable : regarder, comparer, noter, signaler. Faire préciser le moment du contrôle et le document utilisé.</t>
  </si>
  <si>
    <t>Intrants : Réduction de la dépendance aux produits phytosanitaires, fertilisants et pratiques agricoles à impact environnemental. La réponse doit relier besoin, preuve et contrôle.</t>
  </si>
  <si>
    <t>Intrants → Qualification → Exécution.</t>
  </si>
  <si>
    <t>Intrants → Contrôler → Exécution.</t>
  </si>
  <si>
    <t>Quelles preuves permettent de contrôler le point « Intrants » dans le dossier du marché ?</t>
  </si>
  <si>
    <t>Quelle preuve demandes-tu ou gardes-tu pour vérifier le point « Intrants » ?</t>
  </si>
  <si>
    <t>S’appuyer sur certification, pratiques déclarées, documents de filière et cohérence avec les exigences du marché. La réponse doit nommer les justificatifs, leur support et leur lieu de conservation. La preuve doit pouvoir être relue pendant l’analyse des offres, à la réception ou lors du suivi d’exécution, avec un lien clair entre exigence, pièce du marché et contrôle.</t>
  </si>
  <si>
    <t>Il faut demander et regarder les preuves utiles : s’appuyer sur certification, pratiques déclarées, documents de filière et cohérence avec les exigences du marché. Il faut citer la trace que l’on peut regarder : bon, fiche produit, certificat, étiquette, tableau de suivi, facture ou document du fournisseur. Sans preuve lisible, on ne peut pas valider correctement.</t>
  </si>
  <si>
    <t>Intrants : Il faut demander et regarder les preuves utiles : s’appuyer sur certification, pratiques déclarées, documents de. Sans trace claire, on ne valide pas.</t>
  </si>
  <si>
    <t>Intrants — Tracer : Intrants → Appuyer → Certification.</t>
  </si>
  <si>
    <t>Conseil formateur Q077 : partir du fil « Intrants → Preuve → Certification ». Faire citer une preuve réelle, son support et son lieu de conservation. Refuser la réponse orale ou vague si aucune trace exploitable n’est nommée.</t>
  </si>
  <si>
    <t>Intrants : S’appuyer sur certification, pratiques déclarées, documents de filière et cohérence avec les exigences du marché. La preuve doit être lisible, conservée et reliée au marché.</t>
  </si>
  <si>
    <t>Intrants → Preuve → Certification.</t>
  </si>
  <si>
    <t>Intrants → Trace écrite → Certification.</t>
  </si>
  <si>
    <t>Quel risque faut-il éviter avec le point « Intrants », et quelle mesure sécurise le marché ?</t>
  </si>
  <si>
    <t>Quelle erreur peut poser problème avec le point « Intrants », et comment l’éviter ?</t>
  </si>
  <si>
    <t>Le risque principal est de confondre absence totale d’intrants, réduction des intrants et certification environnementale.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</si>
  <si>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confondre absence totale d’intrants, réduction des intrants et certification environnementale. Il faut expliquer ce qui peut mal se passer : mauvais choix, livraison bloquée, comparaison impossible, promesse non tenue ou contrôle sans preuve. La correction consiste à écrire clairement ce qui est demandé et ce qui sera vérifié.</t>
  </si>
  <si>
    <t>Intrants : L’erreur à éviter est de confondre absence totale d’intrants, réduction des intrants et certification. On explique le blocage et comment l’éviter.</t>
  </si>
  <si>
    <t>Intrants — Sécuriser : Intrants → Risque → Erreur.</t>
  </si>
  <si>
    <t>Conseil formateur Q078 : partir du fil « Intrants → Risque → Sécurisation ». Faire nommer le risque, sa conséquence et la correction prévue. La réponse doit montrer l’effet concret sur la concurrence, la livraison, la comparaison ou le suivi.</t>
  </si>
  <si>
    <t>Intrants : Le risque principal est de confondre absence totale d’intrants, réduction des intrants et certification environnementale. Le risque doit être nommé avec sa mesure de sécurisation.</t>
  </si>
  <si>
    <t>Intrants → Risque → Sécurisation.</t>
  </si>
  <si>
    <t>Intrants → Erreur → Correction.</t>
  </si>
  <si>
    <t>Comment appliquer le point « Intrants » en préparation, réception ou suivi d’exécution ?</t>
  </si>
  <si>
    <t>Concrètement, que fais-tu pour appliquer ou contrôler le point « Intrants » ?</t>
  </si>
  <si>
    <t>Questionner les producteurs ou fournisseurs sur les traitements, la fertilisation et les garanties disponibles.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</si>
  <si>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il faut questionner les producteurs ou fournisseurs sur les traitements, la fertilisation et les garanties disponibles. Il faut décrire le geste de terrain : regarder le document, comparer avec la commande, contrôler le produit ou la livraison, noter l’écart et prévenir si nécessaire. La réponse doit être concrète.</t>
  </si>
  <si>
    <t>Intrants : Sur le terrain, il faut questionner les producteurs ou fournisseurs sur les traitements, la fertilisation et les. On regarde, on compare, on note et on signale.</t>
  </si>
  <si>
    <t>Intrants — Agir : Intrants → Application → Terrain.</t>
  </si>
  <si>
    <t>Conseil formateur Q079 : partir du fil « Intrants → Application → Terrain ». Ramener l’apprenant à une action observable : regarder, comparer, noter, signaler. Faire préciser le moment du contrôle et le document utilisé.</t>
  </si>
  <si>
    <t>Intrants : Questionner les producteurs ou fournisseurs sur les traitements, la fertilisation et les garanties disponibles. L’action, le moment et le support de contrôle doivent être identifiés.</t>
  </si>
  <si>
    <t>Intrants → Application → Terrain.</t>
  </si>
  <si>
    <t>Intrants → Geste terrain → Suivi.</t>
  </si>
  <si>
    <t>Dans quelle pièce du marché faut-il placer le point « Intrants », et comment vérifier la cohérence avec les autres pièces ?</t>
  </si>
  <si>
    <t>Dans quel document ranges-tu le point « Intrants », et que vérifies-tu pour éviter une contradiction ?</t>
  </si>
  <si>
    <t>Ne retenir que des exigences vérifiables et non discriminatoires sur les pratiques agricoles ou certifications pertinentes. La réponse doit distinguer la pièce qui fixe l’exigence, celle qui règle l’exécution, celle qui organise la réponse et celle qui porte les prix. La clause ou le critère reste mesurable, vérifiable et cohérent avec le besoin alimentaire.</t>
  </si>
  <si>
    <t>Il faut écrire l’exigence clairement dans le marché puis vérifier pendant l’exécution : ne retenir que des exigences vérifiables et non discriminatoires sur les pratiques agricoles ou certifications. Il faut dire dans quel document la règle doit être écrite et vérifier qu’elle ne contredit pas une autre pièce. Ce qui est demandé au fournisseur doit pouvoir être compris, prouvé et contrôlé.</t>
  </si>
  <si>
    <t>Intrants : Il faut écrire l’exigence clairement dans le marché puis vérifier pendant l’exécution : ne retenir que des. La règle doit être au bon endroit et compréhensible.</t>
  </si>
  <si>
    <t>Intrants — Placer : Intrants → Critère → Clause.</t>
  </si>
  <si>
    <t>Conseil formateur Q080 : partir du fil « Intrants → Critère → Clause ». Faire placer l’information dans la bonne pièce du marché et vérifier la cohérence entre RC, CCTP, CCAP et BPU. Relancer si critère, clause et prix sont confondus.</t>
  </si>
  <si>
    <t>Intrants : Ne retenir que des exigences vérifiables et non discriminatoires sur les pratiques agricoles ou certifications pertinentes. La bonne pièce du marché doit porter une règle mesurable.</t>
  </si>
  <si>
    <t>Intrants → Critère → Clause.</t>
  </si>
  <si>
    <t>Intrants → Écrire clair → Vérifier.</t>
  </si>
  <si>
    <t>Que faut-il contrôler sur le point « Résilience climat » pour sécuriser le marché ?</t>
  </si>
  <si>
    <t>Que contrôles-tu sur le point « Résilience climat » pour éviter un problème ?</t>
  </si>
  <si>
    <t>Capacité d’une filière ou d’un fournisseur à maintenir l’approvisionnement malgré sécheresse, gel, crise sanitaire ou rupture. La réponse doit rester liée au besoin, à la preuve et au contrôle. Elle évite les formulations vagues et permet de vérifier l’engagement pendant la consultation puis l’exécution.</t>
  </si>
  <si>
    <t>Capacité d’une filière ou d’un fournisseur à maintenir l’approvisionnement malgré sécheresse, gel, crise sanitaire ou rupture. Il faut relier la réponse à une action simple : vérifier, comparer, garder une trace et signaler ce qui ne va pas.</t>
  </si>
  <si>
    <t>Résilience climat : Capacité d’une filière ou d’un fournisseur à maintenir l’approvisionnement malgré sécheresse, gel, crise sanitaire. On vérifie avec une preuve simple.</t>
  </si>
  <si>
    <t>Résilience climat — Vérifier : Résilience → Climat → Qualifier.</t>
  </si>
  <si>
    <t>Conseil formateur Q081 : partir du fil « Résilience climat → Qualification → Exécution ». Ramener l’apprenant à une action observable : regarder, comparer, noter, signaler. Faire préciser le moment du contrôle et le document utilisé.</t>
  </si>
  <si>
    <t>Résilience climat : Capacité d’une filière ou d’un fournisseur à maintenir l’approvisionnement malgré sécheresse, gel, crise sanitaire ou. La réponse doit relier besoin, preuve et contrôle.</t>
  </si>
  <si>
    <t>Résilience climat → Qualification → Exécution.</t>
  </si>
  <si>
    <t>Résilience climat → Contrôler → Exécution.</t>
  </si>
  <si>
    <t>Quelles preuves permettent de contrôler le point « Résilience climat » dans le dossier du marché ?</t>
  </si>
  <si>
    <t>Quelle preuve demandes-tu ou gardes-tu pour vérifier le point « Résilience climat » ?</t>
  </si>
  <si>
    <t>Vérifier capacités de production, solutions alternatives, délais, stocks, saisonnalité et scénarios de remplacement. La réponse doit nommer les justificatifs, leur support et leur lieu de conservation. La preuve doit pouvoir être relue pendant l’analyse des offres, à la réception ou lors du suivi d’exécution, avec un lien clair entre exigence, pièce du marché et contrôle.</t>
  </si>
  <si>
    <t>Il faut demander et regarder les preuves utiles : vérifier capacités de production, solutions alternatives, délais, stocks, saisonnalité et scénarios de remplacement. Il faut citer la trace que l’on peut regarder : bon, fiche produit, certificat, étiquette, tableau de suivi, facture ou document du fournisseur. Sans preuve lisible, on ne peut pas valider correctement.</t>
  </si>
  <si>
    <t>Résilience climat : Il faut demander et regarder les preuves utiles : vérifier capacités de production, solutions alternatives, délais. Sans trace claire, on ne valide pas.</t>
  </si>
  <si>
    <t>Résilience climat — Tracer : Résilience → Climat → Capacités.</t>
  </si>
  <si>
    <t>Conseil formateur Q082 : partir du fil « Résilience climat → Preuve → Fiche produit ». Faire citer une preuve réelle, son support et son lieu de conservation. Refuser la réponse orale ou vague si aucune trace exploitable n’est nommée.</t>
  </si>
  <si>
    <t>Résilience climat : Vérifier capacités de production, solutions alternatives, délais, stocks, saisonnalité et scénarios de remplacement. La preuve doit être lisible, conservée et reliée au marché.</t>
  </si>
  <si>
    <t>Résilience climat → Preuve → Fiche produit.</t>
  </si>
  <si>
    <t>Résilience climat → Trace écrite → Fiche produit.</t>
  </si>
  <si>
    <t>Quel risque faut-il éviter avec le point « Résilience climat », et quelle mesure sécurise le marché ?</t>
  </si>
  <si>
    <t>Quelle erreur peut poser problème avec le point « Résilience climat », et comment l’éviter ?</t>
  </si>
  <si>
    <t>Le risque principal est de sélectionner une offre fragile parce qu’elle paraît intéressante sans tester la continuité d’approvisionnement.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</si>
  <si>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sélectionner une offre fragile parce qu’elle paraît intéressante sans tester la continuité d’approvisionnement. Il faut expliquer ce qui peut mal se passer : mauvais choix, livraison bloquée, comparaison impossible, promesse non tenue ou contrôle sans preuve. La correction consiste à écrire clairement ce qui est demandé et ce qui sera vérifié.</t>
  </si>
  <si>
    <t>Résilience climat : L’erreur à éviter est de sélectionner une offre fragile parce qu’elle paraît intéressante sans tester la continuité. On explique le blocage et comment l’éviter.</t>
  </si>
  <si>
    <t>Résilience climat — Sécuriser : Résilience → Climat → Risque.</t>
  </si>
  <si>
    <t>Conseil formateur Q083 : partir du fil « Résilience climat → Risque → Sécurisation ». Faire nommer le risque, sa conséquence et la correction prévue. La réponse doit montrer l’effet concret sur la concurrence, la livraison, la comparaison ou le suivi.</t>
  </si>
  <si>
    <t>Résilience climat : Le risque principal est de sélectionner une offre fragile parce qu’elle paraît intéressante sans tester la continuité. Le risque doit être nommé avec sa mesure de sécurisation.</t>
  </si>
  <si>
    <t>Résilience climat → Risque → Sécurisation.</t>
  </si>
  <si>
    <t>Résilience climat → Erreur → Correction.</t>
  </si>
  <si>
    <t>Comment appliquer le point « Résilience climat » en préparation, réception ou suivi d’exécution ?</t>
  </si>
  <si>
    <t>Concrètement, que fais-tu pour appliquer ou contrôler le point « Résilience climat » ?</t>
  </si>
  <si>
    <t>Utiliser le sourçage pour demander ce qui se passe en cas de rupture, aléa climatique ou baisse de production.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</si>
  <si>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il faut utiliser le sourçage pour demander ce qui se passe en cas de rupture, aléa climatique ou baisse de production. Il faut décrire le geste de terrain : regarder le document, comparer avec la commande, contrôler le produit ou la livraison, noter l’écart et prévenir si nécessaire. La réponse doit être concrète.</t>
  </si>
  <si>
    <t>Résilience climat : Sur le terrain, il faut utiliser le sourçage pour demander ce qui se passe en cas de rupture, aléa climatique ou. On regarde, on compare, on note et on signale.</t>
  </si>
  <si>
    <t>Résilience climat — Agir : Résilience → Climat → Application.</t>
  </si>
  <si>
    <t>Conseil formateur Q084 : partir du fil « Résilience climat → Application → Terrain ». Ramener l’apprenant à une action observable : regarder, comparer, noter, signaler. Faire préciser le moment du contrôle et le document utilisé.</t>
  </si>
  <si>
    <t>Résilience climat : Utiliser le sourçage pour demander ce qui se passe en cas de rupture, aléa climatique ou baisse de production. L’action, le moment et le support de contrôle doivent être identifiés.</t>
  </si>
  <si>
    <t>Résilience climat → Application → Terrain.</t>
  </si>
  <si>
    <t>Résilience climat → Geste terrain → Suivi.</t>
  </si>
  <si>
    <t>Dans quelle pièce du marché faut-il placer le point « Résilience climat », et comment vérifier la cohérence avec les autres pièces ?</t>
  </si>
  <si>
    <t>Dans quel document ranges-tu le point « Résilience climat », et que vérifies-tu pour éviter une contradiction ?</t>
  </si>
  <si>
    <t>Prévoir des modalités de substitution de qualité équivalente ou supérieure et des délais de retour à l’engagement initial. La réponse doit distinguer la pièce qui fixe l’exigence, celle qui règle l’exécution, celle qui organise la réponse et celle qui porte les prix. La clause ou le critère reste mesurable, vérifiable et cohérent avec le besoin alimentaire.</t>
  </si>
  <si>
    <t>Il faut écrire l’exigence clairement dans le marché puis vérifier pendant l’exécution : prévoir des modalités de substitution de qualité équivalente ou supérieure et des délais de retour à l’engagement. Il faut dire dans quel document la règle doit être écrite et vérifier qu’elle ne contredit pas une autre pièce. Ce qui est demandé au fournisseur doit pouvoir être compris, prouvé et contrôlé.</t>
  </si>
  <si>
    <t>Résilience climat : Il faut écrire l’exigence clairement dans le marché puis vérifier pendant l’exécution : prévoir des modalités de. La règle doit être au bon endroit et compréhensible.</t>
  </si>
  <si>
    <t>Résilience climat — Placer : Résilience → Climat → Critère.</t>
  </si>
  <si>
    <t>Conseil formateur Q085 : partir du fil « Résilience climat → Critère → Clause ». Faire placer l’information dans la bonne pièce du marché et vérifier la cohérence entre RC, CCTP, CCAP et BPU. Relancer si critère, clause et prix sont confondus.</t>
  </si>
  <si>
    <t>Résilience climat : Prévoir des modalités de substitution de qualité équivalente ou supérieure et des délais de retour à l’engagement initial. La bonne pièce du marché doit porter une règle mesurable.</t>
  </si>
  <si>
    <t>Résilience climat → Critère → Clause.</t>
  </si>
  <si>
    <t>Résilience climat → Écrire clair → Vérifier.</t>
  </si>
  <si>
    <t>Que faut-il contrôler sur le point « Circuits courts » pour sécuriser le marché ?</t>
  </si>
  <si>
    <t>Que contrôles-tu sur le point « Circuits courts » pour éviter un problème ?</t>
  </si>
  <si>
    <t>Organisation territoriale rapprochant producteurs, transformateurs, distributeurs, acheteurs et consommateurs. La réponse doit rester liée au besoin, à la preuve et au contrôle. Elle évite les formulations vagues et permet de vérifier l’engagement pendant la consultation puis l’exécution.</t>
  </si>
  <si>
    <t>Organisation territoriale rapprochant producteurs, transformateurs, distributeurs, acheteurs et consommateurs. Il faut relier la réponse à une action simple : vérifier, comparer, garder une trace et signaler ce qui ne va pas.</t>
  </si>
  <si>
    <t>Circuits courts : Organisation territoriale rapprochant producteurs, transformateurs, distributeurs, acheteurs et consommateurs. On vérifie avec une preuve simple.</t>
  </si>
  <si>
    <t>Circuits courts — Vérifier : Circuits → Courts → Qualifier.</t>
  </si>
  <si>
    <t>Conseil formateur Q086 : partir du fil « Circuits courts → Qualification → Exécution ». Ramener l’apprenant à une action observable : regarder, comparer, noter, signaler. Faire préciser le moment du contrôle et le document utilisé.</t>
  </si>
  <si>
    <t>Circuits courts : Organisation territoriale rapprochant producteurs, transformateurs, distributeurs, acheteurs et consommateurs. La réponse doit relier besoin, preuve et contrôle.</t>
  </si>
  <si>
    <t>Circuits courts → Qualification → Exécution.</t>
  </si>
  <si>
    <t>Circuits courts → Contrôler → Exécution.</t>
  </si>
  <si>
    <t>Quelles preuves permettent de contrôler le point « Circuits courts » dans le dossier du marché ?</t>
  </si>
  <si>
    <t>Quelle preuve demandes-tu ou gardes-tu pour vérifier le point « Circuits courts » ?</t>
  </si>
  <si>
    <t>Identifier les producteurs, projets alimentaires territoriaux, plateformes locales et outils filières disponibles. La réponse doit nommer les justificatifs, leur support et leur lieu de conservation. La preuve doit pouvoir être relue pendant l’analyse des offres, à la réception ou lors du suivi d’exécution, avec un lien clair entre exigence, pièce du marché et contrôle.</t>
  </si>
  <si>
    <t>Il faut demander et regarder les preuves utiles : identifier les producteurs, projets alimentaires territoriaux, plateformes locales et outils filières disponibles. Il faut citer la trace que l’on peut regarder : bon, fiche produit, certificat, étiquette, tableau de suivi, facture ou document du fournisseur. Sans preuve lisible, on ne peut pas valider correctement.</t>
  </si>
  <si>
    <t>Circuits courts : Il faut demander et regarder les preuves utiles : identifier les producteurs, projets alimentaires territoriaux. Sans trace claire, on ne valide pas.</t>
  </si>
  <si>
    <t>Circuits courts — Tracer : Circuits → Courts → Identifier.</t>
  </si>
  <si>
    <t>Conseil formateur Q087 : partir du fil « Circuits courts → Preuve → Fiche produit ». Faire citer une preuve réelle, son support et son lieu de conservation. Refuser la réponse orale ou vague si aucune trace exploitable n’est nommée.</t>
  </si>
  <si>
    <t>Circuits courts : Identifier les producteurs, projets alimentaires territoriaux, plateformes locales et outils filières disponibles. La preuve doit être lisible, conservée et reliée au marché.</t>
  </si>
  <si>
    <t>Circuits courts → Preuve → Fiche produit.</t>
  </si>
  <si>
    <t>Circuits courts → Trace écrite → Fiche produit.</t>
  </si>
  <si>
    <t>Quel risque faut-il éviter avec le point « Circuits courts », et quelle mesure sécurise le marché ?</t>
  </si>
  <si>
    <t>Quelle erreur peut poser problème avec le point « Circuits courts », et comment l’éviter ?</t>
  </si>
  <si>
    <t>Le risque principal est de confondre circuit court, achat local et approvisionnement direct sans vérifier le nombre d’intermédiaires ni les preuves.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</si>
  <si>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confondre circuit court, achat local et approvisionnement direct sans vérifier le nombre d’intermédiaires ni les preuves. Il faut expliquer ce qui peut mal se passer : mauvais choix, livraison bloquée, comparaison impossible, promesse non tenue ou contrôle sans preuve. La correction consiste à écrire clairement ce qui est demandé et ce qui sera vérifié.</t>
  </si>
  <si>
    <t>Circuits courts : L’erreur à éviter est de confondre circuit court, achat local et approvisionnement direct sans vérifier le nombre. On explique le blocage et comment l’éviter.</t>
  </si>
  <si>
    <t>Circuits courts — Sécuriser : Circuits → Courts → Risque.</t>
  </si>
  <si>
    <t>Conseil formateur Q088 : partir du fil « Circuits courts → Risque → Sécurisation ». Faire nommer le risque, sa conséquence et la correction prévue. La réponse doit montrer l’effet concret sur la concurrence, la livraison, la comparaison ou le suivi.</t>
  </si>
  <si>
    <t>Circuits courts : Le risque principal est de confondre circuit court, achat local et approvisionnement direct sans vérifier le nombre. Le risque doit être nommé avec sa mesure de sécurisation.</t>
  </si>
  <si>
    <t>Circuits courts → Risque → Sécurisation.</t>
  </si>
  <si>
    <t>Circuits courts → Erreur → Correction.</t>
  </si>
  <si>
    <t>Comment appliquer le point « Circuits courts » en préparation, réception ou suivi d’exécution ?</t>
  </si>
  <si>
    <t>Concrètement, que fais-tu pour appliquer ou contrôler le point « Circuits courts » ?</t>
  </si>
  <si>
    <t>Repérer les acteurs du territoire et vérifier s’ils peuvent répondre aux volumes et contraintes du restaurant collectif.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</si>
  <si>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il faut repérer les acteurs du territoire et vérifier s’ils peuvent répondre aux volumes et contraintes du restaurant collectif. Il faut décrire le geste de terrain : regarder le document, comparer avec la commande, contrôler le produit ou la livraison, noter l’écart et prévenir si nécessaire. La réponse doit être concrète.</t>
  </si>
  <si>
    <t>Circuits courts : Sur le terrain, il faut repérer les acteurs du territoire et vérifier s’ils peuvent répondre aux volumes et. On regarde, on compare, on note et on signale.</t>
  </si>
  <si>
    <t>Circuits courts — Agir : Circuits → Courts → Application.</t>
  </si>
  <si>
    <t>Conseil formateur Q089 : partir du fil « Circuits courts → Application → Terrain ». Ramener l’apprenant à une action observable : regarder, comparer, noter, signaler. Faire préciser le moment du contrôle et le document utilisé.</t>
  </si>
  <si>
    <t>Circuits courts : Repérer les acteurs du territoire et vérifier s’ils peuvent répondre aux volumes et contraintes du restaurant collectif. L’action, le moment et le support de contrôle doivent être identifiés.</t>
  </si>
  <si>
    <t>Circuits courts → Application → Terrain.</t>
  </si>
  <si>
    <t>Circuits courts → Geste terrain → Suivi.</t>
  </si>
  <si>
    <t>Dans quelle pièce du marché faut-il placer le point « Circuits courts », et comment vérifier la cohérence avec les autres pièces ?</t>
  </si>
  <si>
    <t>Dans quel document ranges-tu le point « Circuits courts », et que vérifies-tu pour éviter une contradiction ?</t>
  </si>
  <si>
    <t>Valoriser les circuits courts par des critères objectifs liés au territoire, à la qualité durable et à la capacité d’exécution. La réponse doit distinguer la pièce qui fixe l’exigence, celle qui règle l’exécution, celle qui organise la réponse et celle qui porte les prix. La clause ou le critère reste mesurable, vérifiable et cohérent avec le besoin alimentaire.</t>
  </si>
  <si>
    <t>Il faut écrire l’exigence clairement dans le marché puis vérifier pendant l’exécution : valoriser les circuits courts par des critères objectifs liés au territoire, à la qualité durable et à la capacité. Il faut dire dans quel document la règle doit être écrite et vérifier qu’elle ne contredit pas une autre pièce. Ce qui est demandé au fournisseur doit pouvoir être compris, prouvé et contrôlé.</t>
  </si>
  <si>
    <t>Circuits courts : Il faut écrire l’exigence clairement dans le marché puis vérifier pendant l’exécution : valoriser les circuits. La règle doit être au bon endroit et compréhensible.</t>
  </si>
  <si>
    <t>Circuits courts — Placer : Circuits → Courts → Critère.</t>
  </si>
  <si>
    <t>Conseil formateur Q090 : partir du fil « Circuits courts → Critère → Clause ». Faire placer l’information dans la bonne pièce du marché et vérifier la cohérence entre RC, CCTP, CCAP et BPU. Relancer si critère, clause et prix sont confondus.</t>
  </si>
  <si>
    <t>Circuits courts : Valoriser les circuits courts par des critères objectifs liés au territoire, à la qualité durable et à la capacité. La bonne pièce du marché doit porter une règle mesurable.</t>
  </si>
  <si>
    <t>Circuits courts → Critère → Clause.</t>
  </si>
  <si>
    <t>Circuits courts → Écrire clair → Vérifier.</t>
  </si>
  <si>
    <t>Que faut-il contrôler sur le point « Commerce responsable » pour sécuriser le marché ?</t>
  </si>
  <si>
    <t>Que contrôles-tu sur le point « Commerce responsable » pour éviter un problème ?</t>
  </si>
  <si>
    <t>Recours à des produits dont la démarche vise une rémunération plus juste et une relation commerciale responsable. La réponse doit rester liée au besoin, à la preuve et au contrôle. Elle évite les formulations vagues et permet de vérifier l’engagement pendant la consultation puis l’exécution.</t>
  </si>
  <si>
    <t>Recours à des produits dont la démarche vise une rémunération plus juste et une relation commerciale responsable. Il faut relier la réponse à une action simple : vérifier, comparer, garder une trace et signaler ce qui ne va pas.</t>
  </si>
  <si>
    <t>Commerce responsable : Recours à des produits dont la démarche vise une rémunération plus juste et une relation commerciale responsable. On vérifie avec une preuve simple.</t>
  </si>
  <si>
    <t>Commerce responsable — Vérifier : Commerce → Responsable → Qualifier.</t>
  </si>
  <si>
    <t>Conseil formateur Q091 : partir du fil « Commerce responsable → Qualification → Exécution ». Ramener l’apprenant à une action observable : regarder, comparer, noter, signaler. Faire préciser le moment du contrôle et le document utilisé.</t>
  </si>
  <si>
    <t>Commerce responsable : Recours à des produits dont la démarche vise une rémunération plus juste et une relation commerciale responsable. La réponse doit relier besoin, preuve et contrôle.</t>
  </si>
  <si>
    <t>Commerce responsable → Qualification → Exécution.</t>
  </si>
  <si>
    <t>Commerce responsable → Contrôler → Exécution.</t>
  </si>
  <si>
    <t>Quelles preuves permettent de contrôler le point « Commerce responsable » dans le dossier du marché ?</t>
  </si>
  <si>
    <t>Quelle preuve demandes-tu ou gardes-tu pour vérifier le point « Commerce responsable » ?</t>
  </si>
  <si>
    <t>Demander label, preuve, filière concernée, produit identifié et cohérence avec les catégories de produits durables. La réponse doit nommer les justificatifs, leur support et leur lieu de conservation. La preuve doit pouvoir être relue pendant l’analyse des offres, à la réception ou lors du suivi d’exécution, avec un lien clair entre exigence, pièce du marché et contrôle.</t>
  </si>
  <si>
    <t>Il faut demander et regarder les preuves utiles : demander label, preuve, filière concernée, produit identifié et cohérence avec les catégories de produits durables. Il faut citer la trace que l’on peut regarder : bon, fiche produit, certificat, étiquette, tableau de suivi, facture ou document du fournisseur. Sans preuve lisible, on ne peut pas valider correctement.</t>
  </si>
  <si>
    <t>Commerce responsable : Il faut demander et regarder les preuves utiles : demander label, preuve, filière concernée, produit identifié et. Sans trace claire, on ne valide pas.</t>
  </si>
  <si>
    <t>Commerce responsable — Tracer : Commerce → Responsable → Demander.</t>
  </si>
  <si>
    <t>Conseil formateur Q092 : partir du fil « Commerce responsable → Preuve → Fiche produit ». Faire citer une preuve réelle, son support et son lieu de conservation. Refuser la réponse orale ou vague si aucune trace exploitable n’est nommée.</t>
  </si>
  <si>
    <t>Commerce responsable : Demander label, preuve, filière concernée, produit identifié et cohérence avec les catégories de produits durables. La preuve doit être lisible, conservée et reliée au marché.</t>
  </si>
  <si>
    <t>Commerce responsable → Preuve → Fiche produit.</t>
  </si>
  <si>
    <t>Commerce responsable → Trace écrite → Fiche produit.</t>
  </si>
  <si>
    <t>Quel risque faut-il éviter avec le point « Commerce responsable », et quelle mesure sécurise le marché ?</t>
  </si>
  <si>
    <t>Quelle erreur peut poser problème avec le point « Commerce responsable », et comment l’éviter ?</t>
  </si>
  <si>
    <t>Le risque principal est de annoncer l’équitable sans label, sans produit ciblé ou sans preuve liée au marché.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</si>
  <si>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annoncer l’équitable sans label, sans produit ciblé ou sans preuve liée au marché. Il faut expliquer ce qui peut mal se passer : mauvais choix, livraison bloquée, comparaison impossible, promesse non tenue ou contrôle sans preuve. La correction consiste à écrire clairement ce qui est demandé et ce qui sera vérifié.</t>
  </si>
  <si>
    <t>Commerce responsable : L’erreur à éviter est de annoncer l’équitable sans label, sans produit ciblé ou sans preuve liée au marché. On explique le blocage et comment l’éviter.</t>
  </si>
  <si>
    <t>Commerce responsable — Sécuriser : Commerce → Responsable → Risque.</t>
  </si>
  <si>
    <t>Conseil formateur Q093 : partir du fil « Commerce responsable → Risque → Sécurisation ». Faire nommer le risque, sa conséquence et la correction prévue. La réponse doit montrer l’effet concret sur la concurrence, la livraison, la comparaison ou le suivi.</t>
  </si>
  <si>
    <t>Commerce responsable : Le risque principal est de annoncer l’équitable sans label, sans produit ciblé ou sans preuve liée au marché. Le risque doit être nommé avec sa mesure de sécurisation.</t>
  </si>
  <si>
    <t>Commerce responsable → Risque → Sécurisation.</t>
  </si>
  <si>
    <t>Commerce responsable → Erreur → Correction.</t>
  </si>
  <si>
    <t>Comment appliquer le point « Commerce responsable » en préparation, réception ou suivi d’exécution ?</t>
  </si>
  <si>
    <t>Concrètement, que fais-tu pour appliquer ou contrôler le point « Commerce responsable » ?</t>
  </si>
  <si>
    <t>Contrôler les produits réellement livrés et vérifier que le label ou document couvre bien la référence achetée.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</si>
  <si>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il faut contrôler les produits réellement livrés et vérifier que le label ou document couvre bien la référence achetée. Il faut décrire le geste de terrain : regarder le document, comparer avec la commande, contrôler le produit ou la livraison, noter l’écart et prévenir si nécessaire. La réponse doit être concrète.</t>
  </si>
  <si>
    <t>Commerce responsable : Sur le terrain, il faut contrôler les produits réellement livrés et vérifier que le label ou document couvre bien. On regarde, on compare, on note et on signale.</t>
  </si>
  <si>
    <t>Commerce responsable — Agir : Commerce → Responsable → Application.</t>
  </si>
  <si>
    <t>Conseil formateur Q094 : partir du fil « Commerce responsable → Application → Terrain ». Ramener l’apprenant à une action observable : regarder, comparer, noter, signaler. Faire préciser le moment du contrôle et le document utilisé.</t>
  </si>
  <si>
    <t>Commerce responsable : Contrôler les produits réellement livrés et vérifier que le label ou document couvre bien la référence achetée. L’action, le moment et le support de contrôle doivent être identifiés.</t>
  </si>
  <si>
    <t>Commerce responsable → Application → Terrain.</t>
  </si>
  <si>
    <t>Commerce responsable → Geste terrain → Suivi.</t>
  </si>
  <si>
    <t>Dans quelle pièce du marché faut-il placer le point « Commerce responsable », et comment vérifier la cohérence avec les autres pièces ?</t>
  </si>
  <si>
    <t>Dans quel document ranges-tu le point « Commerce responsable », et que vérifies-tu pour éviter une contradiction ?</t>
  </si>
  <si>
    <t>Prévoir une exigence ou valorisation contrôlable sans créer de préférence injustifiée. La réponse doit distinguer la pièce qui fixe l’exigence, celle qui règle l’exécution, celle qui organise la réponse et celle qui porte les prix. La clause ou le critère reste mesurable, vérifiable et cohérent avec le besoin alimentaire.</t>
  </si>
  <si>
    <t>Il faut écrire l’exigence clairement dans le marché puis vérifier pendant l’exécution : prévoir une exigence ou valorisation contrôlable sans créer de préférence injustifiée. Il faut dire dans quel document la règle doit être écrite et vérifier qu’elle ne contredit pas une autre pièce. Ce qui est demandé au fournisseur doit pouvoir être compris, prouvé et contrôlé.</t>
  </si>
  <si>
    <t>Commerce responsable : Il faut écrire l’exigence clairement dans le marché puis vérifier pendant l’exécution : prévoir une exigence ou. La règle doit être au bon endroit et compréhensible.</t>
  </si>
  <si>
    <t>Commerce responsable — Placer : Commerce → Responsable → Critère.</t>
  </si>
  <si>
    <t>Conseil formateur Q095 : partir du fil « Commerce responsable → Critère → Clause ». Faire placer l’information dans la bonne pièce du marché et vérifier la cohérence entre RC, CCTP, CCAP et BPU. Relancer si critère, clause et prix sont confondus.</t>
  </si>
  <si>
    <t>Commerce responsable : Prévoir une exigence ou valorisation contrôlable sans créer de préférence injustifiée. La bonne pièce du marché doit porter une règle mesurable.</t>
  </si>
  <si>
    <t>Commerce responsable → Critère → Clause.</t>
  </si>
  <si>
    <t>Commerce responsable → Écrire clair → Vérifier.</t>
  </si>
  <si>
    <t>Que faut-il contrôler sur le point « Appro durable » pour sécuriser le marché ?</t>
  </si>
  <si>
    <t>Que contrôles-tu sur le point « Appro durable » pour éviter un problème ?</t>
  </si>
  <si>
    <t>Pilotage des familles et produits à fort impact pour progresser vers une alimentation durable et de qualité. La réponse doit rester liée au besoin, à la preuve et au contrôle. Elle évite les formulations vagues et permet de vérifier l’engagement pendant la consultation puis l’exécution.</t>
  </si>
  <si>
    <t>Pilotage des familles et produits à fort impact pour progresser vers une alimentation durable et de qualité. Il faut relier la réponse à une action simple : vérifier, comparer, garder une trace et signaler ce qui ne va pas.</t>
  </si>
  <si>
    <t>Appro durable : Pilotage des familles et produits à fort impact pour progresser vers une alimentation durable et de qualité. On vérifie avec une preuve simple.</t>
  </si>
  <si>
    <t>Appro durable — Vérifier : Appro → Durable → Qualifier.</t>
  </si>
  <si>
    <t>Conseil formateur Q096 : utiliser le fil « Appro durable → Qualification → Lot ». Faire définir Appro durable, fixer le périmètre et demander une limite vérifiable. Relancer si l’apprenant répète le thème sans dire ce qui est réellement contrôlé.</t>
  </si>
  <si>
    <t>Appro durable : Pilotage des familles et produits à fort impact pour progresser vers une alimentation durable et de qualité. La réponse doit relier besoin, preuve et contrôle.</t>
  </si>
  <si>
    <t>Appro durable → Qualification → Lot.</t>
  </si>
  <si>
    <t>Appro durable → Contrôler → Lot.</t>
  </si>
  <si>
    <t>Quelles preuves permettent de contrôler le point « Appro durable » dans le dossier du marché ?</t>
  </si>
  <si>
    <t>Quelle preuve demandes-tu ou gardes-tu pour vérifier le point « Appro durable » ?</t>
  </si>
  <si>
    <t>Suivre consommations, familles prioritaires, produits ciblés, résultats, blocages et plans d’amélioration. La réponse doit nommer les justificatifs, leur support et leur lieu de conservation. La preuve doit pouvoir être relue pendant l’analyse des offres, à la réception ou lors du suivi d’exécution, avec un lien clair entre exigence, pièce du marché et contrôle.</t>
  </si>
  <si>
    <t>Il faut demander et regarder les preuves utiles : suivre consommations, familles prioritaires, produits ciblés, résultats, blocages et plans d’amélioration. Il faut citer la trace que l’on peut regarder : bon, fiche produit, certificat, étiquette, tableau de suivi, facture ou document du fournisseur. Sans preuve lisible, on ne peut pas valider correctement.</t>
  </si>
  <si>
    <t>Appro durable : Il faut demander et regarder les preuves utiles : suivre consommations, familles prioritaires, produits ciblés. Sans trace claire, on ne valide pas.</t>
  </si>
  <si>
    <t>Appro durable — Tracer : Appro → Durable → Suivre.</t>
  </si>
  <si>
    <t>Conseil formateur Q097 : partir du fil « Appro durable → Preuve → Fiche produit ». Faire citer une preuve réelle, son support et son lieu de conservation. Refuser la réponse orale ou vague si aucune trace exploitable n’est nommée.</t>
  </si>
  <si>
    <t>Appro durable : Suivre consommations, familles prioritaires, produits ciblés, résultats, blocages et plans d’amélioration. La preuve doit être lisible, conservée et reliée au marché.</t>
  </si>
  <si>
    <t>Appro durable → Preuve → Fiche produit.</t>
  </si>
  <si>
    <t>Appro durable → Trace écrite → Fiche produit.</t>
  </si>
  <si>
    <t>Quel risque faut-il éviter avec le point « Appro durable », et quelle mesure sécurise le marché ?</t>
  </si>
  <si>
    <t>Quelle erreur peut poser problème avec le point « Appro durable », et comment l’éviter ?</t>
  </si>
  <si>
    <t>Le risque principal est de disperser les efforts sans choisir de familles prioritaires ou sans suivre les volumes et résultats.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</si>
  <si>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disperser les efforts sans choisir de familles prioritaires ou sans suivre les volumes et résultats. Il faut expliquer ce qui peut mal se passer : mauvais choix, livraison bloquée, comparaison impossible, promesse non tenue ou contrôle sans preuve. La correction consiste à écrire clairement ce qui est demandé et ce qui sera vérifié.</t>
  </si>
  <si>
    <t>Appro durable : L’erreur à éviter est de disperser les efforts sans choisir de familles prioritaires ou sans suivre les volumes et. On explique le blocage et comment l’éviter.</t>
  </si>
  <si>
    <t>Appro durable — Sécuriser : Appro → Durable → Risque.</t>
  </si>
  <si>
    <t>Conseil formateur Q098 : partir du fil « Appro durable → Risque → Sécurisation ». Faire nommer le risque, sa conséquence et la correction prévue. La réponse doit montrer l’effet concret sur la concurrence, la livraison, la comparaison ou le suivi.</t>
  </si>
  <si>
    <t>Appro durable : Le risque principal est de disperser les efforts sans choisir de familles prioritaires ou sans suivre les volumes et. Le risque doit être nommé avec sa mesure de sécurisation.</t>
  </si>
  <si>
    <t>Appro durable → Risque → Sécurisation.</t>
  </si>
  <si>
    <t>Appro durable → Erreur → Correction.</t>
  </si>
  <si>
    <t>Comment appliquer le point « Appro durable » en préparation, réception ou suivi d’exécution ?</t>
  </si>
  <si>
    <t>Concrètement, que fais-tu pour appliquer ou contrôler le point « Appro durable » ?</t>
  </si>
  <si>
    <t>Construire un tableau de suivi simple : familles, produits, montants, volumes, difficultés et actions.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</si>
  <si>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il faut construire un tableau de suivi simple : familles, produits, montants, volumes, difficultés et actions. Il faut décrire le geste de terrain : regarder le document, comparer avec la commande, contrôler le produit ou la livraison, noter l’écart et prévenir si nécessaire. La réponse doit être concrète.</t>
  </si>
  <si>
    <t>Appro durable : Sur le terrain, il faut construire un tableau de suivi simple : familles, produits, montants, volumes, difficultés. On regarde, on compare, on note et on signale.</t>
  </si>
  <si>
    <t>Appro durable — Agir : Appro → Durable → Application.</t>
  </si>
  <si>
    <t>Conseil formateur Q099 : partir du fil « Appro durable → Application → Terrain ». Ramener l’apprenant à une action observable : regarder, comparer, noter, signaler. Faire préciser le moment du contrôle et le document utilisé.</t>
  </si>
  <si>
    <t>Appro durable : Construire un tableau de suivi simple : familles, produits, montants, volumes, difficultés et actions. L’action, le moment et le support de contrôle doivent être identifiés.</t>
  </si>
  <si>
    <t>Appro durable → Application → Terrain.</t>
  </si>
  <si>
    <t>Appro durable → Geste terrain → Suivi.</t>
  </si>
  <si>
    <t>Dans quelle pièce du marché faut-il placer le point « Appro durable », et comment vérifier la cohérence avec les autres pièces ?</t>
  </si>
  <si>
    <t>Dans quel document ranges-tu le point « Appro durable », et que vérifies-tu pour éviter une contradiction ?</t>
  </si>
  <si>
    <t>Prévoir un plan de progrès ou une démarche de suivi lorsque l’acheteur veut améliorer l’approvisionnement dans la durée. La réponse doit distinguer la pièce qui fixe l’exigence, celle qui règle l’exécution, celle qui organise la réponse et celle qui porte les prix. La clause ou le critère reste mesurable, vérifiable et cohérent avec le besoin alimentaire.</t>
  </si>
  <si>
    <t>Il faut écrire l’exigence clairement dans le marché puis vérifier pendant l’exécution : prévoir un plan de progrès ou une démarche de suivi lorsque l’acheteur veut améliorer l’approvisionnement dans la. Il faut dire dans quel document la règle doit être écrite et vérifier qu’elle ne contredit pas une autre pièce. Ce qui est demandé au fournisseur doit pouvoir être compris, prouvé et contrôlé.</t>
  </si>
  <si>
    <t>Appro durable : Il faut écrire l’exigence clairement dans le marché puis vérifier pendant l’exécution : prévoir un plan de progrès. La règle doit être au bon endroit et compréhensible.</t>
  </si>
  <si>
    <t>Appro durable — Placer : Appro → Durable → Critère.</t>
  </si>
  <si>
    <t>Conseil formateur Q100 : partir du fil « Appro durable → Critère → Clause ». Faire placer l’information dans la bonne pièce du marché et vérifier la cohérence entre RC, CCTP, CCAP et BPU. Relancer si critère, clause et prix sont confondus.</t>
  </si>
  <si>
    <t>Appro durable : Prévoir un plan de progrès ou une démarche de suivi lorsque l’acheteur veut améliorer l’approvisionnement dans la durée. La bonne pièce du marché doit porter une règle mesurable.</t>
  </si>
  <si>
    <t>Appro durable → Critère → Clause.</t>
  </si>
  <si>
    <t>Appro durable → Écrire clair → Vérifier.</t>
  </si>
  <si>
    <t>Le DCE regroupe le RC, le CCTP, le CCAP, le BPU et les annexes ; chaque pièce a un rôle distinct. Le périmètre, la pièce support et la limite juridique sont identifiés. La réponse doit préciser le périmètre concerné, les acteurs ou documents touchés et la limite à ne pas dépasser. Elle rattache le point au besoin écrit et à un contrôle possible, sans transformer l’objectif en préférence non justifiée.</t>
  </si>
  <si>
    <t>Le DCE regroupe le RC, le CCTP, le CCAP, le BPU et les annexes ; chaque pièce a un rôle distinct. Le bon document est repéré et il n’est pas confondu avec une autre règle. Il faut dire simplement ce que cela veut dire, qui est concerné et jusqu’où on contrôle. La réponse doit éviter le flou : on vérifie un produit, un fournisseur, une livraison, un document ou une règle précise.</t>
  </si>
  <si>
    <t>DCE : Le DCE regroupe le RC, le CCTP, le CCAP, le BPU et les annexes ; chaque pièce a un rôle distinct. On sait ce qui est contrôlé et jusqu’où.</t>
  </si>
  <si>
    <t>DCE — Définir : Définition → Périmètre → Regroupe.</t>
  </si>
  <si>
    <t>Conseil formateur Q001 : partir du fil « DCE → Définition → Périmètre ». Faire placer l’information dans la bonne pièce du marché et vérifier la cohérence entre RC, CCTP, CCAP et BPU. Relancer si critère, clause et prix sont confondus.</t>
  </si>
  <si>
    <t>DCE : Le DCE regroupe le RC, le CCTP, le CCAP, le BPU et les annexes ; chaque pièce a un rôle distinct. Périmètre, preuve et limite doivent rester vérifiables.</t>
  </si>
  <si>
    <t>Les preuves utiles sont : DCE complet, RC, CCAP, CCTP. Elles rattachent pièces du marché / DCE au marché, à la livraison ou au suivi.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</si>
  <si>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regarder sont : DCE complet, RC, CCAP, CCTP. Elles permettent de vérifier ce qui est écrit et livré. Il faut citer la trace que l’on peut regarder : bon, fiche produit, certificat, étiquette, tableau de suivi, facture ou document du fournisseur. Sans preuve lisible, on ne peut pas valider correctement.</t>
  </si>
  <si>
    <t>DCE : Les preuves à regarder sont : DCE complet, RC, CCAP, CCTP. Sans trace claire, on ne valide pas.</t>
  </si>
  <si>
    <t>DCE — Tracer : Utiles → Complet → Elles.</t>
  </si>
  <si>
    <t>Conseil formateur Q002 : partir du fil « DCE → Preuve → Pièces ». Faire citer une preuve réelle, son support et son lieu de conservation. Refuser la réponse orale ou vague si aucune trace exploitable n’est nommée.</t>
  </si>
  <si>
    <t>DCE : Les preuves utiles sont : DCE complet, RC, CCAP, CCTP. La preuve doit être lisible, conservée et reliée au marché.</t>
  </si>
  <si>
    <t>Le risque principal est de confondre CCTP et CCAP, oublier le BPU. Il fragilise la comparaison, l’exécution ou la sanction du marché.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</si>
  <si>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confondre CCTP et CCAP, oublier le BPU. Elle peut empêcher le contrôle ou l’application correcte de la règle. Il faut expliquer ce qui peut mal se passer : mauvais choix, livraison bloquée, comparaison impossible, promesse non tenue ou contrôle sans preuve. La correction consiste à écrire clairement ce qui est demandé et ce qui sera vérifié.</t>
  </si>
  <si>
    <t>DCE : L’erreur à éviter est de confondre CCTP et CCAP, oublier le BPU. On explique le blocage et comment l’éviter.</t>
  </si>
  <si>
    <t>Conseil formateur Q003 : partir du fil « DCE → Risque → Sécurisation ». Faire nommer le risque, sa conséquence et la correction prévue. La réponse doit montrer l’effet concret sur la concurrence, la livraison, la comparaison ou le suivi.</t>
  </si>
  <si>
    <t>DCE : Le risque principal est de confondre CCTP et CCAP, oublier le BPU. Le risque doit être nommé avec sa mesure de sécurisation.</t>
  </si>
  <si>
    <t>En exécution, pièces du marché / DCE se contrôle avec DCE complet, RC, CCAP, CCTP. Les écarts sont tracés et reliés à la clause applicable.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</si>
  <si>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la livraison et les documents sont comparés avec DCE complet, RC, CCAP, CCTP. L’écart est noté et transmis. Il faut décrire le geste de terrain : regarder le document, comparer avec la commande, contrôler le produit ou la livraison, noter l’écart et prévenir si nécessaire. La réponse doit être concrète.</t>
  </si>
  <si>
    <t>DCE : Sur le terrain, la livraison et les documents sont comparés avec DCE complet, RC, CCAP, CCTP. On regarde, on compare, on note et on signale.</t>
  </si>
  <si>
    <t>DCE — Agir : Application → Terrain → Exécution.</t>
  </si>
  <si>
    <t>Conseil formateur Q004 : partir du fil « DCE → Application → Terrain ». Ramener l’apprenant à une action observable : regarder, comparer, noter, signaler. Faire préciser le moment du contrôle et le document utilisé.</t>
  </si>
  <si>
    <t>DCE : En exécution, pièces du marché / DCE se contrôle avec DCE complet, RC, CCAP, CCTP. L’action, le moment et le support de contrôle doivent être identifiés.</t>
  </si>
  <si>
    <t>Pour pièces du marché / DCE, la clause ou le critère est écrit dans la bonne pièce, mesurable, vérifiable et relié au besoin alimentaire. La réponse doit distinguer la pièce qui fixe l’exigence, celle qui règle l’exécution, celle qui organise la réponse et celle qui porte les prix. La clause ou le critère reste mesurable, vérifiable et cohérent avec le besoin alimentaire.</t>
  </si>
  <si>
    <t>Pour pièces du marché / DCE, la règle dit clairement ce qui est demandé, comment c’est vérifié et ce qui se passe en cas d’écart. Il faut dire dans quel document la règle doit être écrite et vérifier qu’elle ne contredit pas une autre pièce. Ce qui est demandé au fournisseur doit pouvoir être compris, prouvé et contrôlé.</t>
  </si>
  <si>
    <t>DCE : Pour pièces du marché / DCE, la règle dit clairement ce qui est demandé, comment c’est vérifié et ce qui se passe. La règle doit être au bon endroit et compréhensible.</t>
  </si>
  <si>
    <t>DCE — Placer : Critère → Clause → Pièces.</t>
  </si>
  <si>
    <t>Conseil formateur Q005 : partir du fil « DCE → Critère → Clause ». Faire placer l’information dans la bonne pièce du marché et vérifier la cohérence entre RC, CCTP, CCAP et BPU. Relancer si critère, clause et prix sont confondus.</t>
  </si>
  <si>
    <t>DCE : Pour pièces du marché / DCE, la clause ou le critère est écrit dans la bonne pièce, mesurable, vérifiable et relié au besoin. La bonne pièce du marché doit porter une règle mesurable.</t>
  </si>
  <si>
    <t>Le CCAP fixe les conditions administratives d’exécution : délais, preuves, pénalités, suivi et résiliation. Le périmètre, la pièce support et la limite juridique sont identifiés. La réponse doit préciser le périmètre concerné, les acteurs ou documents touchés et la limite à ne pas dépasser. Elle rattache le point au besoin écrit et à un contrôle possible, sans transformer l’objectif en préférence non justifiée.</t>
  </si>
  <si>
    <t>Le CCAP fixe les conditions administratives d’exécution : délais, preuves, pénalités, suivi et résiliation. Le bon document est repéré et il n’est pas confondu avec une autre règle. Il faut dire simplement ce que cela veut dire, qui est concerné et jusqu’où on contrôle. La réponse doit éviter le flou : on vérifie un produit, un fournisseur, une livraison, un document ou une règle précise.</t>
  </si>
  <si>
    <t>CCAP : Le CCAP fixe les conditions administratives d’exécution : délais, preuves, pénalités, suivi et résiliation. On sait ce qui est contrôlé et jusqu’où.</t>
  </si>
  <si>
    <t>CCAP — Définir : Définition → Périmètre → Conditions.</t>
  </si>
  <si>
    <t>Conseil formateur Q006 : partir du fil « CCAP → Définition → Périmètre ». Faire placer l’information dans la bonne pièce du marché et vérifier la cohérence entre RC, CCTP, CCAP et BPU. Relancer si critère, clause et prix sont confondus.</t>
  </si>
  <si>
    <t>CCAP : Le CCAP fixe les conditions administratives d’exécution : délais, preuves, pénalités, suivi et résiliation. Périmètre, preuve et limite doivent rester vérifiables.</t>
  </si>
  <si>
    <t>Les preuves utiles sont : CCAP, clauses d’exécution, clauses de pénalités, modalités de transmission. Elles rattachent clauses administratives CCAP au marché, à la livraison ou au suivi.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</si>
  <si>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regarder sont : CCAP, clauses d’exécution, clauses de pénalités, modalités de transmission. Elles permettent de vérifier ce qui est écrit et livré. Il faut citer la trace que l’on peut regarder : bon, fiche produit, certificat, étiquette, tableau de suivi, facture ou document du fournisseur. Sans preuve lisible, on ne peut pas valider correctement.</t>
  </si>
  <si>
    <t>CCAP : Les preuves à regarder sont : CCAP, clauses d’exécution, clauses de pénalités, modalités de transmission. Sans trace claire, on ne valide pas.</t>
  </si>
  <si>
    <t>CCAP — Tracer : Utiles → Clauses → Exécution.</t>
  </si>
  <si>
    <t>Conseil formateur Q007 : partir du fil « CCAP → Preuve → CCAP ». Faire citer une preuve réelle, son support et son lieu de conservation. Refuser la réponse orale ou vague si aucune trace exploitable n’est nommée.</t>
  </si>
  <si>
    <t>CCAP : Les preuves utiles sont : CCAP, clauses d’exécution, clauses de pénalités, modalités de transmission. La preuve doit être lisible, conservée et reliée au marché.</t>
  </si>
  <si>
    <t>CCAP → Preuve → CCAP.</t>
  </si>
  <si>
    <t>CCAP → Trace écrite → CCAP.</t>
  </si>
  <si>
    <t>Le risque principal est de mettre dans le CCAP une exigence purement technique sans lien d’exécution, oublier de prévoir la conséquence. Il fragilise la comparaison, l’exécution ou la sanction du marché.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</si>
  <si>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mettre dans le CCAP une exigence purement technique sans lien d’exécution, oublier de prévoir la conséquence. Elle peut empêcher le contrôle ou l’application correcte de la règle. Il faut expliquer ce qui peut mal se passer : mauvais choix, livraison bloquée, comparaison impossible, promesse non tenue ou contrôle sans preuve. La correction consiste à écrire clairement ce qui est demandé et ce qui sera vérifié.</t>
  </si>
  <si>
    <t>CCAP : L’erreur à éviter est de mettre dans le CCAP une exigence purement technique sans lien d’exécution, oublier de. On explique le blocage et comment l’éviter.</t>
  </si>
  <si>
    <t>Conseil formateur Q008 : partir du fil « CCAP → Risque → Sécurisation ». Faire nommer le risque, sa conséquence et la correction prévue. La réponse doit montrer l’effet concret sur la concurrence, la livraison, la comparaison ou le suivi.</t>
  </si>
  <si>
    <t>CCAP : Le risque principal est de mettre dans le CCAP une exigence purement technique sans lien d’exécution, oublier de prévoir la. Le risque doit être nommé avec sa mesure de sécurisation.</t>
  </si>
  <si>
    <t>En exécution, clauses administratives CCAP se contrôle avec CCAP, clauses d’exécution, clauses de pénalités, modalités de transmission. Les écarts sont tracés et reliés à la clause applicable.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</si>
  <si>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la livraison et les documents sont comparés avec CCAP, clauses d’exécution, clauses de pénalités, modalités de transmission. L’écart est noté et transmis. Il faut décrire le geste de terrain : regarder le document, comparer avec la commande, contrôler le produit ou la livraison, noter l’écart et prévenir si nécessaire. La réponse doit être concrète.</t>
  </si>
  <si>
    <t>CCAP : Sur le terrain, la livraison et les documents sont comparés avec CCAP, clauses d’exécution, clauses de pénalités. On regarde, on compare, on note et on signale.</t>
  </si>
  <si>
    <t>CCAP — Agir : Application → Terrain → Exécution.</t>
  </si>
  <si>
    <t>Conseil formateur Q009 : partir du fil « CCAP → Application → Terrain ». Ramener l’apprenant à une action observable : regarder, comparer, noter, signaler. Faire préciser le moment du contrôle et le document utilisé.</t>
  </si>
  <si>
    <t>CCAP : En exécution, clauses administratives CCAP se contrôle avec CCAP, clauses d’exécution, clauses de pénalités, modalités de. L’action, le moment et le support de contrôle doivent être identifiés.</t>
  </si>
  <si>
    <t>Pour clauses administratives CCAP, la clause ou le critère est écrit dans la bonne pièce, mesurable, vérifiable et relié au besoin alimentaire. La réponse doit distinguer la pièce qui fixe l’exigence, celle qui règle l’exécution, celle qui organise la réponse et celle qui porte les prix. La clause ou le critère reste mesurable, vérifiable et cohérent avec le besoin alimentaire.</t>
  </si>
  <si>
    <t>Pour clauses administratives CCAP, la règle dit clairement ce qui est demandé, comment c’est vérifié et ce qui se passe en cas d’écart. Il faut dire dans quel document la règle doit être écrite et vérifier qu’elle ne contredit pas une autre pièce. Ce qui est demandé au fournisseur doit pouvoir être compris, prouvé et contrôlé.</t>
  </si>
  <si>
    <t>CCAP : Pour clauses administratives CCAP, la règle dit clairement ce qui est demandé, comment c’est vérifié et ce qui se. La règle doit être au bon endroit et compréhensible.</t>
  </si>
  <si>
    <t>CCAP — Placer : Critère → Clause → Clauses.</t>
  </si>
  <si>
    <t>Conseil formateur Q010 : partir du fil « CCAP → Critère → Clause ». Faire placer l’information dans la bonne pièce du marché et vérifier la cohérence entre RC, CCTP, CCAP et BPU. Relancer si critère, clause et prix sont confondus.</t>
  </si>
  <si>
    <t>CCAP : Pour clauses administratives CCAP, la clause ou le critère est écrit dans la bonne pièce, mesurable, vérifiable et relié au. La bonne pièce du marché doit porter une règle mesurable.</t>
  </si>
  <si>
    <t>Le CCTP décrit le besoin technique : produits, qualité attendue, traçabilité, livraison et exigences opérationnelles. Le périmètre, la pièce support et la limite juridique sont identifiés. La réponse doit préciser le périmètre concerné, les acteurs ou documents touchés et la limite à ne pas dépasser. Elle rattache le point au besoin écrit et à un contrôle possible, sans transformer l’objectif en préférence non justifiée.</t>
  </si>
  <si>
    <t>Le CCTP décrit le besoin technique : produits, qualité attendue, traçabilité, livraison et exigences opérationnelles. Le bon document est repéré et il n’est pas confondu avec une autre règle. Il faut dire simplement ce que cela veut dire, qui est concerné et jusqu’où on contrôle. La réponse doit éviter le flou : on vérifie un produit, un fournisseur, une livraison, un document ou une règle précise.</t>
  </si>
  <si>
    <t>CCTP : Le CCTP décrit le besoin technique : produits, qualité attendue, traçabilité, livraison et exigences. On sait ce qui est contrôlé et jusqu’où.</t>
  </si>
  <si>
    <t>CCTP — Définir : Définition → Périmètre → Décrit.</t>
  </si>
  <si>
    <t>Conseil formateur Q011 : partir du fil « CCTP → Définition → Périmètre ». Faire placer l’information dans la bonne pièce du marché et vérifier la cohérence entre RC, CCTP, CCAP et BPU. Relancer si critère, clause et prix sont confondus.</t>
  </si>
  <si>
    <t>CCTP : Le CCTP décrit le besoin technique : produits, qualité attendue, traçabilité, livraison et exigences opérationnelles. Périmètre, preuve et limite doivent rester vérifiables.</t>
  </si>
  <si>
    <t>Les preuves utiles sont : CCTP, fiches techniques, BPU relié aux lignes de produits, annexes qualité. Elles rattachent clauses techniques CCTP au marché, à la livraison ou au suivi.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</si>
  <si>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regarder sont : CCTP, fiches techniques, BPU relié aux lignes de produits, annexes qualité. Elles permettent de vérifier ce qui est écrit et livré. Il faut citer la trace que l’on peut regarder : bon, fiche produit, certificat, étiquette, tableau de suivi, facture ou document du fournisseur. Sans preuve lisible, on ne peut pas valider correctement.</t>
  </si>
  <si>
    <t>CCTP : Les preuves à regarder sont : CCTP, fiches techniques, BPU relié aux lignes de produits, annexes qualité. Sans trace claire, on ne valide pas.</t>
  </si>
  <si>
    <t>CCTP — Tracer : Utiles → Fiches → Techniques.</t>
  </si>
  <si>
    <t>Conseil formateur Q012 : partir du fil « CCTP → Preuve → Technique ». Faire citer une preuve réelle, son support et son lieu de conservation. Refuser la réponse orale ou vague si aucune trace exploitable n’est nommée.</t>
  </si>
  <si>
    <t>CCTP : Les preuves utiles sont : CCTP, fiches techniques, BPU relié aux lignes de produits, annexes qualité. La preuve doit être lisible, conservée et reliée au marché.</t>
  </si>
  <si>
    <t>CCTP → Preuve → Technique.</t>
  </si>
  <si>
    <t>CCTP → Trace écrite → Technique.</t>
  </si>
  <si>
    <t>Le risque principal est de rédiger un besoin flou, discriminatoire ou invérifiable. Il fragilise la comparaison, l’exécution ou la sanction du marché.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</si>
  <si>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rédiger un besoin flou, discriminatoire ou invérifiable. Elle peut empêcher le contrôle ou l’application correcte de la règle. Il faut expliquer ce qui peut mal se passer : mauvais choix, livraison bloquée, comparaison impossible, promesse non tenue ou contrôle sans preuve. La correction consiste à écrire clairement ce qui est demandé et ce qui sera vérifié.</t>
  </si>
  <si>
    <t>CCTP : L’erreur à éviter est de rédiger un besoin flou, discriminatoire ou invérifiable. On explique le blocage et comment l’éviter.</t>
  </si>
  <si>
    <t>Conseil formateur Q013 : partir du fil « CCTP → Risque → Sécurisation ». Faire nommer le risque, sa conséquence et la correction prévue. La réponse doit montrer l’effet concret sur la concurrence, la livraison, la comparaison ou le suivi.</t>
  </si>
  <si>
    <t>CCTP : Le risque principal est de rédiger un besoin flou, discriminatoire ou invérifiable. Le risque doit être nommé avec sa mesure de sécurisation.</t>
  </si>
  <si>
    <t>En exécution, clauses techniques CCTP se contrôle avec CCTP, fiches techniques, BPU relié aux lignes de produits, annexes qualité. Les écarts sont tracés et reliés à la clause applicable.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</si>
  <si>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la livraison et les documents sont comparés avec CCTP, fiches techniques, BPU relié aux lignes de produits, annexes qualité. L’écart est noté et transmis. Il faut décrire le geste de terrain : regarder le document, comparer avec la commande, contrôler le produit ou la livraison, noter l’écart et prévenir si nécessaire. La réponse doit être concrète.</t>
  </si>
  <si>
    <t>CCTP : Sur le terrain, la livraison et les documents sont comparés avec CCTP, fiches techniques, BPU relié aux lignes de. On regarde, on compare, on note et on signale.</t>
  </si>
  <si>
    <t>CCTP — Agir : Application → Terrain → Exécution.</t>
  </si>
  <si>
    <t>Conseil formateur Q014 : partir du fil « CCTP → Application → Terrain ». Ramener l’apprenant à une action observable : regarder, comparer, noter, signaler. Faire préciser le moment du contrôle et le document utilisé.</t>
  </si>
  <si>
    <t>CCTP : En exécution, clauses techniques CCTP se contrôle avec CCTP, fiches techniques, BPU relié aux lignes de produits, annexes. L’action, le moment et le support de contrôle doivent être identifiés.</t>
  </si>
  <si>
    <t>Pour clauses techniques CCTP, la clause ou le critère est écrit dans la bonne pièce, mesurable, vérifiable et relié au besoin alimentaire. La réponse doit distinguer la pièce qui fixe l’exigence, celle qui règle l’exécution, celle qui organise la réponse et celle qui porte les prix. La clause ou le critère reste mesurable, vérifiable et cohérent avec le besoin alimentaire.</t>
  </si>
  <si>
    <t>Pour clauses techniques CCTP, la règle dit clairement ce qui est demandé, comment c’est vérifié et ce qui se passe en cas d’écart. Il faut dire dans quel document la règle doit être écrite et vérifier qu’elle ne contredit pas une autre pièce. Ce qui est demandé au fournisseur doit pouvoir être compris, prouvé et contrôlé.</t>
  </si>
  <si>
    <t>CCTP : Pour clauses techniques CCTP, la règle dit clairement ce qui est demandé, comment c’est vérifié et ce qui se passe. La règle doit être au bon endroit et compréhensible.</t>
  </si>
  <si>
    <t>CCTP — Placer : Critère → Clause → Clauses.</t>
  </si>
  <si>
    <t>Conseil formateur Q015 : partir du fil « CCTP → Critère → Clause ». Faire placer l’information dans la bonne pièce du marché et vérifier la cohérence entre RC, CCTP, CCAP et BPU. Relancer si critère, clause et prix sont confondus.</t>
  </si>
  <si>
    <t>CCTP : Pour clauses techniques CCTP, la clause ou le critère est écrit dans la bonne pièce, mesurable, vérifiable et relié au besoin. La bonne pièce du marché doit porter une règle mesurable.</t>
  </si>
  <si>
    <t>Le règlement de consultation organise la remise et l’analyse des offres avant l’attribution du marché. Le périmètre, la pièce support et la limite juridique sont identifiés. La réponse doit préciser le périmètre concerné, les acteurs ou documents touchés et la limite à ne pas dépasser. Elle rattache le point au besoin écrit et à un contrôle possible, sans transformer l’objectif en préférence non justifiée.</t>
  </si>
  <si>
    <t>Le règlement de consultation organise la remise et l’analyse des offres avant l’attribution du marché. Le bon document est repéré et il n’est pas confondu avec une autre règle. Il faut dire simplement ce que cela veut dire, qui est concerné et jusqu’où on contrôle. La réponse doit éviter le flou : on vérifie un produit, un fournisseur, une livraison, un document ou une règle précise.</t>
  </si>
  <si>
    <t>RC : Le règlement de consultation organise la remise et l’analyse des offres avant l’attribution du marché. On sait ce qui est contrôlé et jusqu’où.</t>
  </si>
  <si>
    <t>Conseil formateur Q016 : partir du fil « RC → Définition → Périmètre ». Faire placer l’information dans la bonne pièce du marché et vérifier la cohérence entre RC, CCTP, CCAP et BPU. Relancer si critère, clause et prix sont confondus.</t>
  </si>
  <si>
    <t>RC : Le règlement de consultation organise la remise et l’analyse des offres avant l’attribution du marché. Périmètre, preuve et limite doivent rester vérifiables.</t>
  </si>
  <si>
    <t>Les preuves utiles sont : RC, grille de critères, exigences de pièces à joindre, modalités de dépôt. Elles rattachent règlement de consultation au marché, à la livraison ou au suivi.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</si>
  <si>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regarder sont : RC, grille de critères, exigences de pièces à joindre, modalités de dépôt. Elles permettent de vérifier ce qui est écrit et livré. Il faut citer la trace que l’on peut regarder : bon, fiche produit, certificat, étiquette, tableau de suivi, facture ou document du fournisseur. Sans preuve lisible, on ne peut pas valider correctement.</t>
  </si>
  <si>
    <t>RC : Les preuves à regarder sont : RC, grille de critères, exigences de pièces à joindre, modalités de dépôt. Sans trace claire, on ne valide pas.</t>
  </si>
  <si>
    <t>RC — Tracer : Utiles → Grille → Critères.</t>
  </si>
  <si>
    <t>Conseil formateur Q017 : partir du fil « RC → Preuve → Grille ». Faire citer une preuve réelle, son support et son lieu de conservation. Refuser la réponse orale ou vague si aucune trace exploitable n’est nommée.</t>
  </si>
  <si>
    <t>RC : Les preuves utiles sont : RC, grille de critères, exigences de pièces à joindre, modalités de dépôt. La preuve doit être lisible, conservée et reliée au marché.</t>
  </si>
  <si>
    <t>RC → Preuve → Grille.</t>
  </si>
  <si>
    <t>RC → Trace écrite → Grille.</t>
  </si>
  <si>
    <t>Le risque principal est de changer la règle après réception des offres, demander une preuve sans l’annoncer. Il fragilise la comparaison, l’exécution ou la sanction du marché.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</si>
  <si>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changer la règle après réception des offres, demander une preuve sans l’annoncer. Elle peut empêcher le contrôle ou l’application correcte de la règle. Il faut expliquer ce qui peut mal se passer : mauvais choix, livraison bloquée, comparaison impossible, promesse non tenue ou contrôle sans preuve. La correction consiste à écrire clairement ce qui est demandé et ce qui sera vérifié.</t>
  </si>
  <si>
    <t>RC : L’erreur à éviter est de changer la règle après réception des offres, demander une preuve sans l’annoncer. On explique le blocage et comment l’éviter.</t>
  </si>
  <si>
    <t>Conseil formateur Q018 : partir du fil « RC → Risque → Sécurisation ». Faire nommer le risque, sa conséquence et la correction prévue. La réponse doit montrer l’effet concret sur la concurrence, la livraison, la comparaison ou le suivi.</t>
  </si>
  <si>
    <t>RC : Le risque principal est de changer la règle après réception des offres, demander une preuve sans l’annoncer. Le risque doit être nommé avec sa mesure de sécurisation.</t>
  </si>
  <si>
    <t>En exécution, règlement de consultation se contrôle avec RC, grille de critères, exigences de pièces à joindre, modalités de dépôt. Les écarts sont tracés et reliés à la clause applicable.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</si>
  <si>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la livraison et les documents sont comparés avec RC, grille de critères, exigences de pièces à joindre, modalités de dépôt. L’écart est noté et transmis. Il faut décrire le geste de terrain : regarder le document, comparer avec la commande, contrôler le produit ou la livraison, noter l’écart et prévenir si nécessaire. La réponse doit être concrète.</t>
  </si>
  <si>
    <t>RC : Sur le terrain, la livraison et les documents sont comparés avec RC, grille de critères, exigences de pièces à. On regarde, on compare, on note et on signale.</t>
  </si>
  <si>
    <t>RC — Agir : Application → Terrain → Exécution.</t>
  </si>
  <si>
    <t>Conseil formateur Q019 : partir du fil « RC → Application → Terrain ». Ramener l’apprenant à une action observable : regarder, comparer, noter, signaler. Faire préciser le moment du contrôle et le document utilisé.</t>
  </si>
  <si>
    <t>RC : En exécution, règlement de consultation se contrôle avec RC, grille de critères, exigences de pièces à joindre, modalités de. L’action, le moment et le support de contrôle doivent être identifiés.</t>
  </si>
  <si>
    <t>Pour règlement de consultation, la clause ou le critère est écrit dans la bonne pièce, mesurable, vérifiable et relié au besoin alimentaire. La réponse doit distinguer la pièce qui fixe l’exigence, celle qui règle l’exécution, celle qui organise la réponse et celle qui porte les prix. La clause ou le critère reste mesurable, vérifiable et cohérent avec le besoin alimentaire.</t>
  </si>
  <si>
    <t>Pour règlement de consultation, la règle dit clairement ce qui est demandé, comment c’est vérifié et ce qui se passe en cas d’écart. Il faut dire dans quel document la règle doit être écrite et vérifier qu’elle ne contredit pas une autre pièce. Ce qui est demandé au fournisseur doit pouvoir être compris, prouvé et contrôlé.</t>
  </si>
  <si>
    <t>RC : Pour règlement de consultation, la règle dit clairement ce qui est demandé, comment c’est vérifié et ce qui se. La règle doit être au bon endroit et compréhensible.</t>
  </si>
  <si>
    <t>RC — Placer : Critère → Clause → Règlement.</t>
  </si>
  <si>
    <t>Conseil formateur Q020 : partir du fil « RC → Critère → Clause ». Faire placer l’information dans la bonne pièce du marché et vérifier la cohérence entre RC, CCTP, CCAP et BPU. Relancer si critère, clause et prix sont confondus.</t>
  </si>
  <si>
    <t>RC : Pour règlement de consultation, la clause ou le critère est écrit dans la bonne pièce, mesurable, vérifiable et relié au. La bonne pièce du marché doit porter une règle mesurable.</t>
  </si>
  <si>
    <t>Le BPU liste les prix unitaires, les unités de commande et les lignes financières utilisées pour comparer et exécuter le marché. Le périmètre, la pièce support et la limite juridique sont identifiés. La réponse doit préciser le périmètre concerné, les acteurs ou documents touchés et la limite à ne pas dépasser. Elle rattache le point au besoin écrit et à un contrôle possible, sans transformer l’objectif en préférence non justifiée.</t>
  </si>
  <si>
    <t>Le BPU liste les prix unitaires, les unités de commande et les lignes financières utilisées pour comparer et exécuter le marché. Le bon document est repéré et il n’est pas confondu avec une autre règle. Il faut dire simplement ce que cela veut dire, qui est concerné et jusqu’où on contrôle. La réponse doit éviter le flou : on vérifie un produit, un fournisseur, une livraison, un document ou une règle précise.</t>
  </si>
  <si>
    <t>BPU : Le BPU liste les prix unitaires, les unités de commande et les lignes financières utilisées pour comparer et. On sait ce qui est contrôlé et jusqu’où.</t>
  </si>
  <si>
    <t>BPU — Définir : Définition → Périmètre → Liste.</t>
  </si>
  <si>
    <t>BPU : Le BPU liste les prix unitaires, les unités de commande et les lignes financières utilisées pour comparer et exécuter le. Périmètre, preuve et limite doivent rester vérifiables.</t>
  </si>
  <si>
    <t>Les preuves utiles sont : BPU, DQE le cas échéant, CCTP, unités de facturation. Elles rattachent BPU et prix au marché, à la livraison ou au suivi.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</si>
  <si>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regarder sont : BPU, DQE le cas échéant, CCTP, unités de facturation. Elles permettent de vérifier ce qui est écrit et livré. Il faut citer la trace que l’on peut regarder : bon, fiche produit, certificat, étiquette, tableau de suivi, facture ou document du fournisseur. Sans preuve lisible, on ne peut pas valider correctement.</t>
  </si>
  <si>
    <t>BPU : Les preuves à regarder sont : BPU, DQE le cas échéant, CCTP, unités de facturation. Sans trace claire, on ne valide pas.</t>
  </si>
  <si>
    <t>BPU — Tracer : Utiles → Échéant → Unités.</t>
  </si>
  <si>
    <t>BPU : Les preuves utiles sont : BPU, DQE le cas échéant, CCTP, unités de facturation. La preuve doit être lisible, conservée et reliée au marché.</t>
  </si>
  <si>
    <t>Le risque principal est de prix impossible à comparer, unité mal définie. Il fragilise la comparaison, l’exécution ou la sanction du marché.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</si>
  <si>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prix impossible à comparer, unité mal définie. Elle peut empêcher le contrôle ou l’application correcte de la règle. Il faut expliquer ce qui peut mal se passer : mauvais choix, livraison bloquée, comparaison impossible, promesse non tenue ou contrôle sans preuve. La correction consiste à écrire clairement ce qui est demandé et ce qui sera vérifié.</t>
  </si>
  <si>
    <t>BPU : L’erreur à éviter est de prix impossible à comparer, unité mal définie. On explique le blocage et comment l’éviter.</t>
  </si>
  <si>
    <t>BPU : Le risque principal est de prix impossible à comparer, unité mal définie. Le risque doit être nommé avec sa mesure de sécurisation.</t>
  </si>
  <si>
    <t>En exécution, BPU et prix se contrôle avec BPU, DQE le cas échéant, CCTP, unités de facturation. Les écarts sont tracés et reliés à la clause applicable.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</si>
  <si>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la livraison et les documents sont comparés avec BPU, DQE le cas échéant, CCTP, unités de facturation. L’écart est noté et transmis. Il faut décrire le geste de terrain : regarder le document, comparer avec la commande, contrôler le produit ou la livraison, noter l’écart et prévenir si nécessaire. La réponse doit être concrète.</t>
  </si>
  <si>
    <t>BPU : Sur le terrain, la livraison et les documents sont comparés avec BPU, DQE le cas échéant, CCTP, unités de. On regarde, on compare, on note et on signale.</t>
  </si>
  <si>
    <t>BPU — Agir : Application → Terrain → Exécution.</t>
  </si>
  <si>
    <t>BPU : En exécution, BPU et prix se contrôle avec BPU, DQE le cas échéant, CCTP, unités de facturation. L’action, le moment et le support de contrôle doivent être identifiés.</t>
  </si>
  <si>
    <t>Pour BPU et prix, la clause ou le critère est écrit dans la bonne pièce, mesurable, vérifiable et relié au besoin alimentaire. La réponse doit distinguer la pièce qui fixe l’exigence, celle qui règle l’exécution, celle qui organise la réponse et celle qui porte les prix. La clause ou le critère reste mesurable, vérifiable et cohérent avec le besoin alimentaire.</t>
  </si>
  <si>
    <t>Pour BPU et prix, la règle dit clairement ce qui est demandé, comment c’est vérifié et ce qui se passe en cas d’écart. Il faut dire dans quel document la règle doit être écrite et vérifier qu’elle ne contredit pas une autre pièce. Ce qui est demandé au fournisseur doit pouvoir être compris, prouvé et contrôlé.</t>
  </si>
  <si>
    <t>BPU : Pour BPU et prix, la règle dit clairement ce qui est demandé, comment c’est vérifié et ce qui se passe en cas. La règle doit être au bon endroit et compréhensible.</t>
  </si>
  <si>
    <t>BPU — Placer : Critère → Clause → Écrit.</t>
  </si>
  <si>
    <t>BPU : Pour BPU et prix, la clause ou le critère est écrit dans la bonne pièce, mesurable, vérifiable et relié au besoin. La bonne pièce du marché doit porter une règle mesurable.</t>
  </si>
  <si>
    <t>Quel est le rôle du point « Prix révisable » dans le marché, et quel périmètre doit être contrôlé ?</t>
  </si>
  <si>
    <t>À quoi sert le point « Prix révisable » dans le marché, et jusqu’où faut-il le contrôler ?</t>
  </si>
  <si>
    <t>Les prix révisables permettent de faire évoluer les prix selon une clause prévue, une période et des indices identifiés. Le périmètre, la pièce support et la limite juridique sont identifiés. La réponse doit préciser le périmètre concerné, les acteurs ou documents touchés et la limite à ne pas dépasser. Elle rattache le point au besoin écrit et à un contrôle possible, sans transformer l’objectif en préférence non justifiée.</t>
  </si>
  <si>
    <t>Les prix révisables permettent de faire évoluer les prix selon une clause prévue, une période et des indices identifiés. Le bon document est repéré et il n’est pas confondu avec une autre règle. Il faut dire simplement ce que cela veut dire, qui est concerné et jusqu’où on contrôle. La réponse doit éviter le flou : on vérifie un produit, un fournisseur, une livraison, un document ou une règle précise.</t>
  </si>
  <si>
    <t>Prix révisable : Les prix révisables permettent de faire évoluer les prix selon une clause prévue, une période et des indices. On sait ce qui est contrôlé et jusqu’où.</t>
  </si>
  <si>
    <t>Prix révisable — Définir : Révisable → Définition → Périmètre.</t>
  </si>
  <si>
    <t>Conseil formateur Q026 : utiliser le fil « Prix révisable → Définition → Périmètre ». Faire définir Prix révisable, fixer le périmètre et demander une limite vérifiable. Relancer si l’apprenant répète le thème sans dire ce qui est réellement contrôlé.</t>
  </si>
  <si>
    <t>Prix révisable : Les prix révisables permettent de faire évoluer les prix selon une clause prévue, une période et des indices identifiés. Périmètre, preuve et limite doivent rester vérifiables.</t>
  </si>
  <si>
    <t>Prix révisable → Définition → Périmètre.</t>
  </si>
  <si>
    <t>Prix révisable → Comprendre → Limite.</t>
  </si>
  <si>
    <t>Quelles preuves permettent de contrôler le point « Prix révisable » dans le dossier du marché ?</t>
  </si>
  <si>
    <t>Quelle preuve demandes-tu ou gardes-tu pour vérifier le point « Prix révisable » ?</t>
  </si>
  <si>
    <t>Les preuves utiles sont : CCAP, clause de prix, périodicité, indices ou paramètres retenus. Elles rattachent prix révisables au marché, à la livraison ou au suivi.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</si>
  <si>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regarder sont : CCAP, clause de prix, périodicité, indices ou paramètres retenus. Elles permettent de vérifier ce qui est écrit et livré. Il faut citer la trace que l’on peut regarder : bon, fiche produit, certificat, étiquette, tableau de suivi, facture ou document du fournisseur. Sans preuve lisible, on ne peut pas valider correctement.</t>
  </si>
  <si>
    <t>Prix révisable : Les preuves à regarder sont : CCAP, clause de prix, périodicité, indices ou paramètres retenus. Sans trace claire, on ne valide pas.</t>
  </si>
  <si>
    <t>Prix révisable — Tracer : Révisable → Utiles → Clause.</t>
  </si>
  <si>
    <t>Conseil formateur Q027 : partir du fil « Prix révisable → Preuve → CCAP ». Faire citer une preuve réelle, son support et son lieu de conservation. Refuser la réponse orale ou vague si aucune trace exploitable n’est nommée.</t>
  </si>
  <si>
    <t>Prix révisable : Les preuves utiles sont : CCAP, clause de prix, périodicité, indices ou paramètres retenus. La preuve doit être lisible, conservée et reliée au marché.</t>
  </si>
  <si>
    <t>Prix révisable → Preuve → CCAP.</t>
  </si>
  <si>
    <t>Prix révisable → Trace écrite → CCAP.</t>
  </si>
  <si>
    <t>Quel risque faut-il éviter avec le point « Prix révisable », et quelle mesure sécurise le marché ?</t>
  </si>
  <si>
    <t>Quelle erreur peut poser problème avec le point « Prix révisable », et comment l’éviter ?</t>
  </si>
  <si>
    <t>Le risque principal est de accepter une variation sans formule prévue, utiliser un indice inadapté. Il fragilise la comparaison, l’exécution ou la sanction du marché.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</si>
  <si>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accepter une variation sans formule prévue, utiliser un indice inadapté. Elle peut empêcher le contrôle ou l’application correcte de la règle. Il faut expliquer ce qui peut mal se passer : mauvais choix, livraison bloquée, comparaison impossible, promesse non tenue ou contrôle sans preuve. La correction consiste à écrire clairement ce qui est demandé et ce qui sera vérifié.</t>
  </si>
  <si>
    <t>Prix révisable : L’erreur à éviter est de accepter une variation sans formule prévue, utiliser un indice inadapté. On explique le blocage et comment l’éviter.</t>
  </si>
  <si>
    <t>Prix révisable — Sécuriser : Révisable → Risque → Erreur.</t>
  </si>
  <si>
    <t>Conseil formateur Q028 : partir du fil « Prix révisable → Risque → Sécurisation ». Faire nommer le risque, sa conséquence et la correction prévue. La réponse doit montrer l’effet concret sur la concurrence, la livraison, la comparaison ou le suivi.</t>
  </si>
  <si>
    <t>Prix révisable : Le risque principal est de accepter une variation sans formule prévue, utiliser un indice inadapté. Le risque doit être nommé avec sa mesure de sécurisation.</t>
  </si>
  <si>
    <t>Prix révisable → Risque → Sécurisation.</t>
  </si>
  <si>
    <t>Prix révisable → Erreur → Correction.</t>
  </si>
  <si>
    <t>Comment appliquer le point « Prix révisable » en préparation, réception ou suivi d’exécution ?</t>
  </si>
  <si>
    <t>Concrètement, que fais-tu pour appliquer ou contrôler le point « Prix révisable » ?</t>
  </si>
  <si>
    <t>En exécution, prix révisables se contrôle avec CCAP, clause de prix, périodicité, indices ou paramètres retenus. Les écarts sont tracés et reliés à la clause applicable.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</si>
  <si>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la livraison et les documents sont comparés avec CCAP, clause de prix, périodicité, indices ou paramètres retenus. L’écart est noté et transmis. Il faut décrire le geste de terrain : regarder le document, comparer avec la commande, contrôler le produit ou la livraison, noter l’écart et prévenir si nécessaire. La réponse doit être concrète.</t>
  </si>
  <si>
    <t>Prix révisable : Sur le terrain, la livraison et les documents sont comparés avec CCAP, clause de prix, périodicité, indices ou. On regarde, on compare, on note et on signale.</t>
  </si>
  <si>
    <t>Prix révisable — Agir : Révisable → Application → Terrain.</t>
  </si>
  <si>
    <t>Conseil formateur Q029 : partir du fil « Prix révisable → Application → Terrain ». Ramener l’apprenant à une action observable : regarder, comparer, noter, signaler. Faire préciser le moment du contrôle et le document utilisé.</t>
  </si>
  <si>
    <t>Prix révisable : En exécution, prix révisables se contrôle avec CCAP, clause de prix, périodicité, indices ou paramètres retenus. L’action, le moment et le support de contrôle doivent être identifiés.</t>
  </si>
  <si>
    <t>Prix révisable → Application → Terrain.</t>
  </si>
  <si>
    <t>Prix révisable → Geste terrain → Suivi.</t>
  </si>
  <si>
    <t>Dans quelle pièce du marché faut-il placer le point « Prix révisable », et comment vérifier la cohérence avec les autres pièces ?</t>
  </si>
  <si>
    <t>Dans quel document ranges-tu le point « Prix révisable », et que vérifies-tu pour éviter une contradiction ?</t>
  </si>
  <si>
    <t>Pour prix révisables, la clause ou le critère est écrit dans la bonne pièce, mesurable, vérifiable et relié au besoin alimentaire. La réponse doit distinguer la pièce qui fixe l’exigence, celle qui règle l’exécution, celle qui organise la réponse et celle qui porte les prix. La clause ou le critère reste mesurable, vérifiable et cohérent avec le besoin alimentaire.</t>
  </si>
  <si>
    <t>Pour prix révisables, la règle dit clairement ce qui est demandé, comment c’est vérifié et ce qui se passe en cas d’écart. Il faut dire dans quel document la règle doit être écrite et vérifier qu’elle ne contredit pas une autre pièce. Ce qui est demandé au fournisseur doit pouvoir être compris, prouvé et contrôlé.</t>
  </si>
  <si>
    <t>Prix révisable : Pour prix révisables, la règle dit clairement ce qui est demandé, comment c’est vérifié et ce qui se passe en cas. La règle doit être au bon endroit et compréhensible.</t>
  </si>
  <si>
    <t>Prix révisable — Placer : Révisable → Critère → Clause.</t>
  </si>
  <si>
    <t>Conseil formateur Q030 : partir du fil « Prix révisable → Critère → Clause ». Faire placer l’information dans la bonne pièce du marché et vérifier la cohérence entre RC, CCTP, CCAP et BPU. Relancer si critère, clause et prix sont confondus.</t>
  </si>
  <si>
    <t>Prix révisable : Pour prix révisables, la clause ou le critère est écrit dans la bonne pièce, mesurable, vérifiable et relié au besoin. La bonne pièce du marché doit porter une règle mesurable.</t>
  </si>
  <si>
    <t>Prix révisable → Critère → Clause.</t>
  </si>
  <si>
    <t>Prix révisable → Écrire clair → Vérifier.</t>
  </si>
  <si>
    <t>Quel est le rôle du point « Formule révision » dans le marché, et quel périmètre doit être contrôlé ?</t>
  </si>
  <si>
    <t>À quoi sert le point « Formule révision » dans le marché, et jusqu’où faut-il le contrôler ?</t>
  </si>
  <si>
    <t>La formule de révision précise les indices, la période, la date de référence et la méthode de calcul de la variation. Le périmètre, la pièce support et la limite juridique sont identifiés. La réponse doit préciser le périmètre concerné, les acteurs ou documents touchés et la limite à ne pas dépasser. Elle rattache le point au besoin écrit et à un contrôle possible, sans transformer l’objectif en préférence non justifiée.</t>
  </si>
  <si>
    <t>La formule de révision précise les indices, la période, la date de référence et la méthode de calcul de la variation. Le bon document est repéré et il n’est pas confondu avec une autre règle. Il faut dire simplement ce que cela veut dire, qui est concerné et jusqu’où on contrôle. La réponse doit éviter le flou : on vérifie un produit, un fournisseur, une livraison, un document ou une règle précise.</t>
  </si>
  <si>
    <t>Formule révision : La formule de révision précise les indices, la période, la date de référence et la méthode de calcul de la. On sait ce qui est contrôlé et jusqu’où.</t>
  </si>
  <si>
    <t>Formule révision — Définir : Formule → Révision → Définition.</t>
  </si>
  <si>
    <t>Conseil formateur Q031 : utiliser le fil « Formule révision → Définition → Périmètre ». Faire définir Formule révision, fixer le périmètre et demander une limite vérifiable. Relancer si l’apprenant répète le thème sans dire ce qui est réellement contrôlé.</t>
  </si>
  <si>
    <t>Formule révision : La formule de révision précise les indices, la période, la date de référence et la méthode de calcul de la variation. Périmètre, preuve et limite doivent rester vérifiables.</t>
  </si>
  <si>
    <t>Formule révision → Définition → Périmètre.</t>
  </si>
  <si>
    <t>Formule révision → Comprendre → Limite.</t>
  </si>
  <si>
    <t>Quelles preuves permettent de contrôler le point « Formule révision » dans le dossier du marché ?</t>
  </si>
  <si>
    <t>Quelle preuve demandes-tu ou gardes-tu pour vérifier le point « Formule révision » ?</t>
  </si>
  <si>
    <t>Les preuves utiles sont : Clause de révision, formule complète, source des indices, période. Elles rattachent formule de révision au marché, à la livraison ou au suivi.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</si>
  <si>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regarder sont : Clause de révision, formule complète, source des indices, période. Elles permettent de vérifier ce qui est écrit et livré. Il faut citer la trace que l’on peut regarder : bon, fiche produit, certificat, étiquette, tableau de suivi, facture ou document du fournisseur. Sans preuve lisible, on ne peut pas valider correctement.</t>
  </si>
  <si>
    <t>Formule révision : Les preuves à regarder sont : Clause de révision, formule complète, source des indices, période. Sans trace claire, on ne valide pas.</t>
  </si>
  <si>
    <t>Formule révision — Tracer : Formule → Révision → Utiles.</t>
  </si>
  <si>
    <t>Conseil formateur Q032 : partir du fil « Formule révision → Preuve → Fiche produit ». Faire citer une preuve réelle, son support et son lieu de conservation. Refuser la réponse orale ou vague si aucune trace exploitable n’est nommée.</t>
  </si>
  <si>
    <t>Formule révision : Les preuves utiles sont : Clause de révision, formule complète, source des indices, période. La preuve doit être lisible, conservée et reliée au marché.</t>
  </si>
  <si>
    <t>Formule révision → Preuve → Fiche produit.</t>
  </si>
  <si>
    <t>Formule révision → Trace écrite → Fiche produit.</t>
  </si>
  <si>
    <t>Quel risque faut-il éviter avec le point « Formule révision », et quelle mesure sécurise le marché ?</t>
  </si>
  <si>
    <t>Quelle erreur peut poser problème avec le point « Formule révision », et comment l’éviter ?</t>
  </si>
  <si>
    <t>Le risque principal est de formule opaque, indice sans rapport avec le produit. Il fragilise la comparaison, l’exécution ou la sanction du marché.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</si>
  <si>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formule opaque, indice sans rapport avec le produit. Elle peut empêcher le contrôle ou l’application correcte de la règle. Il faut expliquer ce qui peut mal se passer : mauvais choix, livraison bloquée, comparaison impossible, promesse non tenue ou contrôle sans preuve. La correction consiste à écrire clairement ce qui est demandé et ce qui sera vérifié.</t>
  </si>
  <si>
    <t>Formule révision : L’erreur à éviter est de formule opaque, indice sans rapport avec le produit. On explique le blocage et comment l’éviter.</t>
  </si>
  <si>
    <t>Formule révision — Sécuriser : Formule → Révision → Risque.</t>
  </si>
  <si>
    <t>Conseil formateur Q033 : partir du fil « Formule révision → Risque → Sécurisation ». Faire nommer le risque, sa conséquence et la correction prévue. La réponse doit montrer l’effet concret sur la concurrence, la livraison, la comparaison ou le suivi.</t>
  </si>
  <si>
    <t>Formule révision : Le risque principal est de formule opaque, indice sans rapport avec le produit. Le risque doit être nommé avec sa mesure de sécurisation.</t>
  </si>
  <si>
    <t>Formule révision → Risque → Sécurisation.</t>
  </si>
  <si>
    <t>Formule révision → Erreur → Correction.</t>
  </si>
  <si>
    <t>Comment appliquer le point « Formule révision » en préparation, réception ou suivi d’exécution ?</t>
  </si>
  <si>
    <t>Concrètement, que fais-tu pour appliquer ou contrôler le point « Formule révision » ?</t>
  </si>
  <si>
    <t>En exécution, formule de révision se contrôle avec Clause de révision, formule complète, source des indices, période. Les écarts sont tracés et reliés à la clause applicable.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</si>
  <si>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la livraison et les documents sont comparés avec Clause de révision, formule complète, source des indices, période. L’écart est noté et transmis. Il faut décrire le geste de terrain : regarder le document, comparer avec la commande, contrôler le produit ou la livraison, noter l’écart et prévenir si nécessaire. La réponse doit être concrète.</t>
  </si>
  <si>
    <t>Formule révision : Sur le terrain, la livraison et les documents sont comparés avec Clause de révision, formule complète, source des. On regarde, on compare, on note et on signale.</t>
  </si>
  <si>
    <t>Formule révision — Agir : Formule → Révision → Application.</t>
  </si>
  <si>
    <t>Conseil formateur Q034 : partir du fil « Formule révision → Application → Terrain ». Ramener l’apprenant à une action observable : regarder, comparer, noter, signaler. Faire préciser le moment du contrôle et le document utilisé.</t>
  </si>
  <si>
    <t>Formule révision : En exécution, formule de révision se contrôle avec Clause de révision, formule complète, source des indices, période. L’action, le moment et le support de contrôle doivent être identifiés.</t>
  </si>
  <si>
    <t>Formule révision → Application → Terrain.</t>
  </si>
  <si>
    <t>Formule révision → Geste terrain → Suivi.</t>
  </si>
  <si>
    <t>Dans quelle pièce du marché faut-il placer le point « Formule révision », et comment vérifier la cohérence avec les autres pièces ?</t>
  </si>
  <si>
    <t>Dans quel document ranges-tu le point « Formule révision », et que vérifies-tu pour éviter une contradiction ?</t>
  </si>
  <si>
    <t>Pour formule de révision, la clause ou le critère est écrit dans la bonne pièce, mesurable, vérifiable et relié au besoin alimentaire. La réponse doit distinguer la pièce qui fixe l’exigence, celle qui règle l’exécution, celle qui organise la réponse et celle qui porte les prix. La clause ou le critère reste mesurable, vérifiable et cohérent avec le besoin alimentaire.</t>
  </si>
  <si>
    <t>Pour formule de révision, la règle dit clairement ce qui est demandé, comment c’est vérifié et ce qui se passe en cas d’écart. Il faut dire dans quel document la règle doit être écrite et vérifier qu’elle ne contredit pas une autre pièce. Ce qui est demandé au fournisseur doit pouvoir être compris, prouvé et contrôlé.</t>
  </si>
  <si>
    <t>Formule révision : Pour formule de révision, la règle dit clairement ce qui est demandé, comment c’est vérifié et ce qui se passe en. La règle doit être au bon endroit et compréhensible.</t>
  </si>
  <si>
    <t>Formule révision — Placer : Formule → Révision → Critère.</t>
  </si>
  <si>
    <t>Conseil formateur Q035 : partir du fil « Formule révision → Critère → Clause ». Faire placer l’information dans la bonne pièce du marché et vérifier la cohérence entre RC, CCTP, CCAP et BPU. Relancer si critère, clause et prix sont confondus.</t>
  </si>
  <si>
    <t>Formule révision : Pour formule de révision, la clause ou le critère est écrit dans la bonne pièce, mesurable, vérifiable et relié au besoin. La bonne pièce du marché doit porter une règle mesurable.</t>
  </si>
  <si>
    <t>Formule révision → Critère → Clause.</t>
  </si>
  <si>
    <t>Formule révision → Écrire clair → Vérifier.</t>
  </si>
  <si>
    <t>Quel est le rôle du point « Clause butoir » dans le marché, et quel périmètre doit être contrôlé ?</t>
  </si>
  <si>
    <t>À quoi sert le point « Clause butoir » dans le marché, et jusqu’où faut-il le contrôler ?</t>
  </si>
  <si>
    <t>La clause butoir limite l’effet de la variation de prix afin d’éviter une hausse ou une baisse excessive. Le périmètre, la pièce support et la limite juridique sont identifiés. La réponse doit préciser le périmètre concerné, les acteurs ou documents touchés et la limite à ne pas dépasser. Elle rattache le point au besoin écrit et à un contrôle possible, sans transformer l’objectif en préférence non justifiée.</t>
  </si>
  <si>
    <t>La clause butoir limite l’effet de la variation de prix afin d’éviter une hausse ou une baisse excessive. Le bon document est repéré et il n’est pas confondu avec une autre règle. Il faut dire simplement ce que cela veut dire, qui est concerné et jusqu’où on contrôle. La réponse doit éviter le flou : on vérifie un produit, un fournisseur, une livraison, un document ou une règle précise.</t>
  </si>
  <si>
    <t>Clause butoir : La clause butoir limite l’effet de la variation de prix afin d’éviter une hausse ou une baisse excessive. On sait ce qui est contrôlé et jusqu’où.</t>
  </si>
  <si>
    <t>Clause butoir — Définir : Clause → Butoir → Définition.</t>
  </si>
  <si>
    <t>Conseil formateur Q036 : partir du fil « Clause butoir → Définition → Périmètre ». Faire placer l’information dans la bonne pièce du marché et vérifier la cohérence entre RC, CCTP, CCAP et BPU. Relancer si critère, clause et prix sont confondus.</t>
  </si>
  <si>
    <t>Clause butoir : La clause butoir limite l’effet de la variation de prix afin d’éviter une hausse ou une baisse excessive. Périmètre, preuve et limite doivent rester vérifiables.</t>
  </si>
  <si>
    <t>Clause butoir → Définition → Périmètre.</t>
  </si>
  <si>
    <t>Clause butoir → Comprendre → Limite.</t>
  </si>
  <si>
    <t>Quelles preuves permettent de contrôler le point « Clause butoir » dans le dossier du marché ?</t>
  </si>
  <si>
    <t>Quelle preuve demandes-tu ou gardes-tu pour vérifier le point « Clause butoir » ?</t>
  </si>
  <si>
    <t>Les preuves utiles sont : CCAP, clause de prix, clause butoir éventuelle, formule de révision. Elles rattachent clause butoir et variation au marché, à la livraison ou au suivi.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</si>
  <si>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regarder sont : CCAP, clause de prix, clause butoir éventuelle, formule de révision. Elles permettent de vérifier ce qui est écrit et livré. Il faut citer la trace que l’on peut regarder : bon, fiche produit, certificat, étiquette, tableau de suivi, facture ou document du fournisseur. Sans preuve lisible, on ne peut pas valider correctement.</t>
  </si>
  <si>
    <t>Clause butoir : Les preuves à regarder sont : CCAP, clause de prix, clause butoir éventuelle, formule de révision. Sans trace claire, on ne valide pas.</t>
  </si>
  <si>
    <t>Clause butoir — Tracer : Clause → Butoir → Utiles.</t>
  </si>
  <si>
    <t>Conseil formateur Q037 : partir du fil « Clause butoir → Preuve → CCAP ». Faire citer une preuve réelle, son support et son lieu de conservation. Refuser la réponse orale ou vague si aucune trace exploitable n’est nommée.</t>
  </si>
  <si>
    <t>Clause butoir : Les preuves utiles sont : CCAP, clause de prix, clause butoir éventuelle, formule de révision. La preuve doit être lisible, conservée et reliée au marché.</t>
  </si>
  <si>
    <t>Clause butoir → Preuve → CCAP.</t>
  </si>
  <si>
    <t>Clause butoir → Trace écrite → CCAP.</t>
  </si>
  <si>
    <t>Quel risque faut-il éviter avec le point « Clause butoir », et quelle mesure sécurise le marché ?</t>
  </si>
  <si>
    <t>Quelle erreur peut poser problème avec le point « Clause butoir », et comment l’éviter ?</t>
  </si>
  <si>
    <t>Le risque principal est de présenter la clause comme automatiquement valable, bloquer une révision prévue sans base claire ou mélanger. Il fragilise la comparaison, l’exécution ou la sanction du marché.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</si>
  <si>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présenter la clause comme automatiquement valable, bloquer une révision prévue sans base claire ou mélanger. Elle peut empêcher le contrôle ou l’application correcte de la règle. Il faut expliquer ce qui peut mal se passer : mauvais choix, livraison bloquée, comparaison impossible, promesse non tenue ou contrôle sans preuve. La correction consiste à écrire clairement ce qui est demandé et ce qui sera vérifié.</t>
  </si>
  <si>
    <t>Clause butoir : L’erreur à éviter est de présenter la clause comme automatiquement valable, bloquer une révision prévue sans base. On explique le blocage et comment l’éviter.</t>
  </si>
  <si>
    <t>Clause butoir — Sécuriser : Clause → Butoir → Risque.</t>
  </si>
  <si>
    <t>Conseil formateur Q038 : partir du fil « Clause butoir → Risque → Sécurisation ». Faire nommer le risque, sa conséquence et la correction prévue. La réponse doit montrer l’effet concret sur la concurrence, la livraison, la comparaison ou le suivi.</t>
  </si>
  <si>
    <t>Clause butoir : Le risque principal est de présenter la clause comme automatiquement valable, bloquer une révision prévue sans base claire ou. Le risque doit être nommé avec sa mesure de sécurisation.</t>
  </si>
  <si>
    <t>Clause butoir → Risque → Sécurisation.</t>
  </si>
  <si>
    <t>Clause butoir → Erreur → Correction.</t>
  </si>
  <si>
    <t>Comment appliquer le point « Clause butoir » en préparation, réception ou suivi d’exécution ?</t>
  </si>
  <si>
    <t>Concrètement, que fais-tu pour appliquer ou contrôler le point « Clause butoir » ?</t>
  </si>
  <si>
    <t>En exécution, clause butoir et variation se contrôle avec CCAP, clause de prix, clause butoir éventuelle, formule de révision. Les écarts sont tracés et reliés à la clause applicable.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</si>
  <si>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la livraison et les documents sont comparés avec CCAP, clause de prix, clause butoir éventuelle, formule de révision. L’écart est noté et transmis. Il faut décrire le geste de terrain : regarder le document, comparer avec la commande, contrôler le produit ou la livraison, noter l’écart et prévenir si nécessaire. La réponse doit être concrète.</t>
  </si>
  <si>
    <t>Clause butoir : Sur le terrain, la livraison et les documents sont comparés avec CCAP, clause de prix, clause butoir éventuelle. On regarde, on compare, on note et on signale.</t>
  </si>
  <si>
    <t>Clause butoir — Agir : Clause → Butoir → Application.</t>
  </si>
  <si>
    <t>Conseil formateur Q039 : partir du fil « Clause butoir → Application → Terrain ». Ramener l’apprenant à une action observable : regarder, comparer, noter, signaler. Faire préciser le moment du contrôle et le document utilisé.</t>
  </si>
  <si>
    <t>Clause butoir : En exécution, clause butoir et variation se contrôle avec CCAP, clause de prix, clause butoir éventuelle, formule de. L’action, le moment et le support de contrôle doivent être identifiés.</t>
  </si>
  <si>
    <t>Clause butoir → Application → Terrain.</t>
  </si>
  <si>
    <t>Clause butoir → Geste terrain → Suivi.</t>
  </si>
  <si>
    <t>Dans quelle pièce du marché faut-il placer le point « Clause butoir », et comment vérifier la cohérence avec les autres pièces ?</t>
  </si>
  <si>
    <t>Dans quel document ranges-tu le point « Clause butoir », et que vérifies-tu pour éviter une contradiction ?</t>
  </si>
  <si>
    <t>Pour clause butoir et variation, la clause ou le critère est écrit dans la bonne pièce, mesurable, vérifiable et relié au besoin alimentaire. La réponse doit distinguer la pièce qui fixe l’exigence, celle qui règle l’exécution, celle qui organise la réponse et celle qui porte les prix. La clause ou le critère reste mesurable, vérifiable et cohérent avec le besoin alimentaire.</t>
  </si>
  <si>
    <t>Pour clause butoir et variation, la règle dit clairement ce qui est demandé, comment c’est vérifié et ce qui se passe en cas d’écart. Il faut dire dans quel document la règle doit être écrite et vérifier qu’elle ne contredit pas une autre pièce. Ce qui est demandé au fournisseur doit pouvoir être compris, prouvé et contrôlé.</t>
  </si>
  <si>
    <t>Clause butoir : Pour clause butoir et variation, la règle dit clairement ce qui est demandé, comment c’est vérifié et ce qui se. La règle doit être au bon endroit et compréhensible.</t>
  </si>
  <si>
    <t>Clause butoir — Placer : Clause → Butoir → Critère.</t>
  </si>
  <si>
    <t>Conseil formateur Q040 : partir du fil « Clause butoir → Critère → Clause ». Faire placer l’information dans la bonne pièce du marché et vérifier la cohérence entre RC, CCTP, CCAP et BPU. Relancer si critère, clause et prix sont confondus.</t>
  </si>
  <si>
    <t>Clause butoir : Pour clause butoir et variation, la clause ou le critère est écrit dans la bonne pièce, mesurable, vérifiable et relié au. La bonne pièce du marché doit porter une règle mesurable.</t>
  </si>
  <si>
    <t>Clause butoir → Critère → Clause.</t>
  </si>
  <si>
    <t>Clause butoir → Écrire clair → Vérifier.</t>
  </si>
  <si>
    <t>Quel est le rôle du point « Clause sauvegarde » dans le marché, et quel périmètre doit être contrôlé ?</t>
  </si>
  <si>
    <t>À quoi sert le point « Clause sauvegarde » dans le marché, et jusqu’où faut-il le contrôler ?</t>
  </si>
  <si>
    <t>La clause de sauvegarde encadre une réaction exceptionnelle lorsque l’équilibre économique du marché est menacé. Le périmètre, la pièce support et la limite juridique sont identifiés. La réponse doit préciser le périmètre concerné, les acteurs ou documents touchés et la limite à ne pas dépasser. Elle rattache le point au besoin écrit et à un contrôle possible, sans transformer l’objectif en préférence non justifiée.</t>
  </si>
  <si>
    <t>La clause de sauvegarde encadre une réaction exceptionnelle lorsque l’équilibre économique du marché est menacé. Le bon document est repéré et il n’est pas confondu avec une autre règle. Il faut dire simplement ce que cela veut dire, qui est concerné et jusqu’où on contrôle. La réponse doit éviter le flou : on vérifie un produit, un fournisseur, une livraison, un document ou une règle précise.</t>
  </si>
  <si>
    <t>Clause sauvegarde : La clause de sauvegarde encadre une réaction exceptionnelle lorsque l’équilibre économique du marché est menacé. On sait ce qui est contrôlé et jusqu’où.</t>
  </si>
  <si>
    <t>Clause sauvegarde — Définir : Clause → Sauvegarde → Définition.</t>
  </si>
  <si>
    <t>Conseil formateur Q041 : partir du fil « Clause sauvegarde → Définition → Périmètre ». Faire placer l’information dans la bonne pièce du marché et vérifier la cohérence entre RC, CCTP, CCAP et BPU. Relancer si critère, clause et prix sont confondus.</t>
  </si>
  <si>
    <t>Clause sauvegarde : La clause de sauvegarde encadre une réaction exceptionnelle lorsque l’équilibre économique du marché est menacé. Périmètre, preuve et limite doivent rester vérifiables.</t>
  </si>
  <si>
    <t>Clause sauvegarde → Définition → Périmètre.</t>
  </si>
  <si>
    <t>Clause sauvegarde → Comprendre → Limite.</t>
  </si>
  <si>
    <t>Quelles preuves permettent de contrôler le point « Clause sauvegarde » dans le dossier du marché ?</t>
  </si>
  <si>
    <t>Quelle preuve demandes-tu ou gardes-tu pour vérifier le point « Clause sauvegarde » ?</t>
  </si>
  <si>
    <t>Les preuves utiles sont : CCAP, clause de sauvegarde, seuils, conditions de déclenchement. Elles rattachent clause de sauvegarde au marché, à la livraison ou au suivi.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</si>
  <si>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regarder sont : CCAP, clause de sauvegarde, seuils, conditions de déclenchement. Elles permettent de vérifier ce qui est écrit et livré. Il faut citer la trace que l’on peut regarder : bon, fiche produit, certificat, étiquette, tableau de suivi, facture ou document du fournisseur. Sans preuve lisible, on ne peut pas valider correctement.</t>
  </si>
  <si>
    <t>Clause sauvegarde : Les preuves à regarder sont : CCAP, clause de sauvegarde, seuils, conditions de déclenchement. Sans trace claire, on ne valide pas.</t>
  </si>
  <si>
    <t>Clause sauvegarde — Tracer : Clause → Sauvegarde → Utiles.</t>
  </si>
  <si>
    <t>Conseil formateur Q042 : partir du fil « Clause sauvegarde → Preuve → CCAP ». Faire citer une preuve réelle, son support et son lieu de conservation. Refuser la réponse orale ou vague si aucune trace exploitable n’est nommée.</t>
  </si>
  <si>
    <t>Clause sauvegarde : Les preuves utiles sont : CCAP, clause de sauvegarde, seuils, conditions de déclenchement. La preuve doit être lisible, conservée et reliée au marché.</t>
  </si>
  <si>
    <t>Clause sauvegarde → Preuve → CCAP.</t>
  </si>
  <si>
    <t>Clause sauvegarde → Trace écrite → CCAP.</t>
  </si>
  <si>
    <t>Quel risque faut-il éviter avec le point « Clause sauvegarde », et quelle mesure sécurise le marché ?</t>
  </si>
  <si>
    <t>Quelle erreur peut poser problème avec le point « Clause sauvegarde », et comment l’éviter ?</t>
  </si>
  <si>
    <t>Le risque principal est de confondre sauvegarde et révision de prix, appliquer la clause sans événement déclencheur ou sans preuve. Il fragilise la comparaison, l’exécution ou la sanction du marché.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</si>
  <si>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confondre sauvegarde et révision de prix, appliquer la clause sans événement déclencheur ou sans preuve. Elle peut empêcher le contrôle ou l’application correcte de la règle. Il faut expliquer ce qui peut mal se passer : mauvais choix, livraison bloquée, comparaison impossible, promesse non tenue ou contrôle sans preuve. La correction consiste à écrire clairement ce qui est demandé et ce qui sera vérifié.</t>
  </si>
  <si>
    <t>Clause sauvegarde : L’erreur à éviter est de confondre sauvegarde et révision de prix, appliquer la clause sans événement déclencheur. On explique le blocage et comment l’éviter.</t>
  </si>
  <si>
    <t>Clause sauvegarde — Sécuriser : Clause → Sauvegarde → Risque.</t>
  </si>
  <si>
    <t>Conseil formateur Q043 : partir du fil « Clause sauvegarde → Risque → Sécurisation ». Faire nommer le risque, sa conséquence et la correction prévue. La réponse doit montrer l’effet concret sur la concurrence, la livraison, la comparaison ou le suivi.</t>
  </si>
  <si>
    <t>Clause sauvegarde : Le risque principal est de confondre sauvegarde et révision de prix, appliquer la clause sans événement déclencheur ou sans. Le risque doit être nommé avec sa mesure de sécurisation.</t>
  </si>
  <si>
    <t>Clause sauvegarde → Risque → Sécurisation.</t>
  </si>
  <si>
    <t>Clause sauvegarde → Erreur → Correction.</t>
  </si>
  <si>
    <t>Comment appliquer le point « Clause sauvegarde » en préparation, réception ou suivi d’exécution ?</t>
  </si>
  <si>
    <t>Concrètement, que fais-tu pour appliquer ou contrôler le point « Clause sauvegarde » ?</t>
  </si>
  <si>
    <t>En exécution, clause de sauvegarde se contrôle avec CCAP, clause de sauvegarde, seuils, conditions de déclenchement. Les écarts sont tracés et reliés à la clause applicable.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</si>
  <si>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la livraison et les documents sont comparés avec CCAP, clause de sauvegarde, seuils, conditions de déclenchement. L’écart est noté et transmis. Il faut décrire le geste de terrain : regarder le document, comparer avec la commande, contrôler le produit ou la livraison, noter l’écart et prévenir si nécessaire. La réponse doit être concrète.</t>
  </si>
  <si>
    <t>Clause sauvegarde : Sur le terrain, la livraison et les documents sont comparés avec CCAP, clause de sauvegarde, seuils, conditions de. On regarde, on compare, on note et on signale.</t>
  </si>
  <si>
    <t>Clause sauvegarde — Agir : Clause → Sauvegarde → Application.</t>
  </si>
  <si>
    <t>Conseil formateur Q044 : partir du fil « Clause sauvegarde → Application → Terrain ». Ramener l’apprenant à une action observable : regarder, comparer, noter, signaler. Faire préciser le moment du contrôle et le document utilisé.</t>
  </si>
  <si>
    <t>Clause sauvegarde : En exécution, clause de sauvegarde se contrôle avec CCAP, clause de sauvegarde, seuils, conditions de déclenchement. L’action, le moment et le support de contrôle doivent être identifiés.</t>
  </si>
  <si>
    <t>Clause sauvegarde → Application → Terrain.</t>
  </si>
  <si>
    <t>Clause sauvegarde → Geste terrain → Suivi.</t>
  </si>
  <si>
    <t>Dans quelle pièce du marché faut-il placer le point « Clause sauvegarde », et comment vérifier la cohérence avec les autres pièces ?</t>
  </si>
  <si>
    <t>Dans quel document ranges-tu le point « Clause sauvegarde », et que vérifies-tu pour éviter une contradiction ?</t>
  </si>
  <si>
    <t>Pour clause de sauvegarde, la clause ou le critère est écrit dans la bonne pièce, mesurable, vérifiable et relié au besoin alimentaire. La réponse doit distinguer la pièce qui fixe l’exigence, celle qui règle l’exécution, celle qui organise la réponse et celle qui porte les prix. La clause ou le critère reste mesurable, vérifiable et cohérent avec le besoin alimentaire.</t>
  </si>
  <si>
    <t>Pour clause de sauvegarde, la règle dit clairement ce qui est demandé, comment c’est vérifié et ce qui se passe en cas d’écart. Il faut dire dans quel document la règle doit être écrite et vérifier qu’elle ne contredit pas une autre pièce. Ce qui est demandé au fournisseur doit pouvoir être compris, prouvé et contrôlé.</t>
  </si>
  <si>
    <t>Clause sauvegarde : Pour clause de sauvegarde, la règle dit clairement ce qui est demandé, comment c’est vérifié et ce qui se passe en. La règle doit être au bon endroit et compréhensible.</t>
  </si>
  <si>
    <t>Clause sauvegarde — Placer : Clause → Sauvegarde → Critère.</t>
  </si>
  <si>
    <t>Conseil formateur Q045 : partir du fil « Clause sauvegarde → Critère → Clause ». Faire placer l’information dans la bonne pièce du marché et vérifier la cohérence entre RC, CCTP, CCAP et BPU. Relancer si critère, clause et prix sont confondus.</t>
  </si>
  <si>
    <t>Clause sauvegarde : Pour clause de sauvegarde, la clause ou le critère est écrit dans la bonne pièce, mesurable, vérifiable et relié au besoin. La bonne pièce du marché doit porter une règle mesurable.</t>
  </si>
  <si>
    <t>Clause sauvegarde → Critère → Clause.</t>
  </si>
  <si>
    <t>Clause sauvegarde → Écrire clair → Vérifier.</t>
  </si>
  <si>
    <t>Quel est le rôle du point « Rendez-vous » dans le marché, et quel périmètre doit être contrôlé ?</t>
  </si>
  <si>
    <t>À quoi sert le point « Rendez-vous » dans le marché, et jusqu’où faut-il le contrôler ?</t>
  </si>
  <si>
    <t>La clause de rendez-vous prévoit un point formalisé pour examiner l’exécution, les prix ou les difficultés du marché. Le périmètre, la pièce support et la limite juridique sont identifiés. La réponse doit préciser le périmètre concerné, les acteurs ou documents touchés et la limite à ne pas dépasser. Elle rattache le point au besoin écrit et à un contrôle possible, sans transformer l’objectif en préférence non justifiée.</t>
  </si>
  <si>
    <t>La clause de rendez-vous prévoit un point formalisé pour examiner l’exécution, les prix ou les difficultés du marché. Le bon document est repéré et il n’est pas confondu avec une autre règle. Il faut dire simplement ce que cela veut dire, qui est concerné et jusqu’où on contrôle. La réponse doit éviter le flou : on vérifie un produit, un fournisseur, une livraison, un document ou une règle précise.</t>
  </si>
  <si>
    <t>Rendez-vous : La clause de rendez-vous prévoit un point formalisé pour examiner l’exécution, les prix ou les difficultés du. On sait ce qui est contrôlé et jusqu’où.</t>
  </si>
  <si>
    <t>Rendez-vous — Définir : Rendez → Définition → Périmètre.</t>
  </si>
  <si>
    <t>Conseil formateur Q046 : utiliser le fil « Rendez-vous → Définition → Périmètre ». Faire définir Rendez-vous, fixer le périmètre et demander une limite vérifiable. Relancer si l’apprenant répète le thème sans dire ce qui est réellement contrôlé.</t>
  </si>
  <si>
    <t>Rendez-vous : La clause de rendez-vous prévoit un point formalisé pour examiner l’exécution, les prix ou les difficultés du marché. Périmètre, preuve et limite doivent rester vérifiables.</t>
  </si>
  <si>
    <t>Rendez-vous → Définition → Périmètre.</t>
  </si>
  <si>
    <t>Rendez-vous → Comprendre → Limite.</t>
  </si>
  <si>
    <t>Quelles preuves permettent de contrôler le point « Rendez-vous » dans le dossier du marché ?</t>
  </si>
  <si>
    <t>Quelle preuve demandes-tu ou gardes-tu pour vérifier le point « Rendez-vous » ?</t>
  </si>
  <si>
    <t>Les preuves utiles sont : CCAP, calendrier ou conditions de rendez-vous, ordre du jour prévu, éléments à produire. Elles rattachent clause de rendez-vous au marché, à la livraison ou au suivi.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</si>
  <si>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regarder sont : CCAP, calendrier ou conditions de rendez-vous, ordre du jour prévu, éléments à produire. Elles permettent de vérifier ce qui est écrit et livré. Il faut citer la trace que l’on peut regarder : bon, fiche produit, certificat, étiquette, tableau de suivi, facture ou document du fournisseur. Sans preuve lisible, on ne peut pas valider correctement.</t>
  </si>
  <si>
    <t>Rendez-vous : Les preuves à regarder sont : CCAP, calendrier ou conditions de rendez-vous, ordre du jour prévu, éléments à. Sans trace claire, on ne valide pas.</t>
  </si>
  <si>
    <t>Rendez-vous — Tracer : Rendez → Utiles → Calendrier.</t>
  </si>
  <si>
    <t>Conseil formateur Q047 : partir du fil « Rendez-vous → Preuve → Calendrier ». Faire citer une preuve réelle, son support et son lieu de conservation. Refuser la réponse orale ou vague si aucune trace exploitable n’est nommée.</t>
  </si>
  <si>
    <t>Rendez-vous : Les preuves utiles sont : CCAP, calendrier ou conditions de rendez-vous, ordre du jour prévu, éléments à produire. La preuve doit être lisible, conservée et reliée au marché.</t>
  </si>
  <si>
    <t>Rendez-vous → Preuve → Calendrier.</t>
  </si>
  <si>
    <t>Rendez-vous → Trace écrite → Calendrier.</t>
  </si>
  <si>
    <t>Quel risque faut-il éviter avec le point « Rendez-vous », et quelle mesure sécurise le marché ?</t>
  </si>
  <si>
    <t>Quelle erreur peut poser problème avec le point « Rendez-vous », et comment l’éviter ?</t>
  </si>
  <si>
    <t>Le risque principal est de croire qu’un rendez-vous suffit à modifier le contrat, oublier les preuves ou confondre avec une clause de. Il fragilise la comparaison, l’exécution ou la sanction du marché.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</si>
  <si>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croire qu’un rendez-vous suffit à modifier le contrat, oublier les preuves ou confondre avec une clause de. Elle peut empêcher le contrôle ou l’application correcte de la règle. Il faut expliquer ce qui peut mal se passer : mauvais choix, livraison bloquée, comparaison impossible, promesse non tenue ou contrôle sans preuve. La correction consiste à écrire clairement ce qui est demandé et ce qui sera vérifié.</t>
  </si>
  <si>
    <t>Rendez-vous : L’erreur à éviter est de croire qu’un rendez-vous suffit à modifier le contrat, oublier les preuves ou confondre. On explique le blocage et comment l’éviter.</t>
  </si>
  <si>
    <t>Rendez-vous — Sécuriser : Rendez → Risque → Erreur.</t>
  </si>
  <si>
    <t>Conseil formateur Q048 : partir du fil « Rendez-vous → Risque → Sécurisation ». Faire nommer le risque, sa conséquence et la correction prévue. La réponse doit montrer l’effet concret sur la concurrence, la livraison, la comparaison ou le suivi.</t>
  </si>
  <si>
    <t>Rendez-vous : Le risque principal est de croire qu’un rendez-vous suffit à modifier le contrat, oublier les preuves ou confondre avec une. Le risque doit être nommé avec sa mesure de sécurisation.</t>
  </si>
  <si>
    <t>Rendez-vous → Risque → Sécurisation.</t>
  </si>
  <si>
    <t>Rendez-vous → Erreur → Correction.</t>
  </si>
  <si>
    <t>Comment appliquer le point « Rendez-vous » en préparation, réception ou suivi d’exécution ?</t>
  </si>
  <si>
    <t>Concrètement, que fais-tu pour appliquer ou contrôler le point « Rendez-vous » ?</t>
  </si>
  <si>
    <t>En exécution, clause de rendez-vous se contrôle avec CCAP, calendrier ou conditions de rendez-vous, ordre du jour prévu, éléments à produire. Les écarts sont tracés et reliés à la clause applicable.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</si>
  <si>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la livraison et les documents sont comparés avec CCAP, calendrier ou conditions de rendez-vous, ordre du jour prévu, éléments à produire. L’écart est noté et transmis. Il faut décrire le geste de terrain : regarder le document, comparer avec la commande, contrôler le produit ou la livraison, noter l’écart et prévenir si nécessaire. La réponse doit être concrète.</t>
  </si>
  <si>
    <t>Rendez-vous : Sur le terrain, la livraison et les documents sont comparés avec CCAP, calendrier ou conditions de rendez-vous. On regarde, on compare, on note et on signale.</t>
  </si>
  <si>
    <t>Rendez-vous — Agir : Rendez → Application → Terrain.</t>
  </si>
  <si>
    <t>Conseil formateur Q049 : partir du fil « Rendez-vous → Application → Terrain ». Ramener l’apprenant à une action observable : regarder, comparer, noter, signaler. Faire préciser le moment du contrôle et le document utilisé.</t>
  </si>
  <si>
    <t>Rendez-vous : En exécution, clause de rendez-vous se contrôle avec CCAP, calendrier ou conditions de rendez-vous, ordre du jour prévu. L’action, le moment et le support de contrôle doivent être identifiés.</t>
  </si>
  <si>
    <t>Rendez-vous → Application → Terrain.</t>
  </si>
  <si>
    <t>Rendez-vous → Geste terrain → Suivi.</t>
  </si>
  <si>
    <t>Dans quelle pièce du marché faut-il placer le point « Rendez-vous », et comment vérifier la cohérence avec les autres pièces ?</t>
  </si>
  <si>
    <t>Dans quel document ranges-tu le point « Rendez-vous », et que vérifies-tu pour éviter une contradiction ?</t>
  </si>
  <si>
    <t>Pour clause de rendez-vous, la clause ou le critère est écrit dans la bonne pièce, mesurable, vérifiable et relié au besoin alimentaire. La réponse doit distinguer la pièce qui fixe l’exigence, celle qui règle l’exécution, celle qui organise la réponse et celle qui porte les prix. La clause ou le critère reste mesurable, vérifiable et cohérent avec le besoin alimentaire.</t>
  </si>
  <si>
    <t>Pour clause de rendez-vous, la règle dit clairement ce qui est demandé, comment c’est vérifié et ce qui se passe en cas d’écart. Il faut dire dans quel document la règle doit être écrite et vérifier qu’elle ne contredit pas une autre pièce. Ce qui est demandé au fournisseur doit pouvoir être compris, prouvé et contrôlé.</t>
  </si>
  <si>
    <t>Rendez-vous : Pour clause de rendez-vous, la règle dit clairement ce qui est demandé, comment c’est vérifié et ce qui se passe en. La règle doit être au bon endroit et compréhensible.</t>
  </si>
  <si>
    <t>Rendez-vous — Placer : Rendez → Critère → Clause.</t>
  </si>
  <si>
    <t>Conseil formateur Q050 : partir du fil « Rendez-vous → Critère → Clause ». Faire placer l’information dans la bonne pièce du marché et vérifier la cohérence entre RC, CCTP, CCAP et BPU. Relancer si critère, clause et prix sont confondus.</t>
  </si>
  <si>
    <t>Rendez-vous : Pour clause de rendez-vous, la clause ou le critère est écrit dans la bonne pièce, mesurable, vérifiable et relié au besoin. La bonne pièce du marché doit porter une règle mesurable.</t>
  </si>
  <si>
    <t>Rendez-vous → Critère → Clause.</t>
  </si>
  <si>
    <t>Rendez-vous → Écrire clair → Vérifier.</t>
  </si>
  <si>
    <t>Quel est le rôle du point « Réexamen » dans le marché, et quel périmètre doit être contrôlé ?</t>
  </si>
  <si>
    <t>À quoi sert le point « Réexamen » dans le marché, et jusqu’où faut-il le contrôler ?</t>
  </si>
  <si>
    <t>La clause de réexamen prévoit à l’avance les cas, limites et conditions permettant de modifier le marché. Le périmètre, la pièce support et la limite juridique sont identifiés. La réponse doit préciser le périmètre concerné, les acteurs ou documents touchés et la limite à ne pas dépasser. Elle rattache le point au besoin écrit et à un contrôle possible, sans transformer l’objectif en préférence non justifiée.</t>
  </si>
  <si>
    <t>La clause de réexamen prévoit à l’avance les cas, limites et conditions permettant de modifier le marché. Le bon document est repéré et il n’est pas confondu avec une autre règle. Il faut dire simplement ce que cela veut dire, qui est concerné et jusqu’où on contrôle. La réponse doit éviter le flou : on vérifie un produit, un fournisseur, une livraison, un document ou une règle précise.</t>
  </si>
  <si>
    <t>Réexamen : La clause de réexamen prévoit à l’avance les cas, limites et conditions permettant de modifier le marché. On sait ce qui est contrôlé et jusqu’où.</t>
  </si>
  <si>
    <t>Réexamen — Définir : Réexamen → Définition → Périmètre.</t>
  </si>
  <si>
    <t>Conseil formateur Q051 : utiliser le fil « Réexamen → Définition → Périmètre ». Faire définir Réexamen, fixer le périmètre et demander une limite vérifiable. Relancer si l’apprenant répète le thème sans dire ce qui est réellement contrôlé.</t>
  </si>
  <si>
    <t>Réexamen : La clause de réexamen prévoit à l’avance les cas, limites et conditions permettant de modifier le marché. Périmètre, preuve et limite doivent rester vérifiables.</t>
  </si>
  <si>
    <t>Réexamen → Définition → Périmètre.</t>
  </si>
  <si>
    <t>Réexamen → Comprendre → Limite.</t>
  </si>
  <si>
    <t>Quelles preuves permettent de contrôler le point « Réexamen » dans le dossier du marché ?</t>
  </si>
  <si>
    <t>Quelle preuve demandes-tu ou gardes-tu pour vérifier le point « Réexamen » ?</t>
  </si>
  <si>
    <t>Les preuves utiles sont : CCAP, clause de réexamen, conditions de déclenchement, périmètre de modification. Elles rattachent clause de réexamen au marché, à la livraison ou au suivi.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</si>
  <si>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regarder sont : CCAP, clause de réexamen, conditions de déclenchement, périmètre de modification. Elles permettent de vérifier ce qui est écrit et livré. Il faut citer la trace que l’on peut regarder : bon, fiche produit, certificat, étiquette, tableau de suivi, facture ou document du fournisseur. Sans preuve lisible, on ne peut pas valider correctement.</t>
  </si>
  <si>
    <t>Réexamen : Les preuves à regarder sont : CCAP, clause de réexamen, conditions de déclenchement, périmètre de modification. Sans trace claire, on ne valide pas.</t>
  </si>
  <si>
    <t>Réexamen — Tracer : Réexamen → Utiles → Clause.</t>
  </si>
  <si>
    <t>Conseil formateur Q052 : partir du fil « Réexamen → Preuve → CCAP ». Faire citer une preuve réelle, son support et son lieu de conservation. Refuser la réponse orale ou vague si aucune trace exploitable n’est nommée.</t>
  </si>
  <si>
    <t>Réexamen : Les preuves utiles sont : CCAP, clause de réexamen, conditions de déclenchement, périmètre de modification. La preuve doit être lisible, conservée et reliée au marché.</t>
  </si>
  <si>
    <t>Réexamen → Preuve → CCAP.</t>
  </si>
  <si>
    <t>Réexamen → Trace écrite → CCAP.</t>
  </si>
  <si>
    <t>Quel risque faut-il éviter avec le point « Réexamen », et quelle mesure sécurise le marché ?</t>
  </si>
  <si>
    <t>Quelle erreur peut poser problème avec le point « Réexamen », et comment l’éviter ?</t>
  </si>
  <si>
    <t>Le risque principal est de utiliser le réexamen pour changer librement le marché, oublier les conditions prévues ou citer des articles. Il fragilise la comparaison, l’exécution ou la sanction du marché.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</si>
  <si>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utiliser le réexamen pour changer librement le marché, oublier les conditions prévues ou citer des articles. Elle peut empêcher le contrôle ou l’application correcte de la règle. Il faut expliquer ce qui peut mal se passer : mauvais choix, livraison bloquée, comparaison impossible, promesse non tenue ou contrôle sans preuve. La correction consiste à écrire clairement ce qui est demandé et ce qui sera vérifié.</t>
  </si>
  <si>
    <t>Réexamen : L’erreur à éviter est de utiliser le réexamen pour changer librement le marché, oublier les conditions prévues ou. On explique le blocage et comment l’éviter.</t>
  </si>
  <si>
    <t>Réexamen — Sécuriser : Réexamen → Risque → Erreur.</t>
  </si>
  <si>
    <t>Conseil formateur Q053 : partir du fil « Réexamen → Risque → Sécurisation ». Faire nommer le risque, sa conséquence et la correction prévue. La réponse doit montrer l’effet concret sur la concurrence, la livraison, la comparaison ou le suivi.</t>
  </si>
  <si>
    <t>Réexamen : Le risque principal est de utiliser le réexamen pour changer librement le marché, oublier les conditions prévues ou citer des. Le risque doit être nommé avec sa mesure de sécurisation.</t>
  </si>
  <si>
    <t>Réexamen → Risque → Sécurisation.</t>
  </si>
  <si>
    <t>Réexamen → Erreur → Correction.</t>
  </si>
  <si>
    <t>Comment appliquer le point « Réexamen » en préparation, réception ou suivi d’exécution ?</t>
  </si>
  <si>
    <t>Concrètement, que fais-tu pour appliquer ou contrôler le point « Réexamen » ?</t>
  </si>
  <si>
    <t>En exécution, clause de réexamen se contrôle avec CCAP, clause de réexamen, conditions de déclenchement, périmètre de modification. Les écarts sont tracés et reliés à la clause applicable.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</si>
  <si>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la livraison et les documents sont comparés avec CCAP, clause de réexamen, conditions de déclenchement, périmètre de modification. L’écart est noté et transmis. Il faut décrire le geste de terrain : regarder le document, comparer avec la commande, contrôler le produit ou la livraison, noter l’écart et prévenir si nécessaire. La réponse doit être concrète.</t>
  </si>
  <si>
    <t>Réexamen : Sur le terrain, la livraison et les documents sont comparés avec CCAP, clause de réexamen, conditions de. On regarde, on compare, on note et on signale.</t>
  </si>
  <si>
    <t>Réexamen — Agir : Réexamen → Application → Terrain.</t>
  </si>
  <si>
    <t>Conseil formateur Q054 : partir du fil « Réexamen → Application → Terrain ». Ramener l’apprenant à une action observable : regarder, comparer, noter, signaler. Faire préciser le moment du contrôle et le document utilisé.</t>
  </si>
  <si>
    <t>Réexamen : En exécution, clause de réexamen se contrôle avec CCAP, clause de réexamen, conditions de déclenchement, périmètre de. L’action, le moment et le support de contrôle doivent être identifiés.</t>
  </si>
  <si>
    <t>Réexamen → Application → Terrain.</t>
  </si>
  <si>
    <t>Réexamen → Geste terrain → Suivi.</t>
  </si>
  <si>
    <t>Dans quelle pièce du marché faut-il placer le point « Réexamen », et comment vérifier la cohérence avec les autres pièces ?</t>
  </si>
  <si>
    <t>Dans quel document ranges-tu le point « Réexamen », et que vérifies-tu pour éviter une contradiction ?</t>
  </si>
  <si>
    <t>Pour clause de réexamen, la clause ou le critère est écrit dans la bonne pièce, mesurable, vérifiable et relié au besoin alimentaire. La réponse doit distinguer la pièce qui fixe l’exigence, celle qui règle l’exécution, celle qui organise la réponse et celle qui porte les prix. La clause ou le critère reste mesurable, vérifiable et cohérent avec le besoin alimentaire.</t>
  </si>
  <si>
    <t>Pour clause de réexamen, la règle dit clairement ce qui est demandé, comment c’est vérifié et ce qui se passe en cas d’écart. Il faut dire dans quel document la règle doit être écrite et vérifier qu’elle ne contredit pas une autre pièce. Ce qui est demandé au fournisseur doit pouvoir être compris, prouvé et contrôlé.</t>
  </si>
  <si>
    <t>Réexamen : Pour clause de réexamen, la règle dit clairement ce qui est demandé, comment c’est vérifié et ce qui se passe en. La règle doit être au bon endroit et compréhensible.</t>
  </si>
  <si>
    <t>Réexamen — Placer : Réexamen → Critère → Clause.</t>
  </si>
  <si>
    <t>Conseil formateur Q055 : partir du fil « Réexamen → Critère → Clause ». Faire placer l’information dans la bonne pièce du marché et vérifier la cohérence entre RC, CCTP, CCAP et BPU. Relancer si critère, clause et prix sont confondus.</t>
  </si>
  <si>
    <t>Réexamen : Pour clause de réexamen, la clause ou le critère est écrit dans la bonne pièce, mesurable, vérifiable et relié au besoin. La bonne pièce du marché doit porter une règle mesurable.</t>
  </si>
  <si>
    <t>Réexamen → Critère → Clause.</t>
  </si>
  <si>
    <t>Réexamen → Écrire clair → Vérifier.</t>
  </si>
  <si>
    <t>Quel est le rôle du point « Critère prix » dans le marché, et quel périmètre doit être contrôlé ?</t>
  </si>
  <si>
    <t>À quoi sert le point « Critère prix » dans le marché, et jusqu’où faut-il le contrôler ?</t>
  </si>
  <si>
    <t>Le critère prix sert à comparer les offres financières selon une méthode annoncée et cohérente avec les documents du marché. Le périmètre, la pièce support et la limite juridique sont identifiés. La réponse doit préciser le périmètre concerné, les acteurs ou documents touchés et la limite à ne pas dépasser. Elle rattache le point au besoin écrit et à un contrôle possible, sans transformer l’objectif en préférence non justifiée.</t>
  </si>
  <si>
    <t>Le critère prix sert à comparer les offres financières selon une méthode annoncée et cohérente avec les documents du marché. Le bon document est repéré et il n’est pas confondu avec une autre règle. Il faut dire simplement ce que cela veut dire, qui est concerné et jusqu’où on contrôle. La réponse doit éviter le flou : on vérifie un produit, un fournisseur, une livraison, un document ou une règle précise.</t>
  </si>
  <si>
    <t>Critère prix : Le critère prix sert à comparer les offres financières selon une méthode annoncée et cohérente avec les documents. On sait ce qui est contrôlé et jusqu’où.</t>
  </si>
  <si>
    <t>Critère prix — Définir : Critère → Définition → Périmètre.</t>
  </si>
  <si>
    <t>Conseil formateur Q056 : partir du fil « Critère prix → Définition → Périmètre ». Faire placer l’information dans la bonne pièce du marché et vérifier la cohérence entre RC, CCTP, CCAP et BPU. Relancer si critère, clause et prix sont confondus.</t>
  </si>
  <si>
    <t>Critère prix : Le critère prix sert à comparer les offres financières selon une méthode annoncée et cohérente avec les documents du marché. Périmètre, preuve et limite doivent rester vérifiables.</t>
  </si>
  <si>
    <t>Critère prix → Définition → Périmètre.</t>
  </si>
  <si>
    <t>Critère prix → Comprendre → Limite.</t>
  </si>
  <si>
    <t>Quelles preuves permettent de contrôler le point « Critère prix » dans le dossier du marché ?</t>
  </si>
  <si>
    <t>Quelle preuve demandes-tu ou gardes-tu pour vérifier le point « Critère prix » ?</t>
  </si>
  <si>
    <t>Les preuves utiles sont : RC, pondération, méthode de notation du prix, BPU/DQE. Elles rattachent critère prix au marché, à la livraison ou au suivi.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</si>
  <si>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regarder sont : RC, pondération, méthode de notation du prix, BPU/DQE. Elles permettent de vérifier ce qui est écrit et livré. Il faut citer la trace que l’on peut regarder : bon, fiche produit, certificat, étiquette, tableau de suivi, facture ou document du fournisseur. Sans preuve lisible, on ne peut pas valider correctement.</t>
  </si>
  <si>
    <t>Critère prix : Les preuves à regarder sont : RC, pondération, méthode de notation du prix, BPU/DQE. Sans trace claire, on ne valide pas.</t>
  </si>
  <si>
    <t>Critère prix — Tracer : Critère → Utiles → Pondération.</t>
  </si>
  <si>
    <t>Conseil formateur Q057 : partir du fil « Critère prix → Preuve → Pondération ». Faire citer une preuve réelle, son support et son lieu de conservation. Refuser la réponse orale ou vague si aucune trace exploitable n’est nommée.</t>
  </si>
  <si>
    <t>Critère prix : Les preuves utiles sont : RC, pondération, méthode de notation du prix, BPU/DQE. La preuve doit être lisible, conservée et reliée au marché.</t>
  </si>
  <si>
    <t>Critère prix → Preuve → Pondération.</t>
  </si>
  <si>
    <t>Critère prix → Trace écrite → Pondération.</t>
  </si>
  <si>
    <t>Quel risque faut-il éviter avec le point « Critère prix », et quelle mesure sécurise le marché ?</t>
  </si>
  <si>
    <t>Quelle erreur peut poser problème avec le point « Critère prix », et comment l’éviter ?</t>
  </si>
  <si>
    <t>Le risque principal est de choisir uniquement le moins cher, ne pas annoncer la méthode. Il fragilise la comparaison, l’exécution ou la sanction du marché.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</si>
  <si>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choisir uniquement le moins cher, ne pas annoncer la méthode. Elle peut empêcher le contrôle ou l’application correcte de la règle. Il faut expliquer ce qui peut mal se passer : mauvais choix, livraison bloquée, comparaison impossible, promesse non tenue ou contrôle sans preuve. La correction consiste à écrire clairement ce qui est demandé et ce qui sera vérifié.</t>
  </si>
  <si>
    <t>Critère prix : L’erreur à éviter est de choisir uniquement le moins cher, ne pas annoncer la méthode. On explique le blocage et comment l’éviter.</t>
  </si>
  <si>
    <t>Critère prix — Sécuriser : Critère → Risque → Erreur.</t>
  </si>
  <si>
    <t>Conseil formateur Q058 : partir du fil « Critère prix → Risque → Sécurisation ». Faire nommer le risque, sa conséquence et la correction prévue. La réponse doit montrer l’effet concret sur la concurrence, la livraison, la comparaison ou le suivi.</t>
  </si>
  <si>
    <t>Critère prix : Le risque principal est de choisir uniquement le moins cher, ne pas annoncer la méthode. Le risque doit être nommé avec sa mesure de sécurisation.</t>
  </si>
  <si>
    <t>Critère prix → Risque → Sécurisation.</t>
  </si>
  <si>
    <t>Critère prix → Erreur → Correction.</t>
  </si>
  <si>
    <t>Comment appliquer le point « Critère prix » en préparation, réception ou suivi d’exécution ?</t>
  </si>
  <si>
    <t>Concrètement, que fais-tu pour appliquer ou contrôler le point « Critère prix » ?</t>
  </si>
  <si>
    <t>En exécution, critère prix se contrôle avec RC, pondération, méthode de notation du prix, BPU/DQE. Les écarts sont tracés et reliés à la clause applicable.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</si>
  <si>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la livraison et les documents sont comparés avec RC, pondération, méthode de notation du prix, BPU/DQE. L’écart est noté et transmis. Il faut décrire le geste de terrain : regarder le document, comparer avec la commande, contrôler le produit ou la livraison, noter l’écart et prévenir si nécessaire. La réponse doit être concrète.</t>
  </si>
  <si>
    <t>Critère prix : Sur le terrain, la livraison et les documents sont comparés avec RC, pondération, méthode de notation du prix. On regarde, on compare, on note et on signale.</t>
  </si>
  <si>
    <t>Critère prix — Agir : Critère → Application → Terrain.</t>
  </si>
  <si>
    <t>Conseil formateur Q059 : partir du fil « Critère prix → Application → Terrain ». Ramener l’apprenant à une action observable : regarder, comparer, noter, signaler. Faire préciser le moment du contrôle et le document utilisé.</t>
  </si>
  <si>
    <t>Critère prix : En exécution, critère prix se contrôle avec RC, pondération, méthode de notation du prix, BPU/DQE. L’action, le moment et le support de contrôle doivent être identifiés.</t>
  </si>
  <si>
    <t>Critère prix → Application → Terrain.</t>
  </si>
  <si>
    <t>Critère prix → Geste terrain → Suivi.</t>
  </si>
  <si>
    <t>Dans quelle pièce du marché faut-il placer le point « Critère prix », et comment vérifier la cohérence avec les autres pièces ?</t>
  </si>
  <si>
    <t>Dans quel document ranges-tu le point « Critère prix », et que vérifies-tu pour éviter une contradiction ?</t>
  </si>
  <si>
    <t>Pour critère prix, la clause ou le critère est écrit dans la bonne pièce, mesurable, vérifiable et relié au besoin alimentaire. La réponse doit distinguer la pièce qui fixe l’exigence, celle qui règle l’exécution, celle qui organise la réponse et celle qui porte les prix. La clause ou le critère reste mesurable, vérifiable et cohérent avec le besoin alimentaire.</t>
  </si>
  <si>
    <t>Pour critère prix, la règle dit clairement ce qui est demandé, comment c’est vérifié et ce qui se passe en cas d’écart. Il faut dire dans quel document la règle doit être écrite et vérifier qu’elle ne contredit pas une autre pièce. Ce qui est demandé au fournisseur doit pouvoir être compris, prouvé et contrôlé.</t>
  </si>
  <si>
    <t>Critère prix : Pour critère prix, la règle dit clairement ce qui est demandé, comment c’est vérifié et ce qui se passe en cas. La règle doit être au bon endroit et compréhensible.</t>
  </si>
  <si>
    <t>Critère prix — Placer : Critère → Clause → Écrit.</t>
  </si>
  <si>
    <t>Conseil formateur Q060 : partir du fil « Critère prix → Critère → Clause ». Faire placer l’information dans la bonne pièce du marché et vérifier la cohérence entre RC, CCTP, CCAP et BPU. Relancer si critère, clause et prix sont confondus.</t>
  </si>
  <si>
    <t>Critère prix : Pour critère prix, la clause ou le critère est écrit dans la bonne pièce, mesurable, vérifiable et relié au besoin. La bonne pièce du marché doit porter une règle mesurable.</t>
  </si>
  <si>
    <t>Critère prix → Critère → Clause.</t>
  </si>
  <si>
    <t>Critère prix → Écrire clair → Vérifier.</t>
  </si>
  <si>
    <t>Quel est le rôle du point « Pénalités » dans le marché, et quel périmètre doit être contrôlé ?</t>
  </si>
  <si>
    <t>À quoi sert le point « Pénalités » dans le marché, et jusqu’où faut-il le contrôler ?</t>
  </si>
  <si>
    <t>Les pénalités contractuelles sanctionnent un retard ou un manquement prévu dans le marché et constaté par une preuve. Le périmètre, la pièce support et la limite juridique sont identifiés. La réponse doit préciser le périmètre concerné, les acteurs ou documents touchés et la limite à ne pas dépasser. Elle rattache le point au besoin écrit et à un contrôle possible, sans transformer l’objectif en préférence non justifiée.</t>
  </si>
  <si>
    <t>Les pénalités contractuelles sanctionnent un retard ou un manquement prévu dans le marché et constaté par une preuve. Le bon document est repéré et il n’est pas confondu avec une autre règle. Il faut dire simplement ce que cela veut dire, qui est concerné et jusqu’où on contrôle. La réponse doit éviter le flou : on vérifie un produit, un fournisseur, une livraison, un document ou une règle précise.</t>
  </si>
  <si>
    <t>Pénalités : Les pénalités contractuelles sanctionnent un retard ou un manquement prévu dans le marché et constaté par une. On sait ce qui est contrôlé et jusqu’où.</t>
  </si>
  <si>
    <t>Pénalités — Définir : Pénalités → Définition → Périmètre.</t>
  </si>
  <si>
    <t>Conseil formateur Q061 : utiliser le fil « Pénalités → Définition → Périmètre ». Faire définir Pénalités, fixer le périmètre et demander une limite vérifiable. Relancer si l’apprenant répète le thème sans dire ce qui est réellement contrôlé.</t>
  </si>
  <si>
    <t>Pénalités : Les pénalités contractuelles sanctionnent un retard ou un manquement prévu dans le marché et constaté par une preuve. Périmètre, preuve et limite doivent rester vérifiables.</t>
  </si>
  <si>
    <t>Pénalités → Définition → Périmètre.</t>
  </si>
  <si>
    <t>Pénalités → Comprendre → Limite.</t>
  </si>
  <si>
    <t>Quelles preuves permettent de contrôler le point « Pénalités » dans le dossier du marché ?</t>
  </si>
  <si>
    <t>Quelle preuve demandes-tu ou gardes-tu pour vérifier le point « Pénalités » ?</t>
  </si>
  <si>
    <t>Les preuves utiles sont : CCAP, obligation concernée, fait constaté, date. Elles rattachent pénalités contractuelles au marché, à la livraison ou au suivi.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</si>
  <si>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regarder sont : CCAP, obligation concernée, fait constaté, date. Elles permettent de vérifier ce qui est écrit et livré. Il faut citer la trace que l’on peut regarder : bon, fiche produit, certificat, étiquette, tableau de suivi, facture ou document du fournisseur. Sans preuve lisible, on ne peut pas valider correctement.</t>
  </si>
  <si>
    <t>Pénalités : Les preuves à regarder sont : CCAP, obligation concernée, fait constaté, date. Sans trace claire, on ne valide pas.</t>
  </si>
  <si>
    <t>Pénalités — Tracer : Pénalités → Utiles → Obligation.</t>
  </si>
  <si>
    <t>Conseil formateur Q062 : partir du fil « Pénalités → Preuve → Obligation ». Faire citer une preuve réelle, son support et son lieu de conservation. Refuser la réponse orale ou vague si aucune trace exploitable n’est nommée.</t>
  </si>
  <si>
    <t>Pénalités : Les preuves utiles sont : CCAP, obligation concernée, fait constaté, date. La preuve doit être lisible, conservée et reliée au marché.</t>
  </si>
  <si>
    <t>Pénalités → Preuve → Obligation.</t>
  </si>
  <si>
    <t>Pénalités → Trace écrite → Obligation.</t>
  </si>
  <si>
    <t>Quel risque faut-il éviter avec le point « Pénalités », et quelle mesure sécurise le marché ?</t>
  </si>
  <si>
    <t>Quelle erreur peut poser problème avec le point « Pénalités », et comment l’éviter ?</t>
  </si>
  <si>
    <t>Le risque principal est de appliquer une pénalité non prévue, sans preuve. Il fragilise la comparaison, l’exécution ou la sanction du marché.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</si>
  <si>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appliquer une pénalité non prévue, sans preuve. Elle peut empêcher le contrôle ou l’application correcte de la règle. Il faut expliquer ce qui peut mal se passer : mauvais choix, livraison bloquée, comparaison impossible, promesse non tenue ou contrôle sans preuve. La correction consiste à écrire clairement ce qui est demandé et ce qui sera vérifié.</t>
  </si>
  <si>
    <t>Pénalités : L’erreur à éviter est de appliquer une pénalité non prévue, sans preuve. On explique le blocage et comment l’éviter.</t>
  </si>
  <si>
    <t>Pénalités — Sécuriser : Pénalités → Risque → Erreur.</t>
  </si>
  <si>
    <t>Conseil formateur Q063 : partir du fil « Pénalités → Risque → Sécurisation ». Faire nommer le risque, sa conséquence et la correction prévue. La réponse doit montrer l’effet concret sur la concurrence, la livraison, la comparaison ou le suivi.</t>
  </si>
  <si>
    <t>Pénalités : Le risque principal est de appliquer une pénalité non prévue, sans preuve. Le risque doit être nommé avec sa mesure de sécurisation.</t>
  </si>
  <si>
    <t>Pénalités → Risque → Sécurisation.</t>
  </si>
  <si>
    <t>Pénalités → Erreur → Correction.</t>
  </si>
  <si>
    <t>Comment appliquer le point « Pénalités » en préparation, réception ou suivi d’exécution ?</t>
  </si>
  <si>
    <t>Concrètement, que fais-tu pour appliquer ou contrôler le point « Pénalités » ?</t>
  </si>
  <si>
    <t>En exécution, pénalités contractuelles se contrôle avec CCAP, obligation concernée, fait constaté, date. Les écarts sont tracés et reliés à la clause applicable.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</si>
  <si>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la livraison et les documents sont comparés avec CCAP, obligation concernée, fait constaté, date. L’écart est noté et transmis. Il faut décrire le geste de terrain : regarder le document, comparer avec la commande, contrôler le produit ou la livraison, noter l’écart et prévenir si nécessaire. La réponse doit être concrète.</t>
  </si>
  <si>
    <t>Pénalités : Sur le terrain, la livraison et les documents sont comparés avec CCAP, obligation concernée, fait constaté, date. On regarde, on compare, on note et on signale.</t>
  </si>
  <si>
    <t>Pénalités — Agir : Pénalités → Application → Terrain.</t>
  </si>
  <si>
    <t>Conseil formateur Q064 : partir du fil « Pénalités → Application → Terrain ». Ramener l’apprenant à une action observable : regarder, comparer, noter, signaler. Faire préciser le moment du contrôle et le document utilisé.</t>
  </si>
  <si>
    <t>Pénalités : En exécution, pénalités contractuelles se contrôle avec CCAP, obligation concernée, fait constaté, date. L’action, le moment et le support de contrôle doivent être identifiés.</t>
  </si>
  <si>
    <t>Pénalités → Application → Terrain.</t>
  </si>
  <si>
    <t>Pénalités → Geste terrain → Suivi.</t>
  </si>
  <si>
    <t>Dans quelle pièce du marché faut-il placer le point « Pénalités », et comment vérifier la cohérence avec les autres pièces ?</t>
  </si>
  <si>
    <t>Dans quel document ranges-tu le point « Pénalités », et que vérifies-tu pour éviter une contradiction ?</t>
  </si>
  <si>
    <t>Pour pénalités contractuelles, la clause ou le critère est écrit dans la bonne pièce, mesurable, vérifiable et relié au besoin alimentaire. La réponse doit distinguer la pièce qui fixe l’exigence, celle qui règle l’exécution, celle qui organise la réponse et celle qui porte les prix. La clause ou le critère reste mesurable, vérifiable et cohérent avec le besoin alimentaire.</t>
  </si>
  <si>
    <t>Pour pénalités contractuelles, la règle dit clairement ce qui est demandé, comment c’est vérifié et ce qui se passe en cas d’écart. Il faut dire dans quel document la règle doit être écrite et vérifier qu’elle ne contredit pas une autre pièce. Ce qui est demandé au fournisseur doit pouvoir être compris, prouvé et contrôlé.</t>
  </si>
  <si>
    <t>Pénalités : Pour pénalités contractuelles, la règle dit clairement ce qui est demandé, comment c’est vérifié et ce qui se passe. La règle doit être au bon endroit et compréhensible.</t>
  </si>
  <si>
    <t>Pénalités — Placer : Pénalités → Critère → Clause.</t>
  </si>
  <si>
    <t>Conseil formateur Q065 : partir du fil « Pénalités → Critère → Clause ». Faire placer l’information dans la bonne pièce du marché et vérifier la cohérence entre RC, CCTP, CCAP et BPU. Relancer si critère, clause et prix sont confondus.</t>
  </si>
  <si>
    <t>Pénalités : Pour pénalités contractuelles, la clause ou le critère est écrit dans la bonne pièce, mesurable, vérifiable et relié au. La bonne pièce du marché doit porter une règle mesurable.</t>
  </si>
  <si>
    <t>Pénalités → Critère → Clause.</t>
  </si>
  <si>
    <t>Pénalités → Écrire clair → Vérifier.</t>
  </si>
  <si>
    <t>Quel est le rôle du point « Résiliation » dans le marché, et quel périmètre doit être contrôlé ?</t>
  </si>
  <si>
    <t>À quoi sert le point « Résiliation » dans le marché, et jusqu’où faut-il le contrôler ?</t>
  </si>
  <si>
    <t>La résiliation aux torts du titulaire met fin au marché lorsqu’un manquement grave ou répété est établi. Le périmètre, la pièce support et la limite juridique sont identifiés. La réponse doit préciser le périmètre concerné, les acteurs ou documents touchés et la limite à ne pas dépasser. Elle rattache le point au besoin écrit et à un contrôle possible, sans transformer l’objectif en préférence non justifiée.</t>
  </si>
  <si>
    <t>La résiliation aux torts du titulaire met fin au marché lorsqu’un manquement grave ou répété est établi. Le bon document est repéré et il n’est pas confondu avec une autre règle. Il faut dire simplement ce que cela veut dire, qui est concerné et jusqu’où on contrôle. La réponse doit éviter le flou : on vérifie un produit, un fournisseur, une livraison, un document ou une règle précise.</t>
  </si>
  <si>
    <t>Résiliation : La résiliation aux torts du titulaire met fin au marché lorsqu’un manquement grave ou répété est établi. On sait ce qui est contrôlé et jusqu’où.</t>
  </si>
  <si>
    <t>Résiliation — Définir : Résiliation → Définition → Périmètre.</t>
  </si>
  <si>
    <t>Conseil formateur Q066 : utiliser le fil « Résiliation → Définition → Périmètre ». Faire définir Résiliation, fixer le périmètre et demander une limite vérifiable. Relancer si l’apprenant répète le thème sans dire ce qui est réellement contrôlé.</t>
  </si>
  <si>
    <t>Résiliation : La résiliation aux torts du titulaire met fin au marché lorsqu’un manquement grave ou répété est établi. Périmètre, preuve et limite doivent rester vérifiables.</t>
  </si>
  <si>
    <t>Résiliation → Définition → Périmètre.</t>
  </si>
  <si>
    <t>Résiliation → Comprendre → Limite.</t>
  </si>
  <si>
    <t>Quelles preuves permettent de contrôler le point « Résiliation » dans le dossier du marché ?</t>
  </si>
  <si>
    <t>Quelle preuve demandes-tu ou gardes-tu pour vérifier le point « Résiliation » ?</t>
  </si>
  <si>
    <t>Les preuves utiles sont : CCAP, clause de résiliation, constats de manquement, échanges. Elles rattachent résiliation aux torts du titulaire au marché, à la livraison ou au suivi.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</si>
  <si>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regarder sont : CCAP, clause de résiliation, constats de manquement, échanges. Elles permettent de vérifier ce qui est écrit et livré. Il faut citer la trace que l’on peut regarder : bon, fiche produit, certificat, étiquette, tableau de suivi, facture ou document du fournisseur. Sans preuve lisible, on ne peut pas valider correctement.</t>
  </si>
  <si>
    <t>Résiliation : Les preuves à regarder sont : CCAP, clause de résiliation, constats de manquement, échanges. Sans trace claire, on ne valide pas.</t>
  </si>
  <si>
    <t>Résiliation — Tracer : Résiliation → Utiles → Clause.</t>
  </si>
  <si>
    <t>Conseil formateur Q067 : partir du fil « Résiliation → Preuve → CCAP ». Faire citer une preuve réelle, son support et son lieu de conservation. Refuser la réponse orale ou vague si aucune trace exploitable n’est nommée.</t>
  </si>
  <si>
    <t>Résiliation : Les preuves utiles sont : CCAP, clause de résiliation, constats de manquement, échanges. La preuve doit être lisible, conservée et reliée au marché.</t>
  </si>
  <si>
    <t>Résiliation → Preuve → CCAP.</t>
  </si>
  <si>
    <t>Résiliation → Trace écrite → CCAP.</t>
  </si>
  <si>
    <t>Quel risque faut-il éviter avec le point « Résiliation », et quelle mesure sécurise le marché ?</t>
  </si>
  <si>
    <t>Quelle erreur peut poser problème avec le point « Résiliation », et comment l’éviter ?</t>
  </si>
  <si>
    <t>Le risque principal est de parler de résiliation sans clause, sans procédure. Il fragilise la comparaison, l’exécution ou la sanction du marché.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</si>
  <si>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parler de résiliation sans clause, sans procédure. Elle peut empêcher le contrôle ou l’application correcte de la règle. Il faut expliquer ce qui peut mal se passer : mauvais choix, livraison bloquée, comparaison impossible, promesse non tenue ou contrôle sans preuve. La correction consiste à écrire clairement ce qui est demandé et ce qui sera vérifié.</t>
  </si>
  <si>
    <t>Résiliation : L’erreur à éviter est de parler de résiliation sans clause, sans procédure. On explique le blocage et comment l’éviter.</t>
  </si>
  <si>
    <t>Résiliation — Sécuriser : Résiliation → Risque → Erreur.</t>
  </si>
  <si>
    <t>Conseil formateur Q068 : partir du fil « Résiliation → Risque → Sécurisation ». Faire nommer le risque, sa conséquence et la correction prévue. La réponse doit montrer l’effet concret sur la concurrence, la livraison, la comparaison ou le suivi.</t>
  </si>
  <si>
    <t>Résiliation : Le risque principal est de parler de résiliation sans clause, sans procédure. Le risque doit être nommé avec sa mesure de sécurisation.</t>
  </si>
  <si>
    <t>Résiliation → Risque → Sécurisation.</t>
  </si>
  <si>
    <t>Résiliation → Erreur → Correction.</t>
  </si>
  <si>
    <t>Comment appliquer le point « Résiliation » en préparation, réception ou suivi d’exécution ?</t>
  </si>
  <si>
    <t>Concrètement, que fais-tu pour appliquer ou contrôler le point « Résiliation » ?</t>
  </si>
  <si>
    <t>En exécution, résiliation aux torts du titulaire se contrôle avec CCAP, clause de résiliation, constats de manquement, échanges. Les écarts sont tracés et reliés à la clause applicable.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</si>
  <si>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la livraison et les documents sont comparés avec CCAP, clause de résiliation, constats de manquement, échanges. L’écart est noté et transmis. Il faut décrire le geste de terrain : regarder le document, comparer avec la commande, contrôler le produit ou la livraison, noter l’écart et prévenir si nécessaire. La réponse doit être concrète.</t>
  </si>
  <si>
    <t>Résiliation : Sur le terrain, la livraison et les documents sont comparés avec CCAP, clause de résiliation, constats de. On regarde, on compare, on note et on signale.</t>
  </si>
  <si>
    <t>Résiliation — Agir : Résiliation → Application → Terrain.</t>
  </si>
  <si>
    <t>Conseil formateur Q069 : partir du fil « Résiliation → Application → Terrain ». Ramener l’apprenant à une action observable : regarder, comparer, noter, signaler. Faire préciser le moment du contrôle et le document utilisé.</t>
  </si>
  <si>
    <t>Résiliation : En exécution, résiliation aux torts du titulaire se contrôle avec CCAP, clause de résiliation, constats de manquement. L’action, le moment et le support de contrôle doivent être identifiés.</t>
  </si>
  <si>
    <t>Résiliation → Application → Terrain.</t>
  </si>
  <si>
    <t>Résiliation → Geste terrain → Suivi.</t>
  </si>
  <si>
    <t>Dans quelle pièce du marché faut-il placer le point « Résiliation », et comment vérifier la cohérence avec les autres pièces ?</t>
  </si>
  <si>
    <t>Dans quel document ranges-tu le point « Résiliation », et que vérifies-tu pour éviter une contradiction ?</t>
  </si>
  <si>
    <t>Pour résiliation aux torts du titulaire, la clause ou le critère est écrit dans la bonne pièce, mesurable, vérifiable et relié au besoin alimentaire. La réponse doit distinguer la pièce qui fixe l’exigence, celle qui règle l’exécution, celle qui organise la réponse et celle qui porte les prix. La clause ou le critère reste mesurable, vérifiable et cohérent avec le besoin alimentaire.</t>
  </si>
  <si>
    <t>Pour résiliation aux torts du titulaire, la règle dit clairement ce qui est demandé, comment c’est vérifié et ce qui se passe en cas d’écart. Il faut dire dans quel document la règle doit être écrite et vérifier qu’elle ne contredit pas une autre pièce. Ce qui est demandé au fournisseur doit pouvoir être compris, prouvé et contrôlé.</t>
  </si>
  <si>
    <t>Résiliation : Pour résiliation aux torts du titulaire, la règle dit clairement ce qui est demandé, comment c’est vérifié et ce. La règle doit être au bon endroit et compréhensible.</t>
  </si>
  <si>
    <t>Résiliation — Placer : Résiliation → Critère → Clause.</t>
  </si>
  <si>
    <t>Conseil formateur Q070 : partir du fil « Résiliation → Critère → Clause ». Faire placer l’information dans la bonne pièce du marché et vérifier la cohérence entre RC, CCTP, CCAP et BPU. Relancer si critère, clause et prix sont confondus.</t>
  </si>
  <si>
    <t>Résiliation : Pour résiliation aux torts du titulaire, la clause ou le critère est écrit dans la bonne pièce, mesurable, vérifiable et. La bonne pièce du marché doit porter une règle mesurable.</t>
  </si>
  <si>
    <t>Résiliation → Critère → Clause.</t>
  </si>
  <si>
    <t>Résiliation → Écrire clair → Vérifier.</t>
  </si>
  <si>
    <t>Quel est le rôle du point « Sécurité appro » dans le marché, et quel périmètre doit être contrôlé ?</t>
  </si>
  <si>
    <t>À quoi sert le point « Sécurité appro » dans le marché, et jusqu’où faut-il le contrôler ?</t>
  </si>
  <si>
    <t>La sécurité des approvisionnements limite les risques de rupture, de substitution non maîtrisée ou de défaut de livraison. Le périmètre, la pièce support et la limite juridique sont identifiés. La réponse doit préciser le périmètre concerné, les acteurs ou documents touchés et la limite à ne pas dépasser. Elle rattache le point au besoin écrit et à un contrôle possible, sans transformer l’objectif en préférence non justifiée.</t>
  </si>
  <si>
    <t>La sécurité des approvisionnements limite les risques de rupture, de substitution non maîtrisée ou de défaut de livraison. Le bon document est repéré et il n’est pas confondu avec une autre règle. Il faut dire simplement ce que cela veut dire, qui est concerné et jusqu’où on contrôle. La réponse doit éviter le flou : on vérifie un produit, un fournisseur, une livraison, un document ou une règle précise.</t>
  </si>
  <si>
    <t>Sécurité appro : La sécurité des approvisionnements limite les risques de rupture, de substitution non maîtrisée ou de défaut de. On sait ce qui est contrôlé et jusqu’où.</t>
  </si>
  <si>
    <t>Sécurité appro — Définir : Sécurité → Appro → Définition.</t>
  </si>
  <si>
    <t>Conseil formateur Q071 : utiliser le fil « Sécurité appro → Définition → Périmètre ». Faire définir Sécurité appro, fixer le périmètre et demander une limite vérifiable. Relancer si l’apprenant répète le thème sans dire ce qui est réellement contrôlé.</t>
  </si>
  <si>
    <t>Sécurité appro : La sécurité des approvisionnements limite les risques de rupture, de substitution non maîtrisée ou de défaut de livraison. Périmètre, preuve et limite doivent rester vérifiables.</t>
  </si>
  <si>
    <t>Sécurité appro → Définition → Périmètre.</t>
  </si>
  <si>
    <t>Sécurité appro → Comprendre → Limite.</t>
  </si>
  <si>
    <t>Quelles preuves permettent de contrôler le point « Sécurité appro » dans le dossier du marché ?</t>
  </si>
  <si>
    <t>Quelle preuve demandes-tu ou gardes-tu pour vérifier le point « Sécurité appro » ?</t>
  </si>
  <si>
    <t>Les preuves utiles sont : CCTP, CCAP, offre du titulaire, capacités. Elles rattachent sécurité des approvisionnements au marché, à la livraison ou au suivi.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</si>
  <si>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regarder sont : CCTP, CCAP, offre du titulaire, capacités. Elles permettent de vérifier ce qui est écrit et livré. Il faut citer la trace que l’on peut regarder : bon, fiche produit, certificat, étiquette, tableau de suivi, facture ou document du fournisseur. Sans preuve lisible, on ne peut pas valider correctement.</t>
  </si>
  <si>
    <t>Sécurité appro : Les preuves à regarder sont : CCTP, CCAP, offre du titulaire, capacités. Sans trace claire, on ne valide pas.</t>
  </si>
  <si>
    <t>Sécurité appro — Tracer : Sécurité → Appro → Utiles.</t>
  </si>
  <si>
    <t>Conseil formateur Q072 : partir du fil « Sécurité appro → Preuve → CCTP ». Faire citer une preuve réelle, son support et son lieu de conservation. Refuser la réponse orale ou vague si aucune trace exploitable n’est nommée.</t>
  </si>
  <si>
    <t>Sécurité appro : Les preuves utiles sont : CCTP, CCAP, offre du titulaire, capacités. La preuve doit être lisible, conservée et reliée au marché.</t>
  </si>
  <si>
    <t>Sécurité appro → Preuve → CCTP.</t>
  </si>
  <si>
    <t>Sécurité appro → Trace écrite → CCTP.</t>
  </si>
  <si>
    <t>Quel risque faut-il éviter avec le point « Sécurité appro », et quelle mesure sécurise le marché ?</t>
  </si>
  <si>
    <t>Quelle erreur peut poser problème avec le point « Sécurité appro », et comment l’éviter ?</t>
  </si>
  <si>
    <t>Le risque principal est de accepter une promesse vague, ne pas encadrer les substitutions ou confondre sécurité d’approvisionnement et. Il fragilise la comparaison, l’exécution ou la sanction du marché.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</si>
  <si>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accepter une promesse vague, ne pas encadrer les substitutions ou confondre sécurité d’approvisionnement et. Elle peut empêcher le contrôle ou l’application correcte de la règle. Il faut expliquer ce qui peut mal se passer : mauvais choix, livraison bloquée, comparaison impossible, promesse non tenue ou contrôle sans preuve. La correction consiste à écrire clairement ce qui est demandé et ce qui sera vérifié.</t>
  </si>
  <si>
    <t>Sécurité appro : L’erreur à éviter est de accepter une promesse vague, ne pas encadrer les substitutions ou confondre sécurité. On explique le blocage et comment l’éviter.</t>
  </si>
  <si>
    <t>Sécurité appro — Sécuriser : Sécurité → Appro → Risque.</t>
  </si>
  <si>
    <t>Conseil formateur Q073 : partir du fil « Sécurité appro → Risque → Sécurisation ». Faire nommer le risque, sa conséquence et la correction prévue. La réponse doit montrer l’effet concret sur la concurrence, la livraison, la comparaison ou le suivi.</t>
  </si>
  <si>
    <t>Sécurité appro : Le risque principal est de accepter une promesse vague, ne pas encadrer les substitutions ou confondre sécurité. Le risque doit être nommé avec sa mesure de sécurisation.</t>
  </si>
  <si>
    <t>Sécurité appro → Risque → Sécurisation.</t>
  </si>
  <si>
    <t>Sécurité appro → Erreur → Correction.</t>
  </si>
  <si>
    <t>Comment appliquer le point « Sécurité appro » en préparation, réception ou suivi d’exécution ?</t>
  </si>
  <si>
    <t>Concrètement, que fais-tu pour appliquer ou contrôler le point « Sécurité appro » ?</t>
  </si>
  <si>
    <t>En exécution, sécurité des approvisionnements se contrôle avec CCTP, CCAP, offre du titulaire, capacités. Les écarts sont tracés et reliés à la clause applicable.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</si>
  <si>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la livraison et les documents sont comparés avec CCTP, CCAP, offre du titulaire, capacités. L’écart est noté et transmis. Il faut décrire le geste de terrain : regarder le document, comparer avec la commande, contrôler le produit ou la livraison, noter l’écart et prévenir si nécessaire. La réponse doit être concrète.</t>
  </si>
  <si>
    <t>Sécurité appro : Sur le terrain, la livraison et les documents sont comparés avec CCTP, CCAP, offre du titulaire, capacités. On regarde, on compare, on note et on signale.</t>
  </si>
  <si>
    <t>Sécurité appro — Agir : Sécurité → Appro → Application.</t>
  </si>
  <si>
    <t>Conseil formateur Q074 : partir du fil « Sécurité appro → Application → Terrain ». Ramener l’apprenant à une action observable : regarder, comparer, noter, signaler. Faire préciser le moment du contrôle et le document utilisé.</t>
  </si>
  <si>
    <t>Sécurité appro : En exécution, sécurité des approvisionnements se contrôle avec CCTP, CCAP, offre du titulaire, capacités. L’action, le moment et le support de contrôle doivent être identifiés.</t>
  </si>
  <si>
    <t>Sécurité appro → Application → Terrain.</t>
  </si>
  <si>
    <t>Sécurité appro → Geste terrain → Suivi.</t>
  </si>
  <si>
    <t>Dans quelle pièce du marché faut-il placer le point « Sécurité appro », et comment vérifier la cohérence avec les autres pièces ?</t>
  </si>
  <si>
    <t>Dans quel document ranges-tu le point « Sécurité appro », et que vérifies-tu pour éviter une contradiction ?</t>
  </si>
  <si>
    <t>Pour sécurité des approvisionnements, la clause ou le critère est écrit dans la bonne pièce, mesurable, vérifiable et relié au besoin alimentaire. La réponse doit distinguer la pièce qui fixe l’exigence, celle qui règle l’exécution, celle qui organise la réponse et celle qui porte les prix. La clause ou le critère reste mesurable, vérifiable et cohérent avec le besoin alimentaire.</t>
  </si>
  <si>
    <t>Pour sécurité des approvisionnements, la règle dit clairement ce qui est demandé, comment c’est vérifié et ce qui se passe en cas d’écart. Il faut dire dans quel document la règle doit être écrite et vérifier qu’elle ne contredit pas une autre pièce. Ce qui est demandé au fournisseur doit pouvoir être compris, prouvé et contrôlé.</t>
  </si>
  <si>
    <t>Sécurité appro : Pour sécurité des approvisionnements, la règle dit clairement ce qui est demandé, comment c’est vérifié et ce qui. La règle doit être au bon endroit et compréhensible.</t>
  </si>
  <si>
    <t>Sécurité appro — Placer : Sécurité → Appro → Critère.</t>
  </si>
  <si>
    <t>Conseil formateur Q075 : partir du fil « Sécurité appro → Critère → Clause ». Faire placer l’information dans la bonne pièce du marché et vérifier la cohérence entre RC, CCTP, CCAP et BPU. Relancer si critère, clause et prix sont confondus.</t>
  </si>
  <si>
    <t>Sécurité appro : Pour sécurité des approvisionnements, la clause ou le critère est écrit dans la bonne pièce, mesurable, vérifiable et relié. La bonne pièce du marché doit porter une règle mesurable.</t>
  </si>
  <si>
    <t>Sécurité appro → Critère → Clause.</t>
  </si>
  <si>
    <t>Sécurité appro → Écrire clair → Vérifier.</t>
  </si>
  <si>
    <t>Quel est le rôle du point « Insertion » dans le marché, et quel périmètre doit être contrôlé ?</t>
  </si>
  <si>
    <t>À quoi sert le point « Insertion » dans le marché, et jusqu’où faut-il le contrôler ?</t>
  </si>
  <si>
    <t>La clause sociale d’insertion impose une obligation sociale d’exécution suivie par des justificatifs. Le périmètre, la pièce support et la limite juridique sont identifiés. La réponse doit préciser le périmètre concerné, les acteurs ou documents touchés et la limite à ne pas dépasser. Elle rattache le point au besoin écrit et à un contrôle possible, sans transformer l’objectif en préférence non justifiée.</t>
  </si>
  <si>
    <t>La clause sociale d’insertion impose une obligation sociale d’exécution suivie par des justificatifs. Le bon document est repéré et il n’est pas confondu avec une autre règle. Il faut dire simplement ce que cela veut dire, qui est concerné et jusqu’où on contrôle. La réponse doit éviter le flou : on vérifie un produit, un fournisseur, une livraison, un document ou une règle précise.</t>
  </si>
  <si>
    <t>Insertion : La clause sociale d’insertion impose une obligation sociale d’exécution suivie par des justificatifs. On sait ce qui est contrôlé et jusqu’où.</t>
  </si>
  <si>
    <t>Insertion — Définir : Insertion → Définition → Périmètre.</t>
  </si>
  <si>
    <t>Conseil formateur Q076 : utiliser le fil « Insertion → Définition → Périmètre ». Faire définir Insertion, fixer le périmètre et demander une limite vérifiable. Relancer si l’apprenant répète le thème sans dire ce qui est réellement contrôlé.</t>
  </si>
  <si>
    <t>Insertion : La clause sociale d’insertion impose une obligation sociale d’exécution suivie par des justificatifs. Périmètre, preuve et limite doivent rester vérifiables.</t>
  </si>
  <si>
    <t>Insertion → Définition → Périmètre.</t>
  </si>
  <si>
    <t>Insertion → Comprendre → Limite.</t>
  </si>
  <si>
    <t>Quelles preuves permettent de contrôler le point « Insertion » dans le dossier du marché ?</t>
  </si>
  <si>
    <t>Quelle preuve demandes-tu ou gardes-tu pour vérifier le point « Insertion » ?</t>
  </si>
  <si>
    <t>Les preuves utiles sont : Clause sociale, volume d’heures ou indicateur, structure concernée, justificatifs de réalisation. Elles rattachent clause sociale d’insertion au marché, à la livraison ou au suivi.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</si>
  <si>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regarder sont : Clause sociale, volume d’heures ou indicateur, structure concernée, justificatifs de réalisation. Elles permettent de vérifier ce qui est écrit et livré. Il faut citer la trace que l’on peut regarder : bon, fiche produit, certificat, étiquette, tableau de suivi, facture ou document du fournisseur. Sans preuve lisible, on ne peut pas valider correctement.</t>
  </si>
  <si>
    <t>Insertion : Les preuves à regarder sont : Clause sociale, volume d’heures ou indicateur, structure concernée, justificatifs de. Sans trace claire, on ne valide pas.</t>
  </si>
  <si>
    <t>Insertion — Tracer : Insertion → Utiles → Clause.</t>
  </si>
  <si>
    <t>Conseil formateur Q077 : partir du fil « Insertion → Preuve → Fiche produit ». Faire citer une preuve réelle, son support et son lieu de conservation. Refuser la réponse orale ou vague si aucune trace exploitable n’est nommée.</t>
  </si>
  <si>
    <t>Insertion : Les preuves utiles sont : Clause sociale, volume d’heures ou indicateur, structure concernée, justificatifs de réalisation. La preuve doit être lisible, conservée et reliée au marché.</t>
  </si>
  <si>
    <t>Insertion → Preuve → Fiche produit.</t>
  </si>
  <si>
    <t>Insertion → Trace écrite → Fiche produit.</t>
  </si>
  <si>
    <t>Quel risque faut-il éviter avec le point « Insertion », et quelle mesure sécurise le marché ?</t>
  </si>
  <si>
    <t>Quelle erreur peut poser problème avec le point « Insertion », et comment l’éviter ?</t>
  </si>
  <si>
    <t>Le risque principal est de écrire une intention sociale vague, oublier le suivi. Il fragilise la comparaison, l’exécution ou la sanction du marché.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</si>
  <si>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écrire une intention sociale vague, oublier le suivi. Elle peut empêcher le contrôle ou l’application correcte de la règle. Il faut expliquer ce qui peut mal se passer : mauvais choix, livraison bloquée, comparaison impossible, promesse non tenue ou contrôle sans preuve. La correction consiste à écrire clairement ce qui est demandé et ce qui sera vérifié.</t>
  </si>
  <si>
    <t>Insertion : L’erreur à éviter est de écrire une intention sociale vague, oublier le suivi. On explique le blocage et comment l’éviter.</t>
  </si>
  <si>
    <t>Insertion — Sécuriser : Insertion → Risque → Erreur.</t>
  </si>
  <si>
    <t>Conseil formateur Q078 : partir du fil « Insertion → Risque → Sécurisation ». Faire nommer le risque, sa conséquence et la correction prévue. La réponse doit montrer l’effet concret sur la concurrence, la livraison, la comparaison ou le suivi.</t>
  </si>
  <si>
    <t>Insertion : Le risque principal est de écrire une intention sociale vague, oublier le suivi. Le risque doit être nommé avec sa mesure de sécurisation.</t>
  </si>
  <si>
    <t>Insertion → Risque → Sécurisation.</t>
  </si>
  <si>
    <t>Insertion → Erreur → Correction.</t>
  </si>
  <si>
    <t>Comment appliquer le point « Insertion » en préparation, réception ou suivi d’exécution ?</t>
  </si>
  <si>
    <t>Concrètement, que fais-tu pour appliquer ou contrôler le point « Insertion » ?</t>
  </si>
  <si>
    <t>En exécution, clause sociale d’insertion se contrôle avec Clause sociale, volume d’heures ou indicateur, structure concernée, justificatifs de réalisation. Les écarts sont tracés et reliés à la clause applicable.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</si>
  <si>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la livraison et les documents sont comparés avec Clause sociale, volume d’heures ou indicateur, structure concernée, justificatifs de réalisation. L’écart est noté et transmis. Il faut décrire le geste de terrain : regarder le document, comparer avec la commande, contrôler le produit ou la livraison, noter l’écart et prévenir si nécessaire. La réponse doit être concrète.</t>
  </si>
  <si>
    <t>Insertion : Sur le terrain, la livraison et les documents sont comparés avec Clause sociale, volume d’heures ou indicateur. On regarde, on compare, on note et on signale.</t>
  </si>
  <si>
    <t>Insertion — Agir : Insertion → Application → Terrain.</t>
  </si>
  <si>
    <t>Conseil formateur Q079 : partir du fil « Insertion → Application → Terrain ». Ramener l’apprenant à une action observable : regarder, comparer, noter, signaler. Faire préciser le moment du contrôle et le document utilisé.</t>
  </si>
  <si>
    <t>Insertion : En exécution, clause sociale d’insertion se contrôle avec Clause sociale, volume d’heures ou indicateur, structure concernée. L’action, le moment et le support de contrôle doivent être identifiés.</t>
  </si>
  <si>
    <t>Insertion → Application → Terrain.</t>
  </si>
  <si>
    <t>Insertion → Geste terrain → Suivi.</t>
  </si>
  <si>
    <t>Dans quelle pièce du marché faut-il placer le point « Insertion », et comment vérifier la cohérence avec les autres pièces ?</t>
  </si>
  <si>
    <t>Dans quel document ranges-tu le point « Insertion », et que vérifies-tu pour éviter une contradiction ?</t>
  </si>
  <si>
    <t>Pour clause sociale d’insertion, la clause ou le critère est écrit dans la bonne pièce, mesurable, vérifiable et relié au besoin alimentaire. La réponse doit distinguer la pièce qui fixe l’exigence, celle qui règle l’exécution, celle qui organise la réponse et celle qui porte les prix. La clause ou le critère reste mesurable, vérifiable et cohérent avec le besoin alimentaire.</t>
  </si>
  <si>
    <t>Pour clause sociale d’insertion, la règle dit clairement ce qui est demandé, comment c’est vérifié et ce qui se passe en cas d’écart. Il faut dire dans quel document la règle doit être écrite et vérifier qu’elle ne contredit pas une autre pièce. Ce qui est demandé au fournisseur doit pouvoir être compris, prouvé et contrôlé.</t>
  </si>
  <si>
    <t>Insertion : Pour clause sociale d’insertion, la règle dit clairement ce qui est demandé, comment c’est vérifié et ce qui se. La règle doit être au bon endroit et compréhensible.</t>
  </si>
  <si>
    <t>Insertion — Placer : Insertion → Critère → Clause.</t>
  </si>
  <si>
    <t>Conseil formateur Q080 : partir du fil « Insertion → Critère → Clause ». Faire placer l’information dans la bonne pièce du marché et vérifier la cohérence entre RC, CCTP, CCAP et BPU. Relancer si critère, clause et prix sont confondus.</t>
  </si>
  <si>
    <t>Insertion : Pour clause sociale d’insertion, la clause ou le critère est écrit dans la bonne pièce, mesurable, vérifiable et relié au. La bonne pièce du marché doit porter une règle mesurable.</t>
  </si>
  <si>
    <t>Insertion → Critère → Clause.</t>
  </si>
  <si>
    <t>Insertion → Écrire clair → Vérifier.</t>
  </si>
  <si>
    <t>Quel est le rôle du point « Marché réservé » dans le marché, et quel périmètre doit être contrôlé ?</t>
  </si>
  <si>
    <t>À quoi sert le point « Marché réservé » dans le marché, et jusqu’où faut-il le contrôler ?</t>
  </si>
  <si>
    <t>Le marché réservé limite la consultation à des structures éligibles et vérifiables selon les règles prévues. Le périmètre, la pièce support et la limite juridique sont identifiés. La réponse doit préciser le périmètre concerné, les acteurs ou documents touchés et la limite à ne pas dépasser. Elle rattache le point au besoin écrit et à un contrôle possible, sans transformer l’objectif en préférence non justifiée.</t>
  </si>
  <si>
    <t>Le marché réservé limite la consultation à des structures éligibles et vérifiables selon les règles prévues. Le bon document est repéré et il n’est pas confondu avec une autre règle. Il faut dire simplement ce que cela veut dire, qui est concerné et jusqu’où on contrôle. La réponse doit éviter le flou : on vérifie un produit, un fournisseur, une livraison, un document ou une règle précise.</t>
  </si>
  <si>
    <t>Marché réservé : Le marché réservé limite la consultation à des structures éligibles et vérifiables selon les règles prévues. On sait ce qui est contrôlé et jusqu’où.</t>
  </si>
  <si>
    <t>Marché réservé — Définir : Réservé → Définition → Périmètre.</t>
  </si>
  <si>
    <t>Conseil formateur Q081 : utiliser le fil « Marché réservé → Définition → Périmètre ». Faire définir Marché réservé, fixer le périmètre et demander une limite vérifiable. Relancer si l’apprenant répète le thème sans dire ce qui est réellement contrôlé.</t>
  </si>
  <si>
    <t>Marché réservé : Le marché réservé limite la consultation à des structures éligibles et vérifiables selon les règles prévues. Périmètre, preuve et limite doivent rester vérifiables.</t>
  </si>
  <si>
    <t>Marché réservé → Définition → Périmètre.</t>
  </si>
  <si>
    <t>Marché réservé → Comprendre → Limite.</t>
  </si>
  <si>
    <t>Quelles preuves permettent de contrôler le point « Marché réservé » dans le dossier du marché ?</t>
  </si>
  <si>
    <t>Quelle preuve demandes-tu ou gardes-tu pour vérifier le point « Marché réservé » ?</t>
  </si>
  <si>
    <t>Les preuves utiles sont : Avis ou documents de consultation, justificatifs d’éligibilité, agrément ou statut de la structure. Elles rattachent marché réservé au marché, à la livraison ou au suivi.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</si>
  <si>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regarder sont : Avis ou documents de consultation, justificatifs d’éligibilité, agrément ou statut de la structure. Elles permettent de vérifier ce qui est écrit et livré. Il faut citer la trace que l’on peut regarder : bon, fiche produit, certificat, étiquette, tableau de suivi, facture ou document du fournisseur. Sans preuve lisible, on ne peut pas valider correctement.</t>
  </si>
  <si>
    <t>Marché réservé : Les preuves à regarder sont : Avis ou documents de consultation, justificatifs d’éligibilité, agrément ou statut de. Sans trace claire, on ne valide pas.</t>
  </si>
  <si>
    <t>Marché réservé — Tracer : Réservé → Utiles → Consultation.</t>
  </si>
  <si>
    <t>Conseil formateur Q082 : partir du fil « Marché réservé → Preuve → Consultation ». Faire citer une preuve réelle, son support et son lieu de conservation. Refuser la réponse orale ou vague si aucune trace exploitable n’est nommée.</t>
  </si>
  <si>
    <t>Marché réservé : Les preuves utiles sont : Avis ou documents de consultation, justificatifs d’éligibilité, agrément ou statut de la structure. La preuve doit être lisible, conservée et reliée au marché.</t>
  </si>
  <si>
    <t>Marché réservé → Preuve → Consultation.</t>
  </si>
  <si>
    <t>Marché réservé → Trace écrite → Consultation.</t>
  </si>
  <si>
    <t>Quel risque faut-il éviter avec le point « Marché réservé », et quelle mesure sécurise le marché ?</t>
  </si>
  <si>
    <t>Quelle erreur peut poser problème avec le point « Marché réservé », et comment l’éviter ?</t>
  </si>
  <si>
    <t>Le risque principal est de confondre marché réservé et insertion, réserver sans base contrôlée ou ne pas vérifier l’éligibilité de. Il fragilise la comparaison, l’exécution ou la sanction du marché.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</si>
  <si>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confondre marché réservé et insertion, réserver sans base contrôlée ou ne pas vérifier l’éligibilité de. Elle peut empêcher le contrôle ou l’application correcte de la règle. Il faut expliquer ce qui peut mal se passer : mauvais choix, livraison bloquée, comparaison impossible, promesse non tenue ou contrôle sans preuve. La correction consiste à écrire clairement ce qui est demandé et ce qui sera vérifié.</t>
  </si>
  <si>
    <t>Marché réservé : L’erreur à éviter est de confondre marché réservé et insertion, réserver sans base contrôlée ou ne pas vérifier. On explique le blocage et comment l’éviter.</t>
  </si>
  <si>
    <t>Marché réservé — Sécuriser : Réservé → Risque → Erreur.</t>
  </si>
  <si>
    <t>Conseil formateur Q083 : partir du fil « Marché réservé → Risque → Sécurisation ». Faire nommer le risque, sa conséquence et la correction prévue. La réponse doit montrer l’effet concret sur la concurrence, la livraison, la comparaison ou le suivi.</t>
  </si>
  <si>
    <t>Marché réservé : Le risque principal est de confondre marché réservé et insertion, réserver sans base contrôlée ou ne pas vérifier. Le risque doit être nommé avec sa mesure de sécurisation.</t>
  </si>
  <si>
    <t>Marché réservé → Risque → Sécurisation.</t>
  </si>
  <si>
    <t>Marché réservé → Erreur → Correction.</t>
  </si>
  <si>
    <t>Comment appliquer le point « Marché réservé » en préparation, réception ou suivi d’exécution ?</t>
  </si>
  <si>
    <t>Concrètement, que fais-tu pour appliquer ou contrôler le point « Marché réservé » ?</t>
  </si>
  <si>
    <t>En exécution, marché réservé se contrôle avec Avis ou documents de consultation, justificatifs d’éligibilité, agrément ou statut de la structure. Les écarts sont tracés et reliés à la clause applicable.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</si>
  <si>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la livraison et les documents sont comparés avec Avis ou documents de consultation, justificatifs d’éligibilité, agrément ou statut de la structure. L’écart est noté et transmis. Il faut décrire le geste de terrain : regarder le document, comparer avec la commande, contrôler le produit ou la livraison, noter l’écart et prévenir si nécessaire. La réponse doit être concrète.</t>
  </si>
  <si>
    <t>Marché réservé : Sur le terrain, la livraison et les documents sont comparés avec Avis ou documents de consultation, justificatifs. On regarde, on compare, on note et on signale.</t>
  </si>
  <si>
    <t>Marché réservé — Agir : Réservé → Application → Terrain.</t>
  </si>
  <si>
    <t>Conseil formateur Q084 : partir du fil « Marché réservé → Application → Terrain ». Ramener l’apprenant à une action observable : regarder, comparer, noter, signaler. Faire préciser le moment du contrôle et le document utilisé.</t>
  </si>
  <si>
    <t>Marché réservé : En exécution, marché réservé se contrôle avec Avis ou documents de consultation, justificatifs d’éligibilité, agrément ou. L’action, le moment et le support de contrôle doivent être identifiés.</t>
  </si>
  <si>
    <t>Marché réservé → Application → Terrain.</t>
  </si>
  <si>
    <t>Marché réservé → Geste terrain → Suivi.</t>
  </si>
  <si>
    <t>Dans quelle pièce du marché faut-il placer le point « Marché réservé », et comment vérifier la cohérence avec les autres pièces ?</t>
  </si>
  <si>
    <t>Dans quel document ranges-tu le point « Marché réservé », et que vérifies-tu pour éviter une contradiction ?</t>
  </si>
  <si>
    <t>Pour marché réservé, la clause ou le critère est écrit dans la bonne pièce, mesurable, vérifiable et relié au besoin alimentaire. La réponse doit distinguer la pièce qui fixe l’exigence, celle qui règle l’exécution, celle qui organise la réponse et celle qui porte les prix. La clause ou le critère reste mesurable, vérifiable et cohérent avec le besoin alimentaire.</t>
  </si>
  <si>
    <t>Pour marché réservé, la règle dit clairement ce qui est demandé, comment c’est vérifié et ce qui se passe en cas d’écart. Il faut dire dans quel document la règle doit être écrite et vérifier qu’elle ne contredit pas une autre pièce. Ce qui est demandé au fournisseur doit pouvoir être compris, prouvé et contrôlé.</t>
  </si>
  <si>
    <t>Marché réservé : Pour marché réservé, la règle dit clairement ce qui est demandé, comment c’est vérifié et ce qui se passe en cas. La règle doit être au bon endroit et compréhensible.</t>
  </si>
  <si>
    <t>Marché réservé — Placer : Réservé → Critère → Clause.</t>
  </si>
  <si>
    <t>Conseil formateur Q085 : partir du fil « Marché réservé → Critère → Clause ». Faire placer l’information dans la bonne pièce du marché et vérifier la cohérence entre RC, CCTP, CCAP et BPU. Relancer si critère, clause et prix sont confondus.</t>
  </si>
  <si>
    <t>Marché réservé : Pour marché réservé, la clause ou le critère est écrit dans la bonne pièce, mesurable, vérifiable et relié au besoin. La bonne pièce du marché doit porter une règle mesurable.</t>
  </si>
  <si>
    <t>Marché réservé → Critère → Clause.</t>
  </si>
  <si>
    <t>Marché réservé → Écrire clair → Vérifier.</t>
  </si>
  <si>
    <t>Quel est le rôle du point « Agrément » dans le marché, et quel périmètre doit être contrôlé ?</t>
  </si>
  <si>
    <t>À quoi sert le point « Agrément » dans le marché, et jusqu’où faut-il le contrôler ?</t>
  </si>
  <si>
    <t>La validité des agréments prouve que l’opérateur dispose des autorisations nécessaires pour livrer les produits concernés. Le périmètre, la pièce support et la limite juridique sont identifiés. La réponse doit préciser le périmètre concerné, les acteurs ou documents touchés et la limite à ne pas dépasser. Elle rattache le point au besoin écrit et à un contrôle possible, sans transformer l’objectif en préférence non justifiée.</t>
  </si>
  <si>
    <t>La validité des agréments prouve que l’opérateur dispose des autorisations nécessaires pour livrer les produits concernés. Le bon document est repéré et il n’est pas confondu avec une autre règle. Il faut dire simplement ce que cela veut dire, qui est concerné et jusqu’où on contrôle. La réponse doit éviter le flou : on vérifie un produit, un fournisseur, une livraison, un document ou une règle précise.</t>
  </si>
  <si>
    <t>Agrément : La validité des agréments prouve que l’opérateur dispose des autorisations nécessaires pour livrer les produits. On sait ce qui est contrôlé et jusqu’où.</t>
  </si>
  <si>
    <t>Agrément — Définir : Agrément → Définition → Périmètre.</t>
  </si>
  <si>
    <t>Conseil formateur Q086 : utiliser le fil « Agrément → Définition → Périmètre ». Faire définir Agrément, fixer le périmètre et demander une limite vérifiable. Relancer si l’apprenant répète le thème sans dire ce qui est réellement contrôlé.</t>
  </si>
  <si>
    <t>Agrément : La validité des agréments prouve que l’opérateur dispose des autorisations nécessaires pour livrer les produits concernés. Périmètre, preuve et limite doivent rester vérifiables.</t>
  </si>
  <si>
    <t>Agrément → Définition → Périmètre.</t>
  </si>
  <si>
    <t>Agrément → Comprendre → Limite.</t>
  </si>
  <si>
    <t>Quelles preuves permettent de contrôler le point « Agrément » dans le dossier du marché ?</t>
  </si>
  <si>
    <t>Quelle preuve demandes-tu ou gardes-tu pour vérifier le point « Agrément » ?</t>
  </si>
  <si>
    <t>Les preuves utiles sont : Agrément sanitaire ou document équivalent, date de validité, site concerné, activité couverte. Elles rattachent validité des agréments au marché, à la livraison ou au suivi.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</si>
  <si>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regarder sont : Agrément sanitaire ou document équivalent, date de validité, site concerné, activité couverte. Elles permettent de vérifier ce qui est écrit et livré. Il faut citer la trace que l’on peut regarder : bon, fiche produit, certificat, étiquette, tableau de suivi, facture ou document du fournisseur. Sans preuve lisible, on ne peut pas valider correctement.</t>
  </si>
  <si>
    <t>Agrément : Les preuves à regarder sont : Agrément sanitaire ou document équivalent, date de validité, site concerné, activité. Sans trace claire, on ne valide pas.</t>
  </si>
  <si>
    <t>Agrément — Tracer : Agrément → Utiles → Sanitaire.</t>
  </si>
  <si>
    <t>Conseil formateur Q087 : partir du fil « Agrément → Preuve → Sanitaire ». Faire citer une preuve réelle, son support et son lieu de conservation. Refuser la réponse orale ou vague si aucune trace exploitable n’est nommée.</t>
  </si>
  <si>
    <t>Agrément : Les preuves utiles sont : Agrément sanitaire ou document équivalent, date de validité, site concerné, activité couverte. La preuve doit être lisible, conservée et reliée au marché.</t>
  </si>
  <si>
    <t>Agrément → Preuve → Sanitaire.</t>
  </si>
  <si>
    <t>Agrément → Trace écrite → Sanitaire.</t>
  </si>
  <si>
    <t>Quel risque faut-il éviter avec le point « Agrément », et quelle mesure sécurise le marché ?</t>
  </si>
  <si>
    <t>Quelle erreur peut poser problème avec le point « Agrément », et comment l’éviter ?</t>
  </si>
  <si>
    <t>Le risque principal est de accepter un document expiré, hors périmètre. Il fragilise la comparaison, l’exécution ou la sanction du marché.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</si>
  <si>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accepter un document expiré, hors périmètre. Elle peut empêcher le contrôle ou l’application correcte de la règle. Il faut expliquer ce qui peut mal se passer : mauvais choix, livraison bloquée, comparaison impossible, promesse non tenue ou contrôle sans preuve. La correction consiste à écrire clairement ce qui est demandé et ce qui sera vérifié.</t>
  </si>
  <si>
    <t>Agrément : L’erreur à éviter est de accepter un document expiré, hors périmètre. On explique le blocage et comment l’éviter.</t>
  </si>
  <si>
    <t>Agrément — Sécuriser : Agrément → Risque → Erreur.</t>
  </si>
  <si>
    <t>Conseil formateur Q088 : partir du fil « Agrément → Risque → Sécurisation ». Faire nommer le risque, sa conséquence et la correction prévue. La réponse doit montrer l’effet concret sur la concurrence, la livraison, la comparaison ou le suivi.</t>
  </si>
  <si>
    <t>Agrément : Le risque principal est de accepter un document expiré, hors périmètre. Le risque doit être nommé avec sa mesure de sécurisation.</t>
  </si>
  <si>
    <t>Agrément → Risque → Sécurisation.</t>
  </si>
  <si>
    <t>Agrément → Erreur → Correction.</t>
  </si>
  <si>
    <t>Comment appliquer le point « Agrément » en préparation, réception ou suivi d’exécution ?</t>
  </si>
  <si>
    <t>Concrètement, que fais-tu pour appliquer ou contrôler le point « Agrément » ?</t>
  </si>
  <si>
    <t>En exécution, validité des agréments se contrôle avec Agrément sanitaire ou document équivalent, date de validité, site concerné, activité couverte. Les écarts sont tracés et reliés à la clause applicable.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</si>
  <si>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la livraison et les documents sont comparés avec Agrément sanitaire ou document équivalent, date de validité, site concerné, activité couverte. L’écart est noté et transmis. Il faut décrire le geste de terrain : regarder le document, comparer avec la commande, contrôler le produit ou la livraison, noter l’écart et prévenir si nécessaire. La réponse doit être concrète.</t>
  </si>
  <si>
    <t>Agrément : Sur le terrain, la livraison et les documents sont comparés avec Agrément sanitaire ou document équivalent, date de. On regarde, on compare, on note et on signale.</t>
  </si>
  <si>
    <t>Agrément — Agir : Agrément → Application → Terrain.</t>
  </si>
  <si>
    <t>Conseil formateur Q089 : partir du fil « Agrément → Application → Terrain ». Ramener l’apprenant à une action observable : regarder, comparer, noter, signaler. Faire préciser le moment du contrôle et le document utilisé.</t>
  </si>
  <si>
    <t>Agrément : En exécution, validité des agréments se contrôle avec Agrément sanitaire ou document équivalent, date de validité, site. L’action, le moment et le support de contrôle doivent être identifiés.</t>
  </si>
  <si>
    <t>Agrément → Application → Terrain.</t>
  </si>
  <si>
    <t>Agrément → Geste terrain → Suivi.</t>
  </si>
  <si>
    <t>Dans quelle pièce du marché faut-il placer le point « Agrément », et comment vérifier la cohérence avec les autres pièces ?</t>
  </si>
  <si>
    <t>Dans quel document ranges-tu le point « Agrément », et que vérifies-tu pour éviter une contradiction ?</t>
  </si>
  <si>
    <t>Pour validité des agréments, la clause ou le critère est écrit dans la bonne pièce, mesurable, vérifiable et relié au besoin alimentaire. La réponse doit distinguer la pièce qui fixe l’exigence, celle qui règle l’exécution, celle qui organise la réponse et celle qui porte les prix. La clause ou le critère reste mesurable, vérifiable et cohérent avec le besoin alimentaire.</t>
  </si>
  <si>
    <t>Pour validité des agréments, la règle dit clairement ce qui est demandé, comment c’est vérifié et ce qui se passe en cas d’écart. Il faut dire dans quel document la règle doit être écrite et vérifier qu’elle ne contredit pas une autre pièce. Ce qui est demandé au fournisseur doit pouvoir être compris, prouvé et contrôlé.</t>
  </si>
  <si>
    <t>Agrément : Pour validité des agréments, la règle dit clairement ce qui est demandé, comment c’est vérifié et ce qui se passe. La règle doit être au bon endroit et compréhensible.</t>
  </si>
  <si>
    <t>Agrément — Placer : Agrément → Critère → Clause.</t>
  </si>
  <si>
    <t>Conseil formateur Q090 : partir du fil « Agrément → Critère → Clause ». Faire placer l’information dans la bonne pièce du marché et vérifier la cohérence entre RC, CCTP, CCAP et BPU. Relancer si critère, clause et prix sont confondus.</t>
  </si>
  <si>
    <t>Agrément : Pour validité des agréments, la clause ou le critère est écrit dans la bonne pièce, mesurable, vérifiable et relié au besoin. La bonne pièce du marché doit porter une règle mesurable.</t>
  </si>
  <si>
    <t>Agrément → Critère → Clause.</t>
  </si>
  <si>
    <t>Agrément → Écrire clair → Vérifier.</t>
  </si>
  <si>
    <t>Quel est le rôle du point « Suivi exécution » dans le marché, et quel périmètre doit être contrôlé ?</t>
  </si>
  <si>
    <t>À quoi sert le point « Suivi exécution » dans le marché, et jusqu’où faut-il le contrôler ?</t>
  </si>
  <si>
    <t>Le suivi de l’exécution vérifie que les livraisons, preuves, délais et engagements respectent les pièces du marché. Le périmètre, la pièce support et la limite juridique sont identifiés. La réponse doit préciser le périmètre concerné, les acteurs ou documents touchés et la limite à ne pas dépasser. Elle rattache le point au besoin écrit et à un contrôle possible, sans transformer l’objectif en préférence non justifiée.</t>
  </si>
  <si>
    <t>Le suivi de l’exécution vérifie que les livraisons, preuves, délais et engagements respectent les pièces du marché. Le bon document est repéré et il n’est pas confondu avec une autre règle. Il faut dire simplement ce que cela veut dire, qui est concerné et jusqu’où on contrôle. La réponse doit éviter le flou : on vérifie un produit, un fournisseur, une livraison, un document ou une règle précise.</t>
  </si>
  <si>
    <t>Suivi exécution : Le suivi de l’exécution vérifie que les livraisons, preuves, délais et engagements respectent les pièces du marché. On sait ce qui est contrôlé et jusqu’où.</t>
  </si>
  <si>
    <t>Suivi exécution — Définir : Suivi → Exécution → Définition.</t>
  </si>
  <si>
    <t>Conseil formateur Q091 : partir du fil « Suivi exécution → Définition → Périmètre ». Ramener l’apprenant à une action observable : regarder, comparer, noter, signaler. Faire préciser le moment du contrôle et le document utilisé.</t>
  </si>
  <si>
    <t>Suivi exécution : Le suivi de l’exécution vérifie que les livraisons, preuves, délais et engagements respectent les pièces du marché. Périmètre, preuve et limite doivent rester vérifiables.</t>
  </si>
  <si>
    <t>Suivi exécution → Définition → Périmètre.</t>
  </si>
  <si>
    <t>Suivi exécution → Comprendre → Limite.</t>
  </si>
  <si>
    <t>Quelles preuves permettent de contrôler le point « Suivi exécution » dans le dossier du marché ?</t>
  </si>
  <si>
    <t>Quelle preuve demandes-tu ou gardes-tu pour vérifier le point « Suivi exécution » ?</t>
  </si>
  <si>
    <t>Les preuves utiles sont : Rapport annuel, tableaux de suivi, factures, BPU. Elles rattachent suivi de l’exécution au marché, à la livraison ou au suivi.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</si>
  <si>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regarder sont : Rapport annuel, tableaux de suivi, factures, BPU. Elles permettent de vérifier ce qui est écrit et livré. Il faut citer la trace que l’on peut regarder : bon, fiche produit, certificat, étiquette, tableau de suivi, facture ou document du fournisseur. Sans preuve lisible, on ne peut pas valider correctement.</t>
  </si>
  <si>
    <t>Suivi exécution : Les preuves à regarder sont : Rapport annuel, tableaux de suivi, factures, BPU. Sans trace claire, on ne valide pas.</t>
  </si>
  <si>
    <t>Suivi exécution — Tracer : Suivi → Exécution → Utiles.</t>
  </si>
  <si>
    <t>Conseil formateur Q092 : partir du fil « Suivi exécution → Preuve → BPU ». Faire citer une preuve réelle, son support et son lieu de conservation. Refuser la réponse orale ou vague si aucune trace exploitable n’est nommée.</t>
  </si>
  <si>
    <t>Suivi exécution : Les preuves utiles sont : Rapport annuel, tableaux de suivi, factures, BPU. La preuve doit être lisible, conservée et reliée au marché.</t>
  </si>
  <si>
    <t>Suivi exécution → Preuve → BPU.</t>
  </si>
  <si>
    <t>Suivi exécution → Trace écrite → BPU.</t>
  </si>
  <si>
    <t>Quel risque faut-il éviter avec le point « Suivi exécution », et quelle mesure sécurise le marché ?</t>
  </si>
  <si>
    <t>Quelle erreur peut poser problème avec le point « Suivi exécution », et comment l’éviter ?</t>
  </si>
  <si>
    <t>Le risque principal est de attendre la fin du marché, ne pas tracer les anomalies. Il fragilise la comparaison, l’exécution ou la sanction du marché.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</si>
  <si>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attendre la fin du marché, ne pas tracer les anomalies. Elle peut empêcher le contrôle ou l’application correcte de la règle. Il faut expliquer ce qui peut mal se passer : mauvais choix, livraison bloquée, comparaison impossible, promesse non tenue ou contrôle sans preuve. La correction consiste à écrire clairement ce qui est demandé et ce qui sera vérifié.</t>
  </si>
  <si>
    <t>Suivi exécution : L’erreur à éviter est de attendre la fin du marché, ne pas tracer les anomalies. On explique le blocage et comment l’éviter.</t>
  </si>
  <si>
    <t>Suivi exécution — Sécuriser : Suivi → Exécution → Risque.</t>
  </si>
  <si>
    <t>Conseil formateur Q093 : partir du fil « Suivi exécution → Risque → Sécurisation ». Faire nommer le risque, sa conséquence et la correction prévue. La réponse doit montrer l’effet concret sur la concurrence, la livraison, la comparaison ou le suivi.</t>
  </si>
  <si>
    <t>Suivi exécution : Le risque principal est de attendre la fin du marché, ne pas tracer les anomalies. Le risque doit être nommé avec sa mesure de sécurisation.</t>
  </si>
  <si>
    <t>Suivi exécution → Risque → Sécurisation.</t>
  </si>
  <si>
    <t>Suivi exécution → Erreur → Correction.</t>
  </si>
  <si>
    <t>Comment appliquer le point « Suivi exécution » en préparation, réception ou suivi d’exécution ?</t>
  </si>
  <si>
    <t>Concrètement, que fais-tu pour appliquer ou contrôler le point « Suivi exécution » ?</t>
  </si>
  <si>
    <t>En exécution, suivi de l’exécution se contrôle avec Rapport annuel, tableaux de suivi, factures, BPU. Les écarts sont tracés et reliés à la clause applicable.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</si>
  <si>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la livraison et les documents sont comparés avec Rapport annuel, tableaux de suivi, factures, BPU. L’écart est noté et transmis. Il faut décrire le geste de terrain : regarder le document, comparer avec la commande, contrôler le produit ou la livraison, noter l’écart et prévenir si nécessaire. La réponse doit être concrète.</t>
  </si>
  <si>
    <t>Suivi exécution : Sur le terrain, la livraison et les documents sont comparés avec Rapport annuel, tableaux de suivi, factures, BPU. On regarde, on compare, on note et on signale.</t>
  </si>
  <si>
    <t>Suivi exécution — Agir : Suivi → Exécution → Application.</t>
  </si>
  <si>
    <t>Conseil formateur Q094 : partir du fil « Suivi exécution → Application → Terrain ». Ramener l’apprenant à une action observable : regarder, comparer, noter, signaler. Faire préciser le moment du contrôle et le document utilisé.</t>
  </si>
  <si>
    <t>Suivi exécution : En exécution, suivi de l’exécution se contrôle avec Rapport annuel, tableaux de suivi, factures, BPU. L’action, le moment et le support de contrôle doivent être identifiés.</t>
  </si>
  <si>
    <t>Suivi exécution → Application → Terrain.</t>
  </si>
  <si>
    <t>Suivi exécution → Geste terrain → Suivi.</t>
  </si>
  <si>
    <t>Dans quelle pièce du marché faut-il placer le point « Suivi exécution », et comment vérifier la cohérence avec les autres pièces ?</t>
  </si>
  <si>
    <t>Dans quel document ranges-tu le point « Suivi exécution », et que vérifies-tu pour éviter une contradiction ?</t>
  </si>
  <si>
    <t>Pour suivi de l’exécution, la clause ou le critère est écrit dans la bonne pièce, mesurable, vérifiable et relié au besoin alimentaire. La réponse doit distinguer la pièce qui fixe l’exigence, celle qui règle l’exécution, celle qui organise la réponse et celle qui porte les prix. La clause ou le critère reste mesurable, vérifiable et cohérent avec le besoin alimentaire.</t>
  </si>
  <si>
    <t>Pour suivi de l’exécution, la règle dit clairement ce qui est demandé, comment c’est vérifié et ce qui se passe en cas d’écart. Il faut dire dans quel document la règle doit être écrite et vérifier qu’elle ne contredit pas une autre pièce. Ce qui est demandé au fournisseur doit pouvoir être compris, prouvé et contrôlé.</t>
  </si>
  <si>
    <t>Suivi exécution : Pour suivi de l’exécution, la règle dit clairement ce qui est demandé, comment c’est vérifié et ce qui se passe en. La règle doit être au bon endroit et compréhensible.</t>
  </si>
  <si>
    <t>Suivi exécution — Placer : Suivi → Exécution → Critère.</t>
  </si>
  <si>
    <t>Conseil formateur Q095 : partir du fil « Suivi exécution → Critère → Clause ». Ramener l’apprenant à une action observable : regarder, comparer, noter, signaler. Faire préciser le moment du contrôle et le document utilisé.</t>
  </si>
  <si>
    <t>Suivi exécution : Pour suivi de l’exécution, la clause ou le critère est écrit dans la bonne pièce, mesurable, vérifiable et relié au besoin. La bonne pièce du marché doit porter une règle mesurable.</t>
  </si>
  <si>
    <t>Suivi exécution → Critère → Clause.</t>
  </si>
  <si>
    <t>Suivi exécution → Écrire clair → Vérifier.</t>
  </si>
  <si>
    <t>Validation des pièces du marché</t>
  </si>
  <si>
    <t>Quel est le rôle du point « Validation des pièces du marché » dans le marché, et quel périmètre doit être contrôlé ?</t>
  </si>
  <si>
    <t>À quoi sert le point « Validation des pièces du marché » dans le marché, et jusqu’où faut-il le contrôler ?</t>
  </si>
  <si>
    <t>La validation des pièces du marché impose de comparer le texte extrait avec la source officielle avant usage contractuel. Le périmètre, la pièce support et la limite juridique sont identifiés. La réponse doit préciser le périmètre concerné, les acteurs ou documents touchés et la limite à ne pas dépasser. Elle rattache le point au besoin écrit et à un contrôle possible, sans transformer l’objectif en préférence non justifiée.</t>
  </si>
  <si>
    <t>La validation des pièces du marché impose de comparer le texte extrait avec la source officielle avant usage contractuel. Le bon document est repéré et il n’est pas confondu avec une autre règle. Il faut dire simplement ce que cela veut dire, qui est concerné et jusqu’où on contrôle. La réponse doit éviter le flou : on vérifie un produit, un fournisseur, une livraison, un document ou une règle précise.</t>
  </si>
  <si>
    <t>Validation des pièces du marché : La validation des pièces du marché impose de comparer le texte extrait avec la source officielle avant usage. On sait ce qui est contrôlé et jusqu’où.</t>
  </si>
  <si>
    <t>Validation des pièces du marché — Définir : Validation → Pièces → Définition.</t>
  </si>
  <si>
    <t>Conseil formateur Q096 : partir du fil « Validation des pièces du marché → Définition → Périmètre ». Faire placer l’information dans la bonne pièce du marché et vérifier la cohérence entre RC, CCTP, CCAP et BPU. Relancer si critère, clause et prix sont confondus.</t>
  </si>
  <si>
    <t>Validation des pièces du marché : La validation des pièces du marché impose de comparer le texte extrait avec la source officielle avant usage contractuel. Périmètre, preuve et limite doivent rester.</t>
  </si>
  <si>
    <t>Validation des pièces du marché → Définition → Périmètre.</t>
  </si>
  <si>
    <t>Validation des pièces du marché → Comprendre → Limite.</t>
  </si>
  <si>
    <t>Quelles preuves permettent de contrôler le point « Validation des pièces du marché » dans le dossier du marché ?</t>
  </si>
  <si>
    <t>Quelle preuve demandes-tu ou gardes-tu pour vérifier le point « Validation des pièces du marché » ?</t>
  </si>
  <si>
    <t>Les preuves utiles sont : PDF source, page contrôlée visuellement, extrait comparé, version datée du document de travail. Elles rattachent validation des pièces du marché au marché, à la livraison ou au suivi. La réponse doit nommer les justificatifs, leur support et leur lieu de conservation. La preuve doit pouvoir être relue pendant l’analyse des offres, à la réception ou lors du suivi d’exécution, avec un lien clair entre exigence, pièce du marché et contrôle.</t>
  </si>
  <si>
    <t>Les preuves à regarder sont : PDF source, page contrôlée visuellement, extrait comparé, version datée du document de travail. Elles permettent de vérifier ce qui est écrit et livré. Il faut citer la trace que l’on peut regarder : bon, fiche produit, certificat, étiquette, tableau de suivi, facture ou document du fournisseur. Sans preuve lisible, on ne peut pas valider correctement.</t>
  </si>
  <si>
    <t>Validation des pièces du marché : Les preuves à regarder sont : PDF source, page contrôlée visuellement, extrait comparé, version datée du document. Sans trace claire, on ne valide pas.</t>
  </si>
  <si>
    <t>Validation des pièces du marché — Tracer : Validation → Pièces → Utiles.</t>
  </si>
  <si>
    <t>Conseil formateur Q097 : partir du fil « Validation des pièces du marché → Preuve → Fiche produit ». Faire citer une preuve réelle, son support et son lieu de conservation. Refuser la réponse orale ou vague si aucune trace exploitable n’est nommée.</t>
  </si>
  <si>
    <t>Validation des pièces du marché : Les preuves utiles sont : PDF source, page contrôlée visuellement, extrait comparé, version datée du document de travail. La preuve doit être lisible, conservée et reliée au.</t>
  </si>
  <si>
    <t>Validation des pièces du marché → Preuve → Fiche produit.</t>
  </si>
  <si>
    <t>Validation des pièces du marché → Trace écrite → Fiche produit.</t>
  </si>
  <si>
    <t>Quel risque faut-il éviter avec le point « Validation des pièces du marché », et quelle mesure sécurise le marché ?</t>
  </si>
  <si>
    <t>Quelle erreur peut poser problème avec le point « Validation des pièces du marché », et comment l’éviter ?</t>
  </si>
  <si>
    <t>Le risque principal est de copier une erreur OCR, transformer une phrase pédagogique en clause. Il fragilise la comparaison, l’exécution ou la sanction du marché. La réponse doit montrer la conséquence concrète : concurrence faussée, offre incomparable, livraison non maîtrisée, preuve absente ou clause inapplicable. La sécurisation passe par une rédaction mesurable, une preuve demandée et une cohérence entre les pièces.</t>
  </si>
  <si>
    <t>L’erreur à éviter est de copier une erreur OCR, transformer une phrase pédagogique en clause. Elle peut empêcher le contrôle ou l’application correcte de la règle. Il faut expliquer ce qui peut mal se passer : mauvais choix, livraison bloquée, comparaison impossible, promesse non tenue ou contrôle sans preuve. La correction consiste à écrire clairement ce qui est demandé et ce qui sera vérifié.</t>
  </si>
  <si>
    <t>Validation des pièces du marché : L’erreur à éviter est de copier une erreur OCR, transformer une phrase pédagogique en clause. On explique le blocage et comment l’éviter.</t>
  </si>
  <si>
    <t>Validation des pièces du marché — Sécuriser : Validation → Pièces → Risque.</t>
  </si>
  <si>
    <t>Conseil formateur Q098 : partir du fil « Validation des pièces du marché → Risque → Sécurisation ». Faire nommer le risque, sa conséquence et la correction prévue. La réponse doit montrer l’effet concret sur la concurrence, la livraison, la comparaison ou le suivi.</t>
  </si>
  <si>
    <t>Validation des pièces du marché : Le risque principal est de copier une erreur OCR, transformer une phrase pédagogique en clause. Le risque doit être nommé avec sa mesure de sécurisation.</t>
  </si>
  <si>
    <t>Validation des pièces du marché → Risque → Sécurisation.</t>
  </si>
  <si>
    <t>Validation des pièces du marché → Erreur → Correction.</t>
  </si>
  <si>
    <t>Comment appliquer le point « Validation des pièces du marché » en préparation, réception ou suivi d’exécution ?</t>
  </si>
  <si>
    <t>Concrètement, que fais-tu pour appliquer ou contrôler le point « Validation des pièces du marché » ?</t>
  </si>
  <si>
    <t>En exécution, validation des pièces du marché se contrôle avec PDF source, page contrôlée visuellement, extrait comparé, version datée du document de travail. Les écarts sont tracés et reliés à la clause applicable. La réponse doit décrire une action observable : préparer, comparer, vérifier, tracer et signaler l’écart. Elle précise le moment du contrôle, le support utilisé et la personne ou fonction concernée, afin que le suivi ne repose pas sur une simple déclaration.</t>
  </si>
  <si>
    <t>Sur le terrain, la livraison et les documents sont comparés avec PDF source, page contrôlée visuellement, extrait comparé, version datée du document de travail. L’écart est noté et transmis. Il faut décrire le geste de terrain : regarder le document, comparer avec la commande, contrôler le produit ou la livraison, noter l’écart et prévenir si nécessaire. La réponse doit être concrète.</t>
  </si>
  <si>
    <t>Validation des pièces du marché : Sur le terrain, la livraison et les documents sont comparés avec PDF source, page contrôlée visuellement, extrait. On regarde, on compare, on note et on signale.</t>
  </si>
  <si>
    <t>Validation des pièces du marché — Agir : Validation → Pièces → Application.</t>
  </si>
  <si>
    <t>Conseil formateur Q099 : partir du fil « Validation des pièces du marché → Application → Terrain ». Ramener l’apprenant à une action observable : regarder, comparer, noter, signaler. Faire préciser le moment du contrôle et le document utilisé.</t>
  </si>
  <si>
    <t>Validation des pièces du marché : En exécution, validation des pièces du marché se contrôle avec PDF source, page contrôlée visuellement, extrait comparé. L’action, le moment et le support de contrôle doivent.</t>
  </si>
  <si>
    <t>Validation des pièces du marché → Application → Terrain.</t>
  </si>
  <si>
    <t>Validation des pièces du marché → Geste terrain → Suivi.</t>
  </si>
  <si>
    <t>Dans quelle pièce du marché faut-il placer le point « Validation des pièces du marché », et comment vérifier la cohérence avec les autres pièces ?</t>
  </si>
  <si>
    <t>Dans quel document ranges-tu le point « Validation des pièces du marché », et que vérifies-tu pour éviter une contradiction ?</t>
  </si>
  <si>
    <t>Pour validation des pièces du marché, la clause ou le critère est écrit dans la bonne pièce, mesurable, vérifiable et relié au besoin alimentaire. La réponse doit distinguer la pièce qui fixe l’exigence, celle qui règle l’exécution, celle qui organise la réponse et celle qui porte les prix. La clause ou le critère reste mesurable, vérifiable et cohérent avec le besoin alimentaire.</t>
  </si>
  <si>
    <t>Pour validation des pièces du marché, la règle dit clairement ce qui est demandé, comment c’est vérifié et ce qui se passe en cas d’écart. Il faut dire dans quel document la règle doit être écrite et vérifier qu’elle ne contredit pas une autre pièce. Ce qui est demandé au fournisseur doit pouvoir être compris, prouvé et contrôlé.</t>
  </si>
  <si>
    <t>Validation des pièces du marché : Pour validation des pièces du marché, la règle dit clairement ce qui est demandé, comment c’est vérifié et ce qui. La règle doit être au bon endroit et.</t>
  </si>
  <si>
    <t>Validation des pièces du marché — Placer : Validation → Pièces → Critère.</t>
  </si>
  <si>
    <t>Conseil formateur Q100 : partir du fil « Validation des pièces du marché → Critère → Clause ». Faire placer l’information dans la bonne pièce du marché et vérifier la cohérence entre RC, CCTP, CCAP et BPU. Relancer si critère, clause et prix sont confondus.</t>
  </si>
  <si>
    <t>Validation des pièces du marché : Pour validation des pièces du marché, la clause ou le critère est écrit dans la bonne pièce, mesurable, vérifiable et relié. La bonne pièce du marché doit porter une règle.</t>
  </si>
  <si>
    <t>Validation des pièces du marché → Critère → Clause.</t>
  </si>
  <si>
    <t>Validation des pièces du marché → Écrire clair → Vérifier.</t>
  </si>
  <si>
    <t>Ce classeur sert de base de recherche pour le CLAUSIER CNRC     Saisir un N° de question      Voir l'index colonne A</t>
  </si>
  <si>
    <t>Auteur : Joel Leboucher • Rochefort sur Mer |  Date : 23 Mai 2026  |  heure : 16h30 |  Document réalisé avec l'aide de ChatGPT 😊</t>
  </si>
  <si>
    <t>TYPE_INFORMATION</t>
  </si>
  <si>
    <t>PAGE_PDF</t>
  </si>
  <si>
    <t>CODE_CHAPITRE</t>
  </si>
  <si>
    <t>TITRE_CHAPITRE</t>
  </si>
  <si>
    <t>THEME_PRINCIPAL</t>
  </si>
  <si>
    <t>MOTEUR_PRINCIPAL_LIBELLE</t>
  </si>
  <si>
    <t>PIECE_MARCHE</t>
  </si>
  <si>
    <t>FAMILLE_PRODUIT</t>
  </si>
  <si>
    <t>SYNTHESE_EXPLOITABLE</t>
  </si>
  <si>
    <t>TEXTE_SOURCE_NETTOYE</t>
  </si>
  <si>
    <t>APPLICATION MARCHE</t>
  </si>
  <si>
    <t>PRE</t>
  </si>
  <si>
    <t>Préambule</t>
  </si>
  <si>
    <t>Préambule / contributeurs</t>
  </si>
  <si>
    <t>Marché / sourçage / allotissement</t>
  </si>
  <si>
    <t>A partir du 1er avril 2026", dès que la valeur du besoin de l'acheteur est supérieure à 60 000 euros hors taxes (HT), l'acheteur applique la procédure selon le montant de dépense de son marché.</t>
  </si>
  <si>
    <t>A partir du 1er avril 2026", dès que la valeur du besoin de l'acheteur est supérieure à 60 000 euros hors taxes (HT), l'acheteur applique la procédure selon le montant de dépense de son marché. En outre, l'acheteur peut passer un marché sans publicité ni mise en concurrence préalables pour répondre à un besoin dont la valeur estimée est inférieure à 60 000 euros HT ou pour les lots dont le montant est inférieur à 60 000 euros HT dans la mesure où ils remplissent la condition prévue au b du 2° de l'article R. 2123-1 du code de la commande publique (CCP). L'acheteur veille à choisir une offre pertinente, à faire une bonne utilisation des deniers publics et à ne pas contracter systématiquement avec un même opérateur économique lorsqu'il existe une pluralité d'offres susceptibles de répondre au besoin.</t>
  </si>
  <si>
    <t>1 à 99 = APPLICATION MARCHE</t>
  </si>
  <si>
    <t>PRODUITS_MER</t>
  </si>
  <si>
    <t>N _ Ce clausier est à destination des acheteurs publics autres que ceux des services de l'État, ns pour l'achat de denrées en direct et/ou via un intermédiaire (grossiste, coopérative agricole, commerce alimentaire...) pour leur restauration …</t>
  </si>
  <si>
    <t>N _ Ce clausier est à destination des acheteurs publics autres que ceux des services de l'État, ns pour l'achat de denrées en direct et/ou via un intermédiaire (grossiste, coopérative agricole, commerce alimentaire...) pour leur restauration collective en « gestion directe », et l'achat de prestations de restauration collective en « gestion concédée ».</t>
  </si>
  <si>
    <t>137 à 205 = CLAUSE MARCHE</t>
  </si>
  <si>
    <t>Les acheteurs des services de l'État sont invités à se reporter à la stratégie d'achat « alimentation » établie par la direction des achats de l'État (DAE), disponible sur le portail interministériet des achats.</t>
  </si>
  <si>
    <t>206 à 736 = CONTEXTE / EXPLICATION</t>
  </si>
  <si>
    <t>I.1</t>
  </si>
  <si>
    <t>Poids et défis de la filière française en Europe</t>
  </si>
  <si>
    <t>Contexte filière et approvisionnement</t>
  </si>
  <si>
    <t>__L'attention croissante portée par les consommateurs au bien-être animal oblige le secteur à réadapter ses pratiques d'élevage et les acheteurs à intégrer cet enjeu dans leurs marchés;</t>
  </si>
  <si>
    <t>737 à 789 = CRITERE / NOTATION</t>
  </si>
  <si>
    <t>Achat par un gestionnaire de restaurant collectif, (directement ou en qualité d'adhérent à un groupement de commandes, ou par une centrale d'achat à laquelle l'acheteur ou le prestataire adhère), de produits agricoles listés à l'annexe 1 du …</t>
  </si>
  <si>
    <t>Achat par un gestionnaire de restaurant collectif, (directement ou en qualité d'adhérent à un groupement de commandes, ou par une centrale d'achat à laquelle l'acheteur ou le prestataire adhère), de produits agricoles listés à l'annexe 1 du règlement n°1308/2013 ou de produits issus de la pêche et de l'aquaculture listés à l'annexe du règlement n°1379/2013 directement auprès du premier metteur en marché de ce produit, ou auprès du premier acheteur de ce produit.</t>
  </si>
  <si>
    <t>790 à 802 = DEFINITION</t>
  </si>
  <si>
    <t>S'https://ma-cantine.agriculture.gouv.fr/static/documents/Guide_Pratique_MP_Gestion_directe.pdf</t>
  </si>
  <si>
    <t>803 à 909 = OBLIGATION</t>
  </si>
  <si>
    <t>III</t>
  </si>
  <si>
    <t>Passation d’un marché dédié : bonnes pratiques, clauses et critères</t>
  </si>
  <si>
    <t>Marché : bonnes pratiques, clauses et critères</t>
  </si>
  <si>
    <t>n z PATIA Ill. Passation d'un marché dédié: bonnes.</t>
  </si>
  <si>
    <t>. n z PATIA Ill. Passation d'un marché dédié: bonnes. CS pratiques, clauses et critères s - Pour accompagner l'acheteur, ce clausier valorise dans un premier temps des bonnes &gt; © pratiques d'achat qu'il est souhaitable d'intégrer à son acte d'achat. Il n'est pas visé ici l'exhaustivité des bonnes pratiques à mettre en oeuvre par l'acheteur, mais une complémentarité avec les guides pratiques d'achat du CNRC déjà cités.</t>
  </si>
  <si>
    <t>910 à 997= PENALITE / SANCTION</t>
  </si>
  <si>
    <t>Pour un achat en « gestion directe »'1: les clauses et critères sont signalés en rose</t>
  </si>
  <si>
    <t>998 à 1043= PREUVE / TRANSMISSION</t>
  </si>
  <si>
    <t>Pour en achat en « gestion concédée »®: les clauses et critères sont signalés en</t>
  </si>
  <si>
    <t>! déterminer par l'acheteur, en fonction de sa connaissance du marché fournisseur et de !</t>
  </si>
  <si>
    <t>! déterminer par l'acheteur, en fonction de sa connaissance du marché fournisseur et de ! l'impact que représenteraient les manquements pour l'exécution de son marché.;</t>
  </si>
  <si>
    <t>III.1</t>
  </si>
  <si>
    <t>Sourçage : pratique d’achat indispensable</t>
  </si>
  <si>
    <t>Sourçage et préparation du marché</t>
  </si>
  <si>
    <t>Intéressant à étudier lors du sourçage: les projets alimentaires territoriaux (PAT).</t>
  </si>
  <si>
    <t>Intéressant à étudier lors du sourçage: les projets alimentaires territoriaux (PAT). Ces initiatives visent à rapprocher les producteurs, transformateurs, distributeurs, acheteurs et consommateurs pour dévetopper une agriculture et une alimentation durables et de qualité sur un territoire donné. Ces projets, définis par la loi d'avenir pour l'agriculture, l'alimentation et la forêt de 2014, encouragent la mise en place de circuits courts 17. Il existe e, répertoriés sur le site du Ministère -alimentaire et de la souveraineté alimentaire, et sur la plateforme France PAT.</t>
  </si>
  <si>
    <t>A noter benchmark) consistant en une analyse comparative des pratiques des autres acheteurs, afin de capitaliser sur leurs bonnes pratiques.</t>
  </si>
  <si>
    <t>III.2</t>
  </si>
  <si>
    <t>alimentaires, action primordiale pour maîtriser les achats. soumissionner.</t>
  </si>
  <si>
    <t>2. alimentaires, action primordiale pour maîtriser les achats. soumissionner. Il est important néanmoins de bien le définir afin de ne pas engendrer une gestion complexe avec une charge administrative accrue pour l'acheteur.</t>
  </si>
  <si>
    <t>VOLAILLE</t>
  </si>
  <si>
    <t>ci. Dans cette optique, il peut être plus judicieux, par exemple, de définir un lot « volaille est assez répandu en France (canards, cailles, dindes, pintades, coquetets, pigeons, lapins 18) et offre une diversification alimentaire intéressante …</t>
  </si>
  <si>
    <t>ci. Dans cette optique, il peut être plus judicieux, par exemple, de définir un lot « volaille est assez répandu en France (canards, cailles, dindes, pintades, coquetets, pigeons, lapins 18) et offre une diversification alimentaire intéressante à des prix compétitifs, plutôt que de faire un lot uniquement peuvent être spécialisés, seront en capacité de répondre à la Pour un marché en « gestion directe »</t>
  </si>
  <si>
    <t>CCTP + RC</t>
  </si>
  <si>
    <t>Le présent marché comprend un lot « volailles ». La mention « volailles » recouvre les animaux suivants: Il est attendu du soumissionnaire une capacité à fournir toutes ces volailles, dans des proportions déclinées au sein du présent CCTP.</t>
  </si>
  <si>
    <t>Pour un marché en « gestion concédée », ce lo</t>
  </si>
  <si>
    <t>III.3.1</t>
  </si>
  <si>
    <t>Pourcentages de produits durables, de qualité et bio</t>
  </si>
  <si>
    <t>EGAlim : objectifs, preuves, suivi, pénalités</t>
  </si>
  <si>
    <t>EGAlim / bio / preuves / suivi</t>
  </si>
  <si>
    <t>Pour toutes ces catégories indiquées ci-après, il est entendu que le pourcentage à atteindre est en cumul des commandes annuelles.</t>
  </si>
  <si>
    <t>Pour toutes ces catégories indiquées ci-après, il est entendu que le pourcentage à atteindre est en cumul des commandes annuelles. En exécution, l'acheteur devra veiller, lors des commandes, à ce qu'il soit fait appet en quantités suffisantes en produits durables et de qualité proposés par le Titulaire, dans sa réponse à la consultation du marché public.</t>
  </si>
  <si>
    <t>VIANDE_PORCINE</t>
  </si>
  <si>
    <t>En cas de rupture d'approvisionnement exceptionnetle due à un évènement extérieur à la volonté du Titulaire (épidémie aviaire ou porcine, aléa climatique...), il sera toléré un délai de latence de [à déterminer par l'acheteur] durant lequel le …</t>
  </si>
  <si>
    <t>En cas de rupture d'approvisionnement exceptionnetle due à un évènement extérieur à la volonté du Titulaire (épidémie aviaire ou porcine, aléa climatique...), il sera toléré un délai de latence de [à déterminer par l'acheteur] durant lequel le produit ciblé ne sera pas livré mais devra être substitué par un produit de qualité égale ou supérieure.</t>
  </si>
  <si>
    <t>III.3.2</t>
  </si>
  <si>
    <t>Plan de progrès relatif à EGAlim</t>
  </si>
  <si>
    <t>Pour un marché en « gestion directe »</t>
  </si>
  <si>
    <t>L'acheteur définit dans le CCAP les objectifs attendus et les échéances fixées pour leur atteinte, et ce pour chaque lot.</t>
  </si>
  <si>
    <t>III.4.1</t>
  </si>
  <si>
    <t>Étiquetage de l’origine</t>
  </si>
  <si>
    <t>Traçabilité et origine</t>
  </si>
  <si>
    <t>Traçabilité / qualité / sécurité / BEA</t>
  </si>
  <si>
    <t>VOLAILLE ; FRUITS_LEGUMES</t>
  </si>
  <si>
    <t>aux attentes des consommateurs et garantir la transparence (viandes et volailles, miet, fruits et légumes, Pour un marché en « gestion concédée »</t>
  </si>
  <si>
    <t>4.1. aux attentes des consommateurs et garantir la transparence (viandes et volailles, miet, fruits et légumes, Pour un marché en « gestion concédée »</t>
  </si>
  <si>
    <t>III.4.2</t>
  </si>
  <si>
    <t>Traçabilité des volailles fraîches en vrac</t>
  </si>
  <si>
    <t>Cas des produits carnés transformés: En vertu du Décret n° 2024-171 du 4 mars 2024 relatif à l'indication de l'origine des viandes utilisées en tant qu'ingrédients dans des préparations de viandes et des produits à base de viande applicable aux …</t>
  </si>
  <si>
    <t>Cas des produits carnés transformés: En vertu du Décret n° 2024-171 du 4 mars 2024 relatif à l'indication de l'origine des viandes utilisées en tant qu'ingrédients dans des préparations de viandes et des produits à base de viande applicable aux estauration informe les consommateurs de l'origine ou de la provenance des viandes utilisées en tant qu'ingrédients dans les préparations de viandes et les produits à base de viande qui lui sont fournis, lorsqu'il en a connaissance en application d'une réglementation nationale ou de l'Union européenne. Pour un marché en « gestion concédée » Pour un marché en « gestion directe »</t>
  </si>
  <si>
    <t>III.4.3</t>
  </si>
  <si>
    <t>Transmission des données relatives à l’origine des produits</t>
  </si>
  <si>
    <t>publics, le Titulaire fournit à l'acheteur un mois après la notification du marché, sous format électronique, dans un standard ouvert librement réutilisable et exploitable par un système de traitement automatisé, et dans le respect du secret …</t>
  </si>
  <si>
    <t>publics, le Titulaire fournit à l'acheteur un mois après la notification du marché, sous format électronique, dans un standard ouvert librement réutilisable et exploitable par un système de traitement automatisé, et dans le respect du secret des affaires et des droits de propriété intellectuelle détenus par des tiers, les données relatives à européenne, dont la part de produits français, avec laquelle le marché sera exécuté. Le cas échéant,</t>
  </si>
  <si>
    <t>III.5.1</t>
  </si>
  <si>
    <t>Canards vaccinés contre l’influenza aviaire</t>
  </si>
  <si>
    <t>Réglementations alimentaires spécifiques</t>
  </si>
  <si>
    <t>A noter: la présente démarche peut être déclinée à d'autres épizooties. Pour un marché en « gestion directe »</t>
  </si>
  <si>
    <t>III.5.2</t>
  </si>
  <si>
    <t>Viande séparée mécaniquement</t>
  </si>
  <si>
    <t>Pour un marché en « gestion concédée »</t>
  </si>
  <si>
    <t>La vente de la VSM sous l'appetlation "viande" est interdite en Europe. Elle a une qualité très inférieure sur le plan protéinique et nutritif comparée à la viande.</t>
  </si>
  <si>
    <t>La vente de la VSM sous l'appetlation "viande" est interdite en Europe. Elle a une qualité très inférieure sur le plan protéinique et nutritif comparée à la viande. Pour un marché en « gestion directe »</t>
  </si>
  <si>
    <t>III.5.3</t>
  </si>
  <si>
    <t>Protéines animales transformées</t>
  </si>
  <si>
    <t>En vertu du règlement européen CE n°999/2001, il est interdit de fournir de la viande séparée mécaniquement vaudra rejet de Pour un marché en « gestion concédée »</t>
  </si>
  <si>
    <t>(règlement (CE) n°999/2001). hé, une proposition de plan de si le Titulaire du marché est directement le producteur, ce plan de progrès est attendu pour ses propres pratiques.</t>
  </si>
  <si>
    <t>III.6.1</t>
  </si>
  <si>
    <t>Points essentiels de la recommandation pour les plats protidiques</t>
  </si>
  <si>
    <t>Qualité produit et spécifications techniques</t>
  </si>
  <si>
    <t>PRODUITS_LAITIERS</t>
  </si>
  <si>
    <t>nutritionnelles à destination des acheteurs publics, disponibles sur le site de la direction des affaires juridiques des ministères économiques et financiers.</t>
  </si>
  <si>
    <t>6. 6.1. nutritionnelles à destination des acheteurs publics, disponibles sur le site de la direction des affaires juridiques des ministères économiques et financiers. Ces recommandations nutritionnelles portent notamment sur les plats protidiques, les produits laitiers et ont été travaillées selon différentes catégories de populations. rappelées ci-dessous. Maternetles Élémentaires Ado / Adulte Désignation Unité Nb Nb Nb Morceaux</t>
  </si>
  <si>
    <t>III.6.6</t>
  </si>
  <si>
    <t>Acheter un ensemble de muscles</t>
  </si>
  <si>
    <t>[L'acheteur complète les quantités et modalités de livraison souhaitées.]</t>
  </si>
  <si>
    <t>L'acheteur peut regrouper les muscles en 3 catégories (économique, standard ou qualitatif).</t>
  </si>
  <si>
    <t>L'acheteur peut regrouper les muscles en 3 catégories (économique, standard ou qualitatif). Les fiches techniques mises à disposition sur le site viandes-rhd.fr permettent l'identification des différentes catégories.</t>
  </si>
  <si>
    <t>VIANDE_BOVINE</t>
  </si>
  <si>
    <t>Le besoin est exprimé sur un niveau de qualité souhaité par l'acheteur qui permet de regrouper différents muscles et de maîtriser les prix d'achat.</t>
  </si>
  <si>
    <t>Le Titulaire pourra proposer les muscles qu'il a à sa disposition sur un niveau de qualité souhaité avec un impact favorable sur le coût de la matière.</t>
  </si>
  <si>
    <t>III.7.9</t>
  </si>
  <si>
    <t>Porcelets sans castration à vif</t>
  </si>
  <si>
    <t>Sécurité des aliments et bien-être animal</t>
  </si>
  <si>
    <t>Il est attendu des soumissionnaires dans leur mémoire technique des propositions reflétant la réalité de ce qui sera livré sur la totalité du marché.</t>
  </si>
  <si>
    <t>III.8.1</t>
  </si>
  <si>
    <t>Valoriser l’approvisionnement direct</t>
  </si>
  <si>
    <t>Environnement, souveraineté et gaspillage</t>
  </si>
  <si>
    <t>Environnement / souveraineté / social</t>
  </si>
  <si>
    <t>Toutefois, un seuil de tolérance est accepté, dès l du titulaire survient (exemple: catastrophe climatique).</t>
  </si>
  <si>
    <t>Toutefois, un seuil de tolérance est accepté, dès l du titulaire survient (exemple: catastrophe climatique). Ainsi, pendant un laps de temps court, il est proposées par le Titulaire dans un délai maximum de 3 mois.</t>
  </si>
  <si>
    <t>III.8.2</t>
  </si>
  <si>
    <t>Valoriser la concentration des chaînes de production</t>
  </si>
  <si>
    <t>A des fins de réduction de l'impact environnemental et des risques sanitaires, l'acheteur peut retenir une considération, en lien avec l'objet du marché, visant la concentration « dans un même pays » des différentes étapes de production.</t>
  </si>
  <si>
    <t>A des fins de réduction de l'impact environnemental et des risques sanitaires, l'acheteur peut retenir une considération, en lien avec l'objet du marché, visant la concentration « dans un même pays » des différentes étapes de production. Cette considération influe sur la qualité, la sécurité et la durabilité des produits fournis: elle permet de réduire les transports d'animaux vivants et des produits. Ceta permet de limiter l'émission de gaz à effet de serre, d'améliorer le bien-être animal et de renforcer la maîtrise sanitaire.</t>
  </si>
  <si>
    <t>Dans le cadre du présent marché, un sous- Titulaire à fournir ou recourir à des produits transformés dont la protéine animale qui les compose és et abattus dans un même pays.</t>
  </si>
  <si>
    <t>Pour noter ce sous-critère, le Titulaire devra préciser dans quelle proportion il pourra livrer des dans le même pays ».</t>
  </si>
  <si>
    <t>Pour noter ce sous-critère, le Titulaire devra préciser dans quelle proportion il pourra livrer des dans le même pays ». Si 100 % des produits transformés atteignent cette volonté, le soumissionnaire etc.</t>
  </si>
  <si>
    <t>produits et/ou sur la facture. Toute absence de mention vaudra rejet de la livraison.</t>
  </si>
  <si>
    <t>produits et/ou sur la facture. Toute absence de mention vaudra rejet de la livraison. rché, si les produits fournis par le Titulaire sont en retrait de la proportion</t>
  </si>
  <si>
    <t>nés, élevés, abattus et transformés dans un même pays » Pour un marché en « gestion directe »</t>
  </si>
  <si>
    <t>III.8.3</t>
  </si>
  <si>
    <t>Lutte contre le gaspillage alimentaire</t>
  </si>
  <si>
    <t>produites dans ce pays. quelle des produits livrés et/ou sur la facture.</t>
  </si>
  <si>
    <t>produites dans ce pays. quelle des produits livrés et/ou sur la facture. Toute absence de mention vaudra rejet de la livraison. Également, toute mention précisant des pays différents entre la fabrication et le conditionnement vaudra rejet de la livraison. Pour un marché en « gestion directe »</t>
  </si>
  <si>
    <t>conditionnés dans un même pays, à partir de matières premières principales produites dans ce pays.</t>
  </si>
  <si>
    <t>conditionnés dans un même pays, à partir de matières premières principales produites dans ce pays. Également, toute mention précisant des pays différents entre la fabrication et le conditionnement Pour un marché en « gestion concédée »</t>
  </si>
  <si>
    <t>III.8.4</t>
  </si>
  <si>
    <t>Respect de la saisonnalité des fruits et légumes</t>
  </si>
  <si>
    <t>étroite du Titulaire, afin que celui-ci livre uniquement des produits de saison, sur toute la durée du marché.</t>
  </si>
  <si>
    <t>étroite du Titulaire, afin que celui-ci livre uniquement des produits de saison, sur toute la durée du marché. Pour un marché en « gestion concédée »</t>
  </si>
  <si>
    <t>III.8.5</t>
  </si>
  <si>
    <t>Respect de la saisonnalité de la pêche</t>
  </si>
  <si>
    <t>PRODUITS_MER ; FRUITS_LEGUMES</t>
  </si>
  <si>
    <t>Les calendriers de saisonnalité de la pêche ci-dessous sont commu: https://www.mangerbouger.fr/manger-mieux/bien-manger-sans-se-ruiner/calendrier-de-saison/ …</t>
  </si>
  <si>
    <t>Les calendriers de saisonnalité de la pêche ci-dessous sont commu: https://www.mangerbouger.fr/manger-mieux/bien-manger-sans-se-ruiner/calendrier-de-saison/ https://www.comptoirdetamer.fr/webzine/calendrier-peche-quelle-periode-pour-quel-poisson/ https://www.mrgoodfish.com/especes/ Pour un marché en « gestion concédée »</t>
  </si>
  <si>
    <t>III.8.7</t>
  </si>
  <si>
    <t>Lait UHT plutôt que pasteurisé</t>
  </si>
  <si>
    <t>Dans le cadre du présent marché, le Titulaire est encouragé à fournir / recourir à des produits hors normes et hors calibres, ceci afin de lutter contre le gaspillage alimentaire.</t>
  </si>
  <si>
    <t>III.8.8</t>
  </si>
  <si>
    <t>Diversifier les sources de protéines végétales</t>
  </si>
  <si>
    <t>Le soumissionnaire détaille dans son offre les propositions d'aliments sources de protéines végétales brutes ou de produits transformés à base d'aliments sources de protéines végétales (exemples:</t>
  </si>
  <si>
    <t>Disposition pouvant être insérée dans le RC Le soumissionnaire détaille dans son offre les propositions d'aliments sources de protéines végétales brutes ou de produits transformés à base de protéines végétales (exemples:</t>
  </si>
  <si>
    <t>Disposition pouvant être insérée dans le RC Le soumissionnaire détaille dans son offre les propositions d'aliments sources de protéines végétales brutes ou de produits transformés à base de protéines végétales (exemples: galettes de pois chiche, préparation à base de seitan, sauce végétale etc.). L'absence de proposition dans l'offre vaudra élimination.</t>
  </si>
  <si>
    <t>Il revient à l'acheteur de décider s'il souhaite établir un lot spécifique pour les denrées !</t>
  </si>
  <si>
    <t>Il revient à l'acheteur de décider s'il souhaite établir un lot spécifique pour les denrées source de protéines végétales ou s'il souhaite les intégrer dans un lot épicerie, produits H surgelés ou autre...;</t>
  </si>
  <si>
    <t>La clause ci-dessus convient dans le cas d'un marché non alloti, où le Titulaire pourra !</t>
  </si>
  <si>
    <t>La clause ci-dessus convient dans le cas d'un marché non alloti, où le Titulaire pourra respecter la consigne du mix de X % d'aliments source de protéines végétales défini par !</t>
  </si>
  <si>
    <t>! l'acheteur par rapport à X % de protéines animales.</t>
  </si>
  <si>
    <t>! l'acheteur par rapport à X % de protéines animales.; Dans le cas d'un allotissement, il convient d'adapter la clause. En effet, si le Titulaire qui !</t>
  </si>
  <si>
    <t>III.8.9</t>
  </si>
  <si>
    <t>Transmission du bilan des émissions de gaz à effet de serre (BEGES)</t>
  </si>
  <si>
    <t>Disposition pouvant être insérée dans le RC Les soumissionnaires soumis à l'article L.</t>
  </si>
  <si>
    <t>Disposition pouvant être insérée dans le RC Les soumissionnaires soumis à l'article L. 229-25 du code de l'environnement*présentent, à la demande de l'acheteur, leur bilan des émissions de gaz à effet de serre (BEGES) établi conformément à l'article susvisé. En l'absence de présentation de celui-ci dans le délai fixé par l'acheteur, ce dernier se réserve le droit d'exclure le(s) soumissionnaire(s) concerné(s) de la procédure.</t>
  </si>
  <si>
    <t>Il n'est pas attendu de l'acheteur qu'il analyse et vérifie le contenu du BEGES et de son plan de transition associé.</t>
  </si>
  <si>
    <t>Ainsi, le Titulaire soumis à l'article L. 229-25 du code de l'environnement communique à l'acheteur son BEGES et le plan de transition associé.</t>
  </si>
  <si>
    <t>Si le BEGES communiqué après notification du marché arrive à échéance durant l'exécution du marché, un nouveau BEGES (et le plan de transition associé) est transmis par le Titulaire (et, le cas échéant, le ou les sous-traitants concernés) à …</t>
  </si>
  <si>
    <t>Si le BEGES communiqué après notification du marché arrive à échéance durant l'exécution du marché, un nouveau BEGES (et le plan de transition associé) est transmis par le Titulaire (et, le cas échéant, le ou les sous-traitants concernés) à l'acheteur, au plus tard 90 jours après la date d'expiration du BEGES initial.</t>
  </si>
  <si>
    <t>Les plans de transition sont communiqués sur cette même page; toutefois, les Titulaires (et les sous- traitants concernés) lorsqu'ils transmettent les informations relatives au plan de transition, peuvent renvoyer vers la section de leur …</t>
  </si>
  <si>
    <t>Les plans de transition sont communiqués sur cette même page; toutefois, les Titulaires (et les sous- traitants concernés) lorsqu'ils transmettent les informations relatives au plan de transition, peuvent renvoyer vers la section de leur rapport de gestion ou de leur rapport sur la gestion du groupe prévue aux articles L. 232-6-3 et L. 233-28-4 du code de commerce, selon le cas, sous réserve que ce plan soit facilement identifiable et comprenne les descriptions mentionnées à l'alinéa précédent spécifiques aux activités exercées sur le territoire national.</t>
  </si>
  <si>
    <t>Si tout ou partie de ces documents n'ont pas été transmis au stade de la candidature, alors le Titulaire les transmet dans un délai maximum de six (6) mois après la date de notification du marché.</t>
  </si>
  <si>
    <t>Également, si le BEGES communiqué au stade de la candidature ou après la notification du marché arrive à échéance durant l'exécution de ce dernier, un nouveau BEGES (et son plan de transition associé) est transmis par le Titulaire à l'acheteur, …</t>
  </si>
  <si>
    <t>Également, si le BEGES communiqué au stade de la candidature ou après la notification du marché arrive à échéance durant l'exécution de ce dernier, un nouveau BEGES (et son plan de transition associé) est transmis par le Titulaire à l'acheteur, au plus tard six (6) mois après la date d'expiration du BEGES initial.</t>
  </si>
  <si>
    <t>III.9.1</t>
  </si>
  <si>
    <t>Recours au commerce équitable</t>
  </si>
  <si>
    <t>Leviers socialement responsables</t>
  </si>
  <si>
    <t>des travailleurs en situation de désavantage économique du fait de leur précarité, de leur rémunération et de leur qualification, organisés au sein de structures, au moyen de relations commerciales avec un acheteur.</t>
  </si>
  <si>
    <t>9.1. des travailleurs en situation de désavantage économique du fait de leur précarité, de leur rémunération et de leur qualification, organisés au sein de structures, au moyen de relations commerciales avec un acheteur.</t>
  </si>
  <si>
    <t>Les produits issus du commerce équitable peuvent être intégrés dans le décompte des produits entrant Pour un marché en « gestion concédée » 2 du code de la commande publique, une condition</t>
  </si>
  <si>
    <t>possible, issu du commerce équitable. A défaut, le Titulaire devra justifier des raisons techniques ou économiques de cette impossibilité.</t>
  </si>
  <si>
    <t>possible, issu du commerce équitable. A défaut, le Titulaire devra justifier des raisons techniques ou économiques de cette impossibilité. 882 du 2 août 2005 en faveur des petites et</t>
  </si>
  <si>
    <t>III.9.3</t>
  </si>
  <si>
    <t>Recours au marché réservé</t>
  </si>
  <si>
    <t>La sous-traitance par le Titulaire de ce marché réservé est possible uniquement auprès des structures qui satisfont aux mêmes conditions que celles visées par le périmètre de la présente consultation structures équivalentes).</t>
  </si>
  <si>
    <t>III.10</t>
  </si>
  <si>
    <t>Sécurité des approvisionnements</t>
  </si>
  <si>
    <t>Disposition pouvant être insérée dans le RC AU sein de son mémoire technique, le soumissionnaire devra décrire les mesures de gestion des risques mises en oeuvre pour l'exécution du marché.</t>
  </si>
  <si>
    <t>III.11.1</t>
  </si>
  <si>
    <t>Prix révisables, formules de révision et dispositifs d’adaptation du marché</t>
  </si>
  <si>
    <t>Prix, révision et analyse économique</t>
  </si>
  <si>
    <t>articles R. 2194-1 à R.2194- Les parties pourront ion.</t>
  </si>
  <si>
    <t>articles R. 2194-1 à R.2194- Les parties pourront ion. En ce qui concerne les clauses de révision des prix, elles sont nécessaires pour que les acheteurs et les fournisseurs puissent renégocier les contrats, les prix des denrées alimentaires pouvant être soumis à des fluctuations importantes, dues à des facteurs saisonniers, météorologiques et économiques. Pour able les évolutions du marché en matière de denrées alimentaires.</t>
  </si>
  <si>
    <t>Vous trouverez ci-après un tableau de révisions optimales, partagées par les membres du GT économie du CNRC (fournisseurs te acheteurs) dont les fréquences sont communiquées à titre indicatif.</t>
  </si>
  <si>
    <t>juin, juillet -Boissons - Juillet pour août, septembre, octobre, novembre, décembre et janvier Pour un marché en « gestion directe »</t>
  </si>
  <si>
    <t>CCTP + BPU + DQE</t>
  </si>
  <si>
    <t>En gestion directe, les prix sont inscrits dans un bordereau de prix unitaires (BPU) qui liste les prix unitaires relatifs à chaque produit ou élément d'ouvrage prévu par le CCTP.</t>
  </si>
  <si>
    <t>En gestion directe, les prix sont inscrits dans un bordereau de prix unitaires (BPU) qui liste les prix unitaires relatifs à chaque produit ou élément d'ouvrage prévu par le CCTP. Il est étroitement lié au détail quantitatif estimatif (DQE) et fait partie des documents de la consultation. Le BPU est contractuet et sécuriser les échanges de fichiers entre opérateurs économiques et ac permet notamment des échanges plus fluides, une réduction des erreurs matérielles, une meilleure</t>
  </si>
  <si>
    <t>Pn = Po x In / Io Avec: Pn = prix révisé, In = moyenne des prix moyens ou indices sur la période de révision, Io = dernier prix moyen ou indice définitif connu au moment de la précédente révision (ou de En gestion concédée, les prix sont soit …</t>
  </si>
  <si>
    <t>Pn = Po x In / Io Avec: Pn = prix révisé, In = moyenne des prix moyens ou indices sur la période de révision, Io = dernier prix moyen ou indice définitif connu au moment de la précédente révision (ou de En gestion concédée, les prix sont soit unitaires, soit forfaitaires. Toutefois, un marché peut comporter aliser clairement les prestations retevant collective, les prix sont en général des prix unitaires par repas ou éléments de repas.</t>
  </si>
  <si>
    <t>« L'indexation des prix dans les marchés publics de services de restauration collective » Pour un marché en « gestion concédée »</t>
  </si>
  <si>
    <t>III.11.2</t>
  </si>
  <si>
    <t>Note du prix du soumissionnaire (note sur 10) = (10 x Prix moyen des offres déposées) / (Prix</t>
  </si>
  <si>
    <t>Disposition pouvant être insérée dans le RC Dans le présent marché, le critère prix sera noté de la façon suivante: [L'une de ces 2 méthodes est à choisir par l'acheteur et à inscrire dans la clause]</t>
  </si>
  <si>
    <t>Note du prix du soumissionnaire (note sur 10) = (10 x Prix moyen des offres déposées) / (Prix moyen des offres déposées + Prix offre à noter)</t>
  </si>
  <si>
    <t>Note du prix du soumissionnaire noté = (10 x Prix moyen des offres déposées 2) / (Prix moyen des offres déposées ?</t>
  </si>
  <si>
    <t>Note du prix du soumissionnaire noté = (10 x Prix moyen des offres déposées 2) / (Prix moyen des offres déposées ? + Prix offre à noter 2)</t>
  </si>
  <si>
    <t>III.12</t>
  </si>
  <si>
    <t>Suivi de l’exécution</t>
  </si>
  <si>
    <t>Suivi de l’exécution du marché</t>
  </si>
  <si>
    <t>BIO_SIQO</t>
  </si>
  <si>
    <t>__ De l'évaluation continue des Titulaires, notamment pour détecter les anomalies et y apporter des actions correctives durant la vie du marché (par exemple, si les taux en produits durables et de qualité et en produits bio ne sont pas …</t>
  </si>
  <si>
    <t>__ De l'évaluation continue des Titulaires, notamment pour détecter les anomalies et y apporter des actions correctives durant la vie du marché (par exemple, si les taux en produits durables et de qualité et en produits bio ne sont pas conformes sur une durée, recadrer des taux sur la fin de l'année pour atteindre les objectifs de la loi EGAlim...);</t>
  </si>
  <si>
    <t>IV</t>
  </si>
  <si>
    <t>Synthèse pour un marché en gestion directe</t>
  </si>
  <si>
    <t>Synthèses par mode de gestion</t>
  </si>
  <si>
    <t>Exécution / prix / gestion / annexes</t>
  </si>
  <si>
    <t>VOLAILLE ; PRODUITS_MER</t>
  </si>
  <si>
    <t>Technique 35%, avec 3 sous-critères possibles, en fonction de l'objet du marché / lot: volaille fraîche livrée moins de 6 jours ouvrés après l'abattage: 10% poisson frais livré moins de 3 jours ouvrés après la débarque:</t>
  </si>
  <si>
    <t>Technique 35%, avec 3 sous-critères possibles, en fonction de l'objet du marché / lot: volaille fraîche livrée moins de 6 jours ouvrés après l'abattage: 10% poisson frais livré moins de 3 jours ouvrés après la débarque: 10% - poissons nourris sans OGM: 10% 70% pour des sous-critères à définir par l'acheteur</t>
  </si>
  <si>
    <t>Sécurisation des approvisionnements Environnemental 15% avec 3 sous-critères possibles, en fonction de l'objet du marché / lot: valoriser l'approvisionnement direct: 30% lutte contre le gaspillage alimentaire:</t>
  </si>
  <si>
    <t>Sécurisation des approvisionnements Environnemental 15% avec 3 sous-critères possibles, en fonction de l'objet du marché / lot: valoriser l'approvisionnement direct: 30% lutte contre le gaspillage alimentaire: 30% produits transformés contenant de la viande « née, élevée, abattue dans un même pays »: 10% 30% pour des sous-critères à définir par l'acheteur</t>
  </si>
  <si>
    <t>[Social A définir par l'acheteur selon sourçage et besoins spécifiques. A définir par l'acheteur selon sourçage et besoins spécifiques</t>
  </si>
  <si>
    <t>V</t>
  </si>
  <si>
    <t>Synthèse pour un marché en gestion concédée</t>
  </si>
  <si>
    <t>Technique 35% (ou 25% si un critère EGAlim est retenu) Les sous-critères sont à définir par l'acheteur 10% si l'acheteur décide d'avantager les offres allant au-delà des minimums fixés par la loi Sécurisation des approvisionnements …</t>
  </si>
  <si>
    <t>Technique 35% (ou 25% si un critère EGAlim est retenu) Les sous-critères sont à définir par l'acheteur 10% si l'acheteur décide d'avantager les offres allant au-delà des minimums fixés par la loi Sécurisation des approvisionnements Environnemental 15% avec 3 sous-critères possibles: valoriser l'approvisionnement direct: 30% lutte contre le gaspillage alimentaire: 30% produits transformés contenant de la viande « née, élevée, abattue dans un même pays »: 10% laissant 30% pour des sous-critères à définir par</t>
  </si>
  <si>
    <t>l'acheteur A définir par l'acheteur selon sourçage et besoins spécifiques</t>
  </si>
  <si>
    <t>VI</t>
  </si>
  <si>
    <t>Annexe 1 - Clause d’insertion par l’activité économique</t>
  </si>
  <si>
    <t>Annexes opérationnetles</t>
  </si>
  <si>
    <t>Cette clause est applicable [A COMPLETER - exemple: aux lots n°X, etc.]. Pour l'exécution [A COMPLETER - exemple: du présent marché, des lots n°X, etc.], le Titulaire et, le cas échéant, ses sous-traitants réalisent une action d'insertion …</t>
  </si>
  <si>
    <t>Cette clause est applicable [A COMPLETER - exemple: aux lots n°X, etc.]. Pour l'exécution [A COMPLETER - exemple: du présent marché, des lots n°X, etc.], le Titulaire et, le cas échéant, ses sous-traitants réalisent une action d'insertion permettant l'accès ou le retour à l'emploi de personnes rencontrant des difficultés sociales et / ou professionnelles.</t>
  </si>
  <si>
    <t>Le Titulaire réalise une action d'insertion permettant l'accès ou le retour à l'emploi de personnes rencontrant des difficultés sociales et / ou professionnelles.</t>
  </si>
  <si>
    <t>Lorsqu'un bénéficiaire n'est pas suivi par l'un des organismes mentionnés, son éligibilité peut être validée par le facilitateur à la demande de l'acheteur.</t>
  </si>
  <si>
    <t>L'objectif d'insertion Le volume horaire d'insertion suivant est réservé aux personnes retevant des publics éligibles: (A COMPLETER XXX heures minimum sur toute la durée totale du marché OU% d'heure minimum sur toute la durée totale du marché …</t>
  </si>
  <si>
    <t>L'objectif d'insertion Le volume horaire d'insertion suivant est réservé aux personnes retevant des publics éligibles: (A COMPLETER XXX heures minimum sur toute la durée totale du marché OU% d'heure minimum sur toute la durée totale du marché OUXXX heures pour chaque tranche de XXX euros TTC facturés par le Titulaire OUXXX heures par unité commandée)</t>
  </si>
  <si>
    <t>En tout état de cause, le Titulaire s'engage à réaliser l'ensemble des prestations liées aux marchés concernés; les heures d'insertion réalisées dans le délai d'exécution de chacun des marchés concernés, sont affectées, au niveau du décompte, à …</t>
  </si>
  <si>
    <t>En tout état de cause, le Titulaire s'engage à réaliser l'ensemble des prestations liées aux marchés concernés; les heures d'insertion réalisées dans le délai d'exécution de chacun des marchés concernés, sont affectées, au niveau du décompte, à chacun des marchés concernés et à due proportion.</t>
  </si>
  <si>
    <t>Les modalités de mise en œuvre de l'action d'insertion professionnelle par le Titulaire L'action d'insertion professionnelle peut être mise en œuvre par le Titulaire selon une ou plusieurs des modalités suivantes:</t>
  </si>
  <si>
    <t>déterminée (CDD) par l'entreprise Titulaire du marché, ou en contrats en alternance</t>
  </si>
  <si>
    <t>comptabilisées au titre des heures d'insertion. Le suivi du dispositif Afin de faciliter la mise en œuvre de la démarche d'insertion, le Titulaire peut bénéficier d'un service spécifique d'accompagnement par (A COMPLETER PAR NOM ET COORDONNEES DU FACILITATEUR)</t>
  </si>
  <si>
    <t>d'informer le Titulaire sur les différentes modalités de mise en œuvre de la clause d'insertion;</t>
  </si>
  <si>
    <t>d'informer le Titulaire sur les structures d'insertion par l'activité économique (SIAE) qui opèrent dans le secteur d'activité du marché;</t>
  </si>
  <si>
    <t>d'accompagner le Titulaire dans la définition du besoin de recrutement (nature du poste,</t>
  </si>
  <si>
    <t>_ d'identifier les publics susceptibles de répondre au besoin du Titulaire;</t>
  </si>
  <si>
    <t>d'accompagner le Titulaire dans la mise en œuvre d'actions de formation - notamment en alternance;</t>
  </si>
  <si>
    <t>de mesurer et de communiquer auprès de l'acheteur et du Titulaire sur les réalisations obtenues dans le cadre du marché.</t>
  </si>
  <si>
    <t>de mesurer et de communiquer auprès de l'acheteur et du Titulaire sur les réalisations obtenues dans le cadre du marché. Mission du Titulaire</t>
  </si>
  <si>
    <t>professionnelle, interlocuteur privilégié de l'acheteur et du facilitateur.</t>
  </si>
  <si>
    <t>Le Titulaire transmet à l'acheteur [A COMPLETER PAR LA FREQUENCE (par exemple, tous</t>
  </si>
  <si>
    <t>Le Titulaire adresse à l'acheteur un bilan semestriel récapitulatif de l'ensemble des factures</t>
  </si>
  <si>
    <t>Mission de l'acheteur A l'initiative de l'acheteur, une réunion de mise au point de l'action d'insertion se tient dans les (A COMPLETER: X) jours suivant la notification du marché.</t>
  </si>
  <si>
    <t>Mission de l'acheteur A l'initiative de l'acheteur, une réunion de mise au point de l'action d'insertion se tient dans les (A COMPLETER: X) jours suivant la notification du marché. Elle est organisée entre le Titulaire, l'acheteur et le cas échéant le facilitateur.</t>
  </si>
  <si>
    <t>Durant toute la période d'exécution du marché, l'acheteur peut organiser avec le Titulaire et, le cas échéant le facilitateur, des réunions de suivi de la clause d'insertion.</t>
  </si>
  <si>
    <t>Le contrôle et l'évaluation de l'exécution de la clause d'insertion Il'est procédé au contrôle de l'exécution de l'action d'insertion pour laquelle le Titulaire s'est engagé, tout au long de l'exécution des prestations:</t>
  </si>
  <si>
    <t>le Titulaire, ou le cas échéant le facilitateur, établit pendant toute la durée du marché un bilan annuet sur la base des bilans transmis à l'acheteur;</t>
  </si>
  <si>
    <t>le Titulaire, ou le cas échéant le facilitateur, rédige un bilan final dans le mois précédant la</t>
  </si>
  <si>
    <t>fin de l'exécution du marché transmis à l'acheteur. Ces bilans portent sur les aspects quantitatif et qualitatif de l'action d'insertion.</t>
  </si>
  <si>
    <t>fin de l'exécution du marché transmis à l'acheteur. Ces bilans portent sur les aspects quantitatif et qualitatif de l'action d'insertion. En tout état de cause, le Titulaire informe l'acheteur, par tout moyen permettant de déterminer de façon certaine la date de sa réception, de toute difficulté pour assurer son engagement. Dans ce cas, le facilitateur étudie avec le Titulaire les moyens à mettre en oeuvre pour atteindre les objectifs d'insertion. A l'issue du marché, le Titulaire s'engage à étudier toutes les possibilités d'embauches ultérieures des personnes en insertion.</t>
  </si>
  <si>
    <t>Le Titulaire conserve l'entière responsabilité de la (ou des) personnes) recrutée(s).</t>
  </si>
  <si>
    <t>VII</t>
  </si>
  <si>
    <t>Annexe 2 - Plan type CCAP, CCTP et RC</t>
  </si>
  <si>
    <t>10.1 Spécifications relatives aux modalités de livraisons 10.2 Accès des personnets et des véhicules du titulaire ARTICLE 11:</t>
  </si>
  <si>
    <t>10.1 Spécifications relatives aux modalités de livraisons 10.2 Accès des personnets et des véhicules du titulaire ARTICLE 11: RAPPORTS D'ACTIVITE TRIMESTRIEL ET DE FIN DE MISSION 11.1 Rapport d'activité trimestriel 11.2 Rapport de fin de mission ARTICLE 12: PLAN DE PROGRES ANNEXE 1 - LISTE DE LABELS DE QUALITE ET DURABLE ANNEXE 2 - LISTE INDICATIVE DES LIEUX D'EXECUTION</t>
  </si>
  <si>
    <t>Article 1 - ACHETEUR Article 2 - OBJET DE LA CONSULTATION Article 3 - CONDITIONS DE LA CONSULTATION</t>
  </si>
  <si>
    <t>Couverture du clausier CNRC 2026</t>
  </si>
  <si>
    <t>MARCHÉS PUBLICS CLAUSIER pour un approvisionnement durable et de qualité de denrées alimentaires en restauration collective publique CONSEIL NATIONAL DE LA RESTAURATION COLLECTIVE MISE À JOUR 2026</t>
  </si>
  <si>
    <t>Contexte général</t>
  </si>
  <si>
    <t>En outre, l'acheteur peut passer un marché sans publicité ni mise en concurrence préalables pour répondre à un besoin dont la valeur estimée est inférieure à 60 000 euros HT ou pour les lots dont le montant est inférieur à 60 000 euros HT dans …</t>
  </si>
  <si>
    <t>En outre, l'acheteur peut passer un marché sans publicité ni mise en concurrence préalables pour répondre à un besoin dont la valeur estimée est inférieure à 60 000 euros HT ou pour les lots dont le montant est inférieur à 60 000 euros HT dans la mesure où ils remplissent la condition prévue au b du 2° de l'article R. 2123-1 du code de la commande publique (CCP). L'acheteur veille à choisir une offre pertinente, à faire une bonne utilisation des deniers publics et à ne pas contracter systématiquement avec un même opérateur économique lorsqu'il existe une pluralité d'offres susceptibles de répondre au besoin. N _ Ce clausier est à destination des acheteurs publics autres que ceux des services de l'État, ns pour l'achat de denrées en direct et/ou via un intermédiaire (grossiste, coopérative agricole, commerce alimentaire...) pour leur restauration collective en « gestion directe », et l'achat de prestations de restauration collective en « gestion concédée ». Chaque pouvoir adjudicateur et entité adjudicatrice ayant sa propre organisation, le terme d'«acheteur », utilisé au sens générique dans ce clausier, peut correspondre selon celle-ci à l'acheteur ou au prescripteur ou à l'approvisionneur. Les acheteurs des services de l'État sont invités à se reporter à la stratégie d'achat « alimentation » établie par la direction des achats de l'État (DAE), disponible sur le portail interministériet des achats. * Avant le premier avril 2026, le seuil applicable est de 40 000 euros</t>
  </si>
  <si>
    <t>LEVIERS SOCIALEMENT RESPONSABLES … 75 9.1. Recours au commerce équitable … 75 … 77 9.3.</t>
  </si>
  <si>
    <t>9. LEVIERS SOCIALEMENT RESPONSABLES … 75 9.1. Recours au commerce équitable … 75 … 77 9.3. Recours au marché réservé … 77</t>
  </si>
  <si>
    <t>La filière française de l’alimentation</t>
  </si>
  <si>
    <t>Filière / enjeux</t>
  </si>
  <si>
    <t>I. La filière française de l'alimentation Le secteur agroalimentaire français, comprenant l'ensemble des étapes de production agricole, de mise en marché et de transformation alimentaire jusqu'à la consommation finale (« du champ à l'assiette …</t>
  </si>
  <si>
    <t>I. La filière française de l'alimentation Le secteur agroalimentaire français, comprenant l'ensemble des étapes de production agricole, de mise en marché et de transformation alimentaire jusqu'à la consommation finale (« du champ à l'assiette »), reconnu pour sa qualité et sa diversité, est confronté à des défis grandissants: = Ecologiques: préservation des ressources eau, sol, biodiversité, réduction de la dépendance aux intrants chimiques, protection de la ressource en eau (aires de captages d'eau potable, risque d'eutrophisation de milieux); - Sociaux et économiques: garantie d'une rémunération plus juste des agriculteurs, lutte contre les inégalités dans l'accès à une alimentation saine, objectif de souveraineté alimentaire; - Évolution des comportements: demande croissante des consommateurs pour des produits locaux, durables et de qualité, ou issus des approvisionnements directs, demande étant parfois freinée du fait du prix élevé des denrées, lié notamment à l'inflation; - Santé publique: accompagnement de l'évolution des régimes alimentaires en cohérence avec le PNNS?.</t>
  </si>
  <si>
    <t>Approvisionnement de la Restauration Hors Domicile (RHD) Les grossistes sont les principaux acteurs approvisionnant la RHD.</t>
  </si>
  <si>
    <t>Approvisionnement de la Restauration Hors Domicile (RHD) Les grossistes sont les principaux acteurs approvisionnant la RHD. Du fait de leur rôle d'intermédiation entre un amont constitué de producteurs et d'industriets auprès desquels les entreprises du commerce de gros s'approvisionnent, et un aval composé d'une très large gamme d'acteurs professionnels, les grossistes sont un maillon incontournable dans le secteur alimentaire. Ils représentent le principal circuit d'approvisionnement des établissements de restauration, commerciale et collective, et des métiers de bouches. Le grossiste sélectionne des produits de qualité adaptés aux besoins et attentes de ses clients professionnels. Il les met à disposition de ces derniers après les avoir stockés et livrés. Le rôle de conseil est central dans la fonction de grossiste, celui-ci étant défini comme un « apporteur de solutions », proposant un service complet à ses clients professionnels, État et collectivités. Il faut les distinguer de la GMS qui n'intervient pas dans la RHD. En effet, les Grandes et moyennes surfaces constituent le principal circuit de distribution des produits alimentaires pour le grand public, avec 3 grands formats de vente (hypermarchés, supermarchés et les hard discounter). Les hypermarchés “Source: https://awwinsee.fr/fr/statistiques/2015380?utm.com</t>
  </si>
  <si>
    <t>I.2</t>
  </si>
  <si>
    <t>Échanges commerciaux agroalimentaires</t>
  </si>
  <si>
    <t>Filière / échanges</t>
  </si>
  <si>
    <t>ème exportateur (2,7 %) d'oléagineux et dérivés avec 1,3 % de part de marché, stable.</t>
  </si>
  <si>
    <t>- 12 ème exportateur (2,7 %) d'oléagineux et dérivés avec 1,3 % de part de marché, stable. Le solde commercial à - 1,2 0,1; - 14 ème exportateur (7,1 %) de fruits et légumes avec une part de marché stable de 2,4 %. Le déficit du solde commercial se réduit à peine de 0,1 à - 7,3; - 21 ème exportateur (2,2 c 1,4 % de part de marché, stable. Le déficit commercial reste quasiment stable à - 5,0 (+ 0,1 Les performances à l'exportation des filières agricoles et agroalimentaires françaises FranceAgriMer</t>
  </si>
  <si>
    <t>Pour un marché en « gestion directe » Le présent marché comprend un lot « volailles ».</t>
  </si>
  <si>
    <t>Pour un marché en « gestion directe » Le présent marché comprend un lot « volailles ». La mention « volailles » recouvre les animaux suivants: Il est attendu du soumissionnaire une capacité à fournir toutes ces volailles, dans des proportions déclinées au sein du présent CCTP. *Il est entendu que les lapins sont classés dans la catégorie volailles.</t>
  </si>
  <si>
    <t>3.2. Plan de progrès relatif à EGAlim</t>
  </si>
  <si>
    <t>EGAlim / progrès</t>
  </si>
  <si>
    <t>CCAP + RC</t>
  </si>
  <si>
    <t>3.2. Plan de progrès relatif à EGAlim L'acheteur peut prévoir, en gestion concédée, un plan de progrès obligatoire permettant aux Titulaires de proposer des produits de qualité, durables et issus de l'agriculture biologique dans des proportions …</t>
  </si>
  <si>
    <t>3.2. Plan de progrès relatif à EGAlim L'acheteur peut prévoir, en gestion concédée, un plan de progrès obligatoire permettant aux Titulaires de proposer des produits de qualité, durables et issus de l'agriculture biologique dans des proportions supérieures à celles exigées dans le marché, en fonction de ce que la capacité de production de la filière permet. A titre d'illustration, ces capacités de production permettent d'envisager les différents taux ci-dessous: = 100 % des produits de la mer et de l'aquaculture durables et de qualité dont 20 % de produits bio; - 100 % des volailles (toutes volailles confondues) durables et de qualité dont 20 % de produits bio; = 100 % des viandes (bovin, ovin, porc) durables et de qualité dont 20 % de produits bio; = 60 % de fruits durables et de qualité dont 20 % de produits bio; = 60 % de produits laitiers (Beurre Œuf Fromage) durables et de qualité dont 20 % de produits bio = 60 % de produits transformés durables et de qualité dont 20 % de produits bio; = 100 % de lait issu de l'agriculture biologique; - 40% de légumes issus de l'agriculture biologique. L'acheteur définit dans le CCAP les objectifs attendus et les échéances fixées pour leur atteinte, et ce pour chaque lot.</t>
  </si>
  <si>
    <t>Pour un marché en « gestion concédée » - - n°1825/2000). S'entend comme des étapes entre les différents opérateurs de la chaîne alimentaire</t>
  </si>
  <si>
    <t>Volaille / traçabilité</t>
  </si>
  <si>
    <t>Pour un marché en « gestion directe » Cas des produits carnés transformés: En vertu du Décret n° 2024-171 du 4 mars 2024 relatif à l'indication de l'origine des viandes utilisées en tant qu'ingrédients dans des préparations de viandes et des …</t>
  </si>
  <si>
    <t>Pour un marché en « gestion directe » Cas des produits carnés transformés: En vertu du Décret n° 2024-171 du 4 mars 2024 relatif à l'indication de l'origine des viandes utilisées en tant qu'ingrédients dans des préparations de viandes et des produits à base de viande applicable aux estauration informe les consommateurs de l'origine ou de la provenance des viandes utilisées en tant qu'ingrédients dans les préparations de viandes et les produits à base de viande qui lui sont fournis, lorsqu'il en a connaissance en application d'une réglementation nationale ou de l'Union européenne.</t>
  </si>
  <si>
    <t>Pour un marché en « gestion directe » 4.2. »22.</t>
  </si>
  <si>
    <t>Pour un marché en « gestion directe » 4.2. »22. L: - Du numéro de lot (également: il permet de remonter à la « fiche signalétique https://www.volaille-francaise.fr/tracabilite/</t>
  </si>
  <si>
    <t>Influenza aviaire</t>
  </si>
  <si>
    <t>Pour un marché en « gestion directe » Source: Anses - https://www.anses.fr/fr/system/files/SANT-Fi-InfluenzaAviaire.pdf Source:</t>
  </si>
  <si>
    <t>Pour un marché en « gestion directe » Source: Anses - https://www.anses.fr/fr/system/files/SANT-Fi-InfluenzaAviaire.pdf Source: DGAL - https://agriculture.gouv.fr/influenza-aviaire-hautement-pathogene-lancement-de-la-deuxieme-campagne-devaccination-obligatoire prévention, de lutte et de vaccination contre l'influenza aviaire hautement pathogène (IAHP). https://www.legifrance.gouv.fr/jorf/id/JORFTEXT000048110961</t>
  </si>
  <si>
    <t>Pour un marché en « gestion directe » https://www.efsa.europa.eu/fr/press/news/130327a https://www.pcm.eu/sites/default/files/pcm_fiche_application_viande_separee_mecaniquement.pdf</t>
  </si>
  <si>
    <t>Viandes / muscles</t>
  </si>
  <si>
    <t>Pour un marché en « gestion directe » Il est demandé la livrais rémunération en limitant les invendus.</t>
  </si>
  <si>
    <t>Pour un marché en « gestion directe » Il est demandé la livrais rémunération en limitant les invendus. dalités de livraison souhaitées.] 6.6. de se focaliser sur un muscle donné, sauf dans des cas particuliers pour lesquels les muscles ont une présentation très caractéristique (entrecôte, fauxfiches techniques mises à disposition sur le site viandes-rhd.fr catégories. impact favorable sur le coût de la matière.</t>
  </si>
  <si>
    <t>III.7.3</t>
  </si>
  <si>
    <t>Volaille / plein air</t>
  </si>
  <si>
    <t>Pour un marché en « gestion concédée » Dans le cadre de ce marché, il est exigé des volailles de chair des catégories suivantes 40: - - - - - - Possibilité de fournir des produits « équivalent » au sens de la commande publique pour les catégories infra</t>
  </si>
  <si>
    <t>III.7.5</t>
  </si>
  <si>
    <t>Poisson frais livré moins de 3 jours ouvrés</t>
  </si>
  <si>
    <t>Poisson / fraîcheur</t>
  </si>
  <si>
    <t>la restriction du recours à des médicaments vétérinaires antimicrobiens à des fins; - animal de certaines substances actives, réservées au; autorisations de mise sur le marché46.</t>
  </si>
  <si>
    <t>- la restriction du recours à des médicaments vétérinaires antimicrobiens à des fins; - animal de certaines substances actives, réservées au; autorisations de mise sur le marché46.</t>
  </si>
  <si>
    <t>Pour un marché en « gestion directe » jours ouvrés après la débarque pour le https://www.anses.fr/fr/resistance-antibiotiques-10-questions</t>
  </si>
  <si>
    <t>III.7.6</t>
  </si>
  <si>
    <t>Visite sur le site de production ou d’élevage</t>
  </si>
  <si>
    <t>7.6. pour tracer la sécurité alimentaire des produits et le bienmoins une fois par an et sur toute la durée du marché, se déplacer sur le site du producteur / éleveur, aux frais du Titulaire du marché, si ceta est conforme aux règles internes …</t>
  </si>
  <si>
    <t>7.6. pour tracer la sécurité alimentaire des produits et le bienmoins une fois par an et sur toute la durée du marché, se déplacer sur le site du producteur / éleveur, aux frais du Titulaire du marché, si ceta est conforme aux règles internes anticorruption de son administration.</t>
  </si>
  <si>
    <t>III.7.8</t>
  </si>
  <si>
    <t>Poisson / OGM</t>
  </si>
  <si>
    <t>Pour un marché en « gestion directe » (&lt; 0,9%) fait partie intégrante de la mention réglementaire Source: https://www.economie.gouv.fr/dgccrf/les-fiches-pratiques/organisme-genetiquement-modifie-en-alimentation,</t>
  </si>
  <si>
    <t>- https://www.economie.gouv.fr/dae/fiches-outils-pour-des-achats-eco-responsables - Guide pratique pour un approvisionnement durable et de qualité en régie directe - Guide pratique pour un approvisionnement durable et de qualité en prestations …</t>
  </si>
  <si>
    <t>- https://www.economie.gouv.fr/dae/fiches-outils-pour-des-achats-eco-responsables - Guide pratique pour un approvisionnement durable et de qualité en régie directe - Guide pratique pour un approvisionnement durable et de qualité en prestations de services - Clausier régional EGAlim - 3AR pour Nouvelle Aquitaine 8.1. directe du producteur au consommateur vente à la ferme, marché de plein vent, etc. soit par la vente i ou des produits issus de la pêche et t n° 1379/2013, (son prestataire). Ainsi dans certains cas, pour des raisons environnementales et en gage de fraîcheur, il</t>
  </si>
  <si>
    <t>Pour un marché en « gestion directe » concentrer « dans un même pays » les différentes étapes de production.</t>
  </si>
  <si>
    <t>Pour un marché en « gestion directe » concentrer « dans un même pays » les différentes étapes de production. Réduire les transports bien-être animal et de renforcer la maîtrise sanitaire. oient nées, élevées et abattues dans un même pays. Cette exigence vaut pour les produits frais 50. de mention vaudra rejet de la livraison.</t>
  </si>
  <si>
    <t>Pour un marché en « gestion directe » conditionnés dans un même pays, à partir de matières premières principales produites dans ce pays.</t>
  </si>
  <si>
    <t>Pour un marché en « gestion directe » conditionnés dans un même pays, à partir de matières premières principales produites dans ce pays. Également, toute mention précisant des pays différents entre la fabrication et le conditionnement</t>
  </si>
  <si>
    <t>Saisonnalité F&amp;L</t>
  </si>
  <si>
    <t>domicile du CTIFL (Centre Technique Interprofessionnet Fruits &amp; Légumes). Ce guide comprend notamment des fiches « produits » pour les fruits et les légumes.</t>
  </si>
  <si>
    <t>domicile du CTIFL (Centre Technique Interprofessionnet Fruits &amp; Légumes). Ce guide comprend notamment des fiches « produits » pour les fruits et les légumes. Ces fiches regroupent les informations essentielles relatives à une meilleure connaissance des espèces de fruits et légumes: variétés, origines, et de conservation, valeurs nutritives, etc 52. Il est également possible de trouver les calendriers de saisonnalité des fruits et légumes sur les liens ci-dessous: - https://www.mangerbouger.fr/manger-mieux/bien-manger-sans-se-ruiner/calendrier-de-saison/ - https://www.interfet.com/actualites/filiere-fruits-et-legumes/calendrier-de-consommation-desfruits-et-legumes-frais/ https://www.lesfruitsetlegumesfrais.com/legumes-de-saison étroite du Titulaire, afin que celui-ci livre uniquement des produits de saison, sur toute la durée du marché.</t>
  </si>
  <si>
    <t>Pour un marché en « gestion directe » 8.5. Tout comme pour les fruits et légumes, il existe une saisonnalité pour les poissons et produits de la mer frais.</t>
  </si>
  <si>
    <t>Pour un marché en « gestion directe » 8.5. Tout comme pour les fruits et légumes, il existe une saisonnalité pour les poissons et produits de la mer frais. zones fonctionnelles et sont plus accessibles à la pêche. Par ailleurs, il est important de respecter les cycles de reproduction de chaque espèce, pour ne pas épuiser les ressources marines. Les calendriers de saisonnalité de la pêche ci-dessous sont commu: https://www.mangerbouger.fr/manger-mieux/bien-manger-sans-se-ruiner/calendrier-de-saison/ https://www.comptoirdetamer.fr/webzine/calendrier-peche-quelle-periode-pour-quel-poisson/ https://www.mrgoodfish.com/especes/</t>
  </si>
  <si>
    <t>Prix / révision</t>
  </si>
  <si>
    <t>CCTP + RC + BPU + DQE</t>
  </si>
  <si>
    <t>Pour un marché en « gestion directe » En gestion directe, les prix sont inscrits dans un bordereau de prix unitaires (BPU) qui liste les prix unitaires relatifs à chaque produit ou élément d'ouvrage prévu par le CCTP.</t>
  </si>
  <si>
    <t>Pour un marché en « gestion directe » En gestion directe, les prix sont inscrits dans un bordereau de prix unitaires (BPU) qui liste les prix unitaires relatifs à chaque produit ou élément d'ouvrage prévu par le CCTP. Il est étroitement lié au détail quantitatif estimatif (DQE) et fait partie des documents de la consultation. Le BPU est contractuet et sécuriser les échanges de fichiers entre opérateurs économiques et ac permet notamment des échanges plus fluides, une réduction des erreurs matérielles, une meilleure</t>
  </si>
  <si>
    <t>Pour un marché en « gestion concédée » [Se référer à la fiche DAJ pour sélectionner la formule de révision et les indices adéquats]</t>
  </si>
  <si>
    <t>Exécution / suivi</t>
  </si>
  <si>
    <t>12. - De la bonne exécution des prestations conformément aux exigences inscrites dans les documents es lors de la remise des offres (voire; actions correctives durant la vie du marché (par exemple, si les taux en produits durables et de;</t>
  </si>
  <si>
    <t>12. - De la bonne exécution des prestations conformément aux exigences inscrites dans les documents es lors de la remise des offres (voire; actions correctives durant la vie du marché (par exemple, si les taux en produits durables et de; - Du suivi fin des consommations, notamment en produits durables et de qualité et bio, pour atteindre les objectifs de la loi EGAlim; familles de produits ou les produits sur lesquels il faut porter une attention en termes rche de progrès continu.</t>
  </si>
  <si>
    <t>5.2 Reconduction du marché</t>
  </si>
  <si>
    <t>Plan type</t>
  </si>
  <si>
    <t>10.7 Exécution aux frais et risques du titulaire</t>
  </si>
  <si>
    <t>Exécution aux frais et risques du titulaire</t>
  </si>
  <si>
    <t>10.2 Accès des personnels et des véhicules du titulaire</t>
  </si>
  <si>
    <t>Accès des personnets et des véhicules du titulaire</t>
  </si>
  <si>
    <t>10.2 Accès des personnets et des véhicules du titulaire</t>
  </si>
  <si>
    <t>3.4 Durée du marché</t>
  </si>
  <si>
    <t>7.3 Signature du marché</t>
  </si>
  <si>
    <t>CLAUSE MARCHE</t>
  </si>
  <si>
    <t>Clause pouvant être insérée dans le CCAP Dans un souci d'amélioration de la qualité, notamment en matière environnementale, des produits consommés dans le cadre du présent marché, l'acheteur fait obligation au Titulaire de présenter un plan de …</t>
  </si>
  <si>
    <t>Clause pouvant être insérée dans le CCAP Dans un souci d'amélioration de la qualité, notamment en matière environnementale, des produits consommés dans le cadre du présent marché, l'acheteur fait obligation au Titulaire de présenter un plan de progrès permettant de dépasser les seuils d'approvisionnement en produits de qualité, durables et issus de l'agriculture biologique.</t>
  </si>
  <si>
    <t>III.3.3</t>
  </si>
  <si>
    <t>Transmission des moyens de preuve relatifs à EGAlim</t>
  </si>
  <si>
    <t>BPU + RC</t>
  </si>
  <si>
    <t>L'acheteur doit mentionner les obligations de transmission (soit sur simple demande de l'acheteur, soit selon une fréquence définie au marché), durant l'exécution du marché, des moyens de preuve attestant du caractère de qualité et durable et …</t>
  </si>
  <si>
    <t>L'acheteur doit mentionner les obligations de transmission (soit sur simple demande de l'acheteur, soit selon une fréquence définie au marché), durant l'exécution du marché, des moyens de preuve attestant du caractère de qualité et durable et issu de l'agriculture biologique des produits ciblés: certifications et labets en cours de validité et mentionnant explicitement les produits référencés au bordereau de prix unitaire (BPU). Clause identique en gestion directe et en gestion concédée</t>
  </si>
  <si>
    <t>n Clause pouvant être insérée dans le CCAP Eléments de preuve attestant du caractère de qualité, durable ou biologique des produits alimentaires fournis dans le cadre du marché.</t>
  </si>
  <si>
    <t>L'acheteur peut mentionner au CCAP de l'accord-cadre les obligations de suivi et l'élaboration d'un rapport annuet de données et d'analyses.</t>
  </si>
  <si>
    <t>L'acheteur peut mentionner au CCAP de l'accord-cadre les obligations de suivi et l'élaboration d'un rapport annuet de données et d'analyses. Pour ce rapport, un outil de suivi peut être imposé aux fournisseurs, s'il reste gratuit. Clause identique en gestion directe et en gestion concédée</t>
  </si>
  <si>
    <t>Clause pouvant être insérée dans le CCAP Obligations de suivi par le Titulaire des approvisionnements en produits durables et de qualité, et issus de l'agriculture biologique, et modalités de transmission des informations au pouvoir adjudicateur.</t>
  </si>
  <si>
    <t>Clause pouvant être insérée dans le CCTP En vertu du règlement d'exécution CE n° 1337/2013, il est exigé du Titulaire, pour les volailles fraîches, qu'il transmette des informations sur l'origine des produits.</t>
  </si>
  <si>
    <t>Ainsi, tout acheteur public réalisant un achat de denrées alimentaires doit obligatoirement au minimum La DAJ (Direction des affaires juridiques) a élaboré une notice explicative, consultable en ligne.</t>
  </si>
  <si>
    <t>Ainsi, tout acheteur public réalisant un achat de denrées alimentaires doit obligatoirement au minimum La DAJ (Direction des affaires juridiques) a élaboré une notice explicative, consultable en ligne. Clause identique en gestion directe et en gestion concédée</t>
  </si>
  <si>
    <t>ruminants mais également des protéines animales transformées de poisson, produites à partir de petits poissons pélagiques sauvages (80 %) et des co-produits de la transformation des produits de la famille poissons (20 %).</t>
  </si>
  <si>
    <t>30 33. ruminants mais également des protéines animales transformées de poisson, produites à partir de petits poissons pélagiques sauvages (80 %) et des co-produits de la transformation des produits de la famille poissons (20 %). De plus en plus, des substituts végétaux comme le soja sont utilisés, afin de limiter Clause identique en gestion directe et en gestion concédée</t>
  </si>
  <si>
    <t>KILO 1 1 2 130g HAUTS DE CUISSES DE POULET DÉJOINTÉES 130- Hors KILO 1 1 160g GEMRCN PILONS DE POULET 80-120g KILO 1 2 2 Hors FILETS DE POULET S/OS S/PEAU 90-120g KILO 0,5 1 GEMRCN Hors FILETS DE POULET S/OS S/PEAU 120-140g KILO 0,5 1 GEMRCN …</t>
  </si>
  <si>
    <t>KILO 1 1 2 130g HAUTS DE CUISSES DE POULET DÉJOINTÉES 130- Hors KILO 1 1 160g GEMRCN PILONS DE POULET 80-120g KILO 1 2 2 Hors FILETS DE POULET S/OS S/PEAU 90-120g KILO 0,5 1 GEMRCN Hors FILETS DE POULET S/OS S/PEAU 120-140g KILO 0,5 1 GEMRCN Hors FILETS DE POULET S/OS S/PEAU 140-160g KILO 0,5 1 GEMRCN SAUTÉS DE POULET S/OS S/PEAU 30-50 KILO 2 3 4 Clause identique en gestion directe et en gestion concédée</t>
  </si>
  <si>
    <t>III.6.2</t>
  </si>
  <si>
    <t>Découpe de la volaille</t>
  </si>
  <si>
    <t>commande de produits transformés (escalopes panées, nuggets par exemple), des produits 100% muscles non mélangés ou dit « muscle anatomique ».</t>
  </si>
  <si>
    <t>commande de produits transformés (escalopes panées, nuggets par exemple), des produits 100% muscles non mélangés ou dit « muscle anatomique ». Clause identique en gestion directe et en gestion concédée</t>
  </si>
  <si>
    <t>III.6.5</t>
  </si>
  <si>
    <t>Commander des bovins et des ovins à l’équilibre</t>
  </si>
  <si>
    <t>Clause identique en gestion directe et en gestion concédée</t>
  </si>
  <si>
    <t>VIANDE_BOVINE ; VIANDE_OVINE</t>
  </si>
  <si>
    <t>Clause pouvant être insérée dans le CCTP Il est demandé la livraison de carcasses entières de bovins achetées à l'équilibre, ceci afin d'avoir la capacité de travailler un grand nombre de variétés de pièces et d'assurer à l'éleveur une juste …</t>
  </si>
  <si>
    <t>Clause pouvant être insérée dans le CCTP Il est demandé la livraison de carcasses entières de bovins achetées à l'équilibre, ceci afin d'avoir la capacité de travailler un grand nombre de variétés de pièces et d'assurer à l'éleveur une juste rémunération en limitant les invendus.</t>
  </si>
  <si>
    <t>III.7.2</t>
  </si>
  <si>
    <t>Œufs provenant de poules élevées en plein air</t>
  </si>
  <si>
    <t>Clause pouvant être insérée dans le CCAP Dans le cadre de ce marché, conformément au Décret n° 2022-137 du 5 février 2022, il est exigé des œufs frais produits dans des élevages de poules pondeuses issues de couvoirs équipés en techniques …</t>
  </si>
  <si>
    <t>Clause pouvant être insérée dans le CCAP Dans le cadre de ce marché, conformément au Décret n° 2022-137 du 5 février 2022, il est exigé des œufs frais produits dans des élevages de poules pondeuses issues de couvoirs équipés en techniques d'ovosexage, c'est-à-dire des poulettes issues de la détermination du sexe du poussin dans l'œuf.</t>
  </si>
  <si>
    <t>VIANDE_BOVINE ; VOLAILLE ; BIO_SIQO</t>
  </si>
  <si>
    <t>Tableau récapitulant les différences entre les modalités d'élevage de poules pondeuses*® 5 Pi berRouge griculture Biologique Qualité du Respect de l'environnement produit et du bien-être animal Be PE PS ES S Densité dans 5 3 poules 7m” sait …</t>
  </si>
  <si>
    <t>Tableau récapitulant les différences entre les modalités d'élevage de poules pondeuses*® 5 Pi berRouge griculture Biologique Qualité du Respect de l'environnement produit et du bien-être animal Be PE PS ES S Densité dans 5 3 poules 7m” sait 1111 cm” par poule 6 poulegm? so 1687 © les bâtiments: par poule place dis pomble par poule nrichissement Présence dun Tha7 7 poues Tnid77 poules Hs de nid, de Si présence de nid commun, pure Éerarsi bb 15cm de perchoi/poule 1 dot faire 120cmv/poule d'éléments grattage etde 4 niveaux superposés possibles pour se percher 18cm de perchoir/poule stimulants pour raccourcisseur 1/3 de la surface au solrecouverte de itière les animaux de griffes 4/3 de la surface au sol recouverte de Itière 7 nipoule 5 nripouie Parcours de à mpoule Limie 2500 Maximum 490 poules par ha poules/ha Taïlle de Pas d'exigences réglementaires 6000 poules 3000 poules maximum par l'élevage max/bâtiment et salle 12000/site d'élevage Pratiques L'épointage est autorisé avant 10 jours d'élevage Te réglement 172005 défini les mesures Maximum 100 Durée du transport réduites réglementaires relatives au transport kmou 3 heures _au maximum en principe [7 Le réglement 1099/2009 défini les mesures réglementaires relatives à labattag Pour garantir le bien-être animal, l'acheteur veille à privilégier a minima des œufs de poules élevées en plein air. Ce qui revient à demander l'achat d'œufs codés 1 pour le plein air ou O pour le labet SIQO®. Clause identique en gestion directe et en gestion concédée</t>
  </si>
  <si>
    <t>VOLAILLE ; BIO_SIQO</t>
  </si>
  <si>
    <t>Clause pouvant être insérée dans le CCAP Dans le cadre de ce marché, il est exigé des œufs de poules au moins élevées en plein air (code 1).</t>
  </si>
  <si>
    <t>Clause pouvant être insérée dans le CCAP Dans le cadre de ce marché, il est exigé des œufs de poules au moins élevées en plein air (code 1). Il est notamment demandé des œufs de poules « Label Rouge » ainsi que des œufs bio (code O).</t>
  </si>
  <si>
    <t>Volailles de chair : élevage plein air</t>
  </si>
  <si>
    <t>Clause pouvant être insérée dans le CCAP EGAlim Dans le cadre de ce marché, il est exigé des volailles de chair des catégories suivantes‘?</t>
  </si>
  <si>
    <t>Clause pouvant être insérée dans le CCAP EGAlim Dans le cadre de ce marché, il est exigé des volailles de chair des catégories suivantes‘?: Fermier-plein air Label Rouge Bio Fermier-élevées en liberté IGP</t>
  </si>
  <si>
    <t>la prise en compte du risque d'émergence de la résistance aux antimicrobiens pour les autorisations de mise sur le marché“.</t>
  </si>
  <si>
    <t>la prise en compte du risque d'émergence de la résistance aux antimicrobiens pour les autorisations de mise sur le marché“. Clause identique en gestion directe et en gestion concédée</t>
  </si>
  <si>
    <t>Clause pouvant être insérée dans le CCTP EGAlim En vertu des règlements européens (CE) n° 1831/2003 et (UE) n°2019/6, le Titulaire du marché s'engage à ce que les produits d'origine animale fournis proviennent d'élevages respectant strictement …</t>
  </si>
  <si>
    <t>Clause pouvant être insérée dans le CCTP EGAlim En vertu des règlements européens (CE) n° 1831/2003 et (UE) n°2019/6, le Titulaire du marché s'engage à ce que les produits d'origine animale fournis proviennent d'élevages respectant strictement la réglementation relative à l'utilisation des antimicrobiens vétérinaires.</t>
  </si>
  <si>
    <t>7.6. pour tracer la sécurité alimentaire des produits et le bienmoins une fois par an et sur toute la durée du marché, se déplacer sur le site du producteur / éleveur, aux frais du Titulaire du marché, si ceta est conforme aux règles internes anticorruption de son administration. Clause identique en gestion directe et en gestion concédée ci devient à la charge</t>
  </si>
  <si>
    <t>pratiques en matière de sécurité alimentaire. 7.7.</t>
  </si>
  <si>
    <t>pratiques en matière de sécurité alimentaire. 7.7. des installations, alimentation, soins quotidiens, absence de surpopulation des bassins, mode de aquaculture nos régions » sont gages de sauvages. Clause identique en gestion directe et en gestion concédée</t>
  </si>
  <si>
    <t>III.7.10</t>
  </si>
  <si>
    <t>Référent bien-être animal en élevage porcin</t>
  </si>
  <si>
    <t>20 à mettre fin à la castration à vif des porcetets fin 2021. Un premier arrêté a alors été signé en février 2020 pour interdire la castration à vif à partir du 1er janvier 2022 et encadrer la réalisation de la castration en obligeant la prise …</t>
  </si>
  <si>
    <t>20 à mettre fin à la castration à vif des porcetets fin 2021. Un premier arrêté a alors été signé en février 2020 pour interdire la castration à vif à partir du 1er janvier 2022 et encadrer la réalisation de la castration en obligeant la prise en charge de la douleur du porcetet. en garantissant le respect du bien-être animal. Clause identique en gestion directe et en gestion concédée</t>
  </si>
  <si>
    <t>« e a nommé et formé un référent bientout en garantissant le respect du bien-être animal.</t>
  </si>
  <si>
    <t>« e a nommé et formé un référent bientout en garantissant le respect du bien-être animal. Clause identique en gestion directe et en gestion concédée</t>
  </si>
  <si>
    <t>directe du producteur au consommateur vente à la ferme, marché de plein vent, etc.</t>
  </si>
  <si>
    <t>8.1. directe du producteur au consommateur vente à la ferme, marché de plein vent, etc. soit par la vente i ou des produits issus de la pêche et t n° 1379/2013, (son prestataire). Ainsi dans certains cas, pour des raisons environnementales et en gage de fraîcheur, il Clause identique en gestion directe et en gestion concédée</t>
  </si>
  <si>
    <t>gs Clause pouvant être insérée dans le CCAP Afin de concourir à l'atteinte des obligations d'EGAlim et de répondre aux enjeux environnementaux, l'acheteur souhaite valoriser les offres respectant l'approvisionnement direct, c'est-à-dire ayant …</t>
  </si>
  <si>
    <t>gs Clause pouvant être insérée dans le CCAP Afin de concourir à l'atteinte des obligations d'EGAlim et de répondre aux enjeux environnementaux, l'acheteur souhaite valoriser les offres respectant l'approvisionnement direct, c'est-à-dire ayant maximum un intermédiaire entre le premier metteur en marché et l'acheteur de restauration collective (gestionnaire du restaurant collectif ou de la cuisine centrale, centrale d'achat à laquelle il adhère ou son prestataire). L'engagement pris par le Titulaire dans son offre constitue un engagement contractuet.</t>
  </si>
  <si>
    <t>revente en grande distribution (emballage non esthétique, mauvais alignement des pommes sur une Clause identique en gestion directe et en gestion concédée</t>
  </si>
  <si>
    <t>Cette modalité permet seulement de garder le lait au frais (et non à température ambiante), pendant environnemental supérieur à celui du lait UHT.</t>
  </si>
  <si>
    <t>Cette modalité permet seulement de garder le lait au frais (et non à température ambiante), pendant environnemental supérieur à celui du lait UHT. Clause identique en gestion directe et en gestion concédée</t>
  </si>
  <si>
    <t>Clause pouvant être insérée dans le CCTP Le Titulaire propose tout au long de l'exécution du marché au minimum une option quotidienne à base d'aliments sources de protéines végétales, en produits bruts ou transformés.</t>
  </si>
  <si>
    <t>L'acheteur se réserve le droit d'activer l'exclusion ou non au cas par cas en application des articles L.</t>
  </si>
  <si>
    <t>L'acheteur se réserve le droit d'activer l'exclusion ou non au cas par cas en application des articles L. 2141-7-2 et L. 2141-11 du code de la commande publique. Sa décision de ne pas appliquer ce cas d'exclusion facultatif peut notamment être motivé par un risque d'infructuosité de la procédure. Clause identique en gestion directe et en gestion concédée</t>
  </si>
  <si>
    <t>Cas de demande de transmission du BEGES en cours de marché: Clause identique en gestion directe et en gestion concédée Clause pouvant être insérée dans le CCAP</t>
  </si>
  <si>
    <t>III.9.2</t>
  </si>
  <si>
    <t>Clause sociale d’insertion par l’activité économique</t>
  </si>
  <si>
    <t>obligation, pour le Titulaire, de réaliser lui-même on de réaliser par le Titulaire ou à faire réaliser.</t>
  </si>
  <si>
    <t>obligation, pour le Titulaire, de réaliser lui-même on de réaliser par le Titulaire ou à faire réaliser. pertise des facilitateurs pour Le facilitateur est une personne physique placée au sein des structures en charge des de cibler les marchés, de confirmer leur éli ui reste libre de retenir ou non la clause proposée par le facilitateur. Clause identique en gestion directe et en gestion concédée</t>
  </si>
  <si>
    <t>publique. Les possibilités de sous-traitants seront conditionnées par le périmètre de la réservation retenu par code de la commande publique Clause identique en gestion directe et en gestion concédée</t>
  </si>
  <si>
    <t>Les denrées alimentaires constituent un bien de première nécessité. A ce titre, l'acheteur peut valoriser l'offre la plus à même de garantir une forte sécurisation des approvisionnements, via un critère d'appréciation de l'offre.</t>
  </si>
  <si>
    <t>Les denrées alimentaires constituent un bien de première nécessité. A ce titre, l'acheteur peut valoriser l'offre la plus à même de garantir une forte sécurisation des approvisionnements, via un critère d'appréciation de l'offre. Clause identique en gestion directe et en gestion concédée</t>
  </si>
  <si>
    <t>Note du prix du soumissionnaire noté = (10 x Prix moyen des offres déposées 2) / (Prix moyen des offres déposées 2 + Prix offre à noter ?) Clause identique en gestion directe et en gestion concédée</t>
  </si>
  <si>
    <t>CCTP + CCAP + RC</t>
  </si>
  <si>
    <t>VIANDE_PORCINE ; VOLAILLE ; PRODUITS_MER ; PRODUITS_LAITIERS</t>
  </si>
  <si>
    <t>DCE exigence technique CCTP condition d'exécution CCTP valoriser les approvisionnements directs sous-critère environnemental RC CCAP produits transformés contenant du porc, de la volaille, sous-critère environnemental RC -ci doivent être nés, …</t>
  </si>
  <si>
    <t>DCE exigence technique CCTP condition d'exécution CCTP valoriser les approvisionnements directs sous-critère environnemental RC CCAP produits transformés contenant du porc, de la volaille, sous-critère environnemental RC -ci doivent être nés, élevés et CCAP abattus dans un même pays exigence technique CCAP respect de la saisonnalité des fruits et légumes RC exigence technique CCAP respect de la saisonnalité de la pêche RC recourir aux « fruits et légumes frais », déclassés et aux condition d'exécution CCTP produits hors normes condition d'exécution CCAP lait UHT plutôt que pasteurisé BEGES: élimination du soumissionnaire ou demande de CCAP transmission clause sociale CCAP clause sociale RC</t>
  </si>
  <si>
    <t>recours au marché réservé clause sociale RC sécurité des approvisionnements critère d'appréciation RC méthode de notation de prix par rapport au prix RC moyen</t>
  </si>
  <si>
    <t>VIANDE_PORCINE ; PRODUITS_MER ; PRODUITS_LAITIERS ; FRUITS_LEGUMES</t>
  </si>
  <si>
    <t>Intitulé de la clause Type de clause Pièce du DCE exigence technique + plan de utilisation raisonnée des antimicrobiens CCTP progrès exigence technique CCTP condition d'exécution CCTP poissons valoriser les approvisionnements directs …</t>
  </si>
  <si>
    <t>Intitulé de la clause Type de clause Pièce du DCE exigence technique + plan de utilisation raisonnée des antimicrobiens CCTP progrès exigence technique CCTP condition d'exécution CCTP poissons valoriser les approvisionnements directs sous-critère environnemental RC CCAP produits transformés contenant du porc, de -ci sous-critère environnemental RC doivent être nés, élevés et abattus dans un même pays CCAP respect de la saisonnalité des fruits et exigence technique CCAP légumes RC respect de la saisonnalité de la pêche exigence technique CCAP RC recourir aux « fruits et légumes frais », condition d'exécution CCTP déclassés et aux produits hors normes lait UHT plutôt que pasteurisé condition d'exécution CCAP BEGES: élimination du soumissionnaire ou CCAP demande de transmission recours au commerce équitable CCAP clause sociale CCAP clause sociale RC</t>
  </si>
  <si>
    <t>recours au marché réservé clause sociale RC sécurité des approvisionnements critère d'appréciation RC méthode de notation de prix par rapport au RC prix moyen</t>
  </si>
  <si>
    <t>VI. Annexe 1 - Clause d'insertion par l'activité z.</t>
  </si>
  <si>
    <t>VI. Annexe 1 - Clause d'insertion par l'activité z. economique Clause identique en gestion directe et en gestion concédée</t>
  </si>
  <si>
    <t>Clause pouvant être insérée dans le CCAP Afin de faciliter l'insertion professionnelle des publics en difficulté, il est fait application des dispositions de l'article L.</t>
  </si>
  <si>
    <t>Clause pouvant être insérée dans le CCAP Afin de faciliter l'insertion professionnelle des publics en difficulté, il est fait application des dispositions de l'article L. 21122 du code de la commande publique par le biais d'une clause d'insertion par l'activité économique.</t>
  </si>
  <si>
    <t>Globalisation des heures d'insertion Si, dans un même bassin d'emploi, le Titulaire est attributaire d'un ou plusieurs autres marchés comportant une clause sociale d'insertion, le Titulaire peut solliciter auprès de l'acheteur la globalisation …</t>
  </si>
  <si>
    <t>Globalisation des heures d'insertion Si, dans un même bassin d'emploi, le Titulaire est attributaire d'un ou plusieurs autres marchés comportant une clause sociale d'insertion, le Titulaire peut solliciter auprès de l'acheteur la globalisation des heures d'insertion afin de de favoriser le parcours d'insertion des personnes éloignées de l'emploi Cette demande de globalisation des heures d'insertion vise à permettre au titulaire d'affecter la ou les personnes recruté(es) dans le cadre de l'exécution des clauses d'insertion par l'activité économique à la réalisation de prestations prévues par les différents marchés. La demande est recevable si elle est favorable au parcours du salarié en insertion et après accord de l'acheteur.</t>
  </si>
  <si>
    <t>d'accompagner le Titulaire dans la recherche de candidats éligibles à la clause sociale</t>
  </si>
  <si>
    <t>Préambule La « Conférence des solutions de la restauration collective » du 2 avril 2024, tenue à l'initiative du ministère chargé de l'Agriculture a acté la réalisation d'un clausier dédié aux marchés publics alimentaires, s'inscrivant dans la …</t>
  </si>
  <si>
    <t>Préambule La « Conférence des solutions de la restauration collective » du 2 avril 2024, tenue à l'initiative du ministère chargé de l'Agriculture a acté la réalisation d'un clausier dédié aux marchés publics alimentaires, s'inscrivant dans la double optique d'une alimentation saine et durable pour la restauration collective publique et de souveraineté alimentaire. Lors de la réunion plénière du Conseil national de la restauration collective (CNRC) qui s'est tenue le 26 novembre 2025 au Ministère chargé de l'Agriculture, l'importance d'aboutir rapidement sur la formalisation d'un tel outil, porteur d'une alimentation de qualité et durable mais aussi gage de souveraineté alimentaire et de juste rémunération, a été soulignée. Le présent clausier s'inscrit dans le cadre de ces demandes: réalisé dans le cadre du groupe de travail «économie » du Conseil national de la restauration collective (CNRC), il est le fruit de multiples échanges avec les acteurs de la filière et les représentants des acheteurs publics, afin d'identifier les leviers techniques, environnementaux, réglementaires, ou de sécurité sanitaire, les mieux à même de répondre à cette ambition, et leur traduction en clauses de marché. Des rappels réglementaires sont aussi présents et doivent faire l'objet de clauses obligatoires à insérer dans les pièces de marché. Ce clausier couvre un grand nombre de catégories de produits (viande, volaille, charcuterie, produits laitiers, fruits et légumes, produits de la mer, etc.) mais n'est pas exhaustif. A date, certaines catégories ne sont pas couvertes (épicerie, oléagineux, etc.). Il complète les guides déjà réalisés par les différents groupes de travail du CNRC. A partir du 1er avril 2026", dès que la valeur du besoin de l'acheteur est supérieure à 60 000 euros hors taxes (HT), l'acheteur applique la procédure selon le montant de dépense de son marché.</t>
  </si>
  <si>
    <t>LE GASPILLAGE ALIMENTAIRE … 15: BONNES PRATIQUES, CLAUSES ET CRITERES … 16</t>
  </si>
  <si>
    <t>3. LE GASPILLAGE ALIMENTAIRE … 15: BONNES PRATIQUES, CLAUSES ET CRITERES … 16</t>
  </si>
  <si>
    <t>II.3</t>
  </si>
  <si>
    <t>La lutte contre le gaspillage alimentaire est un sujet majeur, avec 5,4 millions de tonnes de nourriture encore comestible jetée en 202212 en France, dont 534 000 tonnes par la restauration chaque année13.</t>
  </si>
  <si>
    <t>3. La lutte contre le gaspillage alimentaire est un sujet majeur, avec 5,4 millions de tonnes de nourriture encore comestible jetée en 202212 en France, dont 534 000 tonnes par la restauration chaque année13. Pour la restauration collective, le gaspillage alimentaire est estimé à environ 351 500 tonnes. Bien que de (diagnostic des prestataires de restauration collective, identification des principales sources de gaspillage dans les marchés publics, sensibilisation, formation, valorisation des biodéchets, etc.), un dévetoppement de ces pratiques est encore possible et nécessaire pour permettre un levier économique permettant des achats plus durables et de meilleure qualité. Une clause dédiée à la lutte contre le gaspillage alimentaire est présentée dans la section relative aux leviers environnementaux. Les données 2022 ont été publiées en 2024 et sont à ce jour les données plus récentes disponibles Page « gaspillage alimentaire » du ministère de la transition écologique https://www.ecologie.gouv.fr/politiquespubliques/gaspillage-alimentaire</t>
  </si>
  <si>
    <t>Marchés publics / clauses</t>
  </si>
  <si>
    <t>III. - - - Au cas par cas, peuvent être ajoutées des clauses concernant: - le respect global des dispositions réglementaires nationales et européennes relatives à la mise sur le marché de denrées alimentaires; - antes, criminelles ou terroristes16.</t>
  </si>
  <si>
    <t>III. - - - Au cas par cas, peuvent être ajoutées des clauses concernant: - le respect global des dispositions réglementaires nationales et européennes relatives à la mise sur le marché de denrées alimentaires; - antes, criminelles ou terroristes16. Par ges: https://www.collectivites-locales.gouv.fr/commande-publique/autres-modes-de-gestion-des-services-publics-locaux https://www.collectivites-locales.gouv.fr/commande-publique/autres-modes-de-gestion-des-services-publics-locaux terroristes: https://agriculture.gouv.fr/sites/default/files/documents/pdf/guide-2014_140214_V2_cle03f4ef.pdf</t>
  </si>
  <si>
    <t>3.1. Pourcentages de produits durables, de qualité et bio</t>
  </si>
  <si>
    <t>EGAlim / %</t>
  </si>
  <si>
    <t>Pourcentages de produits durables, de qualité et bio La loi EGAlim fixe des obligations, a minima, d'approvisionnements durables et de qualité.</t>
  </si>
  <si>
    <t>3.1. Pourcentages de produits durables, de qualité et bio La loi EGAlim fixe des obligations, a minima, d'approvisionnements durables et de qualité. La clause ci-dessous, qu'il convient de faire figurer dans le marché lorsque l'acheteur vise ce minimum, rappelle ces objectifs. Pour toutes ces catégories indiquées ci-après, il est entendu que le pourcentage à atteindre est en cumul des commandes annuelles. En exécution, l'acheteur devra veiller, lors des commandes, à ce qu'il soit fait appet en quantités suffisantes en produits durables et de qualité proposés par le Titulaire, dans sa réponse à la consultation du marché public. Pour rappel, les établissements de restauration collective situés dans les DROM ont des obligations avec des seuils adaptés, en vertu du décret n° 2021-1235 du 25 septembre 2021 relatif à l'adaptation à l'outremer des seuils prévus à l'article L. 230-5-1 du code rural et de la pêche maritime concernant la composition des repas servis dans les restaurants collectifs. 1? Famille « poissons » au sens large: poisson, mollusque, coquillage, crustacé.. produits de la pêche et de l'aquaculture.</t>
  </si>
  <si>
    <t>Clause à insérer dans le CCTP En application de l'article L. 2112-2 du code de la commande publique, de l'article 24 de la loi n° 2018-</t>
  </si>
  <si>
    <t>Pour un marché en « gestion directe » Dans le cas d'un marché d'achat de denrées (restauration en gestion directe), la EGAlim</t>
  </si>
  <si>
    <t>Pour un marché en « gestion directe » Dans le cas d'un marché d'achat de denrées (restauration en gestion directe), la EGAlim responsabilité de la commande des produits durables et de qualité revient à l'acheteur. Toutefois, en tant qu'acheteur public, il est primordial de se fixer les objectifs chiffrés cités dans la clause ci-dessus et d'en avertir les candidats dans les documents de consultation, afin que ceux-ci connaissent le niveau d'exigence attendu. Il convient alors d'adapter la ! clause ci-dessus, en fonction de la structuration en lots choisie. !</t>
  </si>
  <si>
    <t>Clause en gestion concédée</t>
  </si>
  <si>
    <t>Clause en gestion concédée Clause pouvant être insérée dans le CCAP Dans un souci d'amélioration de la qualité, notamment en matière environnementale, des produits consommés dans le cadre du présent marché, l'acheteur fait obligation au …</t>
  </si>
  <si>
    <t>Clause en gestion concédée Clause pouvant être insérée dans le CCAP Dans un souci d'amélioration de la qualité, notamment en matière environnementale, des produits consommés dans le cadre du présent marché, l'acheteur fait obligation au Titulaire de présenter un plan de progrès permettant de dépasser les seuils d'approvisionnement en produits de qualité, durables et issus de l'agriculture biologique. [Rédaction aux choix de l'acheteur]: -6 mois avant échéance du dernier bon de commande du marché, le Titulaire doit transmettre à l'acheteur le détail des approvisionnements sur toute la durée du marché en produits durables, de qualité et issus de l'agriculture biologique. Ce décompte doit faire apparaître une progression des proportions en produits durables, de qualité et issus de l'agriculture biologique entre le début de l'exécution du marché et l'échéance à 6 mois du dernier bon de commande. L'objectif de progression n'est pas fixé, le titulaire est libre de proposer les proportions qu'il souhaite dès lors qu'elles dépassent le minimum inscrit dans le marché. -6 mois avant échéance du dernier bon de commande du marché, le Titulaire doit transmettre à l'acheteur le détail des approvisionnements sur toute la durée du marché en produits durables, de qualité et issus de l'agriculture biologique. Ce décompte doit faire apparaître une progression des proportions en produits durables, de qualité et issus de l'agriculture biologique entre le début de l'exécution du marché et l'échéance à 6 mois du dernier bon de commande selon les objectifs suivants: © Produits durables et de qualité: XX % du total des approvisionnements annuets (année civile) en produits alimentaires du marché (% supérieur aux obligations de la loi); o Produits issus de l'agriculture biologique: XX % du total des approvisionnements annuets (année civile) en produits alimentaires du marché (% supérieur aux obligations de la loi); o Produits ciblés X: XX % (% supérieur aux obligations de la loi) du total des approvisionnements annuets (année civile) en produits durables et de qualité, dont YY% (% supérieur aux obligations de la loi) en produits bio.</t>
  </si>
  <si>
    <t>EGAlim / preuves</t>
  </si>
  <si>
    <t>Clause identique en gestion directe et en gestion concédée 3.4. gratuit.</t>
  </si>
  <si>
    <t>Origine / données</t>
  </si>
  <si>
    <t>Clause identique en gestion directe et en gestion concédée publics, le Titulaire fournit à l'acheteur un mois après la notification du marché, sous format électronique, dans un standard ouvert librement réutilisable et exploitable par un …</t>
  </si>
  <si>
    <t>Clause identique en gestion directe et en gestion concédée publics, le Titulaire fournit à l'acheteur un mois après la notification du marché, sous format électronique, dans un standard ouvert librement réutilisable et exploitable par un système de traitement automatisé, et dans le respect du secret des affaires et des droits de propriété intellectuelle détenus par des tiers, les données relatives à européenne, dont la part de produits français, avec laquelle le marché sera exécuté. Le cas échéant,</t>
  </si>
  <si>
    <t>Plats protidiques</t>
  </si>
  <si>
    <t>Clause identique en gestion directe et en gestion concédée Il est exigé du Titulaire une adaptation de la découpe et du calibrage du poulet en fonction des convives.</t>
  </si>
  <si>
    <t>Clause identique en gestion directe et en gestion concédée Il est exigé du Titulaire une adaptation de la découpe et du calibrage du poulet en fonction des convives. Ainsi, les découpes et calibres attendus sont:</t>
  </si>
  <si>
    <t>Volaille / découpe</t>
  </si>
  <si>
    <t>Clause identique en gestion directe et en gestion concédée Dans le cadre du présent marché, il est exigé que les morceaux de volaille comprenant des os (hauts de cuisses, ailes, pilons) soient déjointés.</t>
  </si>
  <si>
    <t>Clause identique en gestion directe et en gestion concédée Dans le cadre du présent marché, il est exigé que les morceaux de volaille comprenant des os (hauts de cuisses, ailes, pilons) soient déjointés. Les volailles dont les os sont sciés sont exclues. Ceci permet Toute volaille sciée utilisée dans le cadre de ce march 6.3. commande de produits transformés (escalopes panées, nuggets par exemple), des produits 100% muscles non mélangés ou dit « muscle anatomique ».</t>
  </si>
  <si>
    <t>Clause identique en gestion directe et en gestion concédée Pour tous les produits transformés livrés contenant de la viande ou de la volaille ou du poisson (exemple:</t>
  </si>
  <si>
    <t>Clause identique en gestion directe et en gestion concédée Pour tous les produits transformés livrés contenant de la viande ou de la volaille ou du poisson (exemple: nuggets de poulet, poissons panés), il est exigé du muscle entier non mélangé ou « 100% filet ». mention « muscle anatomique » ou « muscle entier non mélangé » ou « 100% filet » devra être clairement visible. Le nondétaillée au CCAP.</t>
  </si>
  <si>
    <t>Œufs / plein air</t>
  </si>
  <si>
    <t>Clause identique en gestion directe et en gestion concédée Dans le cadre de ce marché, conformément au Décret n° 2022-137 du 5 février 2022, il est exigé des produits dans des élevages de poules pondeuses issues de couvoirs équipés en …</t>
  </si>
  <si>
    <t>Clause identique en gestion directe et en gestion concédée Dans le cadre de ce marché, conformément au Décret n° 2022-137 du 5 février 2022, il est exigé des produits dans des élevages de poules pondeuses issues de couvoirs équipés en techniques -à-dire des poulettes issues de la déter obligatoire sur les poules pondeuses brunes. exées, ne respectant pas cette 7.2.: en cages aménagées, au sol, en plein air (tets que définis règlementairement par les normes de commercialisation), selon les conditions de production communes à la production en Label Rouge, ou encore selon celles de odalités sont le nombre de m² par poule</t>
  </si>
  <si>
    <t>Clause identique en gestion directe et en gestion concédée Dans le cadre de ce marché, il est Conformément au règlement délégué (UE) 2023/2465 de la Commission du 17 août 2023 complétant le règlement (UE) n° 1308/2013 du Parlement européen et …</t>
  </si>
  <si>
    <t>Clause identique en gestion directe et en gestion concédée Dans le cadre de ce marché, il est Conformément au règlement délégué (UE) 2023/2465 de la Commission du 17 août 2023 complétant le règlement (UE) n° 1308/2013 du Parlement européen et du Conseil en ce qui concerne les normes 589/2008 de la Commission f du producteur et: 1 FR XAZ 01): - le 1er sol / 3: En cage - - Source: https://agriculture.gouv.fr/le-bien-etre-et-la-protection-des-poules-pondeuses https://lesœufs.fr/3-2-1-0-tout-savoir-sur-les-codes-des-ufs/</t>
  </si>
  <si>
    <t>Clause identique en gestion directe et en gestion concédée à ce que les produits Le Titulaire est en Le Titulaire 7.5.</t>
  </si>
  <si>
    <t>Clause identique en gestion directe et en gestion concédée à ce que les produits Le Titulaire est en Le Titulaire 7.5. r au mieux la sécurité alimentaire et la fraîcheur des poissons. Ce sous- A noter: pêche durable » est reconnu comme un labet et peut donc être comptabilisé au titre des produits</t>
  </si>
  <si>
    <t>Clause identique en gestion directe et en gestion concédée - -ci devient à la charge Cette exigence vaut pour les produits frais (viandes, volailles, poissons) mais également pour les céréales, légumineuses, fruits, légumes etc.</t>
  </si>
  <si>
    <t>Clause identique en gestion directe et en gestion concédée - -ci devient à la charge Cette exigence vaut pour les produits frais (viandes, volailles, poissons) mais également pour les céréales, légumineuses, fruits, légumes etc. ainsi que pour les produits transformés. pratiques en matière de sécurité alimentaire. 7.7. des installations, alimentation, soins quotidiens, absence de surpopulation des bassins, mode de aquaculture nos régions » sont gages de sauvages.</t>
  </si>
  <si>
    <t>Clause identique en gestion directe et en gestion concédée de leur bien-être. nt indispensables au biendes installations, alimentation, soins quotidiens, absence de surpopulation des bassins, mode de</t>
  </si>
  <si>
    <t>Porc / référent BEA</t>
  </si>
  <si>
    <t>Clause identique en gestion directe et en gestion concédée de porc et des charcuteries sont obligatoires.</t>
  </si>
  <si>
    <t>Clause identique en gestion directe et en gestion concédée de porc et des charcuteries sont obligatoires. produits achetés. Toute anomalie 7.10. En vertu du décret n° 2020-1625 du 20 décembre 2020, il est attendu, depuis le 1er janvier 2022, que chaque élevage nomme un référent bienformation pour les référents en élevage de porcs et de volailles. Les référents de ces filières devront ger dans un parcours de formations labetlisées. « e a nommé et formé un référent bientout en garantissant le respect du bien-être animal.</t>
  </si>
  <si>
    <t>Pour un marché en « gestion concédée » sanitaires, il est exigé de concentrer « dans un même pays » les différentes étapes de production.</t>
  </si>
  <si>
    <t>Pour un marché en « gestion concédée » sanitaires, il est exigé de concentrer « dans un même pays » les différentes étapes de production. Réduire les transports bien-être animal et de renforcer la maîtrise sanitaire. Cette exigence vaut pour les produits frais40. Le Tit sur la facture. Le recours à une viande dont les pays de naissance, élevage et abattage sont différents vaudra. -respect de cette clause. BOF « fabriqué et conditionné dans un même pays » Pour les mêmes raisons que cisoient fabriqués et conditionnés dans un même pays, à partir de matières premières principales Au sens de autre que la réfrigération, la congélation ou la surgélation, y compris les viandes conditionnées sous vide ou sous atmosphère contrôlée</t>
  </si>
  <si>
    <t>Pour un marché en « gestion concédée » Dans le cadre du présent marché, il est exigé que conditionnés dans un même pays, à partir de matières premières principales produites dans ce pays.</t>
  </si>
  <si>
    <t>Pour un marché en « gestion concédée » Dans le cadre du présent marché, il est exigé que conditionnés dans un même pays, à partir de matières premières principales produites dans ce pays. /ou sur la facture. Le recours à un produit BOF dont les pays de fabrication et de conditionnement sont différents vaudra ontrôles inopinés -respect de cette clause. 8.3. Le gaspillage alimentaire est défini comme toute nourriture destinée à la consommation humaine qui, à une étape de la chaîne alimentaire, est perdue, jetée ou dégradée. Les déchets alimentaires comprennent une fraction comestible, assimilable au gaspillage alimentaire et une fraction non comestible (os, épluchures, etc). Pour quantifier le gaspillage alimentaire il convient donc de retirer les A titre indicatif, en France, on estime que les déchets comestibles (et donc assimilables à du gaspillage alimentaire) représentent la moitié des déchets alimentaires (autour de 40 %) 51. Le gaspillage alimentaire intervient à toutes les étapes de la chaîne de valeur: - Lors de la production primaire (élevage, pêche et agriculture); Source: https://www.statistiques.devetoppement-durable.gouv.fr/media/7316/download?inline</t>
  </si>
  <si>
    <t>Lait / conservation</t>
  </si>
  <si>
    <t>Clause identique en gestion directe et en gestion concédée Dans le cadre de ce marché, il est obligatoire de fournir du lait UHT (et non pasteurisé), ceci en raison Toute livraison ou utilisation de lait pasteurisé ou de lait cru ou frais …</t>
  </si>
  <si>
    <t>Clause identique en gestion directe et en gestion concédée Dans le cadre de ce marché, il est obligatoire de fournir du lait UHT (et non pasteurisé), ceci en raison Toute livraison ou utilisation de lait pasteurisé ou de lait cru ou frais vaudra rejet de la livraison et</t>
  </si>
  <si>
    <t>*** calibrage de celle-ci *** pte des considérations relatives au domaine social, à l'emploi ou à la lutte contre les discriminations.</t>
  </si>
  <si>
    <t>9.2. *** calibrage de celle-ci *** pte des considérations relatives au domaine social, à l'emploi ou à la lutte contre les discriminations. obligation, pour le Titulaire, de réaliser lui-même on de réaliser par le Titulaire ou à faire réaliser. pertise des facilitateurs pour Le facilitateur est une personne physique placée au sein des structures en charge des de cibler les marchés, de confirmer leur éli ui reste libre de retenir ou non la clause proposée par le facilitateur.</t>
  </si>
  <si>
    <t>Clause identique en gestion directe et en gestion concédée 9.3. indépendants handicapés (TIH), les opérateurs économiques exerçant leur activité en établissement pénitentiaire ou les structures équivalentes lorsqu'elles emploient une proportion …</t>
  </si>
  <si>
    <t>Clause identique en gestion directe et en gestion concédée 9.3. indépendants handicapés (TIH), les opérateurs économiques exerçant leur activité en établissement pénitentiaire ou les structures équivalentes lorsqu'elles emploient une proportion minimale, fixée par voie réglementaire tet que prévu par les articles L. 2113-12 et L. 2113-13 du code de la commande publique. Le code de la commande publique permet de réserver des marchés ou lots à des entreprises adaptées rant des opportunités de travail et de formation.</t>
  </si>
  <si>
    <t>Clause identique en gestion directe et en gestion concédée En -14 du code de la commande publique, la présente consultation mentionnées à l'article L.</t>
  </si>
  <si>
    <t>Clause identique en gestion directe et en gestion concédée En -14 du code de la commande publique, la présente consultation mentionnées à l'article L. 5213-13 du code du travail, à des établissements et services d'accompagnement par le travail mentionnés à l'article L. 344-2 du code de l'action sociale et des familles ainsi qu'à des structures équivalentes, lorsqu'ils emploient une proportion minimale, fixée par voie réglementaire, de travailleurs handicapés qui, en raison de la nature ou de la gravité de leurs déficiences, ne peuvent exercer une activité professionnelle dans des conditions normales, et/ou aux 132-4 du code du travail et à des structures équivalentes, lorsqu'elles emploient une proportion minimale, fixée par voie réglementaire, de travailleurs défavorisés. La sous-traitance par le Titulaire de ce marché réservé est possible uniquement auprès des structures qui satisfont aux mêmes conditions que celles visées par le périmètre de la présente consultation structures équivalentes).</t>
  </si>
  <si>
    <t>clause pourrait être levée ou suspendue afin de permettre l documents de consultation ou pour provoquer un rendez-vous afin de définir des modalités nécessaires à la préserva ou de rendez-vous:</t>
  </si>
  <si>
    <t>clause pourrait être levée ou suspendue afin de permettre l documents de consultation ou pour provoquer un rendez-vous afin de définir des modalités nécessaires à la préserva ou de rendez-vous: - Une clause de rendez-vous est une disposition contractuelle qui organise des rencontres cution du marché, anticiper les difficultés, et envisager des ajustements éventuels. Elle favorise le dialogue et la coopération, sans nécessairement prévoir de mécanisme formel de modification des prix ou des conditions contractuelles. Néanmoins, elle peut également déboucher sur une clause de réexamen; - Une clause de réexamen permettra aux parties de modifier le marché dans les conditions des articles R. 2194-1 à R.2194- Les parties pourront ion. En ce qui concerne les clauses de révision des prix, elles sont nécessaires pour que les acheteurs et les fournisseurs puissent renégocier les contrats, les prix des denrées alimentaires pouvant être soumis à des fluctuations importantes, dues à des facteurs saisonniers, météorologiques et économiques. Pour able les évolutions du marché en matière de denrées alimentaires. Concernant les indices, le Réseau des Nouvelles des Marchés (RNM) délivre aux professionnels de l'agroalimentaire des informations précises sur les cours de certains produits agroalimentaires. Les seules cotations nationales officielles spécifiques aux produits alimentaires publiées en France sont les cotations du RNM, service public piloté par FranceAgriMer en partenariat avec le ministère de Cf. circulaire n°6380/SG du 29 novembre 2022 Article R2113-13 du code de la commande publique portant sur les prix révisables Cf. Circulaire du Gouvernement du 29-11-2022</t>
  </si>
  <si>
    <t>Clause sociale — CCAP</t>
  </si>
  <si>
    <t>Synthèse gestion directe</t>
  </si>
  <si>
    <t>clause sociale CCAP</t>
  </si>
  <si>
    <t>8.10 Clauses de réexamen</t>
  </si>
  <si>
    <t>CONTEXTE / EXPLICATION</t>
  </si>
  <si>
    <t>Document / couverture / table des matières</t>
  </si>
  <si>
    <t>pour un approvisionnement durable et de qualité de denrées alimentaires en restauration collective publique et</t>
  </si>
  <si>
    <t>La « Conférence des solutions de la restauration collective » du 2 avril 2024, tenue à l'initiative du ministère chargé de l'Agriculture a acté la réalisation d'un clausier dédié aux marchés publics alimentaires, s'inscrivant dans la double …</t>
  </si>
  <si>
    <t>La « Conférence des solutions de la restauration collective » du 2 avril 2024, tenue à l'initiative du ministère chargé de l'Agriculture a acté la réalisation d'un clausier dédié aux marchés publics alimentaires, s'inscrivant dans la double optique d'une alimentation saine et durable pour la restauration collective publique et de souveraineté alimentaire.</t>
  </si>
  <si>
    <t>* Avant le premier avril 2026, le seuil applicable est de 40 000 euros</t>
  </si>
  <si>
    <t>Retrouvez toutes les informations concernant la restauration collective et la mise en œuvre des dispositions de la loi EGAlim sur:.</t>
  </si>
  <si>
    <t>Retrouvez toutes les informations concernant la restauration collective et la mise en œuvre des dispositions de la loi EGAlim sur: ma cantine https://ma-cantine.agriculture.gouv.fr/accueil/</t>
  </si>
  <si>
    <t>REM</t>
  </si>
  <si>
    <t>Remerciements</t>
  </si>
  <si>
    <t>Le Conseil national de la restauration collective remercie les contributeurs à la rédaction de ce clausier, par ordre alphabétique: Chambres d'agriculture France La Confédération des Grossistes de France, CGF Restau'Co et ses adhérents</t>
  </si>
  <si>
    <t>Le Ministère de l'Agriculture, de l'Agro-alimentaire et de Souveraineté alimentaire, Direction générale</t>
  </si>
  <si>
    <t>de l'alimentation et Direction générale de la performance économique et environnementale des entreprises</t>
  </si>
  <si>
    <t>Le Ministère de l'Action et des Comptes publics, Direction des achats de l'État, pleinement mobilisée</t>
  </si>
  <si>
    <t>dans la rédaction de ce livrable -Le Ministère de l'Économie, des Finances et de la Souveraineté industrielle, énergétique et numérique, Direction des affaires juridiques et Direction générale de la concurrence, de la consommation et de la …</t>
  </si>
  <si>
    <t>dans la rédaction de ce livrable -Le Ministère de l'Économie, des Finances et de la Souveraineté industrielle, énergétique et numérique, Direction des affaires juridiques et Direction générale de la concurrence, de la consommation et de la répression des fraudes</t>
  </si>
  <si>
    <t>Le Ministère de la Transition écologique, de la Biodiversité et des Négociations internationales sur le</t>
  </si>
  <si>
    <t>LE GASPILLAGE ALIMENTAIRE</t>
  </si>
  <si>
    <t>3. LE GASPILLAGE ALIMENTAIRE</t>
  </si>
  <si>
    <t>Pourcentages de produits durables, de qualité et bio. 20</t>
  </si>
  <si>
    <t>3.1. Pourcentages de produits durables, de qualité et bio. 20</t>
  </si>
  <si>
    <t>AUTRES REGLEMENTATIONS RELATIVES A L'ALIMENTATION sense</t>
  </si>
  <si>
    <t>5. AUTRES REGLEMENTATIONS RELATIVES A L'ALIMENTATION sense</t>
  </si>
  <si>
    <t>5.2. Viande séparée mécaniquement</t>
  </si>
  <si>
    <t>LEVIERS RELATIFS À LA QUALITE DU PRODUIT eee DÛ</t>
  </si>
  <si>
    <t>6. LEVIERS RELATIFS À LA QUALITE DU PRODUIT eee DÛ</t>
  </si>
  <si>
    <t>Usage limité en nitrates/nitrites ajoutés dans les charcuteries unies 40</t>
  </si>
  <si>
    <t>6.4. Usage limité en nitrates/nitrites ajoutés dans les charcuteries unies 40</t>
  </si>
  <si>
    <t>Œufs frais issus de poulettes ovosexées</t>
  </si>
  <si>
    <t>LEVIERS RELATIFS A LA SECURITE DES ALIMENTS ET AU BIEN-ETRE ANIMAL se 43</t>
  </si>
  <si>
    <t>7. LEVIERS RELATIFS A LA SECURITE DES ALIMENTS ET AU BIEN-ETRE ANIMAL se 43</t>
  </si>
  <si>
    <t>Utilisation raisonnée des antimicrobiens</t>
  </si>
  <si>
    <t>Pour les volailles de chair, privilégier au moins un élevage plein air. 40</t>
  </si>
  <si>
    <t>7.3. Pour les volailles de chair, privilégier au moins un élevage plein air. 40</t>
  </si>
  <si>
    <t>Utilisation raisonnée des antimicrobiens nm 47</t>
  </si>
  <si>
    <t>7.4. Utilisation raisonnée des antimicrobiens nm 47</t>
  </si>
  <si>
    <t>Conditions respectueuses d’élevage des poissons</t>
  </si>
  <si>
    <t>Visite sur le site de production ou d'élevage 50</t>
  </si>
  <si>
    <t>7.6. Visite sur le site de production ou d'élevage 50</t>
  </si>
  <si>
    <t>Poissons nourris sans OGM</t>
  </si>
  <si>
    <t>Conditions respectueuses d'élevage des POISSONS.</t>
  </si>
  <si>
    <t>7.7. Conditions respectueuses d'élevage des POISSONS.</t>
  </si>
  <si>
    <t>Viande de porc et charcuterie provenant de porcelets n’ayant pas subi de castration à vif</t>
  </si>
  <si>
    <t>Poissons nourris « sans OGM »</t>
  </si>
  <si>
    <t>7.8. Poissons nourris « sans OGM »</t>
  </si>
  <si>
    <t>Leviers relatifs à l’environnement et à la souveraineté alimentaire</t>
  </si>
  <si>
    <t>Procédure de maîtrise du risque aiguille cassée dans les viandes porcines</t>
  </si>
  <si>
    <t>7.11. Procédure de maîtrise du risque aiguille cassée dans les viandes porcines</t>
  </si>
  <si>
    <t>FRUITS_LEGUMES</t>
  </si>
  <si>
    <t>Recourir aux « fruits et légumes frais » déclassés et aux produits hOrS-NOrMES nue 07</t>
  </si>
  <si>
    <t>8.6. Recourir aux « fruits et légumes frais » déclassés et aux produits hOrS-NOrMES nue 07</t>
  </si>
  <si>
    <t>Lait UHT plutôt que pasteurisé un 68</t>
  </si>
  <si>
    <t>8.7. Lait UHT plutôt que pasteurisé un 68</t>
  </si>
  <si>
    <t>Diversifier les sources de Protéines végétales..</t>
  </si>
  <si>
    <t>8.8. Diversifier les sources de Protéines végétales.. 60</t>
  </si>
  <si>
    <t>Annexe 3 - Liste des articles du code de la commande publique cités dans le clausier</t>
  </si>
  <si>
    <t>VII. ANNEXE 2 - PLAN « TYPE » D'UN CCAP, CCTP ET RC.</t>
  </si>
  <si>
    <t>VII. ANNEXE 2 - PLAN « TYPE » D'UN CCAP, CCTP ET RC. nu DB</t>
  </si>
  <si>
    <t>I. La filière française de l'alimentation</t>
  </si>
  <si>
    <t>Le secteur agroalimentaire français, comprenant l'ensemble des étapes de production agricole, de mise en marché et de transformation alimentaire jusqu'à la consommation finale (« du champ à l'assiette »), reconnu pour sa qualité et sa …</t>
  </si>
  <si>
    <t>Le secteur agroalimentaire français, comprenant l'ensemble des étapes de production agricole, de mise en marché et de transformation alimentaire jusqu'à la consommation finale (« du champ à l'assiette »), reconnu pour sa qualité et sa diversité, est confronté à des défis grandissants:</t>
  </si>
  <si>
    <t>Ecologiques: préservation des ressources eau, sol, biodiversité, réduction de la dépendance aux</t>
  </si>
  <si>
    <t>intrants chimiques, protection de la ressource en eau (aires de captages d'eau potable, risque d'eutrophisation de milieux);</t>
  </si>
  <si>
    <t>Sociaux et économiques: garantie d'une rémunération plus juste des agriculteurs, lutte contre</t>
  </si>
  <si>
    <t>les inégalités dans l'accès à une alimentation saine, objectif de souveraineté alimentaire;</t>
  </si>
  <si>
    <t>Évolution des comportements: demande croissante des consommateurs pour des produits</t>
  </si>
  <si>
    <t>locaux, durables et de qualité, ou issus des approvisionnements directs, demande étant parfois freinée du fait du prix élevé des denrées, lié notamment à l'inflation;</t>
  </si>
  <si>
    <t>Santé publique: accompagnement de l'évolution des régimes alimentaires en cohérence avec le PNNS?.</t>
  </si>
  <si>
    <t>Le poids et les défis de la filière française en Europe</t>
  </si>
  <si>
    <t>1. Le poids et les défis de la filière française en Europe</t>
  </si>
  <si>
    <t>Production alimentaire et distribution La France reste l'un des premiers producteurs agroalimentaires en Europe:</t>
  </si>
  <si>
    <t>productrice européenne de viande bovine (hors veau) avec 16,7 millions de bovins pour une</t>
  </si>
  <si>
    <t>1 productrice européenne de viande bovine (hors veau) avec 16,7 millions de bovins pour une</t>
  </si>
  <si>
    <t>production annuelle de 1.147million de tonnes « équivalent carcasse »;</t>
  </si>
  <si>
    <t>ère productrice européenne de volailles avec 1,19 million de tonnes de poulet et 340 000 tonnes de viande de dinde et 230 000 tonnes de viande de canard;</t>
  </si>
  <si>
    <t>3ère productrice européenne de volailles avec 1,19 million de tonnes de poulet et 340 000 tonnes de viande de dinde et 230 000 tonnes de viande de canard;</t>
  </si>
  <si>
    <t>t7 productrice européenne de porc avec 21,9 millions de porcs pour une production annuelle de 2,08 millions de tonnes équivalent carcasse;</t>
  </si>
  <si>
    <t>3t7 productrice européenne de porc avec 21,9 millions de porcs pour une production annuelle de 2,08 millions de tonnes équivalent carcasse;</t>
  </si>
  <si>
    <t>ème productrice européenne de lait-beurre et fromage avec 55 000 exploitations laitières produisant environ 23 milliards de litres de lait annuellement;</t>
  </si>
  <si>
    <t>2ème productrice européenne de lait-beurre et fromage avec 55 000 exploitations laitières produisant environ 23 milliards de litres de lait annuellement;</t>
  </si>
  <si>
    <t>i" productrice européenne de fruits et légumes avec 2,35 millions de tonnes de fruits et 5,4 millions de légumes récoltés annuellement;</t>
  </si>
  <si>
    <t>4i" productrice européenne de fruits et légumes avec 2,35 millions de tonnes de fruits et 5,4 millions de légumes récoltés annuellement;</t>
  </si>
  <si>
    <t>Une façade maritime importante qui permet de pêcher en moyenne annuellement 450 000 tonnes de produits de la mer;</t>
  </si>
  <si>
    <t>Une filière céréalière qui couvre 14 des productions de l'Europe avec en moyenne 65 millions de</t>
  </si>
  <si>
    <t>Programme national nutrition santé 3 L'intégralité de ces données est extraite de la fiche pratique du ministère chargé de l'agriculture « Tour d'horizon du secteur agroalimentaire en France »</t>
  </si>
  <si>
    <t>2 Programme national nutrition santé 3 L'intégralité de ces données est extraite de la fiche pratique du ministère chargé de l'agriculture « Tour d'horizon du secteur agroalimentaire en France »</t>
  </si>
  <si>
    <t>biodiversité, la réduction de la dépendance aux intrants chimiques, la protection de la ressource en eau;</t>
  </si>
  <si>
    <t>Les productions locales, qui font l'objet d'un attrait croissant des consommateurs dans la mesure</t>
  </si>
  <si>
    <t>alimentation saine et pour la préservation des filières face aux importations, et concourir à une rémunération plus juste des agriculteurs.</t>
  </si>
  <si>
    <t>En outre, la France est historiquement performante sur la chaine de transformation de denrées, qui recouvre la préparation et la mise en marché d'aliments (conditionnement et conservation) et la fabrication d'aliments « transformés » à base de …</t>
  </si>
  <si>
    <t>En outre, la France est historiquement performante sur la chaine de transformation de denrées, qui recouvre la préparation et la mise en marché d'aliments (conditionnement et conservation) et la fabrication d'aliments « transformés » à base de matières premières comme par exemple les cordons bleus, lasagnes, glaces etc.</t>
  </si>
  <si>
    <t>Les industries agroalimentaires transforment en « aliments transformés » 70 % des productions végétales et animales issues de l'agriculture, de l'élevage, de l'aquaculture ou de la pêche produites en France.</t>
  </si>
  <si>
    <t>Les industries agroalimentaires transforment en « aliments transformés » 70 % des productions végétales et animales issues de l'agriculture, de l'élevage, de l'aquaculture ou de la pêche produites en France. Elles commercialisent ces aliments transformés, soit auprès d'autres industries agroalimentaires, soit via des circuits de distribution (grossistes, grandes et moyennes surfaces, commerces de détail, restauration hors domicile), soit directement auprès des consommateurs.</t>
  </si>
  <si>
    <t>En 2022, les industries agroalimentaires françaises - hors artisanat commercial et commerce de gros étaient le premier employeur industriet français, avec 657 797 salariés (ETP) au sein de plus de 19 000 entreprises, qui vont de petites …</t>
  </si>
  <si>
    <t>En 2022, les industries agroalimentaires françaises - hors artisanat commercial et commerce de gros étaient le premier employeur industriet français, avec 657 797 salariés (ETP) au sein de plus de 19 000 entreprises, qui vont de petites entreprises familiales (secteur composé à 98% de PME) jusqu'à de grandes multinationales#, Les coopératives agricoles, entreprises des agriculteurs, collectent, transforment et dans certains cas distribuent la production de leurs coopérateurs associés.</t>
  </si>
  <si>
    <t>Il faut les distinguer de la GMS qui n'intervient pas dans la RHD. En effet, les Grandes et moyennes surfaces constituent le principal circuit de distribution des produits alimentaires pour le grand public, avec 3 grands formats de vente …</t>
  </si>
  <si>
    <t>Il faut les distinguer de la GMS qui n'intervient pas dans la RHD. En effet, les Grandes et moyennes surfaces constituent le principal circuit de distribution des produits alimentaires pour le grand public, avec 3 grands formats de vente (hypermarchés, supermarchés et les hard discounter). Les hypermarchés “Source: https://awwinsee.fr/fr/statistiques/2015380?utm.com</t>
  </si>
  <si>
    <t>représentent 50 % du chiffre d'affaires total et sont détenus par quelques réseaux leaders (Carrefour, Casino, Auchan, Leclerc, Intermarché, Système U, etc.).</t>
  </si>
  <si>
    <t>représentent 50 % du chiffre d'affaires total et sont détenus par quelques réseaux leaders (Carrefour, Casino, Auchan, Leclerc, Intermarché, Système U, etc.). En 2023, les grandes surfaces alimentaires représentaient 250 milliards d'euros de chiffre d'affaires.</t>
  </si>
  <si>
    <t>Approvisionnement direct: afin de valoriser leur production, les exploitants agricoles peuvent</t>
  </si>
  <si>
    <t>commercialiser directement leurs produits (vente à la ferme, livraison par leur propre moyen, via une coopérative,.) ou par le biais d'un intermédiaire (artisan, distributeur).</t>
  </si>
  <si>
    <t>commercialiser directement leurs produits (vente à la ferme, livraison par leur propre moyen, via une coopérative,.) ou par le biais d'un intermédiaire (artisan, distributeur). Il est proposé l'approche ci-après à titre d'illustration de ce que peut recouvrir ladite notion de circuit court ou d'approvisionnement direct:</t>
  </si>
  <si>
    <t>Dans les guides d'achats du CNRC, les approvisionnements directs se définissent comme des circuits d'approvisionnement incluant un intermédiaire maximum entre:</t>
  </si>
  <si>
    <t>Le point de départ: 1° metteur en marché des produits agricoles listés à l'annexe du règlement n°1308/2013 ou des produits issus de la pêche et de l'aquaculture listés à l'annexe du règlement n°1379/2013 (plusieurs étapes techniques peuvent …</t>
  </si>
  <si>
    <t>Le point de départ: 1° metteur en marché des produits agricoles listés à l'annexe du règlement n°1308/2013 ou des produits issus de la pêche et de l'aquaculture listés à l'annexe du règlement n°1379/2013 (plusieurs étapes techniques peuvent être comprises dans cette mise en marché);</t>
  </si>
  <si>
    <t>ET Le point d'arrivée: Achat par un gestionnaire de restaurant collectif, la centrale d'achat à laquelle il adhère ou son prestataire.</t>
  </si>
  <si>
    <t>Aussi, pour évaluer le circuit d'approvisionnement, on compte le nombre d'intermédiaires entre le point de départ et le point d'arrivée.</t>
  </si>
  <si>
    <t>En 2024, les échanges mondiaux sont restés fortement perturbés par le contexte géopolitique mondial.</t>
  </si>
  <si>
    <t>2. En 2024, les échanges mondiaux sont restés fortement perturbés par le contexte géopolitique mondial. La France a maintenu son 6e 4,3 % de part de marché, en léger retrait par rapport à 2023 (- 0,1 point). La balance commerciale des produits agricoles et agroalimentaires de la France, bien que toujours excédentaire de 3,9 repliée en 2024 (- 26 %) avec un recul du solde positif des échanges avec les pays tiers (- 16 %) et une quasi stabilité du d 6.</t>
  </si>
  <si>
    <t>Le classement mondial des filières les plus excédentaires en termes de balance commerciale place notre pays de la façon suivante:</t>
  </si>
  <si>
    <t>er exportateur mondial (17,6 %) de vins et spiritueux avec 16,9 % de part de marché, en baisse de 0,6 point.</t>
  </si>
  <si>
    <t>1er exportateur mondial (17,6 %) de vins et spiritueux avec 16,9 % de part de marché, en baisse de 0,6 point. Le solde commercial, de + 13,0 %;</t>
  </si>
  <si>
    <t>er exportateur (2,8 %) d'animaux vivants et de génétique animale avec</t>
  </si>
  <si>
    <t>1er exportateur (2,8 %) d'animaux vivants et de génétique animale avec</t>
  </si>
  <si>
    <t>,0 % de part de marché, stable. À noter que la France retrouve en 2024 sa place de leader derrière les Pays-Bas.</t>
  </si>
  <si>
    <t>10,0 % de part de marché, stable. À noter que la France retrouve en 2024 sa place de leader derrière les Pays-Bas. Le solde commercial progresse nettement (+ 9 %) à + 2,4;</t>
  </si>
  <si>
    <t>ème exportateur (2,3 %) de sucre avec 5,4 % de part de marché, en baisse de</t>
  </si>
  <si>
    <t>3ème exportateur (2,3 %) de sucre avec 5,4 % de part de marché, en baisse de</t>
  </si>
  <si>
    <t>,2 point. Pour autant, la France gagne une place au classement des exportateurs aux dépens de 1,7 %;</t>
  </si>
  <si>
    <t>0,2 point. Pour autant, la France gagne une place au classement des exportateurs aux dépens de 1,7 %;</t>
  </si>
  <si>
    <t>ème exportateur (9,2 %) de lait et produits laitiers avec une part de marché</t>
  </si>
  <si>
    <t>4ème exportateur (9,2 %) de lait et produits laitiers avec une part de marché</t>
  </si>
  <si>
    <t>consolidée à 8,5 %, soit un tassement de 0,1 point. Le solde commercial reste stable à + 3,2; 7 ème</t>
  </si>
  <si>
    <t>exportateur (11,0 3,7 % de part de marché, en baisse de 0,2 point, ce qui fait perdre une place à la France au classement des exportateurs.</t>
  </si>
  <si>
    <t>exportateur (11,0 3,7 % de part de marché, en baisse de 0,2 point, ce qui fait perdre une place à la France au classement des exportateurs. Le solde commercial légèrement positif se renforce à + 0,6 Autres », le poste « Semences et plants » pour lequel la France est le 1e exportateur mondial, avec des exportations à hauteur de 2,3 %, et un solde commercial de + 1,3 Md;</t>
  </si>
  <si>
    <t>ème exportateur (13,4 %) de produits d'épicerie avec 4,0 % de part de marché, en baisse de 0,1 point.</t>
  </si>
  <si>
    <t>8ème exportateur (13,4 %) de produits d'épicerie avec 4,0 % de part de marché, en baisse de 0,1 point. Le solde commercial (- 6,3; 8 ème</t>
  </si>
  <si>
    <t>PROTEINES_VEGETALES</t>
  </si>
  <si>
    <t>exportateur (8,0 %) de céréales et dérivés avec 5,4 % de part de marché, soit un tassement (- 0,1 point) mais qui fait perdre 2 rangs au classement des exportateurs.</t>
  </si>
  <si>
    <t>exportateur (8,0 %) de céréales et dérivés avec 5,4 % de part de marché, soit un tassement (- 0,1 point) mais qui fait perdre 2 rangs au classement des exportateurs. Ceta 10 %) qui reste positif à + 6,3; 11 ème</t>
  </si>
  <si>
    <t>exportateur (5,7 %) de viandes et produits carnés avec 2,8 % de part 0,2 négatif: - 3,4; 12 ème</t>
  </si>
  <si>
    <t>exportateur (2,7 %) d'oléagineux et dérivés avec 1,3 % de part de marché, stable.</t>
  </si>
  <si>
    <t>exportateur (2,7 %) d'oléagineux et dérivés avec 1,3 % de part de marché, stable. Le solde commercial à - 1,2 0,1; 14 ème</t>
  </si>
  <si>
    <t>exportateur (7,1 %) de fruits et légumes avec une part de marché stable de 2,4 %.</t>
  </si>
  <si>
    <t>exportateur (7,1 %) de fruits et légumes avec une part de marché stable de 2,4 %. Le déficit du solde commercial se réduit à peine de 0,1 à - 7,3; 21 ème</t>
  </si>
  <si>
    <t>exportateur (2,2 c 1,4 % de part de marché, stable. Le déficit commercial reste quasiment stable à - 5,0 (+ 0,1 Les performances à l'exportation des filières agricoles et agroalimentaires françaises FranceAgriMer</t>
  </si>
  <si>
    <t>II.1</t>
  </si>
  <si>
    <t>Deux grandes lois impactant les achats alimentaires</t>
  </si>
  <si>
    <t>Cadre légal alimentation durable</t>
  </si>
  <si>
    <t>II. mentation saine, de qualité et durable dans la restauration collective publique.</t>
  </si>
  <si>
    <t>II. mentation saine, de qualité et durable dans la restauration collective publique. Il alimentation favorable à la santé à un prix modéré. Dans le même temps, la pro alimentation saine, de qualité et durable contribue à valoriser les productions agricoles françaises et à permettre aux agriculteurs de vivre dignement de leur travail.</t>
  </si>
  <si>
    <t>Avec près de 4 milliards de repas servis chaque année, la restauration collective, publique et privée, est.</t>
  </si>
  <si>
    <t>Avec près de 4 milliards de repas servis chaque année, la restauration collective, publique et privée, est. 1. La loi EGAlim -938 du 30 octobre 2018 pour l'équilibre des relations commerciales dans le secteur agricole et alimentaire et une alimentation saine, durable et accessible à tous, dite loi « EGAlim », contient des dispositions sans précédent pour le secteur de la restauration collective et notamment pour les restaurants collectifs assurant un service public (crèches, restaurations scolaires, universitaires, établissements de santé, sociaux et médico-sociaux, établissements pénitentiaires).</t>
  </si>
  <si>
    <t>II.2</t>
  </si>
  <si>
    <t>Détermination des produits durables et de qualité</t>
  </si>
  <si>
    <t>PRODUITS_MER ; BIO_SIQO</t>
  </si>
  <si>
    <t>Produits sous SIQO Les produits durables et de qualité ont été définis par la loi et codifiés à l -5-1 du code rural et de la pêche maritime (CRPM).</t>
  </si>
  <si>
    <t>2. Produits sous SIQO Les produits durables et de qualité ont été définis par la loi et codifiés à l -5-1 du code rural et de la pêche maritime (CRPM). Parmi les différentes catégories citées, on retrouve les produits -ci sont explicités dans les deux « Guides pratiques pour un approvisionnement durable et de qualité » disponibles sur la plateforme gouvernementale ma cantine.</t>
  </si>
  <si>
    <t>Les labets AOP IGP (Indication Géographique Protégée) en font partie et garantissent une traçabilité stricte tout en valorisant des produits selon leur origine géographique.</t>
  </si>
  <si>
    <t>Les labets AOP IGP (Indication Géographique Protégée) en font partie et garantissent une traçabilité stricte tout en valorisant des produits selon leur origine géographique. Le labet STG (Spécialité Traditionnetle Garantie), sont liées à une composition spécifique ou à des méthodes de fabrication traditionnelles. Le Label rouge (LR), qui garantit une qualité supérieure (par rapport aux autres produits habituetlement commercialisés), est également compté parmi les SIQO.</t>
  </si>
  <si>
    <t>Contrairement à tous les autres produits SIQO qui sont européens, le Label Rouge est un signe national.</t>
  </si>
  <si>
    <t>Contrairement à tous les autres produits SIQO qui sont européens, le Label Rouge est un signe national. Produits BIO durables et de qualité, avec un objectif propre défini (au moins 20 % de produits Bio).</t>
  </si>
  <si>
    <t>En 2024, sur les 87 000 opérateurs français labetlisés Bio, 61 800 sont des fermes françaises (15 % du total de la ferme France) dont 28 000 pratiquent la vente directe.</t>
  </si>
  <si>
    <t>En 2024, sur les 87 000 opérateurs français labetlisés Bio, 61 800 sont des fermes françaises (15 % du total de la ferme France) dont 28 000 pratiquent la vente directe. Elles représentent 212 000 emplois directs et un peu plus de 2,71 millions de surface agricole utile (soit 10,1%).</t>
  </si>
  <si>
    <t>Les produits porteu -5-1 du CRPM: icole Parlement européen et du Conseil du 30 mai 2018 relatif à la production biologique.</t>
  </si>
  <si>
    <t>https://agriculture.gouv.fr/les-chiffres-cles-de-la-haute-valeur-environnementale-hve</t>
  </si>
  <si>
    <t>fermier », « produit à la ferme » ou « produit de la ferme » pour lesquels il existe une définition réglementaire;; du logo RUP (régions ultrapériphériques), article 60 de la loi n° 2005-882 du 2 août 2005</t>
  </si>
  <si>
    <t>Toutes les informations sur ces produits sont précisées dans les, consultable sur ma cantine.</t>
  </si>
  <si>
    <t>Toutes les informations sur ces produits sont précisées dans les, consultable sur ma cantine. L. 230-5-1 du code rural et de la pêche maritime durable et de qualité et de le comptabiliser sur une des deux catégories liées à des critères de sélection, qui sont:</t>
  </si>
  <si>
    <t>les produits acquis selon des modalités prenant en compte les coûts imputés aux externalités</t>
  </si>
  <si>
    <t>environnementales liées au produit pendant son cycle de vie; matière de protec aux externalités environnementales liées au produit pendant son cycle de vie, pour la première catégorie, et deux critères cumulés concernant la performance en …</t>
  </si>
  <si>
    <t>environnementales liées au produit pendant son cycle de vie; matière de protec aux externalités environnementales liées au produit pendant son cycle de vie, pour la première catégorie, et deux critères cumulés concernant la performance en matière de protection de lture.</t>
  </si>
  <si>
    <t>discriminatoires et vérifiables de manière objective. En à ce mode de sélection est libre de déf plus pertinentes sous sa responsabilité.</t>
  </si>
  <si>
    <t>3. La lutte contre le gaspillage alimentaire est un sujet majeur, avec 5,4 millions de tonnes de nourriture encore comestible jetée en 202212 en France, dont 534 000 tonnes par la restauration chaque année13.</t>
  </si>
  <si>
    <t>Pour la restauration collective, le gaspillage alimentaire est estimé à environ 351 500 tonnes.</t>
  </si>
  <si>
    <t>Pour la restauration collective, le gaspillage alimentaire est estimé à environ 351 500 tonnes. Bien que de (diagnostic des prestataires de restauration collective, identification des principales sources de gaspillage dans les marchés publics, sensibilisation, formation, valorisation des biodéchets, etc.), un dévetoppement de ces pratiques est encore possible et nécessaire pour permettre un levier économique permettant des achats plus durables et de meilleure qualité.</t>
  </si>
  <si>
    <t>Une clause dédiée à la lutte contre le gaspillage alimentaire est présentée dans la section relative aux leviers environnementaux.</t>
  </si>
  <si>
    <t>Les données 2022 ont été publiées en 2024 et sont à ce jour les données plus récentes disponibles Page « gaspillage alimentaire » du ministère de la transition écologique https://www.ecologie.gouv.fr/politiquespubliques/gaspillage-alimentaire</t>
  </si>
  <si>
    <t>Dans un second temps, des critères et des clauses prêtes à l'emploi, pouvant être intégrés dans un marché de denrées ou de restauration, sont présentés, selon le code couleur suivant:</t>
  </si>
  <si>
    <t>Lorsque la clause et le critère sont identiques quel que soit le mode de gestion: ils sont</t>
  </si>
  <si>
    <t>le respect global des dispositions réglementaires nationales et européennes relatives à la mise sur le marché de denrées alimentaires; la possibilité d'auditer les sites de production ou de stockage;</t>
  </si>
  <si>
    <t>l'engagement du fournisseur en matière de protection de la chaîne alimentaire contre les risques</t>
  </si>
  <si>
    <t>ci aux filières de production et de mettre en avant la souveraineté alimentaire, tout en garantissant une sécurité alimentaire.</t>
  </si>
  <si>
    <t>1. -ci aux filières de production et de mettre en avant la souveraineté alimentaire, tout en garantissant une sécurité alimentaire.</t>
  </si>
  <si>
    <t>: https://www.viandes-rhd.fr/) peuvent également être utilisés dans le cadre du sourçage.</t>
  </si>
  <si>
    <t>: https://www.viandes-rhd.fr/) peuvent également être utilisés dans le cadre du sourçage. déterminer au mieux son allotissement et construire un bordereau de prix unitaire (BPU) adapté. De nombreux détails sur levier important pour parvenir un approvisionnement en produits durables et de qualité, se trouvent aussi dans les guides pratiques pour un approvisionnement durable et de qualité du CNRC.</t>
  </si>
  <si>
    <t>ourçage pour construire son propre marché. Pour en savoir plus sur les PAT: https://agriculture.gouv.fr/quest-ce-quun-projet-alimentaire-territorial</t>
  </si>
  <si>
    <t>*Il est entendu que les lapins sont classés dans la catégorie volailles.</t>
  </si>
  <si>
    <t>VIANDE_BOVINE ; VIANDE_OVINE ; VIANDE_PORCINE ; VOLAILLE</t>
  </si>
  <si>
    <t>*Il est entendu que les lapins sont classés dans la catégorie volailles. Un autre exemple pourrait être: Famille 1: Fruits et légumes frais Famille 2: Viandes fraîches Il est également possible de détailler davantage les familles: Lot 1:</t>
  </si>
  <si>
    <t>*Il est entendu que les lapins sont classés dans la catégorie volailles. Un autre exemple pourrait être: Famille 1: Fruits et légumes frais Famille 2: Viandes fraîches Il est également possible de détailler davantage les familles: Lot 1: Viande porcine fraîche Lot 2: Viande bovine fraîche: Lot 1: Viande porcine fraîche Conventionnet Lot 2: Viande porcine fraîche Bio: Lot 1 c.) crues Lot 2 poisson, ovin, légumes, etc.) cuits Lot 3.) cuisinés Lot 4: Charcuterie de volaille ou autres produits</t>
  </si>
  <si>
    <t>répondants: différents lots par mode de conservation (par exemple un lot frais, un lot surgelé, un lot ambiant, etc.).</t>
  </si>
  <si>
    <t>répondants: différents lots par mode de conservation (par exemple un lot frais, un lot surgelé, un lot ambiant, etc.). minimum et en fonction des activités des fournisseurs de viandes pressentis.</t>
  </si>
  <si>
    <t>un taux d'au moins 50 % de produits durables et de qualité, dont au moins 20 % de produits biologiques: ET</t>
  </si>
  <si>
    <t>un taux d'au moins 60 % de produits durables et de qualité pour les familles viandes et poissons.</t>
  </si>
  <si>
    <t>Ce taux est fixé à 100% pour la restauration de l'État, de ses établissements publics et des entreprises publiques nationales®.</t>
  </si>
  <si>
    <t>Ces données sont à déclarer sur le site ma cantine (https://ma-cantine.agriculture.gouv.fr/accueil) au premier trimestre de l'année N pour les achats de l'année N-1.</t>
  </si>
  <si>
    <t>Ces données sont à déclarer sur le site ma cantine (https://ma-cantine.agriculture.gouv.fr/accueil) au premier trimestre de l'année N pour les achats de l'année N-1. Sont concernés tous les sites de restauration collective, publics ou privés.</t>
  </si>
  <si>
    <t>? Famille « poissons » au sens large: poisson, mollusque, coquillage, crustacé..</t>
  </si>
  <si>
    <t>1? Famille « poissons » au sens large: poisson, mollusque, coquillage, crustacé.. produits de la pêche et de l'aquaculture.</t>
  </si>
  <si>
    <t>% de produits durables et de qualité, dont au moins 20 % de produits biologiques;</t>
  </si>
  <si>
    <t>50 % de produits durables et de qualité, dont au moins 20 % de produits biologiques;</t>
  </si>
  <si>
    <t>% des viandes (bœuf, ovin, porc, volaille) durables et de qualité;</t>
  </si>
  <si>
    <t>60 % des viandes (bœuf, ovin, porc, volaille) durables et de qualité;</t>
  </si>
  <si>
    <t>% des produits de la mer et de l'aquaculture durables et de qualité;</t>
  </si>
  <si>
    <t>60 % des produits de la mer et de l'aquaculture durables et de qualité;</t>
  </si>
  <si>
    <t>Pour tous ces produits, il est entendu que c'est un pourcentage à atteindre sur la totalité en montant des commandes annuelles.</t>
  </si>
  <si>
    <t>Le taux de produits durables et de qualité est calculé en valeur d'achats HT de produits alimentaires par année civile, sur l'ensemble des repas, boissons et collations comprises, qui répondent à au moins une des catégories, rapportée à la …</t>
  </si>
  <si>
    <t>Le taux de produits durables et de qualité est calculé en valeur d'achats HT de produits alimentaires par année civile, sur l'ensemble des repas, boissons et collations comprises, qui répondent à au moins une des catégories, rapportée à la valeur d'achats HT de l'ensemble des achats de produits alimentaires entrant dans la composition des repas. La part de produits biologiques (20 % a minima)</t>
  </si>
  <si>
    <t>Disposition à insérer dans le RC Dans son offre, le candidat devra démontrer sa capacité à fournir en quantités suffisantes les produits répondant aux critères de la loi EGAlim.</t>
  </si>
  <si>
    <t>! clause ci-dessus, en fonction de la structuration en lots choisie.</t>
  </si>
  <si>
    <t>! clause ci-dessus, en fonction de la structuration en lots choisie. !</t>
  </si>
  <si>
    <t>% des produits de la mer et de l'aquaculture durables et de qualité dont 20 % de produits bio;</t>
  </si>
  <si>
    <t>100 % des produits de la mer et de l'aquaculture durables et de qualité dont 20 % de produits bio;</t>
  </si>
  <si>
    <t>% des volailles (toutes volailles confondues) durables et de qualité dont 20 % de produits bio;</t>
  </si>
  <si>
    <t>100 % des volailles (toutes volailles confondues) durables et de qualité dont 20 % de produits bio;</t>
  </si>
  <si>
    <t>VIANDE_BOVINE ; VIANDE_OVINE ; VIANDE_PORCINE ; FRUITS_LEGUMES</t>
  </si>
  <si>
    <t>% des viandes (bovin, ovin, porc) durables et de qualité dont 20 % de produits bio; 60 % de fruits durables et de qualité dont 20 % de produits bio;</t>
  </si>
  <si>
    <t>100 % des viandes (bovin, ovin, porc) durables et de qualité dont 20 % de produits bio; 60 % de fruits durables et de qualité dont 20 % de produits bio;</t>
  </si>
  <si>
    <t>VOLAILLE ; PRODUITS_LAITIERS ; BIO_SIQO</t>
  </si>
  <si>
    <t>% de produits laitiers (Beurre OEuf Fromage) durables et de qualité dont 20 % de produits bio</t>
  </si>
  <si>
    <t>60 % de produits laitiers (Beurre OEuf Fromage) durables et de qualité dont 20 % de produits bio</t>
  </si>
  <si>
    <t>PRODUITS_LAITIERS ; FRUITS_LEGUMES ; BIO_SIQO</t>
  </si>
  <si>
    <t>% de produits transformés durables et de qualité dont 20 % de produits bio; 100 % de lait issu de l'agriculture biologique; 40% de légumes issus de l'agriculture biologique.</t>
  </si>
  <si>
    <t>60 % de produits transformés durables et de qualité dont 20 % de produits bio; 100 % de lait issu de l'agriculture biologique; 40% de légumes issus de l'agriculture biologique.</t>
  </si>
  <si>
    <t>o Produits de qualité et durables: XX % du total des approvisionnements en produits alimentaires du marché en année 1, XX % en année 2, etc.</t>
  </si>
  <si>
    <t>o Produits de qualité et durables: XX % du total des approvisionnements en produits alimentaires du marché en année 1, XX % en année 2, etc.;</t>
  </si>
  <si>
    <t>o Produits issus de l'agriculture biologique: XX % du total des approvisionnements en produits alimentaires du marché en année 1, XX % en année 2, etc.</t>
  </si>
  <si>
    <t>Suivi et rapport relatif à EGAlim</t>
  </si>
  <si>
    <t>3.4. Suivi et rapport relatif à EGAlim</t>
  </si>
  <si>
    <t>Conserver des informations permettant de retracer le parcours des produits alimentaires</t>
  </si>
  <si>
    <t>n°1825/2000). S'entend comme des étapes entre les différents opérateurs de la chaîne alimentaire</t>
  </si>
  <si>
    <t>A noter (produit « miet»): la présente rédaction est valable jusqu'au 13 juin 2026.</t>
  </si>
  <si>
    <t>A noter (produit « miet»): la présente rédaction est valable jusqu'au 13 juin 2026. A partir du 14 juin 2026, date d'entrée en vigueur de la directive 2024/1438 dite « Petit-déjeuner », de nouvelles normes de commercialisation seront applicables pour les miets notamment des dispositions relatives à l'indication de l'origine des miets. Fruits et légumes:</t>
  </si>
  <si>
    <t>En vertu des dispositions du règlement (UE) n°2023/242%, pour les fruits et légumes frais (y</t>
  </si>
  <si>
    <t>précisée pour les fruits secs (en coque ou décortiqués - y compris lorsqu'ils sont tranchés ou concassés), les fruits séchés, les bananes mûries, les fruits et légumes de la 4ème gamme (prêts à cuisiner ou prêts à consommer);</t>
  </si>
  <si>
    <t>_ Conformément aux dispositions de l'arrêté du 03/03/1997, l'origine est également requise pour les pommes de terre conservation et les pommes de terre de primeur.</t>
  </si>
  <si>
    <t>_ Conformément aux dispositions de l'arrêté du 03/03/1997, l'origine est également requise pour les pommes de terre conservation et les pommes de terre de primeur. Produits de la mer et de l'aquaculture:</t>
  </si>
  <si>
    <t>Pour les produits pêchés en zone FAO 27 (Atlantique Nord-Est) et en zone FAO 37</t>
  </si>
  <si>
    <t>a atteint plus de la moitié de son poids final ou est resté plus de la moitié de la période d'élevage »;</t>
  </si>
  <si>
    <t>Pour les produits pêchés en eaux douces, la mention des eaux d'origine dans le pays de</t>
  </si>
  <si>
    <t>Règlement délégué (UE) 2023/2429 de la Commission du 17 août 2023 complétant le règlement (UE) n°1308/2013 du Parlement</t>
  </si>
  <si>
    <t>2 Règlement délégué (UE) 2023/2429 de la Commission du 17 août 2023 complétant le règlement (UE) n°1308/2013 du Parlement</t>
  </si>
  <si>
    <t>européen et du Conseil en ce qui concerne les normes de commercialisation pour le secteur des fruits et légumes, certains</t>
  </si>
  <si>
    <t>produits transformés à base de fruits et légumes et le secteur de la banane, et abrogeant le règlement (CE) n° 1666/1999 de la</t>
  </si>
  <si>
    <t>Commission et les règlements d'exécution (UE) n° 543/2011 et (UE) n° 1333/2011 de la Commission</t>
  </si>
  <si>
    <t>»22. L: Du numéro de lot (également: il permet de remonter</t>
  </si>
  <si>
    <t>4.2. »22. L: Du numéro de lot (également: il permet de remonter</t>
  </si>
  <si>
    <t>à la « fiche signalétique https://www.volaille-francaise.fr/tracabilite/</t>
  </si>
  <si>
    <t>permet également de connaitre l'âge de l'animal à l'abattage, le type d'alimentation.</t>
  </si>
  <si>
    <t>Transformation en France Département de l'abattoir fourni par la commune Commercialisable dans toute</t>
  </si>
  <si>
    <t>l'Union Européenne et à l'export Attention Les marques d'identification changent pour les nouveaux établissements agréés: le sigle CE est remplacé par UE.</t>
  </si>
  <si>
    <t>Du numéro de lot (également appeté numéro individuet d'identification); Deta marque d'identification ou de salubrité.</t>
  </si>
  <si>
    <t>Du numéro de lot (également appeté numéro individuet d'identification); De la marque d'identification ou de salubrité.</t>
  </si>
  <si>
    <t>Depuis le 1er janvier 2024, les données essentielles relatives aux marchés publics intègrent la part des quatre familles de produits, parmi lesquelles les denrées alimentaires.</t>
  </si>
  <si>
    <t>4.3. Depuis le 1er janvier 2024, les données essentielles relatives aux marchés publics intègrent la part des quatre familles de produits, parmi lesquelles les denrées alimentaires.</t>
  </si>
  <si>
    <t>5. 5.1. de type A, qui peuvent infecter de très nombreuses espè it alors de virus de soussensible, la maladie est appetée « peste aviaire »;</t>
  </si>
  <si>
    <t>5. 5.1. de type A, qui peuvent infecter de très nombreuses espè it alors de virus de soussensible, la maladie est appetée « peste aviaire »; actuetlement, par abus de langage, elle est aussi appetée « grippe » aviaire (terme à réserver à la aviaire) ou « grippe du poulet ».</t>
  </si>
  <si>
    <t>mortalité très élevée, induisant des pertes économiques directes et indirectes considérables pour les filières avicoles, et dans sa capacité, lors de conditions particulières, à pouvoir infecter également.</t>
  </si>
  <si>
    <t>Corse) 25 pour les élevages détenant plus de 250 canards (Barbarie, mulard et Pékin) dont la production (viande et foie gras) est destinée à la commercialisation 26.</t>
  </si>
  <si>
    <t>La viande séparée mécaniquement (VSM) consiste à retirer mécaniquement la viande restant sur les carcasses des animaux après prélèvement des morceaux principaux, selon deux procédés:</t>
  </si>
  <si>
    <t>La viande séparée mécaniquement (VSM) consiste à retirer mécaniquement la viande restant sur les carcasses des animaux après prélèvement des morceaux principaux, selon deux procédés: sous haute pression, donnant une pâte qui peut être utilisée dans des produits comme les saucisses pour hot-dogs, et sous basse pression, donnant une apparence de viande émincée. Cette viande, qui peut être utilisée Ces procédés de production augmentent le risque de dévetoppement de micro-organismes pathogènes.</t>
  </si>
  <si>
    <t>De fait, ils entraînent une dégradation plus avancée des fibres musculaires associée à une libération de nutriments, ce qui fournit un substrat favorable à la croissance bactérienne27.</t>
  </si>
  <si>
    <t>De fait, ils entraînent une dégradation plus avancée des fibres musculaires associée à une libération de nutriments, ce qui fournit un substrat favorable à la croissance bactérienne27. Les VSM ne peuvent donc être utilisées que pour la fabrication de produits à base de viande qui font l'objet d'un traitement thermique28.</t>
  </si>
  <si>
    <t>La réglementation européenne (règlement européen CE n°999/2001) interdit la production de VSM à partir d'os de ruminants, sauf pour certains os issus d'animaux provenant de pays à risque négligeable au regard des encéphalopathies spongiformes transmissibles.</t>
  </si>
  <si>
    <t>https://www.efsa.europa.eu/fr/press/news/130327a https://www.pcm.eu/sites/default/files/pcm_fiche_application_viande_separee_mecaniquement.pdf</t>
  </si>
  <si>
    <t>En vertu du règlement européen CE n°999/2001, il est interdit de fournir de la viande séparée mécaniquement à mécaniquement ne devra pas être intégré aux repas.</t>
  </si>
  <si>
    <t>exemple contaminées par un virus). Depuis la crise de la vache folle, le recours aux farines animales pour</t>
  </si>
  <si>
    <t>En vertu de la réglementation relative aux sous-produits animaux (règlement (CE) n°1069/2009 et règlement (UE) n°142/2011), il est strictement interdit de recourir aux farines animales (issues de principe de non-recyclage des protéines au sein …</t>
  </si>
  <si>
    <t>En vertu de la réglementation relative aux sous-produits animaux (règlement (CE) n°1069/2009 et règlement (UE) n°142/2011), il est strictement interdit de recourir aux farines animales (issues de principe de non-recyclage des protéines au sein de la même espèce (principe dit de « non-cannibalisme ») ainsi que les interdictions n°999/2001).</t>
  </si>
  <si>
    <t>Source: https://agriculture.gouv.fr/que-sont-les-proteines-animales-transformees</t>
  </si>
  <si>
    <t>Morceaux Morceaux Hors CUISSES DE POULET DÉJOINTÉES 180-200g KILO 1 1 GEMRCN Hors Hors CUISSES DE POULET DÉJOINTÉES 200-220g KILO 1 GEMRCN GEMRCN Hors Hors CUISSES DE POULET DÉJOINTÉES 220-240g KILO 1 GEMRCN GEMRCN Hors Hors CUISSES DE POULET …</t>
  </si>
  <si>
    <t>Morceaux Morceaux Hors CUISSES DE POULET DÉJOINTÉES 180-200g KILO 1 1 GEMRCN Hors Hors CUISSES DE POULET DÉJOINTÉES 200-220g KILO 1 GEMRCN GEMRCN Hors Hors CUISSES DE POULET DÉJOINTÉES 220-240g KILO 1 GEMRCN GEMRCN Hors Hors CUISSES DE POULET DÉJOINTÉES 240-260g KILO 1 GEMRCN GEMRCN Hors Hors CUISSES DE POULET ÉCHINÉES 200-220g KILO 1 GEMRCN GEMRCN Hors Hors CUISSES DE POULET ÉCHINÉES 220-240g KILO 1 GEMRCN GEMRCN HAUTS DE CUISSES DE POULET DÉJOINTÉES 100-</t>
  </si>
  <si>
    <t>mention « muscle anatomique » ou « muscle entier non mélangé » ou « 100% filet » devra être clairement visible.</t>
  </si>
  <si>
    <t>mention « muscle anatomique » ou « muscle entier non mélangé » ou « 100% filet » devra être clairement visible. Le nondétaillée au CCAP.</t>
  </si>
  <si>
    <t>III.6.4</t>
  </si>
  <si>
    <t>Usage limité en nitrates/nitrites ajoutés dans les charcuteries</t>
  </si>
  <si>
    <t>(nitrites/nitrates) dans les denrées alimentaires, afin de protéger la santé du consommateur.</t>
  </si>
  <si>
    <t>6.4. (nitrites/nitrates) dans les denrées alimentaires, afin de protéger la santé du consommateur. Faisant professionnels des filières agroalimentaires qui a conduit à porter au niveau de la Commission n applicables depuis octobre 2025 34. Cette nouvelle réglementation a introduit également des seuils de résidus résiduels des nitrites/nitrates dans les produits.</t>
  </si>
  <si>
    <t>spécifiques en additifs nitrés (règlement (UE) 2021/1165). en « ions nitrites » ou « ions nitrates » en mg/kg et non plus en « nitrate de sodium/potassium ».</t>
  </si>
  <si>
    <t>ont abaissé les teneurs prévues dans le Code des usages de la charcuterie, code professionnel faisant référence pour les fabrications en France34.</t>
  </si>
  <si>
    <t>Il est par ailleurs rappelé que: microbiologique, le risque cancérogène ainsi que le maintien des caractéristiques organoleptiques.</t>
  </si>
  <si>
    <t>Il est par ailleurs rappelé que: microbiologique, le risque cancérogène ainsi que le maintien des caractéristiques organoleptiques. ans la liste des ingrédients et les</t>
  </si>
  <si>
    <t>bouillons et ferments (donc par exemple en remp réglementation en vigueur. Cf.</t>
  </si>
  <si>
    <t>bouillons et ferments (donc par exemple en remp réglementation en vigueur. Cf. Annexe, p. 19 du document accessible au lien: https://agriculture.gouv.fr/plan-daction-reduction-de-lutilisation-desadditifs-nitritesnitrates-dans-les-aliments</t>
  </si>
  <si>
    <t>celui- Il est donc possible de choisir son approvisionnement en fonction des critères carcasse, uniquement Les carcasses sont classées par une note de conformation « E, U, R, O, P » qui traduit un dévetoppement musculaire croissant de la carcasse.</t>
  </si>
  <si>
    <t>celui- Il est donc possible de choisir son approvisionnement en fonction des critères carcasse, uniquement Les carcasses sont classées par une note de conformation « E, U, R, O, P » qui traduit un dévetoppement musculaire croissant de la carcasse. A poids et à cahier des charges de découpe identiques, cette note de conformation donne une idée du rendement en viande de la carcasse. Les rendements sont croissants de la note P vers E. Cette note est attribuée par un classificateur, aidé dans les abattoirs les plus Celui- ent croissant. Cette note attribuée par ce même classificateur aidé par la même machine à classer, est déterminée après appréciation des quantités de gras observées sur les faces extérieure et intérieure de la carcasse.</t>
  </si>
  <si>
    <t>La clause proposée ci-après est à calibrer selon le nombre de convives du restaurant et de la capacité.</t>
  </si>
  <si>
    <t>La clause proposée ci-après est à calibrer selon le nombre de convives du restaurant et de la capacité. isionnement peut être décliné aux autres espèces afin de soutenir les filières pour https://www.viandes-rhd.fr/outils-achats-des-viandes/les-impactometres/ https://www.viandes-rhd.fr/outils-achats-des-viandes/approvisionnement-bovin-a-lequilibre/</t>
  </si>
  <si>
    <t>6.6. Acheter un ensemble de muscles</t>
  </si>
  <si>
    <t>Une carcasse offre une diversité de muscles aux qualités gustatives comparables.</t>
  </si>
  <si>
    <t>Une carcasse offre une diversité de muscles aux qualités gustatives comparables. Il n'est pas nécessaire de se focaliser sur un muscle donné, sauf dans des cas particuliers pour lesquels les muscles ont une présentation très caractéristique (entrecôte, faux-filet, filet...)</t>
  </si>
  <si>
    <t>III.7.1</t>
  </si>
  <si>
    <t>Prendre en compte la sécurité alimentaire et le bien-être animal dans ses pratiques d'achat est important pour des raisons éthiques, environnementales, sanitaires et économiques.</t>
  </si>
  <si>
    <t>7. Prendre en compte la sécurité alimentaire et le bien-être animal dans ses pratiques d'achat est important pour des raisons éthiques, environnementales, sanitaires et économiques.</t>
  </si>
  <si>
    <t>Les pratiques respectueuses du bien-être animal réduisent le stress et les maladies chez les animaux, ce qui a antibiotiques et ainsi augmenter la résistance bactérie élevages les plus vertueux en matière de bien-être animal diminue ces risques.</t>
  </si>
  <si>
    <t>En effet, avant 2022, chaque année, près de 50 millions de poussins mâles nés étaient systématiquement éliminés, par broyage ou gazage en France, faute de valorisation et de débouchés économiques.</t>
  </si>
  <si>
    <t>En effet, avant 2022, chaque année, près de 50 millions de poussins mâles nés étaient systématiquement éliminés, par broyage ou gazage en France, faute de valorisation et de débouchés économiques. Mettre fin à cette pratique de mise à mort systématique des poussins mâles en filière « poules pondeuses »</t>
  </si>
  <si>
    <t>iétale exprimée par les associations de protections animales, à laquelle les partenaires professionnels et le Gouvernement ont répondu.</t>
  </si>
  <si>
    <t>iétale exprimée par les associations de protections animales, à laquelle les partenaires professionnels et le Gouvernement ont répondu. Cette interdiction -Bas37.</t>
  </si>
  <si>
    <t>le sexage peut se faire par recueillis au travers de la membrane coquillière via un m -J9), soit -J15).</t>
  </si>
  <si>
    <t>le sexage peut se faire par recueillis au travers de la membrane coquillière via un m -J9), soit -J15). la production française.</t>
  </si>
  <si>
    <t>ue des poussins mâles en filière pondeuses tout en garantissant le respect du bien-être animal.</t>
  </si>
  <si>
    <t>ue des poussins mâles en filière pondeuses tout en garantissant le respect du bien-être animal. https://www.legifrance.gouv.fr/loda/id/JORFTEXT000045124750/ Source: https://agriculture.gouv.fr/fin-de-letimination-des-poussins-males-en-filieres-ponteen-2022</t>
  </si>
  <si>
    <t>7.2. Œufs provenant de poules élevées en plein air</t>
  </si>
  <si>
    <t>VOLAILLE ; PRODUITS_MER ; BIO_SIQO</t>
  </si>
  <si>
    <t>Il'existe plusieurs modalités d'élevage de poules pondeuses, notamment: en cages aménagées, au sol, en plein air (tets que définis règlementairement par les normes de commercialisation), selon les conditions de production communes à la …</t>
  </si>
  <si>
    <t>Il'existe plusieurs modalités d'élevage de poules pondeuses, notamment: en cages aménagées, au sol, en plein air (tets que définis règlementairement par les normes de commercialisation), selon les conditions de production communes à la production en Label Rouge, ou encore selon celles de l'Agriculture Biologique. Les principales différences entre ces modalités sont le nombre de m2 par poule et l'accès à l'extérieur.</t>
  </si>
  <si>
    <t>Conformément au règlement délégué (UE) 2023/2465 de la Commission du 17 août 2023 complétant le règlement (UE) n° 1308/2013 du Parlement européen et du Conseil en ce qui concerne les normes de commercialisation applicables aux œufs et abrogeant …</t>
  </si>
  <si>
    <t>Conformément au règlement délégué (UE) 2023/2465 de la Commission du 17 août 2023 complétant le règlement (UE) n° 1308/2013 du Parlement européen et du Conseil en ce qui concerne les normes de commercialisation applicables aux œufs et abrogeant le règlement (CE) n° 589/2008 de la Commission, les œufs sont marqués d'un code désignant le numéro distinctif du producteur et permettant d'identifier le mode d'élevage.</t>
  </si>
  <si>
    <t>Le code du producteur, inscrit sur la coquille de l'œuf, se compose de chiffres et de lettres (exemple:1FR XAZ O1):</t>
  </si>
  <si>
    <t>le 1° chiffre indique le mode d'élevage: 0: Bio / 1: Plein air / 2: Au sol / 3: En cage</t>
  </si>
  <si>
    <t>les deux lettres qui suivent indiquent le pays de l'Union européenne où se situe l'élevage</t>
  </si>
  <si>
    <t>les trois lettres qui suivent le code pays désignent le site d'élevage</t>
  </si>
  <si>
    <t># Source: ministère de l'Agriculture: https://agriculture.gouv.fr/le-bien-etre-et-la-protection-des-poules-pondeuses # https://lesœufs.fr/3-2-1-0-tout-savoir-sur-les-codes-des-ufs/</t>
  </si>
  <si>
    <t>en France, les deux derniers chiffres indiquent le numéro du bâtiment où se trouve la poule</t>
  </si>
  <si>
    <t>Pour les volailles de chair, privilégier au moins un élevage plein air</t>
  </si>
  <si>
    <t>7.3. Pour les volailles de chair, privilégier au moins un élevage plein air</t>
  </si>
  <si>
    <t>exemple Poulet du Bourbonnais) et d'indications géographiques protégée (IGP, par exemple Volaille du</t>
  </si>
  <si>
    <t>Maine). La différence entre « en liberté » et « plein air » (appetlations définies règlementairement par les normes de commercialisation) réside dans l'enclos:</t>
  </si>
  <si>
    <t>Maine). La différence entre « en liberté » et « plein air » (appetlations définies règlementairement par les normes de commercialisation) réside dans l'enclos: les volailles plein air ont accès à un parcours extérieur clôturé tandis que les volailles en liberté ont accès à Un parcours non clos.</t>
  </si>
  <si>
    <t>VIANDE_BOVINE ; VOLAILLE ; PRODUITS_MER ; BIO_SIQO</t>
  </si>
  <si>
    <t>Les termes « fermier - élevé en plein air » et « fermier - élevé en liberté » sont définis réglementairement au niveau européen par le règlement délégué (UE) 2026/343en ce qui concerne les normes de commercialisation pour la viande de volaille).</t>
  </si>
  <si>
    <t>Les termes « fermier - élevé en plein air » et « fermier - élevé en liberté » sont définis réglementairement au niveau européen par le règlement délégué (UE) 2026/343en ce qui concerne les normes de commercialisation pour la viande de volaille). Les différences entre ces deux modes d'élevage sont les suivantes: les volailles fermières - élevées en plein air ont accès à un parcours extérieur clôturé au moins une partie de leur vie tandis que les volailles fermières - élevées en liberté ont accès à un parcours illimité tout au long de leur vie. Par ailleurs, l'article L. 644-14 du code rural et de la pêche maritime réserve ces termes aux volailles bénéficiant d'un labet rouge, d'une appetlation d'origine protégée (AOP) ou du signe «agriculture biologique », exception faite des volailles issues de productions à petite échelle et destinées à la vente directe ou locale.</t>
  </si>
  <si>
    <t>Volailles dites « fermières »: regroupant les volailles élevées sous Label Rouge, biologiques,</t>
  </si>
  <si>
    <t>AOP mais également les volailles issues de production à petite échelle et destinées à la vente directe ou locale).</t>
  </si>
  <si>
    <t>AOP mais également les volailles issues de production à petite échelle et destinées à la vente directe ou locale). + Possibilité de fournir des produits « équivalent » au sens de la commande publique pour les catégories infra</t>
  </si>
  <si>
    <t>III.7.4</t>
  </si>
  <si>
    <t>En France, l'utilisation des antimicrobiens 45 en élevage est strictement encadrée par la réglementation natio médicaments vétérinaires contenant des antimicrobiens dans le cadre de la surveillance de la résistance aux antimicrobiens.</t>
  </si>
  <si>
    <t>7.4. En France, l'utilisation des antimicrobiens 45 en élevage est strictement encadrée par la réglementation natio médicaments vétérinaires contenant des antimicrobiens dans le cadre de la surveillance de la résistance aux antimicrobiens. Leur utilisation est réservée aux traitements des animaux malades sur prescription 1831/2003).</t>
  </si>
  <si>
    <t>Entré en vigueur en janvier 2022, le règlement européen (UE) n°2019/6 relatif aux médicaments animaux, notamment par: aux animaux et aux produits t (UE) 2019/6 du Parlement européen et du Conseil;;</t>
  </si>
  <si>
    <t>la restriction du recours à des médicaments vétérinaires antimicrobiens à des fins</t>
  </si>
  <si>
    <t>infection se déclare); Cf. Article 10, paragraphe 1, point b et Annexe IV, point b du Règlement délégué (UE) 2026/343 Cf.</t>
  </si>
  <si>
    <t>infection se déclare); Cf. Article 10, paragraphe 1, point b et Annexe IV, point b du Règlement délégué (UE) 2026/343 Cf. Article 10, paragraphe 1, point b et Annexe IV, point c du Règlement délégué (UE) 2026/343 Cf. Article 10, paragraphe 1, point b et Annexe IV, point b du Règlement délégué (UE) 2026/343 Cf. Article 10, paragraphe 1, point b et Annexe IV, point c du Règlement délégué (UE) 2026/343 Les agents antimicrobiens, tets que les antibiotiques par exemple, sont des substances utilisées pour éliminer des microorganismes ou pour arrêter leur dévetoppement et leur multiplication. Ils sont couramment utilisés dans des médicaments à usage vétérinaire pour traiter une grande variété de maladies infectieuses.</t>
  </si>
  <si>
    <t>métaphylactiques (administration d'un médicament à un groupe d'animaux après qu'un diagnostic d'une maladie clinique a été établi pour une partie du groupe);</t>
  </si>
  <si>
    <t>__ l'interdiction totale d'utilisation chez l'animal de certaines substances actives, réservées au traitement d'infections chez l'homme, afin de préserver l'efficacité des antimicrobiens;</t>
  </si>
  <si>
    <t>notamment par la présentation d'engagements de filière, de démarches collectives ou de dispositifs</t>
  </si>
  <si>
    <t>Poisson frais livré moins de 3 jours ouvrés après la débarque ou l'abattage pour</t>
  </si>
  <si>
    <t>7.5. Poisson frais livré moins de 3 jours ouvrés après la débarque ou l'abattage pour</t>
  </si>
  <si>
    <t>l'élevage. Au même titre, un critère d'appréciation, sur la base d'un délai cible de 3 jours ouvrés entre la débarque (ou l'abattage dans le cas d'un poisson d'élevage) et la livraison, permettra de garantir au mieux la sécurité alimentaire et …</t>
  </si>
  <si>
    <t>l'élevage. Au même titre, un critère d'appréciation, sur la base d'un délai cible de 3 jours ouvrés entre la débarque (ou l'abattage dans le cas d'un poisson d'élevage) et la livraison, permettra de garantir au mieux la sécurité alimentaire et la fraîcheur des poissons.</t>
  </si>
  <si>
    <t>Dans le cadre de ce marché, il est visé une livraison des poissons dans un délai de 3 jours ouvrés après (poisson sous vide, sous atmosphère, sous glace,...), ceci afin de garantir Le non- Il est à noter que les livraisons intervenant plus de 6 …</t>
  </si>
  <si>
    <t>Dans le cadre de ce marché, il est visé une livraison des poissons dans un délai de 3 jours ouvrés après (poisson sous vide, sous atmosphère, sous glace,...), ceci afin de garantir Le non- Il est à noter que les livraisons intervenant plus de 6 jours ouvrés après la débarque sont proscrites.</t>
  </si>
  <si>
    <t>de leur bien-être. nt indispensables au biendes installations, alimentation, soins quotidiens, absence de surpopulation des bassins, mode de</t>
  </si>
  <si>
    <t>sans OGM » a été introduit en France par la loi n°2008- 595 du 25 juin 2008 relative aux OGM.</t>
  </si>
  <si>
    <t>sans OGM » a été introduit en France par la loi n°2008- 595 du 25 juin 2008 relative aux OGM. Le décret n°2012-128 du 30 janvier 2012 fixe les règles de. Il prévoit, dient visé OGM (&lt; 0,1% ou &lt; 0,9%) ».</t>
  </si>
  <si>
    <t>de garantie (&lt; 0,1%) ou (&lt; 0,9%) fait partie intégrante de la mention réglementaire.</t>
  </si>
  <si>
    <t>de garantie (&lt; 0,1%) ou (&lt; 0,9%) fait partie intégrante de la mention réglementaire. La mention: « nourri sans OGM (&lt; 0,1 %) » est réservée aux ingrédients non transformés qui proviennent d'animaux d'élevage nourris exclusivement avec des aliments obtenus à partir de matières premières contenant au maximum 0,1 % d'organismes génétiquement modifiés, à condition que cette présence soit fortuite et techniquement inévitable.</t>
  </si>
  <si>
    <t>(&lt; 0,9%) fait partie intégrante de la mention réglementaire Source: https://www.economie.gouv.fr/dgccrf/les-fiches-pratiques/organisme-genetiquement-modifie-en-alimentation,</t>
  </si>
  <si>
    <t>Dans le cadre de ce marché, une attention particulière est portée à la nourriture des poissons réglementation) dans la nourriture devra être privilégiée.</t>
  </si>
  <si>
    <t>VIANDE_BOVINE ; VIANDE_PORCINE</t>
  </si>
  <si>
    <t>» (au niveau de garantie prévu par la réglementation) devra figurer sur 7.9. -être animal en élevage est une priorité du Gouvernement français.</t>
  </si>
  <si>
    <t>» (au niveau de garantie prévu par la réglementation) devra figurer sur 7.9. -être animal en élevage est une priorité du Gouvernement français. A cet égard, la castration à vif des porcetets mâles est interdite en France depuis le 1 er janvier 2022 conformément à</t>
  </si>
  <si>
    <t>III.7.11</t>
  </si>
  <si>
    <t>Pour des raisons de sécurité alimentaire et de protection du consommateur, il est important de mettre aux de porc ou les produits de charcuterie élaborés à partir de viande de porc.</t>
  </si>
  <si>
    <t>7.11. Pour des raisons de sécurité alimentaire et de protection du consommateur, il est important de mettre aux de porc ou les produits de charcuterie élaborés à partir de viande de porc. Cette procédure doit:</t>
  </si>
  <si>
    <t>Dans les élevages, le détenteur des animaux respecte une procédure de gestion du risque</t>
  </si>
  <si>
    <t>Il existe une procédure de signalement des animaux ayant connu un incident « aiguille cassée »</t>
  </si>
  <si>
    <t>détenteur des animaux respecte une procédure de gestion du risque « aiguille cassée ».</t>
  </si>
  <si>
    <t>Il existe une procédure de signalement des animaux ayant connu un incident « aiguille cassée » retrait des</t>
  </si>
  <si>
    <t>pièces à risque sur les animaux ayant connu un incident « aiguille cassée », concernant les deux échines, les deux épaules et la gorge sur chaque animal signalé par le détenteur avant son départ</t>
  </si>
  <si>
    <t>[Page blanche ou sans texte exploitable après suppression des objets graphiques.]</t>
  </si>
  <si>
    <t>III.8</t>
  </si>
  <si>
    <t>ectifs du plan national pour des achats durables (PNAD) 2022-:, CCP).; La loi n° 2023- de</t>
  </si>
  <si>
    <t>Plusieurs considérations sont mises en avant dans le présent clausier, dont certaines peuvent constituer des sous-critères dans le choix des offres techniques.</t>
  </si>
  <si>
    <t>https://www.economie.gouv.fr/dae/fiches-outils-pour-des-achats-eco-responsables</t>
  </si>
  <si>
    <t>Guide pratique pour un approvisionnement durable et de qualité en régie directe</t>
  </si>
  <si>
    <t>Guide pratique pour un approvisionnement durable et de qualité en prestations de services Clausier régional EGAlim - 3AR pour Nouvelle Aquitaine</t>
  </si>
  <si>
    <t>8.2. Valoriser la concentration des chaînes de production</t>
  </si>
  <si>
    <t>concentrer « dans un même pays » les différentes étapes de production. Réduire les transports bien-être animal et de renforcer la maîtrise sanitaire.</t>
  </si>
  <si>
    <t>respect de cette clause. BOF « fabriqué et conditionné dans un même pays » Pour les mêmes raisons que cisoient fabriqués et conditionnés dans un même pays, à partir de matières premières principales Au sens de autre que la réfrigération, la …</t>
  </si>
  <si>
    <t>respect de cette clause. BOF « fabriqué et conditionné dans un même pays » Pour les mêmes raisons que cisoient fabriqués et conditionnés dans un même pays, à partir de matières premières principales Au sens de autre que la réfrigération, la congélation ou la surgélation, y compris les viandes conditionnées sous vide ou sous atmosphère contrôlée</t>
  </si>
  <si>
    <t>/ou sur la facture. Le recours à un produit BOF dont les pays de fabrication et de conditionnement sont différents vaudra ontrôles inopinés -respect de cette clause.</t>
  </si>
  <si>
    <t>Le gaspillage alimentaire intervient à toutes les étapes de la chaîne de valeur: Lors de la production primaire (élevage, pêche et agriculture);</t>
  </si>
  <si>
    <t>Source: https://www.statistiques.devetoppement-durable.gouv.fr/media/7316/download?inline</t>
  </si>
  <si>
    <t>Lors de la transformation (industrie agro-alimentaire); Lors de la distribution; En restauration collective et commerciale; En restauration à domicile; Lors du transport et du stockage.</t>
  </si>
  <si>
    <t>Pour réaliser un achat vertueux et contribuer à la préservation des ressources végétales et animales, -dessus mais aussi sur les conditions de transport et de stockage nécessaires à son approvisionnement.</t>
  </si>
  <si>
    <t>A titre informatif, un projet de norme ISO 20 001 dédiée à la lutte contre le gaspillage alimentaire est en 2025/1892 (révision de la directive-cadre déchets 2008/98/CE), publiée le 10 septembre 2025 et entrée en vigueur le:</t>
  </si>
  <si>
    <t>A titre informatif, un projet de norme ISO 20 001 dédiée à la lutte contre le gaspillage alimentaire est en 2025/1892 (révision de la directive-cadre déchets 2008/98/CE), publiée le 10 septembre 2025 et entrée en vigueur le: une réduction ansformation et de la fabrication et de 30% dans les services de restauration, la distribution et la consommation à domicile, par rapport à la quantité moyenne de déchets alimentaires générée dans ces secteurs entre 2021 et 2023.</t>
  </si>
  <si>
    <t>Le labet national anti-gaspillage alimentaire, prévu à l'article 33 de la loi relative à la lutte contre le gaspillage et à une économie circulaire (AGEC) de 2020, et qui entend valoriser les acteurs de la chaîne alimentaire qui contribuent aux …</t>
  </si>
  <si>
    <t>Le labet national anti-gaspillage alimentaire, prévu à l'article 33 de la loi relative à la lutte contre le gaspillage et à une économie circulaire (AGEC) de 2020, et qui entend valoriser les acteurs de la chaîne alimentaire qui contribuent aux objectifs nationaux de réduction du gaspillage alimentaire, fournit une méthodologie de diagnostic du gaspillage alimentaire et un accompagnement à sa réduction par la définition de critères à la fois qualitatifs et quantitatifs. Le labet est décliné pour les secteurs de la distribution (GMS, grossistes et métiers de bouche, disponible depuis 2023), de la restauration (référentiets « restaurants » et « unités de préparation » disponibles depuis octobre 2025), et de commerciale portent sur les approvisionnements et achats des établissements, la transformation et la préparation, e et les restaurants livrés, et la gestion des denrées non consommées en fin de service ou non livrées. Le référentiet recense des actions mobilisables par les ac.).</t>
  </si>
  <si>
    <t>La plateforme gouvernementale « ma cantine » comporte un module dédié à la lutte contre le gaspillage critères (m</t>
  </si>
  <si>
    <t>gaspi et comporte également un outil de saisie de données de gaspillage. iagnostic simplifié du gaspillage alimentaire.</t>
  </si>
  <si>
    <t>gaspi et comporte également un outil de saisie de données de gaspillage. iagnostic simplifié du gaspillage alimentaire. Comment réduire le gaspillage alimentaire ? 63 initiatives antigaspi inspirantes » disponible sur ce lien, pouvant être reprises dans son marché afin de valoriser les offres les plus vertueuses dans le domaine. Il peut également consulter la fonctionnalité « Anti gaspi » sur « ma cantine ». fiche outil pour des ressources et des déchets.</t>
  </si>
  <si>
    <t>Respecter la tion et de restauration collective. La saisonnalité est différente selon les pays et tous les fruits et légumes ne peuvent être de saisonnalité, disponibles sur internet, notamment le Guide des fruits et légumes en restauration hors</t>
  </si>
  <si>
    <t>8.4. Respecter la tion et de restauration collective. La saisonnalité est différente selon les pays et tous les fruits et légumes ne peuvent être de saisonnalité, disponibles sur internet, notamment le Guide des fruits et légumes en restauration hors</t>
  </si>
  <si>
    <t>domicile du CTIFL (Centre Technique Interprofessionnet Fruits &amp; Légumes). Ce guide comprend</t>
  </si>
  <si>
    <t>notamment des fiches « produits » pour les fruits et les légumes. Ces fiches regroupent les informations</t>
  </si>
  <si>
    <t>essentielles relatives à une meilleure connaissance des espèces de fruits et légumes: variétés, origines, et de conservation, valeurs nutritives, etc 52.</t>
  </si>
  <si>
    <t>Il est également possible de trouver les calendriers de saisonnalité des fruits et légumes sur les liens ci-dessous:</t>
  </si>
  <si>
    <t>https://www.mangerbouger.fr/manger-mieux/bien-manger-sans-se-ruiner/calendrier-de-saison/</t>
  </si>
  <si>
    <t>https://www.interfet.com/actualites/filiere-fruits-et-legumes/calendrier-de-consommation-desfruits-et-legumes-frais/ https://www.lesfruitsetlegumesfrais.com/legumes-de-saison</t>
  </si>
  <si>
    <t>figurant dans son offre, assorti des quantités et origine des produits. Il est entendu que la livraison des fruits et légumes exotiques est à caler sur les saisons des is.</t>
  </si>
  <si>
    <t>figurant dans son offre, assorti des quantités et origine des produits. Il est entendu que la livraison des fruits et légumes exotiques est à caler sur les saisons des is. Les produits surgelés, en boites ou appertisés ne sont pas concernés.</t>
  </si>
  <si>
    <t>Dans so assorti des quantités et origine des produits. Guide CTIFL: https://www.ctifl.fr/guide-des-fruits-et-legumes-en-rhd</t>
  </si>
  <si>
    <t>Tout comme pour les fruits et légumes, il existe une saisonnalité pour les poissons et produits de la mer frais.</t>
  </si>
  <si>
    <t>8.5. Tout comme pour les fruits et légumes, il existe une saisonnalité pour les poissons et produits de la mer frais. zones fonctionnelles et sont plus accessibles à la pêche. Par ailleurs, il est important de respecter les cycles de reproduction de chaque espèce, pour ne pas épuiser les ressources marines.</t>
  </si>
  <si>
    <t>III.8.6</t>
  </si>
  <si>
    <t>Fruits et légumes frais déclassés et produits hors-normes</t>
  </si>
  <si>
    <t>8.6. Les produits déclassés, hors-normes et/ou hors calibres ainsi que les autres produits hors normes issus des industries agroalimentaires sont des denrées aux qualités gustatives équivalentes aux fruits et légumes « classiques »53 ou aux …</t>
  </si>
  <si>
    <t>8.6. Les produits déclassés, hors-normes et/ou hors calibres ainsi que les autres produits hors normes issus des industries agroalimentaires sont des denrées aux qualités gustatives équivalentes aux fruits et légumes « classiques »53 ou aux autres produits transformés dits « standards ».</t>
  </si>
  <si>
    <t>s catégories de produits et ainsi limiter le gaspillage alimentaire, tout en ayant accès à des prix plus restauration (calibres, portions, compatibilité avec le matériet des cuisines, etc.).</t>
  </si>
  <si>
    <t>Ultra Haute Température ») est une technique de conservation permettant de conserver le lait environ 3 mois à température ambiante.</t>
  </si>
  <si>
    <t>8.7. Ultra Haute Température ») est une technique de conservation permettant de conserver le lait environ 3 mois à température ambiante. Pour obtenir du lait UHT, le lait est porté à une température très élevée (entre 140 et 150°) pendant un temps très court (2 à 5 secondes seulement). La brièveté du traitement permet de préserver les qualités du lait tout en détruisant tous les microorganismes, offrant ainsi une longue conservation.</t>
  </si>
  <si>
    <t>Les protéines végétales se trouvent sous forme de produits bruts (riz, quinoa, sarrasin, pois chiche, transform « alternatives végétariennes ».</t>
  </si>
  <si>
    <t>quelle proportion et quantités il est attendu des protéines végétales. Appetlations définies réglementairement par les normes de commercialisation - Décret n° 2024-144 du 26 février 2024 relatif à l'utilisation de certaines dénominations …</t>
  </si>
  <si>
    <t>quelle proportion et quantités il est attendu des protéines végétales. Appetlations définies réglementairement par les normes de commercialisation - Décret n° 2024-144 du 26 février 2024 relatif à l'utilisation de certaines dénominations employées pour désigner des denrées comportant des protéines végétales</t>
  </si>
  <si>
    <t>Les aliments sources de protéines végétales à destination de la consommation humaine se trouvent dans 3 familles de produits:</t>
  </si>
  <si>
    <t>Dans les céréales: blé, riz, maïs, orge, mils (y compris le sorgho), avoine et seigle et « pseudo- céréales »: quinoa et sarrasin;</t>
  </si>
  <si>
    <t>FRUITS_LEGUMES ; PROTEINES_VEGETALES</t>
  </si>
  <si>
    <t>Dans les légumes secs dits « légumineuses »: haricots secs (haricots rouges, haricots de Lima), les fèves, pois chiche, pois cassé, lentilles, lupin;</t>
  </si>
  <si>
    <t>Dans les graines oléagineuses: fruits à coques, soja (oléo protéagineux), sésame, colza,</t>
  </si>
  <si>
    <t>tournesol, lin, etc. Cette liste non exhaustive peut évoluer en fonction de nouvelles productions agricoles et de futures innovations agroalimentaires.</t>
  </si>
  <si>
    <t>galettes de pois chiche, préparation à base de seitan, sauce végétale etc.). L'absence de proposition dans l'offre vaudra élimination.</t>
  </si>
  <si>
    <t>Dans les céréales: blé, riz, maïs, orge, mils (y compris le sorgho), avoine et seigle et « pseudocéréales »: quinoa et sarrasin;</t>
  </si>
  <si>
    <t>tournesol, lin... Cette liste est non exhaustive et pourrait être amenée à évoluer selon les nouvelles productions qui seront faites et les futures innovations agroalimentaires.</t>
  </si>
  <si>
    <t>convives dans la conduite du changement (exemples: attractivité visuetle, communication vertueuse, mise en valeur d 8.9.</t>
  </si>
  <si>
    <t>La clause d'exclusion a vocation à être insérée dans le règlement de consultation (RC).</t>
  </si>
  <si>
    <t>La clause d'exclusion a vocation à être insérée dans le règlement de consultation (RC). Elle n'a pas vocation à s'appliquer aux candidats qui ne seraient pas soumis à l'article L. 229-25 du code de l'environnement.</t>
  </si>
  <si>
    <t>“Les personnes morales de droit privé employant plus de cinq cents personnes et, dans les régions et départements d'outre-mer, les personnes morales de droit privé employant plus de deux cent cinquante personnes.</t>
  </si>
  <si>
    <t>si - Pour en savoir plus sur le BEGES, la Direction des achats de l'État a rédigé une fiche, ns détaillant la réglementation et les possibilités de clauses à mettre en oeuvre.</t>
  </si>
  <si>
    <t>accès aux moyens économiques et financiers et à la formation nécessaires pour leur permettre d'investir dans leur outil de production et de commercialisation;</t>
  </si>
  <si>
    <t>accès aux moyens économiques et financiers et à la formation nécessaires pour leur permettre d'investir dans leur outil de production et de commercialisation; ou en situation de vulnérabilité spécifique du fait de leur environnement physique, économique, social ou politique; ou dont les productions sont liées aux ressources et spécificités de leur territoire et qui n'ont accès habituetlement qu'au marché local pour la distribution de leurs produits;</t>
  </si>
  <si>
    <t>à-dire couvrir les coûts de production, permettre de satisfaire les besoins fondamentaux des travailleurs et de leur famille et;</t>
  </si>
  <si>
    <t>socialement et écologiquement responsables. Cette définition inclut aussi bien le commerce avec pays dévetoppés et inclut donc dans le champ d'application du commerce équitable les échanges avec les producteurs du Nord, notamment en France.</t>
  </si>
  <si>
    <t>Dans son offre, le candidat devra démontrer sa capacité à fournir en quantités suffisantes les produits issus du commerce équitable.</t>
  </si>
  <si>
    <t>9.2. *** calibrage de celle-ci *** pte des considérations relatives au domaine social, à l'emploi ou à la lutte contre les discriminations.</t>
  </si>
  <si>
    <t>indépendants handicapés (TIH), les opérateurs économiques exerçant leur activité en établissement pénitentiaire ou les structures équivalentes lorsqu'elles emploient une proportion minimale, fixée par voie réglementaire tet que prévu par les articles L.</t>
  </si>
  <si>
    <t>9.3. indépendants handicapés (TIH), les opérateurs économiques exerçant leur activité en établissement pénitentiaire ou les structures équivalentes lorsqu'elles emploient une proportion minimale, fixée par voie réglementaire tet que prévu par les articles L. 2113-12 et L. 2113-13 du code de la commande publique.</t>
  </si>
  <si>
    <t>Le code de la commande publique permet de réserver des marchés ou lots à des entreprises adaptées rant des opportunités de travail et de formation.</t>
  </si>
  <si>
    <t>ou SIAE réalisant des prestations de restauration. structure inclusive en particulie 12 du code de la commande publique; L.</t>
  </si>
  <si>
    <t>ou SIAE réalisant des prestations de restauration. structure inclusive en particulie 12 du code de la commande publique; L. 2113-13 du code de la commande publique; 14 du code de la commande</t>
  </si>
  <si>
    <t>En -14 du code de la commande publique, la présente consultation mentionnées à l'article L.</t>
  </si>
  <si>
    <t>En -14 du code de la commande publique, la présente consultation mentionnées à l'article L. 5213-13 du code du travail, à des établissements et services d'accompagnement par le travail mentionnés à l'article L. 344-2 du code de l'action sociale et des familles ainsi qu'à des structures équivalentes, lorsqu'ils emploient une proportion minimale, fixée par voie réglementaire, de travailleurs handicapés qui, en raison de la nature ou de la gravité de leurs déficiences, ne peuvent exercer une activité professionnelle dans des conditions normales, et/ou aux 132-4 du code du travail et à des structures équivalentes, lorsqu'elles emploient une proportion minimale, fixée par voie réglementaire, de travailleurs défavorisés.</t>
  </si>
  <si>
    <t>caractère de structures de l'insertion par l'activité économique, ou de structure équivalente à celle-ci au sens du code (agrément ou équivalent).</t>
  </si>
  <si>
    <t>caractère de structures de l'insertion par l'activité économique, ou de structure équivalente à celle-ci au sens du code (agrément ou équivalent). Pour les structures du travail protégé ou adapté:</t>
  </si>
  <si>
    <t>Pour les Entreprises Adaptées (L. 5213-13 du code du travail), un contrat d'objectif valant</t>
  </si>
  <si>
    <t>Pour les Etablissements et services d'aide par le travail selon la règlementation en vigueur</t>
  </si>
  <si>
    <t>(article L. 344-2 et s. du code de l'action sociale et des familles), la date de publication au recueil des actes administratifs de l'arrêté préfectoral portant autorisation de création, et produire l'arrêté.</t>
  </si>
  <si>
    <t>Pour les structures équivalentes, tout document justifiant que la structure détient une</t>
  </si>
  <si>
    <t>vocation sociale et emploie au moins 50 % de personne en situation de handicap. Pour les structures d'insertion par l'activité économique:</t>
  </si>
  <si>
    <t>Une photocopie intégrale de l'agrément ou de la convention d'objectif triennale avec la</t>
  </si>
  <si>
    <t>DDETS, afin de valider l'éligibilité du candidat de soumissionner à ce marché, en faisant clairement apparaitre la date et la durée du conventionnement,</t>
  </si>
  <si>
    <t>vocation sociale, et emploie une proportion minimale de 50 % de travailleurs défavorisés.</t>
  </si>
  <si>
    <t>10. Sécurité des approvisionnements</t>
  </si>
  <si>
    <t>documents de consultation ou pour provoquer un rendez-vous afin de définir des modalités nécessaires à la préserva ou de rendez-vous:</t>
  </si>
  <si>
    <t>Une clause de rendez-vous est une disposition contractuelle qui organise des rencontres</t>
  </si>
  <si>
    <t>cution du marché, anticiper les difficultés, et envisager des ajustements éventuels.</t>
  </si>
  <si>
    <t>cution du marché, anticiper les difficultés, et envisager des ajustements éventuels. Elle favorise le dialogue et la coopération, sans nécessairement prévoir de mécanisme formel de modification des prix ou des conditions contractuelles. Néanmoins, elle peut également déboucher sur une clause de réexamen;</t>
  </si>
  <si>
    <t>Une clause de réexamen permettra aux parties de modifier le marché dans les conditions des</t>
  </si>
  <si>
    <t>Concernant les indices, le Réseau des Nouvelles des Marchés (RNM) délivre aux professionnels de l'agroalimentaire des informations précises sur les cours de certains produits agroalimentaires.</t>
  </si>
  <si>
    <t>Concernant les indices, le Réseau des Nouvelles des Marchés (RNM) délivre aux professionnels de l'agroalimentaire des informations précises sur les cours de certains produits agroalimentaires. Les seules cotations nationales officielles spécifiques aux produits alimentaires publiées en France sont les cotations du RNM, service public piloté par FranceAgriMer en partenariat avec le ministère de Cf. circulaire n°6380/SG du 29 novembre 2022 Article R2113-13 du code de la commande publique portant sur les prix révisables Cf. Circulaire du Gouvernement du 29-11-2022</t>
  </si>
  <si>
    <t>service public en fait un observateur neutre, objectif et fiable. La majorité des produits achetés en restauration collective sont couverts par des indicateurs de prix intégrés dans le RNM.</t>
  </si>
  <si>
    <t>service public en fait un observateur neutre, objectif et fiable. La majorité des produits achetés en restauration collective sont couverts par des indicateurs de prix intégrés dans le RNM. Ils sont en ligne en accès gratuit sur le site internet du RNM, rubrique « Restauration collective » RNM - restauration collective.</t>
  </si>
  <si>
    <t>Où trouver les indicateurs et cotations de référence du RNM pour la restauration collective ?</t>
  </si>
  <si>
    <t>Où trouver les indicateurs et cotations de référence du RNM pour la restauration collective ? Les cotations de références et indicateurs destinés aux contrats de restauration collective sont publiés par le RNM et accessibles gratuitement sur son site internet rnm.franceagrimer.fr rubrique « Restauration collective » RNM - restauration collective Les indicateurs RNM sont publiés sur le site internet du RNM et diffusés sous forme de message pour les abonnés, mensuellement en milieu de mois, avec les indicateurs du mois en cours.</t>
  </si>
  <si>
    <t>une un ajustement initial des prix. Enfin, il peut être utile de prévoir une mise au point du marché 59 et le début de son exécution, à finaliser ou préciser des modalités pratiques, techniques ou financières générale du marché et les …</t>
  </si>
  <si>
    <t>une un ajustement initial des prix. Enfin, il peut être utile de prévoir une mise au point du marché 59 et le début de son exécution, à finaliser ou préciser des modalités pratiques, techniques ou financières générale du marché et les conditions de mise en concurrence initiales.</t>
  </si>
  <si>
    <t>https://rnm.franceagrimer.fr/abonne?AJOUTER Article R2152-13 du code de la commande publique</t>
  </si>
  <si>
    <t>alimentaires FREQUENCE PRODUITS CONCERNES DATE OPTIMALE DE REVISION Produits de la mer Frais Hebdomadaire - Le jeudi pour le lundi suivant Fruits et légumes Frais</t>
  </si>
  <si>
    <t>Autres produits Frais (viandes fraîches, - le 20 de chaque mois pour le mois Mensuelle volailles fraîches, etc.) suivant -Produits surgelés Décembre pour janvier, février, mars</t>
  </si>
  <si>
    <t>VIANDE_PORCINE ; PRODUITS_LAITIERS ; FRUITS_LEGUMES</t>
  </si>
  <si>
    <t>Charcuterie et produits traiteur - Mars pour avril, mai, juin Trimestrielle - Juin pour juillet, août, septembre -Pains frais - Septembre pour octobre, -Fruits et légumes de 4ème et 5ème gamme novembre, décembre -Produits laitiers et …</t>
  </si>
  <si>
    <t>Charcuterie et produits traiteur - Mars pour avril, mai, juin Trimestrielle - Juin pour juillet, août, septembre -Pains frais - Septembre pour octobre, -Fruits et légumes de 4ème et 5ème gamme novembre, décembre -Produits laitiers et ovoproduits -Produits d'épicerie -Produits de campagne (comportant, Décembre pour janvier, février, notamment, une part importante de fruits et</t>
  </si>
  <si>
    <t>mars, avril, mai et juin légumes saisonniers - ex.: compotes, fruits au Juin pour juillet, août, septembre,</t>
  </si>
  <si>
    <t>sirop, salade de fruits) octobre, novembre et décembre Semestrietle -Café -Produits type "corps gras" (huiles, etc.) Janvier pour février, mars, avril, mai,</t>
  </si>
  <si>
    <t>prier et de recourir à cette annexe financière standardisée dans leurs dossiers de la page dédiée du site de la Direction des Affaires juridiques.</t>
  </si>
  <si>
    <t>[Se référer à la fiche DAJ pour sélectionner la formule de révision et les indices adéquats]</t>
  </si>
  <si>
    <t>La méthode de notation du prix de son besoin et du niveau de concurrence anticipé pour sa consultation de marché.</t>
  </si>
  <si>
    <t>La méthode de notation du prix de son besoin et du niveau de concurrence anticipé pour sa consultation de marché. Le guide pratique « Le prix dans les marchés publics » présente plusieurs formules possibles.</t>
  </si>
  <si>
    <t>Calculer le prix sur une moyenne de prix (méthode 3 du guide) permet de limiter les écarts de notation des offres financières proposant des produits moins qualitatifs et très en écart avec le prix normal du marché60.</t>
  </si>
  <si>
    <t>moyen des offres déposées + Prix offre à noter) marchés publics de la direction des affaires juridiques des ministères économiques et financiers (page 104)</t>
  </si>
  <si>
    <t>Une fois le marché rédigé et attribué, le suivi de sa mise en œuvre est essentiet pour s'assurer:</t>
  </si>
  <si>
    <t>__ Dusuivi fin des consommations, notamment en produits durables et de qualité et bio, pour atteindre les objectifs de la loi EGAlim;</t>
  </si>
  <si>
    <t>rapportant CCAP sous-critère environnemental RC lutte contre le gaspillage alimentaire CCAP condition d'exécution CCAP abattus et transformés dans un même pays »</t>
  </si>
  <si>
    <t>lutte contre le gaspillage alimentaire sous-critère environnemental RC condition d'exécution CCAP élevés, abattus et transformés dans un condition d'exécution CCTP même pays »</t>
  </si>
  <si>
    <t>Disposition pouvant être insérée dans le RC Afin de faciliter l'insertion professionnelle des publics en difficulté, il est fait application des dispositions de l'article L.2112-2 du code de la commande publique en incluant dans le CCAP ou CCP …</t>
  </si>
  <si>
    <t>Disposition pouvant être insérée dans le RC Afin de faciliter l'insertion professionnelle des publics en difficulté, il est fait application des dispositions de l'article L.2112-2 du code de la commande publique en incluant dans le CCAP ou CCP une clause d'insertion par l'activité économique.</t>
  </si>
  <si>
    <t>Il est mis en place un dispositif d'accompagnement pour faciliter la mise en œuvre de la clause d'insertion.</t>
  </si>
  <si>
    <t>Il est mis en place un dispositif d'accompagnement pour faciliter la mise en œuvre de la clause d'insertion. Dans ce cadre, il est possible de contacter le facilitateur pour s'informer des modalités de mise en œuvre de la clause d'insertion: [A COMPLETER avec les coordonnées du facilitateur].</t>
  </si>
  <si>
    <t>Cette clause est applicable (A COMPLETER, EX: pour ce marché/pour les lots n°...).</t>
  </si>
  <si>
    <t>Cette clause est applicable (A COMPLETER, EX: pour ce marché/pour les lots n°...). Elle est mise en œuvre et contrôlée (A COMPLETER, EX: par marché subséquent/ par lot, etc.).</t>
  </si>
  <si>
    <t>Ces engagements figurent (A COMPLETER, EX: dans l'acte d'engagement (formulaire ATTRI1) du marché ou dans son annexe n° X)</t>
  </si>
  <si>
    <t>les demandeurs d'emploi de longue durée (plus de 12 mois d'inscription au chômage);</t>
  </si>
  <si>
    <t>les allocataires du revenu de solidarité active (RSA) en recherche d'emploi ou leurs ayants droits:</t>
  </si>
  <si>
    <t>les publics reconnus travailleurs handicapés au sens de l'article L. 5212-13 du Code du travail, orientés en milieu ordinaire;</t>
  </si>
  <si>
    <t>les bénéficiaires d'allocations: allocation spécifique de solidarité (ASS), allocation adulte</t>
  </si>
  <si>
    <t>handicapé (AAHI), allocation de veuvage (AV); allocation transitoire de solidarité (ATS) les personnes percevant une pension d'invalidité;</t>
  </si>
  <si>
    <t>les jeunes entre 16 et 25 ans de niveau infra 5 soit d'un niveau inférieur au CAP/BEP;</t>
  </si>
  <si>
    <t>les jeunes de moins de 26 ans, diplômés ou non, sortis du système scolaire ou de</t>
  </si>
  <si>
    <t>l'enseignement supérieur depuis au moins 6 mois et s'engageant dans une démarche d'insertion et de recherche d'emploi;</t>
  </si>
  <si>
    <t>les jeunes en suivi renforcé de type PACEA, SMA, SMV, en sortie de dispositif Garantie Jeunes</t>
  </si>
  <si>
    <t>les personnes ayant le statut de réfugié ou bénéficiaires de la protection subsidiaire;</t>
  </si>
  <si>
    <t>les personnes prises en charge par les structures d'insertion par l'activité économique (SIAE)</t>
  </si>
  <si>
    <t>définies à l'article L. 5132-4 du code du travail: entreprises d'insertion (El), entreprise de travail temporaire d'insertion (ETTI), association intermédiaire (AI), atetier et chantier d'insertion (ACI); les demandeurs d'emploi senior (plus de 50 ans):</t>
  </si>
  <si>
    <t>les personnes employées par une régie de quartier ou de territoire agréée;</t>
  </si>
  <si>
    <t>les personnes prises en charge dans des dispositifs particuliers, notamment les Etablissements</t>
  </si>
  <si>
    <t>publics d'insertion de la Défense (EPIDE), les Ecoles de la deuxième chance (E2C) ainsi que les personnes en parcours d'insertion au sein des groupements d'employeurs pour l'insertion et la qualification (GEIQ);</t>
  </si>
  <si>
    <t>les personnes placées sous-main de justice et employées au sein des Services de l'emploi</t>
  </si>
  <si>
    <t>pénitentiaire et des Régies industrielles des établissements pénitentiaires (SEP / RIEP);</t>
  </si>
  <si>
    <t>d'autres personnes rencontrant des difficultés particulières, sur avis motivé de Pôle Emploi,</t>
  </si>
  <si>
    <t>des maisons de l'emploi, des plans locaux pour l'insertion et l'emploi (PLIE), des Missions locales, des Maisons départementales des personnes handicapées (MDPH) ou de Cap emploi.</t>
  </si>
  <si>
    <t>Par la mise à disposition de salariés en insertion via le recours à une association intermédiaire</t>
  </si>
  <si>
    <t>(AI), ou à une entreprise de travail temporaire d'insertion (ETTI), ou à un groupement d'employeurs pour l'insertion et la qualification (GEIQ);</t>
  </si>
  <si>
    <t>Par une embauche directe en contrat à durée indéterminée (CDI), en contrat à durée</t>
  </si>
  <si>
    <t>Parle recours à la sous-traitance ou à la co-traitance avec une entreprise d'insertion (El) ou une</t>
  </si>
  <si>
    <t>entreprise adaptée (EA) ou par le recours à des établissements et services d'aides par le travail (SAT).</t>
  </si>
  <si>
    <t>Si la formation fait partie du contrat de travail (contrat de professionnalisation, contrat</t>
  </si>
  <si>
    <t>d'apprentissage, contrat d'insertion professionnelle), les heures de formation sont</t>
  </si>
  <si>
    <t>Nom de la structure: Nom du facilitateur: Adresse: Téléphone: Courriet: Mission du facilitateur A titre informatif, dans le cadre du marché, le facilitateur a pour mission notamment:</t>
  </si>
  <si>
    <t>compétence...) et de lui proposer les modalités les plus appropriées de mise en œuvre de la clause d'insertion (embauche directe, mise à disposition, etc.);</t>
  </si>
  <si>
    <t>de mettre en oeuvre des actions de formation (préqualification, qualification, alternance) pour favoriser le recrutement direct des personnes en insertion;</t>
  </si>
  <si>
    <t>_ d'organiser le suivi des publics jusqu'à la fin de la période d'intégration dans l'emploi avec le concours de structures spécialisées;</t>
  </si>
  <si>
    <t>(fiche de poste établie conjointement entre l'entreprise et le facilitateur);</t>
  </si>
  <si>
    <t>de sensibiliser l'entreprise à la mise en place de parcours d'intégration individualisés pour</t>
  </si>
  <si>
    <t>des publics éloignés de l'emploi ou en découverte d'un nouveau métier;</t>
  </si>
  <si>
    <t>de sensibiliser les professionnels de l'emploi au secteur d'activité de l'entreprise; _ d'organiser des actions en termes de découverte des métiers;</t>
  </si>
  <si>
    <t>de suivre et de contrôler l'application de la clause d'insertion et de signaler les non-</t>
  </si>
  <si>
    <t>les mois, les trimestres, à date fixe (Par exemple 31 mars, 30 juin, 30 septembre et 31 décembre)] et avant le 15 du mois suivant, tous renseignements utiles (A COMPLETER,</t>
  </si>
  <si>
    <t>En effet, les règles contenues dans le règlement de la consultation, et plus largement dans le dossier de de contentieux sur son interprétation.</t>
  </si>
  <si>
    <t>Article 1 - IDENTIFICATION Article 2 - OBJET DU MARCHE Article 3 - ALLOTISSEMENT Article 4 - FORME DU MARCHE Article 5 - DUREE DU MARCHE</t>
  </si>
  <si>
    <t>Cadre général 5.2 Reconduction du marché 5.3 Fractionnement des prestations Article 6 - LIEU D'EXECUTION Article 7 - DOCUMENTS CONTRACTUELS Article 8 - MODALITES D'EXECUTION DES PRESTATIONS</t>
  </si>
  <si>
    <t>5.1 Cadre général 5.2 Reconduction du marché 5.3 Fractionnement des prestations Article 6 - LIEU D'EXECUTION Article 7 - DOCUMENTS CONTRACTUELS Article 8 - MODALITES D'EXECUTION DES PRESTATIONS</t>
  </si>
  <si>
    <t>Forme et contenu des prix 9.2 Variation des prix 9.3 Avances 9.4 Modalités financières 9.5 Modalités de facturation 9.6 Service fait présumé</t>
  </si>
  <si>
    <t>9.1 Forme et contenu des prix 9.2 Variation des prix 9.3 Avances 9.4 Modalités financières 9.5 Modalités de facturation 9.6 Service fait présumé</t>
  </si>
  <si>
    <t>Dispositions applicables en cas de menace sanitaire grave appetant des mesures d'urgence 10.9 Différends 10.10 Litiges et contentieux Article 11- ANNEXES Article 12 - DEROGATIONS AU CCAG</t>
  </si>
  <si>
    <t>10.8 Dispositions applicables en cas de menace sanitaire grave appetant des mesures d'urgence 10.9 Différends 10.10 Litiges et contentieux Article 11- ANNEXES Article 12 - DEROGATIONS AU CCAG</t>
  </si>
  <si>
    <t>Table des matières type d'un CCTP ARTICLE 1: OBJET ET PERIMETRE ARTICLE 2: ELEMENTS DE CONTEXTE ARTICLE 3: DEFINITIONS ET GLOSSAIRE ARTICLE 4: ALLOTISSEMENT ARTICLE 5: DISPOSITIONS COMMUNES A TOUS LES LOTS ARTICLE 6:</t>
  </si>
  <si>
    <t>Table des matières type d'un CCTP ARTICLE 1: OBJET ET PERIMETRE ARTICLE 2: ELEMENTS DE CONTEXTE ARTICLE 3: DEFINITIONS ET GLOSSAIRE ARTICLE 4: ALLOTISSEMENT ARTICLE 5: DISPOSITIONS COMMUNES A TOUS LES LOTS ARTICLE 6: DESCRIPTION DES PRESTATIONS ARTICLE 7: QUALITE ENVIRONNEMENTALE DES PRESTATIONS ARTICLE 8: COLLECTE DES DECHETS ET PROPRETE ARTICLE 9: HYGIENE ET SECURITE ALIMENTAIRES</t>
  </si>
  <si>
    <t>Contrôles bactériologiques et réglementation en vigueur 9.2 Agencement, maintien au froid et réchauffe des denrées alimentaires</t>
  </si>
  <si>
    <t>9.1 Contrôles bactériologiques et réglementation en vigueur 9.2 Agencement, maintien au froid et réchauffe des denrées alimentaires</t>
  </si>
  <si>
    <t>ARTICLE 10: TRANSPORT ET LIVRAISON DES COMMANDES - CONDITIONS D'INTERVENTION</t>
  </si>
  <si>
    <t>3.1 Procédure de passation 3.2 Allotissement 3.3 Tranches 3.4 Durée du marché 3.5 Lieu d'exécution 3.6 Variantes 3.7 Prestations supplémentaires éventuelles 3.8 Considérations sociales 3.9 Considérations environnementales 3.10 Traitement de …</t>
  </si>
  <si>
    <t>3.1 Procédure de passation 3.2 Allotissement 3.3 Tranches 3.4 Durée du marché 3.5 Lieu d'exécution 3.6 Variantes 3.7 Prestations supplémentaires éventuelles 3.8 Considérations sociales 3.9 Considérations environnementales 3.10 Traitement de données à caractère personnet 3.11 Secret des affaires Article 4 - INFORMATION DES CANDIDATS</t>
  </si>
  <si>
    <t>Contenu des documents de la consultation 4.2 Principes généraux sur les échanges électroniques 4.3 Echanges électroniques relatifs à la présente consultation 4.4 Visite sur site Article 5 - CANDIDATURE</t>
  </si>
  <si>
    <t>4.1 Contenu des documents de la consultation 4.2 Principes généraux sur les échanges électroniques 4.3 Echanges électroniques relatifs à la présente consultation 4.4 Visite sur site Article 5 - CANDIDATURE</t>
  </si>
  <si>
    <t>Présentation de l'offre 6.2 Examen des offres 6.3 Critères d'attribution 6.4 Méthode de notation des offres 6.5 Durée de validité des offres 6.6 Echantillons</t>
  </si>
  <si>
    <t>6.1 Présentation de l'offre 6.2 Examen des offres 6.3 Critères d'attribution 6.4 Méthode de notation des offres 6.5 Durée de validité des offres 6.6 Echantillons</t>
  </si>
  <si>
    <t>Article 11 - AMENAGEMENTS EN CAS DE MENACE SANITAIRE GRAVE APPELANT DES MESURES D'URGENCE Article 12 - ANNEXES</t>
  </si>
  <si>
    <t>VIII</t>
  </si>
  <si>
    <t>VIII. Objectifs et critères environnementaux et sociaux Article L.</t>
  </si>
  <si>
    <t>VIII. Objectifs et critères environnementaux et sociaux Article L. 2112-2</t>
  </si>
  <si>
    <t>environnementales https://www.legifrance.gouv.fr/codes/article_lc/LEGIARTI000037703468?init=true&amp;page=1&amp;query=L.2112-2&amp;searchField=ALL&amp;tab_selection=all Article R.</t>
  </si>
  <si>
    <t>environnementales https://www.legifrance.gouv.fr/codes/article_lc/LEGIARTI000037703468?init=true&amp;page=1&amp;query=L.2112-2&amp;searchField=ALL&amp;tab_selection=all Article R. 2152-7</t>
  </si>
  <si>
    <t>environnementales) https://www.legifrance.gouv.fr/codes/article_lc/LEGIARTI000037730485?init=true&amp;page=1&amp;query=R.2152-7+&amp;searchField=ALL&amp;tab_selection=all Candidature</t>
  </si>
  <si>
    <t>environnementales) https://www.legifrance.gouv.fr/codes/article_lc/LEGIARTI000048245350?isSuggest=true Article L.</t>
  </si>
  <si>
    <t>environnementales) https://www.legifrance.gouv.fr/codes/article_lc/LEGIARTI000048245350?isSuggest=true Article L. 2141-11</t>
  </si>
  <si>
    <t>https://www.legifrance.gouv.fr/codes/article_lc/LEGIARTI000047292973?init=true&amp;page=1&amp;query=L.2141-11+&amp;searchField=ALL&amp;tab_selection=all</t>
  </si>
  <si>
    <t>Article R. 2112-13 Prix révisables (rappel de la possibilité/encadrement de la révision de prix)</t>
  </si>
  <si>
    <t>https://www.legifrance.gouv.fr/codes/id/LEGIARTI000037955789/2025-12-01?isSuggest=true</t>
  </si>
  <si>
    <t>Article R. 2152-13 Mise au point du marché (finalisation avant notification)</t>
  </si>
  <si>
    <t>https://www.legifrance.gouv.fr/codes/id/LEGIARTI000037730467/2025-12-01?isSuggest=true Articles R.</t>
  </si>
  <si>
    <t>https://www.legifrance.gouv.fr/codes/id/LEGIARTI000037730467/2025-12-01?isSuggest=true Articles R. 2194-1 à R. 2194-10</t>
  </si>
  <si>
    <t>réexamen, circonstances imprévues, etc.) https://www.legifrance.gouv.fr/codes/section_lc/LEGITEXT000037701019/LEGISCTA000037725 133/#LEGISCTA000037729569 Sous-traitance</t>
  </si>
  <si>
    <t>Article R. 2193-4 Acceptation et agrément des conditions de paiement du sous-traitant</t>
  </si>
  <si>
    <t>https://www.legifrance.gouv.fr/codes/id/LEGIARTI000037729621/2025-12-01?isSuggest=true Réservation de marchés / marchés réservés</t>
  </si>
  <si>
    <t>Article L. 2113-12 à L. 2113-14 Réservation de marchés aux opérateurs économiques qui</t>
  </si>
  <si>
    <t>emploient des travailleurs handicapés et défavorisés https://www.legifrance.gouv.fr/codes/id/LEGIARTI000048598773/2025-12-01?isSuggest=true</t>
  </si>
  <si>
    <t>Données essentielles et transparence: Arrêté du 22 décembre 2022 modifié</t>
  </si>
  <si>
    <t>https://www.legifrance.gouv.fr/loda/id/JORFTEXT000046850496?init=true&amp;isAdvancedResult=true&amp;page=1&amp;pageSize=10&amp;query=%7B%28%40ALL%5Bt%22Arr%C3%AAt%C3%A9+du+22+d%C3%A9cembre+2022%22%5D%29%7D&amp;tab_selection=all&amp;typeRecherche=date</t>
  </si>
  <si>
    <t>agriculture.gouv.fr economie.gouv.fr Contrôle qualité de conversion</t>
  </si>
  <si>
    <t>Clausier denrées alimentaires et restauration collective - Conseil National de la Restauration Collective</t>
  </si>
  <si>
    <t>2 - Clausier denrées alimentaires et restauration collective - Conseil National de la Restauration Collective</t>
  </si>
  <si>
    <t>des dispositions de la loi EGAlim sur: https://ma-cantine.agriculture.gouv.fr/accueil/</t>
  </si>
  <si>
    <t>Contributeurs</t>
  </si>
  <si>
    <t>Remerciements Le Conseil national de la restauration collective remercie les contributeurs à la rédaction de ce clausier, par ordre alphabétique:</t>
  </si>
  <si>
    <t>Remerciements Le Conseil national de la restauration collective remercie les contributeurs à la rédaction de ce clausier, par ordre alphabétique: - L'Agence Bio - Agores - l'AMF - ANIA - GECO Food Service - ANVOL - Le CERCLE - Chambres d'agriculture France - La Confédération des Grossistes de France, CGF - La Coopération Agricole - le CNPO - le CNFPT -le CNIEL - la FNAB - la FNSEA - France Filière pêche - INAPORC - INTERBEV - INTERFEL - Restau'Co et ses adhérents - Le SNRC - Le Ministère de l'Agriculture, de l'Agro-alimentaire et de Souveraineté alimentaire, Direction générale de l'alimentation et Direction générale de la performance économique et environnementale des entreprises - Le Ministère de l’Action et des Comptes publics, Direction des achats de l'État, pleinement mobilisée dans la rédaction de ce livrable -Le Ministère de l'Économie, des Finances et de la Souveraineté industrielle, énergétique et numérique, Direction des affaires juridiques et Direction générale de la concurrence, de la consommation et de la répression des fraudes - Le Ministère de la Transition écologique, de la Biodiversité et des Négociations internationales sur le climat et la nature.</t>
  </si>
  <si>
    <t>4. Clausier denrées alimentaires et restauration collective - Conseil National de la Restauration Collective</t>
  </si>
  <si>
    <t>PREAMBULE … 2</t>
  </si>
  <si>
    <t>REMERCIEMENTS … 4 … 7</t>
  </si>
  <si>
    <t>LE POIDS ET LES DEFIS DE LA FILIERE FRANÇAISE EN EUROPE … 7</t>
  </si>
  <si>
    <t>1. LE POIDS ET LES DEFIS DE LA FILIERE FRANÇAISE EN EUROPE … 7</t>
  </si>
  <si>
    <t>LES ECHANGES COMMERCIAUX AGROALIMENTAIRES … 10</t>
  </si>
  <si>
    <t>2. LES ECHANGES COMMERCIAUX AGROALIMENTAIRES … 10</t>
  </si>
  <si>
    <t>Enjeux de politiques publiques</t>
  </si>
  <si>
    <t>II. ENJEUX DE POLITIQUES PUBLIQUES … 11</t>
  </si>
  <si>
    <t>DEUX GRANDES LOIS IMPACTANT LES ACHATS ALIMENTAIRES … 11</t>
  </si>
  <si>
    <t>1. DEUX GRANDES LOIS IMPACTANT LES ACHATS ALIMENTAIRES … 11</t>
  </si>
  <si>
    <t>LA DETERMINATION DES PRODUITS DURABLES ET DE QUALITE … 12</t>
  </si>
  <si>
    <t>2. LA DETERMINATION DES PRODUITS DURABLES ET DE QUALITE … 12</t>
  </si>
  <si>
    <t>LE SOURÇAGE: PRATIQUE D ACHAT INDISPENSABLE … 17</t>
  </si>
  <si>
    <t>1. LE SOURÇAGE: PRATIQUE D ACHAT INDISPENSABLE … 17</t>
  </si>
  <si>
    <t>2. ALLOTISSEMENT … 18</t>
  </si>
  <si>
    <t>Mise en œuvre de la loi EGAlim</t>
  </si>
  <si>
    <t>3. M EGAlim … 20</t>
  </si>
  <si>
    <t>Pourcentages de produits durables, de qualité et bio … 20 3.2. Plan de progrès relatif à EGAlim … 24</t>
  </si>
  <si>
    <t>3.1. Pourcentages de produits durables, de qualité et bio … 20 3.2. Plan de progrès relatif à EGAlim … 24</t>
  </si>
  <si>
    <t>Réglementation relative à la traçabilité des denrées alimentaires</t>
  </si>
  <si>
    <t>REGLEMENTATION RELATIVE A LA TRAÇABILITE DES DENREES ALIMENTAIRES … 28 4.1. Etiquetage de l'origine … 28</t>
  </si>
  <si>
    <t>4. REGLEMENTATION RELATIVE A LA TRAÇABILITE DES DENREES ALIMENTAIRES … 28 4.1. Etiquetage de l'origine … 28</t>
  </si>
  <si>
    <t>Pour les volailles fraîches en vrac, demander la traçabilité … 30</t>
  </si>
  <si>
    <t>4.2. Pour les volailles fraîches en vrac, demander la traçabilité … 30</t>
  </si>
  <si>
    <t>Autres réglementations relatives à l’alimentation</t>
  </si>
  <si>
    <t>AUTRES REGLEMENTATIONS RELATIVES A L ALIMENTATION … 34 … 34 5.2. Viande séparée mécaniquement … 35</t>
  </si>
  <si>
    <t>5. AUTRES REGLEMENTATIONS RELATIVES A L ALIMENTATION … 34 … 34 5.2. Viande séparée mécaniquement … 35</t>
  </si>
  <si>
    <t>Renforcer la vigilance sur les protéines animales transformées … 36</t>
  </si>
  <si>
    <t>5.3. Renforcer la vigilance sur les protéines animales transformées … 36</t>
  </si>
  <si>
    <t>Leviers relatifs à la qualité du produit</t>
  </si>
  <si>
    <t>LEVIERS RELATIFS A LA QUALITE DU PRODUIT … 38</t>
  </si>
  <si>
    <t>6. LEVIERS RELATIFS A LA QUALITE DU PRODUIT … 38</t>
  </si>
  <si>
    <t>Commander du muscle entier non mélangé</t>
  </si>
  <si>
    <t>Commander du muscle entier non mélangé … 39</t>
  </si>
  <si>
    <t>6.3. Commander du muscle entier non mélangé … 39</t>
  </si>
  <si>
    <t>Usage limité en nitrates/nitrites ajoutés dans les charcuteries … 40 … 41 6.6. Acheter un ensemble de muscles … 42</t>
  </si>
  <si>
    <t>6.4. Usage limité en nitrates/nitrites ajoutés dans les charcuteries … 40 … 41 6.6. Acheter un ensemble de muscles … 42</t>
  </si>
  <si>
    <t>Leviers relatifs à la sécurité des aliments et au bien-être animal</t>
  </si>
  <si>
    <t>LEVIERS RELATIFS A LA SECURITE DES ALIMENTS ET AU BIEN-ETRE ANIMAL … 43 … 43 … 44</t>
  </si>
  <si>
    <t>7. LEVIERS RELATIFS A LA SECURITE DES ALIMENTS ET AU BIEN-ETRE ANIMAL … 43 … 43 … 44</t>
  </si>
  <si>
    <t>Pour les volailles de chair, privilégier au moins un élevage plein air … 46 7.4.</t>
  </si>
  <si>
    <t>7.3. Pour les volailles de chair, privilégier au moins un élevage plein air … 46 7.4. Utilisation raisonnée des antimicrobiens … 47</t>
  </si>
  <si>
    <t>Poisson frais livré moins d … 48 … 50 … 50 7.8. Poissons nourris « sans OGM » … 51</t>
  </si>
  <si>
    <t>7.5. Poisson frais livré moins d … 48 … 50 … 50 7.8. Poissons nourris « sans OGM » … 51</t>
  </si>
  <si>
    <t>Viande de porc et charcuterie … 52 mé et formé un référent bien-être animal … 53</t>
  </si>
  <si>
    <t>7.9. Viande de porc et charcuterie … 52 mé et formé un référent bien-être animal … 53</t>
  </si>
  <si>
    <t>Procédure de maîtrise du risque aiguille cassée dans les viandes porcines … 54</t>
  </si>
  <si>
    <t>7.11. Procédure de maîtrise du risque aiguille cassée dans les viandes porcines … 54</t>
  </si>
  <si>
    <t>LEVIERS RELATIFS A L ENVIRONNEMENT ET A LA SOUVERAINETE ALIMENTAIRE … 56 … 57</t>
  </si>
  <si>
    <t>8. LEVIERS RELATIFS A L ENVIRONNEMENT ET A LA SOUVERAINETE ALIMENTAIRE … 56 … 57</t>
  </si>
  <si>
    <t>Valoriser la concentration des chaînes de production … 58 8.3. Lutte contre le gaspillage alimentaire … 61 8.4.</t>
  </si>
  <si>
    <t>8.2. Valoriser la concentration des chaînes de production … 58 8.3. Lutte contre le gaspillage alimentaire … 61 8.4. Respect de la saisonnalité des fruits et légumes … 64 8.5. Respect de la saisonnalité de la pêche … 66</t>
  </si>
  <si>
    <t>Recourir aux « fruits et légumes frais » déclassés et aux produits hors-normes … 67 8.7.</t>
  </si>
  <si>
    <t>8.6. Recourir aux « fruits et légumes frais » déclassés et aux produits hors-normes … 67 8.7. Lait UHT plutôt que pasteurisé … 68 8.8. Diversifier les sources de protéines végétales … 69</t>
  </si>
  <si>
    <t>SECURITE DES APPROVISIONNEMENTS … 80</t>
  </si>
  <si>
    <t>10. SECURITE DES APPROVISIONNEMENTS … 80</t>
  </si>
  <si>
    <t>Le prix et sa révision</t>
  </si>
  <si>
    <t>LE PRIX ET SA REVISION … 81</t>
  </si>
  <si>
    <t>11. LE PRIX ET SA REVISION … 81</t>
  </si>
  <si>
    <t>LE SUIVI DE L EXECUTION … 87</t>
  </si>
  <si>
    <t>12. LE SUIVI DE L EXECUTION … 87</t>
  </si>
  <si>
    <t>IV. SYNTHESE POUR UN MARCHE EN GESTION DIRECTE … 88</t>
  </si>
  <si>
    <t>V. SYNTHESE POUR UN MARCHE EN GESTION CONCEDEE … 91</t>
  </si>
  <si>
    <t>VI. ANNEXE 1 … 94</t>
  </si>
  <si>
    <t>VII. ANNEXE 2 PLAN « TYPE … 98</t>
  </si>
  <si>
    <t>VIII. ANNEXE 3: LISTE DES ARTICLES DU CODE DE LA COMMANDE PUBLIQUE CITES DANS LE CLAUSIER … 104</t>
  </si>
  <si>
    <t>Programme national nutrition santé</t>
  </si>
  <si>
    <t>2 Programme national nutrition santé</t>
  </si>
  <si>
    <t>L'intégralité de ces données est extraite de la fiche pratique du ministère chargé de l'agriculture « Tour d'horizon du secteur agroalimentaire en France »</t>
  </si>
  <si>
    <t>3 L'intégralité de ces données est extraite de la fiche pratique du ministère chargé de l'agriculture « Tour d'horizon du secteur agroalimentaire en France »</t>
  </si>
  <si>
    <t>7 - Clausier denrées alimentaires et restauration collective - Conseil National de la Restauration Collective</t>
  </si>
  <si>
    <t>EGAlim / Climat et résilience</t>
  </si>
  <si>
    <t>8 er janvier 2024.</t>
  </si>
  <si>
    <t>20 - Clausier denrées alimentaires et restauration collective - Conseil National de la Restauration Collective</t>
  </si>
  <si>
    <t>22 - Clausier denrées alimentaires et restauration collective - Conseil National de la Restauration Collective</t>
  </si>
  <si>
    <t>23 - Clausier denrées alimentaires et restauration collective - Conseil National de la Restauration Collective</t>
  </si>
  <si>
    <t>24. Clausier denrées alimentaires et restauration collective - Conseil National de la Restauration Collective</t>
  </si>
  <si>
    <t>25 - Clausier denrées alimentaires et restauration collective - Conseil National de la Restauration Collective</t>
  </si>
  <si>
    <t>du caractère de qual et labets en cours de validité et mentionnant explicitement les produits référencés au bordereau de prix unitaire (BPU).</t>
  </si>
  <si>
    <t>3.3. du caractère de qual et labets en cours de validité et mentionnant explicitement les produits référencés au bordereau de prix unitaire (BPU).</t>
  </si>
  <si>
    <t>(Décret n° 2022-482 du 4 avril 2022 modifie le décret n°2003-587 relatif au miet conditionnés sur le territoire national).</t>
  </si>
  <si>
    <t>- (Décret n° 2022-482 du 4 avril 2022 modifie le décret n°2003-587 relatif au miet conditionnés sur le territoire national). En revanche, en vertu du principe de reconnaissance mutuetle, il maintient la possibilité pour les miets en mélange conditionnés hors de France, de Mélange de miets originaires de », « » ou « Mélange de miets originaires et non - précisée pour les fruits secs (en coque ou décortiqués concassés), les fruits séchés, les bananes mûries, les fruits et légumes de la 4ème gamme (prêts à cuisiner ou prêts à consommer); les pommes de terre conservation et les pommes de terre de primeur. - - - - - Règlement délégué (UE) 2023/2429 de la Commission du 17 août 2023 complétant le règlement (UE) n°1308/2013 du Parlement européen et du Conseil en ce qui concerne les normes de commercialisation pour le secteur des fruits et légumes, certains produits transformés à base de fruits et légumes et le secteur de la banane, et abrogeant le règlement (CE) n° 1666/1999 de la</t>
  </si>
  <si>
    <t>permet -: délivrée par le Préfet, qui figure sur les étiquettes de toutes les ue le produit a été -: aliments pour animaux, la quantité et la nature Illustration Attention !</t>
  </si>
  <si>
    <t>permet -: délivrée par le Préfet, qui figure sur les étiquettes de toutes les ue le produit a été -: aliments pour animaux, la quantité et la nature Illustration Attention Les marques d'identification changent pour les nouveaux établissements agréés: le sigle CE est remplacé par UE. Les autres opérateurs ont jusqu'à 2028, pour modifier leurs marques (cf. Règlement délégué (UE) 2024/1141 de la commission du 14 décembre 2023 modifiant les annexes II et III du règlement (CE) no 853/2004 du Parlement européen et du Conseil en ce qui concerne les exigences spécifiques en matière.</t>
  </si>
  <si>
    <t>5. 5.1. de type A, qui peuvent infecter de très nombreuses espè it alors de virus de soussensible, la maladie est appetée « peste aviaire »; actuetlement, par abus de langage, elle est aussi appetée « grippe » aviaire (terme à réserver à la aviaire) ou « grippe du poulet ». mortalité très élevée, induisant des pertes économiques directes et indirectes considérables pour les filières avicoles, et dans sa capacité, lors de conditions particulières, à pouvoir infecter également. Corse) 25 pour les élevages détenant plus de 250 canards (Barbarie, mulard et Pékin) dont la production (viande et foie gras) est destinée à la commercialisation 26. A noter: la présente démarche peut être déclinée à d'autres épizooties.</t>
  </si>
  <si>
    <t>En vertu du règlement européen CE n°999/2001, il est interdit de fournir de la viande séparée mécaniquement vaudra rejet de</t>
  </si>
  <si>
    <t>30 33. ruminants mais également des protéines animales transformées de poisson, produites à partir de petits poissons pélagiques sauvages (80 %) et des co-produits de la transformation des produits de la famille poissons (20 %). De plus en plus, des substituts végétaux comme le soja sont utilisés, afin de limiter</t>
  </si>
  <si>
    <t>6. 6.1. nutritionnelles à destination des acheteurs publics, disponibles sur le site de la direction des affaires juridiques des ministères économiques et financiers. Ces recommandations nutritionnelles portent notamment sur les plats protidiques, les produits laitiers et ont été travaillées selon différentes catégories de populations. rappelées ci-dessous. Maternetles Élémentaires Ado / Adulte Désignation Unité Nb Nb Nb Morceaux Morceaux Morceaux Hors CUISSES DE POULET DÉJOINTÉES 180-200g KILO 1 1 GEMRCN Hors Hors CUISSES DE POULET DÉJOINTÉES 200-220g KILO 1 GEMRCN GEMRCN Hors Hors CUISSES DE POULET DÉJOINTÉES 220-240g KILO 1 GEMRCN GEMRCN Hors Hors CUISSES DE POULET DÉJOINTÉES 240-260g KILO 1 GEMRCN GEMRCN Hors Hors CUISSES DE POULET ÉCHINÉES 200-220g KILO 1 GEMRCN GEMRCN Hors Hors CUISSES DE POULET ÉCHINÉES 220-240g KILO 1 GEMRCN GEMRCN HAUTS DE CUISSES DE POULET DÉJOINTÉES 100- KILO 1 1 2 130g HAUTS DE CUISSES DE POULET DÉJOINTÉES 130- Hors KILO 1 1 160g GEMRCN PILONS DE POULET 80-120g KILO 1 2 2 Hors FILETS DE POULET S/OS S/PEAU 90-120g KILO 0,5 1 GEMRCN Hors FILETS DE POULET S/OS S/PEAU 120-140g KILO 0,5 1 GEMRCN Hors FILETS DE POULET S/OS S/PEAU 140-160g KILO 0,5 1 GEMRCN SAUTÉS DE POULET S/OS S/PEAU 30-50 KILO 2 3 4</t>
  </si>
  <si>
    <t>Charcuterie / nitrites</t>
  </si>
  <si>
    <t>6.4. (nitrites/nitrates) dans les denrées alimentaires, afin de protéger la santé du consommateur. Faisant professionnels des filières agroalimentaires qui a conduit à porter au niveau de la Commission n applicables depuis octobre 2025 34. Cette nouvelle réglementation a introduit également des seuils de résidus résiduels des nitrites/nitrates dans les produits. spécifiques en additifs nitrés (règlement (UE) 2021/1165). en « ions nitrites » ou « ions nitrates » en mg/kg et non plus en « nitrate de sodium/potassium ». ont abaissé les teneurs prévues dans le Code des usages de la charcuterie, code professionnel faisant référence pour les fabrications en France34. Il est par ailleurs rappelé que: • microbiologique, le risque cancérogène ainsi que le maintien des caractéristiques organoleptiques. • ans la liste des ingrédients et les bouillons et ferments (donc par exemple en remp réglementation en vigueur. Cf. Annexe, p. 19 du document accessible au lien: https://agriculture.gouv.fr/plan-daction-reduction-de-lutilisation-desadditifs-nitritesnitrates-dans-les-aliments</t>
  </si>
  <si>
    <t>Les œufs frais issus de poulettes ovosexées</t>
  </si>
  <si>
    <t>Œufs / ovossexage</t>
  </si>
  <si>
    <t>7. Prendre en compte la sécurité alimentaire et le bien-être animal dans ses pratiques d'achat est important pour des raisons éthiques, environnementales, sanitaires et économiques. Les pratiques respectueuses du bien-être animal réduisent le stress et les maladies chez les animaux, ce qui a antibiotiques et ainsi augmenter la résistance bactérie élevages les plus vertueux en matière de bien-être animal diminue ces risques. 7.1. sexage in ovo » consiste à déterminer le sexe du poussin directemen Cette pratique est obligatoire en France depuis 2022, conformément au décret n°2022-137 relatif à. En effet, avant 2022, chaque année, près de 50 millions de poussins mâles nés étaient systématiquement éliminés, par broyage ou gazage en France, faute de valorisation et de débouchés économiques. Mettre fin à cette pratique de mise à mort systématique des poussins mâles en filière « poules pondeuses » iétale exprimée par les associations de protections animales, à laquelle les partenaires professionnels et le Gouvernement ont répondu. Cette interdiction -Bas37. le sexage peut se faire par recueillis au travers de la membrane coquillière via un m -J9), soit -J15). la production française. ue des poussins mâles en filière pondeuses tout en garantissant le respect du bien-être animal. https://www.legifrance.gouv.fr/loda/id/JORFTEXT000045124750/ Source: https://agriculture.gouv.fr/fin-de-letimination-des-poussins-males-en-filieres-ponteen-2022</t>
  </si>
  <si>
    <t>Pour garantir le bien- vées en.</t>
  </si>
  <si>
    <t>sans OGM » a été introduit en France par la loi n°2008-</t>
  </si>
  <si>
    <t>7.8. 47 sans OGM » a été introduit en France par la loi n°2008-</t>
  </si>
  <si>
    <t>20 à mettre fin à la castration à vif des porcetets fin 2021. Un premier arrêté a alors été signé en février 2020 pour interdire la castration à vif à partir du 1er janvier 2022 et encadrer la réalisation de la castration en obligeant la prise en charge de la douleur du porcetet. en garantissant le respect du bien-être animal.</t>
  </si>
  <si>
    <t>nés, élevés, abattus et transformés dans un même pays »</t>
  </si>
  <si>
    <t>produites dans ce pays. quelle des produits livrés et/ou sur la facture. Toute absence de mention vaudra rejet de la livraison. Également, toute mention précisant des pays différents entre la fabrication et le conditionnement vaudra rejet de la livraison.</t>
  </si>
  <si>
    <t>revente en grande distribution (emballage non esthétique, mauvais alignement des pommes sur une</t>
  </si>
  <si>
    <t>et L. 2141-11 du code de la commande publique.</t>
  </si>
  <si>
    <t>2141-7-2 et L. 2141-11 du code de la commande publique. Sa décision de ne pas appliquer ce cas</t>
  </si>
  <si>
    <t>Les produits issus du commerce équitable peuvent être intégrés dans le décompte des produits entrant</t>
  </si>
  <si>
    <t>ou SIAE réalisant des prestations de restauration. structure inclusive en particulie - -12 du code de la commande publique; - L.</t>
  </si>
  <si>
    <t>ou SIAE réalisant des prestations de restauration. structure inclusive en particulie - -12 du code de la commande publique; - L. 2113-13 du code de la commande publique; - -14 du code de la commande publique. Les possibilités de sous-traitants seront conditionnées par le périmètre de la réservation retenu par code de la commande publique</t>
  </si>
  <si>
    <t>Continuité / risques</t>
  </si>
  <si>
    <t>10. ffre.</t>
  </si>
  <si>
    <t>alimentaires FREQUENCE PRODUITS CONCERNES DATE OPTIMALE DE REVISION Produits de la mer Frais Hebdomadaire Le jeudi pour le lundi suivant Fruits et légumes Frais Autres produits Frais (viandes fraîches, le 20 de chaque mois pour le mois …</t>
  </si>
  <si>
    <t>alimentaires FREQUENCE PRODUITS CONCERNES DATE OPTIMALE DE REVISION Produits de la mer Frais Hebdomadaire Le jeudi pour le lundi suivant Fruits et légumes Frais Autres produits Frais (viandes fraîches, le 20 de chaque mois pour le mois Mensuelle volailles fraîches, etc.) suivant ▪Produits surgelés Décembre pour janvier, février, mars ▪Charcuterie et produits traiteur Mars pour avril, mai, juin Trimestrielle Juin pour juillet, août, septembre ▪Pains frais Septembre pour octobre, ▪Fruits et légumes de 4ème et 5ème gamme novembre, décembre ▪Produits laitiers et ovoproduits ▪Produits d'épicerie ▪Produits de campagne (comportant, Décembre pour janvier, février, notamment, une part importante de fruits et mars, avril, mai et juin légumes saisonniers - ex.: compotes, fruits au Juin pour juillet, août, septembre, sirop, salade de fruits) octobre, novembre et décembre Semestrietle ▪Café ▪Produits type "corps gras" (huiles, etc.) Janvier pour février, mars, avril, mai, juin, juillet ▪Boissons Juillet pour août, septembre, octobre, novembre, décembre et janvier</t>
  </si>
  <si>
    <t>IV. Pièce du</t>
  </si>
  <si>
    <t>Pièce du</t>
  </si>
  <si>
    <t>Annexe</t>
  </si>
  <si>
    <t>VI.</t>
  </si>
  <si>
    <t>Article 1 - Identification</t>
  </si>
  <si>
    <t>Article 1 - IDENTIFICATION</t>
  </si>
  <si>
    <t>Article 2 - Objet du marché</t>
  </si>
  <si>
    <t>Article 2 - OBJET DU MARCHE</t>
  </si>
  <si>
    <t>Article 3 - Allotissement</t>
  </si>
  <si>
    <t>Article 3 - ALLOTISSEMENT</t>
  </si>
  <si>
    <t>Article 4 - Forme du marché</t>
  </si>
  <si>
    <t>Article 4 - FORME DU MARCHE</t>
  </si>
  <si>
    <t>Article 5 - Durée du marché</t>
  </si>
  <si>
    <t>Article 5 - DUREE DU MARCHE</t>
  </si>
  <si>
    <t>5.1 Cadre général</t>
  </si>
  <si>
    <t>5.3 Fractionnement des prestations</t>
  </si>
  <si>
    <t>Fractionnement des prestations</t>
  </si>
  <si>
    <t>Article 6 - Lieu d’exécution</t>
  </si>
  <si>
    <t>Article 6 - LIEU D'EXECUTION</t>
  </si>
  <si>
    <t>Article 7 - Documents contractuels</t>
  </si>
  <si>
    <t>Article 7 - DOCUMENTS CONTRACTUELS</t>
  </si>
  <si>
    <t>Article 8 - Modalités d’exécution des prestations</t>
  </si>
  <si>
    <t>Article 8 - MODALITES D'EXECUTION DES PRESTATIONS</t>
  </si>
  <si>
    <t>8.1 Représentation des parties</t>
  </si>
  <si>
    <t>Représentation des parties</t>
  </si>
  <si>
    <t>8.2 Conditions d’exécution</t>
  </si>
  <si>
    <t>8.2 Conditions d'exécution</t>
  </si>
  <si>
    <t>8.4 Considérations sociales</t>
  </si>
  <si>
    <t>8.5 Considérations environnementales</t>
  </si>
  <si>
    <t>Considérations environnementales</t>
  </si>
  <si>
    <t>8.6 Exécution d’une mission de service public</t>
  </si>
  <si>
    <t>Exécution d'une mission de service public</t>
  </si>
  <si>
    <t>8.6 Exécution d'une mission de service public</t>
  </si>
  <si>
    <t>8.7 Traitement de données à caractère personnel</t>
  </si>
  <si>
    <t>Traitement de données à caractère personnet</t>
  </si>
  <si>
    <t>8.7 Traitement de données à caractère personnet</t>
  </si>
  <si>
    <t>8.8 Confidentialité et secret des affaires</t>
  </si>
  <si>
    <t>Confidentialité et secret des affaires</t>
  </si>
  <si>
    <t>8.9 Pilotage des prestations</t>
  </si>
  <si>
    <t>8.11 Constatation de l’exécution des prestations et admission</t>
  </si>
  <si>
    <t>Constatation de l'exécution des prestations et admission</t>
  </si>
  <si>
    <t>8.11 Constatation de l'exécution des prestations et admission</t>
  </si>
  <si>
    <t>8.12 Garanties</t>
  </si>
  <si>
    <t>8.13 Primes</t>
  </si>
  <si>
    <t>Article 9 - Régime financier</t>
  </si>
  <si>
    <t>Article 9 - REGIME FINANCIER</t>
  </si>
  <si>
    <t>9.2 Variation des prix</t>
  </si>
  <si>
    <t>9.3 Avances</t>
  </si>
  <si>
    <t>9.4 Modalités financières</t>
  </si>
  <si>
    <t>9.5 Modalités de facturation</t>
  </si>
  <si>
    <t>9.6 Service fait présumé</t>
  </si>
  <si>
    <t>9.7 Modifications financières pour circonstances imprévisibles</t>
  </si>
  <si>
    <t>Modifications financières pour circonstances imprévisibles</t>
  </si>
  <si>
    <t>Article 10 - Dispositions diverses</t>
  </si>
  <si>
    <t>Article 10 - DISPOSITIONS DIVERSES</t>
  </si>
  <si>
    <t>10.1 Échanges dématérialisés</t>
  </si>
  <si>
    <t>10.1 Echanges dématérialisés</t>
  </si>
  <si>
    <t>10.2 Langue</t>
  </si>
  <si>
    <t>10.3 Sous-traitance</t>
  </si>
  <si>
    <t>10.4 Assurances</t>
  </si>
  <si>
    <t>10.8 Dispositions applicables en cas de menace sanitaire grave appelant des mesures d’urgence</t>
  </si>
  <si>
    <t>Dispositions applicables en cas de menace sanitaire grave appetant des mesures d'urgence</t>
  </si>
  <si>
    <t>10.8 Dispositions applicables en cas de menace sanitaire grave appetant des mesures d'urgence</t>
  </si>
  <si>
    <t>10.9 Différends</t>
  </si>
  <si>
    <t>10.10 Litiges et contentieux</t>
  </si>
  <si>
    <t>Article 11 - Annexes</t>
  </si>
  <si>
    <t>Article 11 - ANNEXES</t>
  </si>
  <si>
    <t>Article 12 - Dérogations au CCAG</t>
  </si>
  <si>
    <t>Article 12 - DEROGATIONS AU CCAG</t>
  </si>
  <si>
    <t>Article 1 - Objet et périmètre</t>
  </si>
  <si>
    <t>ARTICLE 1: OBJET ET PERIMETRE</t>
  </si>
  <si>
    <t>Article 2 - Éléments de contexte</t>
  </si>
  <si>
    <t>ARTICLE 2: ELEMENTS DE CONTEXTE</t>
  </si>
  <si>
    <t>Article 3 - Définitions et glossaire</t>
  </si>
  <si>
    <t>ARTICLE 3: DEFINITIONS ET GLOSSAIRE</t>
  </si>
  <si>
    <t>Article 4 - Allotissement</t>
  </si>
  <si>
    <t>ARTICLE 4: ALLOTISSEMENT</t>
  </si>
  <si>
    <t>Article 5 - Dispositions communes à tous les lots</t>
  </si>
  <si>
    <t>ARTICLE 5: DISPOSITIONS COMMUNES A TOUS LES LOTS</t>
  </si>
  <si>
    <t>Article 6 - Description des prestations</t>
  </si>
  <si>
    <t>ARTICLE 6: DESCRIPTION DES PRESTATIONS</t>
  </si>
  <si>
    <t>Article 7 - Qualité environnementale des prestations</t>
  </si>
  <si>
    <t>ARTICLE 7: QUALITE ENVIRONNEMENTALE DES PRESTATIONS</t>
  </si>
  <si>
    <t>Article 8 - Collecte des déchets et propreté</t>
  </si>
  <si>
    <t>ARTICLE 8: COLLECTE DES DECHETS ET PROPRETE</t>
  </si>
  <si>
    <t>Article 9 - Hygiène et sécurité alimentaires</t>
  </si>
  <si>
    <t>ARTICLE 9: HYGIENE ET SECURITE ALIMENTAIRES</t>
  </si>
  <si>
    <t>9.1 Contrôles bactériologiques et réglementation en vigueur</t>
  </si>
  <si>
    <t>Contrôles bactériologiques et réglementation en vigueur</t>
  </si>
  <si>
    <t>9.2 Agencement, maintien au froid et réchauffe des denrées alimentaires</t>
  </si>
  <si>
    <t>Agencement, maintien au froid et réchauffe des denrées alimentaires</t>
  </si>
  <si>
    <t>Article 10 - Transport et livraison des commandes - conditions d’intervention</t>
  </si>
  <si>
    <t>ARTICLE 10: TRANSPORT ET LIVRAISON DES COMMANDES</t>
  </si>
  <si>
    <t>10.1 Spécifications relatives aux modalités de livraisons</t>
  </si>
  <si>
    <t>Spécifications relatives aux modalités de livraisons</t>
  </si>
  <si>
    <t>Article 11 - Rapports d’activité trimestriel et de fin de mission</t>
  </si>
  <si>
    <t>ARTICLE 11</t>
  </si>
  <si>
    <t>11.2 Rapport de fin de mission</t>
  </si>
  <si>
    <t>Rapport de fin de mission</t>
  </si>
  <si>
    <t>Article 12 - Plan de progrès</t>
  </si>
  <si>
    <t>ARTICLE 12: PLAN DE PROGRES ANNEXE 1 LISTE DE LABELS DE QUALITE ET DURABLE ANNEXE 2</t>
  </si>
  <si>
    <t>Article 1 - Acheteur</t>
  </si>
  <si>
    <t>Article 1 - ACHETEUR</t>
  </si>
  <si>
    <t>Article 2 - Objet de la consultation</t>
  </si>
  <si>
    <t>Article 2 - OBJET DE LA CONSULTATION</t>
  </si>
  <si>
    <t>Article 3 - Conditions de la consultation</t>
  </si>
  <si>
    <t>Article 3 - CONDITIONS DE LA CONSULTATION</t>
  </si>
  <si>
    <t>3.1 Procédure de passation</t>
  </si>
  <si>
    <t>3.2 Allotissement</t>
  </si>
  <si>
    <t>3.3 Tranches</t>
  </si>
  <si>
    <t>3.5 Lieu d’exécution</t>
  </si>
  <si>
    <t>3.5 Lieu d'exécution</t>
  </si>
  <si>
    <t>3.6 Variantes</t>
  </si>
  <si>
    <t>3.7 Prestations supplémentaires éventuelles</t>
  </si>
  <si>
    <t>Prestations supplémentaires éventuelles</t>
  </si>
  <si>
    <t>3.8 Considérations sociales</t>
  </si>
  <si>
    <t>3.9 Considérations environnementales</t>
  </si>
  <si>
    <t>3.10 Traitement de données à caractère personnel</t>
  </si>
  <si>
    <t>3.10 Traitement de données à caractère personnet</t>
  </si>
  <si>
    <t>3.11 Secret des affaires</t>
  </si>
  <si>
    <t>Article 4 - Information des candidats</t>
  </si>
  <si>
    <t>Article 4 - INFORMATION DES CANDIDATS</t>
  </si>
  <si>
    <t>4.2 Principes généraux sur les échanges électroniques</t>
  </si>
  <si>
    <t>Principes généraux sur les échanges électroniques</t>
  </si>
  <si>
    <t>4.3 Échanges électroniques relatifs à la présente consultation</t>
  </si>
  <si>
    <t>Echanges électroniques relatifs à la présente consultation</t>
  </si>
  <si>
    <t>4.3 Echanges électroniques relatifs à la présente consultation</t>
  </si>
  <si>
    <t>4.4 Visite sur site</t>
  </si>
  <si>
    <t>Article 5 - Candidature</t>
  </si>
  <si>
    <t>Article 5 - CANDIDATURE</t>
  </si>
  <si>
    <t>5.1 Précisions concernant les groupements d’opérateurs économiques et la sous-traitance</t>
  </si>
  <si>
    <t>Précisions concernant les groupements d'opérateurs économiques et la sous-traitance</t>
  </si>
  <si>
    <t>5.1 Précisions concernant les groupements d'opérateurs économiques et la sous-traitance</t>
  </si>
  <si>
    <t>5.2 Motifs d’exclusion</t>
  </si>
  <si>
    <t>5.2 Motifs d'exclusion</t>
  </si>
  <si>
    <t>5.3 Présentation de la candidature</t>
  </si>
  <si>
    <t>Présentation de la candidature</t>
  </si>
  <si>
    <t>5.4 Niveaux minimaux de participation</t>
  </si>
  <si>
    <t>Niveaux minimaux de participation</t>
  </si>
  <si>
    <t>5.5 Tâches essentielles</t>
  </si>
  <si>
    <t>5.6 Examen des candidatures</t>
  </si>
  <si>
    <t>5.7 Vérification des conditions de participation: liste des documents justificatifs</t>
  </si>
  <si>
    <t>Vérification des conditions de participation: liste des documents justificatifs</t>
  </si>
  <si>
    <t>5.8 Vérification des motifs d’exclusion</t>
  </si>
  <si>
    <t>Vérification des motifs d'exclusion</t>
  </si>
  <si>
    <t>5.8 Vérification des motifs d'exclusion</t>
  </si>
  <si>
    <t>Article 6 - Offre</t>
  </si>
  <si>
    <t>Article 6 - OFFRE</t>
  </si>
  <si>
    <t>6.1 Présentation de l’offre</t>
  </si>
  <si>
    <t>6.1 Présentation de l'offre</t>
  </si>
  <si>
    <t>6.2 Examen des offres</t>
  </si>
  <si>
    <t>6.5 Durée de validité des offres</t>
  </si>
  <si>
    <t>Durée de validité des offres</t>
  </si>
  <si>
    <t>6.6 Échantillons</t>
  </si>
  <si>
    <t>6.6 Echantillons</t>
  </si>
  <si>
    <t>Article 7 - Attribution du marché</t>
  </si>
  <si>
    <t>Article 7 - ATTRIBUTION DU MARCHE</t>
  </si>
  <si>
    <t>Article 8 - Langue</t>
  </si>
  <si>
    <t>Article 8 - LANGUE</t>
  </si>
  <si>
    <t>Article 9 - Contentieux</t>
  </si>
  <si>
    <t>Article 9 - CONTENTIEUX</t>
  </si>
  <si>
    <t>Article 10 - Modalités de signature électronique</t>
  </si>
  <si>
    <t>Article 10 - MODALITES DE SIGNATURE ELECTRONIQUE</t>
  </si>
  <si>
    <t>Article 11 - Aménagements en cas de menace sanitaire grave appelant des mesures d’urgence</t>
  </si>
  <si>
    <t>Article 11 - AMENAGEMENTS EN CAS DE MENACE SANITAIRE GRAVE APPELANT DES MESURES D'URGENCE</t>
  </si>
  <si>
    <t>Article 12 - Annexes</t>
  </si>
  <si>
    <t>Article 12 - ANNEXES</t>
  </si>
  <si>
    <t>Articles CCP</t>
  </si>
  <si>
    <t>agriculture.gouv.fr economie.gouv.fr</t>
  </si>
  <si>
    <t>CRITERE / NOTATION</t>
  </si>
  <si>
    <t>Le critère est appliqué à chaque lot ciblé et choisi selon les caractéristiques du secteur économique concerné.</t>
  </si>
  <si>
    <t>Le critère est appliqué à chaque lot ciblé et choisi selon les caractéristiques du secteur économique concerné. Il est détaché de la valeur technique et pondéré de manière suffisamment discriminante.</t>
  </si>
  <si>
    <t>Alternativement, l'acheteur peut cibler plus particulièrement la part de produits issus de l'agriculture biologique (au-delà de 20 %), ou la part de produits durables et de qualité (au-delà de 30%).</t>
  </si>
  <si>
    <t>Alternativement, l'acheteur peut cibler plus particulièrement la part de produits issus de l'agriculture biologique (au-delà de 20 %), ou la part de produits durables et de qualité (au-delà de 30%). Une pondération a minima de 10% de la note totale est recommandée.</t>
  </si>
  <si>
    <t>Critère pouvant être intégré dans le RC (non-différenciation de l'offre en produits de qualité et durables de celle en produits issus de l'agriculture biologique)</t>
  </si>
  <si>
    <t>Afin de déterminer l'offre économiquement la plus avantageuse, il est visé un pourcentage de l'offre en produits durables et de qualité, et en produits issus de l'agriculture biologique, supérieur au minimum de 50 % exigé au marché.</t>
  </si>
  <si>
    <t>Afin de déterminer l'offre économiquement la plus avantageuse, il est visé un pourcentage de l'offre en produits durables et de qualité, et en produits issus de l'agriculture biologique, supérieur au minimum de 50 % exigé au marché. La notation du critère est la suivante (à adapter par l'acheteur): Entre 50 % et 60 %: 2 points Entre 60 % et 70 %: 4 points Entre 70 % et 80 %: 6 points Entre 80 % et 90 %: 8 points Entre 90 % et 100 %: 10 points</t>
  </si>
  <si>
    <t>est également calculée sur le total des achats HT. Critère pouvant être intégré dans le RC (valoriser les offres plus performantes en produits issus de l'agriculture biologique)</t>
  </si>
  <si>
    <t>Afin de déterminer économiquement l'offre la plus avantageuse, il est visé un pourcentage de l'offre en produits issus de l'agriculture biologique, supérieur au minimum de 20 % exigé au marché.</t>
  </si>
  <si>
    <t>Afin de déterminer économiquement l'offre la plus avantageuse, il est visé un pourcentage de l'offre en produits issus de l'agriculture biologique, supérieur au minimum de 20 % exigé au marché. La notation du critère est la suivante (à adapter par l'acheteur): Entre 20 % et 40 %: 2 points Entre 40 % et 60 %: 4 points Entre 60 % et 80 %: 7 points Entre 80 % et 100 %: 10 points</t>
  </si>
  <si>
    <t>Critère pouvant être intégré dans le RC (valoriser les offres les plus performantes en produits de qualité et durables)</t>
  </si>
  <si>
    <t>Afin de déterminer économiquement l'offre la plus avantageuse, il est visé un pourcentage de l'offre en produits durables et de qualité supérieur au minimum de 30 % exigé au marché.</t>
  </si>
  <si>
    <t>Afin de déterminer économiquement l'offre la plus avantageuse, il est visé un pourcentage de l'offre en produits durables et de qualité supérieur au minimum de 30 % exigé au marché. La notation du critère est la suivante (à adapter par l'acheteur): Entre 30 % et 40 %: 2 points Entre 40 % et 50 %: 4 points Entre 50 % et 60 %: 6 points Entre 60 % et 70 %: 8 points Entre 70 % et 80 %: 10 points</t>
  </si>
  <si>
    <t>Ces 3 points s'appliquent en vertu du Règlement (CE) n°1379/2013 du 11 décembre 2013.</t>
  </si>
  <si>
    <t>Ce sous-critère peut être pondéré à 10% à titre d'exemple. A noter: l'écolabet public « pêche durable » est reconnu comme un labet et peut donc être comptabilisé au titre des produits durables et de qualité d'EGAlim.</t>
  </si>
  <si>
    <t>Critère pouvant être inséré dans le RC Afin de déterminer l'offre la plus avantageuse, il est visé une livraison des poissons dans un délai de 3 jours ouvrés après la débarque pour le poisson sauvage ou l'abattage pour le poisson d'élevage …</t>
  </si>
  <si>
    <t>Critère pouvant être inséré dans le RC Afin de déterminer l'offre la plus avantageuse, il est visé une livraison des poissons dans un délai de 3 jours ouvrés après la débarque pour le poisson sauvage ou l'abattage pour le poisson d'élevage (poisson sous vide, sous atmosphère, sous glace, …), ceci afin de garantir une fraîcheur de l'aliment et # https://www.anses.fr/fr/resistance-antibiotiques-10-questions</t>
  </si>
  <si>
    <t>de maximiser la sécurité alimentaire. Pour noter ce sous-critère, pondéré à XX %, le barème est le suivant: Poisson livré plus de 6 jours ouvrés après la déb</t>
  </si>
  <si>
    <t>points (élevages devant répondre à une certification de durabilité, à une charte qualité ou à un indépendant accrédité).</t>
  </si>
  <si>
    <t>points (élevages devant répondre à une certification de durabilité, à une charte qualité ou à un indépendant accrédité). -être animal</t>
  </si>
  <si>
    <t>n°1829/2003 du 22 septembre 2003 nourri sans OGM (&lt;0,1% il est important de rechercher au maximum à Ce sous-critère peut être pondéré à 10% par exemple.</t>
  </si>
  <si>
    <t>n°1829/2003 du 22 septembre 2003 nourri sans OGM (&lt;0,1% il est important de rechercher au maximum à Ce sous-critère peut être pondéré à 10% par exemple. Il conviendra pour le noter de recourir à la moyenne pondérée des volumes prévisionnets. Pour un marché en « gestion directe »</t>
  </si>
  <si>
    <t>niveau de garantie prévu par la réglementation). Ce critè Pour noter ce sous-critère, pondéré à XX %, le barème est le suivant: » (au niveau de</t>
  </si>
  <si>
    <t>garantie prévu par la réglementation): 100 % des points garantie prévue par la réglementation): 50 % des points Ces taux seront calculés sur la base des volumes achetés annuellement en produits de la mer frais et surgelés.</t>
  </si>
  <si>
    <t>garantie prévu par la réglementation): 100 % des points garantie prévue par la réglementation): 50 % des points Ces taux seront calculés sur la base des volumes achetés annuellement en produits de la mer frais et surgelés. alimentation ne recourant pas aux</t>
  </si>
  <si>
    <t>ndidat. Ce critère, détaché de la valeur technique, devrait être pondéré au minimum à 10 % du marché pour être significatif.</t>
  </si>
  <si>
    <t>à-dire ayant maximum un intermédiaire entre le premier metteur en marc collective (adhère ou son prestataire).</t>
  </si>
  <si>
    <t>à-dire ayant maximum un intermédiaire entre le premier metteur en marc collective (adhère ou son prestataire). Pour noter ce sous-critère, le barème suivant est retenu:</t>
  </si>
  <si>
    <t>: ceux-ci doivent être nés, élevés et abattus dans un même pays Clause identique en gestion directe et en gestion concédée Critère pouvant être inséré dans le RC</t>
  </si>
  <si>
    <t>Ce sous-critère est pondéré à XX %. concentrer « dans un même pays » les différentes étapes de production.</t>
  </si>
  <si>
    <t>Ce sous-critère est pondéré à XX %. concentrer « dans un même pays » les différentes étapes de production. Réduire les transports bien-être animal et de renforcer la maîtrise sanitaire.</t>
  </si>
  <si>
    <t>Ce sous-critère est pondéré à XX %. offres les plus vertueuses en matière de lutte contre le gaspillage alimentaire.</t>
  </si>
  <si>
    <t>Ce sous-critère est pondéré à XX %. offres les plus vertueuses en matière de lutte contre le gaspillage alimentaire. concrètes figurant dans son offre concernant la lutte contre le gaspillage alimentaire au stade de la production des aliments (pesée systématique des déchets au stade de la production accompagnée Le non-respect de cette obligation entr</t>
  </si>
  <si>
    <t>tions EGAlim et de répondre aux enjeux environnementaux, alimentaire. Dans son offre, le soumissionnaire mettra en avant toute démarche démontrant une lutte effective exhaustive:</t>
  </si>
  <si>
    <t>tions EGAlim et de répondre aux enjeux environnementaux, alimentaire. Dans son offre, le soumissionnaire mettra en avant toute démarche démontrant une lutte effective exhaustive: partenariat avec des entreprises de valorisation des excédents alimentaires, processus tats atteints dans le cadre de prestations similaires, de gaspillage alimentaire, labetlisation anti-gaspillage alimentaire sur le référentiet « unités de préparation » de la restauration, pesée systématique des restes assiettes, des excédents de repas présentés et non servis et des excédents de préparation, plan de progrès avec un seuil maximal en Ce sous-critère est pondéré à XX %.</t>
  </si>
  <si>
    <t>Le soumissionnaire détaillera en particulier le risque de rupture d'approvisionnement ou de pénurie totale ou partielle de matières premières (denrées alimentaires).</t>
  </si>
  <si>
    <t>Le soumissionnaire détaillera en particulier le risque de rupture d'approvisionnement ou de pénurie totale ou partielle de matières premières (denrées alimentaires). Le soumissionnaire démontrera dans son dossier technique l'organisation mise en place afin de garantir la sécurité et la continuité des approvisionnements en denrées, à tout moment de l'exécution du contrat, et tout particulièrement dans certaines circonstances (crise sanitaire, fermeture des frontières d'un État dans lequel sont produites les denrées, etc.). La note attribuée au soumissionnaire tiendra compte de la pertinence et de l'exhaustivité de sa réponse ainsi que de la qualité des moyens de preuve apportés par le soumissionnaire pour attester du niveau de garantie qu'il apporte. Ce critère est pondéré à XX %.</t>
  </si>
  <si>
    <t>obtenir des offres avec une hétérogénéité de prix importante. Elle vise dès lors à comparer les offres financières par rapport à la moyenne de celles-ci, considérée comme étant le « prix du marché » au critère prix est modérément pondéré.</t>
  </si>
  <si>
    <t>obtenir des offres avec une hétérogénéité de prix importante. Elle vise dès lors à comparer les offres financières par rapport à la moyenne de celles-ci, considérée comme étant le « prix du marché » au critère prix est modérément pondéré. Deux formules intégrant ce prix moyen sont envisageables 61:</t>
  </si>
  <si>
    <t>Source: « Les méthodes de notation du critère prix dans les marchés publics », fiche éditée par la DAJ des ministères économiques et financiers.</t>
  </si>
  <si>
    <t>__ De la capitalisation de l'expertise en vue du renouvellement du marché. C'est ce suivi qui permettra à l'acheteur de connaitre les réussites et les points de blocage.</t>
  </si>
  <si>
    <t>__ De la capitalisation de l'expertise en vue du renouvellement du marché. C'est ce suivi qui permettra à l'acheteur de connaitre les réussites et les points de blocage. A partir des résultats obtenus pour l'approvisionnement en produits ciblés par la loi, l'acheteur saura calibrer les améliorations, les familles de produits ou les produits sur lesquels il faut porter une attention en termes d'approvisionnements de qualité et durables, dans le cadre d'une démarche de progrès continu.</t>
  </si>
  <si>
    <t>Exemple de pondération des critères</t>
  </si>
  <si>
    <t>Les points essentiets de la recommandation pour les plats protidiques … 38 6.2. La découpe de la volaille … 39</t>
  </si>
  <si>
    <t>6.1. Les points essentiets de la recommandation pour les plats protidiques … 38 6.2. La découpe de la volaille … 39</t>
  </si>
  <si>
    <t>… 81 11.2. Le critère prix … 85</t>
  </si>
  <si>
    <t>11 … 81 11.2. Le critère prix … 85</t>
  </si>
  <si>
    <t>représentent 50 % du chiffre d'affaires total et sont détenus par quelques réseaux leaders (Carrefour, Casino, Auchan, Leclerc, Intermarché, Système U, etc.). En 2023, les grandes surfaces alimentaires représentaient 250 milliards d'euros de chiffre d'affaires. Dans le circuit de la restauration hors domicile, l'approvisionnement direct (différent de l'approvisionnement direct pour les consommateurs) doit s'appréhender de la manière suivante: - Approvisionnement direct: afin de valoriser leur production, les exploitants agricoles peuvent commercialiser directement leurs produits (vente à la ferme, livraison par leur propre moyen, via une coopérative,.) ou par le biais d'un intermédiaire (artisan, distributeur). Il est proposé l'approche ci-après à titre d'illustration de ce que peut recouvrir ladite notion de circuit court ou d'approvisionnement direct: Achat par un gestionnaire de restaurant collectif, (directement ou en qualité d'adhérent à un groupement de commandes, ou par une centrale d'achat à laquelle l'acheteur ou le prestataire adhère), de produits agricoles listés à l'annexe 1 du règlement n°1308/2013 ou de produits issus de la pêche et de l'aquaculture listés à l'annexe du règlement n°1379/2013 directement auprès du premier metteur en marché de ce produit, ou auprès du premier acheteur de ce produit. Dans les guides d'achats du CNRC, les approvisionnements directs se définissent comme des circuits d'approvisionnement incluant un intermédiaire maximum entre: Le point de départ: 1° metteur en marché des produits agricoles listés à l'annexe du règlement n°1308/2013 ou des produits issus de la pêche et de l'aquaculture listés à l'annexe du règlement n°1379/2013 (plusieurs étapes techniques peuvent être comprises dans cette mise en marché); ET Le point d'arrivée: Achat par un gestionnaire de restaurant collectif, la centrale d'achat à laquelle il adhère ou son prestataire. Aussi, pour évaluer le circuit d'approvisionnement, on compte le nombre d'intermédiaires entre le point de départ et le point d'arrivée. S'https://ma-cantine.agriculture.gouv.fr/static/documents/Guide_Pratique_MP_Gestion_directe.pdf</t>
  </si>
  <si>
    <t>2. En 2024, les échanges mondiaux sont restés fortement perturbés par le contexte géopolitique mondial. La France a maintenu son 6e 4,3 % de part de marché, en léger retrait par rapport à 2023 (- 0,1 point). La balance commerciale des produits agricoles et agroalimentaires de la France, bien que toujours excédentaire de 3,9 repliée en 2024 (- 26 %) avec un recul du solde positif des échanges avec les pays tiers (- 16 %) et une quasi stabilité du d 6. Le classement mondial des filières les plus excédentaires en termes de balance commerciale place notre pays de la façon suivante: - 1er exportateur mondial (17,6 %) de vins et spiritueux avec 16,9 % de part de marché, en baisse de 0,6 point. Le solde commercial, de + 13,0 %; - 1er exportateur (2,8 %) d'animaux vivants et de génétique animale avec 10,0 % de part de marché, stable. À noter que la France retrouve en 2024 sa place de leader derrière les Pays-Bas. Le solde commercial progresse nettement (+ 9 %) à + 2,4; - 3ème exportateur (2,3 %) de sucre avec 5,4 % de part de marché, en baisse de 0,2 point. Pour autant, la France gagne une place au classement des exportateurs aux dépens de 1,7 %; - 4ème exportateur (9,2 %) de lait et produits laitiers avec une part de marché consolidée à 8,5 %, soit un tassement de 0,1 point. Le solde commercial reste stable à + 3,2; - 7 ème exportateur (11,0 3,7 % de part de marché, en baisse de 0,2 point, ce qui fait perdre une place à la France au classement des exportateurs. Le solde commercial légèrement positif se renforce à + 0,6 Autres », le poste « Semences et plants » pour lequel la France est le 1e exportateur mondial, avec des exportations à hauteur de 2,3 %, et un solde commercial de + 1,3 Md; - 8ème exportateur (13,4 %) de produits d'épicerie avec 4,0 % de part de marché, en baisse de 0,1 point. Le solde commercial (- 6,3; - 8 ème exportateur (8,0 %) de céréales et dérivés avec 5,4 % de part de marché, soit un tassement (- 0,1 point) mais qui fait perdre 2 rangs au classement des exportateurs. Ceta - 10 %) qui reste positif à + 6,3; - 11 ème exportateur (5,7 %) de viandes et produits carnés avec 2,8 % de part 0,2 négatif: - 3,4;</t>
  </si>
  <si>
    <t>Critère pouvant être intégré dans le RC (non-différenciation de l'offre en produits de qualité et durables de celle en produits issus de l'agriculture biologique) Afin de déterminer l'offre économiquement la plus avantageuse, il est visé un …</t>
  </si>
  <si>
    <t>Critère pouvant être intégré dans le RC (non-différenciation de l'offre en produits de qualité et durables de celle en produits issus de l'agriculture biologique) Afin de déterminer l'offre économiquement la plus avantageuse, il est visé un pourcentage de l'offre en produits durables et de qualité, et en produits issus de l'agriculture biologique, supérieur au minimum de 50 % exigé au marché. La notation du critère est la suivante (à adapter par l'acheteur): - Entre 50 % et 60 %: 2 points - Entre 60 % et 70 %: 4 points - Entre 70 % et 80 %: 6 points - Entre 80 % et 90 %: 8 points - Entre 90 % et 100 %: 10 points Le taux de produits durables et de qualité est calculé en valeur d'achats HT de produits alimentaires par année civile, sur l'ensemble des repas, boissons et collations comprises, qui répondent à au moins une des catégories, rapportée à la valeur d'achats HT de l'ensemble des achats de produits alimentaires entrant dans la composition des repas. La part de produits biologiques (20 % a minima) est également calculée sur le total des achats HT. Critère pouvant être intégré dans le RC (valoriser les offres plus performantes en produits issus de l'agriculture biologique) Afin de déterminer économiquement l'offre la plus avantageuse, il est visé un pourcentage de l'offre en produits issus de l'agriculture biologique, supérieur au minimum de 20 % exigé au marché. La notation du critère est la suivante (à adapter par l'acheteur): - Entre 20 % et 40 %: 2 points - Entre 40 % et 60 %: 4 points - Entre 60 % et 80 %: 7 points - Entre 80 % et 100 %: 10 points Critère pouvant être intégré dans le RC (valoriser les offres les plus performantes en produits de qualité et durables) Afin de déterminer économiquement l'offre la plus avantageuse, il est visé un pourcentage de l'offre en produits durables et de qualité supérieur au minimum de 30 % exigé au marché. La notation du critère est la suivante (à adapter par l'acheteur): - Entre 30 % et 40 %: 2 points - Entre 40 % et 50 %: 4 points - Entre 50 % et 60 %: 6 points - Entre 60 % et 70 %: 8 points - Entre 70 % et 80 %: 10 points</t>
  </si>
  <si>
    <t>Pour un marché en « gestion directe » 7.4. En France, l'utilisation des antimicrobiens 45 en élevage est strictement encadrée par la réglementation natio médicaments vétérinaires contenant des antimicrobiens dans le cadre de la surveillance de …</t>
  </si>
  <si>
    <t>Pour un marché en « gestion directe » 7.4. En France, l'utilisation des antimicrobiens 45 en élevage est strictement encadrée par la réglementation natio médicaments vétérinaires contenant des antimicrobiens dans le cadre de la surveillance de la résistance aux antimicrobiens. Leur utilisation est réservée aux traitements des animaux malades sur prescription 1831/2003). Entré en vigueur en janvier 2022, le règlement européen (UE) n°2019/6 relatif aux médicaments animaux, notamment par: aux animaux et aux produits t (UE) 2019/6 du Parlement européen et du Conseil; -; - la restriction du recours à des médicaments vétérinaires antimicrobiens à des fins infection se déclare); Cf. Article 10, paragraphe 1, point b et Annexe IV, point b du Règlement délégué (UE) 2026/343 Cf. Article 10, paragraphe 1, point b et Annexe IV, point c du Règlement délégué (UE) 2026/343 Cf. Article 10, paragraphe 1, point b et Annexe IV, point b du Règlement délégué (UE) 2026/343 Cf. Article 10, paragraphe 1, point b et Annexe IV, point c du Règlement délégué (UE) 2026/343 Les agents antimicrobiens, tets que les antibiotiques par exemple, sont des substances utilisées pour éliminer des microorganismes ou pour arrêter leur dévetoppement et leur multiplication. Ils sont couramment utilisés dans des médicaments à usage vétérinaire pour traiter une grande variété de maladies infectieuses.</t>
  </si>
  <si>
    <t>du 25 juin 2008 relative aux OGM. Le décret n°2012-128 du 30 janvier 2012 fixe les règles de.</t>
  </si>
  <si>
    <t>595 du 25 juin 2008 relative aux OGM. Le décret n°2012-128 du 30 janvier 2012 fixe les règles de. Il prévoit, dient visé OGM (&lt; 0,1% ou &lt; 0,9%) ». de garantie (&lt; 0,1%) ou (&lt; 0,9%) fait partie intégrante de la mention réglementaire. La mention: « nourri sans OGM (&lt; 0,1 %) » est réservée aux ingrédients non transformés qui proviennent d'animaux d'élevage nourris exclusivement avec des aliments obtenus à partir de matières premières contenant au maximum 0,1 % d'organismes génétiquement modifiés, à condition que cette présence soit fortuite et techniquement inévitable. La mention « nourri sans OGM (&lt; 0,9 %) » est réservée aux ingrédients provenant d'animaux d'élevage nourris exclusivement avec des aliments non soumis aux obligations d'étiquetage du règlement (CE) n°1829/2003 du 22 septembre 2003 nourri sans OGM (&lt;0,1% il est important de rechercher au maximum à Ce sous-critère peut être pondéré à 10% par exemple. Il conviendra pour le noter de recourir à la moyenne pondérée des volumes prévisionnets.</t>
  </si>
  <si>
    <t>Porc / castration</t>
  </si>
  <si>
    <t>niveau de garantie prévu par la réglementation). Ce critè Pour noter ce sous-critère, pondéré à XX %, le barème est le suivant: - » (au niveau de garantie prévu par la réglementation): 100 % des points garantie prévue par la réglementation):</t>
  </si>
  <si>
    <t>niveau de garantie prévu par la réglementation). Ce critè Pour noter ce sous-critère, pondéré à XX %, le barème est le suivant: - » (au niveau de garantie prévu par la réglementation): 100 % des points garantie prévue par la réglementation): 50 % des points Ces taux seront calculés sur la base des volumes achetés annuellement en produits de la mer frais et surgelés. alimentation ne recourant pas aux</t>
  </si>
  <si>
    <t>Porc / aiguille cassée</t>
  </si>
  <si>
    <t>Dans le cadre de ce marché, conformément au décret n° 2020-1625 du 20 décembre 2020, il est exigé -être animal.</t>
  </si>
  <si>
    <t>Dans le cadre de ce marché, conformément au décret n° 2020-1625 du 20 décembre 2020, il est exigé -être animal. Le Titulaire pourra demander à tout moment la copie des justificatifs de désignation du référent bienêtre animal et le(s) certificat(s) du suivi du parcours de formation obligatoire de celui-ci, auprès de au présent CCAP. 7.11. Pour des raisons de sécurité alimentaire et de protection du consommateur, il est important de mettre aux de porc ou les produits de charcuterie élaborés à partir de viande de porc. Cette procédure doit: • Dans les élevages, le détenteur des animaux respecte une procédure de gestion du risque « aiguille cassée » concernés par un incident par une boucle, tatouage spécifique avant le transport, obligation de signalement dans le document accompagnant les animaux durant le transport; • Il existe une procédure de signalement des animaux ayant connu un incident « aiguille cassée »: tatouage spécifique avant le transport, obligation de signalement dans le document accompagnant les animaux durant le transport; • incident « aiguille cassée », concernant les deux échines, les deux épaules et la gorge sur chaque Cette procédure professionnelle de maîtrise du risque aiguille cassée est un des critères exigés dans la démarche Le Porc Français. Ainsi, en exigeant de la viande de porc ou des charcuteries dont la fourniture repose sur une procédure de maîtrise du risque « aiguille cassée de protéger ses convives. • détenteur des animaux respecte une procédure de gestion du risque « aiguille cassée ». • Il existe une procédure de signalement des animaux ayant connu un incident « aiguille cassée » • retrait des pièces à risque sur les animaux ayant connu un incident « aiguille cassée », concernant les deux échines, les deux épaules et la gorge sur chaque animal signalé par le détenteur avant son départ</t>
  </si>
  <si>
    <t>Environnement / souveraineté</t>
  </si>
  <si>
    <t>les élevages intensifs peuvent contribuer aux émissions de gaz à effet de serre et à la pollution des sols et des eaux ayant de fortes répercussions sur la biodiversité.</t>
  </si>
  <si>
    <t>8. les élevages intensifs peuvent contribuer aux émissions de gaz à effet de serre et à la pollution des sols et des eaux ayant de fortes répercussions sur la biodiversité. En soutenant des modes de production La loi pour la reconquête de la biodiversité, de la nature et des paysages a créé un nouvel outil juridique, permettant aux propriétaires fonciers de faire naître sur leur terrain des obligations durables de -3 du code de bien immobilier met en place une protection environnementale attachée à son bien, pour une durée pouvant aller jusqu'à 99 ans. Dans la mesure où les obligations sont attachées au bien, elles perdurent même en cas de changement de propriétaire. La finalité du contrat doit être le maintien, la conservation, Ainsi, l'ORE est un dis environnementales49. ectifs du plan national pour des achats durables (PNAD) 2022-: -, CCP).; - La loi n° 2023- de ssions de gaz à effet de serre. facultatif, des soumissionnaires ne respectant pas leur obligation de réaliser leur bilan; ndidat. Ce critère, détaché de la valeur technique, devrait être pondéré au minimum à 10 % du marché pour être significatif. Plusieurs considérations sont mises en avant dans le présent clausier, dont certaines peuvent constituer des sous-critères dans le choix des offres techniques. Différentes autres sources proposent des exemples de clauses pour aider les acheteurs à prendre en: Source: https://www.ecologie.gouv.fr/politiques-publiques/obligation-reetle-environnementale</t>
  </si>
  <si>
    <t>Lors de la transformation (industrie agro-alimentaire); - Lors de la distribution; - En restauration collective et commerciale; - En restauration à domicile; - Lors du transport et du stockage.</t>
  </si>
  <si>
    <t>- Lors de la transformation (industrie agro-alimentaire); - Lors de la distribution; - En restauration collective et commerciale; - En restauration à domicile; - Lors du transport et du stockage. Pour réaliser un achat vertueux et contribuer à la préservation des ressources végétales et animales, -dessus mais aussi sur les conditions de transport et de stockage nécessaires à son approvisionnement. A titre informatif, un projet de norme ISO 20 001 dédiée à la lutte contre le gaspillage alimentaire est en 2025/1892 (révision de la directive-cadre déchets 2008/98/CE), publiée le 10 septembre 2025 et entrée en vigueur le: une réduction ansformation et de la fabrication et de 30% dans les services de restauration, la distribution et la consommation à domicile, par rapport à la quantité moyenne de déchets alimentaires générée dans ces secteurs entre 2021 et 2023. Le labet national anti-gaspillage alimentaire, prévu à l'article 33 de la loi relative à la lutte contre le gaspillage et à une économie circulaire (AGEC) de 2020, et qui entend valoriser les acteurs de la chaîne alimentaire qui contribuent aux objectifs nationaux de réduction du gaspillage alimentaire, fournit une méthodologie de diagnostic du gaspillage alimentaire et un accompagnement à sa réduction par la définition de critères à la fois qualitatifs et quantitatifs. Le labet est décliné pour les secteurs de la distribution (GMS, grossistes et métiers de bouche, disponible depuis 2023), de la restauration (référentiets « restaurants » et « unités de préparation » disponibles depuis octobre 2025), et de commerciale portent sur les approvisionnements et achats des établissements, la transformation et la préparation, e et les restaurants livrés, et la gestion des denrées non consommées en fin de service ou non livrées. Le référentiet recense des actions mobilisables par les ac.). La plateforme gouvernementale « ma cantine » comporte un module dédié à la lutte contre le gaspillage critères (m -gaspi et comporte également un outil de saisie de données de gaspillage. iagnostic simplifié du gaspillage alimentaire. Comment réduire le gaspillage alimentaire ? 63 initiatives antigaspi inspirantes » disponible sur ce lien, pouvant être reprises dans son marché afin de valoriser les offres les plus vertueuses dans le domaine. Il peut également consulter la fonctionnalité « Anti gaspi » sur « ma cantine ». fiche outil pour des ressources et des déchets.</t>
  </si>
  <si>
    <t>Pour un marché en « gestion directe » ueuses en matière de lutte contre le gaspillage alimentaire.</t>
  </si>
  <si>
    <t>Pour un marché en « gestion directe » ueuses en matière de lutte contre le gaspillage alimentaire. Dans son offre, le soumissionnaire mettra en avant toute démarche démontrant une lutte effective contre le gaspillage alimentaire, au stade de la production des aliments (plan de lutte contre le gaspillage alimentaire basé sur des diagnostics de gaspillage, partenariat avec des entreprises de récupération des invendus, processus mis en place, résultats atteints, pourcentage de gaspillage alimentaire par type de denrées évalué lors du dernier diagnostic de gaspillage alimentaire, labetlisation antide proposer la conclusion équivalent ou supérieur, il convient de fournir dans son offre le moyen de preuve attestant du respect de cette obligation. Ce sous-critère est pondéré à XX %. offres les plus vertueuses en matière de lutte contre le gaspillage alimentaire. concrètes figurant dans son offre concernant la lutte contre le gaspillage alimentaire au stade de la production des aliments (pesée systématique des déchets au stade de la production accompagnée Le non-respect de cette obligation entr</t>
  </si>
  <si>
    <t>Pour un marché en « gestion concédée tions EGAlim et de répondre aux enjeux environnementaux, alimentaire.</t>
  </si>
  <si>
    <t>Pour un marché en « gestion concédée tions EGAlim et de répondre aux enjeux environnementaux, alimentaire. Dans son offre, le soumissionnaire mettra en avant toute démarche démontrant une lutte effective exhaustive: partenariat avec des entreprises de valorisation des excédents alimentaires, processus tats atteints dans le cadre de prestations similaires, de gaspillage alimentaire, labetlisation anti-gaspillage alimentaire sur le référentiet « unités de préparation » de la restauration, pesée systématique des restes assiettes, des excédents de repas présentés et non servis et des excédents de préparation, plan de progrès avec un seuil maximal en Ce sous-critère est pondéré à XX %. - - - - 8.4. Respecter la tion et de restauration collective. La saisonnalité est différente selon les pays et tous les fruits et légumes ne peuvent être de saisonnalité, disponibles sur internet, notamment le Guide des fruits et légumes en restauration hors</t>
  </si>
  <si>
    <t>Clause identique en gestion directe et en gestion concédée Au sein de son mémoire technique, le soumissionnaire devra décrire les mesures de gestion des risques marché.</t>
  </si>
  <si>
    <t>Clause identique en gestion directe et en gestion concédée Au sein de son mémoire technique, le soumissionnaire devra décrire les mesures de gestion des risques marché. totale ou partielle de matières premières (denrées alimentaires). Le soumissionnaire démontrera dans ace afin de garantir la sécurité et la continuité des produites les denrées, etc.). La note attribuée au soumissionnaire tiendra compte de la pertinence et Ce critère est pondéré à XX %.</t>
  </si>
  <si>
    <t>service public en fait un observateur neutre, objectif et fiable. La majorité des produits achetés en restauration collective sont couverts par des indicateurs de prix intégrés dans le RNM. Ils sont en ligne en accès gratuit sur le site internet du RNM, rubrique « Restauration collective » RNM - restauration collective. Où trouver les indicateurs et cotations de référence du RNM pour la restauration collective ? Les cotations de références et indicateurs destinés aux contrats de restauration collective sont publiés par le RNM et accessibles gratuitement sur son site internet rnm.franceagrimer.fr rubrique « Restauration collective » RNM - restauration collective Les indicateurs RNM sont publiés sur le site internet du RNM et diffusés sous forme de message pour les abonnés, mensuellement en milieu de mois, avec les indicateurs du mois en cours. disponible sur le site58. correspondance mis à disposition sur le site de ma cantine. RNM, il conviendra de se reporter aux indices INSEE de prix à la Dans la majorité des cas, une révision annuelle sera inadaptée pour les marchés publics de fournitures de denrées alimentaires, particulièrement pour des produits sujets à de fréquentes variations de prix ou de cours. Selon les produits, un rythme hebdomadaire, mensuel, trimestriel ou semestriel, permettra de du marché. Il est donc nécessaire que les prix du marché puissent être en lien avec les indices de révisions retenues (RNM) et avec les fréquences de révisions adaptées, le baisse dans un délai adapté (en se basant sur les derniers indices connus en lien avec la date optimale de révision). une un ajustement initial des prix. Enfin, il peut être utile de prévoir une mise au point du marché 59 et le début de son exécution, à finaliser ou préciser des modalités pratiques, techniques ou financières générale du marché et les conditions de mise en concurrence initiales. Vous trouverez ci-après un tableau de révisions optimales, partagées par les membres du GT économie du CNRC (fournisseurs te acheteurs) dont les fréquences sont communiquées à titre indicatif. https://rnm.franceagrimer.fr/abonne?AJOUTER Article R2152-13 du code de la commande publique</t>
  </si>
  <si>
    <t>Prix / critère</t>
  </si>
  <si>
    <t>% paraît plus approprié. Cette fourchette permet en outre de viser une plus juste rémunération des producteurs.</t>
  </si>
  <si>
    <t>11.2. % paraît plus approprié. Cette fourchette permet en outre de viser une plus juste rémunération des producteurs. Le critère prix correspond au coût de la fourniture + le coût du transport.</t>
  </si>
  <si>
    <t>Pour un marché en « gestion concédée » La méthode de notation du prix de son besoin et du niveau de concurrence anticipé pour sa consultation de marché.</t>
  </si>
  <si>
    <t>Pour un marché en « gestion concédée » La méthode de notation du prix de son besoin et du niveau de concurrence anticipé pour sa consultation de marché. Le guide pratique « Le prix dans les marchés publics » présente plusieurs formules possibles. Calculer le prix sur une moyenne de prix (méthode 3 du guide) permet de limiter les écarts de notation des offres financières proposant des produits moins qualitatifs et très en écart avec le prix normal du marché60. obtenir des offres avec une hétérogénéité de prix importante. Elle vise dès lors à comparer les offres financières par rapport à la moyenne de celles-ci, considérée comme étant le « prix du marché » au critère prix est modérément pondéré. Deux formules intégrant ce prix moyen sont envisageables 61: Note du prix du soumissionnaire (note sur 10) = (10 x Prix moyen des offres déposées) / (Prix moyen des offres déposées + Prix offre à noter) marchés publics de la direction des affaires juridiques des ministères économiques et financiers (page 104) Source: « Les méthodes de notation du critère prix dans les marchés publics », fiche éditée par la DAJ des ministères économiques et financiers.</t>
  </si>
  <si>
    <t>Clause — type de clause</t>
  </si>
  <si>
    <t>Clause Type de clause DCE exigence technique CCTP condition d'exécution CCTP valoriser les approvisionnements directs sous-critère environnemental RC CCAP produits transformés contenant du porc, de la volaille, sous-critère environnemental RC …</t>
  </si>
  <si>
    <t>Clause Type de clause DCE exigence technique CCTP condition d'exécution CCTP valoriser les approvisionnements directs sous-critère environnemental RC CCAP produits transformés contenant du porc, de la volaille, sous-critère environnemental RC -ci doivent être nés, élevés et CCAP abattus dans un même pays exigence technique CCAP respect de la saisonnalité des fruits et légumes RC exigence technique CCAP respect de la saisonnalité de la pêche RC recourir aux « fruits et légumes frais », déclassés et aux condition d'exécution CCTP produits hors normes condition d'exécution CCAP lait UHT plutôt que pasteurisé BEGES: élimination du soumissionnaire ou demande de CCAP transmission</t>
  </si>
  <si>
    <t>clause sociale RC recours au marché réservé clause sociale RC sécurité des approvisionnements critère d'appréciation RC méthode de notation de prix par rapport au prix RC moyen</t>
  </si>
  <si>
    <t>Exemple de pondération des critères Prix Fourchette entre 30 et 40% Technique 35%, avec 3 sous-critères possibles, marché / lot: - volaille fraîche livrée moins de 6 jours ouvrés après l'abattage:</t>
  </si>
  <si>
    <t>Exemple de pondération des critères Prix Fourchette entre 30 et 40% Technique 35%, avec 3 sous-critères possibles, marché / lot: - volaille fraîche livrée moins de 6 jours ouvrés après l'abattage: 10% - poisson frais livré moins de 3 jours ouvrés après la débarque: 10% - poissons nourris sans OGM: 10% - 70% pour des sous- Sécurisation des 10% approvisionnements Environnemental 15% avec 3 sous-critères possibles, marché / lot: - sionnement direct: 30% - lutte contre le gaspillage alimentaire: 30% - produits transformés contenant de la viande « née, élevée, abattue dans un même pays »: 10% - 30% pour des sous- Social rçage et besoins spécifiques. Innovation</t>
  </si>
  <si>
    <t>Synthèse gestion concédée</t>
  </si>
  <si>
    <t>clause sociale RC recours au marché réservé clause sociale RC sécurité des approvisionnements critère d'appréciation RC méthode de notation de prix par rapport au RC prix moyen</t>
  </si>
  <si>
    <t>Exemple de pondération des critères Prix Fourchette entre 30 et 40% Technique 35% (ou 25% si un critère EGAlim est retenu) Les sous- EGAlim 10% -detà des minimums fixés par la loi Sécurisation des 10% approvisionnements Environnemental 15% avec …</t>
  </si>
  <si>
    <t>Exemple de pondération des critères Prix Fourchette entre 30 et 40% Technique 35% (ou 25% si un critère EGAlim est retenu) Les sous- EGAlim 10% -detà des minimums fixés par la loi Sécurisation des 10% approvisionnements Environnemental 15% avec 3 sous-critères possibles: -: 30% - lutte contre le gaspillage alimentaire: 30% - produits transformés contenant de la viande « née, élevée, abattue dans un même pays »: 10% - laissant 30% pour des sous-critères à définir par Social Innovation</t>
  </si>
  <si>
    <t>6.3 Critères d’attribution</t>
  </si>
  <si>
    <t>6.3 Critères d'attribution</t>
  </si>
  <si>
    <t>6.4 Méthode de notation des offres</t>
  </si>
  <si>
    <t>Méthode de notation des offres</t>
  </si>
  <si>
    <t>7.2 Mise au point</t>
  </si>
  <si>
    <t>VIII. Objectifs et critères environnementaux et sociaux • Article L.</t>
  </si>
  <si>
    <t>VIII. Objectifs et critères environnementaux et sociaux • Article L. 2112-2 environnementales https://www.legifrance.gouv.fr/codes/article_lc/LEGIARTI000037703468?init=true&amp;page=1&amp;query=L.2112-2&amp;searchField=ALL&amp;tab_selection=all • Article R. 2152-7 environnementales) https://www.legifrance.gouv.fr/codes/article_lc/LEGIARTI000037730485?init=true&amp;page=1&amp;query=R.2152-7+&amp;searchField=ALL&amp;tab_selection=all Candidature • Article L. 2141-7-2 Exclusion facultative liée au non-respect de certaines obligations (dont environnementales) https://www.legifrance.gouv.fr/codes/article_lc/LEGIARTI000048245350?isSuggest=true • Article L. 2141-11 https://www.legifrance.gouv.fr/codes/article_lc/LEGIARTI000047292973?init=true&amp;page=1&amp;query=L.2141-11+&amp;searchField=ALL&amp;tab_selection=all • Article R. 2112-13 Prix révisables (rappel de la possibilité/encadrement de la révision de prix) https://www.legifrance.gouv.fr/codes/id/LEGIARTI000037955789/2025-12-01?isSuggest=true • Article R. 2152-13 Mise au point du marché (finalisation avant notification) https://www.legifrance.gouv.fr/codes/id/LEGIARTI000037730467/2025-12-01?isSuggest=true • Articles R. 2194-1 à R. 2194-10 réexamen, circonstances imprévues, etc.) https://www.legifrance.gouv.fr/codes/section_lc/LEGITEXT000037701019/LEGISCTA000037725 133/#LEGISCTA000037729569 Sous-traitance • Article R. 2193-4 Acceptation et agrément des conditions de paiement du sous-traitant https://www.legifrance.gouv.fr/codes/id/LEGIARTI000037729621/2025-12-01?isSuggest=true Réservation de marchés / marchés réservés • Article L. 2113-12 à L. 2113-14 Réservation de marchés aux opérateurs économiques qui emploient des travailleurs handicapés et défavorisés https://www.legifrance.gouv.fr/codes/id/LEGIARTI000048598773/2025-12-01?isSuggest=true • Données essentielles et transparence: Arrêté du 22 décembre 2022 modifié https://www.legifrance.gouv.fr/loda/id/JORFTEXT000046850496?init=true&amp;isAdvancedResult=true&amp;page=1&amp;pageSize=10&amp;query=%7B%28%40ALL%5Bt%22Arr%C3%AAt%C3%A9+du+22+d%C3%A9cembre+2022%22%5D%29%7D&amp;tab_selection=all&amp;typeRecherche=date</t>
  </si>
  <si>
    <t>DEFINITION</t>
  </si>
  <si>
    <t>Chaque pouvoir adjudicateur et entité adjudicatrice ayant sa propre organisation, le terme d'«acheteur », utilisé au sens générique dans ce clausier, peut correspondre selon celle-ci à l'acheteur ou au prescripteur ou à l'approvisionneur.</t>
  </si>
  <si>
    <t>Approvisionnement de la Restauration Hors Domicile (RHD) Les grossistes sont les principaux acteurs approvisionnant la RHD. Du fait de leur rôle d'intermédiation entre un amont constitué de producteurs et d'industriets auprès desquels les entreprises du commerce de gros s'approvisionnent, et un aval composé d'une très large gamme d'acteurs professionnels, les grossistes sont un maillon incontournable dans le secteur alimentaire. Ils représentent le principal circuit d'approvisionnement des établissements de restauration, commerciale et collective, et des métiers de bouches. Le grossiste sélectionne des produits de qualité adaptés aux besoins et attentes de ses clients professionnels. Il les met à disposition de ces derniers après les avoir stockés et livrés. Le rôle de conseil est central dans la fonction de grossiste, celui-ci étant défini comme un « apporteur de solutions », proposant un service complet à ses clients professionnels, État et collectivités.</t>
  </si>
  <si>
    <t>*# Par gestion directe, on entend un mode de gestion par lequel l'administration gère directement le service: https://www.collectivites-locales.gouv.fr/commande-publique/autres-modes-de-gestion-des-services-publics-locaux L'administration …</t>
  </si>
  <si>
    <t>*# Par gestion directe, on entend un mode de gestion par lequel l'administration gère directement le service: https://www.collectivites-locales.gouv.fr/commande-publique/autres-modes-de-gestion-des-services-publics-locaux L'administration confie à une entreprise privée ou une personne publique l'exécution du service public https://www.collectivites-locales.gouv.fr/commande-publique/autres-modes-de-gestion-des-services-publics-locaux 6 Guides recommandations pour la protection de la chaîne alimentaire contre les risques d'actions malveillants, criminelles ou terroristes: https://agriculture.gouv.fr/sites/default/files/documents/pdf/guide-2014_140214_V2_cle03f4ef.pdf</t>
  </si>
  <si>
    <t>Sont entendus comme produits de qualité et durables et produits issus de l'agriculture biologique, les catégories de produits listés à l'article L.</t>
  </si>
  <si>
    <t>Sont entendus comme produits de qualité et durables et produits issus de l'agriculture biologique, les catégories de produits listés à l'article L. 230-5-1 du Code Rural et de la Pêche Maritime, ainsi que sur le site du ministère chargé de l'Agriculture.</t>
  </si>
  <si>
    <t>Pour les poissons d'aquaculture, le pays d'élevage correspond au pays dans lequel « le produit</t>
  </si>
  <si>
    <t>Le gaspillage alimentaire est défini comme toute nourriture destinée à la consommation humaine qui, à une étape de la chaîne alimentaire, est perdue, jetée ou dégradée.</t>
  </si>
  <si>
    <t>8.3. Le gaspillage alimentaire est défini comme toute nourriture destinée à la consommation humaine qui, à une étape de la chaîne alimentaire, est perdue, jetée ou dégradée. Les déchets alimentaires comprennent une fraction comestible, assimilable au gaspillage alimentaire et une fraction non comestible (os, épluchures, etc). Pour quantifier le gaspillage alimentaire il convient donc de retirer les A titre indicatif, en France, on estime que les déchets comestibles (et donc assimilables à du gaspillage alimentaire) représentent la moitié des déchets alimentaires (autour de 40 %) 51.</t>
  </si>
  <si>
    <t>A fournit les aliments sources de protéines végétales n'est pas le même que celui qui fournit: les protéines animales, il ne pourra pas savoir à quelle quantité correspondent les X %.</t>
  </si>
  <si>
    <t>A fournit les aliments sources de protéines végétales n'est pas le même que celui qui fournit: les protéines animales, il ne pourra pas savoir à quelle quantité correspondent les X %. !</t>
  </si>
  <si>
    <t>disponible sur le site58. correspondance mis à disposition sur le site de ma cantine.</t>
  </si>
  <si>
    <t>disponible sur le site58. correspondance mis à disposition sur le site de ma cantine. RNM, il conviendra de se reporter aux indices INSEE de prix à la Dans la majorité des cas, une révision annuelle sera inadaptée pour les marchés publics de fournitures de denrées alimentaires, particulièrement pour des produits sujets à de fréquentes variations de prix ou de cours. Selon les produits, un rythme hebdomadaire, mensuel, trimestriel ou semestriel, permettra de du marché. Il est donc nécessaire que les prix du marché puissent être en lien avec les indices de révisions retenues (RNM) et avec les fréquences de révisions adaptées, le baisse dans un délai adapté (en se basant sur les derniers indices connus en lien avec la date optimale de révision).</t>
  </si>
  <si>
    <t>11.2. % paraît plus approprié. Cette fourchette permet en outre de viser une plus juste rémunération des producteurs. Le critère prix correspond au coût de la fourniture + le coût du transport. Pour un marché en « gestion directe » Pour un marché en « gestion concédée »</t>
  </si>
  <si>
    <t>Le Titulaire désigne un correspondant opérationnet pour le suivi des actions d'insertion</t>
  </si>
  <si>
    <t>2. alimentaires, action primordiale pour maîtriser les achats. soumissionner. Il est important néanmoins de bien le définir afin de ne pas engendrer une gestion complexe avec une charge administrative accrue pour l'acheteur. -ci. Dans cette optique, il peut être plus judicieux, par exemple, de définir un lot « volaille est assez répandu en France (canards, cailles, dindes, pintades, coquetets, pigeons, lapins 18) et offre une diversification alimentaire intéressante à des prix compétitifs, plutôt que de faire un lot uniquement peuvent être spécialisés, seront en capacité de répondre à la</t>
  </si>
  <si>
    <t>en France, les deux derniers chiffres indiquent le numéro du bâtiment où se trouve la poule le 1er chiffre indique « 2 » ou « 3 » sera refusée et assortie roduits (blanc élevées en plein air.</t>
  </si>
  <si>
    <t>- en France, les deux derniers chiffres indiquent le numéro du bâtiment où se trouve la poule le 1er chiffre indique « 2 » ou « 3 » sera refusée et assortie roduits (blanc élevées en plein air. 7.3. de chair. En plus de la cage, du sol, du plein air (appetlations définies règlementairement par les normes de commercialisation), du labet rouge et du bio, sont trouvées également dans le commerce les appetlations « en liberté », « poulet fermier Maine). La différence entre « en liberté » et « plein air » (appetlations définies règlementairement par les: les volailles plein air ont accès à un parcours extérieur clôturé tandis que les volailles en liberté ont accès à un parcours non clos. Les termes « fermier élevé en plein air » et « fermier élevé en liberté » sont définis réglementairement au niveau européen par le règlement délégué (UE) 2026/343en ce qui concerne les normes de commercialisation pour la viande de volaille). Le suivantes: les volailles fermières élevées en plein air ont accès à un parcours extérieur clôturé au moins une partie de leur vie tandis que les volailles fermières élevées en liberté ont accès à un parcours illimité -14 du code rural et de la pêche maritime réserve ces « agriculture biologique », exception faite des volailles issues de productions à petite échelle et destinées à la vente directe ou locale.</t>
  </si>
  <si>
    <t>8.8. diversification de protéines pour les restaurants de plus de 200 couverts en moyenne par jour, incluant des alternatives à base de protéines végétales 54 proposer une option végétarienne quotidienne pour la restaura établissements publics …</t>
  </si>
  <si>
    <t>8.8. diversification de protéines pour les restaurants de plus de 200 couverts en moyenne par jour, incluant des alternatives à base de protéines végétales 54 proposer une option végétarienne quotidienne pour la restaura établissements publics et les entreprises publiques nationales, dès lors qu'ils proposent habituetlement un choix multiple de menus (depuis le 1er janvier 2023). Pour la restauration collective scolaire, la enu végétarien hebdomadaire est obligatoire. Les protéines végétales se trouvent sous forme de produits bruts (riz, quinoa, sarrasin, pois chiche, transform « alternatives végétariennes ». quelle proportion et quantités il est attendu des protéines végétales. Appetlations définies réglementairement par les normes de commercialisation - Décret n° 2024-144 du 26 février 2024 relatif à l'utilisation de certaines dénominations employées pour désigner des denrées comportant des protéines végétales</t>
  </si>
  <si>
    <t>OBLIGATION</t>
  </si>
  <si>
    <t>Lors de la réunion plénière du Conseil national de la restauration collective (CNRC) qui s'est tenue le 26 novembre 2025 au Ministère chargé de l'Agriculture, l'importance d'aboutir rapidement sur la formalisation d'un tel outil, porteur d'une …</t>
  </si>
  <si>
    <t>Lors de la réunion plénière du Conseil national de la restauration collective (CNRC) qui s'est tenue le 26 novembre 2025 au Ministère chargé de l'Agriculture, l'importance d'aboutir rapidement sur la formalisation d'un tel outil, porteur d'une alimentation de qualité et durable mais aussi gage de souveraineté alimentaire et de juste rémunération, a été soulignée.</t>
  </si>
  <si>
    <t>Le présent clausier s'inscrit dans le cadre de ces demandes: réalisé dans le cadre du groupe de travail «économie » du Conseil national de la restauration collective (CNRC), il est le fruit de multiples échanges avec les acteurs de la filière …</t>
  </si>
  <si>
    <t>Le présent clausier s'inscrit dans le cadre de ces demandes: réalisé dans le cadre du groupe de travail «économie » du Conseil national de la restauration collective (CNRC), il est le fruit de multiples échanges avec les acteurs de la filière et les représentants des acheteurs publics, afin d'identifier les leviers techniques, environnementaux, réglementaires, ou de sécurité sanitaire, les mieux à même de répondre à cette ambition, et leur traduction en clauses de marché. Des rappels réglementaires sont aussi présents et doivent faire l'objet de clauses obligatoires à insérer dans les pièces de marché. Ce clausier couvre un grand nombre de catégories de produits (viande, volaille, charcuterie, produits laitiers, fruits et légumes, produits de la mer, etc.) mais n'est pas exhaustif. A date, certaines catégories ne sont pas couvertes (épicerie, oléagineux, etc.). Il complète les guides déjà réalisés par les différents groupes de travail du CNRC.</t>
  </si>
  <si>
    <t>tonnes annuelles?. Cependant, la pression sur les coûts et modes de production, l'inflation, les crises climatiques et la dépendance aux importations sur les protéines végétales augmentent les défis que doit retever le secteur:</t>
  </si>
  <si>
    <t>Les pratiques agricoles doivent continuer d'intégrer les enjeux de préservation des sols, et de la</t>
  </si>
  <si>
    <t>où elles répondent à leurs attentes en termes de transparence et de contribution à la souveraineté alimentaire, doivent intégrer les enjeux de qualité et de durabilité;</t>
  </si>
  <si>
    <t>La restauration collective publique doit continuer à oeuvrer contre les inégalités d'accès à une</t>
  </si>
  <si>
    <t>Dans le circuit de la restauration hors domicile, l'approvisionnement direct (différent de l'approvisionnement direct pour les consommateurs) doit s'appréhender de la manière suivante:</t>
  </si>
  <si>
    <t>La disposition emblématique de la loi EGAlim concerne les approvisionnements, avec une obligation biologiques, dans la composition des repas servis par les restaurants collectifs (obligation en vigueur depuis le 1er janvier 2022.</t>
  </si>
  <si>
    <t>La disposition emblématique de la loi EGAlim concerne les approvisionnements, avec une obligation biologiques, dans la composition des repas servis par les restaurants collectifs (obligation en vigueur depuis le 1er janvier 2022. Cet objectif ambitieux, dont les effets diffusent sur toute la chaîne alimentaire au-delà de la restauration collective, constitue une politique prioritaire du ut -objectif de 60 % de viandes et de poissons durables et de qualité depuis le 1er janvier 2024. Source: https://ma-cantine.agriculture.gouv.fr/static/documents/Guide_Pratique_MP_Gestion_directe.pdf 8 er janvier 2024.</t>
  </si>
  <si>
    <t>Les produits biologiques sont considérés « bio aliments doivent être cultivés, récoltés, stockés e es.</t>
  </si>
  <si>
    <t>Les produits biologiques sont considérés « bio aliments doivent être cultivés, récoltés, stockés e es. (voir la section « les produits biologiques » du guide CNRC Pratique pour un approvisionnement durable et de qualité).</t>
  </si>
  <si>
    <t>Tous les opérateurs (producteurs, transformateurs, grossistes, importateurs, etc.) doivent notifier leur activité à qui tient à jour un annuaire des professionnels du bio destiné essentiellement aux organismes et autorités de contrôle, aux …</t>
  </si>
  <si>
    <t>Tous les opérateurs (producteurs, transformateurs, grossistes, importateurs, etc.) doivent notifier leur activité à qui tient à jour un annuaire des professionnels du bio destiné essentiellement aux organismes et autorités de contrôle, aux professionnels et aux consommateurs.</t>
  </si>
  <si>
    <t>produits EGAlim10. Le logo communautaire (euro feuille) est obligatoire sur tous les produits préemballés il doit respecter des règles strictes et suivre notamment une période de conversion.</t>
  </si>
  <si>
    <t>produits EGAlim10. Le logo communautaire (euro feuille) est obligatoire sur tous les produits préemballés il doit respecter des règles strictes et suivre notamment une période de conversion. La conversion correspond à la période de transition entre un mode de ne bénéficie pas encore de la mention « bio » pour ses produits. Cette période est de 2 à 3 ans pour les cultures, et de 6 semaines à 1 an selon les espèces pour les animaux. A partir du début de la conversion, pratiques à la réglementation bio. A partir de la deuxième année de conversion, les produits végétaux obtenus peuvent bénéficier de la mention « ».</t>
  </si>
  <si>
    <t>signalés en bleu L'acheteur peut à son libre choix appliquer ou adapter ces clauses, selon l'objet de son marché.</t>
  </si>
  <si>
    <t>signalés en bleu L'acheteur peut à son libre choix appliquer ou adapter ces clauses, selon l'objet de son marché. Pour tout ce qui n'est pas précisé dans le présent document, il revient à l'acheteur de calibrer son besoin et ses exigences et c'est en grande partie le sourçage qui l'y aidera. AU cas par cas, peuvent être ajoutées des clauses concernant:</t>
  </si>
  <si>
    <t>Ces taux (en %) sont calculés à partir de la valeur HT en euros de la somme des achats annuets alimentaires.</t>
  </si>
  <si>
    <t>Ces taux (en %) sont calculés à partir de la valeur HT en euros de la somme des achats annuets alimentaires. Ainsi, pour 1 000 euros HT d'achat annuet, au moins 200 euros doivent correspondre à des achats de produits bio ou en conversion et au total au moins 500 euros doivent correspondre à des produits durables et de qualité (bio inclus).</t>
  </si>
  <si>
    <t>L'atteinte des obligations de la loi EGAlim nécessite d'identifier les principales dépenses annuelles pour que ces dernières répondent aux exigences de qualité attendues.</t>
  </si>
  <si>
    <t>L'atteinte des obligations de la loi EGAlim nécessite d'identifier les principales dépenses annuelles pour que ces dernières répondent aux exigences de qualité attendues. Tous les détails concernant les obligations de la loi EGAlim sont consultables sur ma cantine.</t>
  </si>
  <si>
    <t>La loi EGAlim fixe des obligations, a minima, d'approvisionnements durables et de qualité.</t>
  </si>
  <si>
    <t>La loi EGAlim fixe des obligations, a minima, d'approvisionnements durables et de qualité. La clause ci-dessous, qu'il convient de faire figurer dans le marché lorsque l'acheteur vise ce minimum, rappelle ces objectifs.</t>
  </si>
  <si>
    <t>Pour rappel, les établissements de restauration collective situés dans les DROM ont des obligations avec des seuils adaptés, en vertu du décret n° 2021-1235 du 25 septembre 2021 relatif à l'adaptation à l'outremer des seuils prévus à l'article L.</t>
  </si>
  <si>
    <t>Pour rappel, les établissements de restauration collective situés dans les DROM ont des obligations avec des seuils adaptés, en vertu du décret n° 2021-1235 du 25 septembre 2021 relatif à l'adaptation à l'outremer des seuils prévus à l'article L. 230-5-1 du code rural et de la pêche maritime concernant la composition des repas servis dans les restaurants collectifs.</t>
  </si>
  <si>
    <t>Dans le cas d'un marché d'achat de denrées (restauration en gestion directe), la EGAlim</t>
  </si>
  <si>
    <t>Dans le cas d'un marché d'achat de denrées (restauration en gestion directe), la EGAlim responsabilité de la commande des produits durables et de qualité revient à l'acheteur. Toutefois, en tant qu'acheteur public, il est primordial de se fixer les objectifs chiffrés cités dans la clause ci-dessus et d'en avertir les candidats dans les documents de consultation, afin que ceux-ci connaissent le niveau d'exigence attendu. Il convient alors d'adapter la !</t>
  </si>
  <si>
    <t>L'acheteur peut prévoir, en gestion concédée, un plan de progrès obligatoire permettant aux Titulaires de proposer des produits de qualité, durables et issus de l'agriculture biologique dans des proportions supérieures à celles exigées dans le …</t>
  </si>
  <si>
    <t>L'acheteur peut prévoir, en gestion concédée, un plan de progrès obligatoire permettant aux Titulaires de proposer des produits de qualité, durables et issus de l'agriculture biologique dans des proportions supérieures à celles exigées dans le marché, en fonction de ce que la capacité de production de la filière permet. A titre d'illustration, ces capacités de production permettent d'envisager les différents taux ci-dessous:</t>
  </si>
  <si>
    <t>© Produits durables et de qualité: XX % du total des approvisionnements annuets (année civile) en produits alimentaires du marché (% supérieur aux obligations de la loi);</t>
  </si>
  <si>
    <t>o Produits issus de l'agriculture biologique: XX % du total des approvisionnements annuets (année civile) en produits alimentaires du marché (% supérieur aux obligations de la loi);</t>
  </si>
  <si>
    <t>o Produits ciblés X: XX % (% supérieur aux obligations de la loi) du total des approvisionnements annuets (année civile) en produits durables et de qualité, dont YY% (% supérieur aux obligations de la loi) en produits bio.</t>
  </si>
  <si>
    <t>approvisionnements sur l'année écoulée en produits de qualité, durables et issus de l'agriculture biologique.</t>
  </si>
  <si>
    <t>approvisionnements sur l'année écoulée en produits de qualité, durables et issus de l'agriculture biologique. Ce décompte doit faire apparaître une progression des proportions en produits de qualité, durables et issus de l'agriculture biologique. L'objectif de progression n'est pas fixé, le Titulaire est libre de proposer les proportions qu'il souhaite dès lors qu'elles dépassent le minimum inscrit dans le marché.</t>
  </si>
  <si>
    <t>approvisionnements sur l'année écoulée en produits de qualité, durables et issus de l'agriculture biologique. Ce décompte doit faire apparaître une progression des proportions en produits de qualité, durables et issus de l'agriculture biologique selon les objectifs suivants:</t>
  </si>
  <si>
    <t>Le Titulaire transmet une fois par an [date à définir] à l'acheteur [nom et adresse courriet à préciser] par voie dématérialisée les totaux facturés HT des produits durables et de qualité, par catégorie définie par la loi EGAlim (cf.</t>
  </si>
  <si>
    <t>Le Titulaire transmet une fois par an [date à définir] à l'acheteur [nom et adresse courriet à préciser] par voie dématérialisée les totaux facturés HT des produits durables et de qualité, par catégorie définie par la loi EGAlim (cf. paragraphe 1.2) ou selon la matrice de télédéclaration en mode simplifié de « ma cantine », et le total facturé HT des produits toutes qualités confondues. Ces totaux facturés doivent faire apparaître les tonnages, les prix unitaires et les prix totaux. Ces détails de facturation sont à appliquer par ligne de produits tets que référencés au BPU.</t>
  </si>
  <si>
    <t>La traçabilité des denrées est une exigence résultant de règlements européens, destinée à garantir la sécurité sanitaire des aliments, la transparence pour les consommateurs et la lutte contre les fraudes.</t>
  </si>
  <si>
    <t>4. La traçabilité des denrées est une exigence résultant de règlements européens, destinée à garantir la sécurité sanitaire des aliments, la transparence pour les consommateurs et la lutte contre les fraudes.</t>
  </si>
  <si>
    <t>Les principales dispositions retèvent du règlement CE n° 178/2002 qui impose à chaque exploitant de la chaîne alimentaire (producteurs, transformateurs, distributeurs) de pouvoir: Identifier les fournisseurs et les clients directs;</t>
  </si>
  <si>
    <t>à toutes les étapes (production, transformation, distribution).: aux aliments « finis », et aussi aux animaux destinés à la production alimentaire.</t>
  </si>
  <si>
    <t>à toutes les étapes (production, transformation, distribution).: aux aliments « finis », et aussi aux animaux destinés à la production alimentaire. En complément de ces obligations sont précisées par différents règlements européens pour certaines catégories de produits.</t>
  </si>
  <si>
    <t>Pour le miet, l'étiquetage doit indiquer clairement le ou les pays d'origine où il a été récolté.</t>
  </si>
  <si>
    <t>(Décret n° 2022-482 du 4 avril 2022 relatif au miet modifie le décret n°2003-587 relatif au miet rendant obligatoire l'indication du nom des pays lorsque les miets en mélange sont conditionnés sur le territoire national).</t>
  </si>
  <si>
    <t>(Décret n° 2022-482 du 4 avril 2022 relatif au miet modifie le décret n°2003-587 relatif au miet rendant obligatoire l'indication du nom des pays lorsque les miets en mélange sont conditionnés sur le territoire national). En revanche, en vertu du principe de reconnaissance mutuetle, il maintient la possibilité pour les miets en mélange conditionnés hors de France, de remplacer la mention des pays d'origine par les mentions « Mélange de miets originaires de l'UE », « Mélange de miets non originaires de l'UE » ou « Mélange de miets originaires et non originaires de l'UE.</t>
  </si>
  <si>
    <t>compris les champignons), l'origine (pays de culture) doit être précisée;</t>
  </si>
  <si>
    <t>En vertu des dispositions du règlement (UE) n°2023/2429, l'origine (pays de culture) doit être</t>
  </si>
  <si>
    <t>La zone de pêche FAO indiquée en des termes intetligibles pour le consommateur ou du pays d'élevage doit être indiquée;</t>
  </si>
  <si>
    <t>(Méditerranée et Mer Noire), la sous-zone de pêche doit être indiquée;</t>
  </si>
  <si>
    <t>provenance doit être indiquée. Les « eaux » peuvent être entendues comme le nom d'un fleuve, d'un lac, d'un étang ou d'une zone de lacs ou d'étangs;</t>
  </si>
  <si>
    <t>__ De la marque d'identification: délivrée par le Préfet, qui figure sur les étiquettes de toutes les viandes de volaille, elle fournit le numéro unique de l'abattoir et indique que le produit a été contrôlé dans un établissement agréé et qu'il …</t>
  </si>
  <si>
    <t>__ De la marque d'identification: délivrée par le Préfet, qui figure sur les étiquettes de toutes les viandes de volaille, elle fournit le numéro unique de l'abattoir et indique que le produit a été contrôlé dans un établissement agréé et qu'il satisfait aux exigences sanitaires en vigueur.</t>
  </si>
  <si>
    <t>VOLAILLE ; PRODUITS_MER ; PRODUITS_LAITIERS</t>
  </si>
  <si>
    <t>Les autres opérateurs ont jusqu'à 2028, pour modifier leurs marques (cf. Règlement délégué (UE) 2024/1141 de la commission du 14 décembre 2023 modifiant les annexes Il et 111 du règlement (CE) no 853/2004 du Parlement européen et du Conseil en …</t>
  </si>
  <si>
    <t>Les autres opérateurs ont jusqu'à 2028, pour modifier leurs marques (cf. Règlement délégué (UE) 2024/1141 de la commission du 14 décembre 2023 modifiant les annexes Il et 111 du règlement (CE) no 853/2004 du Parlement européen et du Conseil en ce qui concerne les exigences spécifiques en matière d'hygiène applicables à certaines viandes, aux produits de la pêche, aux produits laitiers et aux œufs. [XX.XXX.XXX</t>
  </si>
  <si>
    <t>Par ailleurs, en vertu de la réglementation sanitaire en vigueur (R178/2002 et R583/2004), il est exigé du Titulaire, pour les volailles fraîches, qu'il transmette des informations de traçabilité.</t>
  </si>
  <si>
    <t>Par ailleurs, en vertu de la réglementation sanitaire en vigueur (R178/2002 et R583/2004), il est exigé du Titulaire, pour les volailles fraîches, qu'il transmette des informations de traçabilité. Les produits doivent être accompagnés:</t>
  </si>
  <si>
    <t>Source: Anses - https://www.anses.fr/fr/system/files/SANT-Fi-InfluenzaAviaire.pdf Source: DGAL - https://agriculture.gouv.fr/influenza-aviaire-hautement-pathogene-lancement-de-la-deuxieme-campagne-devaccination-obligatoire prévention, de lutte …</t>
  </si>
  <si>
    <t>Source: Anses - https://www.anses.fr/fr/system/files/SANT-Fi-InfluenzaAviaire.pdf Source: DGAL - https://agriculture.gouv.fr/influenza-aviaire-hautement-pathogene-lancement-de-la-deuxieme-campagne-devaccination-obligatoire prévention, de lutte et de vaccination contre l'influenza aviaire hautement pathogène (IAHP). https://www.legifrance.gouv.fr/jorf/id/JORFTEXT000048110961</t>
  </si>
  <si>
    <t>pathogène (IAHP), pour toute fourniture de canard (produit frais et/ou transformé), le Titulaire est obligatoirement tenu de proposer un animal dérogation (élevage de moins de 250 canards ainsi que les élevages Corses).</t>
  </si>
  <si>
    <t>VIANDE_PORCINE ; PRODUITS_MER</t>
  </si>
  <si>
    <t>Conformément à la réglementation relative aux sous-produits animaux (règlement (CE) n°1069/2009 et règlement (UE) n°142/2011), les protéines animales transformées sont des matières premières pour issues de la transformation de sousmais dont …</t>
  </si>
  <si>
    <t>Conformément à la réglementation relative aux sous-produits animaux (règlement (CE) n°1069/2009 et règlement (UE) n°142/2011), les protéines animales transformées sont des matières premières pour issues de la transformation de sousmais dont certains morceaux ne sont pas consommés pour des raisons commerciales (morceaux non nobles, pieds de porc, aspects visuets, etc.) 30. Ces protéines animales transformées servent alors exclusivement à la nourriture des animaux. Ces protéines ne doivent pas être</t>
  </si>
  <si>
    <t>Ce règlement prévoit manipulant ou utilisant de tetles protéines, et la publication des listes de ces établissements.</t>
  </si>
  <si>
    <t>. Ce règlement prévoit manipulant ou utilisant de tetles protéines, et la publication des listes de ces établissements. Le principe du non-recyclage des protéines au sein de la même espèce, dit principe du « non-cannibalisme » doit protéines animales transformées 31. Depuis le 7 septembre 2021, sont autorisées les protéines animales, et inversement; les protéines animales Il est entendu que les lagomorphes (lapins) ne font pas partie des volailles au sens de la réglementation sanitaire.</t>
  </si>
  <si>
    <t>Il est exigé du Titulaire une adaptation de la découpe et du calibrage du poulet en fonction des convives.</t>
  </si>
  <si>
    <t>Il est exigé du Titulaire une adaptation de la découpe et du calibrage du poulet en fonction des convives. Ainsi, les découpes et calibres attendus sont:</t>
  </si>
  <si>
    <t>Dans le cadre du présent marché, il est exigé que les morceaux de volaille comprenant des os (hauts de cuisses, ailes, pilons) soient déjointés.</t>
  </si>
  <si>
    <t>Dans le cadre du présent marché, il est exigé que les morceaux de volaille comprenant des os (hauts de cuisses, ailes, pilons) soient déjointés. Les volailles dont les os sont sciés sont exclues. Ceci permet Toute volaille sciée utilisée dans le cadre de ce march 6.3.</t>
  </si>
  <si>
    <t>Pour tous les produits transformés livrés contenant de la viande ou de la volaille ou du poisson (exemple: nuggets de poulet, poissons panés), il est exigé du muscle entier non mélangé ou « 100% filet ».</t>
  </si>
  <si>
    <t>Dans le cadre de ce marché, il est exigé que les produits de charcuterie respectent les teneurs européenne en vigueur pour tout produit, et par le code des usages de la charcuterie française pour les fabrications françaises34.</t>
  </si>
  <si>
    <t>sexage in ovo » consiste à déterminer le sexe du poussin directemen Cette pratique est obligatoire en France depuis 2022, conformément au décret n°2022-137 relatif à.</t>
  </si>
  <si>
    <t>7.1. sexage in ovo » consiste à déterminer le sexe du poussin directemen Cette pratique est obligatoire en France depuis 2022, conformément au décret n°2022-137 relatif à.</t>
  </si>
  <si>
    <t>La fin de l'élimination systématique des poussins mâles issus de la filière poules pondeuses est obligatoire sur les poules pondeuses brunes.</t>
  </si>
  <si>
    <t>Cette clause s'applique à tous les produits élaborés à partir d'œufs et à tous les ovoproduits (blanc d'œuf en bidon, jaune d'œuf en bidon, etc.) dont les œufs doivent être issus de poules au moins élevées en plein air.</t>
  </si>
  <si>
    <t>Pour les mêmes raisons que pour les œufs, l'acheteur doit être vigilant sur le mode d'élevage des volailles de chair.</t>
  </si>
  <si>
    <t>Pour les mêmes raisons que pour les œufs, l'acheteur doit être vigilant sur le mode d'élevage des volailles de chair. En plus de la cage, du sol, du plein air (appetlations définies règlementairement par les normes de commercialisation), du labet rouge et du bio, sont trouvées également dans le commerce les appetlations «en liberté », « poulet fermier » ainsi qu'un certain nombre d'appetlation d'origine protégée (AOP, par</t>
  </si>
  <si>
    <t>Toute utilisation d'antibiotique à des visées de croissance de l'animal est proscrite.</t>
  </si>
  <si>
    <t>Toute utilisation d'antibiotique à des visées de croissance de l'animal est proscrite. Le Titulaire est en mesure, à la demande de l'acheteur, de justifier du respect de ces obligations,</t>
  </si>
  <si>
    <t>équivalents visant à la maîtrise de l'usage des antimicrobiens. Le Titulaire doit présenter un plan de progrès décrivant les actions mises en oeuvre par les filières ou les fournisseurs en matière de prévention sanitaire (biosécurité, …</t>
  </si>
  <si>
    <t>équivalents visant à la maîtrise de l'usage des antimicrobiens. Le Titulaire doit présenter un plan de progrès décrivant les actions mises en oeuvre par les filières ou les fournisseurs en matière de prévention sanitaire (biosécurité, vaccination, pratiques d'élevage), ainsi qu'un bilan annuet.</t>
  </si>
  <si>
    <t>Pour un marché en « gestion concédée », ce critère peut être traduit en une exigence technique</t>
  </si>
  <si>
    <t>VOLAILLE ; PRODUITS_MER ; FRUITS_LEGUMES ; PROTEINES_VEGETALES</t>
  </si>
  <si>
    <t>Cette exigence vaut pour les produits frais (viandes, volailles, poissons) mais également pour les céréales, légumineuses, fruits, légumes etc.</t>
  </si>
  <si>
    <t>Cette exigence vaut pour les produits frais (viandes, volailles, poissons) mais également pour les céréales, légumineuses, fruits, légumes etc. ainsi que pour les produits transformés.</t>
  </si>
  <si>
    <t>La mention « nourri sans OGM (&lt; 0,9 %) » est réservée aux ingrédients provenant d'animaux d'élevage nourris exclusivement avec des aliments non soumis aux obligations d'étiquetage du règlement (CE)</t>
  </si>
  <si>
    <t>Pour un marché en « gestion concédée », ce critère se traduit en une exigence technique</t>
  </si>
  <si>
    <t>VIANDE_PORCINE ; VOLAILLE</t>
  </si>
  <si>
    <t>de porc et des charcuteries sont obligatoires. produits achetés.</t>
  </si>
  <si>
    <t>de porc et des charcuteries sont obligatoires. produits achetés. Toute anomalie 7.10. En vertu du décret n° 2020-1625 du 20 décembre 2020, il est attendu, depuis le 1er janvier 2022, que chaque élevage nomme un référent bienformation pour les référents en élevage de porcs et de volailles. Les référents de ces filières devront ger dans un parcours de formations labetlisées.</t>
  </si>
  <si>
    <t>« aiguille cassée » concernés par un incident par une boucle, tatouage spécifique avant le transport, obligation de signalement dans le document accompagnant les animaux durant le transport;</t>
  </si>
  <si>
    <t>: tatouage spécifique avant le transport, obligation de signalement dans le document accompagnant les animaux durant le transport;</t>
  </si>
  <si>
    <t>incident « aiguille cassée », concernant les deux échines, les deux épaules et la gorge sur chaque Cette procédure professionnelle de maîtrise du risque aiguille cassée est un des critères exigés dans la démarche Le Porc Français.</t>
  </si>
  <si>
    <t>Ainsi, en exigeant de la viande de porc ou des charcuteries dont la fourniture repose sur une procédure de maîtrise du risque « aiguille cassée de protéger ses convives.</t>
  </si>
  <si>
    <t>8. les élevages intensifs peuvent contribuer aux émissions de gaz à effet de serre et à la pollution des sols et des eaux ayant de fortes répercussions sur la biodiversité. En soutenant des modes de production La loi pour la reconquête de la biodiversité, de la nature et des paysages a créé un nouvel outil juridique, permettant aux propriétaires fonciers de faire naître sur leur terrain des obligations durables de -3 du code de bien immobilier met en place une protection environnementale attachée à son bien, pour une durée pouvant aller jusqu'à 99 ans. Dans la mesure où les obligations sont attachées au bien, elles perdurent même en cas de changement de propriétaire. La finalité du contrat doit être le maintien, la conservation, Ainsi, l'ORE est un dis environnementales49.</t>
  </si>
  <si>
    <t>ssions de gaz à effet de serre. facultatif, des soumissionnaires ne respectant pas leur obligation de réaliser leur bilan;</t>
  </si>
  <si>
    <t>Différentes autres sources proposent des exemples de clauses pour aider les acheteurs à prendre en: Source: https://www.ecologie.gouv.fr/politiques-publiques/obligation-reetle-environnementale</t>
  </si>
  <si>
    <t>Cette considération est potentiellement appropriée pour les produits transformés contenant du porc, de la volaille, du bœuf ou de l'ovin (sous forme de sous-critère), les viandes de porcs, volailles, le bœuf et les ovins (sous forme d'exigence …</t>
  </si>
  <si>
    <t>Cette considération est potentiellement appropriée pour les produits transformés contenant du porc, de la volaille, du bœuf ou de l'ovin (sous forme de sous-critère), les viandes de porcs, volailles, le bœuf et les ovins (sous forme d'exigence technique), les produits BOF (sous forme d'exigence technique).</t>
  </si>
  <si>
    <t>sanitaires, il est exigé de concentrer « dans un même pays » les différentes étapes de production.</t>
  </si>
  <si>
    <t>sanitaires, il est exigé de concentrer « dans un même pays » les différentes étapes de production. Réduire les transports bien-être animal et de renforcer la maîtrise sanitaire.</t>
  </si>
  <si>
    <t>oient nées, élevées et abattues dans un même pays. Cette exigence vaut pour les produits frais 50.</t>
  </si>
  <si>
    <t>oient nées, élevées et abattues dans un même pays. Cette exigence vaut pour les produits frais 50. de mention vaudra rejet de la livraison. Pour un marché en « gestion concédée »</t>
  </si>
  <si>
    <t>Cette exigence vaut pour les produits frais40. Le Tit sur la facture.</t>
  </si>
  <si>
    <t>Cette exigence vaut pour les produits frais40. Le Tit sur la facture. Le recours à une viande dont les pays de naissance, élevage et abattage sont différents vaudra.</t>
  </si>
  <si>
    <t>Dans le cadre du présent marché, il est exigé que conditionnés dans un même pays, à partir de matières premières principales produites dans ce pays.</t>
  </si>
  <si>
    <t>Le Titulaire est tenu de respecter le calendrier de saisonnalité figurant dans son offre tout au long de ssorti des quantités et origine des produits, en vertu du règlement (CE)</t>
  </si>
  <si>
    <t>hors calibres. Il devra obligatoirement déclarer la part (en volume et en montant) que représentent ces produits parmi la totalité des produits utilisés.</t>
  </si>
  <si>
    <t>Dans le cadre de ce marché, il est obligatoire de fournir du lait UHT (et non pasteurisé), ceci en raison Toute livraison ou utilisation de lait pasteurisé ou de lait cru ou frais vaudra rejet de la livraison et</t>
  </si>
  <si>
    <t>8.8. diversification de protéines pour les restaurants de plus de 200 couverts en moyenne par jour, incluant des alternatives à base de protéines végétales 54 proposer une option végétarienne quotidienne pour la restaura établissements publics et les entreprises publiques nationales, dès lors qu'ils proposent habituetlement un choix multiple de menus (depuis le 1er janvier 2023). Pour la restauration collective scolaire, la enu végétarien hebdomadaire est obligatoire.</t>
  </si>
  <si>
    <t>L'acheteur mobilise dans le présent marché une condition d'exécution relative à l'article L.</t>
  </si>
  <si>
    <t>L'acheteur mobilise dans le présent marché une condition d'exécution relative à l'article L. 229-25 du code de l'environnement afin de vérifier le respect, par les Titulaires qui y sont soumis*, de leur obligation d'établir et de publier leur bilan d'émissions de gaz à effet de serre (BEGES) et le plan de transition pour réduire leurs émissions de gaz à effet de serre (GES) présentant les objectifs, moyens et actions envisagés à cette fin et, le cas échéant, les actions mises en oeuvre lors du précédent bilan.</t>
  </si>
  <si>
    <t>Pour les sous-traitants qui sont eux-mêmes soumis à l'article L. 229-25 du code de l'environnement, la communication du BEGES et du plan de transition associé intervient dans le même délai que pour le Titulaire, si la déclaration de …</t>
  </si>
  <si>
    <t>Pour les sous-traitants qui sont eux-mêmes soumis à l'article L. 229-25 du code de l'environnement, la communication du BEGES et du plan de transition associé intervient dans le même délai que pour le Titulaire, si la déclaration de sous-traitance intervient au moment du dépôt de l'offre. Si la déclaration de sous-traitance intervient après la notification du marché, alors il doit communiquer le BEGES et le plan de transition associé dans un délai maximum de [A COMPLETER] mois à compter de l'acceptation du sous-traitant constatée dans les conditions prévues à l'article R. 2193-4 du code de la commande publique. Le BEGES doit couvrir toute la durée d'exécution du marché.</t>
  </si>
  <si>
    <t>Cette fiche est disponible en ligne,: https://www.economie.gouv.fr/dae/obligations-de- realisation-et-de-communication-du-beges-la-fiche-outil-achats-eco-responsables-ete- actualisee</t>
  </si>
  <si>
    <t>9. 2022acheteurs publics doivent s compte des considérations relatives au domaine social ou à l'emploi, notamment en faveur des personnes défavorisées, au sein des marchés dont la valeur estimée est égale ou supérieure aux seuils Quelques …</t>
  </si>
  <si>
    <t>9. 2022acheteurs publics doivent s compte des considérations relatives au domaine social ou à l'emploi, notamment en faveur des personnes défavorisées, au sein des marchés dont la valeur estimée est égale ou supérieure aux seuils Quelques dérogations peuvent être prévues.</t>
  </si>
  <si>
    <t>Les travailleurs impactés doivent être considérés en « désavantage économique » à savoir: sans</t>
  </si>
  <si>
    <t>Un contrat doit être prévu entre des organisations de producteurs gouvernées</t>
  </si>
  <si>
    <t>démocratiquement des structures à la gouvernance démocratique et un acheteur pour une isations, il existe un intermédiaire, mais on pourrait considérer concilier avec les obligations de remise en concurrence périodique; Les prix doivent être ré</t>
  </si>
  <si>
    <t>Un complément financier doit être apporté, destiné aux projets collectifs pour renforcer leur autonomie; Un engagement environnemental dans les modes de production; Une obligation de traçabilité des produits;</t>
  </si>
  <si>
    <t>du commerce équitable. Le thé, le café et le chocolat doivent être certifiés issus du commerce équitable (labet Fair trade Max Havetaar ou équivalent).</t>
  </si>
  <si>
    <t>du commerce équitable. Le thé, le café et le chocolat doivent être certifiés issus du commerce équitable (labet Fair trade Max Havetaar ou équivalent). équivalents.</t>
  </si>
  <si>
    <t>Les nappes et serviettes doivent être prioritairement en textile réutilis</t>
  </si>
  <si>
    <t>Le prix des denrées alimentaires peut connaître de fortes fluctuations. plusieurs clauses de révision de prix adaptées en fonction des produits.</t>
  </si>
  <si>
    <t>11. 11.1. Le prix des denrées alimentaires peut connaître de fortes fluctuations. plusieurs clauses de révision de prix adaptées en fonction des produits. Les marchés portant sur aires sont obligatoirement conclus à prix révisables 55,56.</t>
  </si>
  <si>
    <t>Les clauses butoirs et les clauses de variation de prix ne doivent pas coexister compte tenu de la variabilité intrinsèque du prix des produits 57.</t>
  </si>
  <si>
    <t>Le contenu du bordereau de prix unitaire (BPU) doit être revu au titre de chaque période [à définir par de révision recommandée ci-dessous:</t>
  </si>
  <si>
    <t>DCE regrouper les volailles peu usuelles allotissement CCTP pour les volailles fraîches en vrac, exiger la traçabilité condition d'exécution CCTP condition d'exécution CCTP viande séparée mécaniquement condition d'exécution CCAP recours au …</t>
  </si>
  <si>
    <t>DCE regrouper les volailles peu usuelles allotissement CCTP pour les volailles fraîches en vrac, exiger la traçabilité condition d'exécution CCTP condition d'exécution CCTP viande séparée mécaniquement condition d'exécution CCAP recours au commerce équitable CCAP exigence technique CCTP poisson frais livré moins de 3 jours ouvrés après la sous-critère technique RC CCAP sous-critère technique RC poissons nourris « sans OGM » (&lt; 0,1% ou &lt; 0,9%)</t>
  </si>
  <si>
    <t>exiger pour le BOF « fabriqué et conditionné dans un exigence technique CCTP même pays » diversifier les sources de protéines végétales condition d'exécution CCTP (appetlations définies règlementairement par les rapportant RC normes de …</t>
  </si>
  <si>
    <t>exiger pour le BOF « fabriqué et conditionné dans un exigence technique CCTP même pays » diversifier les sources de protéines végétales condition d'exécution CCTP (appetlations définies règlementairement par les rapportant RC normes de commercialisation) prix révisables et formules de révision clause prix CCAP critère prix se situant dans une fourchette entre 30 et critère prix RC</t>
  </si>
  <si>
    <t>CCTP + CCAP</t>
  </si>
  <si>
    <t>V. Intitulé de la clause Type de clause Pièce du DCE regrouper les volailles non usuelles condition d'exécution CCTP pour les volailles fraîches en vrac, exiger la condition d'exécution CCTP traçabilité condition d'exécution CCTP viande séparée …</t>
  </si>
  <si>
    <t>V. Intitulé de la clause Type de clause Pièce du DCE regrouper les volailles non usuelles condition d'exécution CCTP pour les volailles fraîches en vrac, exiger la condition d'exécution CCTP traçabilité condition d'exécution CCTP viande séparée mécaniquement condition d'exécution CCAP poisson frais livré moins de 3 jours ouvrés exigence technique CCTP poissons nourris « sans OGM » (&lt; 0,1% ou &lt; exigence technique CCTP 0,9%)</t>
  </si>
  <si>
    <t>exiger pour le BOF « fabriqué et exigence technique CCTP conditionné dans un même pays » diversifier les sources de protéines végétales (appetlations définies condition d'exécution CCAP règlementairement par les normes de commercialisation) …</t>
  </si>
  <si>
    <t>exiger pour le BOF « fabriqué et exigence technique CCTP conditionné dans un même pays » diversifier les sources de protéines végétales (appetlations définies condition d'exécution CCAP règlementairement par les normes de commercialisation) prix révisables et formules de révision clause CCAP critère prix se situant dans une fourchette critère prix RC</t>
  </si>
  <si>
    <t>En cas de sous-traitance, le Titulaire peut faire respecter cette obligation, le cas échéant, par son ou ses sous-traitants dans le cadre de l'exécution du présent marché Les publics éligibles Les personnes visées par l'action d'insertion …</t>
  </si>
  <si>
    <t>En cas de sous-traitance, le Titulaire peut faire respecter cette obligation, le cas échéant, par son ou ses sous-traitants dans le cadre de l'exécution du présent marché Les publics éligibles Les personnes visées par l'action d'insertion professionnelle retèvent notamment de l'une des catégories suivantes:</t>
  </si>
  <si>
    <t>VII. tetles que: type de prix, révision des prix, modalités de paiement (avances, acomptes), durée, délais, spécifications techniques de la prestation attendue, labets, qualité attendue, obligations sociales et Le règlement de la consultation …</t>
  </si>
  <si>
    <t>VII. tetles que: type de prix, révision des prix, modalités de paiement (avances, acomptes), durée, délais, spécifications techniques de la prestation attendue, labets, qualité attendue, obligations sociales et Le règlement de la consultation est le document qui fixe les règles et les modalités de la consultation. Le des offres, déclarati.).</t>
  </si>
  <si>
    <t>se réfère afin de définir son besoin et de décrire les modalités de la procédure de passation, y compris et à la concurrence.</t>
  </si>
  <si>
    <t>se réfère afin de définir son besoin et de décrire les modalités de la procédure de passation, y compris et à la concurrence. Les informations fournies doivent être suffisamment précises pour de demander ou non à participer à la procédure.</t>
  </si>
  <si>
    <t>Ces éléments sont explicités dans le « Guide pratique pour un approvisionnement durable et de qualité » disponible sur la plateforme gouvernementale ma cantine -dessous afin de construire son marché.</t>
  </si>
  <si>
    <t>Ces éléments sont explicités dans le « Guide pratique pour un approvisionnement durable et de qualité » disponible sur la plateforme gouvernementale ma cantine -dessous afin de construire son marché. Ces tables de matière sont données à titre informatives et doivent être adaptées pour chaque marchés.</t>
  </si>
  <si>
    <t>Article L. 2141-7-2 Exclusion facultative liée au non-respect de certaines obligations (dont</t>
  </si>
  <si>
    <t>1. Le poids et les défis de la filière française en Europe Production alimentaire et distribution La France reste l'un des premiers producteurs agroalimentaires en Europe:</t>
  </si>
  <si>
    <t>1. Le poids et les défis de la filière française en Europe Production alimentaire et distribution La France reste l'un des premiers producteurs agroalimentaires en Europe: - 1 productrice européenne de viande bovine (hors veau) avec 16,7 millions de bovins pour une production annuelle de 1.147million de tonnes « équivalent carcasse »; = 3ère productrice européenne de volailles avec 1,19 million de tonnes de poulet et 340 000 tonnes de viande de dinde et 230 000 tonnes de viande de canard; = 3t7 productrice européenne de porc avec 21,9 millions de porcs pour une production annuelle de 2,08 millions de tonnes équivalent carcasse; - 2ème productrice européenne de lait-beurre et fromage avec 55 000 exploitations laitières produisant environ 23 milliards de litres de lait annuellement; = 4i" productrice européenne de fruits et légumes avec 2,35 millions de tonnes de fruits et 5,4 millions de légumes récoltés annuellement; - Une façade maritime importante qui permet de pêcher en moyenne annuellement 450 000 tonnes de produits de la mer; - Une filière céréalière qui couvre 14 des productions de l'Europe avec en moyenne 65 millions de tonnes annuelles?. Cependant, la pression sur les coûts et modes de production, l'inflation, les crises climatiques et la dépendance aux importations sur les protéines végétales augmentent les défis que doit retever le secteur:</t>
  </si>
  <si>
    <t>- Les pratiques agricoles doivent continuer d'intégrer les enjeux de préservation des sols, et de la biodiversité, la réduction de la dépendance aux intrants chimiques, la protection de la ressource en eau;</t>
  </si>
  <si>
    <t>- Les pratiques agricoles doivent continuer d'intégrer les enjeux de préservation des sols, et de la biodiversité, la réduction de la dépendance aux intrants chimiques, la protection de la ressource en eau; - Les productions locales, qui font l'objet d'un attrait croissant des consommateurs dans la mesure où elles répondent à leurs attentes en termes de transparence et de contribution à la souveraineté alimentaire, doivent intégrer les enjeux de qualité et de durabilité; - L'attention croissante portée par les consommateurs au bien-être animal oblige le secteur à réadapter ses pratiques d'élevage et les acheteurs à intégrer cet enjeu dans leurs marchés; - La restauration collective publique doit continuer à œuvrer contre les inégalités d'accès à une alimentation saine et pour la préservation des filières face aux importations, et concourir à une rémunération plus juste des agriculteurs. En outre, la France est historiquement performante sur la chaine de transformation de denrées, qui recouvre la préparation et la mise en marché d'aliments (conditionnement et conservation) et la fabrication d'aliments « transformés » à base de matières premières comme par exemple les cordons bleus, lasagnes, glaces etc. Les industries agroalimentaires transforment en « aliments transformés » 70 % des productions végétales et animales issues de l'agriculture, de l'élevage, de l'aquaculture ou de la pêche produites en France. Elles commercialisent ces aliments transformés, soit auprès d'autres industries agroalimentaires, soit via des circuits de distribution (grossistes, grandes et moyennes surfaces, commerces de détail, restauration hors domicile), soit directement auprès des consommateurs. En 2022, les industries agroalimentaires françaises - hors artisanat commercial et commerce de gros étaient le premier employeur industriet français, avec 657 797 salariés (ETP) au sein de plus de 19 000 entreprises, qui vont de petites entreprises familiales (secteur composé à 98% de PME) jusqu'à de grandes multinationales#, Les coopératives agricoles, entreprises des agriculteurs, collectent, transforment et dans certains cas distribuent la production de leurs coopérateurs associés.</t>
  </si>
  <si>
    <t>À chaque nouvelle année civile, le Titulaire doit transmettre à l'acheteur le détail des approvisionnements sur l'année écoulée en produits de qualité, durables et issus de l'agriculture biologique.</t>
  </si>
  <si>
    <t>- À chaque nouvelle année civile, le Titulaire doit transmettre à l'acheteur le détail des approvisionnements sur l'année écoulée en produits de qualité, durables et issus de l'agriculture biologique. Ce décompte doit faire apparaître une progression des proportions en produits de qualité, durables et issus de l'agriculture biologique. L'objectif de progression n'est pas fixé, le Titulaire est libre de proposer les proportions qu'il souhaite dès lors qu'elles dépassent le minimum inscrit dans le marché. - À chaque nouvelle année civile, le Titulaire doit transmettre à l'acheteur le détail des approvisionnements sur l'année écoulée en produits de qualité, durables et issus de l'agriculture biologique. Ce décompte doit faire apparaître une progression des proportions en produits de qualité, durables et issus de l'agriculture biologique selon les objectifs suivants: o Produits de qualité et durables: XX % du total des approvisionnements en produits alimentaires du marché en année 1, XX % en année 2, etc.; o Produits issus de l'agriculture biologique: XX % du total des approvisionnements en produits alimentaires du marché en année 1, XX % en année 2, etc.</t>
  </si>
  <si>
    <t>4. La traçabilité des denrées est une exigence résultant de règlements européens, destinée à garantir la sécurité sanitaire des aliments, la transparence pour les consommateurs et la lutte contre les fraudes. Les principales dispositions retèvent du règlement CE n° 178/2002 qui impose à chaque exploitant de la chaîne alimentaire (producteurs, transformateurs, distributeurs) de pouvoir: - Identifier les fournisseurs et les clients directs; - Conserver des informations permettant de retracer le parcours des produits alimentaires à toutes les étapes (production, transformation, distribution).: aux aliments « finis », et aussi aux animaux destinés à la production alimentaire. En complément de ces obligations sont précisées par différents règlements européens pour certaines catégories de produits. 4.1. aux attentes des consommateurs et garantir la transparence (viandes et volailles, miet, fruits et légumes,</t>
  </si>
  <si>
    <t>Pour un marché en « gestion directe » Par ailleurs, en vertu de la réglementation sanitaire en vigueur (R178/2002 et R583/2004), il est exigé doivent être accompagnés: - Du numéro de lot (également appeté numéro individ; -.</t>
  </si>
  <si>
    <t>Pour un marché en « gestion directe » Par ailleurs, en vertu de la réglementation sanitaire en vigueur (R178/2002 et R583/2004), il est exigé doivent être accompagnés: - Du numéro de lot (également appeté numéro individ; -. Ces informations doivent être jointes ou figurer sur le contenant de la volaille livrée.</t>
  </si>
  <si>
    <t>4.3. Depuis le 1er janvier 2024, les données essentielles relatives aux marchés publics intègrent la part des quatre familles de produits, parmi lesquelles les denrées alimentaires. Ainsi, tout acheteur public réalisant un achat de denrées alimentaires doit obligatoirement au minimum La DAJ (Direction des affaires juridiques) a élaboré une notice explicative, consultable en ligne.</t>
  </si>
  <si>
    <t>: ceux-ci doivent être nés, élevés et abattus dans un même pays</t>
  </si>
  <si>
    <t>RC + BPU</t>
  </si>
  <si>
    <t>prier et de recourir à cette annexe financière standardisée dans leurs dossiers de la page dédiée du site de la Direction des Affaires juridiques. Le contenu du bordereau de prix unitaire (BPU) doit être revu au titre de chaque période [à définir par de révision recommandée ci-dessous: Pn = Po x In / Io Avec: Pn = prix révisé, In = moyenne des prix moyens ou indices sur la période de révision, Io = dernier prix moyen ou indice définitif connu au moment de la précédente révision (ou de En gestion concédée, les prix sont soit unitaires, soit forfaitaires. Toutefois, un marché peut comporter aliser clairement les prestations retevant collective, les prix sont en général des prix unitaires par repas ou éléments de repas. « L'indexation des prix dans les marchés publics de services de restauration collective »</t>
  </si>
  <si>
    <t>VII. tetles que: type de prix, révision des prix, modalités de paiement (avances, acomptes), durée, délais, spécifications techniques de la prestation attendue, labets, qualité attendue, obligations sociales et Le règlement de la consultation est le document qui fixe les règles et les modalités de la consultation. Le des offres, déclarati.). En effet, les règles contenues dans le règlement de la consultation, et plus largement dans le dossier de de contentieux sur son interprétation. se réfère afin de définir son besoin et de décrire les modalités de la procédure de passation, y compris et à la concurrence. Les informations fournies doivent être suffisamment précises pour de demander ou non à participer à la procédure. Ces éléments sont explicités dans le « Guide pratique pour un approvisionnement durable et de qualité » disponible sur la plateforme gouvernementale ma cantine -dessous afin de construire son marché. Ces tables de matière sont données à titre informatives et doivent être adaptées pour chaque marchés.</t>
  </si>
  <si>
    <t>8.3 Obligations du Titulaire</t>
  </si>
  <si>
    <t>9.1 Forme et contenu des prix</t>
  </si>
  <si>
    <t>Forme et contenu des prix</t>
  </si>
  <si>
    <t>10.5 Autres obligations administratives</t>
  </si>
  <si>
    <t>Autres obligations administratives</t>
  </si>
  <si>
    <t>4.1 Contenu des documents de la consultation</t>
  </si>
  <si>
    <t>Contenu des documents de la consultation</t>
  </si>
  <si>
    <t>PENALITE / SANCTION</t>
  </si>
  <si>
    <t>La loi Climat et Résilience La loi n° 2021-1104 du 22 août 2021 portant lutte contre le dérèglement climatique et renforcement de la résilience face à ses effets, dite loi « Climat et Résilience » est par ailleurs venue compléter la loi EGAlim …</t>
  </si>
  <si>
    <t>La loi Climat et Résilience La loi n° 2021-1104 du 22 août 2021 portant lutte contre le dérèglement climatique et renforcement de la résilience face à ses effets, dite loi « Climat et Résilience » est par ailleurs venue compléter la loi EGAlim La prise en compte des obligations issues de la loi EGAlim et du volet « alimentation saine et durable »</t>
  </si>
  <si>
    <t>de la loi Climat et résilience au sein des marchés concernés contribue au respect de l'article 35 de la loi des de la loi Climat et résilience deviendront obligatoires pour les acheteurs et opérateurs économiques au plus tard à partir du 21 août 2026.</t>
  </si>
  <si>
    <t>en faveur des petites et moyennes entreprises modifié par la loi n° 2014-856 du 31 juillet 2014 relative à l'économie sociale et solidaire puis par la loi Climat et Résilience de 2021.</t>
  </si>
  <si>
    <t>d'actions malveillantes, criminelles ou terroristes'$. DU !</t>
  </si>
  <si>
    <t>d'actions malveillantes, criminelles ou terroristes'$. DU Certaines clauses indiquent l'application de pénalités en cas de manquements du Titulaire:</t>
  </si>
  <si>
    <t>! au cours de l'exécution du marché.</t>
  </si>
  <si>
    <t>! au cours de l'exécution du marché.: Le montant de ces pénalités n'est pas indiqué dans le présent document et reste à:</t>
  </si>
  <si>
    <t>Le « sourçage » ou « sourcing » est défini comme la possibilité pour un acheteur « d'effectuer des consultations ou réaliser des études de marché, de solliciter des avis ou d'informer les opérateurs économiques du projet et de ses exigences » …</t>
  </si>
  <si>
    <t>Le « sourçage » ou « sourcing » est défini comme la possibilité pour un acheteur « d'effectuer des consultations ou réaliser des études de marché, de solliciter des avis ou d'informer les opérateurs économiques du projet et de ses exigences » afin de préparer la passation d'un marché public. Le sourçage est détaillé par la DAE dans un guide dédié ainsi que dans les guides pratiques du CNRC dédiés production, leur résilience face aux aléas climatiques, leurs lieux de production, leur délai de livraison, directe ou en gestion concédée.</t>
  </si>
  <si>
    <t>de volailles, y compris des volailles peu consommées. Il est attendu la production de plats cuisinés à base de: Le non-respect pourra donner lieu à des pénalités, détaillées au présent CCTP.</t>
  </si>
  <si>
    <t>La loi EGAlim, complétée par la loi Climat et résilience, vise à dévetopper des achats durables et de qualité.</t>
  </si>
  <si>
    <t>La loi EGAlim, complétée par la loi Climat et résilience, vise à dévetopper des achats durables et de qualité. La loi impose que la composition des repas servis dans les restaurants collectifs doit atteindre:</t>
  </si>
  <si>
    <t>Clause à insérer dans le CCTP En application de l'article L. 2112-2 du code de la commande publique, de l'article 24 de la loi n° 2018- 938 du 30 octobre 2018 pour l'équilibre des relations commerciales dans le secteur agricole et alimentaire …</t>
  </si>
  <si>
    <t>Clause à insérer dans le CCTP En application de l'article L. 2112-2 du code de la commande publique, de l'article 24 de la loi n° 2018- 938 du 30 octobre 2018 pour l'équilibre des relations commerciales dans le secteur agricole et alimentaire et une alimentation saine, durable et accessible à tous, dite « Loi EGAlim », complétée par l'article 257 de la loi n°2021-1104 du 22 août 2021 portant lutte contre le dérèglement climatique et renforcement de la résilience face à ses effets, dite loi « Climat et résilience », et conformément aux dispositions du décret d'application n° 2019-351 du 23 avril 2019 relatif à la composition des repas servis dans les restaurants collectifs en application de l'article L. 230-5-1 du code rural et de la pêche maritime, l'acheteur impose au présent accord-cadre, à la charge du Titulaire, une condition d'exécution de fourniture de:</t>
  </si>
  <si>
    <t>est également calculée sur le total des achats HT. A titre d'exemple, pour 1 000 € HT d'achats de produits alimentaires, au moins 500 € HT doit correspondre à l'achat de produits durables et de qualité au sens de la loi EGAlim, complétée par la …</t>
  </si>
  <si>
    <t>est également calculée sur le total des achats HT. A titre d'exemple, pour 1 000 € HT d'achats de produits alimentaires, au moins 500 € HT doit correspondre à l'achat de produits durables et de qualité au sens de la loi EGAlim, complétée par la loi Climat et Résilience, et au sein de cette part minimale de 500€, les produits biologiques doivent représenter au moins 200 € HT.</t>
  </si>
  <si>
    <t>Clause à insérer dans le CCAP Le non-respect par le Titulaire de la condition d'exécution relative aux objectifs minimaux d'approvisionnement durable et de qualité entrainera une pénalité, détaillée au présent CCAP.</t>
  </si>
  <si>
    <t>L'accord-cadre peut être résilié aux torts exclusifs du Titulaire, sans indemnités, pour manquement répété à l'obligation d'approvisionnement en produits alimentaires de qualité et durables prévue au présent CCAP, notamment en cas de retard ou …</t>
  </si>
  <si>
    <t>L'accord-cadre peut être résilié aux torts exclusifs du Titulaire, sans indemnités, pour manquement répété à l'obligation d'approvisionnement en produits alimentaires de qualité et durables prévue au présent CCAP, notamment en cas de retard ou d'imprécision dans la transmission des moyens de preuve attestant du caractère de qualité, durable ou biologique des produits ciblés, en cas d'inexactitude des documents transmis ou de refus de produire les pièces justificatives prévues.</t>
  </si>
  <si>
    <t>En complément, l'acheteur peut intégrer un critère d'attribution du marché fondé sur la qualité de l'offre et sur la durabilité des produits.</t>
  </si>
  <si>
    <t>En complément, l'acheteur peut intégrer un critère d'attribution du marché fondé sur la qualité de l'offre et sur la durabilité des produits. La loi Climat et résilience du 22 août 2021 impose notamment que d'ici août 2026, tous les marchés publics et les contrats de concession comprennent un critère d'attribution prenant en compte les caractéristiques environnementales de l'offre (article R. 2152-7 du code de la commande publique).</t>
  </si>
  <si>
    <t>En cas de non-transmission avérée de ces éléments de preuve, il sera appliqué une pénalité, détaillée au présent CCAP.</t>
  </si>
  <si>
    <t>III.3.5</t>
  </si>
  <si>
    <t>Mise en œuvre de pénalités relatives à EGAlim</t>
  </si>
  <si>
    <t>Mise en oeuvre de pénalités relatives à EGAlim L'acheteur peut mentionner et estimer financièrement les pénalités:</t>
  </si>
  <si>
    <t>3.5. Mise en oeuvre de pénalités relatives à EGAlim L'acheteur peut mentionner et estimer financièrement les pénalités:</t>
  </si>
  <si>
    <t>Les pénalités sont cumulatives et s'appliquent à chaque famille de produits concernée.</t>
  </si>
  <si>
    <t>Les pénalités sont cumulatives et s'appliquent à chaque famille de produits concernée. Clause identique en gestion directe et en gestion concédée Clause pouvant être insérée dans le CCAP</t>
  </si>
  <si>
    <t>Pénalités pour non-respect des obligations d'approvisionnement en produits alimentaires de qualité, durables et issus de l'agriculture biologique.</t>
  </si>
  <si>
    <t>En cas de non-respect par le Titulaire, des spécifications d'approvisionnement, définies par le cahier des charges, en produits de qualité, et durables ou issus de l'agriculture biologique, une pénalité d'un montant correspondant à X % du …</t>
  </si>
  <si>
    <t>En cas de non-respect par le Titulaire, des spécifications d'approvisionnement, définies par le cahier des charges, en produits de qualité, et durables ou issus de l'agriculture biologique, une pénalité d'un montant correspondant à X % du montant des achats des produits concernés est appliquée.</t>
  </si>
  <si>
    <t>Pénalités pour retard ou non-transmission des éléments de preuve attestant de la qualité et du caractère durable des produits alimentaires fournis dans le cadre du marché.</t>
  </si>
  <si>
    <t>En cas de retard supérieur à un (01) mois après la demande écrite de l'acheteur dans la transmission par le Titulaire des éléments de facturation permettant d'attester du respect de l'obligation d'approvisionnement en produits durables et de …</t>
  </si>
  <si>
    <t>En cas de retard supérieur à un (01) mois après la demande écrite de l'acheteur dans la transmission par le Titulaire des éléments de facturation permettant d'attester du respect de l'obligation d'approvisionnement en produits durables et de qualité et en produits issus de l'agriculture biologique, une pénalité de XXXE par jour de retard est appliquée.</t>
  </si>
  <si>
    <t>En cas de non-transmission avérée de ces mêmes éléments de facturation, le retard supérieur à trois (03) mois après la demande écrite de l'acheteur, une pénalité correspondant à X% du montant d'achat des produits concernés est appliquée.</t>
  </si>
  <si>
    <t>En cas de retard supérieur à un (01) mois après la demande écrite de l'acheteur dans la transmission par le Titulaire des éléments de preuve permettant d'attester du caractère de qualité, durable ou biologique des produits concernés, une …</t>
  </si>
  <si>
    <t>En cas de retard supérieur à un (01) mois après la demande écrite de l'acheteur dans la transmission par le Titulaire des éléments de preuve permettant d'attester du caractère de qualité, durable ou biologique des produits concernés, une pénalité de XXXE par jour de retard est appliquée.</t>
  </si>
  <si>
    <t>En cas de non-transmission avérée de ces mêmes éléments de preuve, le retard supérieur à trois (03) mois après la demande écrite de l'acheteur, une pénalité correspondant à la pénalité appliquée pour un (01) mois de retard, majorée de XXXE par …</t>
  </si>
  <si>
    <t>En cas de non-transmission avérée de ces mêmes éléments de preuve, le retard supérieur à trois (03) mois après la demande écrite de l'acheteur, une pénalité correspondant à la pénalité appliquée pour un (01) mois de retard, majorée de XXXE par jour de retard est appliquée.</t>
  </si>
  <si>
    <t>Le Code de la consommation (articles L. 41211 et suivants) prévoit des sanctions en cas de tromperie ou de manquement à l'obligation d'information.</t>
  </si>
  <si>
    <t>Le Code de la consommation (articles L. 41211 et suivants) prévoit des sanctions en cas de tromperie ou de manquement à l'obligation d'information. Le Titulaire, s'il ne respecte pas ses obligations ou commet des fraudes, s'expose à des pénalités prévues au CCAP ainsi qu'à des amendes et des poursuites judiciaires engagées par l'acheteur ou l'entité adjudicatrice. Les contrôles sont effectués par la DGCCRF (Direction Générale de la Concurrence, de la Consommation et de la Répression des Fraudes).</t>
  </si>
  <si>
    <t>L'absence de ces informations vaudra rejet de la livraison et une pénalité, précisée au CCAP.</t>
  </si>
  <si>
    <t>L'absence de ces informations vaudra rejet de la livraison et une pénalité, précisée au CCAP. Clause pouvant être insérée dans le CCTP En vertu du règlement d'exécution CE n° 1337/2013, il est exigé du Titulaire de suivre rigoureusement l'origine des volailles qu'il achète fraîches en vrac.</t>
  </si>
  <si>
    <t>Ces informations doivent être jointes ou figurer sur le contenant de la volaille livrée.</t>
  </si>
  <si>
    <t>Ces informations doivent être jointes ou figurer sur le contenant de la volaille livrée. Tout au long de l'exécution du marché, l'acheteur se réserve le droit d'effectuer des contrôles inopinés. Le non-respect de cette obligation entrainera une pénalité, précisée au CCAP. 23 ICA: Information sur la chaîne alimentaire</t>
  </si>
  <si>
    <t>approvisionnements en fonction. inopinés.</t>
  </si>
  <si>
    <t>approvisionnements en fonction. inopinés. Le non-respect de cette obligation entrainera une pénalité, précisée au CCAP. 5.2.</t>
  </si>
  <si>
    <t>respect de cette obligation. Le non-respect de cette obligation entrainera une pénalité, précisée au CCAP.</t>
  </si>
  <si>
    <t>respect de cette obligation. Le non-respect de cette obligation entrainera une pénalité, précisée au CCAP. inopinés. 5.3.</t>
  </si>
  <si>
    <t>Toute fournitur réglementation vaudra résiliation du marché, aux frais et torts du Titulaire.</t>
  </si>
  <si>
    <t>Toute fournitur réglementation vaudra résiliation du marché, aux frais et torts du Titulaire. Il est attendu du Titulaire un respect strict de la réglementation relative aux sous-produits animaux (règlement (CE) n°1069/2009 et règlement (UE) n°142/2011) et de la réglementation dite « feed ban »</t>
  </si>
  <si>
    <t>[tableau à ents à ces normes vaudront pénalités, détaillées dans le CCAP. 6.2.</t>
  </si>
  <si>
    <t>[tableau à ents à ces normes vaudront pénalités, détaillées dans le CCAP. 6.2. Les industries, qui exigent des rendements importants, scient la volaille pour gagner en production, ce la chair, dans le respect des découpes « traditionnelles ». Clause identique en gestion directe et en gestion concédée</t>
  </si>
  <si>
    <t>e pénalité, détaillée au présent CCAP. 6.5.</t>
  </si>
  <si>
    <t>e pénalité, détaillée au présent CCAP. 6.5. restaurateur de travailler une grande variété de pièces, qui augmenteront la diversité des plats. Pour certaine sur les volumes à fournir et de garantir une qualité identique à chaque livraison.</t>
  </si>
  <si>
    <t>Ainsi, toute livraison ou utilisation d'œufs issues de poulettes non ovosexées, ne respectant pas cette obligation sera refusée et assortie d'une pénalité détaillée au présent CCAP.</t>
  </si>
  <si>
    <t>Ainsi, toute livraison ou utilisation d'œuf dont le 1er chiffre indique « 2 » ou « 3 » sera refusée et assortie d'une pénalité détaillée au présent CCAP.</t>
  </si>
  <si>
    <t>système extensif »41 42] sont proscrites, y compris dans les produits transformés.</t>
  </si>
  <si>
    <t>système extensif »41 42] sont proscrites, y compris dans les produits transformés. système extensif »43/ « sortant à] entraînera une pénalité, détaillée au CCAP. Pour un marché en « gestion directe »</t>
  </si>
  <si>
    <t>offre. Le non-respect de cet engagement, passé 3 manquements, enclenchera une pénalité, détaillée au CCAP.</t>
  </si>
  <si>
    <t>offre. Le non-respect de cet engagement, passé 3 manquements, enclenchera une pénalité, détaillée au CCAP. La Dans le cadre de ce marché, il est visé une livraison des poissons dans un délai de 3 jours ouvrés après sson sous vide, sous atmosphère, sous glace,...), ceci afin de garantir offre. Le non-respect de cet engagement, passé 3 manquements, enclenchera une pénalité, détaillée au CCAP.</t>
  </si>
  <si>
    <t>Leur utilisation entrainera une pénalité, détaillée au CCAP. débarque du poisson.</t>
  </si>
  <si>
    <t>Leur utilisation entrainera une pénalité, détaillée au CCAP. débarque du poisson. (poisson sous vide, sous atmosphère, sous glace,...)</t>
  </si>
  <si>
    <t>gurant dans son offre. Le non-respect de cet engagement, passé 3 manquements, enclenchera une pénalité, détaillée au CCAP.</t>
  </si>
  <si>
    <t>: 100 % des points Ce sous-critère est pondéré à XX %. Titulaire.</t>
  </si>
  <si>
    <t>: 100 % des points Ce sous-critère est pondéré à XX %. Titulaire. Le non-respect de cet engagement enclenchera une pénalité, détaillée au CCAP.</t>
  </si>
  <si>
    <t>Le non-respect de cet engagement enclenchera une pénalité, détaillée au CCAP. Toutefois, un seuil de tolérance est accepté, dès lors qu'un aléa ne retevant pas de la responsabilité du Titulaire survient (exemple: catastrophe climatique).</t>
  </si>
  <si>
    <t>Le non-respect de cet engagement enclenchera une pénalité, détaillée au CCAP. Toutefois, un seuil de tolérance est accepté, dès lors qu'un aléa ne retevant pas de la responsabilité du Titulaire survient (exemple: catastrophe climatique). Ainsi, pendant un laps de temps court, il est accepté que le Titulaire recourt à un nombre d'intermédiaires supérieur à ce qui était proposé dans son offre. Des mesures correctives permettant de revenir à l'engagement initial doivent être proposées par le Titulaire dans un délai maximum de 3 mois.</t>
  </si>
  <si>
    <t>Dans le cadre du sous-critère valorisant la capacité du soumissionnaire à fournir ou recourir à des produits transformés dont la engagement contractuet.</t>
  </si>
  <si>
    <t>Dans le cadre du sous-critère valorisant la capacité du soumissionnaire à fournir ou recourir à des produits transformés dont la engagement contractuet. Le non-respect de cet engagement, passé 3 manquements, enclenchera une pénalité, détaillée au présent CCAP.</t>
  </si>
  <si>
    <t>En vertu de la loi n° 2021-1104 du 22 août 2021 portant lutte contre le dérèglement climatique et renforcement de la résilience face à ses effets, il est exigé du Titulaire de respecter la saisonnalité des fruits et légumes.</t>
  </si>
  <si>
    <t>au CCAP. En vertu de la loi n° 2021-1104 du 22 août 2021 portant lutte contre le dérèglement climatique et renforcement de la résilience face à ses effets, dite loi « Climat et résilience », il est exigé des soumissionnaires de respecter la …</t>
  </si>
  <si>
    <t>au CCAP. En vertu de la loi n° 2021-1104 du 22 août 2021 portant lutte contre le dérèglement climatique et renforcement de la résilience face à ses effets, dite loi « Climat et résilience », il est exigé des soumissionnaires de respecter la saisonnalité des fruits et légumes.</t>
  </si>
  <si>
    <t>En vertu de la loi n° 2021-1104 du 22 août 2021 portant lutte contre le dérèglement climatique et renforcement de la résilience face à ses effets, dite loi « Climat et résilience », il est exigé du Titulaire douce.</t>
  </si>
  <si>
    <t>ts de la mer de saison » vaudra pénalité, détaillée au CCAP. appertisés.</t>
  </si>
  <si>
    <t>En vertu de la loi n° 2021-1104 du 22 août 2021 portant lutte contre le dérèglement climatique et renforcement de la résilience face à ses effets, dite loi « Climat et résilience », il est exigé des soumissionnaires le respect de la …</t>
  </si>
  <si>
    <t>En vertu de la loi n° 2021-1104 du 22 août 2021 portant lutte contre le dérèglement climatique et renforcement de la résilience face à ses effets, dite loi « Climat et résilience », il est exigé des soumissionnaires le respect de la saisonnalité des poissons et produits de la mer.</t>
  </si>
  <si>
    <t>assorti des quantités et origine des produits, en vertu du règlement (CE) n°1379/2013 du 11 décembre tion aux des données essentielles de la commande publique.</t>
  </si>
  <si>
    <t>assorti des quantités et origine des produits, en vertu du règlement (CE) n°1379/2013 du 11 décembre tion aux des données essentielles de la commande publique. pénalité, détaillée au CCAP. ecs ou appertisés ne sont pas concernés. Pour un marché en « gestion directe »</t>
  </si>
  <si>
    <t>Durant l'exécution du marché, l'absence de proposition d'aliments sources de protéines végétales vaudra pénalité, détaillée au CCAP.</t>
  </si>
  <si>
    <t>En France, le commerce équitable est défini à -882 du 2 août 2005 en faveur des petites et moyennes entreprises modifié par la loi n° 2014-856 du 31 juillet 2014 relative à l'économie sociale et solidaire puis par la loi Climat et Résilience de 2021.</t>
  </si>
  <si>
    <t>En France, le commerce équitable est défini à -882 du 2 août 2005 en faveur des petites et moyennes entreprises modifié par la loi n° 2014-856 du 31 juillet 2014 relative à l'économie sociale et solidaire puis par la loi Climat et Résilience de 2021. Il en ressort, avec les précisions apportées par le décret n° 2015-1157 du 17 septembre 2015 relatif au commerce équitable, que les conditions pour</t>
  </si>
  <si>
    <t>moyennes entreprises modifié par la loi n° 2021-1104 du 22 août 2021 portant lutte contre le dérèglement climatique et renforcement de la résilience face à ses effets dite loi Climat et Résilience, les produits équitables doivent être …</t>
  </si>
  <si>
    <t>moyennes entreprises modifié par la loi n° 2021-1104 du 22 août 2021 portant lutte contre le dérèglement climatique et renforcement de la résilience face à ses effets dite loi Climat et Résilience, les produits équitables doivent être labetlisés ou conformes à un système de sociétale des entreprises, dite « plateforme RSE », ou équivalent. Les produits équivalents sont conformes aux principes du commerce équitable et garantis par une organisation indépendante.</t>
  </si>
  <si>
    <t>Si, au cours de l'exécution du marché, la date de validité de l'agrément de ladite structure arrive à échéance, celle-ci transmet obligatoirement à l'acheteur la décision de renouvellement ou non de son agrément.</t>
  </si>
  <si>
    <t>Si, au cours de l'exécution du marché, la date de validité de l'agrément de ladite structure arrive à échéance, celle-ci transmet obligatoirement à l'acheteur la décision de renouvellement ou non de son agrément. Dans l'hypothèse où la structure Titulaire perdrait son agrément au cours de l'exécution du marché réservé, l'acheteur se verrait contraint de procéder à la résiliation de celui-ci.</t>
  </si>
  <si>
    <t>Il en va de même pour les clauses de sauvegarde qui peuvent dans certains cas, neutraliser les effets de la modulable, ne conduisant pas automatiquement à la résiliation du marché, peut être envisagée.</t>
  </si>
  <si>
    <t>Il en va de même pour les clauses de sauvegarde qui peuvent dans certains cas, neutraliser les effets de la modulable, ne conduisant pas automatiquement à la résiliation du marché, peut être envisagée. Cette clause pourrait être levée ou suspendue afin de permettre l</t>
  </si>
  <si>
    <t>__ De la bonne exécution des prestations conformément aux exigences inscrites dans les documents (CCAP, CCTP …) et aux engagements pris par les Titulaires lors de la remise des offres (voire d'appliquer des pénalités si nécessaire);</t>
  </si>
  <si>
    <t>40% condition d'exécution CCAP pourcentage de produits durables de qualité et bio résiliation CCAP plan de progrès CCAP transmission des moyens de preuve CCAP suivi et reporting CCAP pénalités relatives à EGAlim pénalités CCAP pourcentage de …</t>
  </si>
  <si>
    <t>40% condition d'exécution CCAP pourcentage de produits durables de qualité et bio résiliation CCAP plan de progrès CCAP transmission des moyens de preuve CCAP suivi et reporting CCAP pénalités relatives à EGAlim pénalités CCAP pourcentage de produits durables de qualité et bio analyse d'offre RC étiquetage de l'origine condition d'exécution CCTP transmission obligatoire des données relatives à condition d'exécution CCTP l'origine des produits renforcer la vigilance sur les protéines animales condition d'exécution CCTP transformées plan de progrès CCAP points essentiets de la recommandation pour les plats exigence technique CCTP protidiques exigence technique CCTP commander du muscle entier non mélangé CCAP exiger des poules au moins élevées en condition d'exécution CCAP plein air pour les volailles de chair, exiger au moins un élevage condition d'exécution CCAP plein air exigence technique + plan de utilisation raisonnée des antimicrobiens CCTP progrès</t>
  </si>
  <si>
    <t>entre 30 et 40% pourcentage de produits durables de condition d'exécution CCAP qualité et bio résiliation CCAP plan de progrès CCAP transmission des moyens de preuve CCAP suivi et reporting CCAP pénalités relatives à EGAlim pénalités CCAP …</t>
  </si>
  <si>
    <t>entre 30 et 40% pourcentage de produits durables de condition d'exécution CCAP qualité et bio résiliation CCAP plan de progrès CCAP transmission des moyens de preuve CCAP suivi et reporting CCAP pénalités relatives à EGAlim pénalités CCAP pourcentage de produits durables de analyse d'offre RC qualité et bio étiquetage de l'origine condition d'exécution CCTP transmission obligatoire des données condition d'exécution CCTP relatives à l'origine des produits renforcer la vigilance sur les protéines condition d'exécution CCTP animales transformées points essentiets de la recommandation plan de progrès CCAP pour les plats protidiques exigence technique CCTP commander du muscle entier non mélangé exigence technique CCTP CCAP condition d'exécution CCAP élevées en plein air pour les volailles de chair, exiger au moins condition d'exécution CCAP un élevage plein air</t>
  </si>
  <si>
    <t>conformités pour un éventuel déclenchement de pénalités par l'acheteur;</t>
  </si>
  <si>
    <t>8.1 Représentation des parties 8.2 Conditions d'exécution 8.3 Obligations du Titulaire 8.4 Considérations sociales 8.5 Considérations environnementales 8.6 Exécution d'une mission de service public 8.7 Traitement de données à caractère …</t>
  </si>
  <si>
    <t>8.1 Représentation des parties 8.2 Conditions d'exécution 8.3 Obligations du Titulaire 8.4 Considérations sociales 8.5 Considérations environnementales 8.6 Exécution d'une mission de service public 8.7 Traitement de données à caractère personnet 8.8 Confidentialité et secret des affaires 8.9 Pilotage des prestations 8.10 Clauses de réexamen 8.11 Constatation de l'exécution des prestations et admission 8.12 Garanties 8.13 Primes 8.14 Pénalités Article 9 - REGIME FINANCIER</t>
  </si>
  <si>
    <t>9.7 Modifications financières pour circonstances imprévisibles Article 10 - DISPOSITIONS DIVERSES 10.1 Echanges dématérialisés 10.2 Langue 10.3 Sous-traitance 10.4 Assurances 10.5 Autres obligations administratives 10.6 Résiliation 10.7 …</t>
  </si>
  <si>
    <t>9.7 Modifications financières pour circonstances imprévisibles Article 10 - DISPOSITIONS DIVERSES 10.1 Echanges dématérialisés 10.2 Langue 10.3 Sous-traitance 10.4 Assurances 10.5 Autres obligations administratives 10.6 Résiliation 10.7 Exécution aux frais et risques du titulaire</t>
  </si>
  <si>
    <t>II. mentation saine, de qualité et durable dans la restauration collective publique. Il alimentation favorable à la santé à un prix modéré. Dans le même temps, la pro alimentation saine, de qualité et durable contribue à valoriser les productions agricoles françaises et à permettre aux agriculteurs de vivre dignement de leur travail. Avec près de 4 milliards de repas servis chaque année, la restauration collective, publique et privée, est. 1. La loi EGAlim -938 du 30 octobre 2018 pour l'équilibre des relations commerciales dans le secteur agricole et alimentaire et une alimentation saine, durable et accessible à tous, dite loi « EGAlim », contient des dispositions sans précédent pour le secteur de la restauration collective et notamment pour les restaurants collectifs assurant un service public (crèches, restaurations scolaires, universitaires, établissements de santé, sociaux et médico-sociaux, établissements pénitentiaires). La loi Climat et Résilience La loi n° 2021-1104 du 22 août 2021 portant lutte contre le dérèglement climatique et renforcement de la résilience face à ses effets, dite loi « Climat et Résilience » est par ailleurs venue compléter la loi EGAlim La prise en compte des obligations issues de la loi EGAlim et du volet « alimentation saine et durable » de la loi Climat et résilience au sein des marchés concernés contribue au respect de l'article 35 de la loi des de la loi Climat et résilience deviendront obligatoires pour les acheteurs et opérateurs économiques au plus tard à partir du 21 août 2026. La disposition emblématique de la loi EGAlim concerne les approvisionnements, avec une obligation biologiques, dans la composition des repas servis par les restaurants collectifs (obligation en vigueur depuis le 1er janvier 2022. Cet objectif ambitieux, dont les effets diffusent sur toute la chaîne alimentaire au-delà de la restauration collective, constitue une politique prioritaire du ut -objectif de 60 % de viandes et de poissons durables et de qualité depuis le 1er janvier 2024. Source: https://ma-cantine.agriculture.gouv.fr/static/documents/Guide_Pratique_MP_Gestion_directe.pdf</t>
  </si>
  <si>
    <t>Produits durables et qualité</t>
  </si>
  <si>
    <t>- fermier », « produit à la ferme » ou « produit de la ferme » pour lesquels il existe une définition réglementaire; -;</t>
  </si>
  <si>
    <t>- fermier », « produit à la ferme » ou « produit de la ferme » pour lesquels il existe une définition réglementaire; -; - du logo RUP (régions ultrapériphériques), - article 60 de la loi n° 2005-882 du 2 août 2005 en faveur des petites et moyennes entreprises modifié par la loi n° 2014-856 du 31 juillet 2014 relative à l'économie sociale et solidaire puis par la loi Climat et Résilience de 2021. Toutes les informations sur ces produits sont précisées dans les, consultable sur ma cantine. L. 230-5-1 du code rural et de la pêche maritime durable et de qualité et de le comptabiliser sur une des deux catégories liées à des critères de sélection, qui sont: - les produits acquis selon des modalités prenant en compte les coûts imputés aux externalités environnementales liées au produit pendant son cycle de vie; matière de protec aux externalités environnementales liées au produit pendant son cycle de vie, pour la première catégorie, et deux critères cumulés concernant la performance en matière de protection de lture. -discriminatoires et vérifiables de manière objective. En à ce mode de sélection est libre de déf plus pertinentes sous sa responsabilité.</t>
  </si>
  <si>
    <t>1. -ci aux filières de production et de mettre en avant la souveraineté alimentaire, tout en garantissant une sécurité alimentaire. Le « sourçage » ou « sourcing » est défini comme la possibilité pour un acheteur « d'effectuer des consultations ou réaliser des études de marché, de solliciter des avis ou d'informer les opérateurs économiques du projet et de ses exigences » afin de préparer la passation d'un marché public. Le sourçage est détaillé par la DAE dans un guide dédié ainsi que dans les guides pratiques du CNRC dédiés production, leur résilience face aux aléas climatiques, leurs lieux de production, leur délai de livraison, directe ou en gestion concédée. Intéressant à étudier lors du sourçage: les projets alimentaires territoriaux (PAT). Ces initiatives visent à rapprocher les producteurs, transformateurs, distributeurs, acheteurs et consommateurs pour dévetopper une agriculture et une alimentation durables et de qualité sur un territoire donné. Ces projets, définis par la loi d'avenir pour l'agriculture, l'alimentation et la forêt de 2014, encouragent la mise en place de circuits courts 17. Il existe e, répertoriés sur le site du Ministère -alimentaire et de la souveraineté alimentaire, et sur la plateforme France PAT.: https://www.viandes-rhd.fr/) peuvent également être utilisés dans le cadre du sourçage. déterminer au mieux son allotissement et construire un bordereau de prix unitaire (BPU) adapté. De nombreux détails sur levier important pour parvenir un approvisionnement en produits durables et de qualité, se trouvent aussi dans les guides pratiques pour un approvisionnement durable et de qualité du CNRC. A noter benchmark) consistant en une analyse comparative des pratiques des autres acheteurs, afin de capitaliser sur leurs bonnes pratiques. ourçage pour construire son propre marché. Pour en savoir plus sur les PAT: https://agriculture.gouv.fr/quest-ce-quun-projet-alimentaire-territorial</t>
  </si>
  <si>
    <t>Pour un marché en « gestion concédée », ce lo de volailles, y compris des volailles peu consommées.</t>
  </si>
  <si>
    <t>Pour un marché en « gestion concédée », ce lo de volailles, y compris des volailles peu consommées. Il est attendu la production de plats cuisinés à base de: Le non-respect pourra donner lieu à des pénalités, détaillées au présent CCTP. *Il est entendu que les lapins sont classés dans la catégorie volailles. Un autre exemple pourrait être: - Famille 1: Fruits et légumes frais - Famille 2: Viandes fraîches Il est également possible de détailler davantage les familles: - Lot 1: Viande porcine fraîche - Lot 2: Viande bovine fraîche: - Lot 1: Viande porcine fraîche Conventionnet - Lot 2: Viande porcine fraîche Bio: - Lot 1 c.) crues - Lot 2 poisson, ovin, légumes, etc.) cuits - Lot 3.) cuisinés - Lot 4: Charcuterie de volaille ou autres produits répondants: différents lots par mode de conservation (par exemple un lot frais, un lot surgelé, un lot ambiant, etc.). minimum et en fonction des activités des fournisseurs de viandes pressentis.</t>
  </si>
  <si>
    <t>Mise en œuvre de la loi EGAlim La loi EGAlim, complétée par la loi Climat et résilience, vise à dévetopper des achats durables et de qualité.</t>
  </si>
  <si>
    <t>3. Mise en œuvre de la loi EGAlim La loi EGAlim, complétée par la loi Climat et résilience, vise à dévetopper des achats durables et de qualité. La loi impose que la composition des repas servis dans les restaurants collectifs doit atteindre: = un taux d'au moins 50 % de produits durables et de qualité, dont au moins 20 % de produits biologiques: ET = un taux d'au moins 60 % de produits durables et de qualité pour les familles viandes et poissons. Ce taux est fixé à 100% pour la restauration de l'État, de ses établissements publics et des entreprises publiques nationales®. Ces taux (en %) sont calculés à partir de la valeur HT en euros de la somme des achats annuets alimentaires. Ainsi, pour 1 000 euros HT d'achat annuet, au moins 200 euros doivent correspondre à des achats de produits bio ou en conversion et au total au moins 500 euros doivent correspondre à des produits durables et de qualité (bio inclus). Ces données sont à déclarer sur le site ma cantine (https://ma-cantine.agriculture.gouv.fr/accueil) au premier trimestre de l'année N pour les achats de l'année N-1. Sont concernés tous les sites de restauration collective, publics ou privés. L'atteinte des obligations de la loi EGAlim nécessite d'identifier les principales dépenses annuelles pour que ces dernières répondent aux exigences de qualité attendues. Tous les détails concernant les obligations de la loi EGAlim sont consultables sur ma cantine.</t>
  </si>
  <si>
    <t>938 du 30 octobre 2018 pour l'équilibre des relations commerciales dans le secteur agricole et alimentaire et une alimentation saine, durable et accessible à tous, dite « Loi EGAlim », complétée par l'article 257 de la loi n°2021-1104 du 22 …</t>
  </si>
  <si>
    <t>938 du 30 octobre 2018 pour l'équilibre des relations commerciales dans le secteur agricole et alimentaire et une alimentation saine, durable et accessible à tous, dite « Loi EGAlim », complétée par l'article 257 de la loi n°2021-1104 du 22 août 2021 portant lutte contre le dérèglement climatique et renforcement de la résilience face à ses effets, dite loi « Climat et résilience », et conformément aux dispositions du décret d'application n° 2019-351 du 23 avril 2019 relatif à la composition des repas servis dans les restaurants collectifs en application de l'article L. 230-5-1 du code rural et de la pêche maritime, l'acheteur impose au présent accord-cadre, à la charge du Titulaire, une condition d'exécution de fourniture de: - 50 % de produits durables et de qualité, dont au moins 20 % de produits biologiques; - 60 % des viandes (bœuf, ovin, porc, volaille) durables et de qualité; - 60 % des produits de la mer et de l'aquaculture durables et de qualité; Sont entendus comme produits de qualité et durables et produits issus de l'agriculture biologique, les catégories de produits listés à l'article L. 230-5-1 du Code Rural et de la Pêche Maritime, ainsi que sur le site du ministère chargé de l'Agriculture. Pour tous ces produits, il est entendu que c'est un pourcentage à atteindre sur la totalité en montant des commandes annuelles. Le taux de produits durables et de qualité est calculé en valeur d'achats HT de produits alimentaires par année civile, sur l'ensemble des repas, boissons et collations comprises, qui répondent à au moins une des catégories, rapportée à la valeur d'achats HT de l'ensemble des achats de produits alimentaires entrant dans la composition des repas. La part de produits biologiques (20 % a minima) est également calculée sur le total des achats HT. A titre d'exemple, pour 1 000 € HT d'achats de produits alimentaires, au moins 500 € HT doit correspondre à l'achat de produits durables et de qualité au sens de la loi EGAlim, complétée par la loi Climat et Résilience, et au sein de cette part minimale de 500€, les produits biologiques doivent représenter au moins 200 € HT. En cas de rupture d'approvisionnement exceptionnetle due à un évènement extérieur à la volonté du Titulaire (épidémie aviaire ou porcine, aléa climatique...), il sera toléré un délai de latence de [à déterminer par l'acheteur] durant lequel le produit ciblé ne sera pas livré mais devra être substitué par un produit de qualité égale ou supérieure.</t>
  </si>
  <si>
    <t>CCAP + RC + BPU</t>
  </si>
  <si>
    <t>Clause à insérer dans le CCAP Le non-respect par le Titulaire de la condition d'exécution relative aux objectifs minimaux d'approvisionnement durable et de qualité entrainera une pénalité, détaillée au présent CCAP. L'accord-cadre peut être résilié aux torts exclusifs du Titulaire, sans indemnités, pour manquement répété à l'obligation d'approvisionnement en produits alimentaires de qualité et durables prévue au présent CCAP, notamment en cas de retard ou d'imprécision dans la transmission des moyens de preuve attestant du caractère de qualité, durable ou biologique des produits ciblés, en cas d'inexactitude des documents transmis ou de refus de produire les pièces justificatives prévues. Disposition à insérer dans le RC Dans son offre, le candidat devra démontrer sa capacité à fournir en quantités suffisantes les produits répondant aux critères de la loi EGAlim. A l'appui de son offre en produits de qualité et durables et en produits issus de l’agriculture biologique, le candidat est tenu de fournir les moyens de preuve appropriés. Ces produits seront clairement identifiés dans le BPU. En complément, l'acheteur peut intégrer un critère d'attribution du marché fondé sur la qualité de l'offre et sur la durabilité des produits. La loi Climat et résilience du 22 août 2021 impose notamment que d'ici août 2026, tous les marchés publics et les contrats de concession comprennent un critère d'attribution prenant en compte les caractéristiques environnementales de l'offre (article R. 2152-7 du code de la commande publique). Le critère est appliqué à chaque lot ciblé et choisi selon les caractéristiques du secteur économique concerné. Il est détaché de la valeur technique et pondéré de manière suffisamment discriminante. Alternativement, l'acheteur peut cibler plus particulièrement la part de produits issus de l'agriculture biologique (au-delà de 20 %), ou la part de produits durables et de qualité (au-delà de 30%). Une pondération a minima de 10% de la note totale est recommandée.</t>
  </si>
  <si>
    <t>Pour un marché en « gestion concédée » Par ailleurs, en vertu de la réglementation sanitaire en vigueur (R178/2002 et R583/2004), pour ces doivent être accompagnés: -; - tion ou de salubrité.</t>
  </si>
  <si>
    <t>Pour un marché en « gestion concédée » Par ailleurs, en vertu de la réglementation sanitaire en vigueur (R178/2002 et R583/2004), pour ces doivent être accompagnés: -; - tion ou de salubrité. ou de la fiche ICA. Ces informations doivent être jointes ou figurer sur le contenant de la volaille livrée. inopinés. Le non-respect de cette obligation entrainera une pénalité, précisée au CCAP. ICA: Information sur la chaîne alimentaire</t>
  </si>
  <si>
    <t>Pour un marché en « gestion concédée » pathogène (IAHP), pour toute fourniture de canard (produit frais et/ou transformé), le Titulaire est obligatoirement tenu de proposer un animal dérogation (élevage de moins de 250 canards ainsi que les élevages Corses).</t>
  </si>
  <si>
    <t>Pour un marché en « gestion concédée » pathogène (IAHP), pour toute fourniture de canard (produit frais et/ou transformé), le Titulaire est obligatoirement tenu de proposer un animal dérogation (élevage de moins de 250 canards ainsi que les élevages Corses). approvisionnements en fonction. inopinés. Le non-respect de cette obligation entrainera une pénalité, précisée au CCAP. 5.2. La viande séparée mécaniquement (VSM) consiste à retirer mécaniquement la viande restant sur les carcasses des animaux après prélèvement des morceaux principaux, selon deux procédés: sous haute pression, donnant une pâte qui peut être utilisée dans des produits comme les saucisses pour hot-dogs, et sous basse pression, donnant une apparence de viande émincée. Cette viande, qui peut être utilisée Ces procédés de production augmentent le risque de dévetoppement de micro-organismes pathogènes. De fait, ils entraînent une dégradation plus avancée des fibres musculaires associée à une libération de nutriments, ce qui fournit un substrat favorable à la croissance bactérienne27. Les VSM ne peuvent donc être utilisées que pour la fabrication de produits à base de viande qui font l'objet d'un traitement thermique28. La réglementation européenne (règlement européen CE n°999/2001) interdit la production de VSM à partir d'os de ruminants, sauf pour certains os issus d'animaux provenant de pays à risque négligeable au regard des encéphalopathies spongiformes transmissibles. La vente de la VSM sous l'appetlation "viande" est interdite en Europe. Elle a une qualité très inférieure sur le plan protéinique et nutritif comparée à la viande.</t>
  </si>
  <si>
    <t>Pour un marché en « gestion concédée » En vertu du règlement européen CE n°999/2001, il est interdit de fournir de la viande séparée mécaniquement à mécaniquement ne devra pas être intégré aux repas.</t>
  </si>
  <si>
    <t>Pour un marché en « gestion concédée » En vertu du règlement européen CE n°999/2001, il est interdit de fournir de la viande séparée mécaniquement à mécaniquement ne devra pas être intégré aux repas. respect de cette obligation. Le non-respect de cette obligation entrainera une pénalité, précisée au CCAP. inopinés. 5.3. Conformément à la réglementation relative aux sous-produits animaux (règlement (CE) n°1069/2009 et règlement (UE) n°142/2011), les protéines animales transformées sont des matières premières pour issues de la transformation de sousmais dont certains morceaux ne sont pas consommés pour des raisons commerciales (morceaux non nobles, pieds de porc, aspects visuets, etc.) 30. Ces protéines animales transformées servent alors exclusivement à la nourriture des animaux. Ces protéines ne doivent pas être exemple contaminées par un virus). Depuis la crise de la vache folle, le recours aux farines animales pour. Ce règlement prévoit manipulant ou utilisant de tetles protéines, et la publication des listes de ces établissements. Le principe du non-recyclage des protéines au sein de la même espèce, dit principe du « non-cannibalisme » doit protéines animales transformées 31. Depuis le 7 septembre 2021, sont autorisées les protéines animales, et inversement; les protéines animales Il est entendu que les lagomorphes (lapins) ne font pas partie des volailles au sens de la réglementation sanitaire.</t>
  </si>
  <si>
    <t>Clause identique en gestion directe et en gestion concédée En vertu de la réglementation relative aux sous-produits animaux (règlement (CE) n°1069/2009 et règlement (UE) n°142/2011), il est strictement interdit de recourir aux farines animales …</t>
  </si>
  <si>
    <t>Clause identique en gestion directe et en gestion concédée En vertu de la réglementation relative aux sous-produits animaux (règlement (CE) n°1069/2009 et règlement (UE) n°142/2011), il est strictement interdit de recourir aux farines animales (issues de principe de non-recyclage des protéines au sein de la même espèce (principe dit de « non-cannibalisme ») ainsi que les interdictions n°999/2001). Toute fournitur réglementation vaudra résiliation du marché, aux frais et torts du Titulaire. Il est attendu du Titulaire un respect strict de la réglementation relative aux sous-produits animaux (règlement (CE) n°1069/2009 et règlement (UE) n°142/2011) et de la réglementation dite « feed ban » (règlement (CE) n°999/2001). hé, une proposition de plan de si le Titulaire du marché est directement le producteur, ce plan de progrès est attendu pour ses propres pratiques. Source: https://agriculture.gouv.fr/que-sont-les-proteines-animales-transformees</t>
  </si>
  <si>
    <t>[tableau à ents à ces normes vaudront pénalités, détaillées dans le CCAP. 6.2. Les industries, qui exigent des rendements importants, scient la volaille pour gagner en production, ce la chair, dans le respect des découpes « traditionnelles ».</t>
  </si>
  <si>
    <t>Viandes / équilibre carcasse</t>
  </si>
  <si>
    <t>Clause identique en gestion directe et en gestion concédée Dans le cadre de ce marché, il est exigé que les produits de charcuterie respectent les teneurs européenne en vigueur pour tout produit, et par le code des usages de la charcuterie …</t>
  </si>
  <si>
    <t>Clause identique en gestion directe et en gestion concédée Dans le cadre de ce marché, il est exigé que les produits de charcuterie respectent les teneurs européenne en vigueur pour tout produit, et par le code des usages de la charcuterie française pour les fabrications françaises34. e pénalité, détaillée au présent CCAP. 6.5. restaurateur de travailler une grande variété de pièces, qui augmenteront la diversité des plats. Pour certaine sur les volumes à fournir et de garantir une qualité identique à chaque livraison. celui- Il est donc possible de choisir son approvisionnement en fonction des critères carcasse, uniquement Les carcasses sont classées par une note de conformation « E, U, R, O, P » qui traduit un dévetoppement musculaire croissant de la carcasse. A poids et à cahier des charges de découpe identiques, cette note de conformation donne une idée du rendement en viande de la carcasse. Les rendements sont croissants de la note P vers E. Cette note est attribuée par un classificateur, aidé dans les abattoirs les plus Celui- ent croissant. Cette note attribuée par ce même classificateur aidé par la même machine à classer, est déterminée après appréciation des quantités de gras observées sur les faces extérieure et intérieure de la carcasse. La clause proposée ci-après est à calibrer selon le nombre de convives du restaurant et de la capacité. isionnement peut être décliné aux autres espèces afin de soutenir les filières pour https://www.viandes-rhd.fr/outils-achats-des-viandes/les-impactometres/ https://www.viandes-rhd.fr/outils-achats-des-viandes/approvisionnement-bovin-a-lequilibre/</t>
  </si>
  <si>
    <t>système extensif »41 42] sont proscrites, y compris dans les produits transformés. système extensif »43/ « sortant à] entraînera une pénalité, détaillée au CCAP.</t>
  </si>
  <si>
    <t>de maximiser la sécurité alimentaire. Pour noter ce sous-critère, pondéré à XX %, le barème est le suivant: - - - Poisson livré plus de 6 jours ouvrés après la déb offre.</t>
  </si>
  <si>
    <t>de maximiser la sécurité alimentaire. Pour noter ce sous-critère, pondéré à XX %, le barème est le suivant: - - - Poisson livré plus de 6 jours ouvrés après la déb offre. Le non-respect de cet engagement, passé 3 manquements, enclenchera une pénalité, détaillée au CCAP. La Dans le cadre de ce marché, il est visé une livraison des poissons dans un délai de 3 jours ouvrés après sson sous vide, sous atmosphère, sous glace,...), ceci afin de garantir offre. Le non-respect de cet engagement, passé 3 manquements, enclenchera une pénalité, détaillée au CCAP.</t>
  </si>
  <si>
    <t>Pour un marché en « gestion concédée », ce critère peut être traduit en une exigence technique Dans le cadre de ce marché, il est visé une livraison des poissons dans un délai de 3 jours ouvrés après (poisson sous vide, sous atmosphère, sous …</t>
  </si>
  <si>
    <t>Pour un marché en « gestion concédée », ce critère peut être traduit en une exigence technique Dans le cadre de ce marché, il est visé une livraison des poissons dans un délai de 3 jours ouvrés après (poisson sous vide, sous atmosphère, sous glace,...), ceci afin de garantir Le non- Il est à noter que les livraisons intervenant plus de 6 jours ouvrés après la débarque sont proscrites. Leur utilisation entrainera une pénalité, détaillée au CCAP. débarque du poisson. (poisson sous vide, sous atmosphère, sous glace,...)</t>
  </si>
  <si>
    <t>Pour un marché en « gestion concédée », ce critère se traduit en une exigence technique Dans le cadre de ce marché, une attention particulière est portée à la nourriture des poissons réglementation) dans la nourriture devra être privilégiée.</t>
  </si>
  <si>
    <t>Pour un marché en « gestion concédée », ce critère se traduit en une exigence technique Dans le cadre de ce marché, une attention particulière est portée à la nourriture des poissons réglementation) dans la nourriture devra être privilégiée. Il est attendu des soumissionnaires dans leur mémoire technique des propositions reflétant la réalité de ce qui sera livré sur la totalité du marché. gurant dans son offre. Le non-respect de cet engagement, passé 3 manquements, enclenchera une pénalité, détaillée au CCAP. » (au niveau de garantie prévu par la réglementation) devra figurer sur 7.9. -être animal en élevage est une priorité du Gouvernement français. A cet égard, la castration à vif des porcetets mâles est interdite en France depuis le 1 er janvier 2022 conformément à</t>
  </si>
  <si>
    <t>Clause identique en gestion directe et en gestion concédée -à-dire ayant maximum un intermédiaire entre le premier metteur en marc collective (adhère ou son prestataire).</t>
  </si>
  <si>
    <t>Clause identique en gestion directe et en gestion concédée -à-dire ayant maximum un intermédiaire entre le premier metteur en marc collective (adhère ou son prestataire). Pour noter ce sous-critère, le barème suivant est retenu: -: 100 % des points - - Ce sous-critère est pondéré à XX %. Titulaire. Le non-respect de cet engagement enclenchera une pénalité, détaillée au CCAP. Toutefois, un seuil de tolérance est accepté, dès l du titulaire survient (exemple: catastrophe climatique). Ainsi, pendant un laps de temps court, il est proposées par le Titulaire dans un délai maximum de 3 mois.</t>
  </si>
  <si>
    <t>Clause pouvant être insérée dans le CCAP</t>
  </si>
  <si>
    <t>Clause pouvant être insérée dans le CCAP -à-dire ayant maximum un intermédiaire entre le premier metteur en marc (son prestataire).</t>
  </si>
  <si>
    <t>Clause pouvant être insérée dans le CCAP -à-dire ayant maximum un intermédiaire entre le premier metteur en marc (son prestataire). Le non-respect de cet engagement enclenchera une pénalité, détaillée au CCAP. Titulaire survient (exemple: catastrophe climatique). Ainsi, pendant un laps de temps court, il est le Titulaire dans un délai maximum de 3 mois. 8.2. « dans un même pays » des différentes étapes de production. Cette considération influe sur la qualité, la sécurité et la durabilité des produits fournis -être animal et de renforcer la maîtrise sanitaire. Cette considération est potentiellement appropriée pour les produits transformés contenant du porc, ous-critère), les viandes de produits BOF ().</t>
  </si>
  <si>
    <t>Clause identique en gestion directe et en gestion concédée Critère pouvant être inséré dans le RC sanitaires, il est exigé de concentrer « dans un même pays » les différentes étapes de production.</t>
  </si>
  <si>
    <t>Clause identique en gestion directe et en gestion concédée Critère pouvant être inséré dans le RC sanitaires, il est exigé de concentrer « dans un même pays » les différentes étapes de production. Réduire les transports bien-être animal et de renforcer la maîtrise sanitaire. Dans le cadre du présent marché, un sous- Titulaire à fournir ou recourir à des produits transformés dont la protéine animale qui les compose és et abattus dans un même pays. Pour noter ce sous-critère, le Titulaire devra préciser dans quelle proportion il pourra livrer des dans le même pays ». Si 100 % des produits transformés atteignent cette volonté, le soumissionnaire etc. Ce sous-critère est pondéré à XX %. concentrer « dans un même pays » les différentes étapes de production. Réduire les transports bien-être animal et de renforcer la maîtrise sanitaire. Dans le cadre du sous-critère valorisant la capacité du soumissionnaire à fournir ou recourir à des produits transformés dont la engagement contractuet. Le non-respect de cet engagement, passé 3 manquements, enclenchera une pénalité, détaillée au présent CCAP. produits et/ou sur la facture. Toute absence de mention vaudra rejet de la livraison. rché, si les produits fournis par le Titulaire sont en retrait de la proportion</t>
  </si>
  <si>
    <t>Pour un marché en « gestion concédée » En vertu de la loi n° 2021-1104 du 22 août 2021 portant lutte contre le dérèglement climatique et renforcement de la résilience face à ses effets, il est exigé du Titulaire de respecter la saisonnalité des …</t>
  </si>
  <si>
    <t>Pour un marché en « gestion concédée » En vertu de la loi n° 2021-1104 du 22 août 2021 portant lutte contre le dérèglement climatique et renforcement de la résilience face à ses effets, il est exigé du Titulaire de respecter la saisonnalité des fruits et légumes. figurant dans son offre, assorti des quantités et origine des produits. Il est entendu que la livraison des fruits et légumes exotiques est à caler sur les saisons des is. Les produits surgelés, en boites ou appertisés ne sont pas concernés. au CCAP. En vertu de la loi n° 2021-1104 du 22 août 2021 portant lutte contre le dérèglement climatique et renforcement de la résilience face à ses effets, dite loi « Climat et résilience », il est exigé des soumissionnaires de respecter la saisonnalité des fruits et légumes. Dans so assorti des quantités et origine des produits. Guide CTIFL: https://www.ctifl.fr/guide-des-fruits-et-legumes-en-rhd</t>
  </si>
  <si>
    <t>Pour un marché en « gestion concédée » En vertu de la loi n° 2021-1104 du 22 août 2021 portant lutte contre le dérèglement climatique et renforcement de la résilience face à ses effets, dite loi « Climat et résilience », il est exigé du Titulaire douce.</t>
  </si>
  <si>
    <t>Pour un marché en « gestion concédée » En vertu de la loi n° 2021-1104 du 22 août 2021 portant lutte contre le dérèglement climatique et renforcement de la résilience face à ses effets, dite loi « Climat et résilience », il est exigé du Titulaire douce. Le Titulaire est tenu de respecter le calendrier de saisonnalité figurant dans son offre tout au long de ssorti des quantités et origine des produits, en vertu du règlement (CE) ts de la mer de saison » vaudra pénalité, détaillée au CCAP. appertisés.</t>
  </si>
  <si>
    <t>Hors normes</t>
  </si>
  <si>
    <t>En vertu de la loi n° 2021-1104 du 22 août 2021 portant lutte contre le dérèglement climatique et renforcement de la résilience face à ses effets, dite loi « Climat et résilience », il est exigé des soumissionnaires le respect de la saisonnalité des poissons et produits de la mer. assorti des quantités et origine des produits, en vertu du règlement (CE) n°1379/2013 du 11 décembre tion aux des données essentielles de la commande publique. pénalité, détaillée au CCAP. ecs ou appertisés ne sont pas concernés.</t>
  </si>
  <si>
    <t>Pour un marché en « gestion directe » Les aliments sources de protéines végétales à destination de la consommation humaine se trouvent dans 3 familles de produits: - Dans les céréales:</t>
  </si>
  <si>
    <t>Pour un marché en « gestion directe » Les aliments sources de protéines végétales à destination de la consommation humaine se trouvent dans 3 familles de produits: - Dans les céréales: blé, riz, maïs, orge, mils (y compris le sorgho), avoine et seigle et « pseudocéréales »: quinoa et sarrasin; - Dans les légumes secs dits « légumineuses »: haricots secs (haricots rouges, haricots de Lima), les fèves, pois chiche, pois cassé, lentilles, lupin; - Dans les graines oléagineuses: fruits à coques, soja (oléo protéagineux), sésame, colza, tournesol, lin, etc. Cette liste non exhaustive peut évoluer en fonction de nouvelles productions agricoles et de futures innovations agroalimentaires. mples: vaudra pénalité, détaillée au CCAP. exemples:</t>
  </si>
  <si>
    <t>9. 2022acheteurs publics doivent s compte des considérations relatives au domaine social ou à l'emploi, notamment en faveur des personnes défavorisées, au sein des marchés dont la valeur estimée est égale ou supérieure aux seuils Quelques dérogations peuvent être prévues. 9.1. des travailleurs en situation de désavantage économique du fait de leur précarité, de leur rémunération et de leur qualification, organisés au sein de structures, au moyen de relations commerciales avec un acheteur. En France, le commerce équitable est défini à -882 du 2 août 2005 en faveur des petites et moyennes entreprises modifié par la loi n° 2014-856 du 31 juillet 2014 relative à l'économie sociale et solidaire puis par la loi Climat et Résilience de 2021. Il en ressort, avec les précisions apportées par le décret n° 2015-1157 du 17 septembre 2015 relatif au commerce équitable, que les conditions pour - Les travailleurs impactés doivent être considérés en « désavantage économique » à savoir: sans accès aux moyens économiques et financiers et à la formation nécessaires pour leur permettre d'investir dans leur outil de production et de commercialisation; ou en situation de vulnérabilité spécifique du fait de leur environnement physique, économique, social ou politique; ou dont les productions sont liées aux ressources et spécificités de leur territoire et qui n'ont accès habituetlement qu'au marché local pour la distribution de leurs produits; - Un contrat doit être prévu entre des organisations de producteurs gouvernées démocratiquement des structures à la gouvernance démocratique et un acheteur pour une isations, il existe un intermédiaire, mais on pourrait considérer concilier avec les obligations de remise en concurrence périodique; - Les prix doivent être ré -à-dire couvrir les coûts de production, permettre de satisfaire les besoins fondamentaux des travailleurs et de leur famille et; - Un complément financier doit être apporté, destiné aux projets collectifs pour renforcer leur autonomie; - Un engagement environnemental dans les modes de production; - Une obligation de traçabilité des produits; socialement et écologiquement responsables. Cette définition inclut aussi bien le commerce avec pays dévetoppés et inclut donc dans le champ d'application du commerce équitable les échanges avec les producteurs du Nord, notamment en France.</t>
  </si>
  <si>
    <t>Pour un marché en « gestion concédée » - -2 du code de la commande publique, une condition du commerce équitable.</t>
  </si>
  <si>
    <t>Pour un marché en « gestion concédée » - -2 du code de la commande publique, une condition du commerce équitable. Le thé, le café et le chocolat doivent être certifiés issus du commerce équitable (labet Fair trade Max Havetaar ou équivalent). équivalents. - Les nappes et serviettes doivent être prioritairement en textile réutilis possible, issu du commerce équitable. A défaut, le Titulaire devra justifier des raisons techniques ou économiques de cette impossibilité. - -882 du 2 août 2005 en faveur des petites et moyennes entreprises modifié par la loi n° 2021-1104 du 22 août 2021 portant lutte contre le dérèglement climatique et renforcement de la résilience face à ses effets dite loi Climat et Résilience, les produits équitables doivent être labetlisés ou conformes à un système de sociétale des entreprises, dite « plateforme RSE », ou équivalent. Les produits équivalents sont conformes aux principes du commerce équitable et garantis par une organisation indépendante. Dans son offre, le candidat devra démontrer sa capacité à fournir en quantités suffisantes les produits issus du commerce équitable. moyens de preuve appropriés. Ces produits seront clairement identifiés dans le BPU.</t>
  </si>
  <si>
    <t>11. 11.1. Le prix des denrées alimentaires peut connaître de fortes fluctuations. plusieurs clauses de révision de prix adaptées en fonction des produits. Les marchés portant sur aires sont obligatoirement conclus à prix révisables 55,56. Les clauses butoirs et les clauses de variation de prix ne doivent pas coexister compte tenu de la variabilité intrinsèque du prix des produits 57. Il en va de même pour les clauses de sauvegarde qui peuvent dans certains cas, neutraliser les effets de la modulable, ne conduisant pas automatiquement à la résiliation du marché, peut être envisagée. Cette</t>
  </si>
  <si>
    <t>Clause Type de clause DCE regrouper les volailles peu usuelles allotissement CCTP pour les volailles fraîches en vrac, exiger la traçabilité condition d'exécution CCTP condition d'exécution CCTP viande séparée mécaniquement condition …</t>
  </si>
  <si>
    <t>Clause Type de clause DCE regrouper les volailles peu usuelles allotissement CCTP pour les volailles fraîches en vrac, exiger la traçabilité condition d'exécution CCTP condition d'exécution CCTP viande séparée mécaniquement condition d'exécution CCAP recours au commerce équitable CCAP exigence technique CCTP poisson frais livré moins de 3 jours ouvrés après la sous-critère technique RC CCAP sous-critère technique RC poissons nourris « sans OGM » (&lt; 0,1% ou &lt; 0,9%) rapportant CCAP sous-critère environnemental RC lutte contre le gaspillage alimentaire CCAP condition d'exécution CCAP abattus et transformés dans un même pays » exiger pour le BOF « fabriqué et conditionné dans un exigence technique CCTP même pays » diversifier les sources de protéines végétales condition d'exécution CCTP (appetlations définies règlementairement par les rapportant RC normes de commercialisation) prix révisables et formules de révision clause prix CCAP critère prix se situant dans une fourchette entre 30 et critère prix RC 40% condition d'exécution CCAP pourcentage de produits durables de qualité et bio résiliation CCAP plan de progrès CCAP transmission des moyens de preuve CCAP suivi et reporting CCAP pénalités relatives à EGAlim pénalités CCAP pourcentage de produits durables de qualité et bio analyse d'offre RC étiquetage de l'origine condition d'exécution CCTP transmission obligatoire des données relatives à condition d'exécution CCTP l'origine des produits renforcer la vigilance sur les protéines animales condition d'exécution CCTP transformées plan de progrès CCAP points essentiets de la recommandation pour les plats exigence technique CCTP protidiques exigence technique CCTP commander du muscle entier non mélangé CCAP exiger des poules au moins élevées en condition d'exécution CCAP plein air pour les volailles de chair, exiger au moins un élevage condition d'exécution CCAP plein air exigence technique + plan de utilisation raisonnée des antimicrobiens CCTP progrès</t>
  </si>
  <si>
    <t>V. Intitulé de la clause Type de clause Pièce du DCE regrouper les volailles non usuelles condition d'exécution CCTP pour les volailles fraîches en vrac, exiger la condition d'exécution CCTP traçabilité condition d'exécution CCTP viande séparée mécaniquement condition d'exécution CCAP poisson frais livré moins de 3 jours ouvrés exigence technique CCTP poissons nourris « sans OGM » (&lt; 0,1% ou &lt; exigence technique CCTP 0,9%) lutte contre le gaspillage alimentaire sous-critère environnemental RC condition d'exécution CCAP élevés, abattus et transformés dans un condition d'exécution CCTP même pays » exiger pour le BOF « fabriqué et exigence technique CCTP conditionné dans un même pays » diversifier les sources de protéines végétales (appetlations définies condition d'exécution CCAP règlementairement par les normes de commercialisation) prix révisables et formules de révision clause CCAP critère prix se situant dans une fourchette critère prix RC entre 30 et 40% pourcentage de produits durables de condition d'exécution CCAP qualité et bio résiliation CCAP plan de progrès CCAP transmission des moyens de preuve CCAP suivi et reporting CCAP pénalités relatives à EGAlim pénalités CCAP pourcentage de produits durables de analyse d'offre RC qualité et bio étiquetage de l'origine condition d'exécution CCTP transmission obligatoire des données condition d'exécution CCTP relatives à l'origine des produits renforcer la vigilance sur les protéines condition d'exécution CCTP animales transformées points essentiets de la recommandation plan de progrès CCAP pour les plats protidiques exigence technique CCTP commander du muscle entier non mélangé exigence technique CCTP CCAP condition d'exécution CCAP élevées en plein air pour les volailles de chair, exiger au moins condition d'exécution CCAP un élevage plein air</t>
  </si>
  <si>
    <t>8.14 Pénalités</t>
  </si>
  <si>
    <t>10.6 Résiliation</t>
  </si>
  <si>
    <t>PREUVE / TRANSMISSION</t>
  </si>
  <si>
    <t>Par ailleurs, tous ces opérateurs doivent passer un contrat avec un organisme certificateur (OC) agréé par (INAO), qui contrôlera leur activité.</t>
  </si>
  <si>
    <t>Par ailleurs, tous ces opérateurs doivent passer un contrat avec un organisme certificateur (OC) agréé par (INAO), qui contrôlera leur activité. La liste des OC En France et en Europe, des logos officiels permettent de reconnaître les produits bio, comme tous ceux identifiés « SIQO », soumis à des contrôles réguliers réalisés par des organismes indépendants agréés par https://www.legifrance.gouv.fr/codes/article_lc/LEGIARTI000043978730</t>
  </si>
  <si>
    <t>VIANDE_BOVINE ; BIO_SIQO</t>
  </si>
  <si>
    <t>Les produits "HVE" et "CE2" certification environnementale de niveau 2 (CE2) constituent également des catégories de produits durables et de qualité.</t>
  </si>
  <si>
    <t>La Haute Valeur Environnementale (HVE) correspond au troisième niveau, le plus élevé, de la certification environnementale des exploitations agricoles.</t>
  </si>
  <si>
    <t>La Haute Valeur Environnementale (HVE) correspond au troisième niveau, le plus élevé, de la certification environnementale des exploitations agricoles. Cette certification est une démarche volontaire, accessible à toutes les filières et construite autour de quatre thématiques environnementales phytosanitaires, la gestion de la fertilisation et la gestion de la ressource en eau.</t>
  </si>
  <si>
    <t>Cette certification HVE concerne les exploitations dans leur ensemble, et donc toutes les productions associées.</t>
  </si>
  <si>
    <t>Cette certification HVE concerne les exploitations dans leur ensemble, et donc toutes les productions associées. Aussi, les produits bruts issus de ces exploitations peuvent porter le logo HVE et la mention « issu de 40 000 exploitations étaient certifiées HVE, nombre en constante augmentation 11.</t>
  </si>
  <si>
    <t>La « Certification Environnementale de niveau 2 les 4 mêmes thématiques environnementales, sans toutefois exiger de résultat, mais implique une obligation de moyens.</t>
  </si>
  <si>
    <t>La « Certification Environnementale de niveau 2 les 4 mêmes thématiques environnementales, sans toutefois exiger de résultat, mais implique une obligation de moyens. Les décembre 2026.</t>
  </si>
  <si>
    <t>A l'appui de son offre en produits de qualité et durables et en produits issus de l'agriculture biologique, le candidat est tenu de fournir les moyens de preuve appropriés.</t>
  </si>
  <si>
    <t>A l'appui de son offre en produits de qualité et durables et en produits issus de l'agriculture biologique, le candidat est tenu de fournir les moyens de preuve appropriés. Ces produits seront clairement identifiés dans le BPU.</t>
  </si>
  <si>
    <t>[Rédaction aux choix de l'acheteur]: -6 mois avant échéance du dernier bon de commande du marché, le Titulaire doit transmettre à l'acheteur le détail des approvisionnements sur toute la durée du marché en produits durables, de qualité et issus …</t>
  </si>
  <si>
    <t>[Rédaction aux choix de l'acheteur]: -6 mois avant échéance du dernier bon de commande du marché, le Titulaire doit transmettre à l'acheteur le détail des approvisionnements sur toute la durée du marché en produits durables, de qualité et issus de l'agriculture biologique. Ce décompte doit faire apparaître une progression des proportions en produits durables, de qualité et issus de l'agriculture biologique entre le début de l'exécution du marché et l'échéance à 6 mois du dernier bon de commande. L'objectif de progression n'est pas fixé, le titulaire est libre de proposer les proportions qu'il souhaite dès lors qu'elles dépassent le minimum inscrit dans le marché.</t>
  </si>
  <si>
    <t>mois avant échéance du dernier bon de commande du marché, le Titulaire doit transmettre à l'acheteur le détail des approvisionnements sur toute la durée du marché en produits durables, de qualité et issus de l'agriculture biologique.</t>
  </si>
  <si>
    <t>6 mois avant échéance du dernier bon de commande du marché, le Titulaire doit transmettre à l'acheteur le détail des approvisionnements sur toute la durée du marché en produits durables, de qualité et issus de l'agriculture biologique. Ce décompte doit faire apparaître une progression des proportions en produits durables, de qualité et issus de l'agriculture biologique entre le début de l'exécution du marché et l'échéance à 6 mois du dernier bon de commande selon les objectifs suivants:</t>
  </si>
  <si>
    <t>À chaque nouvelle année civile, le Titulaire doit transmettre à l'acheteur le détail des</t>
  </si>
  <si>
    <t>3.3. Transmission des moyens de preuve relatifs à EGAlim</t>
  </si>
  <si>
    <t>Le Titulaire a obligation de transmettre à l'acheteur (sur simple demande de ce dernier ou selon une fréquence définie au marché) et durant toute l'exécution du marché, les moyens de preuve, voire les recettes détaillées, attestant du caractère …</t>
  </si>
  <si>
    <t>Le Titulaire a obligation de transmettre à l'acheteur (sur simple demande de ce dernier ou selon une fréquence définie au marché) et durant toute l'exécution du marché, les moyens de preuve, voire les recettes détaillées, attestant du caractère de qualité, durable ou biologique des produits mentionnés comme tets au BPU, Les moyens de preuve peuvent être des documents attestant des labets, des certifications ou tout autre document équivalent. Ces documents doivent être en cours de validité et mentionner explicitement les produits référencés au BPU. Le Titulaire peut adresser ces documents sous format papier ou dématérialisé selon les indications qui lui seront communiquées par l'acheteur.</t>
  </si>
  <si>
    <t>En cas de non-transmission une fois par an des factures détaillées, par voie dématérialisée tet que défini à l'article « obligations de suivi et rapport annuet »;</t>
  </si>
  <si>
    <t>En cas de non transmission (préciser à quelle échéance) ou de retard (préciser à quel délai) ou</t>
  </si>
  <si>
    <t>d'imprécision dans la transmission des moyens de preuve attestant du caractère de qualité, durable ou biologique des produits ciblés.</t>
  </si>
  <si>
    <t>Du registre d'élevage: indique le couvoir d'origine (parents), l'usine où ont été produits les</t>
  </si>
  <si>
    <t>aliments pour animaux, la quantité et la nature de l'alimentation des volailles, les vaccinations préventives...</t>
  </si>
  <si>
    <t>aliments pour animaux, la quantité et la nature de l'alimentation des volailles, les vaccinations préventives... Ce registre est utilisé et rempli par l'éleveur, les techniciens et les vétérinaires.</t>
  </si>
  <si>
    <t>De plus, il est demandé que les produits soient accompagnés du registre d'élevage ou de la fiche ICA?.</t>
  </si>
  <si>
    <t>De plus, il est demandé que les produits soient accompagnés du registre d'élevage ou de la fiche ICA?. Ces informations doivent être jointes ou figurer sur le contenant de la volaille livrée.</t>
  </si>
  <si>
    <t>Par ailleurs, en vertu de la réglementation sanitaire en vigueur (R178/2002 et R583/2004), pour ces volailles, il doit exiger de ses fournisseurs la transmission d'informations de traçabilité.</t>
  </si>
  <si>
    <t>Par ailleurs, en vertu de la réglementation sanitaire en vigueur (R178/2002 et R583/2004), pour ces volailles, il doit exiger de ses fournisseurs la transmission d'informations de traçabilité. Les produits doivent être accompagnés:</t>
  </si>
  <si>
    <t>De plus, il doit exiger de ses fournisseurs que les produits soient accompagnés du registre d'élevage ou de la fiche ICA.</t>
  </si>
  <si>
    <t>Dans le cadre de ce marché, conformément au décret n° 2020-1625 du 20 décembre 2020, il est exigé -être animal. Le Titulaire pourra demander à tout moment la copie des justificatifs de désignation du référent bienêtre animal et le(s) certificat(s) du suivi du parcours de formation obligatoire de celui-ci, auprès de au présent CCAP.</t>
  </si>
  <si>
    <t>ueuses en matière de lutte contre le gaspillage alimentaire. Dans son offre, le soumissionnaire mettra en avant toute démarche démontrant une lutte effective contre le gaspillage alimentaire, au stade de la production des aliments (plan de …</t>
  </si>
  <si>
    <t>ueuses en matière de lutte contre le gaspillage alimentaire. Dans son offre, le soumissionnaire mettra en avant toute démarche démontrant une lutte effective contre le gaspillage alimentaire, au stade de la production des aliments (plan de lutte contre le gaspillage alimentaire basé sur des diagnostics de gaspillage, partenariat avec des entreprises de récupération des invendus, processus mis en place, résultats atteints, pourcentage de gaspillage alimentaire par type de denrées évalué lors du dernier diagnostic de gaspillage alimentaire, labetlisation antide proposer la conclusion équivalent ou supérieur, il convient de fournir dans son offre le moyen de preuve attestant du respect de cette obligation.</t>
  </si>
  <si>
    <t>Par ailleurs, le règlement européen délégué biologique et/ ou est porteuse de labet, certification ou mention définissant une catégorie -5-1 du CRPM.</t>
  </si>
  <si>
    <t>Par ailleurs, le règlement européen délégué biologique et/ ou est porteuse de labet, certification ou mention définissant une catégorie -5-1 du CRPM. Leur achat peut ainsi Quant aux produits transformés, également visés par ce règlement, ils subissent les mêmes difficultés de Source: https://france.representation.ec.europa.eu/informations/agriculture-la-commission-met-jour-les-normes-decommercialisation-des-produits-agroalimentaires-2023-04-21_fr</t>
  </si>
  <si>
    <t>porteurs de labet, certification ou mention définissant une catégorie de produits durables et de -5-1 du CRPM Également, dans le cas où des produits transformés sont à proposer des produits hors-normes.</t>
  </si>
  <si>
    <t>dessous contribuent à veiller au BEGES et un plan de transition pour réduire leurs émissions de GES présentant les objectifs, les moyens et les actions envisagés à cette fin et, le cas é (article L229-25 du code de l'environnement).</t>
  </si>
  <si>
    <t>dessous contribuent à veiller au BEGES et un plan de transition pour réduire leurs émissions de GES présentant les objectifs, les moyens et les actions envisagés à cette fin et, le cas é (article L229-25 du code de l'environnement). transmission du BEGES; S BEGES en cours de marché.:</t>
  </si>
  <si>
    <t>La communication du BEGES doit être effectuée en utilisant le site internet de l'ADEME (https://bilans- ges.ademe.fr/), conformément à l'article L.</t>
  </si>
  <si>
    <t>La communication du BEGES doit être effectuée en utilisant le site internet de l'ADEME (https://bilans- ges.ademe.fr/), conformément à l'article L. 229-25 du code de l'environnement et à l'arrêté du 25 janvier 2016 relatif à la plateforme informatique pour la transmission des bilans d'émission de gaz à effet de serre.</t>
  </si>
  <si>
    <t>moyens de preuve appropriés. Ces produits seront clairement identifiés dans le BPU.</t>
  </si>
  <si>
    <t>moyens de preuve appropriés. Ces produits seront clairement identifiés dans le BPU. Pour un marché en « gestion directe »</t>
  </si>
  <si>
    <t>Moyens de preuve attestant du caractère de structures du secteur adapté et protégé et/ou du</t>
  </si>
  <si>
    <t>agrément ou un certificat administratif portant reconnaissance du statut d'entreprise adaptée délivré par la direction régionale chargée de l'emploi et de la formation professionnelle.</t>
  </si>
  <si>
    <t>notamment: date d'embauche, type de contrat, poste occupé, justificatif de l'éligibilité</t>
  </si>
  <si>
    <t>des personnes recrutées, attestation trimestrielle d'heures d'insertion adressée par le facilitateur, etc.) propres à permettre le contrôle de l'exécution et l'évaluation de l'action.</t>
  </si>
  <si>
    <t>adressées sur la période pour vérification et transmission au facilitateur. En retour, (A COMPLETER avec le NOM du FACILITATEUR) indique au Titulaire le volume d'heures d'insertion à réaliser.</t>
  </si>
  <si>
    <t>5.1 Précisions concernant les groupements d'opérateurs économiques et la sous-traitance 5.2 Motifs d'exclusion 5.3 Présentation de la candidature 5.4 Niveaux minimaux de participation 5.5 Tâches essentielles 5.6 Examen des candidatures 5.7 …</t>
  </si>
  <si>
    <t>5.1 Précisions concernant les groupements d'opérateurs économiques et la sous-traitance 5.2 Motifs d'exclusion 5.3 Présentation de la candidature 5.4 Niveaux minimaux de participation 5.5 Tâches essentielles 5.6 Examen des candidatures 5.7 Vérification des conditions de participation: liste des documents justificatifs 5.8 Vérification des motifs d'exclusion Article 6 - OFFRE</t>
  </si>
  <si>
    <t>Vérification des motifs d'exclusion: transmission des moyens de preuve 7.2 Mise au point 7.3 Signature du marché Article 8 - LANGUE Article 9 - CONTENTIEUX Article 10 - MODALITES DE SIGNATURE ELECTRONIQUE</t>
  </si>
  <si>
    <t>71 Vérification des motifs d'exclusion: transmission des moyens de preuve 7.2 Mise au point 7.3 Signature du marché Article 8 - LANGUE Article 9 - CONTENTIEUX Article 10 - MODALITES DE SIGNATURE ELECTRONIQUE</t>
  </si>
  <si>
    <t>Transmission des moyens de preuve relatifs à EGAlim … 26 3.4. Suivi et rapport relatif à EGAlim … 26 … 27</t>
  </si>
  <si>
    <t>3.3. Transmission des moyens de preuve relatifs à EGAlim … 26 3.4. Suivi et rapport relatif à EGAlim … 26 … 27</t>
  </si>
  <si>
    <t>Transmission des données relatives à l'origine des produits … 33</t>
  </si>
  <si>
    <t>4.3. Transmission des données relatives à l'origine des produits … 33</t>
  </si>
  <si>
    <t>Transmission du bilan des émissions de gaz à effet de serre (BEGES) … 71</t>
  </si>
  <si>
    <t>8.9. Transmission du bilan des émissions de gaz à effet de serre (BEGES) … 71</t>
  </si>
  <si>
    <t>2. Produits sous SIQO Les produits durables et de qualité ont été définis par la loi et codifiés à l -5-1 du code rural et de la pêche maritime (CRPM). Parmi les différentes catégories citées, on retrouve les produits -ci sont explicités dans les deux « Guides pratiques pour un approvisionnement durable et de qualité » disponibles sur la plateforme gouvernementale ma cantine. Les labets AOP IGP (Indication Géographique Protégée) en font partie et garantissent une traçabilité stricte tout en valorisant des produits selon leur origine géographique. Le labet STG (Spécialité Traditionnetle Garantie), sont liées à une composition spécifique ou à des méthodes de fabrication traditionnelles. Le Label rouge (LR), qui garantit une qualité supérieure (par rapport aux autres produits habituetlement commercialisés), est également compté parmi les SIQO. Contrairement à tous les autres produits SIQO qui sont européens, le Label Rouge est un signe national. Produits BIO durables et de qualité, avec un objectif propre défini (au moins 20 % de produits Bio). Les produits biologiques sont considérés « bio aliments doivent être cultivés, récoltés, stockés e es. (voir la section « les produits biologiques » du guide CNRC Pratique pour un approvisionnement durable et de qualité). Tous les opérateurs (producteurs, transformateurs, grossistes, importateurs, etc.) doivent notifier leur activité à qui tient à jour un annuaire des professionnels du bio destiné essentiellement aux organismes et autorités de contrôle, aux professionnels et aux consommateurs. Par ailleurs, tous ces opérateurs doivent passer un contrat avec un organisme certificateur (OC) agréé par (INAO), qui contrôlera leur activité. La liste des OC En France et en Europe, des logos officiels permettent de reconnaître les produits bio, comme tous ceux identifiés « SIQO », soumis à des contrôles réguliers réalisés par des organismes indépendants agréés par https://www.legifrance.gouv.fr/codes/article_lc/LEGIARTI000043978730</t>
  </si>
  <si>
    <t>produits EGAlim10. Le logo communautaire (euro feuille) est obligatoire sur tous les produits préemballés il doit respecter des règles strictes et suivre notamment une période de conversion. La conversion correspond à la période de transition entre un mode de ne bénéficie pas encore de la mention « bio » pour ses produits. Cette période est de 2 à 3 ans pour les cultures, et de 6 semaines à 1 an selon les espèces pour les animaux. A partir du début de la conversion, pratiques à la réglementation bio. A partir de la deuxième année de conversion, les produits végétaux obtenus peuvent bénéficier de la mention « ». En 2024, sur les 87 000 opérateurs français labetlisés Bio, 61 800 sont des fermes françaises (15 % du total de la ferme France) dont 28 000 pratiquent la vente directe. Elles représentent 212 000 emplois directs et un peu plus de 2,71 millions de surface agricole utile (soit 10,1%). Les produits "HVE" et "CE2" certification environnementale de niveau 2 (CE2) constituent également des catégories de produits durables et de qualité. La Haute Valeur Environnementale (HVE) correspond au troisième niveau, le plus élevé, de la certification environnementale des exploitations agricoles. Cette certification est une démarche volontaire, accessible à toutes les filières et construite autour de quatre thématiques environnementales phytosanitaires, la gestion de la fertilisation et la gestion de la ressource en eau. Cette certification HVE concerne les exploitations dans leur ensemble, et donc toutes les productions associées. Aussi, les produits bruts issus de ces exploitations peuvent porter le logo HVE et la mention « issu de 40 000 exploitations étaient certifiées HVE, nombre en constante augmentation 11. La « Certification Environnementale de niveau 2 les 4 mêmes thématiques environnementales, sans toutefois exiger de résultat, mais implique une obligation de moyens. Les décembre 2026. Les produits porteu -5-1 du CRPM: icole Parlement européen et du Conseil du 30 mai 2018 relatif à la production biologique. https://agriculture.gouv.fr/les-chiffres-cles-de-la-haute-valeur-environnementale-hve</t>
  </si>
  <si>
    <t>EGAlim / pénalités</t>
  </si>
  <si>
    <t>En cas de non-transmission une fois par an des factures détaillées, par voie dématérialisée tet que - En cas de non transmission (préciser à quelle échéance) ou de retard (préciser à quel délai) ou durable ou biologique des produits ciblés.</t>
  </si>
  <si>
    <t>3.5. - En cas de non-transmission une fois par an des factures détaillées, par voie dématérialisée tet que - En cas de non transmission (préciser à quelle échéance) ou de retard (préciser à quel délai) ou durable ou biologique des produits ciblés.</t>
  </si>
  <si>
    <t>Pour un marché en « gestion directe » 8.6. Les produits déclassés, hors-normes et/ou hors calibres ainsi que les autres produits hors normes issus des industries agroalimentaires sont des denrées aux qualités gustatives équivalentes aux fruits …</t>
  </si>
  <si>
    <t>Pour un marché en « gestion directe » 8.6. Les produits déclassés, hors-normes et/ou hors calibres ainsi que les autres produits hors normes issus des industries agroalimentaires sont des denrées aux qualités gustatives équivalentes aux fruits et légumes « classiques »53 ou aux autres produits transformés dits « standards ». s catégories de produits et ainsi limiter le gaspillage alimentaire, tout en ayant accès à des prix plus restauration (calibres, portions, compatibilité avec le matériet des cuisines, etc.). Par ailleurs, le règlement européen délégué biologique et/ ou est porteuse de labet, certification ou mention définissant une catégorie -5-1 du CRPM. Leur achat peut ainsi Quant aux produits transformés, également visés par ce règlement, ils subissent les mêmes difficultés de Source: https://france.representation.ec.europa.eu/informations/agriculture-la-commission-met-jour-les-normes-decommercialisation-des-produits-agroalimentaires-2023-04-21_fr</t>
  </si>
  <si>
    <t>Clause identique en gestion directe et en gestion concédée Dans le cadre du présent marché, le Titulaire est encouragé à fournir / recourir à des produits hors normes et hors calibres, ceci afin de lutter contre le gaspillage alimentaire.</t>
  </si>
  <si>
    <t>Clause identique en gestion directe et en gestion concédée Dans le cadre du présent marché, le Titulaire est encouragé à fournir / recourir à des produits hors normes et hors calibres, ceci afin de lutter contre le gaspillage alimentaire. hors calibres. Il devra obligatoirement déclarer la part (en volume et en montant) que représentent ces produits parmi la totalité des produits utilisés. porteurs de labet, certification ou mention définissant une catégorie de produits durables et de -5-1 du CRPM Également, dans le cas où des produits transformés sont à proposer des produits hors-normes. 8.7. Ultra Haute Température ») est une technique de conservation permettant de conserver le lait environ 3 mois à température ambiante. Pour obtenir du lait UHT, le lait est porté à une température très élevée (entre 140 et 150°) pendant un temps très court (2 à 5 secondes seulement). La brièveté du traitement permet de préserver les qualités du lait tout en détruisant tous les microorganismes, offrant ainsi une longue conservation. Cette modalité permet seulement de garder le lait au frais (et non à température ambiante), pendant environnemental supérieur à celui du lait UHT.</t>
  </si>
  <si>
    <t>Pour un marché en « gestion concédée » Les aliments sources de protéines végétales à destination de la consommation humaine se trouvent dans 3 familles de produits: - Dans les céréales:</t>
  </si>
  <si>
    <t>Pour un marché en « gestion concédée » Les aliments sources de protéines végétales à destination de la consommation humaine se trouvent dans 3 familles de produits: - Dans les céréales: blé, riz, maïs, orge, mils (y compris le sorgho), avoine et seigle et « pseudocéréales »: quinoa et sarrasin; - Dans les légumes secs dits « légumineuses »: haricots secs (haricots rouges, haricots de Lima), les fèves, pois chiche, pois cassé, lentilles, lupin; - Dans les graines oléagineuses: fruits à coques, soja (oléo protéagineux), sésame, colza, tournesol, lin... Cette liste est non exhaustive et pourrait être amenée à évoluer selon les nouvelles productions qui seront faites et les futures innovations agroalimentaires. convives dans la conduite du changement (exemples: attractivité visuetle, communication vertueuse, mise en valeur d 8.9. -dessous contribuent à veiller au BEGES et un plan de transition pour réduire leurs émissions de GES présentant les objectifs, les moyens et les actions envisagés à cette fin et, le cas é (article L229-25 du code de l'environnement). transmission du BEGES; - S BEGES en cours de marché.:</t>
  </si>
  <si>
    <t>Cas de demande de transmission du BEGES en cours de marché:</t>
  </si>
  <si>
    <t>Clause identique en gestion directe et en gestion concédée - janvier 2016 relatif à la plateforme informatique pour la transmission des bilans d'émission de gaz à effet de serre.</t>
  </si>
  <si>
    <t>Clause identique en gestion directe et en gestion concédée - janvier 2016 relatif à la plateforme informatique pour la transmission des bilans d'émission de gaz à effet de serre. Les plans de transition sont communiqués sur cette même page; toutefois, les Titulaires (et les sousau plan de transition, peuvent renvoyer vers la section de leur rapport de gestion ou de leur rapport sur la gestion du groupe prévue aux articles L. 232-6-3 et L. 233-28-4 du code de commerce, selon le cas, sous réserve que ce plan soit facilement identifiable et comprenne les descriptions mentionnées à l'alinéa précédent spécifiques aux activités exercées sur le territoire national.</t>
  </si>
  <si>
    <t>Moyens de preuve attestant du caractère de structures du secteur adapté et protégé et/ou du celle-ci au sens du code (agrément ou équivalent).</t>
  </si>
  <si>
    <t>- Moyens de preuve attestant du caractère de structures du secteur adapté et protégé et/ou du celle-ci au sens du code (agrément ou équivalent). Pour les structures du travail protégé ou adapté: - Pour les Entreprises Adaptées (L. 5213- - lementation en vigueur (article L. 344- - Pour les structures équivalentes, tout document justifiant que la structure détient une vocation sociale et emploie au moins 50 % de personne en situation de handicap. clairement apparaitre la date et la durée du conventionnement, - Pour les structures équivalentes, tout document justifiant que la structure détient une vocation sociale, et emploie une proportion minimale de 50 % de travailleurs défavorisés. échéance, celle-ci transmet obligatoirement à -ci.</t>
  </si>
  <si>
    <t>7.1 Vérification des motifs d’exclusion: transmission des moyens de preuve</t>
  </si>
  <si>
    <t>Vérification des motifs d'exclusion: transmission des moyens de preuve</t>
  </si>
  <si>
    <t>7.1 Vérification des motifs d'exclusion: transmission des moyens de preuve</t>
  </si>
  <si>
    <t>MODE D’EMPLOI — BASE CLAUSIER CNRC 2026</t>
  </si>
  <si>
    <t>Document analysé</t>
  </si>
  <si>
    <t>Base Excel structurée issue du texte extrait/nettoyé du clausier CNRC 2026. Feuille de données : Clausier.Extraits</t>
  </si>
  <si>
    <t>1. À quoi sert ce document ?</t>
  </si>
  <si>
    <t>Ce classeur sert de base de recherche et d’alimentation pour des moteurs de formation, d’analyse ou de préparation de marchés alimentaires en restauration collective. Il transforme un PDF long et difficile à exploiter en lignes classées : type d’information, page PDF, chapitre, thème, pièce de marché, famille produit, synthèse courte et texte source nettoyé.</t>
  </si>
  <si>
    <t>Usage principal</t>
  </si>
  <si>
    <t>Retrouver rapidement les clauses, obligations, définitions, critères, pénalités, preuves et explications utiles sans relire tout le clausier.</t>
  </si>
  <si>
    <t>Usage moteur</t>
  </si>
  <si>
    <t>Fournir une matrice documentaire pour construire des questions, réponses attendues, mots-clés, critères de notation, relances formateur et synthèses CFA/PRO.</t>
  </si>
  <si>
    <t>Usage marché</t>
  </si>
  <si>
    <t>Repérer les éléments exploitables pour RC, CCTP, CCAP, BPU ou annexes, selon la colonne PIECE_MARCHE.</t>
  </si>
  <si>
    <t>Point de vigilance</t>
  </si>
  <si>
    <t>Ce fichier est une base de travail. Pour une clause juridique ou une exigence réglementaire, toujours vérifier le texte source officiel et la page PDF indiquée.</t>
  </si>
  <si>
    <t>2. Structure de la feuille Alpha.1</t>
  </si>
  <si>
    <t>Colonne</t>
  </si>
  <si>
    <t>Nom / rôle</t>
  </si>
  <si>
    <t>Utilisation pratique</t>
  </si>
  <si>
    <t>À modifier ?</t>
  </si>
  <si>
    <t>Remarque</t>
  </si>
  <si>
    <t>A</t>
  </si>
  <si>
    <t>Repères internes</t>
  </si>
  <si>
    <t>Zone de repères et indications de classement.</t>
  </si>
  <si>
    <t>Non</t>
  </si>
  <si>
    <t>La colonne n’est pas une donnée complète sur chaque ligne.</t>
  </si>
  <si>
    <t>B</t>
  </si>
  <si>
    <t>Numéro de ligne / identifiant</t>
  </si>
  <si>
    <t>Sert à citer ou retrouver une entrée précise.</t>
  </si>
  <si>
    <t>Utile pour une saisie numérique ou un lien vers un moteur.</t>
  </si>
  <si>
    <t>C</t>
  </si>
  <si>
    <t>Filtrer par APPLICATION MARCHE, CLAUSE MARCHE, CONTEXTE / EXPLICATION, CRITERE / NOTATION, DEFINITION, OBLIGATION, PENALITE / SANCTION, PREUVE / TRANSMISSION.</t>
  </si>
  <si>
    <t>Oui avec prudence</t>
  </si>
  <si>
    <t>Colonne clé pour les recherches thématiques.</t>
  </si>
  <si>
    <t>D</t>
  </si>
  <si>
    <t>Permet de revenir à la page du PDF source.</t>
  </si>
  <si>
    <t>Référence de contrôle indispensable.</t>
  </si>
  <si>
    <t>E</t>
  </si>
  <si>
    <t>Repère de chapitre ou sous-chapitre.</t>
  </si>
  <si>
    <t>Utile pour garder la logique du clausier.</t>
  </si>
  <si>
    <t>F</t>
  </si>
  <si>
    <t>Titre détaillé du chapitre source.</t>
  </si>
  <si>
    <t>Aide à comprendre le contexte.</t>
  </si>
  <si>
    <t>G</t>
  </si>
  <si>
    <t>Classement pédagogique ou documentaire large.</t>
  </si>
  <si>
    <t>Permet les regroupements par thème.</t>
  </si>
  <si>
    <t>H</t>
  </si>
  <si>
    <t>Famille de moteur ou grande logique d’exploitation.</t>
  </si>
  <si>
    <t>Colonne utile pour brancher plusieurs moteurs.</t>
  </si>
  <si>
    <t>I</t>
  </si>
  <si>
    <t>Indique si l’extrait concerne RC, CCTP, CCAP, BPU ou combinaison.</t>
  </si>
  <si>
    <t>Oui avec contrôle</t>
  </si>
  <si>
    <t>Filtre prioritaire pour préparer un dossier de marché.</t>
  </si>
  <si>
    <t>J</t>
  </si>
  <si>
    <t>Famille concernée : volaille, produits de la mer, bio/SIQO, viande bovine, etc.</t>
  </si>
  <si>
    <t>Peut être vide si l’extrait est transversal.</t>
  </si>
  <si>
    <t>K</t>
  </si>
  <si>
    <t>Texte court utilisable pour lecture rapide, recherche, question, résumé ou base de réponse attendue.</t>
  </si>
  <si>
    <t>Oui</t>
  </si>
  <si>
    <t>Colonne la plus utile pour les moteurs.</t>
  </si>
  <si>
    <t>L</t>
  </si>
  <si>
    <t>Texte source OCR nettoyé, plus proche du document original.</t>
  </si>
  <si>
    <t>Non sauf correction OCR</t>
  </si>
  <si>
    <t>À utiliser pour contrôler K, pas comme texte définitif sans relecture.</t>
  </si>
  <si>
    <t>3. Recherche rapide</t>
  </si>
  <si>
    <t>Filtre conseillé</t>
  </si>
  <si>
    <t>Résultat attendu</t>
  </si>
  <si>
    <t>Contrôle à faire</t>
  </si>
  <si>
    <t>Trouver les clauses utilisables dans un marché</t>
  </si>
  <si>
    <t>TYPE_INFORMATION = CLAUSE MARCHE</t>
  </si>
  <si>
    <t>Liste des clauses classées par chapitre/thème.</t>
  </si>
  <si>
    <t>Vérifier I et L avant réemploi.</t>
  </si>
  <si>
    <t>Trouver les obligations du titulaire ou de l’acheteur</t>
  </si>
  <si>
    <t>TYPE_INFORMATION = OBLIGATION</t>
  </si>
  <si>
    <t>Obligations isolées et localisées.</t>
  </si>
  <si>
    <t>Vérifier la page PDF en D.</t>
  </si>
  <si>
    <t>Préparer une partie RC</t>
  </si>
  <si>
    <t>PIECE_MARCHE contient RC</t>
  </si>
  <si>
    <t>Extraits pertinents pour règlement de consultation.</t>
  </si>
  <si>
    <t>Vérifier si CCTP/CCAP sont aussi concernés.</t>
  </si>
  <si>
    <t>Préparer une partie CCTP</t>
  </si>
  <si>
    <t>PIECE_MARCHE contient CCTP</t>
  </si>
  <si>
    <t>Exigences techniques et spécifications produit.</t>
  </si>
  <si>
    <t>Vérifier les familles produit en J.</t>
  </si>
  <si>
    <t>Préparer une partie CCAP</t>
  </si>
  <si>
    <t>PIECE_MARCHE contient CCAP</t>
  </si>
  <si>
    <t>Clauses d’exécution, preuves, pénalités, transmission.</t>
  </si>
  <si>
    <t>Contrôler les formulations juridiques.</t>
  </si>
  <si>
    <t>Travailler par famille produit</t>
  </si>
  <si>
    <t>FAMILLE_PRODUIT = famille visée</t>
  </si>
  <si>
    <t>Extraits ciblés sur volaille, mer, bio/SIQO, viande, fruits et légumes, etc.</t>
  </si>
  <si>
    <t>Les lignes transversales peuvent avoir J vide.</t>
  </si>
  <si>
    <t>Créer des questions de formation</t>
  </si>
  <si>
    <t>THEME_PRINCIPAL ou MOTEUR_PRINCIPAL_LIBELLE</t>
  </si>
  <si>
    <t>G ou H</t>
  </si>
  <si>
    <t>Corpus cohérent pour construire questions/réponses CFA/PRO.</t>
  </si>
  <si>
    <t>Transformer le texte en consigne pédagogique.</t>
  </si>
  <si>
    <t>Contrôler un extrait douteux</t>
  </si>
  <si>
    <t>Reprendre PAGE_PDF et TEXTE_SOURCE_NETTOYE</t>
  </si>
  <si>
    <t>D et L</t>
  </si>
  <si>
    <t>Retour au passage source.</t>
  </si>
  <si>
    <t>Comparer au PDF officiel.</t>
  </si>
  <si>
    <t>4. Procédure d’utilisation</t>
  </si>
  <si>
    <t>Étape</t>
  </si>
  <si>
    <t>Point de contrôle</t>
  </si>
  <si>
    <t>Aller sur la feuille Alpha.1.</t>
  </si>
  <si>
    <t>Accès à la base documentaire.</t>
  </si>
  <si>
    <t>Ne pas supprimer les colonnes B à L.</t>
  </si>
  <si>
    <t>Filtrer d’abord TYPE_INFORMATION en colonne C.</t>
  </si>
  <si>
    <t>Réduction du bruit documentaire.</t>
  </si>
  <si>
    <t>Choisir le bon type : obligation, clause, définition, pénalité, preuve, etc.</t>
  </si>
  <si>
    <t>Affiner avec THEME_PRINCIPAL ou MOTEUR_PRINCIPAL_LIBELLE en colonnes G/H.</t>
  </si>
  <si>
    <t>Regroupement par logique métier ou pédagogique.</t>
  </si>
  <si>
    <t>Éviter de travailler uniquement par mot isolé.</t>
  </si>
  <si>
    <t>Affiner si besoin avec PIECE_MARCHE en I ou FAMILLE_PRODUIT en J.</t>
  </si>
  <si>
    <t>Ciblage marché ou produit.</t>
  </si>
  <si>
    <t>Attention aux lignes transversales sans famille produit.</t>
  </si>
  <si>
    <t>Lire SYNTHESE_EXPLOITABLE en K.</t>
  </si>
  <si>
    <t>Compréhension rapide de l’extrait.</t>
  </si>
  <si>
    <t>Si le texte sert à une clause ou une réponse attendue, contrôler L.</t>
  </si>
  <si>
    <t>Contrôler TEXTE_SOURCE_NETTOYE en L et PAGE_PDF en D.</t>
  </si>
  <si>
    <t>Validation documentaire minimale.</t>
  </si>
  <si>
    <t>Le contrôle PDF reste obligatoire pour usage juridique.</t>
  </si>
  <si>
    <t>Exporter ou recopier les lignes retenues vers une matrice moteur.</t>
  </si>
  <si>
    <t>Création de corpus thématique.</t>
  </si>
  <si>
    <t>Garder B, D, C, G/H, I/J, K et L pour traçabilité.</t>
  </si>
  <si>
    <t>5. Utilisation pour construire un moteur de formation</t>
  </si>
  <si>
    <t>Bloc moteur</t>
  </si>
  <si>
    <t>Colonnes sources conseillées</t>
  </si>
  <si>
    <t>Transformation attendue</t>
  </si>
  <si>
    <t>Erreur à éviter</t>
  </si>
  <si>
    <t>Question commune</t>
  </si>
  <si>
    <t>G, H, K</t>
  </si>
  <si>
    <t>Transformer le thème en question technique puis en langage terrain CFA.</t>
  </si>
  <si>
    <t>Ne pas recopier K tel quel comme question brute.</t>
  </si>
  <si>
    <t>K + L</t>
  </si>
  <si>
    <t>Construire une réponse structurée, précise, réglementaire et exploitable.</t>
  </si>
  <si>
    <t>Ne pas se limiter aux mots-clés.</t>
  </si>
  <si>
    <t>Simplifier en langage terrain sans perdre l’exigence principale.</t>
  </si>
  <si>
    <t>Ne pas abaisser le niveau de sécurité ou de conformité.</t>
  </si>
  <si>
    <t>Mots-clés / déclencheurs</t>
  </si>
  <si>
    <t>C, G, H, I, J, K</t>
  </si>
  <si>
    <t>Extraire termes métiers, obligations, preuves, pénalités, documents et familles produit.</t>
  </si>
  <si>
    <t>Ne pas confondre mot déclencheur et réponse construite.</t>
  </si>
  <si>
    <t>Relances formateur</t>
  </si>
  <si>
    <t>K + lacunes probables</t>
  </si>
  <si>
    <t>Créer des relances qui orientent sans donner directement la réponse.</t>
  </si>
  <si>
    <t>Éviter les relances génériques identiques.</t>
  </si>
  <si>
    <t>Notation</t>
  </si>
  <si>
    <t>TYPE_INFORMATION + exigence métier</t>
  </si>
  <si>
    <t>Pondérer obligation, preuve, pénalité, définition et contexte différemment.</t>
  </si>
  <si>
    <t>Ne pas donner le même poids à une définition et à une obligation réglementaire.</t>
  </si>
  <si>
    <t>6. Limites et précautions</t>
  </si>
  <si>
    <t>Point</t>
  </si>
  <si>
    <t>Analyse</t>
  </si>
  <si>
    <t>Conséquence pratique</t>
  </si>
  <si>
    <t>Décision recommandée</t>
  </si>
  <si>
    <t>OCR</t>
  </si>
  <si>
    <t>Certains textes peuvent contenir des résidus : caractères parasites, mots coupés, ponctuation dégradée, fragments incomplets.</t>
  </si>
  <si>
    <t>Le texte peut être exploitable mais pas toujours publiable tel quel.</t>
  </si>
  <si>
    <t>Relire L avant diffusion ou usage juridique.</t>
  </si>
  <si>
    <t>Synthèse</t>
  </si>
  <si>
    <t>La colonne K facilite la recherche mais ne remplace pas le texte source.</t>
  </si>
  <si>
    <t>Une synthèse peut perdre une nuance importante.</t>
  </si>
  <si>
    <t>Contrôler K avec L et la page PDF.</t>
  </si>
  <si>
    <t>Juridique</t>
  </si>
  <si>
    <t>Le classeur n’est pas un clausier officiel validé.</t>
  </si>
  <si>
    <t>Risque si une clause est reprise sans contrôle.</t>
  </si>
  <si>
    <t>Comparer avec le PDF officiel et faire valider selon procédure interne.</t>
  </si>
  <si>
    <t>Moteur</t>
  </si>
  <si>
    <t>La base alimente un moteur ; elle n’est pas encore un moteur complet.</t>
  </si>
  <si>
    <t>Il faut ajouter questions, réponses attendues, critères, seuils, relances et tests.</t>
  </si>
  <si>
    <t>Créer une matrice dédiée avant notation automatique.</t>
  </si>
  <si>
    <t>Formation</t>
  </si>
  <si>
    <t>Le contenu est technique et réglementaire.</t>
  </si>
  <si>
    <t>Le vocabulaire doit être adapté CFA/PRO.</t>
  </si>
  <si>
    <t>Créer deux niveaux de réponses attendues pour une même question.</t>
  </si>
  <si>
    <t>7. Règle de travail conseillée</t>
  </si>
  <si>
    <t>Ne jamais modifier directement la base Alpha.1 sans copie. Créer plutôt une extraction thématique ou une matrice moteur à partir des lignes utiles. Conserver les colonnes B, D, C, G, H, I, J, K et L pour garder la traçabilité.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</si>
</sst>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2" x14ac:knownFonts="1">
    <font>
      <sz val="11"/>
      <color theme="1"/>
      <name val="Calibri"/>
      <family val="2"/>
      <scheme val="minor"/>
    </font>
    <font>
      <sz val="11"/>
      <color theme="1"/>
      <name val="Calibri"/>
      <family val="2"/>
    </font>
    <font>
      <sz val="11"/>
      <color theme="0"/>
      <name val="Calibri"/>
      <family val="2"/>
    </font>
    <font>
      <sz val="12"/>
      <name val="Calibri"/>
      <family val="2"/>
    </font>
    <font>
      <b/>
      <sz val="12"/>
      <color rgb="FFFFFFFF"/>
      <name val="Calibri"/>
      <family val="2"/>
    </font>
    <font>
      <sz val="11"/>
      <color theme="1"/>
      <name val="Calibri"/>
      <family val="2"/>
    </font>
    <font>
      <b/>
      <sz val="12"/>
      <color rgb="FF833C0C"/>
      <name val="Calibri"/>
      <family val="2"/>
    </font>
    <font>
      <b/>
      <sz val="11"/>
      <color rgb="FF833C0C"/>
      <name val="Calibri"/>
      <family val="2"/>
    </font>
    <font>
      <sz val="12"/>
      <color rgb="FF833C0C"/>
      <name val="Calibri"/>
      <family val="2"/>
    </font>
    <font>
      <b/>
      <sz val="12"/>
      <name val="Calibri"/>
      <family val="2"/>
    </font>
    <font>
      <sz val="12"/>
      <color rgb="FF0033CC"/>
      <name val="Calibri"/>
      <family val="2"/>
    </font>
    <font>
      <b/>
      <sz val="12"/>
      <color rgb="FFC00000"/>
      <name val="Calibri"/>
      <family val="2"/>
    </font>
    <font>
      <b/>
      <sz val="14"/>
      <color rgb="FFFFFFFF"/>
      <name val="Calibri"/>
      <family val="2"/>
    </font>
    <font>
      <b/>
      <sz val="14"/>
      <color theme="0"/>
      <name val="Calibri"/>
      <family val="2"/>
    </font>
    <font>
      <b/>
      <sz val="14"/>
      <color rgb="FFC00000"/>
      <name val="Calibri"/>
      <family val="2"/>
    </font>
    <font>
      <sz val="11"/>
      <name val="Carlito"/>
      <family val="2"/>
    </font>
    <font>
      <b/>
      <sz val="11"/>
      <color theme="0"/>
      <name val="Calibri"/>
      <family val="2"/>
    </font>
    <font>
      <sz val="11"/>
      <name val="Calibri"/>
      <family val="2"/>
    </font>
    <font>
      <b/>
      <sz val="16"/>
      <color rgb="FFFFFFFF"/>
      <name val="Calibri"/>
      <family val="2"/>
    </font>
    <font>
      <sz val="12"/>
      <color theme="1"/>
      <name val="Calibri"/>
      <family val="2"/>
      <scheme val="minor"/>
    </font>
    <font>
      <b/>
      <sz val="18"/>
      <color rgb="FFFFFFFF"/>
      <name val="Calibri"/>
      <family val="2"/>
    </font>
    <font>
      <b/>
      <sz val="14"/>
      <color rgb="FF0000FF"/>
      <name val="Calibri"/>
      <family val="2"/>
    </font>
    <font>
      <b/>
      <sz val="20"/>
      <color rgb="FFFF0000"/>
      <name val="Calibri"/>
      <family val="2"/>
    </font>
    <font>
      <b/>
      <sz val="11"/>
      <name val="Calibri"/>
      <family val="2"/>
    </font>
    <font>
      <b/>
      <sz val="13"/>
      <color rgb="FF1F4E79"/>
      <name val="Calibri"/>
      <family val="2"/>
    </font>
    <font>
      <b/>
      <sz val="14"/>
      <color rgb="FF1F4E79"/>
      <name val="Calibri"/>
      <family val="2"/>
    </font>
    <font>
      <b/>
      <sz val="14"/>
      <name val="Calibri"/>
      <family val="2"/>
    </font>
    <font>
      <b/>
      <sz val="14"/>
      <color rgb="FF7F6000"/>
      <name val="Calibri"/>
      <family val="2"/>
    </font>
    <font>
      <sz val="13"/>
      <name val="Calibri"/>
      <family val="2"/>
    </font>
    <font>
      <b/>
      <sz val="13"/>
      <color rgb="FF7F6000"/>
      <name val="Calibri"/>
      <family val="2"/>
    </font>
    <font>
      <b/>
      <sz val="12"/>
      <color rgb="FFC00000"/>
      <name val="Calibri"/>
      <family val="2"/>
      <scheme val="minor"/>
    </font>
    <font>
      <b/>
      <sz val="13"/>
      <color rgb="FFC00000"/>
      <name val="Calibri"/>
      <family val="2"/>
      <scheme val="minor"/>
    </font>
    <font>
      <b/>
      <sz val="12"/>
      <color theme="0"/>
      <name val="Calibri"/>
      <family val="2"/>
    </font>
    <font>
      <sz val="12"/>
      <color theme="9" tint="-0.499984740745262"/>
      <name val="Calibri"/>
      <family val="2"/>
    </font>
    <font>
      <sz val="12"/>
      <color rgb="FF0000FF"/>
      <name val="Calibri"/>
      <family val="2"/>
    </font>
    <font>
      <b/>
      <sz val="13"/>
      <color rgb="FFC00000"/>
      <name val="Calibri"/>
      <family val="2"/>
    </font>
    <font>
      <sz val="14"/>
      <color rgb="FF0033CC"/>
      <name val="Calibri"/>
      <family val="2"/>
    </font>
    <font>
      <sz val="14"/>
      <name val="Calibri"/>
      <family val="2"/>
    </font>
    <font>
      <sz val="14"/>
      <color rgb="FF0000FF"/>
      <name val="Calibri"/>
      <family val="2"/>
    </font>
    <font>
      <sz val="8"/>
      <name val="Calibri"/>
      <family val="2"/>
    </font>
    <font>
      <sz val="12"/>
      <color theme="0" tint="-0.14999847407452621"/>
      <name val="Calibri"/>
      <family val="2"/>
    </font>
    <font>
      <b/>
      <sz val="11"/>
      <color rgb="FFFFFFFF"/>
      <name val="Carlito"/>
      <family val="2"/>
    </font>
    <font>
      <sz val="11"/>
      <color theme="0"/>
      <name val="Carlito"/>
      <family val="2"/>
    </font>
    <font>
      <b/>
      <sz val="12"/>
      <color rgb="FFC00000"/>
      <name val="Carlito"/>
      <family val="2"/>
    </font>
    <font>
      <b/>
      <sz val="11"/>
      <name val="Carlito"/>
      <family val="2"/>
    </font>
    <font>
      <sz val="12"/>
      <color theme="9" tint="-0.49995422223578601"/>
      <name val="Calibri"/>
      <family val="2"/>
    </font>
    <font>
      <sz val="11"/>
      <color theme="0"/>
      <name val="Calibri"/>
      <family val="2"/>
      <scheme val="minor"/>
    </font>
    <font>
      <sz val="12"/>
      <color theme="0"/>
      <name val="Calibri"/>
      <family val="2"/>
      <scheme val="minor"/>
    </font>
    <font>
      <b/>
      <sz val="12"/>
      <color theme="1"/>
      <name val="Calibri"/>
      <family val="2"/>
      <scheme val="minor"/>
    </font>
    <font>
      <b/>
      <sz val="12"/>
      <name val="Calibri"/>
      <family val="2"/>
      <scheme val="minor"/>
    </font>
    <font>
      <sz val="11"/>
      <name val="Carlito"/>
      <family val="2"/>
    </font>
    <font>
      <sz val="12"/>
      <name val="Calibri"/>
      <family val="2"/>
    </font>
    <font>
      <sz val="11"/>
      <color theme="1"/>
      <name val="Calibri"/>
      <family val="2"/>
    </font>
    <font>
      <b/>
      <sz val="12"/>
      <color theme="0"/>
      <name val="Carlito"/>
      <family val="2"/>
    </font>
    <font>
      <b/>
      <sz val="16"/>
      <color theme="1"/>
      <name val="Calibri"/>
      <family val="2"/>
    </font>
    <font>
      <b/>
      <sz val="18"/>
      <color theme="0"/>
      <name val="Calibri"/>
      <family val="2"/>
    </font>
    <font>
      <b/>
      <sz val="14"/>
      <color theme="1"/>
      <name val="Calibri"/>
      <family val="2"/>
    </font>
    <font>
      <sz val="11"/>
      <color theme="0" tint="-0.14999847407452621"/>
      <name val="Carlito"/>
      <family val="2"/>
    </font>
    <font>
      <b/>
      <sz val="11"/>
      <color rgb="FFFFFFFF"/>
      <name val="Calibri"/>
      <family val="2"/>
    </font>
    <font>
      <b/>
      <sz val="14"/>
      <color rgb="FF0033CC"/>
      <name val="Calibri"/>
      <family val="2"/>
    </font>
    <font>
      <sz val="12"/>
      <color theme="1"/>
      <name val="Calibri"/>
      <family val="2"/>
    </font>
    <font>
      <b/>
      <sz val="14"/>
      <color theme="0"/>
      <name val="Calibri"/>
      <family val="2"/>
      <scheme val="minor"/>
    </font>
    <font>
      <sz val="14"/>
      <color theme="0"/>
      <name val="Calibri"/>
      <family val="2"/>
    </font>
    <font>
      <i/>
      <sz val="14"/>
      <name val="Calibri"/>
      <family val="2"/>
    </font>
    <font>
      <i/>
      <sz val="14"/>
      <color rgb="FF7030A0"/>
      <name val="Calibri"/>
      <family val="2"/>
    </font>
    <font>
      <sz val="10"/>
      <name val="Carlito"/>
      <family val="2"/>
    </font>
    <font>
      <sz val="12"/>
      <color theme="0"/>
      <name val="Calibri"/>
      <family val="2"/>
    </font>
    <font>
      <b/>
      <sz val="12"/>
      <color rgb="FF000000"/>
      <name val="Calibri"/>
      <family val="2"/>
    </font>
    <font>
      <b/>
      <sz val="12"/>
      <color rgb="FF0033CC"/>
      <name val="Calibri"/>
      <family val="2"/>
    </font>
    <font>
      <b/>
      <sz val="12"/>
      <color theme="1"/>
      <name val="Calibri"/>
      <family val="2"/>
    </font>
    <font>
      <b/>
      <sz val="11"/>
      <color rgb="FF000000"/>
      <name val="Calibri"/>
      <family val="2"/>
    </font>
    <font>
      <b/>
      <sz val="11"/>
      <color theme="1"/>
      <name val="Calibri"/>
      <family val="2"/>
    </font>
  </fonts>
  <fills count="46">
    <fill>
      <patternFill patternType="none"/>
    </fill>
    <fill>
      <patternFill patternType="gray125"/>
    </fill>
    <fill>
      <patternFill patternType="solid">
        <fgColor rgb="FFF2F2F2"/>
      </patternFill>
    </fill>
    <fill>
      <patternFill patternType="solid">
        <fgColor rgb="FF92D050"/>
        <bgColor indexed="64"/>
      </patternFill>
    </fill>
    <fill>
      <patternFill patternType="solid">
        <fgColor theme="0" tint="-0.14999847407452621"/>
        <bgColor indexed="65"/>
      </patternFill>
    </fill>
    <fill>
      <patternFill patternType="solid">
        <fgColor rgb="FF4472C4"/>
      </patternFill>
    </fill>
    <fill>
      <patternFill patternType="solid">
        <fgColor rgb="FFFFF3E8"/>
      </patternFill>
    </fill>
    <fill>
      <patternFill patternType="solid">
        <fgColor rgb="FFFCE4D6"/>
      </patternFill>
    </fill>
    <fill>
      <patternFill patternType="solid">
        <fgColor theme="0"/>
      </patternFill>
    </fill>
    <fill>
      <patternFill patternType="solid">
        <fgColor rgb="FFD9EAF7"/>
      </patternFill>
    </fill>
    <fill>
      <patternFill patternType="solid">
        <fgColor rgb="FFFFF6DD"/>
      </patternFill>
    </fill>
    <fill>
      <patternFill patternType="solid">
        <fgColor rgb="FF7F6000"/>
      </patternFill>
    </fill>
    <fill>
      <patternFill patternType="solid">
        <fgColor rgb="FF244062"/>
      </patternFill>
    </fill>
    <fill>
      <patternFill patternType="solid">
        <fgColor rgb="FFFFF2CC"/>
      </patternFill>
    </fill>
    <fill>
      <patternFill patternType="solid">
        <fgColor rgb="FFC00000"/>
      </patternFill>
    </fill>
    <fill>
      <patternFill patternType="solid">
        <fgColor rgb="FF1F4E78"/>
      </patternFill>
    </fill>
    <fill>
      <patternFill patternType="solid">
        <fgColor rgb="FF1F4E79"/>
      </patternFill>
    </fill>
    <fill>
      <patternFill patternType="solid">
        <fgColor theme="0"/>
        <bgColor indexed="64"/>
      </patternFill>
    </fill>
    <fill>
      <patternFill patternType="solid">
        <fgColor rgb="FF92D050"/>
      </patternFill>
    </fill>
    <fill>
      <patternFill patternType="solid">
        <fgColor rgb="FFFFFF00"/>
      </patternFill>
    </fill>
    <fill>
      <patternFill patternType="solid">
        <fgColor rgb="FF29A3FF"/>
      </patternFill>
    </fill>
    <fill>
      <patternFill patternType="solid">
        <fgColor rgb="FFF3F6F8"/>
      </patternFill>
    </fill>
    <fill>
      <patternFill patternType="solid">
        <fgColor theme="0" tint="-4.9989318521683403E-2"/>
        <bgColor indexed="64"/>
      </patternFill>
    </fill>
    <fill>
      <patternFill patternType="solid">
        <fgColor theme="0" tint="-4.9989318521683403E-2"/>
        <bgColor indexed="65"/>
      </patternFill>
    </fill>
    <fill>
      <patternFill patternType="solid">
        <fgColor rgb="FFF2F2F2"/>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rgb="FFC00000"/>
        <bgColor indexed="64"/>
      </patternFill>
    </fill>
    <fill>
      <patternFill patternType="solid">
        <fgColor rgb="FF0F766E"/>
      </patternFill>
    </fill>
    <fill>
      <patternFill patternType="solid">
        <fgColor rgb="FFDAF2D0"/>
        <bgColor indexed="64"/>
      </patternFill>
    </fill>
    <fill>
      <patternFill patternType="solid">
        <fgColor rgb="FF609ED6"/>
        <bgColor indexed="64"/>
      </patternFill>
    </fill>
    <fill>
      <patternFill patternType="solid">
        <fgColor rgb="FF14A096"/>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14A096"/>
      </patternFill>
    </fill>
    <fill>
      <patternFill patternType="solid">
        <fgColor rgb="FF609ED6"/>
      </patternFill>
    </fill>
    <fill>
      <patternFill patternType="solid">
        <fgColor rgb="FF29A3FF"/>
        <bgColor indexed="64"/>
      </patternFill>
    </fill>
    <fill>
      <patternFill patternType="solid">
        <fgColor rgb="FFFFF6DD"/>
        <bgColor indexed="64"/>
      </patternFill>
    </fill>
    <fill>
      <patternFill patternType="solid">
        <fgColor rgb="FF1F4E79"/>
        <bgColor indexed="64"/>
      </patternFill>
    </fill>
    <fill>
      <patternFill patternType="solid">
        <fgColor rgb="FF5B9BD5"/>
      </patternFill>
    </fill>
    <fill>
      <patternFill patternType="solid">
        <fgColor rgb="FFBDD7EE"/>
      </patternFill>
    </fill>
    <fill>
      <patternFill patternType="solid">
        <fgColor rgb="FF0033CC"/>
        <bgColor indexed="64"/>
      </patternFill>
    </fill>
  </fills>
  <borders count="20">
    <border>
      <left/>
      <right/>
      <top/>
      <bottom/>
      <diagonal/>
    </border>
    <border>
      <left/>
      <right/>
      <top style="mediumDashed">
        <color rgb="FF0033CC"/>
      </top>
      <bottom style="mediumDashed">
        <color rgb="FF0033CC"/>
      </bottom>
      <diagonal/>
    </border>
    <border>
      <left style="thin">
        <color rgb="FFD9E2F3"/>
      </left>
      <right style="thin">
        <color rgb="FFD9E2F3"/>
      </right>
      <top style="thin">
        <color rgb="FFD9E2F3"/>
      </top>
      <bottom style="thin">
        <color rgb="FFD9E2F3"/>
      </bottom>
      <diagonal/>
    </border>
    <border>
      <left/>
      <right style="mediumDashed">
        <color theme="9" tint="-0.49983214819788202"/>
      </right>
      <top style="mediumDashed">
        <color theme="9" tint="-0.49983214819788202"/>
      </top>
      <bottom style="mediumDashed">
        <color theme="9" tint="-0.49983214819788202"/>
      </bottom>
      <diagonal/>
    </border>
    <border>
      <left/>
      <right style="thin">
        <color rgb="FFD9E2F3"/>
      </right>
      <top style="thin">
        <color rgb="FFD9E2F3"/>
      </top>
      <bottom style="thin">
        <color rgb="FFD9E2F3"/>
      </bottom>
      <diagonal/>
    </border>
    <border>
      <left style="mediumDashed">
        <color theme="9" tint="-0.49983214819788202"/>
      </left>
      <right/>
      <top/>
      <bottom/>
      <diagonal/>
    </border>
    <border>
      <left/>
      <right style="mediumDashed">
        <color theme="9" tint="-0.49980162968840602"/>
      </right>
      <top style="mediumDashed">
        <color theme="9" tint="-0.49980162968840602"/>
      </top>
      <bottom style="mediumDashed">
        <color theme="9" tint="-0.49980162968840602"/>
      </bottom>
      <diagonal/>
    </border>
    <border>
      <left style="mediumDashed">
        <color theme="9" tint="-0.49980162968840602"/>
      </left>
      <right/>
      <top/>
      <bottom/>
      <diagonal/>
    </border>
    <border>
      <left/>
      <right style="mediumDashed">
        <color rgb="FF0033CC"/>
      </right>
      <top style="mediumDashed">
        <color rgb="FF0033CC"/>
      </top>
      <bottom style="mediumDashed">
        <color rgb="FF0033CC"/>
      </bottom>
      <diagonal/>
    </border>
    <border>
      <left/>
      <right style="medium">
        <color auto="1"/>
      </right>
      <top/>
      <bottom/>
      <diagonal/>
    </border>
    <border>
      <left style="medium">
        <color auto="1"/>
      </left>
      <right/>
      <top/>
      <bottom/>
      <diagonal/>
    </border>
    <border>
      <left/>
      <right/>
      <top style="thin">
        <color rgb="FFD9E2F3"/>
      </top>
      <bottom/>
      <diagonal/>
    </border>
    <border>
      <left/>
      <right style="thin">
        <color rgb="FFD9E2F3"/>
      </right>
      <top style="thin">
        <color rgb="FFD9E2F3"/>
      </top>
      <bottom/>
      <diagonal/>
    </border>
    <border>
      <left style="thin">
        <color rgb="FFD9E2F3"/>
      </left>
      <right/>
      <top/>
      <bottom/>
      <diagonal/>
    </border>
    <border>
      <left style="thin">
        <color rgb="FFD9E2F3"/>
      </left>
      <right style="thin">
        <color rgb="FFD9E2F3"/>
      </right>
      <top style="thin">
        <color rgb="FFD9E2F3"/>
      </top>
      <bottom/>
      <diagonal/>
    </border>
    <border>
      <left style="thin">
        <color rgb="FFD9E2F3"/>
      </left>
      <right style="thin">
        <color rgb="FFD9E2F3"/>
      </right>
      <top/>
      <bottom/>
      <diagonal/>
    </border>
    <border>
      <left style="thin">
        <color rgb="FFD9E2F3"/>
      </left>
      <right/>
      <top style="thin">
        <color rgb="FFD9E2F3"/>
      </top>
      <bottom style="thin">
        <color rgb="FFD9E2F3"/>
      </bottom>
      <diagonal/>
    </border>
    <border>
      <left style="mediumDashed">
        <color rgb="FF0033CC"/>
      </left>
      <right/>
      <top/>
      <bottom/>
      <diagonal/>
    </border>
    <border>
      <left/>
      <right/>
      <top style="mediumDashed">
        <color auto="1"/>
      </top>
      <bottom style="mediumDashed">
        <color auto="1"/>
      </bottom>
      <diagonal/>
    </border>
    <border>
      <left/>
      <right style="mediumDashed">
        <color auto="1"/>
      </right>
      <top style="mediumDashed">
        <color auto="1"/>
      </top>
      <bottom style="mediumDashed">
        <color auto="1"/>
      </bottom>
      <diagonal/>
    </border>
  </borders>
  <cellStyleXfs count="17">
    <xf numFmtId="0" fontId="0" fillId="0" borderId="0"/>
    <xf numFmtId="0" fontId="1" fillId="0" borderId="0"/>
    <xf numFmtId="0" fontId="5" fillId="0" borderId="0"/>
    <xf numFmtId="0" fontId="15" fillId="0" borderId="0"/>
    <xf numFmtId="0" fontId="1" fillId="0" borderId="0"/>
    <xf numFmtId="0" fontId="1" fillId="0" borderId="0"/>
    <xf numFmtId="0" fontId="15" fillId="0" borderId="0"/>
    <xf numFmtId="0" fontId="1" fillId="0" borderId="0"/>
    <xf numFmtId="0" fontId="1" fillId="0" borderId="0"/>
    <xf numFmtId="0" fontId="50" fillId="0" borderId="0"/>
    <xf numFmtId="0" fontId="52" fillId="0" borderId="0"/>
    <xf numFmtId="0" fontId="50" fillId="0" borderId="0"/>
    <xf numFmtId="0" fontId="52" fillId="0" borderId="0"/>
    <xf numFmtId="0" fontId="52" fillId="0" borderId="0"/>
    <xf numFmtId="0" fontId="52" fillId="0" borderId="0"/>
    <xf numFmtId="0" fontId="1" fillId="0" borderId="0"/>
    <xf numFmtId="0" fontId="1" fillId="0" borderId="0"/>
  </cellStyleXfs>
  <cellXfs count="433">
    <xf numFmtId="0" fontId="0" fillId="0" borderId="0" xfId="0"/>
    <xf numFmtId="0" fontId="1" fillId="0" borderId="0" xfId="1" applyAlignment="1">
      <alignment vertical="center"/>
    </xf>
    <xf numFmtId="0" fontId="3" fillId="0" borderId="0" xfId="1" applyFont="1" applyAlignment="1">
      <alignment vertical="center"/>
    </xf>
    <xf numFmtId="1" fontId="3" fillId="0" borderId="0" xfId="1" applyNumberFormat="1" applyFont="1" applyAlignment="1">
      <alignment vertical="center"/>
    </xf>
    <xf numFmtId="0" fontId="3" fillId="0" borderId="0" xfId="1" applyFont="1" applyAlignment="1">
      <alignment horizontal="center" vertical="center"/>
    </xf>
    <xf numFmtId="164" fontId="9" fillId="8" borderId="0" xfId="1" applyNumberFormat="1" applyFont="1" applyFill="1" applyAlignment="1">
      <alignment horizontal="center" vertical="center" wrapText="1"/>
    </xf>
    <xf numFmtId="0" fontId="10" fillId="10" borderId="1" xfId="1" applyFont="1" applyFill="1" applyBorder="1" applyAlignment="1">
      <alignment vertical="center" wrapText="1"/>
    </xf>
    <xf numFmtId="0" fontId="3" fillId="0" borderId="0" xfId="1" applyFont="1" applyAlignment="1">
      <alignment vertical="center" wrapText="1"/>
    </xf>
    <xf numFmtId="0" fontId="9" fillId="7" borderId="0" xfId="1" applyFont="1" applyFill="1" applyAlignment="1">
      <alignment vertical="center" wrapText="1"/>
    </xf>
    <xf numFmtId="0" fontId="9" fillId="7" borderId="0" xfId="1" applyFont="1" applyFill="1" applyAlignment="1">
      <alignment horizontal="center" vertical="center" wrapText="1"/>
    </xf>
    <xf numFmtId="0" fontId="3" fillId="2" borderId="0" xfId="1" applyFont="1" applyFill="1" applyAlignment="1">
      <alignment vertical="center" wrapText="1"/>
    </xf>
    <xf numFmtId="0" fontId="3" fillId="2" borderId="0" xfId="1" applyFont="1" applyFill="1" applyAlignment="1">
      <alignment horizontal="center" vertical="center" wrapText="1"/>
    </xf>
    <xf numFmtId="0" fontId="4" fillId="11" borderId="0" xfId="1" applyFont="1" applyFill="1" applyAlignment="1">
      <alignment horizontal="center" vertical="center" wrapText="1"/>
    </xf>
    <xf numFmtId="0" fontId="4" fillId="12" borderId="0" xfId="1" applyFont="1" applyFill="1" applyAlignment="1">
      <alignment horizontal="left" vertical="center" wrapText="1"/>
    </xf>
    <xf numFmtId="0" fontId="4" fillId="12" borderId="0" xfId="1" applyFont="1" applyFill="1" applyAlignment="1">
      <alignment horizontal="center" vertical="center" wrapText="1"/>
    </xf>
    <xf numFmtId="0" fontId="16" fillId="14" borderId="0" xfId="3" applyFont="1" applyFill="1" applyAlignment="1">
      <alignment horizontal="right" vertical="center" wrapText="1"/>
    </xf>
    <xf numFmtId="0" fontId="17" fillId="0" borderId="0" xfId="1" applyFont="1" applyAlignment="1">
      <alignment vertical="center"/>
    </xf>
    <xf numFmtId="0" fontId="4" fillId="11" borderId="0" xfId="1" applyFont="1" applyFill="1" applyAlignment="1">
      <alignment horizontal="center" vertical="center"/>
    </xf>
    <xf numFmtId="0" fontId="4" fillId="11" borderId="0" xfId="1" applyFont="1" applyFill="1" applyAlignment="1">
      <alignment horizontal="left" vertical="center"/>
    </xf>
    <xf numFmtId="0" fontId="19" fillId="0" borderId="0" xfId="0" applyFont="1" applyAlignment="1">
      <alignment vertical="center"/>
    </xf>
    <xf numFmtId="0" fontId="19" fillId="17" borderId="2" xfId="0" applyFont="1" applyFill="1" applyBorder="1" applyAlignment="1">
      <alignment horizontal="right" vertical="center" wrapText="1"/>
    </xf>
    <xf numFmtId="0" fontId="19" fillId="17" borderId="2" xfId="0" applyFont="1" applyFill="1" applyBorder="1" applyAlignment="1">
      <alignment horizontal="center" vertical="center" wrapText="1"/>
    </xf>
    <xf numFmtId="0" fontId="19" fillId="17" borderId="2" xfId="0" applyFont="1" applyFill="1" applyBorder="1" applyAlignment="1">
      <alignment vertical="center" wrapText="1"/>
    </xf>
    <xf numFmtId="0" fontId="12" fillId="16" borderId="2" xfId="0" applyFont="1" applyFill="1" applyBorder="1" applyAlignment="1">
      <alignment horizontal="center" vertical="center"/>
    </xf>
    <xf numFmtId="0" fontId="12" fillId="12" borderId="0" xfId="1" applyFont="1" applyFill="1" applyAlignment="1">
      <alignment horizontal="left" vertical="center" wrapText="1"/>
    </xf>
    <xf numFmtId="0" fontId="20" fillId="15" borderId="0" xfId="1" applyFont="1" applyFill="1" applyAlignment="1">
      <alignment horizontal="centerContinuous" vertical="center"/>
    </xf>
    <xf numFmtId="0" fontId="18" fillId="15" borderId="0" xfId="1" applyFont="1" applyFill="1" applyAlignment="1">
      <alignment horizontal="centerContinuous" vertical="center"/>
    </xf>
    <xf numFmtId="0" fontId="2" fillId="18" borderId="0" xfId="1" applyFont="1" applyFill="1" applyAlignment="1">
      <alignment horizontal="center" vertical="center"/>
    </xf>
    <xf numFmtId="0" fontId="9" fillId="0" borderId="2" xfId="1" applyFont="1" applyBorder="1" applyAlignment="1">
      <alignment horizontal="center" vertical="center"/>
    </xf>
    <xf numFmtId="0" fontId="3" fillId="0" borderId="2" xfId="1" applyFont="1" applyBorder="1" applyAlignment="1">
      <alignment vertical="center"/>
    </xf>
    <xf numFmtId="0" fontId="3" fillId="0" borderId="2" xfId="1" applyFont="1" applyBorder="1" applyAlignment="1">
      <alignment vertical="center" wrapText="1"/>
    </xf>
    <xf numFmtId="1" fontId="14" fillId="13" borderId="0" xfId="4" applyNumberFormat="1" applyFont="1" applyFill="1" applyAlignment="1">
      <alignment horizontal="center" vertical="center"/>
    </xf>
    <xf numFmtId="0" fontId="3" fillId="0" borderId="2" xfId="1" applyFont="1" applyBorder="1" applyAlignment="1">
      <alignment horizontal="center" vertical="center" wrapText="1"/>
    </xf>
    <xf numFmtId="0" fontId="17" fillId="8" borderId="0" xfId="3" applyFont="1" applyFill="1" applyAlignment="1">
      <alignment vertical="center"/>
    </xf>
    <xf numFmtId="0" fontId="3" fillId="8" borderId="2" xfId="1" applyFont="1" applyFill="1" applyBorder="1" applyAlignment="1">
      <alignment vertical="center" wrapText="1"/>
    </xf>
    <xf numFmtId="0" fontId="3" fillId="10" borderId="3" xfId="1" applyFont="1" applyFill="1" applyBorder="1" applyAlignment="1">
      <alignment vertical="center" wrapText="1"/>
    </xf>
    <xf numFmtId="0" fontId="7" fillId="7" borderId="0" xfId="4" applyFont="1" applyFill="1" applyAlignment="1">
      <alignment horizontal="right" vertical="center"/>
    </xf>
    <xf numFmtId="0" fontId="8" fillId="6" borderId="0" xfId="4" applyFont="1" applyFill="1" applyAlignment="1">
      <alignment vertical="center" wrapText="1"/>
    </xf>
    <xf numFmtId="0" fontId="6" fillId="6" borderId="0" xfId="4" applyFont="1" applyFill="1" applyAlignment="1">
      <alignment horizontal="center" vertical="center" wrapText="1"/>
    </xf>
    <xf numFmtId="0" fontId="4" fillId="5" borderId="2" xfId="1" applyFont="1" applyFill="1" applyBorder="1" applyAlignment="1">
      <alignment horizontal="center" vertical="center" wrapText="1"/>
    </xf>
    <xf numFmtId="0" fontId="3" fillId="0" borderId="2" xfId="1" applyFont="1" applyBorder="1" applyAlignment="1">
      <alignment horizontal="center" vertical="center"/>
    </xf>
    <xf numFmtId="1" fontId="3" fillId="0" borderId="2" xfId="1" applyNumberFormat="1" applyFont="1" applyBorder="1" applyAlignment="1">
      <alignment vertical="center"/>
    </xf>
    <xf numFmtId="0" fontId="20" fillId="15" borderId="0" xfId="5" applyFont="1" applyFill="1" applyAlignment="1">
      <alignment horizontal="centerContinuous" vertical="center"/>
    </xf>
    <xf numFmtId="0" fontId="18" fillId="15" borderId="0" xfId="5" applyFont="1" applyFill="1" applyAlignment="1">
      <alignment horizontal="centerContinuous" vertical="center"/>
    </xf>
    <xf numFmtId="0" fontId="3" fillId="0" borderId="0" xfId="5" applyFont="1" applyAlignment="1">
      <alignment vertical="center"/>
    </xf>
    <xf numFmtId="0" fontId="17" fillId="0" borderId="0" xfId="5" applyFont="1" applyAlignment="1">
      <alignment vertical="center"/>
    </xf>
    <xf numFmtId="0" fontId="9" fillId="0" borderId="2" xfId="5" applyFont="1" applyBorder="1" applyAlignment="1">
      <alignment horizontal="center" vertical="center"/>
    </xf>
    <xf numFmtId="0" fontId="3" fillId="0" borderId="2" xfId="5" applyFont="1" applyBorder="1" applyAlignment="1">
      <alignment vertical="center"/>
    </xf>
    <xf numFmtId="0" fontId="1" fillId="0" borderId="0" xfId="5" applyAlignment="1">
      <alignment vertical="center"/>
    </xf>
    <xf numFmtId="0" fontId="16" fillId="14" borderId="0" xfId="6" applyFont="1" applyFill="1" applyAlignment="1">
      <alignment horizontal="right" vertical="center" wrapText="1"/>
    </xf>
    <xf numFmtId="0" fontId="4" fillId="12" borderId="0" xfId="5" applyFont="1" applyFill="1" applyAlignment="1">
      <alignment horizontal="center" vertical="center" wrapText="1"/>
    </xf>
    <xf numFmtId="0" fontId="4" fillId="12" borderId="0" xfId="5" applyFont="1" applyFill="1" applyAlignment="1">
      <alignment horizontal="left" vertical="center" wrapText="1"/>
    </xf>
    <xf numFmtId="0" fontId="4" fillId="11" borderId="0" xfId="5" applyFont="1" applyFill="1" applyAlignment="1">
      <alignment horizontal="center" vertical="center" wrapText="1"/>
    </xf>
    <xf numFmtId="0" fontId="3" fillId="8" borderId="2" xfId="5" applyFont="1" applyFill="1" applyBorder="1" applyAlignment="1">
      <alignment vertical="center" wrapText="1"/>
    </xf>
    <xf numFmtId="0" fontId="6" fillId="6" borderId="0" xfId="4" applyFont="1" applyFill="1" applyAlignment="1">
      <alignment vertical="top" wrapText="1"/>
    </xf>
    <xf numFmtId="0" fontId="7" fillId="7" borderId="0" xfId="4" applyFont="1" applyFill="1" applyAlignment="1">
      <alignment horizontal="right" vertical="top"/>
    </xf>
    <xf numFmtId="0" fontId="8" fillId="6" borderId="0" xfId="4" applyFont="1" applyFill="1" applyAlignment="1">
      <alignment vertical="top" wrapText="1"/>
    </xf>
    <xf numFmtId="0" fontId="21" fillId="0" borderId="2" xfId="1" applyFont="1" applyBorder="1" applyAlignment="1">
      <alignment vertical="center"/>
    </xf>
    <xf numFmtId="0" fontId="22" fillId="19" borderId="0" xfId="8" applyFont="1" applyFill="1" applyAlignment="1">
      <alignment horizontal="center" vertical="center"/>
    </xf>
    <xf numFmtId="0" fontId="18" fillId="16" borderId="0" xfId="3" applyFont="1" applyFill="1" applyAlignment="1">
      <alignment vertical="center" wrapText="1"/>
    </xf>
    <xf numFmtId="0" fontId="17" fillId="0" borderId="0" xfId="3" applyFont="1" applyAlignment="1">
      <alignment vertical="center"/>
    </xf>
    <xf numFmtId="0" fontId="23" fillId="0" borderId="0" xfId="3" applyFont="1" applyAlignment="1">
      <alignment vertical="center" wrapText="1"/>
    </xf>
    <xf numFmtId="0" fontId="17" fillId="0" borderId="0" xfId="3" applyFont="1" applyAlignment="1">
      <alignment vertical="center" wrapText="1"/>
    </xf>
    <xf numFmtId="0" fontId="24" fillId="9" borderId="0" xfId="3" applyFont="1" applyFill="1" applyAlignment="1">
      <alignment vertical="center" wrapText="1"/>
    </xf>
    <xf numFmtId="0" fontId="23" fillId="0" borderId="0" xfId="3" applyFont="1" applyAlignment="1">
      <alignment horizontal="center" vertical="center" wrapText="1"/>
    </xf>
    <xf numFmtId="0" fontId="25" fillId="9" borderId="0" xfId="3" applyFont="1" applyFill="1" applyAlignment="1">
      <alignment vertical="center" wrapText="1"/>
    </xf>
    <xf numFmtId="0" fontId="26" fillId="0" borderId="0" xfId="3" applyFont="1" applyAlignment="1">
      <alignment vertical="center" wrapText="1"/>
    </xf>
    <xf numFmtId="0" fontId="27" fillId="13" borderId="0" xfId="3" applyFont="1" applyFill="1" applyAlignment="1">
      <alignment vertical="center" wrapText="1"/>
    </xf>
    <xf numFmtId="0" fontId="26" fillId="21" borderId="0" xfId="3" applyFont="1" applyFill="1" applyAlignment="1">
      <alignment vertical="center" wrapText="1"/>
    </xf>
    <xf numFmtId="0" fontId="27" fillId="13" borderId="0" xfId="3" applyFont="1" applyFill="1" applyAlignment="1">
      <alignment horizontal="center" vertical="center" wrapText="1"/>
    </xf>
    <xf numFmtId="0" fontId="25" fillId="9" borderId="0" xfId="3" applyFont="1" applyFill="1" applyAlignment="1">
      <alignment horizontal="center" vertical="center" wrapText="1"/>
    </xf>
    <xf numFmtId="0" fontId="26" fillId="0" borderId="0" xfId="3" applyFont="1" applyAlignment="1">
      <alignment horizontal="center" vertical="center" wrapText="1"/>
    </xf>
    <xf numFmtId="0" fontId="26" fillId="21" borderId="0" xfId="3" applyFont="1" applyFill="1" applyAlignment="1">
      <alignment horizontal="center" vertical="center" wrapText="1"/>
    </xf>
    <xf numFmtId="0" fontId="26" fillId="17" borderId="0" xfId="3" applyFont="1" applyFill="1" applyAlignment="1">
      <alignment horizontal="center" vertical="center" wrapText="1"/>
    </xf>
    <xf numFmtId="0" fontId="26" fillId="17" borderId="0" xfId="3" applyFont="1" applyFill="1" applyAlignment="1">
      <alignment vertical="center" wrapText="1"/>
    </xf>
    <xf numFmtId="0" fontId="3" fillId="17" borderId="0" xfId="3" applyFont="1" applyFill="1" applyAlignment="1">
      <alignment vertical="center" wrapText="1"/>
    </xf>
    <xf numFmtId="0" fontId="23" fillId="17" borderId="0" xfId="3" applyFont="1" applyFill="1" applyAlignment="1">
      <alignment vertical="center" wrapText="1"/>
    </xf>
    <xf numFmtId="0" fontId="17" fillId="17" borderId="0" xfId="3" applyFont="1" applyFill="1" applyAlignment="1">
      <alignment vertical="center" wrapText="1"/>
    </xf>
    <xf numFmtId="0" fontId="18" fillId="16" borderId="0" xfId="3" applyFont="1" applyFill="1" applyAlignment="1">
      <alignment horizontal="center" vertical="center" wrapText="1"/>
    </xf>
    <xf numFmtId="0" fontId="28" fillId="21" borderId="0" xfId="3" applyFont="1" applyFill="1" applyAlignment="1">
      <alignment vertical="center" wrapText="1"/>
    </xf>
    <xf numFmtId="0" fontId="28" fillId="17" borderId="0" xfId="3" applyFont="1" applyFill="1" applyAlignment="1">
      <alignment vertical="center" wrapText="1"/>
    </xf>
    <xf numFmtId="0" fontId="29" fillId="13" borderId="0" xfId="3" applyFont="1" applyFill="1" applyAlignment="1">
      <alignment vertical="center" wrapText="1"/>
    </xf>
    <xf numFmtId="0" fontId="28" fillId="0" borderId="0" xfId="3" applyFont="1" applyAlignment="1">
      <alignment vertical="center" wrapText="1"/>
    </xf>
    <xf numFmtId="0" fontId="30" fillId="22" borderId="0" xfId="0" applyFont="1" applyFill="1" applyAlignment="1">
      <alignment vertical="center"/>
    </xf>
    <xf numFmtId="0" fontId="32" fillId="14" borderId="0" xfId="3" applyFont="1" applyFill="1" applyAlignment="1">
      <alignment horizontal="center" vertical="center" wrapText="1"/>
    </xf>
    <xf numFmtId="0" fontId="13" fillId="20" borderId="0" xfId="8" applyFont="1" applyFill="1" applyAlignment="1">
      <alignment vertical="center" wrapText="1"/>
    </xf>
    <xf numFmtId="164" fontId="9" fillId="17" borderId="0" xfId="1" applyNumberFormat="1" applyFont="1" applyFill="1" applyAlignment="1">
      <alignment horizontal="center" vertical="center" wrapText="1"/>
    </xf>
    <xf numFmtId="0" fontId="9" fillId="17" borderId="0" xfId="1" applyFont="1" applyFill="1" applyAlignment="1">
      <alignment horizontal="left" vertical="center" wrapText="1"/>
    </xf>
    <xf numFmtId="0" fontId="9" fillId="17" borderId="0" xfId="1" applyFont="1" applyFill="1" applyAlignment="1">
      <alignment vertical="center" wrapText="1"/>
    </xf>
    <xf numFmtId="0" fontId="9" fillId="17" borderId="0" xfId="1" applyFont="1" applyFill="1" applyAlignment="1">
      <alignment horizontal="center" vertical="center" wrapText="1"/>
    </xf>
    <xf numFmtId="0" fontId="9" fillId="17" borderId="0" xfId="1" applyFont="1" applyFill="1" applyAlignment="1">
      <alignment horizontal="left" vertical="center"/>
    </xf>
    <xf numFmtId="0" fontId="33" fillId="17" borderId="0" xfId="1" applyFont="1" applyFill="1" applyAlignment="1">
      <alignment vertical="center" wrapText="1"/>
    </xf>
    <xf numFmtId="0" fontId="34" fillId="17" borderId="0" xfId="1" applyFont="1" applyFill="1" applyAlignment="1">
      <alignment vertical="center" wrapText="1"/>
    </xf>
    <xf numFmtId="0" fontId="11" fillId="8" borderId="0" xfId="1" applyFont="1" applyFill="1" applyAlignment="1">
      <alignment vertical="center" wrapText="1"/>
    </xf>
    <xf numFmtId="164" fontId="9" fillId="17" borderId="0" xfId="1" applyNumberFormat="1" applyFont="1" applyFill="1" applyAlignment="1">
      <alignment horizontal="left" vertical="center" wrapText="1"/>
    </xf>
    <xf numFmtId="0" fontId="20" fillId="15" borderId="0" xfId="4" applyFont="1" applyFill="1" applyAlignment="1">
      <alignment horizontal="centerContinuous" vertical="center"/>
    </xf>
    <xf numFmtId="0" fontId="18" fillId="15" borderId="0" xfId="4" applyFont="1" applyFill="1" applyAlignment="1">
      <alignment horizontal="centerContinuous" vertical="center"/>
    </xf>
    <xf numFmtId="0" fontId="3" fillId="0" borderId="0" xfId="4" applyFont="1" applyAlignment="1">
      <alignment vertical="center"/>
    </xf>
    <xf numFmtId="0" fontId="4" fillId="11" borderId="0" xfId="4" applyFont="1" applyFill="1" applyAlignment="1">
      <alignment horizontal="left" vertical="center"/>
    </xf>
    <xf numFmtId="0" fontId="4" fillId="11" borderId="0" xfId="4" applyFont="1" applyFill="1" applyAlignment="1">
      <alignment horizontal="center" vertical="center"/>
    </xf>
    <xf numFmtId="0" fontId="17" fillId="0" borderId="0" xfId="4" applyFont="1" applyAlignment="1">
      <alignment vertical="center"/>
    </xf>
    <xf numFmtId="0" fontId="2" fillId="18" borderId="0" xfId="4" applyFont="1" applyFill="1" applyAlignment="1">
      <alignment horizontal="center" vertical="center"/>
    </xf>
    <xf numFmtId="0" fontId="9" fillId="0" borderId="2" xfId="4" applyFont="1" applyBorder="1" applyAlignment="1">
      <alignment horizontal="center" vertical="center"/>
    </xf>
    <xf numFmtId="0" fontId="21" fillId="0" borderId="2" xfId="4" applyFont="1" applyBorder="1" applyAlignment="1">
      <alignment vertical="center"/>
    </xf>
    <xf numFmtId="0" fontId="3" fillId="0" borderId="2" xfId="4" applyFont="1" applyBorder="1" applyAlignment="1">
      <alignment vertical="center"/>
    </xf>
    <xf numFmtId="0" fontId="1" fillId="0" borderId="0" xfId="4" applyAlignment="1">
      <alignment vertical="center"/>
    </xf>
    <xf numFmtId="0" fontId="4" fillId="12" borderId="0" xfId="4" applyFont="1" applyFill="1" applyAlignment="1">
      <alignment horizontal="center" vertical="center" wrapText="1"/>
    </xf>
    <xf numFmtId="0" fontId="4" fillId="12" borderId="0" xfId="4" applyFont="1" applyFill="1" applyAlignment="1">
      <alignment horizontal="left" vertical="center" wrapText="1"/>
    </xf>
    <xf numFmtId="0" fontId="4" fillId="11" borderId="0" xfId="4" applyFont="1" applyFill="1" applyAlignment="1">
      <alignment horizontal="center" vertical="center" wrapText="1"/>
    </xf>
    <xf numFmtId="0" fontId="3" fillId="2" borderId="0" xfId="4" applyFont="1" applyFill="1" applyAlignment="1">
      <alignment horizontal="center" vertical="center" wrapText="1"/>
    </xf>
    <xf numFmtId="0" fontId="3" fillId="2" borderId="0" xfId="4" applyFont="1" applyFill="1" applyAlignment="1">
      <alignment vertical="center" wrapText="1"/>
    </xf>
    <xf numFmtId="0" fontId="3" fillId="8" borderId="2" xfId="4" applyFont="1" applyFill="1" applyBorder="1" applyAlignment="1">
      <alignment vertical="center" wrapText="1"/>
    </xf>
    <xf numFmtId="0" fontId="9" fillId="7" borderId="0" xfId="4" applyFont="1" applyFill="1" applyAlignment="1">
      <alignment horizontal="center" vertical="center" wrapText="1"/>
    </xf>
    <xf numFmtId="0" fontId="9" fillId="7" borderId="0" xfId="4" applyFont="1" applyFill="1" applyAlignment="1">
      <alignment vertical="center" wrapText="1"/>
    </xf>
    <xf numFmtId="0" fontId="35" fillId="23" borderId="0" xfId="1" applyFont="1" applyFill="1" applyAlignment="1">
      <alignment vertical="center"/>
    </xf>
    <xf numFmtId="0" fontId="11" fillId="23" borderId="0" xfId="1" applyFont="1" applyFill="1" applyAlignment="1">
      <alignment vertical="center"/>
    </xf>
    <xf numFmtId="0" fontId="3" fillId="8" borderId="0" xfId="4" applyFont="1" applyFill="1" applyAlignment="1">
      <alignment horizontal="right" vertical="center" wrapText="1"/>
    </xf>
    <xf numFmtId="164" fontId="9" fillId="8" borderId="0" xfId="4" applyNumberFormat="1" applyFont="1" applyFill="1" applyAlignment="1">
      <alignment horizontal="center" vertical="center" wrapText="1"/>
    </xf>
    <xf numFmtId="0" fontId="4" fillId="5" borderId="2" xfId="4" applyFont="1" applyFill="1" applyBorder="1" applyAlignment="1">
      <alignment horizontal="center" vertical="center" wrapText="1"/>
    </xf>
    <xf numFmtId="0" fontId="3" fillId="0" borderId="2" xfId="4" applyFont="1" applyBorder="1" applyAlignment="1">
      <alignment horizontal="center" vertical="center"/>
    </xf>
    <xf numFmtId="1" fontId="3" fillId="0" borderId="2" xfId="4" applyNumberFormat="1" applyFont="1" applyBorder="1" applyAlignment="1">
      <alignment vertical="center"/>
    </xf>
    <xf numFmtId="0" fontId="3" fillId="0" borderId="0" xfId="4" applyFont="1" applyAlignment="1">
      <alignment horizontal="center" vertical="center"/>
    </xf>
    <xf numFmtId="1" fontId="3" fillId="0" borderId="0" xfId="4" applyNumberFormat="1" applyFont="1" applyAlignment="1">
      <alignment vertical="center"/>
    </xf>
    <xf numFmtId="164" fontId="3" fillId="4" borderId="2" xfId="4" applyNumberFormat="1" applyFont="1" applyFill="1" applyBorder="1" applyAlignment="1">
      <alignment vertical="center"/>
    </xf>
    <xf numFmtId="164" fontId="3" fillId="4" borderId="0" xfId="4" applyNumberFormat="1" applyFont="1" applyFill="1" applyAlignment="1">
      <alignment vertical="center"/>
    </xf>
    <xf numFmtId="0" fontId="3" fillId="17" borderId="0" xfId="4" applyFont="1" applyFill="1" applyAlignment="1">
      <alignment vertical="center" wrapText="1"/>
    </xf>
    <xf numFmtId="0" fontId="38" fillId="10" borderId="6" xfId="4" applyFont="1" applyFill="1" applyBorder="1" applyAlignment="1">
      <alignment vertical="center" wrapText="1"/>
    </xf>
    <xf numFmtId="164" fontId="9" fillId="17" borderId="0" xfId="4" applyNumberFormat="1" applyFont="1" applyFill="1" applyAlignment="1">
      <alignment horizontal="center" vertical="center" wrapText="1"/>
    </xf>
    <xf numFmtId="0" fontId="3" fillId="17" borderId="0" xfId="4" applyFont="1" applyFill="1" applyAlignment="1">
      <alignment horizontal="left" vertical="center" wrapText="1"/>
    </xf>
    <xf numFmtId="0" fontId="9" fillId="17" borderId="0" xfId="4" applyFont="1" applyFill="1" applyAlignment="1">
      <alignment horizontal="left" vertical="center" wrapText="1"/>
    </xf>
    <xf numFmtId="0" fontId="3" fillId="17" borderId="0" xfId="4" applyFont="1" applyFill="1" applyAlignment="1">
      <alignment horizontal="left" vertical="center"/>
    </xf>
    <xf numFmtId="0" fontId="9" fillId="17" borderId="0" xfId="4" applyFont="1" applyFill="1" applyAlignment="1">
      <alignment horizontal="center" vertical="center" wrapText="1"/>
    </xf>
    <xf numFmtId="0" fontId="3" fillId="0" borderId="4" xfId="4" applyFont="1" applyBorder="1" applyAlignment="1">
      <alignment vertical="center"/>
    </xf>
    <xf numFmtId="0" fontId="11" fillId="8" borderId="0" xfId="4" applyFont="1" applyFill="1" applyAlignment="1">
      <alignment vertical="center" wrapText="1"/>
    </xf>
    <xf numFmtId="0" fontId="37" fillId="17" borderId="0" xfId="4" applyFont="1" applyFill="1" applyAlignment="1">
      <alignment vertical="center" wrapText="1"/>
    </xf>
    <xf numFmtId="164" fontId="26" fillId="17" borderId="0" xfId="4" applyNumberFormat="1" applyFont="1" applyFill="1" applyAlignment="1">
      <alignment horizontal="left" vertical="center" wrapText="1"/>
    </xf>
    <xf numFmtId="0" fontId="3" fillId="24" borderId="0" xfId="4" applyFont="1" applyFill="1" applyAlignment="1">
      <alignment vertical="center" wrapText="1"/>
    </xf>
    <xf numFmtId="0" fontId="3" fillId="24" borderId="0" xfId="4" applyFont="1" applyFill="1" applyAlignment="1">
      <alignment vertical="center"/>
    </xf>
    <xf numFmtId="0" fontId="3" fillId="24" borderId="2" xfId="4" applyFont="1" applyFill="1" applyBorder="1" applyAlignment="1">
      <alignment vertical="center" wrapText="1"/>
    </xf>
    <xf numFmtId="0" fontId="3" fillId="24" borderId="2" xfId="4" applyFont="1" applyFill="1" applyBorder="1" applyAlignment="1">
      <alignment horizontal="center" vertical="center" wrapText="1"/>
    </xf>
    <xf numFmtId="0" fontId="39" fillId="0" borderId="0" xfId="4" applyFont="1" applyAlignment="1">
      <alignment vertical="center"/>
    </xf>
    <xf numFmtId="0" fontId="39" fillId="0" borderId="2" xfId="4" applyFont="1" applyBorder="1" applyAlignment="1">
      <alignment vertical="center" wrapText="1"/>
    </xf>
    <xf numFmtId="0" fontId="39" fillId="0" borderId="0" xfId="4" applyFont="1" applyAlignment="1">
      <alignment vertical="center" wrapText="1"/>
    </xf>
    <xf numFmtId="0" fontId="3" fillId="0" borderId="2" xfId="4" applyFont="1" applyBorder="1" applyAlignment="1">
      <alignment horizontal="right" vertical="center"/>
    </xf>
    <xf numFmtId="0" fontId="3" fillId="0" borderId="0" xfId="4" applyFont="1" applyAlignment="1">
      <alignment horizontal="right" vertical="center"/>
    </xf>
    <xf numFmtId="0" fontId="9" fillId="25" borderId="0" xfId="4" applyFont="1" applyFill="1" applyAlignment="1">
      <alignment horizontal="right" vertical="center" wrapText="1"/>
    </xf>
    <xf numFmtId="0" fontId="9" fillId="25" borderId="0" xfId="4" applyFont="1" applyFill="1" applyAlignment="1">
      <alignment horizontal="center" vertical="center" wrapText="1"/>
    </xf>
    <xf numFmtId="0" fontId="9" fillId="25" borderId="0" xfId="4" applyFont="1" applyFill="1" applyAlignment="1">
      <alignment horizontal="left" vertical="center" wrapText="1"/>
    </xf>
    <xf numFmtId="0" fontId="40" fillId="22" borderId="0" xfId="8" applyFont="1" applyFill="1" applyAlignment="1">
      <alignment vertical="center" wrapText="1"/>
    </xf>
    <xf numFmtId="0" fontId="40" fillId="22" borderId="0" xfId="8" applyFont="1" applyFill="1" applyAlignment="1">
      <alignment horizontal="center" vertical="center"/>
    </xf>
    <xf numFmtId="0" fontId="38" fillId="10" borderId="8" xfId="4" applyFont="1" applyFill="1" applyBorder="1" applyAlignment="1">
      <alignment vertical="center" wrapText="1"/>
    </xf>
    <xf numFmtId="0" fontId="9" fillId="25" borderId="0" xfId="1" applyFont="1" applyFill="1" applyAlignment="1">
      <alignment horizontal="right" vertical="center" wrapText="1"/>
    </xf>
    <xf numFmtId="0" fontId="9" fillId="25" borderId="0" xfId="1" applyFont="1" applyFill="1" applyAlignment="1">
      <alignment horizontal="center" vertical="center" wrapText="1"/>
    </xf>
    <xf numFmtId="0" fontId="9" fillId="25" borderId="0" xfId="1" applyFont="1" applyFill="1" applyAlignment="1">
      <alignment horizontal="left" vertical="center" wrapText="1"/>
    </xf>
    <xf numFmtId="0" fontId="9" fillId="25" borderId="0" xfId="5" applyFont="1" applyFill="1" applyAlignment="1">
      <alignment horizontal="right" vertical="center" wrapText="1"/>
    </xf>
    <xf numFmtId="0" fontId="9" fillId="25" borderId="0" xfId="5" applyFont="1" applyFill="1" applyAlignment="1">
      <alignment horizontal="center" vertical="center" wrapText="1"/>
    </xf>
    <xf numFmtId="0" fontId="9" fillId="25" borderId="0" xfId="5" applyFont="1" applyFill="1" applyAlignment="1">
      <alignment horizontal="left" vertical="center" wrapText="1"/>
    </xf>
    <xf numFmtId="0" fontId="15" fillId="0" borderId="0" xfId="3" applyAlignment="1">
      <alignment vertical="center"/>
    </xf>
    <xf numFmtId="0" fontId="41" fillId="15" borderId="0" xfId="3" applyFont="1" applyFill="1" applyAlignment="1">
      <alignment horizontal="center" vertical="center"/>
    </xf>
    <xf numFmtId="0" fontId="41" fillId="15" borderId="0" xfId="3" applyFont="1" applyFill="1" applyAlignment="1">
      <alignment horizontal="right" vertical="center"/>
    </xf>
    <xf numFmtId="0" fontId="42" fillId="3" borderId="0" xfId="3" applyFont="1" applyFill="1" applyAlignment="1">
      <alignment horizontal="center" vertical="center"/>
    </xf>
    <xf numFmtId="0" fontId="15" fillId="0" borderId="0" xfId="3" applyAlignment="1">
      <alignment vertical="center" wrapText="1"/>
    </xf>
    <xf numFmtId="0" fontId="15" fillId="24" borderId="0" xfId="3" applyFill="1" applyAlignment="1">
      <alignment vertical="center"/>
    </xf>
    <xf numFmtId="0" fontId="15" fillId="0" borderId="0" xfId="3" applyAlignment="1">
      <alignment horizontal="center" vertical="center"/>
    </xf>
    <xf numFmtId="0" fontId="15" fillId="26" borderId="0" xfId="3" applyFill="1" applyAlignment="1">
      <alignment vertical="center"/>
    </xf>
    <xf numFmtId="0" fontId="15" fillId="27" borderId="0" xfId="3" applyFill="1" applyAlignment="1">
      <alignment vertical="center"/>
    </xf>
    <xf numFmtId="0" fontId="15" fillId="0" borderId="0" xfId="3" applyAlignment="1">
      <alignment horizontal="right" vertical="center"/>
    </xf>
    <xf numFmtId="0" fontId="3" fillId="24" borderId="0" xfId="1" applyFont="1" applyFill="1" applyAlignment="1">
      <alignment vertical="center" wrapText="1"/>
    </xf>
    <xf numFmtId="0" fontId="15" fillId="24" borderId="0" xfId="3" applyFill="1" applyAlignment="1">
      <alignment horizontal="center" vertical="center"/>
    </xf>
    <xf numFmtId="0" fontId="3" fillId="24" borderId="0" xfId="1" applyFont="1" applyFill="1" applyAlignment="1">
      <alignment vertical="center"/>
    </xf>
    <xf numFmtId="0" fontId="36" fillId="10" borderId="1" xfId="1" applyFont="1" applyFill="1" applyBorder="1" applyAlignment="1">
      <alignment vertical="center" wrapText="1"/>
    </xf>
    <xf numFmtId="0" fontId="43" fillId="17" borderId="0" xfId="3" applyFont="1" applyFill="1" applyAlignment="1">
      <alignment vertical="center"/>
    </xf>
    <xf numFmtId="0" fontId="15" fillId="17" borderId="0" xfId="3" applyFill="1" applyAlignment="1">
      <alignment vertical="center" wrapText="1"/>
    </xf>
    <xf numFmtId="0" fontId="15" fillId="26" borderId="0" xfId="3" applyFill="1" applyAlignment="1">
      <alignment horizontal="center" vertical="center"/>
    </xf>
    <xf numFmtId="0" fontId="15" fillId="27" borderId="0" xfId="3" applyFill="1" applyAlignment="1">
      <alignment horizontal="center" vertical="center"/>
    </xf>
    <xf numFmtId="0" fontId="44" fillId="3" borderId="0" xfId="3" applyFont="1" applyFill="1" applyAlignment="1">
      <alignment horizontal="center" vertical="center"/>
    </xf>
    <xf numFmtId="0" fontId="9" fillId="4" borderId="0" xfId="1" applyFont="1" applyFill="1" applyAlignment="1">
      <alignment horizontal="right" vertical="center" wrapText="1"/>
    </xf>
    <xf numFmtId="0" fontId="9" fillId="4" borderId="0" xfId="1" applyFont="1" applyFill="1" applyAlignment="1">
      <alignment horizontal="center" vertical="center" wrapText="1"/>
    </xf>
    <xf numFmtId="0" fontId="9" fillId="4" borderId="0" xfId="1" applyFont="1" applyFill="1" applyAlignment="1">
      <alignment horizontal="left" vertical="center" wrapText="1"/>
    </xf>
    <xf numFmtId="0" fontId="34" fillId="8" borderId="0" xfId="1" applyFont="1" applyFill="1" applyAlignment="1">
      <alignment vertical="center" wrapText="1"/>
    </xf>
    <xf numFmtId="0" fontId="45" fillId="8" borderId="0" xfId="1" applyFont="1" applyFill="1" applyAlignment="1">
      <alignment vertical="center" wrapText="1"/>
    </xf>
    <xf numFmtId="0" fontId="9" fillId="8" borderId="0" xfId="1" applyFont="1" applyFill="1" applyAlignment="1">
      <alignment vertical="center" wrapText="1"/>
    </xf>
    <xf numFmtId="0" fontId="9" fillId="8" borderId="0" xfId="1" applyFont="1" applyFill="1" applyAlignment="1">
      <alignment horizontal="left" vertical="center" wrapText="1"/>
    </xf>
    <xf numFmtId="0" fontId="9" fillId="8" borderId="0" xfId="1" applyFont="1" applyFill="1" applyAlignment="1">
      <alignment horizontal="left" vertical="center"/>
    </xf>
    <xf numFmtId="0" fontId="9" fillId="8" borderId="0" xfId="1" applyFont="1" applyFill="1" applyAlignment="1">
      <alignment horizontal="center" vertical="center" wrapText="1"/>
    </xf>
    <xf numFmtId="0" fontId="35" fillId="23" borderId="0" xfId="7" applyFont="1" applyFill="1" applyAlignment="1">
      <alignment vertical="center"/>
    </xf>
    <xf numFmtId="0" fontId="11" fillId="23" borderId="0" xfId="7" applyFont="1" applyFill="1" applyAlignment="1">
      <alignment vertical="center"/>
    </xf>
    <xf numFmtId="164" fontId="9" fillId="8" borderId="0" xfId="1" applyNumberFormat="1" applyFont="1" applyFill="1" applyAlignment="1">
      <alignment horizontal="left" vertical="center" wrapText="1"/>
    </xf>
    <xf numFmtId="0" fontId="40" fillId="23" borderId="0" xfId="8" applyFont="1" applyFill="1" applyAlignment="1">
      <alignment horizontal="center" vertical="center"/>
    </xf>
    <xf numFmtId="0" fontId="40" fillId="23" borderId="0" xfId="8" applyFont="1" applyFill="1" applyAlignment="1">
      <alignment vertical="center" wrapText="1"/>
    </xf>
    <xf numFmtId="0" fontId="15" fillId="0" borderId="0" xfId="3"/>
    <xf numFmtId="0" fontId="20" fillId="15" borderId="0" xfId="0" applyFont="1" applyFill="1" applyAlignment="1">
      <alignment horizontal="centerContinuous" vertical="center"/>
    </xf>
    <xf numFmtId="0" fontId="18" fillId="15" borderId="0" xfId="0" applyFont="1" applyFill="1" applyAlignment="1">
      <alignment horizontal="centerContinuous" vertical="center"/>
    </xf>
    <xf numFmtId="0" fontId="3" fillId="0" borderId="0" xfId="0" applyFont="1" applyAlignment="1">
      <alignment vertical="center"/>
    </xf>
    <xf numFmtId="0" fontId="47" fillId="28" borderId="9" xfId="0" applyFont="1" applyFill="1" applyBorder="1" applyAlignment="1">
      <alignment horizontal="right" vertical="center"/>
    </xf>
    <xf numFmtId="0" fontId="47" fillId="28" borderId="10" xfId="0" applyFont="1" applyFill="1" applyBorder="1" applyAlignment="1">
      <alignment vertical="center"/>
    </xf>
    <xf numFmtId="0" fontId="0" fillId="25" borderId="0" xfId="0" applyFill="1"/>
    <xf numFmtId="0" fontId="48" fillId="0" borderId="0" xfId="0" applyFont="1" applyAlignment="1">
      <alignment vertical="center"/>
    </xf>
    <xf numFmtId="0" fontId="46" fillId="3" borderId="0" xfId="0" applyFont="1" applyFill="1" applyAlignment="1">
      <alignment horizontal="center"/>
    </xf>
    <xf numFmtId="0" fontId="9" fillId="0" borderId="2" xfId="0" applyFont="1" applyBorder="1" applyAlignment="1">
      <alignment horizontal="center" vertical="center"/>
    </xf>
    <xf numFmtId="0" fontId="21" fillId="0" borderId="2" xfId="0" applyFont="1" applyBorder="1" applyAlignment="1">
      <alignment vertical="center"/>
    </xf>
    <xf numFmtId="0" fontId="3" fillId="0" borderId="2" xfId="0" applyFont="1" applyBorder="1" applyAlignment="1">
      <alignment vertical="center"/>
    </xf>
    <xf numFmtId="0" fontId="16" fillId="14" borderId="0" xfId="0" applyFont="1" applyFill="1" applyAlignment="1">
      <alignment horizontal="right" vertical="center" wrapText="1"/>
    </xf>
    <xf numFmtId="1" fontId="14" fillId="13" borderId="0" xfId="0" applyNumberFormat="1" applyFont="1" applyFill="1" applyAlignment="1">
      <alignment horizontal="center" vertical="center"/>
    </xf>
    <xf numFmtId="0" fontId="4" fillId="12" borderId="0" xfId="0" applyFont="1" applyFill="1" applyAlignment="1">
      <alignment horizontal="center" vertical="center" wrapText="1"/>
    </xf>
    <xf numFmtId="0" fontId="4" fillId="12" borderId="0" xfId="0" applyFont="1" applyFill="1" applyAlignment="1">
      <alignment horizontal="left" vertical="center" wrapText="1"/>
    </xf>
    <xf numFmtId="0" fontId="4" fillId="11" borderId="0" xfId="0" applyFont="1" applyFill="1" applyAlignment="1">
      <alignment horizontal="center" vertical="center" wrapText="1"/>
    </xf>
    <xf numFmtId="0" fontId="9" fillId="25" borderId="0" xfId="0" applyFont="1" applyFill="1" applyAlignment="1">
      <alignment horizontal="right" vertical="center" wrapText="1"/>
    </xf>
    <xf numFmtId="0" fontId="9" fillId="25" borderId="0" xfId="0" applyFont="1" applyFill="1" applyAlignment="1">
      <alignment horizontal="center" vertical="center" wrapText="1"/>
    </xf>
    <xf numFmtId="0" fontId="9" fillId="25" borderId="0" xfId="0" applyFont="1" applyFill="1" applyAlignment="1">
      <alignment horizontal="left" vertical="center" wrapText="1"/>
    </xf>
    <xf numFmtId="0" fontId="3" fillId="2" borderId="0" xfId="0" applyFont="1" applyFill="1" applyAlignment="1">
      <alignment horizontal="center" vertical="center" wrapText="1"/>
    </xf>
    <xf numFmtId="0" fontId="3" fillId="2" borderId="0" xfId="0" applyFont="1" applyFill="1" applyAlignment="1">
      <alignment vertical="center" wrapText="1"/>
    </xf>
    <xf numFmtId="0" fontId="3" fillId="0" borderId="0" xfId="0" applyFont="1" applyAlignment="1">
      <alignment vertical="center" wrapText="1"/>
    </xf>
    <xf numFmtId="0" fontId="17" fillId="8" borderId="0" xfId="0" applyFont="1" applyFill="1" applyAlignment="1">
      <alignment vertical="center"/>
    </xf>
    <xf numFmtId="0" fontId="3" fillId="17" borderId="2" xfId="0" applyFont="1" applyFill="1" applyBorder="1" applyAlignment="1">
      <alignment vertical="center" wrapText="1"/>
    </xf>
    <xf numFmtId="0" fontId="22" fillId="19" borderId="0" xfId="0" applyFont="1" applyFill="1" applyAlignment="1">
      <alignment horizontal="center" vertical="center"/>
    </xf>
    <xf numFmtId="0" fontId="13" fillId="20" borderId="0" xfId="0" applyFont="1" applyFill="1" applyAlignment="1">
      <alignment vertical="center" wrapText="1"/>
    </xf>
    <xf numFmtId="0" fontId="9" fillId="7" borderId="0" xfId="0" applyFont="1" applyFill="1" applyAlignment="1">
      <alignment horizontal="center" vertical="center" wrapText="1"/>
    </xf>
    <xf numFmtId="0" fontId="9" fillId="7" borderId="0" xfId="0" applyFont="1" applyFill="1" applyAlignment="1">
      <alignment vertical="center" wrapText="1"/>
    </xf>
    <xf numFmtId="0" fontId="49" fillId="3" borderId="0" xfId="0" applyFont="1" applyFill="1" applyAlignment="1">
      <alignment horizontal="center"/>
    </xf>
    <xf numFmtId="0" fontId="51" fillId="0" borderId="0" xfId="9" applyFont="1" applyAlignment="1">
      <alignment vertical="center" wrapText="1"/>
    </xf>
    <xf numFmtId="0" fontId="50" fillId="0" borderId="0" xfId="9" applyAlignment="1">
      <alignment vertical="center"/>
    </xf>
    <xf numFmtId="0" fontId="51" fillId="0" borderId="0" xfId="9" applyFont="1" applyAlignment="1">
      <alignment vertical="center"/>
    </xf>
    <xf numFmtId="0" fontId="3" fillId="24" borderId="0" xfId="5" applyFont="1" applyFill="1" applyAlignment="1">
      <alignment horizontal="center" vertical="center" wrapText="1"/>
    </xf>
    <xf numFmtId="0" fontId="3" fillId="24" borderId="0" xfId="5" applyFont="1" applyFill="1" applyAlignment="1">
      <alignment vertical="center" wrapText="1"/>
    </xf>
    <xf numFmtId="0" fontId="51" fillId="24" borderId="0" xfId="9" applyFont="1" applyFill="1" applyAlignment="1">
      <alignment horizontal="center" vertical="center" wrapText="1"/>
    </xf>
    <xf numFmtId="0" fontId="51" fillId="24" borderId="0" xfId="9" applyFont="1" applyFill="1" applyAlignment="1">
      <alignment vertical="center" wrapText="1"/>
    </xf>
    <xf numFmtId="0" fontId="1" fillId="0" borderId="0" xfId="1" applyAlignment="1">
      <alignment horizontal="right" vertical="center"/>
    </xf>
    <xf numFmtId="0" fontId="15" fillId="0" borderId="0" xfId="3" applyAlignment="1">
      <alignment horizontal="right"/>
    </xf>
    <xf numFmtId="0" fontId="23" fillId="18" borderId="0" xfId="1" applyFont="1" applyFill="1" applyAlignment="1">
      <alignment horizontal="center" vertical="center"/>
    </xf>
    <xf numFmtId="0" fontId="3" fillId="27" borderId="0" xfId="1" applyFont="1" applyFill="1" applyAlignment="1">
      <alignment vertical="center"/>
    </xf>
    <xf numFmtId="0" fontId="3" fillId="26" borderId="0" xfId="1" applyFont="1" applyFill="1" applyAlignment="1">
      <alignment vertical="center"/>
    </xf>
    <xf numFmtId="0" fontId="3" fillId="27" borderId="0" xfId="1" applyFont="1" applyFill="1" applyAlignment="1">
      <alignment vertical="center" wrapText="1"/>
    </xf>
    <xf numFmtId="0" fontId="3" fillId="26" borderId="0" xfId="1" applyFont="1" applyFill="1" applyAlignment="1">
      <alignment vertical="center" wrapText="1"/>
    </xf>
    <xf numFmtId="1" fontId="3" fillId="0" borderId="0" xfId="1" applyNumberFormat="1" applyFont="1" applyAlignment="1">
      <alignment horizontal="center" vertical="center"/>
    </xf>
    <xf numFmtId="0" fontId="3" fillId="27" borderId="2" xfId="1" applyFont="1" applyFill="1" applyBorder="1" applyAlignment="1">
      <alignment vertical="center"/>
    </xf>
    <xf numFmtId="0" fontId="3" fillId="26" borderId="2" xfId="1" applyFont="1" applyFill="1" applyBorder="1" applyAlignment="1">
      <alignment vertical="center"/>
    </xf>
    <xf numFmtId="0" fontId="3" fillId="27" borderId="2" xfId="1" applyFont="1" applyFill="1" applyBorder="1" applyAlignment="1">
      <alignment vertical="center" wrapText="1"/>
    </xf>
    <xf numFmtId="0" fontId="3" fillId="26" borderId="2" xfId="1" applyFont="1" applyFill="1" applyBorder="1" applyAlignment="1">
      <alignment vertical="center" wrapText="1"/>
    </xf>
    <xf numFmtId="1" fontId="3" fillId="0" borderId="2" xfId="1" applyNumberFormat="1" applyFont="1" applyBorder="1" applyAlignment="1">
      <alignment horizontal="center" vertical="center"/>
    </xf>
    <xf numFmtId="0" fontId="1" fillId="0" borderId="0" xfId="15"/>
    <xf numFmtId="0" fontId="3" fillId="23" borderId="2" xfId="1" applyFont="1" applyFill="1" applyBorder="1" applyAlignment="1">
      <alignment vertical="center"/>
    </xf>
    <xf numFmtId="0" fontId="35" fillId="23" borderId="0" xfId="15" applyFont="1" applyFill="1" applyAlignment="1">
      <alignment vertical="center"/>
    </xf>
    <xf numFmtId="0" fontId="3" fillId="10" borderId="6" xfId="1" applyFont="1" applyFill="1" applyBorder="1" applyAlignment="1">
      <alignment vertical="center" wrapText="1"/>
    </xf>
    <xf numFmtId="0" fontId="10" fillId="10" borderId="1" xfId="4" applyFont="1" applyFill="1" applyBorder="1" applyAlignment="1">
      <alignment vertical="center" wrapText="1"/>
    </xf>
    <xf numFmtId="0" fontId="15" fillId="27" borderId="0" xfId="3" applyFill="1" applyAlignment="1">
      <alignment horizontal="right"/>
    </xf>
    <xf numFmtId="0" fontId="15" fillId="26" borderId="0" xfId="3" applyFill="1" applyAlignment="1">
      <alignment horizontal="left"/>
    </xf>
    <xf numFmtId="0" fontId="21" fillId="8" borderId="2" xfId="1" applyFont="1" applyFill="1" applyBorder="1" applyAlignment="1">
      <alignment vertical="center"/>
    </xf>
    <xf numFmtId="0" fontId="14" fillId="8" borderId="2" xfId="1" applyFont="1" applyFill="1" applyBorder="1" applyAlignment="1">
      <alignment vertical="center"/>
    </xf>
    <xf numFmtId="0" fontId="17" fillId="0" borderId="0" xfId="1" applyFont="1" applyAlignment="1">
      <alignment horizontal="right" vertical="center"/>
    </xf>
    <xf numFmtId="0" fontId="15" fillId="26" borderId="0" xfId="3" applyFill="1" applyAlignment="1">
      <alignment horizontal="right"/>
    </xf>
    <xf numFmtId="0" fontId="2" fillId="28" borderId="9" xfId="5" applyFont="1" applyFill="1" applyBorder="1" applyAlignment="1">
      <alignment vertical="center"/>
    </xf>
    <xf numFmtId="0" fontId="2" fillId="28" borderId="10" xfId="5" applyFont="1" applyFill="1" applyBorder="1" applyAlignment="1">
      <alignment vertical="center"/>
    </xf>
    <xf numFmtId="0" fontId="17" fillId="25" borderId="0" xfId="5" applyFont="1" applyFill="1" applyAlignment="1">
      <alignment vertical="center"/>
    </xf>
    <xf numFmtId="0" fontId="17" fillId="25" borderId="0" xfId="5" applyFont="1" applyFill="1" applyAlignment="1">
      <alignment horizontal="right" vertical="center"/>
    </xf>
    <xf numFmtId="0" fontId="14" fillId="17" borderId="0" xfId="9" applyFont="1" applyFill="1" applyAlignment="1">
      <alignment horizontal="center" vertical="center"/>
    </xf>
    <xf numFmtId="0" fontId="11" fillId="17" borderId="0" xfId="9" applyFont="1" applyFill="1" applyAlignment="1">
      <alignment horizontal="center" vertical="center"/>
    </xf>
    <xf numFmtId="0" fontId="11" fillId="17" borderId="0" xfId="9" applyFont="1" applyFill="1" applyAlignment="1">
      <alignment horizontal="left" vertical="center"/>
    </xf>
    <xf numFmtId="0" fontId="31" fillId="22" borderId="0" xfId="0" applyFont="1" applyFill="1" applyAlignment="1">
      <alignment horizontal="center" vertical="center"/>
    </xf>
    <xf numFmtId="0" fontId="43" fillId="17" borderId="0" xfId="3" applyFont="1" applyFill="1" applyAlignment="1">
      <alignment horizontal="center" vertical="center"/>
    </xf>
    <xf numFmtId="0" fontId="53" fillId="28" borderId="0" xfId="3" applyFont="1" applyFill="1" applyAlignment="1">
      <alignment vertical="center"/>
    </xf>
    <xf numFmtId="0" fontId="42" fillId="28" borderId="0" xfId="3" applyFont="1" applyFill="1" applyAlignment="1">
      <alignment vertical="center" wrapText="1"/>
    </xf>
    <xf numFmtId="0" fontId="17" fillId="0" borderId="0" xfId="3" applyFont="1" applyAlignment="1">
      <alignment horizontal="center" vertical="center"/>
    </xf>
    <xf numFmtId="0" fontId="54" fillId="17" borderId="0" xfId="4" applyFont="1" applyFill="1" applyAlignment="1">
      <alignment horizontal="center" vertical="center"/>
    </xf>
    <xf numFmtId="0" fontId="17" fillId="0" borderId="0" xfId="3" applyFont="1" applyAlignment="1">
      <alignment horizontal="right" vertical="center"/>
    </xf>
    <xf numFmtId="0" fontId="17" fillId="0" borderId="0" xfId="3" applyFont="1" applyAlignment="1">
      <alignment horizontal="left" vertical="center"/>
    </xf>
    <xf numFmtId="0" fontId="17" fillId="17" borderId="0" xfId="3" applyFont="1" applyFill="1" applyAlignment="1">
      <alignment horizontal="left" vertical="center"/>
    </xf>
    <xf numFmtId="0" fontId="55" fillId="29" borderId="0" xfId="4" applyFont="1" applyFill="1" applyAlignment="1">
      <alignment horizontal="center" vertical="center"/>
    </xf>
    <xf numFmtId="0" fontId="55" fillId="29" borderId="0" xfId="4" applyFont="1" applyFill="1" applyAlignment="1">
      <alignment horizontal="left" vertical="center"/>
    </xf>
    <xf numFmtId="0" fontId="13" fillId="29" borderId="0" xfId="4" applyFont="1" applyFill="1" applyAlignment="1">
      <alignment horizontal="center" vertical="center"/>
    </xf>
    <xf numFmtId="0" fontId="55" fillId="29" borderId="0" xfId="4" applyFont="1" applyFill="1" applyAlignment="1">
      <alignment horizontal="right" vertical="center"/>
    </xf>
    <xf numFmtId="0" fontId="54" fillId="30" borderId="0" xfId="3" applyFont="1" applyFill="1" applyAlignment="1">
      <alignment horizontal="center" vertical="center"/>
    </xf>
    <xf numFmtId="0" fontId="56" fillId="30" borderId="0" xfId="3" applyFont="1" applyFill="1" applyAlignment="1">
      <alignment horizontal="center" vertical="center"/>
    </xf>
    <xf numFmtId="0" fontId="56" fillId="30" borderId="0" xfId="3" applyFont="1" applyFill="1" applyAlignment="1">
      <alignment horizontal="center" vertical="center" wrapText="1"/>
    </xf>
    <xf numFmtId="0" fontId="3" fillId="0" borderId="0" xfId="3" applyFont="1" applyAlignment="1">
      <alignment horizontal="center" vertical="center"/>
    </xf>
    <xf numFmtId="0" fontId="3" fillId="0" borderId="0" xfId="3" applyFont="1" applyAlignment="1">
      <alignment horizontal="center" vertical="center" wrapText="1"/>
    </xf>
    <xf numFmtId="0" fontId="3" fillId="0" borderId="0" xfId="3" applyFont="1" applyAlignment="1">
      <alignment horizontal="left" vertical="top" wrapText="1"/>
    </xf>
    <xf numFmtId="0" fontId="17" fillId="0" borderId="0" xfId="3" applyFont="1" applyAlignment="1">
      <alignment vertical="top"/>
    </xf>
    <xf numFmtId="0" fontId="23" fillId="0" borderId="0" xfId="3" applyFont="1" applyAlignment="1">
      <alignment horizontal="center" vertical="center"/>
    </xf>
    <xf numFmtId="0" fontId="23" fillId="0" borderId="0" xfId="3" applyFont="1" applyAlignment="1">
      <alignment vertical="center"/>
    </xf>
    <xf numFmtId="0" fontId="57" fillId="0" borderId="0" xfId="3" applyFont="1" applyAlignment="1">
      <alignment vertical="center"/>
    </xf>
    <xf numFmtId="0" fontId="17" fillId="0" borderId="0" xfId="3" applyFont="1"/>
    <xf numFmtId="0" fontId="58" fillId="16" borderId="0" xfId="3" applyFont="1" applyFill="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0" fillId="17" borderId="0" xfId="0" applyFill="1" applyAlignment="1">
      <alignment vertical="center"/>
    </xf>
    <xf numFmtId="0" fontId="59" fillId="8" borderId="0" xfId="3" applyFont="1" applyFill="1" applyAlignment="1">
      <alignment horizontal="center" vertical="center"/>
    </xf>
    <xf numFmtId="0" fontId="0" fillId="17" borderId="0" xfId="0" applyFill="1" applyAlignment="1">
      <alignment horizontal="right" vertical="center"/>
    </xf>
    <xf numFmtId="0" fontId="0" fillId="0" borderId="0" xfId="0" applyAlignment="1">
      <alignment horizontal="right" vertical="center"/>
    </xf>
    <xf numFmtId="0" fontId="4" fillId="28" borderId="2" xfId="1" applyFont="1" applyFill="1" applyBorder="1" applyAlignment="1">
      <alignment horizontal="right" vertical="center"/>
    </xf>
    <xf numFmtId="0" fontId="60" fillId="4" borderId="0" xfId="0" applyFont="1" applyFill="1" applyAlignment="1">
      <alignment horizontal="left" vertical="center"/>
    </xf>
    <xf numFmtId="0" fontId="61" fillId="28" borderId="0" xfId="0" applyFont="1" applyFill="1" applyAlignment="1">
      <alignment vertical="center"/>
    </xf>
    <xf numFmtId="0" fontId="4" fillId="5" borderId="2" xfId="1" applyFont="1" applyFill="1" applyBorder="1" applyAlignment="1">
      <alignment horizontal="right" vertical="center"/>
    </xf>
    <xf numFmtId="0" fontId="56" fillId="17" borderId="0" xfId="0" applyFont="1" applyFill="1" applyAlignment="1">
      <alignment horizontal="left" vertical="center"/>
    </xf>
    <xf numFmtId="0" fontId="0" fillId="17" borderId="0" xfId="0" applyFill="1" applyAlignment="1">
      <alignment horizontal="center" vertical="center"/>
    </xf>
    <xf numFmtId="0" fontId="59" fillId="8" borderId="0" xfId="3" applyFont="1" applyFill="1" applyAlignment="1">
      <alignment horizontal="left" vertical="center"/>
    </xf>
    <xf numFmtId="0" fontId="3" fillId="17" borderId="13" xfId="1" applyFont="1" applyFill="1" applyBorder="1" applyAlignment="1">
      <alignment vertical="center"/>
    </xf>
    <xf numFmtId="0" fontId="32" fillId="31" borderId="14" xfId="1" applyFont="1" applyFill="1" applyBorder="1" applyAlignment="1">
      <alignment horizontal="right" vertical="center"/>
    </xf>
    <xf numFmtId="0" fontId="3" fillId="17" borderId="0" xfId="1" applyFont="1" applyFill="1" applyAlignment="1">
      <alignment vertical="center"/>
    </xf>
    <xf numFmtId="0" fontId="32" fillId="31" borderId="15" xfId="1" applyFont="1" applyFill="1" applyBorder="1" applyAlignment="1">
      <alignment horizontal="right" vertical="center"/>
    </xf>
    <xf numFmtId="0" fontId="3" fillId="17" borderId="0" xfId="1" applyFont="1" applyFill="1" applyAlignment="1">
      <alignment horizontal="left" vertical="center" wrapText="1"/>
    </xf>
    <xf numFmtId="0" fontId="3" fillId="17" borderId="0" xfId="1" applyFont="1" applyFill="1" applyAlignment="1">
      <alignment horizontal="right" vertical="center" wrapText="1"/>
    </xf>
    <xf numFmtId="0" fontId="32" fillId="31" borderId="0" xfId="1" applyFont="1" applyFill="1" applyAlignment="1">
      <alignment horizontal="right" vertical="center"/>
    </xf>
    <xf numFmtId="0" fontId="4" fillId="32" borderId="14" xfId="1" applyFont="1" applyFill="1" applyBorder="1" applyAlignment="1">
      <alignment horizontal="right" vertical="center"/>
    </xf>
    <xf numFmtId="0" fontId="4" fillId="32" borderId="15" xfId="1" applyFont="1" applyFill="1" applyBorder="1" applyAlignment="1">
      <alignment horizontal="right" vertical="center"/>
    </xf>
    <xf numFmtId="0" fontId="4" fillId="32" borderId="0" xfId="1" applyFont="1" applyFill="1" applyAlignment="1">
      <alignment horizontal="right" vertical="center"/>
    </xf>
    <xf numFmtId="0" fontId="4" fillId="5" borderId="2" xfId="1" applyFont="1" applyFill="1" applyBorder="1" applyAlignment="1">
      <alignment horizontal="center" vertical="center"/>
    </xf>
    <xf numFmtId="0" fontId="4" fillId="5" borderId="2" xfId="1" applyFont="1" applyFill="1" applyBorder="1" applyAlignment="1">
      <alignment horizontal="left" vertical="center"/>
    </xf>
    <xf numFmtId="0" fontId="4" fillId="5" borderId="16" xfId="1" applyFont="1" applyFill="1" applyBorder="1" applyAlignment="1">
      <alignment horizontal="right" vertical="center"/>
    </xf>
    <xf numFmtId="0" fontId="4" fillId="5" borderId="4" xfId="1" applyFont="1" applyFill="1" applyBorder="1" applyAlignment="1">
      <alignment horizontal="center" vertical="center"/>
    </xf>
    <xf numFmtId="0" fontId="4" fillId="5" borderId="2" xfId="1" applyFont="1" applyFill="1" applyBorder="1" applyAlignment="1">
      <alignment horizontal="right" vertical="center" wrapText="1"/>
    </xf>
    <xf numFmtId="0" fontId="9" fillId="0" borderId="0" xfId="1" applyFont="1" applyAlignment="1">
      <alignment vertical="center"/>
    </xf>
    <xf numFmtId="0" fontId="1" fillId="25" borderId="0" xfId="1" applyFill="1" applyAlignment="1">
      <alignment horizontal="center" vertical="center"/>
    </xf>
    <xf numFmtId="0" fontId="3" fillId="33" borderId="0" xfId="1" applyFont="1" applyFill="1" applyAlignment="1">
      <alignment horizontal="center" vertical="center"/>
    </xf>
    <xf numFmtId="0" fontId="65" fillId="0" borderId="0" xfId="0" applyFont="1" applyAlignment="1">
      <alignment vertical="top" wrapText="1"/>
    </xf>
    <xf numFmtId="0" fontId="3" fillId="0" borderId="2" xfId="1" applyFont="1" applyBorder="1" applyAlignment="1">
      <alignment horizontal="right" vertical="center"/>
    </xf>
    <xf numFmtId="0" fontId="9" fillId="0" borderId="2" xfId="1" applyFont="1" applyBorder="1" applyAlignment="1">
      <alignment vertical="center"/>
    </xf>
    <xf numFmtId="0" fontId="3" fillId="27" borderId="2" xfId="1" applyFont="1" applyFill="1" applyBorder="1" applyAlignment="1">
      <alignment horizontal="center" vertical="center"/>
    </xf>
    <xf numFmtId="0" fontId="3" fillId="34" borderId="2" xfId="1" applyFont="1" applyFill="1" applyBorder="1" applyAlignment="1">
      <alignment horizontal="center" vertical="center"/>
    </xf>
    <xf numFmtId="0" fontId="3" fillId="35" borderId="2" xfId="1" applyFont="1" applyFill="1" applyBorder="1" applyAlignment="1">
      <alignment horizontal="center" vertical="center"/>
    </xf>
    <xf numFmtId="0" fontId="9" fillId="0" borderId="2" xfId="5" applyFont="1" applyBorder="1" applyAlignment="1">
      <alignment vertical="center"/>
    </xf>
    <xf numFmtId="0" fontId="3" fillId="36" borderId="2" xfId="5" applyFont="1" applyFill="1" applyBorder="1" applyAlignment="1">
      <alignment horizontal="center" vertical="center"/>
    </xf>
    <xf numFmtId="0" fontId="3" fillId="37" borderId="2" xfId="1" applyFont="1" applyFill="1" applyBorder="1" applyAlignment="1">
      <alignment horizontal="center" vertical="center"/>
    </xf>
    <xf numFmtId="0" fontId="3" fillId="33" borderId="2" xfId="1" applyFont="1" applyFill="1" applyBorder="1" applyAlignment="1">
      <alignment horizontal="center" vertical="center"/>
    </xf>
    <xf numFmtId="0" fontId="3" fillId="0" borderId="0" xfId="1" applyFont="1" applyAlignment="1">
      <alignment horizontal="right" vertical="center"/>
    </xf>
    <xf numFmtId="0" fontId="3" fillId="34" borderId="0" xfId="1" applyFont="1" applyFill="1" applyAlignment="1">
      <alignment horizontal="center" vertical="center"/>
    </xf>
    <xf numFmtId="0" fontId="3" fillId="35" borderId="0" xfId="1" applyFont="1" applyFill="1" applyAlignment="1">
      <alignment horizontal="center" vertical="center"/>
    </xf>
    <xf numFmtId="0" fontId="9" fillId="0" borderId="0" xfId="5" applyFont="1" applyAlignment="1">
      <alignment vertical="center"/>
    </xf>
    <xf numFmtId="0" fontId="3" fillId="36" borderId="0" xfId="5" applyFont="1" applyFill="1" applyAlignment="1">
      <alignment horizontal="center" vertical="center"/>
    </xf>
    <xf numFmtId="0" fontId="3" fillId="27" borderId="0" xfId="1" applyFont="1" applyFill="1" applyAlignment="1">
      <alignment horizontal="center" vertical="center"/>
    </xf>
    <xf numFmtId="0" fontId="3" fillId="37" borderId="0" xfId="1" applyFont="1" applyFill="1" applyAlignment="1">
      <alignment horizontal="center" vertical="center"/>
    </xf>
    <xf numFmtId="0" fontId="0" fillId="0" borderId="2" xfId="0" applyBorder="1" applyAlignment="1">
      <alignment vertical="center"/>
    </xf>
    <xf numFmtId="0" fontId="3" fillId="0" borderId="2" xfId="5" applyFont="1" applyBorder="1" applyAlignment="1">
      <alignment horizontal="right" vertical="center"/>
    </xf>
    <xf numFmtId="0" fontId="3" fillId="0" borderId="2" xfId="5" applyFont="1" applyBorder="1" applyAlignment="1">
      <alignment horizontal="center" vertical="center"/>
    </xf>
    <xf numFmtId="1" fontId="3" fillId="0" borderId="2" xfId="5" applyNumberFormat="1" applyFont="1" applyBorder="1" applyAlignment="1">
      <alignment vertical="center"/>
    </xf>
    <xf numFmtId="0" fontId="3" fillId="0" borderId="0" xfId="5" applyFont="1" applyAlignment="1">
      <alignment horizontal="right" vertical="center"/>
    </xf>
    <xf numFmtId="0" fontId="3" fillId="0" borderId="0" xfId="5" applyFont="1" applyAlignment="1">
      <alignment horizontal="center" vertical="center"/>
    </xf>
    <xf numFmtId="1" fontId="3" fillId="0" borderId="0" xfId="5" applyNumberFormat="1" applyFont="1" applyAlignment="1">
      <alignment vertical="center"/>
    </xf>
    <xf numFmtId="1" fontId="3" fillId="0" borderId="2" xfId="5" applyNumberFormat="1" applyFont="1" applyBorder="1" applyAlignment="1">
      <alignment horizontal="center" vertical="center"/>
    </xf>
    <xf numFmtId="0" fontId="3" fillId="0" borderId="2" xfId="16" applyFont="1" applyBorder="1" applyAlignment="1">
      <alignment horizontal="right" vertical="center"/>
    </xf>
    <xf numFmtId="0" fontId="3" fillId="0" borderId="2" xfId="16" applyFont="1" applyBorder="1" applyAlignment="1">
      <alignment horizontal="center" vertical="center"/>
    </xf>
    <xf numFmtId="1" fontId="3" fillId="0" borderId="2" xfId="16" applyNumberFormat="1" applyFont="1" applyBorder="1" applyAlignment="1">
      <alignment vertical="center"/>
    </xf>
    <xf numFmtId="0" fontId="3" fillId="0" borderId="2" xfId="16" applyFont="1" applyBorder="1" applyAlignment="1">
      <alignment vertical="center"/>
    </xf>
    <xf numFmtId="1" fontId="3" fillId="0" borderId="0" xfId="5" applyNumberFormat="1" applyFont="1" applyAlignment="1">
      <alignment horizontal="center" vertical="center"/>
    </xf>
    <xf numFmtId="0" fontId="3" fillId="0" borderId="0" xfId="16" applyFont="1" applyAlignment="1">
      <alignment horizontal="right" vertical="center"/>
    </xf>
    <xf numFmtId="0" fontId="3" fillId="0" borderId="0" xfId="16" applyFont="1" applyAlignment="1">
      <alignment horizontal="center" vertical="center"/>
    </xf>
    <xf numFmtId="1" fontId="3" fillId="0" borderId="0" xfId="16" applyNumberFormat="1" applyFont="1" applyAlignment="1">
      <alignment vertical="center"/>
    </xf>
    <xf numFmtId="0" fontId="3" fillId="0" borderId="0" xfId="16" applyFont="1" applyAlignment="1">
      <alignment vertical="center"/>
    </xf>
    <xf numFmtId="0" fontId="12" fillId="38" borderId="0" xfId="1" applyFont="1" applyFill="1" applyAlignment="1">
      <alignment horizontal="center" vertical="center" wrapText="1"/>
    </xf>
    <xf numFmtId="0" fontId="13" fillId="39" borderId="0" xfId="1" applyFont="1" applyFill="1" applyAlignment="1">
      <alignment horizontal="center" vertical="center" wrapText="1"/>
    </xf>
    <xf numFmtId="0" fontId="13" fillId="31" borderId="0" xfId="1" applyFont="1" applyFill="1" applyAlignment="1">
      <alignment horizontal="center" vertical="center" wrapText="1"/>
    </xf>
    <xf numFmtId="0" fontId="32" fillId="31" borderId="0" xfId="1" applyFont="1" applyFill="1" applyAlignment="1">
      <alignment horizontal="right" vertical="center" wrapText="1"/>
    </xf>
    <xf numFmtId="0" fontId="66" fillId="31" borderId="0" xfId="1" applyFont="1" applyFill="1" applyAlignment="1">
      <alignment horizontal="right" vertical="center" wrapText="1"/>
    </xf>
    <xf numFmtId="0" fontId="12" fillId="32" borderId="0" xfId="1" applyFont="1" applyFill="1" applyAlignment="1">
      <alignment horizontal="center" vertical="center" wrapText="1"/>
    </xf>
    <xf numFmtId="0" fontId="32" fillId="32" borderId="0" xfId="1" applyFont="1" applyFill="1" applyAlignment="1">
      <alignment horizontal="right" vertical="center" wrapText="1"/>
    </xf>
    <xf numFmtId="0" fontId="66" fillId="32" borderId="0" xfId="1" applyFont="1" applyFill="1" applyAlignment="1">
      <alignment horizontal="right" vertical="center" wrapText="1"/>
    </xf>
    <xf numFmtId="0" fontId="32" fillId="32" borderId="5" xfId="1" applyFont="1" applyFill="1" applyBorder="1" applyAlignment="1">
      <alignment horizontal="right" vertical="center" wrapText="1"/>
    </xf>
    <xf numFmtId="0" fontId="13" fillId="32" borderId="0" xfId="4" applyFont="1" applyFill="1" applyAlignment="1">
      <alignment horizontal="center" vertical="center" wrapText="1"/>
    </xf>
    <xf numFmtId="0" fontId="32" fillId="32" borderId="0" xfId="4" applyFont="1" applyFill="1" applyAlignment="1">
      <alignment horizontal="right" vertical="center" wrapText="1"/>
    </xf>
    <xf numFmtId="0" fontId="66" fillId="32" borderId="0" xfId="4" applyFont="1" applyFill="1" applyAlignment="1">
      <alignment horizontal="right" vertical="center" wrapText="1"/>
    </xf>
    <xf numFmtId="0" fontId="13" fillId="32" borderId="0" xfId="1" applyFont="1" applyFill="1" applyAlignment="1">
      <alignment horizontal="center" vertical="center" wrapText="1"/>
    </xf>
    <xf numFmtId="0" fontId="32" fillId="32" borderId="7" xfId="1" applyFont="1" applyFill="1" applyBorder="1" applyAlignment="1">
      <alignment horizontal="right" vertical="center" wrapText="1"/>
    </xf>
    <xf numFmtId="0" fontId="32" fillId="39" borderId="17" xfId="1" applyFont="1" applyFill="1" applyBorder="1" applyAlignment="1">
      <alignment horizontal="right" vertical="center" wrapText="1"/>
    </xf>
    <xf numFmtId="0" fontId="32" fillId="39" borderId="0" xfId="1" applyFont="1" applyFill="1" applyAlignment="1">
      <alignment horizontal="right" vertical="center" wrapText="1"/>
    </xf>
    <xf numFmtId="0" fontId="32" fillId="31" borderId="0" xfId="4" applyFont="1" applyFill="1" applyAlignment="1">
      <alignment horizontal="right" vertical="center" wrapText="1"/>
    </xf>
    <xf numFmtId="0" fontId="66" fillId="31" borderId="0" xfId="4" applyFont="1" applyFill="1" applyAlignment="1">
      <alignment horizontal="right" vertical="center" wrapText="1"/>
    </xf>
    <xf numFmtId="0" fontId="32" fillId="31" borderId="17" xfId="1" applyFont="1" applyFill="1" applyBorder="1" applyAlignment="1">
      <alignment horizontal="right" vertical="center" wrapText="1"/>
    </xf>
    <xf numFmtId="0" fontId="13" fillId="40" borderId="0" xfId="8" applyFont="1" applyFill="1" applyAlignment="1">
      <alignment vertical="center" wrapText="1"/>
    </xf>
    <xf numFmtId="0" fontId="13" fillId="14" borderId="0" xfId="3" applyFont="1" applyFill="1" applyAlignment="1">
      <alignment horizontal="right" vertical="center" wrapText="1"/>
    </xf>
    <xf numFmtId="0" fontId="36" fillId="41" borderId="1" xfId="1" applyFont="1" applyFill="1" applyBorder="1" applyAlignment="1">
      <alignment vertical="center" wrapText="1"/>
    </xf>
    <xf numFmtId="0" fontId="18" fillId="42" borderId="0" xfId="3" applyFont="1" applyFill="1" applyAlignment="1">
      <alignment horizontal="center" vertical="center" wrapText="1"/>
    </xf>
    <xf numFmtId="0" fontId="61" fillId="28" borderId="0" xfId="1" applyFont="1" applyFill="1" applyAlignment="1">
      <alignment vertical="center"/>
    </xf>
    <xf numFmtId="0" fontId="67" fillId="13" borderId="0" xfId="1" applyFont="1" applyFill="1" applyAlignment="1">
      <alignment vertical="center"/>
    </xf>
    <xf numFmtId="0" fontId="67" fillId="13" borderId="0" xfId="1" applyFont="1" applyFill="1" applyAlignment="1">
      <alignment vertical="center" wrapText="1"/>
    </xf>
    <xf numFmtId="0" fontId="4" fillId="5" borderId="16" xfId="3" applyFont="1" applyFill="1" applyBorder="1" applyAlignment="1">
      <alignment horizontal="center" vertical="center"/>
    </xf>
    <xf numFmtId="0" fontId="4" fillId="5" borderId="4" xfId="3" applyFont="1" applyFill="1" applyBorder="1" applyAlignment="1">
      <alignment horizontal="center" vertical="center"/>
    </xf>
    <xf numFmtId="0" fontId="4" fillId="5" borderId="2" xfId="3" applyFont="1" applyFill="1" applyBorder="1" applyAlignment="1">
      <alignment horizontal="center" vertical="center"/>
    </xf>
    <xf numFmtId="0" fontId="68" fillId="17" borderId="18" xfId="1" applyFont="1" applyFill="1" applyBorder="1" applyAlignment="1">
      <alignment horizontal="left" vertical="center"/>
    </xf>
    <xf numFmtId="0" fontId="68" fillId="17" borderId="18" xfId="1" applyFont="1" applyFill="1" applyBorder="1" applyAlignment="1">
      <alignment horizontal="center" vertical="center"/>
    </xf>
    <xf numFmtId="0" fontId="68" fillId="17" borderId="18" xfId="1" applyFont="1" applyFill="1" applyBorder="1" applyAlignment="1">
      <alignment horizontal="left" vertical="center" wrapText="1"/>
    </xf>
    <xf numFmtId="0" fontId="68" fillId="17" borderId="18" xfId="1" applyFont="1" applyFill="1" applyBorder="1" applyAlignment="1">
      <alignment horizontal="center" vertical="center" wrapText="1"/>
    </xf>
    <xf numFmtId="0" fontId="68" fillId="17" borderId="19" xfId="1" applyFont="1" applyFill="1" applyBorder="1" applyAlignment="1">
      <alignment horizontal="left" vertical="center" wrapText="1"/>
    </xf>
    <xf numFmtId="0" fontId="1" fillId="0" borderId="0" xfId="1" applyAlignment="1">
      <alignment horizontal="left" vertical="center"/>
    </xf>
    <xf numFmtId="0" fontId="1" fillId="23" borderId="0" xfId="1" applyFill="1"/>
    <xf numFmtId="0" fontId="1" fillId="0" borderId="0" xfId="1" applyAlignment="1">
      <alignment horizontal="center" vertical="center"/>
    </xf>
    <xf numFmtId="0" fontId="1" fillId="0" borderId="0" xfId="1" applyAlignment="1">
      <alignment horizontal="center"/>
    </xf>
    <xf numFmtId="0" fontId="1" fillId="0" borderId="0" xfId="1" applyAlignment="1">
      <alignment horizontal="right"/>
    </xf>
    <xf numFmtId="0" fontId="69" fillId="23" borderId="0" xfId="1" applyFont="1" applyFill="1" applyAlignment="1">
      <alignment horizontal="center" vertical="center"/>
    </xf>
    <xf numFmtId="0" fontId="69" fillId="23" borderId="0" xfId="1" applyFont="1" applyFill="1" applyAlignment="1">
      <alignment horizontal="right" vertical="center"/>
    </xf>
    <xf numFmtId="0" fontId="1" fillId="23" borderId="0" xfId="1" applyFill="1" applyAlignment="1">
      <alignment vertical="center"/>
    </xf>
    <xf numFmtId="0" fontId="18" fillId="15" borderId="0" xfId="1" applyFont="1" applyFill="1" applyAlignment="1">
      <alignment horizontal="left" vertical="center"/>
    </xf>
    <xf numFmtId="0" fontId="18" fillId="15" borderId="0" xfId="1" applyFont="1" applyFill="1" applyAlignment="1">
      <alignment horizontal="center" vertical="center" wrapText="1"/>
    </xf>
    <xf numFmtId="0" fontId="67" fillId="9" borderId="0" xfId="1" applyFont="1" applyFill="1" applyAlignment="1">
      <alignment horizontal="right" vertical="center" wrapText="1"/>
    </xf>
    <xf numFmtId="0" fontId="67" fillId="9" borderId="0" xfId="1" applyFont="1" applyFill="1" applyAlignment="1">
      <alignment vertical="center"/>
    </xf>
    <xf numFmtId="0" fontId="70" fillId="9" borderId="0" xfId="1" applyFont="1" applyFill="1" applyAlignment="1">
      <alignment vertical="center" wrapText="1"/>
    </xf>
    <xf numFmtId="0" fontId="17" fillId="17" borderId="0" xfId="3" applyFont="1" applyFill="1" applyAlignment="1">
      <alignment vertical="center"/>
    </xf>
    <xf numFmtId="0" fontId="1" fillId="0" borderId="0" xfId="1" applyAlignment="1">
      <alignment vertical="center" wrapText="1"/>
    </xf>
    <xf numFmtId="0" fontId="12" fillId="43" borderId="0" xfId="1" applyFont="1" applyFill="1" applyAlignment="1">
      <alignment horizontal="right" vertical="center" wrapText="1"/>
    </xf>
    <xf numFmtId="0" fontId="69" fillId="0" borderId="0" xfId="1" applyFont="1" applyAlignment="1">
      <alignment horizontal="right" vertical="center" wrapText="1"/>
    </xf>
    <xf numFmtId="0" fontId="12" fillId="43" borderId="0" xfId="1" applyFont="1" applyFill="1" applyAlignment="1">
      <alignment horizontal="left" vertical="center"/>
    </xf>
    <xf numFmtId="0" fontId="58" fillId="43" borderId="0" xfId="1" applyFont="1" applyFill="1" applyAlignment="1">
      <alignment horizontal="left" vertical="center" wrapText="1"/>
    </xf>
    <xf numFmtId="0" fontId="67" fillId="44" borderId="0" xfId="1" applyFont="1" applyFill="1" applyAlignment="1">
      <alignment horizontal="center" vertical="center" wrapText="1"/>
    </xf>
    <xf numFmtId="0" fontId="69" fillId="0" borderId="0" xfId="1" applyFont="1" applyAlignment="1">
      <alignment horizontal="center" vertical="center" wrapText="1"/>
    </xf>
    <xf numFmtId="0" fontId="60" fillId="0" borderId="0" xfId="1" applyFont="1" applyAlignment="1">
      <alignment vertical="center" wrapText="1"/>
    </xf>
    <xf numFmtId="0" fontId="12" fillId="43" borderId="0" xfId="1" applyFont="1" applyFill="1" applyAlignment="1">
      <alignment horizontal="left" vertical="center" wrapText="1"/>
    </xf>
    <xf numFmtId="0" fontId="71" fillId="0" borderId="0" xfId="1" applyFont="1" applyAlignment="1">
      <alignment horizontal="right" vertical="center" wrapText="1"/>
    </xf>
    <xf numFmtId="0" fontId="1" fillId="0" borderId="0" xfId="1" applyAlignment="1">
      <alignment horizontal="center" vertical="center" wrapText="1"/>
    </xf>
    <xf numFmtId="0" fontId="60" fillId="0" borderId="0" xfId="1" applyFont="1" applyAlignment="1">
      <alignment vertical="center"/>
    </xf>
    <xf numFmtId="0" fontId="1" fillId="0" borderId="0" xfId="1" applyAlignment="1">
      <alignment horizontal="right" vertical="center" wrapText="1"/>
    </xf>
    <xf numFmtId="0" fontId="12" fillId="45" borderId="0" xfId="1" applyFont="1" applyFill="1" applyAlignment="1">
      <alignment horizontal="left" vertical="center"/>
    </xf>
    <xf numFmtId="0" fontId="58" fillId="45" borderId="0" xfId="1" applyFont="1" applyFill="1" applyAlignment="1">
      <alignment horizontal="left" vertical="center"/>
    </xf>
    <xf numFmtId="0" fontId="9" fillId="7" borderId="0" xfId="1" applyFont="1" applyFill="1" applyAlignment="1">
      <alignment horizontal="left" vertical="center" wrapText="1"/>
    </xf>
    <xf numFmtId="0" fontId="32" fillId="14" borderId="11" xfId="0" applyFont="1" applyFill="1" applyBorder="1" applyAlignment="1">
      <alignment horizontal="center" vertical="center" wrapText="1"/>
    </xf>
    <xf numFmtId="0" fontId="32" fillId="14" borderId="12" xfId="0" applyFont="1" applyFill="1" applyBorder="1" applyAlignment="1">
      <alignment horizontal="center" vertical="center" wrapText="1"/>
    </xf>
    <xf numFmtId="0" fontId="13" fillId="28" borderId="5" xfId="9" applyFont="1" applyFill="1" applyBorder="1" applyAlignment="1">
      <alignment horizontal="center" vertical="center" wrapText="1"/>
    </xf>
    <xf numFmtId="0" fontId="13" fillId="28" borderId="0" xfId="9" applyFont="1" applyFill="1" applyAlignment="1">
      <alignment horizontal="center" vertical="center" wrapText="1"/>
    </xf>
    <xf numFmtId="0" fontId="4" fillId="43" borderId="0" xfId="1" applyFont="1" applyFill="1" applyAlignment="1">
      <alignment horizontal="left" vertical="center" wrapText="1"/>
    </xf>
    <xf numFmtId="0" fontId="1" fillId="0" borderId="0" xfId="1" applyAlignment="1">
      <alignment horizontal="left" vertical="center" wrapText="1"/>
    </xf>
    <xf numFmtId="0" fontId="13" fillId="14" borderId="0" xfId="3" applyFont="1" applyFill="1" applyAlignment="1">
      <alignment horizontal="right" vertical="center" wrapText="1"/>
    </xf>
    <xf numFmtId="0" fontId="26" fillId="17" borderId="13" xfId="0" applyFont="1" applyFill="1" applyBorder="1" applyAlignment="1">
      <alignment horizontal="left" vertical="center" wrapText="1"/>
    </xf>
    <xf numFmtId="0" fontId="26" fillId="17" borderId="0" xfId="0" applyFont="1" applyFill="1" applyAlignment="1">
      <alignment horizontal="left" vertical="center" wrapText="1"/>
    </xf>
    <xf numFmtId="0" fontId="64" fillId="17" borderId="13" xfId="0" applyFont="1" applyFill="1" applyBorder="1" applyAlignment="1">
      <alignment horizontal="left" vertical="center" wrapText="1"/>
    </xf>
    <xf numFmtId="0" fontId="64" fillId="17" borderId="0" xfId="0" applyFont="1" applyFill="1" applyAlignment="1">
      <alignment horizontal="left" vertical="center" wrapText="1"/>
    </xf>
    <xf numFmtId="0" fontId="14" fillId="17" borderId="13" xfId="0" applyFont="1" applyFill="1" applyBorder="1" applyAlignment="1">
      <alignment horizontal="left" vertical="center" wrapText="1"/>
    </xf>
    <xf numFmtId="0" fontId="14" fillId="17" borderId="0" xfId="0" applyFont="1" applyFill="1" applyAlignment="1">
      <alignment horizontal="left" vertical="center" wrapText="1"/>
    </xf>
    <xf numFmtId="0" fontId="37" fillId="17" borderId="13" xfId="0" applyFont="1" applyFill="1" applyBorder="1" applyAlignment="1">
      <alignment horizontal="left" vertical="center" wrapText="1"/>
    </xf>
    <xf numFmtId="0" fontId="37" fillId="17" borderId="0" xfId="0" applyFont="1" applyFill="1" applyAlignment="1">
      <alignment horizontal="left" vertical="center" wrapText="1"/>
    </xf>
    <xf numFmtId="0" fontId="62" fillId="32" borderId="13" xfId="0" applyFont="1" applyFill="1" applyBorder="1" applyAlignment="1">
      <alignment horizontal="left" vertical="center" wrapText="1"/>
    </xf>
    <xf numFmtId="0" fontId="62" fillId="32" borderId="0" xfId="0" applyFont="1" applyFill="1" applyAlignment="1">
      <alignment horizontal="left" vertical="center" wrapText="1"/>
    </xf>
    <xf numFmtId="0" fontId="63" fillId="17" borderId="13" xfId="0" applyFont="1" applyFill="1" applyBorder="1" applyAlignment="1">
      <alignment horizontal="left" vertical="center" wrapText="1"/>
    </xf>
    <xf numFmtId="0" fontId="63" fillId="17" borderId="0" xfId="0" applyFont="1" applyFill="1" applyAlignment="1">
      <alignment horizontal="left" vertical="center" wrapText="1"/>
    </xf>
    <xf numFmtId="0" fontId="62" fillId="31" borderId="13" xfId="0" applyFont="1" applyFill="1" applyBorder="1" applyAlignment="1">
      <alignment horizontal="left" vertical="center" wrapText="1"/>
    </xf>
    <xf numFmtId="0" fontId="62" fillId="31" borderId="0" xfId="0" applyFont="1" applyFill="1" applyAlignment="1">
      <alignment horizontal="left" vertical="center" wrapText="1"/>
    </xf>
  </cellXfs>
  <cellStyles count="17">
    <cellStyle name="Normal" xfId="0" builtinId="0"/>
    <cellStyle name="Normal 2" xfId="1" xr:uid="{00000000-0005-0000-0000-000001000000}"/>
    <cellStyle name="Normal 2 2" xfId="5" xr:uid="{84F99831-4E23-469C-89CB-23A0BD18E0DC}"/>
    <cellStyle name="Normal 2 2 2" xfId="16" xr:uid="{86A704DA-7219-432C-9A96-181D280D7385}"/>
    <cellStyle name="Normal 2 2 3 2" xfId="3" xr:uid="{00000000-0005-0000-0000-000003000000}"/>
    <cellStyle name="Normal 2 2 3 2 2" xfId="6" xr:uid="{22A2D73C-D566-47C0-95DF-11EE6B55E931}"/>
    <cellStyle name="Normal 2 2 3 2 3" xfId="11" xr:uid="{C0FF64B5-B133-47F4-83BB-6D1EA9F50B4F}"/>
    <cellStyle name="Normal 2 3" xfId="10" xr:uid="{DF4BFF3D-E7E1-4DB3-852E-62D33E0B1B80}"/>
    <cellStyle name="Normal 2 3 2" xfId="2" xr:uid="{00000000-0005-0000-0000-000002000000}"/>
    <cellStyle name="Normal 2 3 2 2" xfId="4" xr:uid="{8A0E68B2-2D69-4B23-A8D1-5227401145D0}"/>
    <cellStyle name="Normal 2 3 2 2 2" xfId="12" xr:uid="{1A6E49D7-9749-475A-A07A-B3B972D56257}"/>
    <cellStyle name="Normal 2 4 2 2" xfId="8" xr:uid="{F320AEF0-9340-4A17-857C-72AEAAECF612}"/>
    <cellStyle name="Normal 2 4 2 2 2" xfId="13" xr:uid="{0265EA87-B66A-433B-8DD1-DF32F32B5A1E}"/>
    <cellStyle name="Normal 3" xfId="7" xr:uid="{5297C585-B984-435B-8651-93674BBC0E1E}"/>
    <cellStyle name="Normal 4" xfId="9" xr:uid="{891C3E2C-FA9D-469E-AAA6-712CEBAD15CA}"/>
    <cellStyle name="Normal 6" xfId="14" xr:uid="{10563899-3C17-494D-9C00-AC33C6DC46C9}"/>
    <cellStyle name="Normal 6 2" xfId="15" xr:uid="{A89D4143-05ED-420D-A7C8-79126972921D}"/>
  </cellStyles>
  <dxfs count="0"/>
  <tableStyles count="0" defaultTableStyle="TableStyleMedium2" defaultPivotStyle="PivotStyleLight16"/>
  <colors>
    <mruColors>
      <color rgb="FF1F4E79"/>
      <color rgb="FF0033CC"/>
      <color rgb="FFFFF6DD"/>
      <color rgb="FF14A096"/>
      <color rgb="FF609ED6"/>
      <color rgb="FF29A3FF"/>
      <color rgb="FFF2F2F2"/>
      <color rgb="FFD9EAF7"/>
      <color rgb="FF0000FF"/>
      <color rgb="FFE2F0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B74A2-8496-4421-95E9-AD48AAE18433}">
  <dimension ref="A1:C54"/>
  <sheetViews>
    <sheetView tabSelected="1" workbookViewId="0">
      <selection activeCell="E7" sqref="E7"/>
    </sheetView>
  </sheetViews>
  <sheetFormatPr baseColWidth="10" defaultColWidth="10.28515625" defaultRowHeight="15" x14ac:dyDescent="0.25"/>
  <cols>
    <col min="1" max="1" width="34.85546875" style="60" customWidth="1"/>
    <col min="2" max="2" width="36.5703125" style="60" customWidth="1"/>
    <col min="3" max="3" width="144.85546875" style="60" customWidth="1"/>
    <col min="4" max="16384" width="10.28515625" style="60"/>
  </cols>
  <sheetData>
    <row r="1" spans="1:3" ht="57.95" customHeight="1" x14ac:dyDescent="0.25">
      <c r="A1" s="370" t="s">
        <v>8427</v>
      </c>
      <c r="B1" s="78" t="s">
        <v>8428</v>
      </c>
      <c r="C1" s="59" t="s">
        <v>8429</v>
      </c>
    </row>
    <row r="2" spans="1:3" ht="54" customHeight="1" x14ac:dyDescent="0.25">
      <c r="A2" s="69" t="s">
        <v>8430</v>
      </c>
      <c r="B2" s="67" t="s">
        <v>8431</v>
      </c>
      <c r="C2" s="67" t="s">
        <v>8432</v>
      </c>
    </row>
    <row r="3" spans="1:3" ht="18" customHeight="1" x14ac:dyDescent="0.25">
      <c r="A3" s="64"/>
      <c r="B3" s="61"/>
      <c r="C3" s="62"/>
    </row>
    <row r="4" spans="1:3" ht="60" customHeight="1" x14ac:dyDescent="0.25">
      <c r="A4" s="70"/>
      <c r="B4" s="65" t="s">
        <v>8539</v>
      </c>
      <c r="C4" s="63" t="s">
        <v>8426</v>
      </c>
    </row>
    <row r="5" spans="1:3" ht="18" customHeight="1" x14ac:dyDescent="0.25">
      <c r="A5" s="64"/>
      <c r="B5" s="61"/>
      <c r="C5" s="62"/>
    </row>
    <row r="6" spans="1:3" ht="60" customHeight="1" x14ac:dyDescent="0.25">
      <c r="A6" s="70" t="s">
        <v>8433</v>
      </c>
      <c r="B6" s="65" t="s">
        <v>8434</v>
      </c>
      <c r="C6" s="63" t="s">
        <v>8435</v>
      </c>
    </row>
    <row r="7" spans="1:3" ht="60" customHeight="1" x14ac:dyDescent="0.25">
      <c r="A7" s="73" t="s">
        <v>8436</v>
      </c>
      <c r="B7" s="74" t="s">
        <v>8437</v>
      </c>
      <c r="C7" s="75" t="s">
        <v>8438</v>
      </c>
    </row>
    <row r="8" spans="1:3" ht="60" customHeight="1" x14ac:dyDescent="0.25">
      <c r="A8" s="73" t="s">
        <v>8439</v>
      </c>
      <c r="B8" s="74" t="s">
        <v>8440</v>
      </c>
      <c r="C8" s="75" t="s">
        <v>8441</v>
      </c>
    </row>
    <row r="9" spans="1:3" ht="60" customHeight="1" x14ac:dyDescent="0.25">
      <c r="A9" s="73" t="s">
        <v>8442</v>
      </c>
      <c r="B9" s="74" t="s">
        <v>8443</v>
      </c>
      <c r="C9" s="75" t="s">
        <v>8444</v>
      </c>
    </row>
    <row r="10" spans="1:3" ht="18" customHeight="1" x14ac:dyDescent="0.25">
      <c r="A10" s="73"/>
      <c r="B10" s="76"/>
      <c r="C10" s="77"/>
    </row>
    <row r="11" spans="1:3" ht="60" customHeight="1" x14ac:dyDescent="0.25">
      <c r="A11" s="70" t="s">
        <v>8445</v>
      </c>
      <c r="B11" s="65" t="s">
        <v>8425</v>
      </c>
      <c r="C11" s="63" t="s">
        <v>8446</v>
      </c>
    </row>
    <row r="12" spans="1:3" ht="60" customHeight="1" x14ac:dyDescent="0.25">
      <c r="A12" s="72" t="s">
        <v>8447</v>
      </c>
      <c r="B12" s="68" t="s">
        <v>8448</v>
      </c>
      <c r="C12" s="79" t="s">
        <v>8449</v>
      </c>
    </row>
    <row r="13" spans="1:3" ht="60" customHeight="1" x14ac:dyDescent="0.25">
      <c r="A13" s="72" t="s">
        <v>8450</v>
      </c>
      <c r="B13" s="68" t="s">
        <v>8451</v>
      </c>
      <c r="C13" s="79" t="s">
        <v>8452</v>
      </c>
    </row>
    <row r="14" spans="1:3" ht="60" customHeight="1" x14ac:dyDescent="0.25">
      <c r="A14" s="72" t="s">
        <v>8453</v>
      </c>
      <c r="B14" s="68" t="s">
        <v>8454</v>
      </c>
      <c r="C14" s="79" t="s">
        <v>8455</v>
      </c>
    </row>
    <row r="15" spans="1:3" ht="60" customHeight="1" x14ac:dyDescent="0.25">
      <c r="A15" s="72" t="s">
        <v>8456</v>
      </c>
      <c r="B15" s="68" t="s">
        <v>8457</v>
      </c>
      <c r="C15" s="79" t="s">
        <v>8458</v>
      </c>
    </row>
    <row r="16" spans="1:3" ht="60" customHeight="1" x14ac:dyDescent="0.25">
      <c r="A16" s="72" t="s">
        <v>8459</v>
      </c>
      <c r="B16" s="68" t="s">
        <v>8460</v>
      </c>
      <c r="C16" s="79" t="s">
        <v>8461</v>
      </c>
    </row>
    <row r="17" spans="1:3" ht="60" customHeight="1" x14ac:dyDescent="0.25">
      <c r="A17" s="72" t="s">
        <v>1947</v>
      </c>
      <c r="B17" s="68" t="s">
        <v>8462</v>
      </c>
      <c r="C17" s="79" t="s">
        <v>8463</v>
      </c>
    </row>
    <row r="18" spans="1:3" ht="18" customHeight="1" x14ac:dyDescent="0.25">
      <c r="A18" s="71"/>
      <c r="B18" s="66"/>
      <c r="C18" s="62"/>
    </row>
    <row r="19" spans="1:3" ht="60" customHeight="1" x14ac:dyDescent="0.25">
      <c r="A19" s="70" t="s">
        <v>8464</v>
      </c>
      <c r="B19" s="65" t="s">
        <v>8465</v>
      </c>
      <c r="C19" s="63" t="s">
        <v>8466</v>
      </c>
    </row>
    <row r="20" spans="1:3" ht="60" customHeight="1" x14ac:dyDescent="0.25">
      <c r="A20" s="73" t="s">
        <v>8467</v>
      </c>
      <c r="B20" s="74" t="s">
        <v>8468</v>
      </c>
      <c r="C20" s="80" t="s">
        <v>8469</v>
      </c>
    </row>
    <row r="21" spans="1:3" ht="60" customHeight="1" x14ac:dyDescent="0.25">
      <c r="A21" s="73" t="s">
        <v>8470</v>
      </c>
      <c r="B21" s="74" t="s">
        <v>8471</v>
      </c>
      <c r="C21" s="80" t="s">
        <v>8472</v>
      </c>
    </row>
    <row r="22" spans="1:3" ht="60" customHeight="1" x14ac:dyDescent="0.25">
      <c r="A22" s="73" t="s">
        <v>8473</v>
      </c>
      <c r="B22" s="74" t="s">
        <v>8474</v>
      </c>
      <c r="C22" s="80" t="s">
        <v>8475</v>
      </c>
    </row>
    <row r="23" spans="1:3" ht="60" customHeight="1" x14ac:dyDescent="0.25">
      <c r="A23" s="73" t="s">
        <v>8476</v>
      </c>
      <c r="B23" s="74" t="s">
        <v>8477</v>
      </c>
      <c r="C23" s="80" t="s">
        <v>8478</v>
      </c>
    </row>
    <row r="24" spans="1:3" ht="60" customHeight="1" x14ac:dyDescent="0.25">
      <c r="A24" s="73" t="s">
        <v>8479</v>
      </c>
      <c r="B24" s="74" t="s">
        <v>8480</v>
      </c>
      <c r="C24" s="80" t="s">
        <v>8481</v>
      </c>
    </row>
    <row r="25" spans="1:3" ht="60" customHeight="1" x14ac:dyDescent="0.25">
      <c r="A25" s="73" t="s">
        <v>8482</v>
      </c>
      <c r="B25" s="74" t="s">
        <v>8483</v>
      </c>
      <c r="C25" s="80" t="s">
        <v>8484</v>
      </c>
    </row>
    <row r="26" spans="1:3" ht="60" customHeight="1" x14ac:dyDescent="0.25">
      <c r="A26" s="73" t="s">
        <v>8485</v>
      </c>
      <c r="B26" s="74" t="s">
        <v>8486</v>
      </c>
      <c r="C26" s="80" t="s">
        <v>8487</v>
      </c>
    </row>
    <row r="27" spans="1:3" ht="18" customHeight="1" x14ac:dyDescent="0.25">
      <c r="A27" s="73"/>
      <c r="B27" s="74"/>
      <c r="C27" s="77"/>
    </row>
    <row r="28" spans="1:3" ht="60" customHeight="1" x14ac:dyDescent="0.25">
      <c r="A28" s="70" t="s">
        <v>8488</v>
      </c>
      <c r="B28" s="65" t="s">
        <v>8489</v>
      </c>
      <c r="C28" s="63" t="s">
        <v>8490</v>
      </c>
    </row>
    <row r="29" spans="1:3" ht="60" customHeight="1" x14ac:dyDescent="0.25">
      <c r="A29" s="73" t="s">
        <v>8491</v>
      </c>
      <c r="B29" s="74" t="s">
        <v>8492</v>
      </c>
      <c r="C29" s="80" t="s">
        <v>8493</v>
      </c>
    </row>
    <row r="30" spans="1:3" ht="60" customHeight="1" x14ac:dyDescent="0.25">
      <c r="A30" s="73" t="s">
        <v>8494</v>
      </c>
      <c r="B30" s="74" t="s">
        <v>8495</v>
      </c>
      <c r="C30" s="80" t="s">
        <v>8496</v>
      </c>
    </row>
    <row r="31" spans="1:3" ht="60" customHeight="1" x14ac:dyDescent="0.25">
      <c r="A31" s="73" t="s">
        <v>8497</v>
      </c>
      <c r="B31" s="74" t="s">
        <v>8498</v>
      </c>
      <c r="C31" s="80" t="s">
        <v>8499</v>
      </c>
    </row>
    <row r="32" spans="1:3" ht="60" customHeight="1" x14ac:dyDescent="0.25">
      <c r="A32" s="73" t="s">
        <v>8500</v>
      </c>
      <c r="B32" s="74" t="s">
        <v>8501</v>
      </c>
      <c r="C32" s="80" t="s">
        <v>8502</v>
      </c>
    </row>
    <row r="33" spans="1:3" ht="60" customHeight="1" x14ac:dyDescent="0.25">
      <c r="A33" s="69" t="s">
        <v>8503</v>
      </c>
      <c r="B33" s="67" t="s">
        <v>8504</v>
      </c>
      <c r="C33" s="81" t="s">
        <v>8505</v>
      </c>
    </row>
    <row r="34" spans="1:3" ht="18" customHeight="1" x14ac:dyDescent="0.25">
      <c r="A34" s="71"/>
      <c r="B34" s="66"/>
      <c r="C34" s="62"/>
    </row>
    <row r="35" spans="1:3" ht="60" customHeight="1" x14ac:dyDescent="0.25">
      <c r="A35" s="70" t="s">
        <v>42</v>
      </c>
      <c r="B35" s="65" t="s">
        <v>8506</v>
      </c>
      <c r="C35" s="63" t="s">
        <v>8507</v>
      </c>
    </row>
    <row r="36" spans="1:3" ht="60" customHeight="1" x14ac:dyDescent="0.25">
      <c r="A36" s="72" t="s">
        <v>8508</v>
      </c>
      <c r="B36" s="68" t="s">
        <v>8509</v>
      </c>
      <c r="C36" s="79" t="s">
        <v>8510</v>
      </c>
    </row>
    <row r="37" spans="1:3" ht="60" customHeight="1" x14ac:dyDescent="0.25">
      <c r="A37" s="72" t="s">
        <v>8508</v>
      </c>
      <c r="B37" s="68" t="s">
        <v>8511</v>
      </c>
      <c r="C37" s="79" t="s">
        <v>8512</v>
      </c>
    </row>
    <row r="38" spans="1:3" ht="60" customHeight="1" x14ac:dyDescent="0.25">
      <c r="A38" s="72" t="s">
        <v>8508</v>
      </c>
      <c r="B38" s="68" t="s">
        <v>8513</v>
      </c>
      <c r="C38" s="79" t="s">
        <v>8514</v>
      </c>
    </row>
    <row r="39" spans="1:3" ht="60" customHeight="1" x14ac:dyDescent="0.25">
      <c r="A39" s="72" t="s">
        <v>8508</v>
      </c>
      <c r="B39" s="68" t="s">
        <v>8515</v>
      </c>
      <c r="C39" s="79" t="s">
        <v>8516</v>
      </c>
    </row>
    <row r="40" spans="1:3" ht="18" customHeight="1" x14ac:dyDescent="0.25">
      <c r="A40" s="71"/>
      <c r="B40" s="66"/>
      <c r="C40" s="62"/>
    </row>
    <row r="41" spans="1:3" ht="60" customHeight="1" x14ac:dyDescent="0.25">
      <c r="A41" s="70" t="s">
        <v>49</v>
      </c>
      <c r="B41" s="65" t="s">
        <v>8517</v>
      </c>
      <c r="C41" s="63" t="s">
        <v>8518</v>
      </c>
    </row>
    <row r="42" spans="1:3" ht="60" customHeight="1" x14ac:dyDescent="0.25">
      <c r="A42" s="72" t="s">
        <v>8519</v>
      </c>
      <c r="B42" s="68" t="s">
        <v>8520</v>
      </c>
      <c r="C42" s="79" t="s">
        <v>8521</v>
      </c>
    </row>
    <row r="43" spans="1:3" ht="60" customHeight="1" x14ac:dyDescent="0.25">
      <c r="A43" s="72" t="s">
        <v>8519</v>
      </c>
      <c r="B43" s="68" t="s">
        <v>8522</v>
      </c>
      <c r="C43" s="79" t="s">
        <v>8523</v>
      </c>
    </row>
    <row r="44" spans="1:3" ht="60" customHeight="1" x14ac:dyDescent="0.25">
      <c r="A44" s="72" t="s">
        <v>8519</v>
      </c>
      <c r="B44" s="68" t="s">
        <v>8524</v>
      </c>
      <c r="C44" s="79" t="s">
        <v>8525</v>
      </c>
    </row>
    <row r="45" spans="1:3" ht="60" customHeight="1" x14ac:dyDescent="0.25">
      <c r="A45" s="72" t="s">
        <v>8519</v>
      </c>
      <c r="B45" s="68" t="s">
        <v>8526</v>
      </c>
      <c r="C45" s="79" t="s">
        <v>8527</v>
      </c>
    </row>
    <row r="46" spans="1:3" ht="18" customHeight="1" x14ac:dyDescent="0.25">
      <c r="A46" s="71"/>
      <c r="B46" s="66"/>
      <c r="C46" s="82"/>
    </row>
    <row r="47" spans="1:3" ht="60" customHeight="1" x14ac:dyDescent="0.25">
      <c r="A47" s="70" t="s">
        <v>8528</v>
      </c>
      <c r="B47" s="65" t="s">
        <v>8529</v>
      </c>
      <c r="C47" s="63" t="s">
        <v>8530</v>
      </c>
    </row>
    <row r="48" spans="1:3" ht="60" customHeight="1" x14ac:dyDescent="0.25">
      <c r="A48" s="72" t="s">
        <v>154</v>
      </c>
      <c r="B48" s="68" t="s">
        <v>8531</v>
      </c>
      <c r="C48" s="79" t="s">
        <v>8532</v>
      </c>
    </row>
    <row r="49" spans="1:3" ht="60" customHeight="1" x14ac:dyDescent="0.25">
      <c r="A49" s="72" t="s">
        <v>154</v>
      </c>
      <c r="B49" s="68" t="s">
        <v>8533</v>
      </c>
      <c r="C49" s="79" t="s">
        <v>8534</v>
      </c>
    </row>
    <row r="50" spans="1:3" ht="60" customHeight="1" x14ac:dyDescent="0.25">
      <c r="A50" s="72" t="s">
        <v>154</v>
      </c>
      <c r="B50" s="68" t="s">
        <v>8535</v>
      </c>
      <c r="C50" s="79" t="s">
        <v>8536</v>
      </c>
    </row>
    <row r="51" spans="1:3" ht="60" customHeight="1" x14ac:dyDescent="0.25">
      <c r="A51" s="72" t="s">
        <v>154</v>
      </c>
      <c r="B51" s="68" t="s">
        <v>203</v>
      </c>
      <c r="C51" s="79" t="s">
        <v>8537</v>
      </c>
    </row>
    <row r="52" spans="1:3" ht="60" customHeight="1" x14ac:dyDescent="0.25">
      <c r="A52" s="72" t="s">
        <v>154</v>
      </c>
      <c r="B52" s="68" t="s">
        <v>2</v>
      </c>
      <c r="C52" s="79" t="s">
        <v>8538</v>
      </c>
    </row>
    <row r="53" spans="1:3" ht="18" customHeight="1" x14ac:dyDescent="0.25">
      <c r="A53" s="71"/>
      <c r="B53" s="66"/>
      <c r="C53" s="62"/>
    </row>
    <row r="54" spans="1:3" ht="18" customHeight="1" x14ac:dyDescent="0.25">
      <c r="A54" s="71"/>
      <c r="B54" s="66"/>
      <c r="C54" s="62"/>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86E3-C07E-40E8-B4BC-63392593EEA0}">
  <dimension ref="A1:L1047"/>
  <sheetViews>
    <sheetView workbookViewId="0">
      <selection activeCell="A18" sqref="A18"/>
    </sheetView>
  </sheetViews>
  <sheetFormatPr baseColWidth="10" defaultColWidth="50.28515625" defaultRowHeight="15" x14ac:dyDescent="0.25"/>
  <cols>
    <col min="1" max="1" width="50.28515625" style="1"/>
    <col min="2" max="2" width="8.85546875" style="1" customWidth="1"/>
    <col min="3" max="3" width="26.85546875" style="1" customWidth="1"/>
    <col min="4" max="4" width="21.140625" style="384" customWidth="1"/>
    <col min="5" max="5" width="20.5703125" style="384" customWidth="1"/>
    <col min="6" max="7" width="50.28515625" style="1"/>
    <col min="8" max="8" width="38.85546875" style="1" customWidth="1"/>
    <col min="9" max="9" width="16.85546875" style="384" customWidth="1"/>
    <col min="10" max="10" width="27.42578125" style="384" customWidth="1"/>
    <col min="11" max="11" width="120.7109375" style="1" customWidth="1"/>
    <col min="12" max="12" width="120.7109375" style="227" customWidth="1"/>
    <col min="13" max="13" width="10.85546875" style="1" customWidth="1"/>
    <col min="14" max="14" width="11.7109375" style="1" customWidth="1"/>
    <col min="15" max="16384" width="50.28515625" style="1"/>
  </cols>
  <sheetData>
    <row r="1" spans="1:12" ht="36" customHeight="1" x14ac:dyDescent="0.25">
      <c r="A1" s="371" t="s">
        <v>20699</v>
      </c>
      <c r="B1" s="371"/>
      <c r="C1" s="371"/>
      <c r="D1" s="371"/>
      <c r="E1" s="371"/>
      <c r="F1" s="371"/>
      <c r="G1" s="371"/>
      <c r="H1" s="371"/>
      <c r="I1" s="371"/>
      <c r="J1" s="371"/>
      <c r="K1" s="372" t="s">
        <v>20700</v>
      </c>
      <c r="L1" s="373"/>
    </row>
    <row r="2" spans="1:12" ht="44.25" customHeight="1" thickBot="1" x14ac:dyDescent="0.3">
      <c r="A2" s="374"/>
      <c r="B2" s="375"/>
      <c r="C2" s="376" t="s">
        <v>20701</v>
      </c>
      <c r="D2" s="376" t="s">
        <v>20702</v>
      </c>
      <c r="E2" s="376" t="s">
        <v>20703</v>
      </c>
      <c r="F2" s="376" t="s">
        <v>20704</v>
      </c>
      <c r="G2" s="376" t="s">
        <v>20705</v>
      </c>
      <c r="H2" s="376" t="s">
        <v>20706</v>
      </c>
      <c r="I2" s="376" t="s">
        <v>20707</v>
      </c>
      <c r="J2" s="376" t="s">
        <v>20708</v>
      </c>
      <c r="K2" s="376" t="s">
        <v>20709</v>
      </c>
      <c r="L2" s="376" t="s">
        <v>20710</v>
      </c>
    </row>
    <row r="3" spans="1:12" s="382" customFormat="1" ht="86.25" customHeight="1" thickBot="1" x14ac:dyDescent="0.3">
      <c r="A3" s="368" t="s">
        <v>15078</v>
      </c>
      <c r="B3" s="31">
        <v>738</v>
      </c>
      <c r="C3" s="377" t="str">
        <f t="shared" ref="C3:L3" si="0">IFERROR(INDEX(C$5:C$1047,MATCH($B$3,$B$5:$B$1047,0)),"")</f>
        <v>CRITERE / NOTATION</v>
      </c>
      <c r="D3" s="378">
        <f t="shared" si="0"/>
        <v>23</v>
      </c>
      <c r="E3" s="378" t="str">
        <f t="shared" si="0"/>
        <v>III.3.1</v>
      </c>
      <c r="F3" s="379" t="str">
        <f t="shared" si="0"/>
        <v>Pourcentages de produits durables, de qualité et bio</v>
      </c>
      <c r="G3" s="379" t="str">
        <f t="shared" si="0"/>
        <v>EGAlim : objectifs, preuves, suivi, pénalités</v>
      </c>
      <c r="H3" s="379" t="str">
        <f t="shared" si="0"/>
        <v>EGAlim / bio / preuves / suivi</v>
      </c>
      <c r="I3" s="378">
        <f t="shared" si="0"/>
        <v>0</v>
      </c>
      <c r="J3" s="380" t="str">
        <f t="shared" si="0"/>
        <v>BIO_SIQO</v>
      </c>
      <c r="K3" s="379" t="str">
        <f t="shared" si="0"/>
        <v>Alternativement, l'acheteur peut cibler plus particulièrement la part de produits issus de l'agriculture biologique (au-delà de 20 %), ou la part de produits durables et de qualité (au-delà de 30%).</v>
      </c>
      <c r="L3" s="381" t="str">
        <f t="shared" si="0"/>
        <v>Alternativement, l'acheteur peut cibler plus particulièrement la part de produits issus de l'agriculture biologique (au-delà de 20 %), ou la part de produits durables et de qualité (au-delà de 30%). Une pondération a minima de 10% de la note totale est recommandée.</v>
      </c>
    </row>
    <row r="4" spans="1:12" x14ac:dyDescent="0.25">
      <c r="A4" s="383"/>
      <c r="B4" s="384"/>
      <c r="E4" s="385"/>
      <c r="L4" s="386"/>
    </row>
    <row r="5" spans="1:12" ht="15.75" x14ac:dyDescent="0.25">
      <c r="A5" s="387" t="s">
        <v>20701</v>
      </c>
      <c r="B5" s="1">
        <v>1</v>
      </c>
      <c r="C5" s="1" t="s">
        <v>20711</v>
      </c>
      <c r="D5" s="384">
        <v>3</v>
      </c>
      <c r="E5" s="384" t="s">
        <v>20712</v>
      </c>
      <c r="F5" s="1" t="s">
        <v>20713</v>
      </c>
      <c r="G5" s="1" t="s">
        <v>20714</v>
      </c>
      <c r="H5" s="1" t="s">
        <v>20715</v>
      </c>
      <c r="I5" s="384" t="s">
        <v>197</v>
      </c>
      <c r="K5" s="1" t="s">
        <v>20716</v>
      </c>
      <c r="L5" s="227" t="s">
        <v>20717</v>
      </c>
    </row>
    <row r="6" spans="1:12" ht="15.75" x14ac:dyDescent="0.25">
      <c r="A6" s="388" t="s">
        <v>20718</v>
      </c>
      <c r="B6" s="1">
        <v>2</v>
      </c>
      <c r="C6" s="1" t="s">
        <v>20711</v>
      </c>
      <c r="D6" s="384">
        <v>3</v>
      </c>
      <c r="E6" s="384" t="s">
        <v>20712</v>
      </c>
      <c r="F6" s="1" t="s">
        <v>20713</v>
      </c>
      <c r="G6" s="1" t="s">
        <v>20714</v>
      </c>
      <c r="H6" s="1" t="s">
        <v>20715</v>
      </c>
      <c r="I6" s="384" t="s">
        <v>197</v>
      </c>
      <c r="J6" s="384" t="s">
        <v>20719</v>
      </c>
      <c r="K6" s="1" t="s">
        <v>20720</v>
      </c>
      <c r="L6" s="227" t="s">
        <v>20721</v>
      </c>
    </row>
    <row r="7" spans="1:12" ht="15.75" x14ac:dyDescent="0.25">
      <c r="A7" s="388" t="s">
        <v>20722</v>
      </c>
      <c r="B7" s="1">
        <v>3</v>
      </c>
      <c r="C7" s="1" t="s">
        <v>20711</v>
      </c>
      <c r="D7" s="384">
        <v>3</v>
      </c>
      <c r="E7" s="384" t="s">
        <v>20712</v>
      </c>
      <c r="F7" s="1" t="s">
        <v>20713</v>
      </c>
      <c r="G7" s="1" t="s">
        <v>20714</v>
      </c>
      <c r="H7" s="1" t="s">
        <v>20715</v>
      </c>
      <c r="K7" s="1" t="s">
        <v>20723</v>
      </c>
      <c r="L7" s="227" t="s">
        <v>20723</v>
      </c>
    </row>
    <row r="8" spans="1:12" ht="15.75" x14ac:dyDescent="0.25">
      <c r="A8" s="388" t="s">
        <v>20724</v>
      </c>
      <c r="B8" s="1">
        <v>4</v>
      </c>
      <c r="C8" s="1" t="s">
        <v>20711</v>
      </c>
      <c r="D8" s="384">
        <v>9</v>
      </c>
      <c r="E8" s="384" t="s">
        <v>20725</v>
      </c>
      <c r="F8" s="1" t="s">
        <v>20726</v>
      </c>
      <c r="G8" s="1" t="s">
        <v>20727</v>
      </c>
      <c r="H8" s="1" t="s">
        <v>20715</v>
      </c>
      <c r="I8" s="384" t="s">
        <v>197</v>
      </c>
      <c r="K8" s="1" t="s">
        <v>20728</v>
      </c>
      <c r="L8" s="227" t="s">
        <v>20728</v>
      </c>
    </row>
    <row r="9" spans="1:12" ht="15.75" x14ac:dyDescent="0.25">
      <c r="A9" s="388" t="s">
        <v>20729</v>
      </c>
      <c r="B9" s="1">
        <v>5</v>
      </c>
      <c r="C9" s="1" t="s">
        <v>20711</v>
      </c>
      <c r="D9" s="384">
        <v>10</v>
      </c>
      <c r="E9" s="384" t="s">
        <v>20725</v>
      </c>
      <c r="F9" s="1" t="s">
        <v>20726</v>
      </c>
      <c r="G9" s="1" t="s">
        <v>20727</v>
      </c>
      <c r="H9" s="1" t="s">
        <v>20715</v>
      </c>
      <c r="I9" s="384" t="s">
        <v>197</v>
      </c>
      <c r="J9" s="384" t="s">
        <v>20719</v>
      </c>
      <c r="K9" s="1" t="s">
        <v>20730</v>
      </c>
      <c r="L9" s="227" t="s">
        <v>20731</v>
      </c>
    </row>
    <row r="10" spans="1:12" ht="15.75" x14ac:dyDescent="0.25">
      <c r="A10" s="388" t="s">
        <v>20732</v>
      </c>
      <c r="B10" s="1">
        <v>6</v>
      </c>
      <c r="C10" s="1" t="s">
        <v>20711</v>
      </c>
      <c r="D10" s="384">
        <v>10</v>
      </c>
      <c r="E10" s="384" t="s">
        <v>20725</v>
      </c>
      <c r="F10" s="1" t="s">
        <v>20726</v>
      </c>
      <c r="G10" s="1" t="s">
        <v>20727</v>
      </c>
      <c r="H10" s="1" t="s">
        <v>20715</v>
      </c>
      <c r="K10" s="1" t="s">
        <v>20733</v>
      </c>
      <c r="L10" s="227" t="s">
        <v>20733</v>
      </c>
    </row>
    <row r="11" spans="1:12" ht="15.75" x14ac:dyDescent="0.25">
      <c r="A11" s="388" t="s">
        <v>20734</v>
      </c>
      <c r="B11" s="1">
        <v>7</v>
      </c>
      <c r="C11" s="1" t="s">
        <v>20711</v>
      </c>
      <c r="D11" s="384">
        <v>17</v>
      </c>
      <c r="E11" s="384" t="s">
        <v>20735</v>
      </c>
      <c r="F11" s="1" t="s">
        <v>20736</v>
      </c>
      <c r="G11" s="1" t="s">
        <v>20737</v>
      </c>
      <c r="H11" s="1" t="s">
        <v>20715</v>
      </c>
      <c r="I11" s="384" t="s">
        <v>197</v>
      </c>
      <c r="K11" s="1" t="s">
        <v>20738</v>
      </c>
      <c r="L11" s="227" t="s">
        <v>20739</v>
      </c>
    </row>
    <row r="12" spans="1:12" ht="15.75" x14ac:dyDescent="0.25">
      <c r="A12" s="388" t="s">
        <v>20740</v>
      </c>
      <c r="B12" s="1">
        <v>8</v>
      </c>
      <c r="C12" s="1" t="s">
        <v>20711</v>
      </c>
      <c r="D12" s="384">
        <v>17</v>
      </c>
      <c r="E12" s="384" t="s">
        <v>20735</v>
      </c>
      <c r="F12" s="1" t="s">
        <v>20736</v>
      </c>
      <c r="G12" s="1" t="s">
        <v>20737</v>
      </c>
      <c r="H12" s="1" t="s">
        <v>20715</v>
      </c>
      <c r="K12" s="1" t="s">
        <v>20741</v>
      </c>
      <c r="L12" s="227" t="s">
        <v>20741</v>
      </c>
    </row>
    <row r="13" spans="1:12" ht="15.75" x14ac:dyDescent="0.25">
      <c r="A13" s="388" t="s">
        <v>20742</v>
      </c>
      <c r="B13" s="1">
        <v>9</v>
      </c>
      <c r="C13" s="1" t="s">
        <v>20711</v>
      </c>
      <c r="D13" s="384">
        <v>17</v>
      </c>
      <c r="E13" s="384" t="s">
        <v>20735</v>
      </c>
      <c r="F13" s="1" t="s">
        <v>20736</v>
      </c>
      <c r="G13" s="1" t="s">
        <v>20737</v>
      </c>
      <c r="H13" s="1" t="s">
        <v>20715</v>
      </c>
      <c r="K13" s="1" t="s">
        <v>20743</v>
      </c>
      <c r="L13" s="227" t="s">
        <v>20743</v>
      </c>
    </row>
    <row r="14" spans="1:12" x14ac:dyDescent="0.25">
      <c r="A14" s="389"/>
      <c r="B14" s="1">
        <v>10</v>
      </c>
      <c r="C14" s="1" t="s">
        <v>20711</v>
      </c>
      <c r="D14" s="384">
        <v>17</v>
      </c>
      <c r="E14" s="384" t="s">
        <v>20735</v>
      </c>
      <c r="F14" s="1" t="s">
        <v>20736</v>
      </c>
      <c r="G14" s="1" t="s">
        <v>20737</v>
      </c>
      <c r="H14" s="1" t="s">
        <v>20715</v>
      </c>
      <c r="I14" s="384" t="s">
        <v>197</v>
      </c>
      <c r="K14" s="1" t="s">
        <v>20744</v>
      </c>
      <c r="L14" s="227" t="s">
        <v>20745</v>
      </c>
    </row>
    <row r="15" spans="1:12" x14ac:dyDescent="0.25">
      <c r="A15" s="389"/>
      <c r="B15" s="1">
        <v>11</v>
      </c>
      <c r="C15" s="1" t="s">
        <v>20711</v>
      </c>
      <c r="D15" s="384">
        <v>18</v>
      </c>
      <c r="E15" s="384" t="s">
        <v>20746</v>
      </c>
      <c r="F15" s="1" t="s">
        <v>20747</v>
      </c>
      <c r="G15" s="1" t="s">
        <v>20748</v>
      </c>
      <c r="H15" s="1" t="s">
        <v>20715</v>
      </c>
      <c r="I15" s="384" t="s">
        <v>197</v>
      </c>
      <c r="K15" s="1" t="s">
        <v>20749</v>
      </c>
      <c r="L15" s="227" t="s">
        <v>20750</v>
      </c>
    </row>
    <row r="16" spans="1:12" x14ac:dyDescent="0.25">
      <c r="B16" s="1">
        <v>12</v>
      </c>
      <c r="C16" s="1" t="s">
        <v>20711</v>
      </c>
      <c r="D16" s="384">
        <v>18</v>
      </c>
      <c r="E16" s="384" t="s">
        <v>20746</v>
      </c>
      <c r="F16" s="1" t="s">
        <v>20747</v>
      </c>
      <c r="G16" s="1" t="s">
        <v>20748</v>
      </c>
      <c r="H16" s="1" t="s">
        <v>20715</v>
      </c>
      <c r="K16" s="1" t="s">
        <v>20751</v>
      </c>
      <c r="L16" s="227" t="s">
        <v>20751</v>
      </c>
    </row>
    <row r="17" spans="2:12" x14ac:dyDescent="0.25">
      <c r="B17" s="1">
        <v>13</v>
      </c>
      <c r="C17" s="1" t="s">
        <v>20711</v>
      </c>
      <c r="D17" s="384">
        <v>19</v>
      </c>
      <c r="E17" s="384" t="s">
        <v>20752</v>
      </c>
      <c r="F17" s="1" t="s">
        <v>142</v>
      </c>
      <c r="G17" s="1" t="s">
        <v>142</v>
      </c>
      <c r="H17" s="1" t="s">
        <v>20715</v>
      </c>
      <c r="K17" s="1" t="s">
        <v>20753</v>
      </c>
      <c r="L17" s="227" t="s">
        <v>20754</v>
      </c>
    </row>
    <row r="18" spans="2:12" x14ac:dyDescent="0.25">
      <c r="B18" s="1">
        <v>14</v>
      </c>
      <c r="C18" s="1" t="s">
        <v>20711</v>
      </c>
      <c r="D18" s="384">
        <v>19</v>
      </c>
      <c r="E18" s="384" t="s">
        <v>20752</v>
      </c>
      <c r="F18" s="1" t="s">
        <v>142</v>
      </c>
      <c r="G18" s="1" t="s">
        <v>142</v>
      </c>
      <c r="H18" s="1" t="s">
        <v>20715</v>
      </c>
      <c r="I18" s="384" t="s">
        <v>197</v>
      </c>
      <c r="J18" s="384" t="s">
        <v>20755</v>
      </c>
      <c r="K18" s="1" t="s">
        <v>20756</v>
      </c>
      <c r="L18" s="227" t="s">
        <v>20757</v>
      </c>
    </row>
    <row r="19" spans="2:12" x14ac:dyDescent="0.25">
      <c r="B19" s="1">
        <v>15</v>
      </c>
      <c r="C19" s="1" t="s">
        <v>20711</v>
      </c>
      <c r="D19" s="384">
        <v>19</v>
      </c>
      <c r="E19" s="384" t="s">
        <v>20752</v>
      </c>
      <c r="F19" s="1" t="s">
        <v>142</v>
      </c>
      <c r="G19" s="1" t="s">
        <v>142</v>
      </c>
      <c r="H19" s="1" t="s">
        <v>20715</v>
      </c>
      <c r="I19" s="384" t="s">
        <v>20758</v>
      </c>
      <c r="J19" s="384" t="s">
        <v>20755</v>
      </c>
      <c r="K19" s="1" t="s">
        <v>20759</v>
      </c>
      <c r="L19" s="227" t="s">
        <v>20759</v>
      </c>
    </row>
    <row r="20" spans="2:12" x14ac:dyDescent="0.25">
      <c r="B20" s="1">
        <v>16</v>
      </c>
      <c r="C20" s="1" t="s">
        <v>20711</v>
      </c>
      <c r="D20" s="384">
        <v>20</v>
      </c>
      <c r="E20" s="384" t="s">
        <v>20752</v>
      </c>
      <c r="F20" s="1" t="s">
        <v>142</v>
      </c>
      <c r="G20" s="1" t="s">
        <v>142</v>
      </c>
      <c r="H20" s="1" t="s">
        <v>20715</v>
      </c>
      <c r="I20" s="384" t="s">
        <v>197</v>
      </c>
      <c r="K20" s="1" t="s">
        <v>20760</v>
      </c>
      <c r="L20" s="227" t="s">
        <v>20760</v>
      </c>
    </row>
    <row r="21" spans="2:12" x14ac:dyDescent="0.25">
      <c r="B21" s="1">
        <v>17</v>
      </c>
      <c r="C21" s="1" t="s">
        <v>20711</v>
      </c>
      <c r="D21" s="384">
        <v>21</v>
      </c>
      <c r="E21" s="384" t="s">
        <v>20761</v>
      </c>
      <c r="F21" s="1" t="s">
        <v>20762</v>
      </c>
      <c r="G21" s="1" t="s">
        <v>20763</v>
      </c>
      <c r="H21" s="1" t="s">
        <v>20764</v>
      </c>
      <c r="I21" s="384" t="s">
        <v>197</v>
      </c>
      <c r="K21" s="1" t="s">
        <v>20765</v>
      </c>
      <c r="L21" s="227" t="s">
        <v>20766</v>
      </c>
    </row>
    <row r="22" spans="2:12" x14ac:dyDescent="0.25">
      <c r="B22" s="1">
        <v>18</v>
      </c>
      <c r="C22" s="1" t="s">
        <v>20711</v>
      </c>
      <c r="D22" s="384">
        <v>22</v>
      </c>
      <c r="E22" s="384" t="s">
        <v>20761</v>
      </c>
      <c r="F22" s="1" t="s">
        <v>20762</v>
      </c>
      <c r="G22" s="1" t="s">
        <v>20763</v>
      </c>
      <c r="H22" s="1" t="s">
        <v>20764</v>
      </c>
      <c r="I22" s="384" t="s">
        <v>197</v>
      </c>
      <c r="J22" s="384" t="s">
        <v>20767</v>
      </c>
      <c r="K22" s="1" t="s">
        <v>20768</v>
      </c>
      <c r="L22" s="227" t="s">
        <v>20769</v>
      </c>
    </row>
    <row r="23" spans="2:12" x14ac:dyDescent="0.25">
      <c r="B23" s="1">
        <v>19</v>
      </c>
      <c r="C23" s="1" t="s">
        <v>20711</v>
      </c>
      <c r="D23" s="384">
        <v>25</v>
      </c>
      <c r="E23" s="384" t="s">
        <v>20770</v>
      </c>
      <c r="F23" s="1" t="s">
        <v>20771</v>
      </c>
      <c r="G23" s="1" t="s">
        <v>20763</v>
      </c>
      <c r="H23" s="1" t="s">
        <v>20764</v>
      </c>
      <c r="I23" s="384" t="s">
        <v>197</v>
      </c>
      <c r="K23" s="1" t="s">
        <v>20772</v>
      </c>
      <c r="L23" s="227" t="s">
        <v>20772</v>
      </c>
    </row>
    <row r="24" spans="2:12" x14ac:dyDescent="0.25">
      <c r="B24" s="1">
        <v>20</v>
      </c>
      <c r="C24" s="1" t="s">
        <v>20711</v>
      </c>
      <c r="D24" s="384">
        <v>25</v>
      </c>
      <c r="E24" s="384" t="s">
        <v>20770</v>
      </c>
      <c r="F24" s="1" t="s">
        <v>20771</v>
      </c>
      <c r="G24" s="1" t="s">
        <v>20763</v>
      </c>
      <c r="H24" s="1" t="s">
        <v>20764</v>
      </c>
      <c r="I24" s="384" t="s">
        <v>191</v>
      </c>
      <c r="K24" s="1" t="s">
        <v>20773</v>
      </c>
      <c r="L24" s="227" t="s">
        <v>20773</v>
      </c>
    </row>
    <row r="25" spans="2:12" x14ac:dyDescent="0.25">
      <c r="B25" s="1">
        <v>21</v>
      </c>
      <c r="C25" s="1" t="s">
        <v>20711</v>
      </c>
      <c r="D25" s="384">
        <v>29</v>
      </c>
      <c r="E25" s="384" t="s">
        <v>20774</v>
      </c>
      <c r="F25" s="1" t="s">
        <v>20775</v>
      </c>
      <c r="G25" s="1" t="s">
        <v>20776</v>
      </c>
      <c r="H25" s="1" t="s">
        <v>20777</v>
      </c>
      <c r="I25" s="384" t="s">
        <v>197</v>
      </c>
      <c r="J25" s="384" t="s">
        <v>20778</v>
      </c>
      <c r="K25" s="1" t="s">
        <v>20779</v>
      </c>
      <c r="L25" s="227" t="s">
        <v>20780</v>
      </c>
    </row>
    <row r="26" spans="2:12" x14ac:dyDescent="0.25">
      <c r="B26" s="1">
        <v>22</v>
      </c>
      <c r="C26" s="1" t="s">
        <v>20711</v>
      </c>
      <c r="D26" s="384">
        <v>31</v>
      </c>
      <c r="E26" s="384" t="s">
        <v>20781</v>
      </c>
      <c r="F26" s="1" t="s">
        <v>20782</v>
      </c>
      <c r="G26" s="1" t="s">
        <v>20776</v>
      </c>
      <c r="H26" s="1" t="s">
        <v>20777</v>
      </c>
      <c r="I26" s="384" t="s">
        <v>197</v>
      </c>
      <c r="K26" s="1" t="s">
        <v>20783</v>
      </c>
      <c r="L26" s="227" t="s">
        <v>20784</v>
      </c>
    </row>
    <row r="27" spans="2:12" x14ac:dyDescent="0.25">
      <c r="B27" s="1">
        <v>23</v>
      </c>
      <c r="C27" s="1" t="s">
        <v>20711</v>
      </c>
      <c r="D27" s="384">
        <v>34</v>
      </c>
      <c r="E27" s="384" t="s">
        <v>20785</v>
      </c>
      <c r="F27" s="1" t="s">
        <v>20786</v>
      </c>
      <c r="G27" s="1" t="s">
        <v>20776</v>
      </c>
      <c r="H27" s="1" t="s">
        <v>20777</v>
      </c>
      <c r="I27" s="384" t="s">
        <v>197</v>
      </c>
      <c r="K27" s="1" t="s">
        <v>20787</v>
      </c>
      <c r="L27" s="227" t="s">
        <v>20788</v>
      </c>
    </row>
    <row r="28" spans="2:12" x14ac:dyDescent="0.25">
      <c r="B28" s="1">
        <v>24</v>
      </c>
      <c r="C28" s="1" t="s">
        <v>20711</v>
      </c>
      <c r="D28" s="384">
        <v>35</v>
      </c>
      <c r="E28" s="384" t="s">
        <v>20789</v>
      </c>
      <c r="F28" s="1" t="s">
        <v>20790</v>
      </c>
      <c r="G28" s="1" t="s">
        <v>20791</v>
      </c>
      <c r="H28" s="1" t="s">
        <v>20777</v>
      </c>
      <c r="I28" s="384" t="s">
        <v>197</v>
      </c>
      <c r="K28" s="1" t="s">
        <v>20792</v>
      </c>
      <c r="L28" s="227" t="s">
        <v>20792</v>
      </c>
    </row>
    <row r="29" spans="2:12" x14ac:dyDescent="0.25">
      <c r="B29" s="1">
        <v>25</v>
      </c>
      <c r="C29" s="1" t="s">
        <v>20711</v>
      </c>
      <c r="D29" s="384">
        <v>36</v>
      </c>
      <c r="E29" s="384" t="s">
        <v>20793</v>
      </c>
      <c r="F29" s="1" t="s">
        <v>20794</v>
      </c>
      <c r="G29" s="1" t="s">
        <v>20791</v>
      </c>
      <c r="H29" s="1" t="s">
        <v>20777</v>
      </c>
      <c r="I29" s="384" t="s">
        <v>197</v>
      </c>
      <c r="K29" s="1" t="s">
        <v>20795</v>
      </c>
      <c r="L29" s="227" t="s">
        <v>20795</v>
      </c>
    </row>
    <row r="30" spans="2:12" x14ac:dyDescent="0.25">
      <c r="B30" s="1">
        <v>26</v>
      </c>
      <c r="C30" s="1" t="s">
        <v>20711</v>
      </c>
      <c r="D30" s="384">
        <v>36</v>
      </c>
      <c r="E30" s="384" t="s">
        <v>20793</v>
      </c>
      <c r="F30" s="1" t="s">
        <v>20794</v>
      </c>
      <c r="G30" s="1" t="s">
        <v>20791</v>
      </c>
      <c r="H30" s="1" t="s">
        <v>20777</v>
      </c>
      <c r="I30" s="384" t="s">
        <v>197</v>
      </c>
      <c r="K30" s="1" t="s">
        <v>20796</v>
      </c>
      <c r="L30" s="227" t="s">
        <v>20797</v>
      </c>
    </row>
    <row r="31" spans="2:12" x14ac:dyDescent="0.25">
      <c r="B31" s="1">
        <v>27</v>
      </c>
      <c r="C31" s="1" t="s">
        <v>20711</v>
      </c>
      <c r="D31" s="384">
        <v>37</v>
      </c>
      <c r="E31" s="384" t="s">
        <v>20798</v>
      </c>
      <c r="F31" s="1" t="s">
        <v>20799</v>
      </c>
      <c r="G31" s="1" t="s">
        <v>20791</v>
      </c>
      <c r="H31" s="1" t="s">
        <v>20777</v>
      </c>
      <c r="I31" s="384" t="s">
        <v>197</v>
      </c>
      <c r="K31" s="1" t="s">
        <v>20800</v>
      </c>
      <c r="L31" s="227" t="s">
        <v>20800</v>
      </c>
    </row>
    <row r="32" spans="2:12" x14ac:dyDescent="0.25">
      <c r="B32" s="1">
        <v>28</v>
      </c>
      <c r="C32" s="1" t="s">
        <v>20711</v>
      </c>
      <c r="D32" s="384">
        <v>38</v>
      </c>
      <c r="E32" s="384" t="s">
        <v>20798</v>
      </c>
      <c r="F32" s="1" t="s">
        <v>20799</v>
      </c>
      <c r="G32" s="1" t="s">
        <v>20791</v>
      </c>
      <c r="H32" s="1" t="s">
        <v>20777</v>
      </c>
      <c r="I32" s="384" t="s">
        <v>197</v>
      </c>
      <c r="K32" s="1" t="s">
        <v>20801</v>
      </c>
      <c r="L32" s="227" t="s">
        <v>20801</v>
      </c>
    </row>
    <row r="33" spans="2:12" x14ac:dyDescent="0.25">
      <c r="B33" s="1">
        <v>29</v>
      </c>
      <c r="C33" s="1" t="s">
        <v>20711</v>
      </c>
      <c r="D33" s="384">
        <v>39</v>
      </c>
      <c r="E33" s="384" t="s">
        <v>20802</v>
      </c>
      <c r="F33" s="1" t="s">
        <v>20803</v>
      </c>
      <c r="G33" s="1" t="s">
        <v>20804</v>
      </c>
      <c r="H33" s="1" t="s">
        <v>20777</v>
      </c>
      <c r="I33" s="384" t="s">
        <v>197</v>
      </c>
      <c r="J33" s="384" t="s">
        <v>20805</v>
      </c>
      <c r="K33" s="1" t="s">
        <v>20806</v>
      </c>
      <c r="L33" s="227" t="s">
        <v>20807</v>
      </c>
    </row>
    <row r="34" spans="2:12" x14ac:dyDescent="0.25">
      <c r="B34" s="1">
        <v>30</v>
      </c>
      <c r="C34" s="1" t="s">
        <v>20711</v>
      </c>
      <c r="D34" s="384">
        <v>43</v>
      </c>
      <c r="E34" s="384" t="s">
        <v>20808</v>
      </c>
      <c r="F34" s="1" t="s">
        <v>20809</v>
      </c>
      <c r="G34" s="1" t="s">
        <v>20804</v>
      </c>
      <c r="H34" s="1" t="s">
        <v>20777</v>
      </c>
      <c r="K34" s="1" t="s">
        <v>20810</v>
      </c>
      <c r="L34" s="227" t="s">
        <v>20810</v>
      </c>
    </row>
    <row r="35" spans="2:12" x14ac:dyDescent="0.25">
      <c r="B35" s="1">
        <v>31</v>
      </c>
      <c r="C35" s="1" t="s">
        <v>20711</v>
      </c>
      <c r="D35" s="384">
        <v>43</v>
      </c>
      <c r="E35" s="384" t="s">
        <v>20808</v>
      </c>
      <c r="F35" s="1" t="s">
        <v>20809</v>
      </c>
      <c r="G35" s="1" t="s">
        <v>20804</v>
      </c>
      <c r="H35" s="1" t="s">
        <v>20777</v>
      </c>
      <c r="K35" s="1" t="s">
        <v>20811</v>
      </c>
      <c r="L35" s="227" t="s">
        <v>20812</v>
      </c>
    </row>
    <row r="36" spans="2:12" x14ac:dyDescent="0.25">
      <c r="B36" s="1">
        <v>32</v>
      </c>
      <c r="C36" s="1" t="s">
        <v>20711</v>
      </c>
      <c r="D36" s="384">
        <v>43</v>
      </c>
      <c r="E36" s="384" t="s">
        <v>20808</v>
      </c>
      <c r="F36" s="1" t="s">
        <v>20809</v>
      </c>
      <c r="G36" s="1" t="s">
        <v>20804</v>
      </c>
      <c r="H36" s="1" t="s">
        <v>20777</v>
      </c>
      <c r="J36" s="384" t="s">
        <v>20813</v>
      </c>
      <c r="K36" s="1" t="s">
        <v>20814</v>
      </c>
      <c r="L36" s="227" t="s">
        <v>20814</v>
      </c>
    </row>
    <row r="37" spans="2:12" x14ac:dyDescent="0.25">
      <c r="B37" s="1">
        <v>33</v>
      </c>
      <c r="C37" s="1" t="s">
        <v>20711</v>
      </c>
      <c r="D37" s="384">
        <v>43</v>
      </c>
      <c r="E37" s="384" t="s">
        <v>20808</v>
      </c>
      <c r="F37" s="1" t="s">
        <v>20809</v>
      </c>
      <c r="G37" s="1" t="s">
        <v>20804</v>
      </c>
      <c r="H37" s="1" t="s">
        <v>20777</v>
      </c>
      <c r="J37" s="384" t="s">
        <v>20813</v>
      </c>
      <c r="K37" s="1" t="s">
        <v>20815</v>
      </c>
      <c r="L37" s="227" t="s">
        <v>20815</v>
      </c>
    </row>
    <row r="38" spans="2:12" x14ac:dyDescent="0.25">
      <c r="B38" s="1">
        <v>34</v>
      </c>
      <c r="C38" s="1" t="s">
        <v>20711</v>
      </c>
      <c r="D38" s="384">
        <v>53</v>
      </c>
      <c r="E38" s="384" t="s">
        <v>20816</v>
      </c>
      <c r="F38" s="1" t="s">
        <v>20817</v>
      </c>
      <c r="G38" s="1" t="s">
        <v>20818</v>
      </c>
      <c r="H38" s="1" t="s">
        <v>20777</v>
      </c>
      <c r="I38" s="384" t="s">
        <v>197</v>
      </c>
      <c r="K38" s="1" t="s">
        <v>20819</v>
      </c>
      <c r="L38" s="227" t="s">
        <v>20819</v>
      </c>
    </row>
    <row r="39" spans="2:12" x14ac:dyDescent="0.25">
      <c r="B39" s="1">
        <v>35</v>
      </c>
      <c r="C39" s="1" t="s">
        <v>20711</v>
      </c>
      <c r="D39" s="384">
        <v>58</v>
      </c>
      <c r="E39" s="384" t="s">
        <v>20820</v>
      </c>
      <c r="F39" s="1" t="s">
        <v>20821</v>
      </c>
      <c r="G39" s="1" t="s">
        <v>20822</v>
      </c>
      <c r="H39" s="1" t="s">
        <v>20823</v>
      </c>
      <c r="K39" s="1" t="s">
        <v>20824</v>
      </c>
      <c r="L39" s="227" t="s">
        <v>20825</v>
      </c>
    </row>
    <row r="40" spans="2:12" x14ac:dyDescent="0.25">
      <c r="B40" s="1">
        <v>36</v>
      </c>
      <c r="C40" s="1" t="s">
        <v>20711</v>
      </c>
      <c r="D40" s="384">
        <v>59</v>
      </c>
      <c r="E40" s="384" t="s">
        <v>20826</v>
      </c>
      <c r="F40" s="1" t="s">
        <v>20827</v>
      </c>
      <c r="G40" s="1" t="s">
        <v>20822</v>
      </c>
      <c r="H40" s="1" t="s">
        <v>20823</v>
      </c>
      <c r="I40" s="384" t="s">
        <v>197</v>
      </c>
      <c r="K40" s="1" t="s">
        <v>20828</v>
      </c>
      <c r="L40" s="227" t="s">
        <v>20829</v>
      </c>
    </row>
    <row r="41" spans="2:12" x14ac:dyDescent="0.25">
      <c r="B41" s="1">
        <v>37</v>
      </c>
      <c r="C41" s="1" t="s">
        <v>20711</v>
      </c>
      <c r="D41" s="384">
        <v>60</v>
      </c>
      <c r="E41" s="384" t="s">
        <v>20826</v>
      </c>
      <c r="F41" s="1" t="s">
        <v>20827</v>
      </c>
      <c r="G41" s="1" t="s">
        <v>20822</v>
      </c>
      <c r="H41" s="1" t="s">
        <v>20823</v>
      </c>
      <c r="I41" s="384" t="s">
        <v>197</v>
      </c>
      <c r="K41" s="1" t="s">
        <v>20830</v>
      </c>
      <c r="L41" s="227" t="s">
        <v>20830</v>
      </c>
    </row>
    <row r="42" spans="2:12" x14ac:dyDescent="0.25">
      <c r="B42" s="1">
        <v>38</v>
      </c>
      <c r="C42" s="1" t="s">
        <v>20711</v>
      </c>
      <c r="D42" s="384">
        <v>60</v>
      </c>
      <c r="E42" s="384" t="s">
        <v>20826</v>
      </c>
      <c r="F42" s="1" t="s">
        <v>20827</v>
      </c>
      <c r="G42" s="1" t="s">
        <v>20822</v>
      </c>
      <c r="H42" s="1" t="s">
        <v>20823</v>
      </c>
      <c r="K42" s="1" t="s">
        <v>20831</v>
      </c>
      <c r="L42" s="227" t="s">
        <v>20832</v>
      </c>
    </row>
    <row r="43" spans="2:12" x14ac:dyDescent="0.25">
      <c r="B43" s="1">
        <v>39</v>
      </c>
      <c r="C43" s="1" t="s">
        <v>20711</v>
      </c>
      <c r="D43" s="384">
        <v>60</v>
      </c>
      <c r="E43" s="384" t="s">
        <v>20826</v>
      </c>
      <c r="F43" s="1" t="s">
        <v>20827</v>
      </c>
      <c r="G43" s="1" t="s">
        <v>20822</v>
      </c>
      <c r="H43" s="1" t="s">
        <v>20823</v>
      </c>
      <c r="I43" s="384" t="s">
        <v>197</v>
      </c>
      <c r="K43" s="1" t="s">
        <v>20833</v>
      </c>
      <c r="L43" s="227" t="s">
        <v>20834</v>
      </c>
    </row>
    <row r="44" spans="2:12" x14ac:dyDescent="0.25">
      <c r="B44" s="1">
        <v>40</v>
      </c>
      <c r="C44" s="1" t="s">
        <v>20711</v>
      </c>
      <c r="D44" s="384">
        <v>61</v>
      </c>
      <c r="E44" s="384" t="s">
        <v>20826</v>
      </c>
      <c r="F44" s="1" t="s">
        <v>20827</v>
      </c>
      <c r="G44" s="1" t="s">
        <v>20822</v>
      </c>
      <c r="H44" s="1" t="s">
        <v>20823</v>
      </c>
      <c r="I44" s="384" t="s">
        <v>197</v>
      </c>
      <c r="K44" s="1" t="s">
        <v>20835</v>
      </c>
      <c r="L44" s="227" t="s">
        <v>20835</v>
      </c>
    </row>
    <row r="45" spans="2:12" x14ac:dyDescent="0.25">
      <c r="B45" s="1">
        <v>41</v>
      </c>
      <c r="C45" s="1" t="s">
        <v>20711</v>
      </c>
      <c r="D45" s="384">
        <v>62</v>
      </c>
      <c r="E45" s="384" t="s">
        <v>20836</v>
      </c>
      <c r="F45" s="1" t="s">
        <v>20837</v>
      </c>
      <c r="G45" s="1" t="s">
        <v>20822</v>
      </c>
      <c r="H45" s="1" t="s">
        <v>20823</v>
      </c>
      <c r="I45" s="384" t="s">
        <v>197</v>
      </c>
      <c r="K45" s="1" t="s">
        <v>20838</v>
      </c>
      <c r="L45" s="227" t="s">
        <v>20839</v>
      </c>
    </row>
    <row r="46" spans="2:12" x14ac:dyDescent="0.25">
      <c r="B46" s="1">
        <v>42</v>
      </c>
      <c r="C46" s="1" t="s">
        <v>20711</v>
      </c>
      <c r="D46" s="384">
        <v>62</v>
      </c>
      <c r="E46" s="384" t="s">
        <v>20836</v>
      </c>
      <c r="F46" s="1" t="s">
        <v>20837</v>
      </c>
      <c r="G46" s="1" t="s">
        <v>20822</v>
      </c>
      <c r="H46" s="1" t="s">
        <v>20823</v>
      </c>
      <c r="I46" s="384" t="s">
        <v>197</v>
      </c>
      <c r="K46" s="1" t="s">
        <v>20840</v>
      </c>
      <c r="L46" s="227" t="s">
        <v>20841</v>
      </c>
    </row>
    <row r="47" spans="2:12" x14ac:dyDescent="0.25">
      <c r="B47" s="1">
        <v>43</v>
      </c>
      <c r="C47" s="1" t="s">
        <v>20711</v>
      </c>
      <c r="D47" s="384">
        <v>66</v>
      </c>
      <c r="E47" s="384" t="s">
        <v>20842</v>
      </c>
      <c r="F47" s="1" t="s">
        <v>20843</v>
      </c>
      <c r="G47" s="1" t="s">
        <v>20822</v>
      </c>
      <c r="H47" s="1" t="s">
        <v>20823</v>
      </c>
      <c r="I47" s="384" t="s">
        <v>197</v>
      </c>
      <c r="K47" s="1" t="s">
        <v>20844</v>
      </c>
      <c r="L47" s="227" t="s">
        <v>20845</v>
      </c>
    </row>
    <row r="48" spans="2:12" x14ac:dyDescent="0.25">
      <c r="B48" s="1">
        <v>44</v>
      </c>
      <c r="C48" s="1" t="s">
        <v>20711</v>
      </c>
      <c r="D48" s="384">
        <v>67</v>
      </c>
      <c r="E48" s="384" t="s">
        <v>20846</v>
      </c>
      <c r="F48" s="1" t="s">
        <v>20847</v>
      </c>
      <c r="G48" s="1" t="s">
        <v>20822</v>
      </c>
      <c r="H48" s="1" t="s">
        <v>20823</v>
      </c>
      <c r="I48" s="384" t="s">
        <v>197</v>
      </c>
      <c r="J48" s="384" t="s">
        <v>20848</v>
      </c>
      <c r="K48" s="1" t="s">
        <v>20849</v>
      </c>
      <c r="L48" s="227" t="s">
        <v>20850</v>
      </c>
    </row>
    <row r="49" spans="2:12" x14ac:dyDescent="0.25">
      <c r="B49" s="1">
        <v>45</v>
      </c>
      <c r="C49" s="1" t="s">
        <v>20711</v>
      </c>
      <c r="D49" s="384">
        <v>69</v>
      </c>
      <c r="E49" s="384" t="s">
        <v>20851</v>
      </c>
      <c r="F49" s="1" t="s">
        <v>20852</v>
      </c>
      <c r="G49" s="1" t="s">
        <v>20822</v>
      </c>
      <c r="H49" s="1" t="s">
        <v>20823</v>
      </c>
      <c r="I49" s="384" t="s">
        <v>197</v>
      </c>
      <c r="K49" s="1" t="s">
        <v>20853</v>
      </c>
      <c r="L49" s="227" t="s">
        <v>20853</v>
      </c>
    </row>
    <row r="50" spans="2:12" x14ac:dyDescent="0.25">
      <c r="B50" s="1">
        <v>46</v>
      </c>
      <c r="C50" s="1" t="s">
        <v>20711</v>
      </c>
      <c r="D50" s="384">
        <v>71</v>
      </c>
      <c r="E50" s="384" t="s">
        <v>20854</v>
      </c>
      <c r="F50" s="1" t="s">
        <v>20855</v>
      </c>
      <c r="G50" s="1" t="s">
        <v>20822</v>
      </c>
      <c r="H50" s="1" t="s">
        <v>20823</v>
      </c>
      <c r="I50" s="384" t="s">
        <v>197</v>
      </c>
      <c r="K50" s="1" t="s">
        <v>20856</v>
      </c>
      <c r="L50" s="227" t="s">
        <v>20856</v>
      </c>
    </row>
    <row r="51" spans="2:12" x14ac:dyDescent="0.25">
      <c r="B51" s="1">
        <v>47</v>
      </c>
      <c r="C51" s="1" t="s">
        <v>20711</v>
      </c>
      <c r="D51" s="384">
        <v>71</v>
      </c>
      <c r="E51" s="384" t="s">
        <v>20854</v>
      </c>
      <c r="F51" s="1" t="s">
        <v>20855</v>
      </c>
      <c r="G51" s="1" t="s">
        <v>20822</v>
      </c>
      <c r="H51" s="1" t="s">
        <v>20823</v>
      </c>
      <c r="I51" s="384" t="s">
        <v>197</v>
      </c>
      <c r="K51" s="1" t="s">
        <v>20857</v>
      </c>
      <c r="L51" s="227" t="s">
        <v>20858</v>
      </c>
    </row>
    <row r="52" spans="2:12" x14ac:dyDescent="0.25">
      <c r="B52" s="1">
        <v>48</v>
      </c>
      <c r="C52" s="1" t="s">
        <v>20711</v>
      </c>
      <c r="D52" s="384">
        <v>71</v>
      </c>
      <c r="E52" s="384" t="s">
        <v>20854</v>
      </c>
      <c r="F52" s="1" t="s">
        <v>20855</v>
      </c>
      <c r="G52" s="1" t="s">
        <v>20822</v>
      </c>
      <c r="H52" s="1" t="s">
        <v>20823</v>
      </c>
      <c r="I52" s="384" t="s">
        <v>197</v>
      </c>
      <c r="K52" s="1" t="s">
        <v>20859</v>
      </c>
      <c r="L52" s="227" t="s">
        <v>20860</v>
      </c>
    </row>
    <row r="53" spans="2:12" x14ac:dyDescent="0.25">
      <c r="B53" s="1">
        <v>49</v>
      </c>
      <c r="C53" s="1" t="s">
        <v>20711</v>
      </c>
      <c r="D53" s="384">
        <v>71</v>
      </c>
      <c r="E53" s="384" t="s">
        <v>20854</v>
      </c>
      <c r="F53" s="1" t="s">
        <v>20855</v>
      </c>
      <c r="G53" s="1" t="s">
        <v>20822</v>
      </c>
      <c r="H53" s="1" t="s">
        <v>20823</v>
      </c>
      <c r="I53" s="384" t="s">
        <v>197</v>
      </c>
      <c r="K53" s="1" t="s">
        <v>20861</v>
      </c>
      <c r="L53" s="227" t="s">
        <v>20862</v>
      </c>
    </row>
    <row r="54" spans="2:12" x14ac:dyDescent="0.25">
      <c r="B54" s="1">
        <v>50</v>
      </c>
      <c r="C54" s="1" t="s">
        <v>20711</v>
      </c>
      <c r="D54" s="384">
        <v>71</v>
      </c>
      <c r="E54" s="384" t="s">
        <v>20854</v>
      </c>
      <c r="F54" s="1" t="s">
        <v>20855</v>
      </c>
      <c r="G54" s="1" t="s">
        <v>20822</v>
      </c>
      <c r="H54" s="1" t="s">
        <v>20823</v>
      </c>
      <c r="K54" s="1" t="s">
        <v>20863</v>
      </c>
      <c r="L54" s="227" t="s">
        <v>20864</v>
      </c>
    </row>
    <row r="55" spans="2:12" x14ac:dyDescent="0.25">
      <c r="B55" s="1">
        <v>51</v>
      </c>
      <c r="C55" s="1" t="s">
        <v>20711</v>
      </c>
      <c r="D55" s="384">
        <v>73</v>
      </c>
      <c r="E55" s="384" t="s">
        <v>20865</v>
      </c>
      <c r="F55" s="1" t="s">
        <v>20866</v>
      </c>
      <c r="G55" s="1" t="s">
        <v>20822</v>
      </c>
      <c r="H55" s="1" t="s">
        <v>20823</v>
      </c>
      <c r="I55" s="384" t="s">
        <v>197</v>
      </c>
      <c r="K55" s="1" t="s">
        <v>20867</v>
      </c>
      <c r="L55" s="227" t="s">
        <v>20868</v>
      </c>
    </row>
    <row r="56" spans="2:12" x14ac:dyDescent="0.25">
      <c r="B56" s="1">
        <v>52</v>
      </c>
      <c r="C56" s="1" t="s">
        <v>20711</v>
      </c>
      <c r="D56" s="384">
        <v>74</v>
      </c>
      <c r="E56" s="384" t="s">
        <v>20865</v>
      </c>
      <c r="F56" s="1" t="s">
        <v>20866</v>
      </c>
      <c r="G56" s="1" t="s">
        <v>20822</v>
      </c>
      <c r="H56" s="1" t="s">
        <v>20823</v>
      </c>
      <c r="K56" s="1" t="s">
        <v>20869</v>
      </c>
      <c r="L56" s="227" t="s">
        <v>20869</v>
      </c>
    </row>
    <row r="57" spans="2:12" x14ac:dyDescent="0.25">
      <c r="B57" s="1">
        <v>53</v>
      </c>
      <c r="C57" s="1" t="s">
        <v>20711</v>
      </c>
      <c r="D57" s="384">
        <v>74</v>
      </c>
      <c r="E57" s="384" t="s">
        <v>20865</v>
      </c>
      <c r="F57" s="1" t="s">
        <v>20866</v>
      </c>
      <c r="G57" s="1" t="s">
        <v>20822</v>
      </c>
      <c r="H57" s="1" t="s">
        <v>20823</v>
      </c>
      <c r="K57" s="1" t="s">
        <v>20870</v>
      </c>
      <c r="L57" s="227" t="s">
        <v>20870</v>
      </c>
    </row>
    <row r="58" spans="2:12" x14ac:dyDescent="0.25">
      <c r="B58" s="1">
        <v>54</v>
      </c>
      <c r="C58" s="1" t="s">
        <v>20711</v>
      </c>
      <c r="D58" s="384">
        <v>74</v>
      </c>
      <c r="E58" s="384" t="s">
        <v>20865</v>
      </c>
      <c r="F58" s="1" t="s">
        <v>20866</v>
      </c>
      <c r="G58" s="1" t="s">
        <v>20822</v>
      </c>
      <c r="H58" s="1" t="s">
        <v>20823</v>
      </c>
      <c r="I58" s="384" t="s">
        <v>197</v>
      </c>
      <c r="J58" s="384" t="s">
        <v>20813</v>
      </c>
      <c r="K58" s="1" t="s">
        <v>20871</v>
      </c>
      <c r="L58" s="227" t="s">
        <v>20872</v>
      </c>
    </row>
    <row r="59" spans="2:12" x14ac:dyDescent="0.25">
      <c r="B59" s="1">
        <v>55</v>
      </c>
      <c r="C59" s="1" t="s">
        <v>20711</v>
      </c>
      <c r="D59" s="384">
        <v>74</v>
      </c>
      <c r="E59" s="384" t="s">
        <v>20865</v>
      </c>
      <c r="F59" s="1" t="s">
        <v>20866</v>
      </c>
      <c r="G59" s="1" t="s">
        <v>20822</v>
      </c>
      <c r="H59" s="1" t="s">
        <v>20823</v>
      </c>
      <c r="I59" s="384" t="s">
        <v>197</v>
      </c>
      <c r="J59" s="384" t="s">
        <v>20719</v>
      </c>
      <c r="K59" s="1" t="s">
        <v>20873</v>
      </c>
      <c r="L59" s="227" t="s">
        <v>20874</v>
      </c>
    </row>
    <row r="60" spans="2:12" x14ac:dyDescent="0.25">
      <c r="B60" s="1">
        <v>56</v>
      </c>
      <c r="C60" s="1" t="s">
        <v>20711</v>
      </c>
      <c r="D60" s="384">
        <v>74</v>
      </c>
      <c r="E60" s="384" t="s">
        <v>20865</v>
      </c>
      <c r="F60" s="1" t="s">
        <v>20866</v>
      </c>
      <c r="G60" s="1" t="s">
        <v>20822</v>
      </c>
      <c r="H60" s="1" t="s">
        <v>20823</v>
      </c>
      <c r="I60" s="384" t="s">
        <v>197</v>
      </c>
      <c r="K60" s="1" t="s">
        <v>20875</v>
      </c>
      <c r="L60" s="227" t="s">
        <v>20875</v>
      </c>
    </row>
    <row r="61" spans="2:12" x14ac:dyDescent="0.25">
      <c r="B61" s="1">
        <v>57</v>
      </c>
      <c r="C61" s="1" t="s">
        <v>20711</v>
      </c>
      <c r="D61" s="384">
        <v>74</v>
      </c>
      <c r="E61" s="384" t="s">
        <v>20865</v>
      </c>
      <c r="F61" s="1" t="s">
        <v>20866</v>
      </c>
      <c r="G61" s="1" t="s">
        <v>20822</v>
      </c>
      <c r="H61" s="1" t="s">
        <v>20823</v>
      </c>
      <c r="I61" s="384" t="s">
        <v>197</v>
      </c>
      <c r="J61" s="384" t="s">
        <v>20813</v>
      </c>
      <c r="K61" s="1" t="s">
        <v>20876</v>
      </c>
      <c r="L61" s="227" t="s">
        <v>20877</v>
      </c>
    </row>
    <row r="62" spans="2:12" x14ac:dyDescent="0.25">
      <c r="B62" s="1">
        <v>58</v>
      </c>
      <c r="C62" s="1" t="s">
        <v>20711</v>
      </c>
      <c r="D62" s="384">
        <v>76</v>
      </c>
      <c r="E62" s="384" t="s">
        <v>20878</v>
      </c>
      <c r="F62" s="1" t="s">
        <v>20879</v>
      </c>
      <c r="G62" s="1" t="s">
        <v>20880</v>
      </c>
      <c r="H62" s="1" t="s">
        <v>20823</v>
      </c>
      <c r="I62" s="384" t="s">
        <v>197</v>
      </c>
      <c r="J62" s="384" t="s">
        <v>20719</v>
      </c>
      <c r="K62" s="1" t="s">
        <v>20881</v>
      </c>
      <c r="L62" s="227" t="s">
        <v>20882</v>
      </c>
    </row>
    <row r="63" spans="2:12" x14ac:dyDescent="0.25">
      <c r="B63" s="1">
        <v>59</v>
      </c>
      <c r="C63" s="1" t="s">
        <v>20711</v>
      </c>
      <c r="D63" s="384">
        <v>77</v>
      </c>
      <c r="E63" s="384" t="s">
        <v>20878</v>
      </c>
      <c r="F63" s="1" t="s">
        <v>20879</v>
      </c>
      <c r="G63" s="1" t="s">
        <v>20880</v>
      </c>
      <c r="H63" s="1" t="s">
        <v>20823</v>
      </c>
      <c r="I63" s="384" t="s">
        <v>197</v>
      </c>
      <c r="J63" s="384" t="s">
        <v>20719</v>
      </c>
      <c r="K63" s="1" t="s">
        <v>20883</v>
      </c>
      <c r="L63" s="227" t="s">
        <v>20883</v>
      </c>
    </row>
    <row r="64" spans="2:12" x14ac:dyDescent="0.25">
      <c r="B64" s="1">
        <v>60</v>
      </c>
      <c r="C64" s="1" t="s">
        <v>20711</v>
      </c>
      <c r="D64" s="384">
        <v>77</v>
      </c>
      <c r="E64" s="384" t="s">
        <v>20878</v>
      </c>
      <c r="F64" s="1" t="s">
        <v>20879</v>
      </c>
      <c r="G64" s="1" t="s">
        <v>20880</v>
      </c>
      <c r="H64" s="1" t="s">
        <v>20823</v>
      </c>
      <c r="I64" s="384" t="s">
        <v>197</v>
      </c>
      <c r="J64" s="384" t="s">
        <v>20719</v>
      </c>
      <c r="K64" s="1" t="s">
        <v>20884</v>
      </c>
      <c r="L64" s="227" t="s">
        <v>20885</v>
      </c>
    </row>
    <row r="65" spans="2:12" x14ac:dyDescent="0.25">
      <c r="B65" s="1">
        <v>61</v>
      </c>
      <c r="C65" s="1" t="s">
        <v>20711</v>
      </c>
      <c r="D65" s="384">
        <v>79</v>
      </c>
      <c r="E65" s="384" t="s">
        <v>20886</v>
      </c>
      <c r="F65" s="1" t="s">
        <v>20887</v>
      </c>
      <c r="G65" s="1" t="s">
        <v>20880</v>
      </c>
      <c r="H65" s="1" t="s">
        <v>20823</v>
      </c>
      <c r="I65" s="384" t="s">
        <v>197</v>
      </c>
      <c r="K65" s="1" t="s">
        <v>20888</v>
      </c>
      <c r="L65" s="227" t="s">
        <v>20888</v>
      </c>
    </row>
    <row r="66" spans="2:12" x14ac:dyDescent="0.25">
      <c r="B66" s="1">
        <v>62</v>
      </c>
      <c r="C66" s="1" t="s">
        <v>20711</v>
      </c>
      <c r="D66" s="384">
        <v>81</v>
      </c>
      <c r="E66" s="384" t="s">
        <v>20889</v>
      </c>
      <c r="F66" s="1" t="s">
        <v>20890</v>
      </c>
      <c r="G66" s="1" t="s">
        <v>20890</v>
      </c>
      <c r="H66" s="1" t="s">
        <v>20715</v>
      </c>
      <c r="I66" s="384" t="s">
        <v>197</v>
      </c>
      <c r="K66" s="1" t="s">
        <v>20891</v>
      </c>
      <c r="L66" s="227" t="s">
        <v>20891</v>
      </c>
    </row>
    <row r="67" spans="2:12" x14ac:dyDescent="0.25">
      <c r="B67" s="1">
        <v>63</v>
      </c>
      <c r="C67" s="1" t="s">
        <v>20711</v>
      </c>
      <c r="D67" s="384">
        <v>82</v>
      </c>
      <c r="E67" s="384" t="s">
        <v>20892</v>
      </c>
      <c r="F67" s="1" t="s">
        <v>20893</v>
      </c>
      <c r="G67" s="1" t="s">
        <v>20894</v>
      </c>
      <c r="H67" s="1" t="s">
        <v>20715</v>
      </c>
      <c r="I67" s="384" t="s">
        <v>197</v>
      </c>
      <c r="K67" s="1" t="s">
        <v>20895</v>
      </c>
      <c r="L67" s="227" t="s">
        <v>20896</v>
      </c>
    </row>
    <row r="68" spans="2:12" x14ac:dyDescent="0.25">
      <c r="B68" s="1">
        <v>64</v>
      </c>
      <c r="C68" s="1" t="s">
        <v>20711</v>
      </c>
      <c r="D68" s="384">
        <v>83</v>
      </c>
      <c r="E68" s="384" t="s">
        <v>20892</v>
      </c>
      <c r="F68" s="1" t="s">
        <v>20893</v>
      </c>
      <c r="G68" s="1" t="s">
        <v>20894</v>
      </c>
      <c r="H68" s="1" t="s">
        <v>20715</v>
      </c>
      <c r="I68" s="384" t="s">
        <v>197</v>
      </c>
      <c r="K68" s="1" t="s">
        <v>20897</v>
      </c>
      <c r="L68" s="227" t="s">
        <v>20897</v>
      </c>
    </row>
    <row r="69" spans="2:12" x14ac:dyDescent="0.25">
      <c r="B69" s="1">
        <v>65</v>
      </c>
      <c r="C69" s="1" t="s">
        <v>20711</v>
      </c>
      <c r="D69" s="384">
        <v>84</v>
      </c>
      <c r="E69" s="384" t="s">
        <v>20892</v>
      </c>
      <c r="F69" s="1" t="s">
        <v>20893</v>
      </c>
      <c r="G69" s="1" t="s">
        <v>20894</v>
      </c>
      <c r="H69" s="1" t="s">
        <v>20715</v>
      </c>
      <c r="I69" s="384" t="s">
        <v>197</v>
      </c>
      <c r="K69" s="1" t="s">
        <v>20898</v>
      </c>
      <c r="L69" s="227" t="s">
        <v>20898</v>
      </c>
    </row>
    <row r="70" spans="2:12" x14ac:dyDescent="0.25">
      <c r="B70" s="1">
        <v>66</v>
      </c>
      <c r="C70" s="1" t="s">
        <v>20711</v>
      </c>
      <c r="D70" s="384">
        <v>84</v>
      </c>
      <c r="E70" s="384" t="s">
        <v>20892</v>
      </c>
      <c r="F70" s="1" t="s">
        <v>20893</v>
      </c>
      <c r="G70" s="1" t="s">
        <v>20894</v>
      </c>
      <c r="H70" s="1" t="s">
        <v>20715</v>
      </c>
      <c r="I70" s="384" t="s">
        <v>20899</v>
      </c>
      <c r="K70" s="1" t="s">
        <v>20900</v>
      </c>
      <c r="L70" s="227" t="s">
        <v>20901</v>
      </c>
    </row>
    <row r="71" spans="2:12" x14ac:dyDescent="0.25">
      <c r="B71" s="1">
        <v>67</v>
      </c>
      <c r="C71" s="1" t="s">
        <v>20711</v>
      </c>
      <c r="D71" s="384">
        <v>85</v>
      </c>
      <c r="E71" s="384" t="s">
        <v>20892</v>
      </c>
      <c r="F71" s="1" t="s">
        <v>20893</v>
      </c>
      <c r="G71" s="1" t="s">
        <v>20894</v>
      </c>
      <c r="H71" s="1" t="s">
        <v>20715</v>
      </c>
      <c r="I71" s="384" t="s">
        <v>197</v>
      </c>
      <c r="K71" s="1" t="s">
        <v>20902</v>
      </c>
      <c r="L71" s="227" t="s">
        <v>20903</v>
      </c>
    </row>
    <row r="72" spans="2:12" x14ac:dyDescent="0.25">
      <c r="B72" s="1">
        <v>68</v>
      </c>
      <c r="C72" s="1" t="s">
        <v>20711</v>
      </c>
      <c r="D72" s="384">
        <v>85</v>
      </c>
      <c r="E72" s="384" t="s">
        <v>20892</v>
      </c>
      <c r="F72" s="1" t="s">
        <v>20893</v>
      </c>
      <c r="G72" s="1" t="s">
        <v>20894</v>
      </c>
      <c r="H72" s="1" t="s">
        <v>20715</v>
      </c>
      <c r="I72" s="384" t="s">
        <v>197</v>
      </c>
      <c r="K72" s="1" t="s">
        <v>20904</v>
      </c>
      <c r="L72" s="227" t="s">
        <v>20904</v>
      </c>
    </row>
    <row r="73" spans="2:12" x14ac:dyDescent="0.25">
      <c r="B73" s="1">
        <v>69</v>
      </c>
      <c r="C73" s="1" t="s">
        <v>20711</v>
      </c>
      <c r="D73" s="384">
        <v>86</v>
      </c>
      <c r="E73" s="384" t="s">
        <v>20905</v>
      </c>
      <c r="F73" s="1" t="s">
        <v>2805</v>
      </c>
      <c r="G73" s="1" t="s">
        <v>20894</v>
      </c>
      <c r="H73" s="1" t="s">
        <v>20715</v>
      </c>
      <c r="K73" s="1" t="s">
        <v>20906</v>
      </c>
      <c r="L73" s="227" t="s">
        <v>20906</v>
      </c>
    </row>
    <row r="74" spans="2:12" x14ac:dyDescent="0.25">
      <c r="B74" s="1">
        <v>70</v>
      </c>
      <c r="C74" s="1" t="s">
        <v>20711</v>
      </c>
      <c r="D74" s="384">
        <v>87</v>
      </c>
      <c r="E74" s="384" t="s">
        <v>20905</v>
      </c>
      <c r="F74" s="1" t="s">
        <v>2805</v>
      </c>
      <c r="G74" s="1" t="s">
        <v>20894</v>
      </c>
      <c r="H74" s="1" t="s">
        <v>20715</v>
      </c>
      <c r="I74" s="384" t="s">
        <v>197</v>
      </c>
      <c r="K74" s="1" t="s">
        <v>20907</v>
      </c>
      <c r="L74" s="227" t="s">
        <v>20907</v>
      </c>
    </row>
    <row r="75" spans="2:12" x14ac:dyDescent="0.25">
      <c r="B75" s="1">
        <v>71</v>
      </c>
      <c r="C75" s="1" t="s">
        <v>20711</v>
      </c>
      <c r="D75" s="384">
        <v>87</v>
      </c>
      <c r="E75" s="384" t="s">
        <v>20905</v>
      </c>
      <c r="F75" s="1" t="s">
        <v>2805</v>
      </c>
      <c r="G75" s="1" t="s">
        <v>20894</v>
      </c>
      <c r="H75" s="1" t="s">
        <v>20715</v>
      </c>
      <c r="K75" s="1" t="s">
        <v>20908</v>
      </c>
      <c r="L75" s="227" t="s">
        <v>20908</v>
      </c>
    </row>
    <row r="76" spans="2:12" x14ac:dyDescent="0.25">
      <c r="B76" s="1">
        <v>72</v>
      </c>
      <c r="C76" s="1" t="s">
        <v>20711</v>
      </c>
      <c r="D76" s="384">
        <v>87</v>
      </c>
      <c r="E76" s="384" t="s">
        <v>20905</v>
      </c>
      <c r="F76" s="1" t="s">
        <v>2805</v>
      </c>
      <c r="G76" s="1" t="s">
        <v>20894</v>
      </c>
      <c r="H76" s="1" t="s">
        <v>20715</v>
      </c>
      <c r="K76" s="1" t="s">
        <v>20909</v>
      </c>
      <c r="L76" s="227" t="s">
        <v>20910</v>
      </c>
    </row>
    <row r="77" spans="2:12" x14ac:dyDescent="0.25">
      <c r="B77" s="1">
        <v>73</v>
      </c>
      <c r="C77" s="1" t="s">
        <v>20711</v>
      </c>
      <c r="D77" s="384">
        <v>88</v>
      </c>
      <c r="E77" s="384" t="s">
        <v>20911</v>
      </c>
      <c r="F77" s="1" t="s">
        <v>20912</v>
      </c>
      <c r="G77" s="1" t="s">
        <v>20913</v>
      </c>
      <c r="H77" s="1" t="s">
        <v>20715</v>
      </c>
      <c r="I77" s="384" t="s">
        <v>197</v>
      </c>
      <c r="J77" s="384" t="s">
        <v>20914</v>
      </c>
      <c r="K77" s="1" t="s">
        <v>20915</v>
      </c>
      <c r="L77" s="227" t="s">
        <v>20916</v>
      </c>
    </row>
    <row r="78" spans="2:12" x14ac:dyDescent="0.25">
      <c r="B78" s="1">
        <v>74</v>
      </c>
      <c r="C78" s="1" t="s">
        <v>20711</v>
      </c>
      <c r="D78" s="384">
        <v>91</v>
      </c>
      <c r="E78" s="384" t="s">
        <v>20917</v>
      </c>
      <c r="F78" s="1" t="s">
        <v>20918</v>
      </c>
      <c r="G78" s="1" t="s">
        <v>20919</v>
      </c>
      <c r="H78" s="1" t="s">
        <v>20920</v>
      </c>
      <c r="I78" s="384" t="s">
        <v>197</v>
      </c>
      <c r="J78" s="384" t="s">
        <v>20921</v>
      </c>
      <c r="K78" s="1" t="s">
        <v>20922</v>
      </c>
      <c r="L78" s="227" t="s">
        <v>20923</v>
      </c>
    </row>
    <row r="79" spans="2:12" x14ac:dyDescent="0.25">
      <c r="B79" s="1">
        <v>75</v>
      </c>
      <c r="C79" s="1" t="s">
        <v>20711</v>
      </c>
      <c r="D79" s="384">
        <v>91</v>
      </c>
      <c r="E79" s="384" t="s">
        <v>20917</v>
      </c>
      <c r="F79" s="1" t="s">
        <v>20918</v>
      </c>
      <c r="G79" s="1" t="s">
        <v>20919</v>
      </c>
      <c r="H79" s="1" t="s">
        <v>20920</v>
      </c>
      <c r="I79" s="384" t="s">
        <v>197</v>
      </c>
      <c r="K79" s="1" t="s">
        <v>20924</v>
      </c>
      <c r="L79" s="227" t="s">
        <v>20925</v>
      </c>
    </row>
    <row r="80" spans="2:12" x14ac:dyDescent="0.25">
      <c r="B80" s="1">
        <v>76</v>
      </c>
      <c r="C80" s="1" t="s">
        <v>20711</v>
      </c>
      <c r="D80" s="384">
        <v>91</v>
      </c>
      <c r="E80" s="384" t="s">
        <v>20917</v>
      </c>
      <c r="F80" s="1" t="s">
        <v>20918</v>
      </c>
      <c r="G80" s="1" t="s">
        <v>20919</v>
      </c>
      <c r="H80" s="1" t="s">
        <v>20920</v>
      </c>
      <c r="K80" s="1" t="s">
        <v>20926</v>
      </c>
      <c r="L80" s="227" t="s">
        <v>20926</v>
      </c>
    </row>
    <row r="81" spans="2:12" x14ac:dyDescent="0.25">
      <c r="B81" s="1">
        <v>77</v>
      </c>
      <c r="C81" s="1" t="s">
        <v>20711</v>
      </c>
      <c r="D81" s="384">
        <v>94</v>
      </c>
      <c r="E81" s="384" t="s">
        <v>20927</v>
      </c>
      <c r="F81" s="1" t="s">
        <v>20928</v>
      </c>
      <c r="G81" s="1" t="s">
        <v>20919</v>
      </c>
      <c r="H81" s="1" t="s">
        <v>20764</v>
      </c>
      <c r="K81" s="1" t="s">
        <v>20929</v>
      </c>
      <c r="L81" s="227" t="s">
        <v>20930</v>
      </c>
    </row>
    <row r="82" spans="2:12" x14ac:dyDescent="0.25">
      <c r="B82" s="1">
        <v>78</v>
      </c>
      <c r="C82" s="1" t="s">
        <v>20711</v>
      </c>
      <c r="D82" s="384">
        <v>94</v>
      </c>
      <c r="E82" s="384" t="s">
        <v>20927</v>
      </c>
      <c r="F82" s="1" t="s">
        <v>20928</v>
      </c>
      <c r="G82" s="1" t="s">
        <v>20919</v>
      </c>
      <c r="H82" s="1" t="s">
        <v>20920</v>
      </c>
      <c r="K82" s="1" t="s">
        <v>20931</v>
      </c>
      <c r="L82" s="227" t="s">
        <v>20931</v>
      </c>
    </row>
    <row r="83" spans="2:12" x14ac:dyDescent="0.25">
      <c r="B83" s="1">
        <v>79</v>
      </c>
      <c r="C83" s="1" t="s">
        <v>20711</v>
      </c>
      <c r="D83" s="384">
        <v>95</v>
      </c>
      <c r="E83" s="384" t="s">
        <v>20932</v>
      </c>
      <c r="F83" s="1" t="s">
        <v>20933</v>
      </c>
      <c r="G83" s="1" t="s">
        <v>20934</v>
      </c>
      <c r="H83" s="1" t="s">
        <v>20823</v>
      </c>
      <c r="I83" s="384" t="s">
        <v>197</v>
      </c>
      <c r="K83" s="1" t="s">
        <v>20935</v>
      </c>
      <c r="L83" s="227" t="s">
        <v>20936</v>
      </c>
    </row>
    <row r="84" spans="2:12" x14ac:dyDescent="0.25">
      <c r="B84" s="1">
        <v>80</v>
      </c>
      <c r="C84" s="1" t="s">
        <v>20711</v>
      </c>
      <c r="D84" s="384">
        <v>95</v>
      </c>
      <c r="E84" s="384" t="s">
        <v>20932</v>
      </c>
      <c r="F84" s="1" t="s">
        <v>20933</v>
      </c>
      <c r="G84" s="1" t="s">
        <v>20934</v>
      </c>
      <c r="H84" s="1" t="s">
        <v>20823</v>
      </c>
      <c r="K84" s="1" t="s">
        <v>20937</v>
      </c>
      <c r="L84" s="227" t="s">
        <v>20937</v>
      </c>
    </row>
    <row r="85" spans="2:12" x14ac:dyDescent="0.25">
      <c r="B85" s="1">
        <v>81</v>
      </c>
      <c r="C85" s="1" t="s">
        <v>20711</v>
      </c>
      <c r="D85" s="384">
        <v>96</v>
      </c>
      <c r="E85" s="384" t="s">
        <v>20932</v>
      </c>
      <c r="F85" s="1" t="s">
        <v>20933</v>
      </c>
      <c r="G85" s="1" t="s">
        <v>20934</v>
      </c>
      <c r="H85" s="1" t="s">
        <v>20823</v>
      </c>
      <c r="K85" s="1" t="s">
        <v>20938</v>
      </c>
      <c r="L85" s="227" t="s">
        <v>20938</v>
      </c>
    </row>
    <row r="86" spans="2:12" x14ac:dyDescent="0.25">
      <c r="B86" s="1">
        <v>82</v>
      </c>
      <c r="C86" s="1" t="s">
        <v>20711</v>
      </c>
      <c r="D86" s="384">
        <v>96</v>
      </c>
      <c r="E86" s="384" t="s">
        <v>20932</v>
      </c>
      <c r="F86" s="1" t="s">
        <v>20933</v>
      </c>
      <c r="G86" s="1" t="s">
        <v>20934</v>
      </c>
      <c r="H86" s="1" t="s">
        <v>20823</v>
      </c>
      <c r="I86" s="384" t="s">
        <v>197</v>
      </c>
      <c r="K86" s="1" t="s">
        <v>20939</v>
      </c>
      <c r="L86" s="227" t="s">
        <v>20940</v>
      </c>
    </row>
    <row r="87" spans="2:12" x14ac:dyDescent="0.25">
      <c r="B87" s="1">
        <v>83</v>
      </c>
      <c r="C87" s="1" t="s">
        <v>20711</v>
      </c>
      <c r="D87" s="384">
        <v>96</v>
      </c>
      <c r="E87" s="384" t="s">
        <v>20932</v>
      </c>
      <c r="F87" s="1" t="s">
        <v>20933</v>
      </c>
      <c r="G87" s="1" t="s">
        <v>20934</v>
      </c>
      <c r="H87" s="1" t="s">
        <v>20823</v>
      </c>
      <c r="I87" s="384" t="s">
        <v>197</v>
      </c>
      <c r="J87" s="384" t="s">
        <v>20813</v>
      </c>
      <c r="K87" s="1" t="s">
        <v>20941</v>
      </c>
      <c r="L87" s="227" t="s">
        <v>20942</v>
      </c>
    </row>
    <row r="88" spans="2:12" x14ac:dyDescent="0.25">
      <c r="B88" s="1">
        <v>84</v>
      </c>
      <c r="C88" s="1" t="s">
        <v>20711</v>
      </c>
      <c r="D88" s="384">
        <v>97</v>
      </c>
      <c r="E88" s="384" t="s">
        <v>20932</v>
      </c>
      <c r="F88" s="1" t="s">
        <v>20933</v>
      </c>
      <c r="G88" s="1" t="s">
        <v>20934</v>
      </c>
      <c r="H88" s="1" t="s">
        <v>20823</v>
      </c>
      <c r="K88" s="1" t="s">
        <v>20943</v>
      </c>
      <c r="L88" s="227" t="s">
        <v>20943</v>
      </c>
    </row>
    <row r="89" spans="2:12" x14ac:dyDescent="0.25">
      <c r="B89" s="1">
        <v>85</v>
      </c>
      <c r="C89" s="1" t="s">
        <v>20711</v>
      </c>
      <c r="D89" s="384">
        <v>97</v>
      </c>
      <c r="E89" s="384" t="s">
        <v>20932</v>
      </c>
      <c r="F89" s="1" t="s">
        <v>20933</v>
      </c>
      <c r="G89" s="1" t="s">
        <v>20934</v>
      </c>
      <c r="H89" s="1" t="s">
        <v>20823</v>
      </c>
      <c r="I89" s="384" t="s">
        <v>197</v>
      </c>
      <c r="K89" s="1" t="s">
        <v>20944</v>
      </c>
      <c r="L89" s="227" t="s">
        <v>20944</v>
      </c>
    </row>
    <row r="90" spans="2:12" x14ac:dyDescent="0.25">
      <c r="B90" s="1">
        <v>86</v>
      </c>
      <c r="C90" s="1" t="s">
        <v>20711</v>
      </c>
      <c r="D90" s="384">
        <v>97</v>
      </c>
      <c r="E90" s="384" t="s">
        <v>20932</v>
      </c>
      <c r="F90" s="1" t="s">
        <v>20933</v>
      </c>
      <c r="G90" s="1" t="s">
        <v>20934</v>
      </c>
      <c r="H90" s="1" t="s">
        <v>20823</v>
      </c>
      <c r="I90" s="384" t="s">
        <v>197</v>
      </c>
      <c r="K90" s="1" t="s">
        <v>20945</v>
      </c>
      <c r="L90" s="227" t="s">
        <v>20945</v>
      </c>
    </row>
    <row r="91" spans="2:12" x14ac:dyDescent="0.25">
      <c r="B91" s="1">
        <v>87</v>
      </c>
      <c r="C91" s="1" t="s">
        <v>20711</v>
      </c>
      <c r="D91" s="384">
        <v>97</v>
      </c>
      <c r="E91" s="384" t="s">
        <v>20932</v>
      </c>
      <c r="F91" s="1" t="s">
        <v>20933</v>
      </c>
      <c r="G91" s="1" t="s">
        <v>20934</v>
      </c>
      <c r="H91" s="1" t="s">
        <v>20823</v>
      </c>
      <c r="J91" s="384" t="s">
        <v>20719</v>
      </c>
      <c r="K91" s="1" t="s">
        <v>20946</v>
      </c>
      <c r="L91" s="227" t="s">
        <v>20946</v>
      </c>
    </row>
    <row r="92" spans="2:12" x14ac:dyDescent="0.25">
      <c r="B92" s="1">
        <v>88</v>
      </c>
      <c r="C92" s="1" t="s">
        <v>20711</v>
      </c>
      <c r="D92" s="384">
        <v>97</v>
      </c>
      <c r="E92" s="384" t="s">
        <v>20932</v>
      </c>
      <c r="F92" s="1" t="s">
        <v>20933</v>
      </c>
      <c r="G92" s="1" t="s">
        <v>20934</v>
      </c>
      <c r="H92" s="1" t="s">
        <v>20823</v>
      </c>
      <c r="I92" s="384" t="s">
        <v>197</v>
      </c>
      <c r="J92" s="384" t="s">
        <v>20719</v>
      </c>
      <c r="K92" s="1" t="s">
        <v>20947</v>
      </c>
      <c r="L92" s="227" t="s">
        <v>20947</v>
      </c>
    </row>
    <row r="93" spans="2:12" x14ac:dyDescent="0.25">
      <c r="B93" s="1">
        <v>89</v>
      </c>
      <c r="C93" s="1" t="s">
        <v>20711</v>
      </c>
      <c r="D93" s="384">
        <v>97</v>
      </c>
      <c r="E93" s="384" t="s">
        <v>20932</v>
      </c>
      <c r="F93" s="1" t="s">
        <v>20933</v>
      </c>
      <c r="G93" s="1" t="s">
        <v>20934</v>
      </c>
      <c r="H93" s="1" t="s">
        <v>20823</v>
      </c>
      <c r="K93" s="1" t="s">
        <v>20948</v>
      </c>
      <c r="L93" s="227" t="s">
        <v>20948</v>
      </c>
    </row>
    <row r="94" spans="2:12" x14ac:dyDescent="0.25">
      <c r="B94" s="1">
        <v>90</v>
      </c>
      <c r="C94" s="1" t="s">
        <v>20711</v>
      </c>
      <c r="D94" s="384">
        <v>97</v>
      </c>
      <c r="E94" s="384" t="s">
        <v>20932</v>
      </c>
      <c r="F94" s="1" t="s">
        <v>20933</v>
      </c>
      <c r="G94" s="1" t="s">
        <v>20934</v>
      </c>
      <c r="H94" s="1" t="s">
        <v>20823</v>
      </c>
      <c r="K94" s="1" t="s">
        <v>20949</v>
      </c>
      <c r="L94" s="227" t="s">
        <v>20949</v>
      </c>
    </row>
    <row r="95" spans="2:12" x14ac:dyDescent="0.25">
      <c r="B95" s="1">
        <v>91</v>
      </c>
      <c r="C95" s="1" t="s">
        <v>20711</v>
      </c>
      <c r="D95" s="384">
        <v>97</v>
      </c>
      <c r="E95" s="384" t="s">
        <v>20932</v>
      </c>
      <c r="F95" s="1" t="s">
        <v>20933</v>
      </c>
      <c r="G95" s="1" t="s">
        <v>20934</v>
      </c>
      <c r="H95" s="1" t="s">
        <v>20823</v>
      </c>
      <c r="K95" s="1" t="s">
        <v>20950</v>
      </c>
      <c r="L95" s="227" t="s">
        <v>20950</v>
      </c>
    </row>
    <row r="96" spans="2:12" x14ac:dyDescent="0.25">
      <c r="B96" s="1">
        <v>92</v>
      </c>
      <c r="C96" s="1" t="s">
        <v>20711</v>
      </c>
      <c r="D96" s="384">
        <v>98</v>
      </c>
      <c r="E96" s="384" t="s">
        <v>20932</v>
      </c>
      <c r="F96" s="1" t="s">
        <v>20933</v>
      </c>
      <c r="G96" s="1" t="s">
        <v>20934</v>
      </c>
      <c r="H96" s="1" t="s">
        <v>20823</v>
      </c>
      <c r="I96" s="384" t="s">
        <v>197</v>
      </c>
      <c r="K96" s="1" t="s">
        <v>20951</v>
      </c>
      <c r="L96" s="227" t="s">
        <v>20952</v>
      </c>
    </row>
    <row r="97" spans="2:12" x14ac:dyDescent="0.25">
      <c r="B97" s="1">
        <v>93</v>
      </c>
      <c r="C97" s="1" t="s">
        <v>20711</v>
      </c>
      <c r="D97" s="384">
        <v>98</v>
      </c>
      <c r="E97" s="384" t="s">
        <v>20932</v>
      </c>
      <c r="F97" s="1" t="s">
        <v>20933</v>
      </c>
      <c r="G97" s="1" t="s">
        <v>20934</v>
      </c>
      <c r="H97" s="1" t="s">
        <v>20823</v>
      </c>
      <c r="K97" s="1" t="s">
        <v>20953</v>
      </c>
      <c r="L97" s="227" t="s">
        <v>20953</v>
      </c>
    </row>
    <row r="98" spans="2:12" x14ac:dyDescent="0.25">
      <c r="B98" s="1">
        <v>94</v>
      </c>
      <c r="C98" s="1" t="s">
        <v>20711</v>
      </c>
      <c r="D98" s="384">
        <v>98</v>
      </c>
      <c r="E98" s="384" t="s">
        <v>20932</v>
      </c>
      <c r="F98" s="1" t="s">
        <v>20933</v>
      </c>
      <c r="G98" s="1" t="s">
        <v>20934</v>
      </c>
      <c r="H98" s="1" t="s">
        <v>20823</v>
      </c>
      <c r="K98" s="1" t="s">
        <v>20954</v>
      </c>
      <c r="L98" s="227" t="s">
        <v>20954</v>
      </c>
    </row>
    <row r="99" spans="2:12" x14ac:dyDescent="0.25">
      <c r="B99" s="1">
        <v>95</v>
      </c>
      <c r="C99" s="1" t="s">
        <v>20711</v>
      </c>
      <c r="D99" s="384">
        <v>98</v>
      </c>
      <c r="E99" s="384" t="s">
        <v>20932</v>
      </c>
      <c r="F99" s="1" t="s">
        <v>20933</v>
      </c>
      <c r="G99" s="1" t="s">
        <v>20934</v>
      </c>
      <c r="H99" s="1" t="s">
        <v>20823</v>
      </c>
      <c r="K99" s="1" t="s">
        <v>20955</v>
      </c>
      <c r="L99" s="227" t="s">
        <v>20955</v>
      </c>
    </row>
    <row r="100" spans="2:12" x14ac:dyDescent="0.25">
      <c r="B100" s="1">
        <v>96</v>
      </c>
      <c r="C100" s="1" t="s">
        <v>20711</v>
      </c>
      <c r="D100" s="384">
        <v>98</v>
      </c>
      <c r="E100" s="384" t="s">
        <v>20932</v>
      </c>
      <c r="F100" s="1" t="s">
        <v>20933</v>
      </c>
      <c r="G100" s="1" t="s">
        <v>20934</v>
      </c>
      <c r="H100" s="1" t="s">
        <v>20823</v>
      </c>
      <c r="I100" s="384" t="s">
        <v>197</v>
      </c>
      <c r="K100" s="1" t="s">
        <v>20956</v>
      </c>
      <c r="L100" s="227" t="s">
        <v>20957</v>
      </c>
    </row>
    <row r="101" spans="2:12" x14ac:dyDescent="0.25">
      <c r="B101" s="1">
        <v>97</v>
      </c>
      <c r="C101" s="1" t="s">
        <v>20711</v>
      </c>
      <c r="D101" s="384">
        <v>98</v>
      </c>
      <c r="E101" s="384" t="s">
        <v>20932</v>
      </c>
      <c r="F101" s="1" t="s">
        <v>20933</v>
      </c>
      <c r="G101" s="1" t="s">
        <v>20934</v>
      </c>
      <c r="H101" s="1" t="s">
        <v>20823</v>
      </c>
      <c r="I101" s="384" t="s">
        <v>197</v>
      </c>
      <c r="K101" s="1" t="s">
        <v>20958</v>
      </c>
      <c r="L101" s="227" t="s">
        <v>20958</v>
      </c>
    </row>
    <row r="102" spans="2:12" x14ac:dyDescent="0.25">
      <c r="B102" s="1">
        <v>98</v>
      </c>
      <c r="C102" s="1" t="s">
        <v>20711</v>
      </c>
      <c r="D102" s="384">
        <v>98</v>
      </c>
      <c r="E102" s="384" t="s">
        <v>20932</v>
      </c>
      <c r="F102" s="1" t="s">
        <v>20933</v>
      </c>
      <c r="G102" s="1" t="s">
        <v>20934</v>
      </c>
      <c r="H102" s="1" t="s">
        <v>20823</v>
      </c>
      <c r="K102" s="1" t="s">
        <v>20959</v>
      </c>
      <c r="L102" s="227" t="s">
        <v>20959</v>
      </c>
    </row>
    <row r="103" spans="2:12" x14ac:dyDescent="0.25">
      <c r="B103" s="1">
        <v>99</v>
      </c>
      <c r="C103" s="1" t="s">
        <v>20711</v>
      </c>
      <c r="D103" s="384">
        <v>98</v>
      </c>
      <c r="E103" s="384" t="s">
        <v>20932</v>
      </c>
      <c r="F103" s="1" t="s">
        <v>20933</v>
      </c>
      <c r="G103" s="1" t="s">
        <v>20934</v>
      </c>
      <c r="H103" s="1" t="s">
        <v>20823</v>
      </c>
      <c r="I103" s="384" t="s">
        <v>197</v>
      </c>
      <c r="K103" s="1" t="s">
        <v>20960</v>
      </c>
      <c r="L103" s="227" t="s">
        <v>20960</v>
      </c>
    </row>
    <row r="104" spans="2:12" x14ac:dyDescent="0.25">
      <c r="B104" s="1">
        <v>100</v>
      </c>
      <c r="C104" s="1" t="s">
        <v>20711</v>
      </c>
      <c r="D104" s="384">
        <v>98</v>
      </c>
      <c r="E104" s="384" t="s">
        <v>20932</v>
      </c>
      <c r="F104" s="1" t="s">
        <v>20933</v>
      </c>
      <c r="G104" s="1" t="s">
        <v>20934</v>
      </c>
      <c r="H104" s="1" t="s">
        <v>20823</v>
      </c>
      <c r="K104" s="1" t="s">
        <v>20961</v>
      </c>
      <c r="L104" s="227" t="s">
        <v>20961</v>
      </c>
    </row>
    <row r="105" spans="2:12" x14ac:dyDescent="0.25">
      <c r="B105" s="1">
        <v>101</v>
      </c>
      <c r="C105" s="1" t="s">
        <v>20711</v>
      </c>
      <c r="D105" s="384">
        <v>98</v>
      </c>
      <c r="E105" s="384" t="s">
        <v>20932</v>
      </c>
      <c r="F105" s="1" t="s">
        <v>20933</v>
      </c>
      <c r="G105" s="1" t="s">
        <v>20934</v>
      </c>
      <c r="H105" s="1" t="s">
        <v>20823</v>
      </c>
      <c r="I105" s="384" t="s">
        <v>197</v>
      </c>
      <c r="K105" s="1" t="s">
        <v>20962</v>
      </c>
      <c r="L105" s="227" t="s">
        <v>20963</v>
      </c>
    </row>
    <row r="106" spans="2:12" x14ac:dyDescent="0.25">
      <c r="B106" s="1">
        <v>102</v>
      </c>
      <c r="C106" s="1" t="s">
        <v>20711</v>
      </c>
      <c r="D106" s="384">
        <v>98</v>
      </c>
      <c r="E106" s="384" t="s">
        <v>20932</v>
      </c>
      <c r="F106" s="1" t="s">
        <v>20933</v>
      </c>
      <c r="G106" s="1" t="s">
        <v>20934</v>
      </c>
      <c r="H106" s="1" t="s">
        <v>20823</v>
      </c>
      <c r="K106" s="1" t="s">
        <v>20964</v>
      </c>
      <c r="L106" s="227" t="s">
        <v>20964</v>
      </c>
    </row>
    <row r="107" spans="2:12" x14ac:dyDescent="0.25">
      <c r="B107" s="1">
        <v>103</v>
      </c>
      <c r="C107" s="1" t="s">
        <v>20711</v>
      </c>
      <c r="D107" s="384">
        <v>102</v>
      </c>
      <c r="E107" s="384" t="s">
        <v>20965</v>
      </c>
      <c r="F107" s="1" t="s">
        <v>20966</v>
      </c>
      <c r="G107" s="1" t="s">
        <v>20934</v>
      </c>
      <c r="H107" s="1" t="s">
        <v>20920</v>
      </c>
      <c r="K107" s="1" t="s">
        <v>20967</v>
      </c>
      <c r="L107" s="227" t="s">
        <v>20968</v>
      </c>
    </row>
    <row r="108" spans="2:12" x14ac:dyDescent="0.25">
      <c r="B108" s="1">
        <v>104</v>
      </c>
      <c r="C108" s="1" t="s">
        <v>20711</v>
      </c>
      <c r="D108" s="384">
        <v>103</v>
      </c>
      <c r="E108" s="384" t="s">
        <v>20965</v>
      </c>
      <c r="F108" s="1" t="s">
        <v>20966</v>
      </c>
      <c r="G108" s="1" t="s">
        <v>20934</v>
      </c>
      <c r="H108" s="1" t="s">
        <v>20920</v>
      </c>
      <c r="K108" s="1" t="s">
        <v>20969</v>
      </c>
      <c r="L108" s="227" t="s">
        <v>20969</v>
      </c>
    </row>
    <row r="109" spans="2:12" x14ac:dyDescent="0.25">
      <c r="B109" s="1">
        <v>105</v>
      </c>
      <c r="C109" s="1" t="s">
        <v>20711</v>
      </c>
      <c r="D109" s="384">
        <v>1</v>
      </c>
      <c r="F109" s="1" t="s">
        <v>20970</v>
      </c>
      <c r="H109" s="1" t="s">
        <v>20920</v>
      </c>
      <c r="I109" s="384" t="s">
        <v>197</v>
      </c>
      <c r="K109" s="1" t="s">
        <v>20971</v>
      </c>
      <c r="L109" s="227" t="s">
        <v>20971</v>
      </c>
    </row>
    <row r="110" spans="2:12" x14ac:dyDescent="0.25">
      <c r="B110" s="1">
        <v>106</v>
      </c>
      <c r="C110" s="1" t="s">
        <v>20711</v>
      </c>
      <c r="D110" s="384">
        <v>3</v>
      </c>
      <c r="E110" s="384" t="s">
        <v>20712</v>
      </c>
      <c r="F110" s="1" t="s">
        <v>20713</v>
      </c>
      <c r="G110" s="1" t="s">
        <v>20972</v>
      </c>
      <c r="H110" s="1" t="s">
        <v>20715</v>
      </c>
      <c r="I110" s="384" t="s">
        <v>197</v>
      </c>
      <c r="K110" s="1" t="s">
        <v>20973</v>
      </c>
      <c r="L110" s="227" t="s">
        <v>20974</v>
      </c>
    </row>
    <row r="111" spans="2:12" x14ac:dyDescent="0.25">
      <c r="B111" s="1">
        <v>107</v>
      </c>
      <c r="C111" s="1" t="s">
        <v>20711</v>
      </c>
      <c r="D111" s="384">
        <v>7</v>
      </c>
      <c r="F111" s="1" t="s">
        <v>20880</v>
      </c>
      <c r="H111" s="1" t="s">
        <v>20823</v>
      </c>
      <c r="I111" s="384" t="s">
        <v>197</v>
      </c>
      <c r="K111" s="1" t="s">
        <v>20975</v>
      </c>
      <c r="L111" s="227" t="s">
        <v>20976</v>
      </c>
    </row>
    <row r="112" spans="2:12" x14ac:dyDescent="0.25">
      <c r="B112" s="1">
        <v>108</v>
      </c>
      <c r="C112" s="1" t="s">
        <v>20711</v>
      </c>
      <c r="D112" s="384">
        <v>8</v>
      </c>
      <c r="E112" s="384" t="s">
        <v>20725</v>
      </c>
      <c r="F112" s="1" t="s">
        <v>20977</v>
      </c>
      <c r="G112" s="1" t="s">
        <v>20978</v>
      </c>
      <c r="H112" s="1" t="s">
        <v>20715</v>
      </c>
      <c r="I112" s="384" t="s">
        <v>197</v>
      </c>
      <c r="K112" s="1" t="s">
        <v>20979</v>
      </c>
      <c r="L112" s="227" t="s">
        <v>20980</v>
      </c>
    </row>
    <row r="113" spans="2:12" x14ac:dyDescent="0.25">
      <c r="B113" s="1">
        <v>109</v>
      </c>
      <c r="C113" s="1" t="s">
        <v>20711</v>
      </c>
      <c r="D113" s="384">
        <v>9</v>
      </c>
      <c r="E113" s="384" t="s">
        <v>20725</v>
      </c>
      <c r="F113" s="1" t="s">
        <v>20726</v>
      </c>
      <c r="G113" s="1" t="s">
        <v>20978</v>
      </c>
      <c r="H113" s="1" t="s">
        <v>20715</v>
      </c>
      <c r="I113" s="384" t="s">
        <v>197</v>
      </c>
      <c r="K113" s="1" t="s">
        <v>20981</v>
      </c>
      <c r="L113" s="227" t="s">
        <v>20982</v>
      </c>
    </row>
    <row r="114" spans="2:12" x14ac:dyDescent="0.25">
      <c r="B114" s="1">
        <v>110</v>
      </c>
      <c r="C114" s="1" t="s">
        <v>20711</v>
      </c>
      <c r="D114" s="384">
        <v>11</v>
      </c>
      <c r="E114" s="384" t="s">
        <v>20983</v>
      </c>
      <c r="F114" s="1" t="s">
        <v>20984</v>
      </c>
      <c r="G114" s="1" t="s">
        <v>20985</v>
      </c>
      <c r="H114" s="1" t="s">
        <v>20715</v>
      </c>
      <c r="I114" s="384" t="s">
        <v>197</v>
      </c>
      <c r="K114" s="1" t="s">
        <v>20986</v>
      </c>
      <c r="L114" s="227" t="s">
        <v>20987</v>
      </c>
    </row>
    <row r="115" spans="2:12" x14ac:dyDescent="0.25">
      <c r="B115" s="1">
        <v>111</v>
      </c>
      <c r="C115" s="1" t="s">
        <v>20711</v>
      </c>
      <c r="D115" s="384">
        <v>19</v>
      </c>
      <c r="E115" s="384" t="s">
        <v>20752</v>
      </c>
      <c r="F115" s="1" t="s">
        <v>20772</v>
      </c>
      <c r="G115" s="1" t="s">
        <v>142</v>
      </c>
      <c r="H115" s="1" t="s">
        <v>20715</v>
      </c>
      <c r="I115" s="384" t="s">
        <v>20758</v>
      </c>
      <c r="K115" s="1" t="s">
        <v>20988</v>
      </c>
      <c r="L115" s="227" t="s">
        <v>20989</v>
      </c>
    </row>
    <row r="116" spans="2:12" x14ac:dyDescent="0.25">
      <c r="B116" s="1">
        <v>112</v>
      </c>
      <c r="C116" s="1" t="s">
        <v>20711</v>
      </c>
      <c r="D116" s="384">
        <v>25</v>
      </c>
      <c r="E116" s="384" t="s">
        <v>20770</v>
      </c>
      <c r="F116" s="1" t="s">
        <v>20990</v>
      </c>
      <c r="G116" s="1" t="s">
        <v>20991</v>
      </c>
      <c r="H116" s="1" t="s">
        <v>20764</v>
      </c>
      <c r="I116" s="384" t="s">
        <v>20992</v>
      </c>
      <c r="K116" s="1" t="s">
        <v>20993</v>
      </c>
      <c r="L116" s="227" t="s">
        <v>20994</v>
      </c>
    </row>
    <row r="117" spans="2:12" x14ac:dyDescent="0.25">
      <c r="B117" s="1">
        <v>113</v>
      </c>
      <c r="C117" s="1" t="s">
        <v>20711</v>
      </c>
      <c r="D117" s="384">
        <v>29</v>
      </c>
      <c r="E117" s="384" t="s">
        <v>20774</v>
      </c>
      <c r="F117" s="1" t="s">
        <v>20795</v>
      </c>
      <c r="G117" s="1" t="s">
        <v>2074</v>
      </c>
      <c r="H117" s="1" t="s">
        <v>20777</v>
      </c>
      <c r="I117" s="384" t="s">
        <v>197</v>
      </c>
      <c r="K117" s="1" t="s">
        <v>20995</v>
      </c>
      <c r="L117" s="227" t="s">
        <v>20995</v>
      </c>
    </row>
    <row r="118" spans="2:12" x14ac:dyDescent="0.25">
      <c r="B118" s="1">
        <v>114</v>
      </c>
      <c r="C118" s="1" t="s">
        <v>20711</v>
      </c>
      <c r="D118" s="384">
        <v>31</v>
      </c>
      <c r="E118" s="384" t="s">
        <v>20781</v>
      </c>
      <c r="F118" s="1" t="s">
        <v>20772</v>
      </c>
      <c r="G118" s="1" t="s">
        <v>20996</v>
      </c>
      <c r="H118" s="1" t="s">
        <v>20777</v>
      </c>
      <c r="I118" s="384" t="s">
        <v>197</v>
      </c>
      <c r="K118" s="1" t="s">
        <v>20997</v>
      </c>
      <c r="L118" s="227" t="s">
        <v>20998</v>
      </c>
    </row>
    <row r="119" spans="2:12" x14ac:dyDescent="0.25">
      <c r="B119" s="1">
        <v>115</v>
      </c>
      <c r="C119" s="1" t="s">
        <v>20711</v>
      </c>
      <c r="D119" s="384">
        <v>31</v>
      </c>
      <c r="E119" s="384" t="s">
        <v>20781</v>
      </c>
      <c r="F119" s="1" t="s">
        <v>20772</v>
      </c>
      <c r="G119" s="1" t="s">
        <v>20996</v>
      </c>
      <c r="H119" s="1" t="s">
        <v>20777</v>
      </c>
      <c r="I119" s="384" t="s">
        <v>197</v>
      </c>
      <c r="K119" s="1" t="s">
        <v>20999</v>
      </c>
      <c r="L119" s="227" t="s">
        <v>21000</v>
      </c>
    </row>
    <row r="120" spans="2:12" x14ac:dyDescent="0.25">
      <c r="B120" s="1">
        <v>116</v>
      </c>
      <c r="C120" s="1" t="s">
        <v>20711</v>
      </c>
      <c r="D120" s="384">
        <v>35</v>
      </c>
      <c r="E120" s="384" t="s">
        <v>20789</v>
      </c>
      <c r="F120" s="1" t="s">
        <v>20772</v>
      </c>
      <c r="G120" s="1" t="s">
        <v>21001</v>
      </c>
      <c r="H120" s="1" t="s">
        <v>20777</v>
      </c>
      <c r="I120" s="384" t="s">
        <v>197</v>
      </c>
      <c r="K120" s="1" t="s">
        <v>21002</v>
      </c>
      <c r="L120" s="227" t="s">
        <v>21003</v>
      </c>
    </row>
    <row r="121" spans="2:12" x14ac:dyDescent="0.25">
      <c r="B121" s="1">
        <v>117</v>
      </c>
      <c r="C121" s="1" t="s">
        <v>20711</v>
      </c>
      <c r="D121" s="384">
        <v>36</v>
      </c>
      <c r="E121" s="384" t="s">
        <v>20793</v>
      </c>
      <c r="F121" s="1" t="s">
        <v>20772</v>
      </c>
      <c r="G121" s="1" t="s">
        <v>2082</v>
      </c>
      <c r="H121" s="1" t="s">
        <v>20777</v>
      </c>
      <c r="I121" s="384" t="s">
        <v>197</v>
      </c>
      <c r="K121" s="1" t="s">
        <v>21004</v>
      </c>
      <c r="L121" s="227" t="s">
        <v>21004</v>
      </c>
    </row>
    <row r="122" spans="2:12" x14ac:dyDescent="0.25">
      <c r="B122" s="1">
        <v>118</v>
      </c>
      <c r="C122" s="1" t="s">
        <v>20711</v>
      </c>
      <c r="D122" s="384">
        <v>43</v>
      </c>
      <c r="E122" s="384" t="s">
        <v>20808</v>
      </c>
      <c r="F122" s="1" t="s">
        <v>20772</v>
      </c>
      <c r="G122" s="1" t="s">
        <v>21005</v>
      </c>
      <c r="H122" s="1" t="s">
        <v>20777</v>
      </c>
      <c r="I122" s="384" t="s">
        <v>197</v>
      </c>
      <c r="K122" s="1" t="s">
        <v>21006</v>
      </c>
      <c r="L122" s="227" t="s">
        <v>21007</v>
      </c>
    </row>
    <row r="123" spans="2:12" x14ac:dyDescent="0.25">
      <c r="B123" s="1">
        <v>119</v>
      </c>
      <c r="C123" s="1" t="s">
        <v>20711</v>
      </c>
      <c r="D123" s="384">
        <v>47</v>
      </c>
      <c r="E123" s="384" t="s">
        <v>21008</v>
      </c>
      <c r="F123" s="1" t="s">
        <v>20795</v>
      </c>
      <c r="G123" s="1" t="s">
        <v>21009</v>
      </c>
      <c r="H123" s="1" t="s">
        <v>20777</v>
      </c>
      <c r="I123" s="384" t="s">
        <v>197</v>
      </c>
      <c r="K123" s="1" t="s">
        <v>21010</v>
      </c>
      <c r="L123" s="227" t="s">
        <v>21010</v>
      </c>
    </row>
    <row r="124" spans="2:12" x14ac:dyDescent="0.25">
      <c r="B124" s="1">
        <v>120</v>
      </c>
      <c r="C124" s="1" t="s">
        <v>20711</v>
      </c>
      <c r="D124" s="384">
        <v>49</v>
      </c>
      <c r="E124" s="384" t="s">
        <v>21011</v>
      </c>
      <c r="F124" s="1" t="s">
        <v>21012</v>
      </c>
      <c r="G124" s="1" t="s">
        <v>21013</v>
      </c>
      <c r="H124" s="1" t="s">
        <v>20777</v>
      </c>
      <c r="I124" s="384" t="s">
        <v>197</v>
      </c>
      <c r="K124" s="1" t="s">
        <v>21014</v>
      </c>
      <c r="L124" s="227" t="s">
        <v>21015</v>
      </c>
    </row>
    <row r="125" spans="2:12" x14ac:dyDescent="0.25">
      <c r="B125" s="1">
        <v>121</v>
      </c>
      <c r="C125" s="1" t="s">
        <v>20711</v>
      </c>
      <c r="D125" s="384">
        <v>49</v>
      </c>
      <c r="E125" s="384" t="s">
        <v>21011</v>
      </c>
      <c r="F125" s="1" t="s">
        <v>20772</v>
      </c>
      <c r="G125" s="1" t="s">
        <v>21013</v>
      </c>
      <c r="H125" s="1" t="s">
        <v>20764</v>
      </c>
      <c r="I125" s="384" t="s">
        <v>197</v>
      </c>
      <c r="K125" s="1" t="s">
        <v>21016</v>
      </c>
      <c r="L125" s="227" t="s">
        <v>21016</v>
      </c>
    </row>
    <row r="126" spans="2:12" x14ac:dyDescent="0.25">
      <c r="B126" s="1">
        <v>122</v>
      </c>
      <c r="C126" s="1" t="s">
        <v>20711</v>
      </c>
      <c r="D126" s="384">
        <v>51</v>
      </c>
      <c r="E126" s="384" t="s">
        <v>21017</v>
      </c>
      <c r="F126" s="1" t="s">
        <v>21018</v>
      </c>
      <c r="G126" s="1" t="s">
        <v>2243</v>
      </c>
      <c r="H126" s="1" t="s">
        <v>20777</v>
      </c>
      <c r="I126" s="384" t="s">
        <v>197</v>
      </c>
      <c r="K126" s="1" t="s">
        <v>21019</v>
      </c>
      <c r="L126" s="227" t="s">
        <v>21020</v>
      </c>
    </row>
    <row r="127" spans="2:12" x14ac:dyDescent="0.25">
      <c r="B127" s="1">
        <v>123</v>
      </c>
      <c r="C127" s="1" t="s">
        <v>20711</v>
      </c>
      <c r="D127" s="384">
        <v>52</v>
      </c>
      <c r="E127" s="384" t="s">
        <v>21021</v>
      </c>
      <c r="F127" s="1" t="s">
        <v>20772</v>
      </c>
      <c r="G127" s="1" t="s">
        <v>21022</v>
      </c>
      <c r="H127" s="1" t="s">
        <v>20777</v>
      </c>
      <c r="I127" s="384" t="s">
        <v>197</v>
      </c>
      <c r="K127" s="1" t="s">
        <v>21023</v>
      </c>
      <c r="L127" s="227" t="s">
        <v>21023</v>
      </c>
    </row>
    <row r="128" spans="2:12" x14ac:dyDescent="0.25">
      <c r="B128" s="1">
        <v>124</v>
      </c>
      <c r="C128" s="1" t="s">
        <v>20711</v>
      </c>
      <c r="D128" s="384">
        <v>58</v>
      </c>
      <c r="E128" s="384" t="s">
        <v>20820</v>
      </c>
      <c r="F128" s="1" t="s">
        <v>20821</v>
      </c>
      <c r="G128" s="1" t="s">
        <v>13375</v>
      </c>
      <c r="H128" s="1" t="s">
        <v>20764</v>
      </c>
      <c r="I128" s="384" t="s">
        <v>197</v>
      </c>
      <c r="K128" s="1" t="s">
        <v>21024</v>
      </c>
      <c r="L128" s="227" t="s">
        <v>21025</v>
      </c>
    </row>
    <row r="129" spans="2:12" x14ac:dyDescent="0.25">
      <c r="B129" s="1">
        <v>125</v>
      </c>
      <c r="C129" s="1" t="s">
        <v>20711</v>
      </c>
      <c r="D129" s="384">
        <v>61</v>
      </c>
      <c r="E129" s="384" t="s">
        <v>20826</v>
      </c>
      <c r="F129" s="1" t="s">
        <v>20772</v>
      </c>
      <c r="G129" s="1" t="s">
        <v>13381</v>
      </c>
      <c r="H129" s="1" t="s">
        <v>20823</v>
      </c>
      <c r="I129" s="384" t="s">
        <v>197</v>
      </c>
      <c r="K129" s="1" t="s">
        <v>21026</v>
      </c>
      <c r="L129" s="227" t="s">
        <v>21027</v>
      </c>
    </row>
    <row r="130" spans="2:12" x14ac:dyDescent="0.25">
      <c r="B130" s="1">
        <v>126</v>
      </c>
      <c r="C130" s="1" t="s">
        <v>20711</v>
      </c>
      <c r="D130" s="384">
        <v>62</v>
      </c>
      <c r="E130" s="384" t="s">
        <v>20836</v>
      </c>
      <c r="F130" s="1" t="s">
        <v>20772</v>
      </c>
      <c r="G130" s="1" t="s">
        <v>2300</v>
      </c>
      <c r="H130" s="1" t="s">
        <v>20823</v>
      </c>
      <c r="I130" s="384" t="s">
        <v>197</v>
      </c>
      <c r="K130" s="1" t="s">
        <v>21028</v>
      </c>
      <c r="L130" s="227" t="s">
        <v>21029</v>
      </c>
    </row>
    <row r="131" spans="2:12" x14ac:dyDescent="0.25">
      <c r="B131" s="1">
        <v>127</v>
      </c>
      <c r="C131" s="1" t="s">
        <v>20711</v>
      </c>
      <c r="D131" s="384">
        <v>66</v>
      </c>
      <c r="E131" s="384" t="s">
        <v>20842</v>
      </c>
      <c r="F131" s="1" t="s">
        <v>20843</v>
      </c>
      <c r="G131" s="1" t="s">
        <v>21030</v>
      </c>
      <c r="H131" s="1" t="s">
        <v>20823</v>
      </c>
      <c r="I131" s="384" t="s">
        <v>197</v>
      </c>
      <c r="K131" s="1" t="s">
        <v>21031</v>
      </c>
      <c r="L131" s="227" t="s">
        <v>21032</v>
      </c>
    </row>
    <row r="132" spans="2:12" x14ac:dyDescent="0.25">
      <c r="B132" s="1">
        <v>128</v>
      </c>
      <c r="C132" s="1" t="s">
        <v>20711</v>
      </c>
      <c r="D132" s="384">
        <v>67</v>
      </c>
      <c r="E132" s="384" t="s">
        <v>20846</v>
      </c>
      <c r="F132" s="1" t="s">
        <v>20772</v>
      </c>
      <c r="G132" s="1" t="s">
        <v>2303</v>
      </c>
      <c r="H132" s="1" t="s">
        <v>20823</v>
      </c>
      <c r="I132" s="384" t="s">
        <v>197</v>
      </c>
      <c r="K132" s="1" t="s">
        <v>21033</v>
      </c>
      <c r="L132" s="227" t="s">
        <v>21034</v>
      </c>
    </row>
    <row r="133" spans="2:12" x14ac:dyDescent="0.25">
      <c r="B133" s="1">
        <v>129</v>
      </c>
      <c r="C133" s="1" t="s">
        <v>20711</v>
      </c>
      <c r="D133" s="384">
        <v>84</v>
      </c>
      <c r="E133" s="384" t="s">
        <v>20892</v>
      </c>
      <c r="F133" s="1" t="s">
        <v>20772</v>
      </c>
      <c r="G133" s="1" t="s">
        <v>21035</v>
      </c>
      <c r="H133" s="1" t="s">
        <v>20715</v>
      </c>
      <c r="I133" s="384" t="s">
        <v>21036</v>
      </c>
      <c r="K133" s="1" t="s">
        <v>21037</v>
      </c>
      <c r="L133" s="227" t="s">
        <v>21038</v>
      </c>
    </row>
    <row r="134" spans="2:12" x14ac:dyDescent="0.25">
      <c r="B134" s="1">
        <v>130</v>
      </c>
      <c r="C134" s="1" t="s">
        <v>20711</v>
      </c>
      <c r="D134" s="384">
        <v>85</v>
      </c>
      <c r="E134" s="384" t="s">
        <v>20892</v>
      </c>
      <c r="F134" s="1" t="s">
        <v>20795</v>
      </c>
      <c r="G134" s="1" t="s">
        <v>21035</v>
      </c>
      <c r="H134" s="1" t="s">
        <v>20715</v>
      </c>
      <c r="I134" s="384" t="s">
        <v>197</v>
      </c>
      <c r="K134" s="1" t="s">
        <v>21039</v>
      </c>
      <c r="L134" s="227" t="s">
        <v>21039</v>
      </c>
    </row>
    <row r="135" spans="2:12" x14ac:dyDescent="0.25">
      <c r="B135" s="1">
        <v>131</v>
      </c>
      <c r="C135" s="1" t="s">
        <v>20711</v>
      </c>
      <c r="D135" s="384">
        <v>88</v>
      </c>
      <c r="E135" s="384" t="s">
        <v>20911</v>
      </c>
      <c r="F135" s="1" t="s">
        <v>20912</v>
      </c>
      <c r="G135" s="1" t="s">
        <v>21040</v>
      </c>
      <c r="H135" s="1" t="s">
        <v>20715</v>
      </c>
      <c r="I135" s="384" t="s">
        <v>197</v>
      </c>
      <c r="K135" s="1" t="s">
        <v>21041</v>
      </c>
      <c r="L135" s="227" t="s">
        <v>21042</v>
      </c>
    </row>
    <row r="136" spans="2:12" x14ac:dyDescent="0.25">
      <c r="B136" s="1">
        <v>132</v>
      </c>
      <c r="C136" s="1" t="s">
        <v>20711</v>
      </c>
      <c r="D136" s="384">
        <v>100</v>
      </c>
      <c r="E136" s="384" t="s">
        <v>20965</v>
      </c>
      <c r="F136" s="1" t="s">
        <v>21043</v>
      </c>
      <c r="G136" s="1" t="s">
        <v>21044</v>
      </c>
      <c r="H136" s="1" t="s">
        <v>20920</v>
      </c>
      <c r="I136" s="384" t="s">
        <v>197</v>
      </c>
      <c r="K136" s="1" t="s">
        <v>21043</v>
      </c>
      <c r="L136" s="227" t="s">
        <v>21043</v>
      </c>
    </row>
    <row r="137" spans="2:12" x14ac:dyDescent="0.25">
      <c r="B137" s="1">
        <v>133</v>
      </c>
      <c r="C137" s="1" t="s">
        <v>20711</v>
      </c>
      <c r="D137" s="384">
        <v>101</v>
      </c>
      <c r="E137" s="384" t="s">
        <v>20965</v>
      </c>
      <c r="F137" s="1" t="s">
        <v>21045</v>
      </c>
      <c r="G137" s="1" t="s">
        <v>21044</v>
      </c>
      <c r="H137" s="1" t="s">
        <v>20920</v>
      </c>
      <c r="K137" s="1" t="s">
        <v>21046</v>
      </c>
      <c r="L137" s="227" t="s">
        <v>21045</v>
      </c>
    </row>
    <row r="138" spans="2:12" x14ac:dyDescent="0.25">
      <c r="B138" s="1">
        <v>134</v>
      </c>
      <c r="C138" s="1" t="s">
        <v>20711</v>
      </c>
      <c r="D138" s="384">
        <v>102</v>
      </c>
      <c r="E138" s="384" t="s">
        <v>20965</v>
      </c>
      <c r="F138" s="1" t="s">
        <v>21047</v>
      </c>
      <c r="G138" s="1" t="s">
        <v>21044</v>
      </c>
      <c r="H138" s="1" t="s">
        <v>20920</v>
      </c>
      <c r="K138" s="1" t="s">
        <v>21048</v>
      </c>
      <c r="L138" s="227" t="s">
        <v>21049</v>
      </c>
    </row>
    <row r="139" spans="2:12" x14ac:dyDescent="0.25">
      <c r="B139" s="1">
        <v>135</v>
      </c>
      <c r="C139" s="1" t="s">
        <v>20711</v>
      </c>
      <c r="D139" s="384">
        <v>103</v>
      </c>
      <c r="E139" s="384" t="s">
        <v>20965</v>
      </c>
      <c r="F139" s="1" t="s">
        <v>21050</v>
      </c>
      <c r="G139" s="1" t="s">
        <v>21044</v>
      </c>
      <c r="H139" s="1" t="s">
        <v>20920</v>
      </c>
      <c r="I139" s="384" t="s">
        <v>197</v>
      </c>
      <c r="K139" s="1" t="s">
        <v>21050</v>
      </c>
      <c r="L139" s="227" t="s">
        <v>21050</v>
      </c>
    </row>
    <row r="140" spans="2:12" x14ac:dyDescent="0.25">
      <c r="B140" s="1">
        <v>136</v>
      </c>
      <c r="C140" s="1" t="s">
        <v>20711</v>
      </c>
      <c r="D140" s="384">
        <v>104</v>
      </c>
      <c r="E140" s="384" t="s">
        <v>20965</v>
      </c>
      <c r="F140" s="1" t="s">
        <v>21051</v>
      </c>
      <c r="G140" s="1" t="s">
        <v>21044</v>
      </c>
      <c r="H140" s="1" t="s">
        <v>20920</v>
      </c>
      <c r="I140" s="384" t="s">
        <v>197</v>
      </c>
      <c r="K140" s="1" t="s">
        <v>21051</v>
      </c>
      <c r="L140" s="227" t="s">
        <v>21051</v>
      </c>
    </row>
    <row r="141" spans="2:12" x14ac:dyDescent="0.25">
      <c r="B141" s="1">
        <v>137</v>
      </c>
      <c r="C141" s="1" t="s">
        <v>21052</v>
      </c>
      <c r="D141" s="384">
        <v>26</v>
      </c>
      <c r="E141" s="384" t="s">
        <v>20770</v>
      </c>
      <c r="F141" s="1" t="s">
        <v>20771</v>
      </c>
      <c r="G141" s="1" t="s">
        <v>20763</v>
      </c>
      <c r="H141" s="1" t="s">
        <v>20764</v>
      </c>
      <c r="I141" s="384" t="s">
        <v>20992</v>
      </c>
      <c r="J141" s="384" t="s">
        <v>20914</v>
      </c>
      <c r="K141" s="1" t="s">
        <v>21053</v>
      </c>
      <c r="L141" s="227" t="s">
        <v>21054</v>
      </c>
    </row>
    <row r="142" spans="2:12" x14ac:dyDescent="0.25">
      <c r="B142" s="1">
        <v>138</v>
      </c>
      <c r="C142" s="1" t="s">
        <v>21052</v>
      </c>
      <c r="D142" s="384">
        <v>27</v>
      </c>
      <c r="E142" s="384" t="s">
        <v>21055</v>
      </c>
      <c r="F142" s="1" t="s">
        <v>21056</v>
      </c>
      <c r="G142" s="1" t="s">
        <v>20763</v>
      </c>
      <c r="H142" s="1" t="s">
        <v>20764</v>
      </c>
      <c r="I142" s="384" t="s">
        <v>21057</v>
      </c>
      <c r="J142" s="384" t="s">
        <v>20914</v>
      </c>
      <c r="K142" s="1" t="s">
        <v>21058</v>
      </c>
      <c r="L142" s="227" t="s">
        <v>21059</v>
      </c>
    </row>
    <row r="143" spans="2:12" x14ac:dyDescent="0.25">
      <c r="B143" s="1">
        <v>139</v>
      </c>
      <c r="C143" s="1" t="s">
        <v>21052</v>
      </c>
      <c r="D143" s="384">
        <v>27</v>
      </c>
      <c r="E143" s="384" t="s">
        <v>21055</v>
      </c>
      <c r="F143" s="1" t="s">
        <v>21056</v>
      </c>
      <c r="G143" s="1" t="s">
        <v>20763</v>
      </c>
      <c r="H143" s="1" t="s">
        <v>20764</v>
      </c>
      <c r="I143" s="384" t="s">
        <v>20992</v>
      </c>
      <c r="J143" s="384" t="s">
        <v>20914</v>
      </c>
      <c r="K143" s="1" t="s">
        <v>21060</v>
      </c>
      <c r="L143" s="227" t="s">
        <v>21060</v>
      </c>
    </row>
    <row r="144" spans="2:12" x14ac:dyDescent="0.25">
      <c r="B144" s="1">
        <v>140</v>
      </c>
      <c r="C144" s="1" t="s">
        <v>21052</v>
      </c>
      <c r="D144" s="384">
        <v>27</v>
      </c>
      <c r="E144" s="384" t="s">
        <v>21055</v>
      </c>
      <c r="F144" s="1" t="s">
        <v>21056</v>
      </c>
      <c r="G144" s="1" t="s">
        <v>20763</v>
      </c>
      <c r="H144" s="1" t="s">
        <v>20764</v>
      </c>
      <c r="I144" s="384" t="s">
        <v>191</v>
      </c>
      <c r="K144" s="1" t="s">
        <v>21061</v>
      </c>
      <c r="L144" s="227" t="s">
        <v>21062</v>
      </c>
    </row>
    <row r="145" spans="2:12" x14ac:dyDescent="0.25">
      <c r="B145" s="1">
        <v>141</v>
      </c>
      <c r="C145" s="1" t="s">
        <v>21052</v>
      </c>
      <c r="D145" s="384">
        <v>27</v>
      </c>
      <c r="E145" s="384" t="s">
        <v>21055</v>
      </c>
      <c r="F145" s="1" t="s">
        <v>21056</v>
      </c>
      <c r="G145" s="1" t="s">
        <v>20763</v>
      </c>
      <c r="H145" s="1" t="s">
        <v>20764</v>
      </c>
      <c r="I145" s="384" t="s">
        <v>191</v>
      </c>
      <c r="J145" s="384" t="s">
        <v>20914</v>
      </c>
      <c r="K145" s="1" t="s">
        <v>21063</v>
      </c>
      <c r="L145" s="227" t="s">
        <v>21063</v>
      </c>
    </row>
    <row r="146" spans="2:12" x14ac:dyDescent="0.25">
      <c r="B146" s="1">
        <v>142</v>
      </c>
      <c r="C146" s="1" t="s">
        <v>21052</v>
      </c>
      <c r="D146" s="384">
        <v>33</v>
      </c>
      <c r="E146" s="384" t="s">
        <v>20781</v>
      </c>
      <c r="F146" s="1" t="s">
        <v>20782</v>
      </c>
      <c r="G146" s="1" t="s">
        <v>20776</v>
      </c>
      <c r="H146" s="1" t="s">
        <v>20777</v>
      </c>
      <c r="I146" s="384" t="s">
        <v>184</v>
      </c>
      <c r="J146" s="384" t="s">
        <v>20755</v>
      </c>
      <c r="K146" s="1" t="s">
        <v>21064</v>
      </c>
      <c r="L146" s="227" t="s">
        <v>21064</v>
      </c>
    </row>
    <row r="147" spans="2:12" x14ac:dyDescent="0.25">
      <c r="B147" s="1">
        <v>143</v>
      </c>
      <c r="C147" s="1" t="s">
        <v>21052</v>
      </c>
      <c r="D147" s="384">
        <v>34</v>
      </c>
      <c r="E147" s="384" t="s">
        <v>20785</v>
      </c>
      <c r="F147" s="1" t="s">
        <v>20786</v>
      </c>
      <c r="G147" s="1" t="s">
        <v>20776</v>
      </c>
      <c r="H147" s="1" t="s">
        <v>20777</v>
      </c>
      <c r="K147" s="1" t="s">
        <v>21065</v>
      </c>
      <c r="L147" s="227" t="s">
        <v>21066</v>
      </c>
    </row>
    <row r="148" spans="2:12" x14ac:dyDescent="0.25">
      <c r="B148" s="1">
        <v>144</v>
      </c>
      <c r="C148" s="1" t="s">
        <v>21052</v>
      </c>
      <c r="D148" s="384">
        <v>38</v>
      </c>
      <c r="E148" s="384" t="s">
        <v>20798</v>
      </c>
      <c r="F148" s="1" t="s">
        <v>20799</v>
      </c>
      <c r="G148" s="1" t="s">
        <v>20791</v>
      </c>
      <c r="H148" s="1" t="s">
        <v>20777</v>
      </c>
      <c r="J148" s="384" t="s">
        <v>20719</v>
      </c>
      <c r="K148" s="1" t="s">
        <v>21067</v>
      </c>
      <c r="L148" s="227" t="s">
        <v>21068</v>
      </c>
    </row>
    <row r="149" spans="2:12" x14ac:dyDescent="0.25">
      <c r="B149" s="1">
        <v>145</v>
      </c>
      <c r="C149" s="1" t="s">
        <v>21052</v>
      </c>
      <c r="D149" s="384">
        <v>39</v>
      </c>
      <c r="E149" s="384" t="s">
        <v>20802</v>
      </c>
      <c r="F149" s="1" t="s">
        <v>20803</v>
      </c>
      <c r="G149" s="1" t="s">
        <v>20804</v>
      </c>
      <c r="H149" s="1" t="s">
        <v>20777</v>
      </c>
      <c r="I149" s="384" t="s">
        <v>197</v>
      </c>
      <c r="J149" s="384" t="s">
        <v>20755</v>
      </c>
      <c r="K149" s="1" t="s">
        <v>21069</v>
      </c>
      <c r="L149" s="227" t="s">
        <v>21070</v>
      </c>
    </row>
    <row r="150" spans="2:12" x14ac:dyDescent="0.25">
      <c r="B150" s="1">
        <v>146</v>
      </c>
      <c r="C150" s="1" t="s">
        <v>21052</v>
      </c>
      <c r="D150" s="384">
        <v>40</v>
      </c>
      <c r="E150" s="384" t="s">
        <v>21071</v>
      </c>
      <c r="F150" s="1" t="s">
        <v>21072</v>
      </c>
      <c r="G150" s="1" t="s">
        <v>20804</v>
      </c>
      <c r="H150" s="1" t="s">
        <v>20777</v>
      </c>
      <c r="K150" s="1" t="s">
        <v>21073</v>
      </c>
      <c r="L150" s="227" t="s">
        <v>21074</v>
      </c>
    </row>
    <row r="151" spans="2:12" x14ac:dyDescent="0.25">
      <c r="B151" s="1">
        <v>147</v>
      </c>
      <c r="C151" s="1" t="s">
        <v>21052</v>
      </c>
      <c r="D151" s="384">
        <v>42</v>
      </c>
      <c r="E151" s="384" t="s">
        <v>21075</v>
      </c>
      <c r="F151" s="1" t="s">
        <v>21076</v>
      </c>
      <c r="G151" s="1" t="s">
        <v>20804</v>
      </c>
      <c r="H151" s="1" t="s">
        <v>20777</v>
      </c>
      <c r="K151" s="1" t="s">
        <v>21077</v>
      </c>
      <c r="L151" s="227" t="s">
        <v>21077</v>
      </c>
    </row>
    <row r="152" spans="2:12" x14ac:dyDescent="0.25">
      <c r="B152" s="1">
        <v>148</v>
      </c>
      <c r="C152" s="1" t="s">
        <v>21052</v>
      </c>
      <c r="D152" s="384">
        <v>43</v>
      </c>
      <c r="E152" s="384" t="s">
        <v>20808</v>
      </c>
      <c r="F152" s="1" t="s">
        <v>20809</v>
      </c>
      <c r="G152" s="1" t="s">
        <v>20804</v>
      </c>
      <c r="H152" s="1" t="s">
        <v>20777</v>
      </c>
      <c r="I152" s="384" t="s">
        <v>20758</v>
      </c>
      <c r="J152" s="384" t="s">
        <v>21078</v>
      </c>
      <c r="K152" s="1" t="s">
        <v>21079</v>
      </c>
      <c r="L152" s="227" t="s">
        <v>21080</v>
      </c>
    </row>
    <row r="153" spans="2:12" x14ac:dyDescent="0.25">
      <c r="B153" s="1">
        <v>149</v>
      </c>
      <c r="C153" s="1" t="s">
        <v>21052</v>
      </c>
      <c r="D153" s="384">
        <v>45</v>
      </c>
      <c r="E153" s="384" t="s">
        <v>21081</v>
      </c>
      <c r="F153" s="1" t="s">
        <v>21082</v>
      </c>
      <c r="G153" s="1" t="s">
        <v>20818</v>
      </c>
      <c r="H153" s="1" t="s">
        <v>20777</v>
      </c>
      <c r="I153" s="384" t="s">
        <v>20992</v>
      </c>
      <c r="J153" s="384" t="s">
        <v>20755</v>
      </c>
      <c r="K153" s="1" t="s">
        <v>21083</v>
      </c>
      <c r="L153" s="227" t="s">
        <v>21084</v>
      </c>
    </row>
    <row r="154" spans="2:12" x14ac:dyDescent="0.25">
      <c r="B154" s="1">
        <v>150</v>
      </c>
      <c r="C154" s="1" t="s">
        <v>21052</v>
      </c>
      <c r="D154" s="384">
        <v>46</v>
      </c>
      <c r="E154" s="384" t="s">
        <v>21081</v>
      </c>
      <c r="F154" s="1" t="s">
        <v>21082</v>
      </c>
      <c r="G154" s="1" t="s">
        <v>20818</v>
      </c>
      <c r="H154" s="1" t="s">
        <v>20764</v>
      </c>
      <c r="I154" s="384" t="s">
        <v>197</v>
      </c>
      <c r="J154" s="384" t="s">
        <v>21085</v>
      </c>
      <c r="K154" s="1" t="s">
        <v>21086</v>
      </c>
      <c r="L154" s="227" t="s">
        <v>21087</v>
      </c>
    </row>
    <row r="155" spans="2:12" x14ac:dyDescent="0.25">
      <c r="B155" s="1">
        <v>151</v>
      </c>
      <c r="C155" s="1" t="s">
        <v>21052</v>
      </c>
      <c r="D155" s="384">
        <v>46</v>
      </c>
      <c r="E155" s="384" t="s">
        <v>21081</v>
      </c>
      <c r="F155" s="1" t="s">
        <v>21082</v>
      </c>
      <c r="G155" s="1" t="s">
        <v>20818</v>
      </c>
      <c r="H155" s="1" t="s">
        <v>20764</v>
      </c>
      <c r="I155" s="384" t="s">
        <v>20992</v>
      </c>
      <c r="J155" s="384" t="s">
        <v>21088</v>
      </c>
      <c r="K155" s="1" t="s">
        <v>21089</v>
      </c>
      <c r="L155" s="227" t="s">
        <v>21090</v>
      </c>
    </row>
    <row r="156" spans="2:12" x14ac:dyDescent="0.25">
      <c r="B156" s="1">
        <v>152</v>
      </c>
      <c r="C156" s="1" t="s">
        <v>21052</v>
      </c>
      <c r="D156" s="384">
        <v>47</v>
      </c>
      <c r="E156" s="384" t="s">
        <v>21008</v>
      </c>
      <c r="F156" s="1" t="s">
        <v>21091</v>
      </c>
      <c r="G156" s="1" t="s">
        <v>20818</v>
      </c>
      <c r="H156" s="1" t="s">
        <v>20764</v>
      </c>
      <c r="I156" s="384" t="s">
        <v>20992</v>
      </c>
      <c r="J156" s="384" t="s">
        <v>21088</v>
      </c>
      <c r="K156" s="1" t="s">
        <v>21092</v>
      </c>
      <c r="L156" s="227" t="s">
        <v>21093</v>
      </c>
    </row>
    <row r="157" spans="2:12" x14ac:dyDescent="0.25">
      <c r="B157" s="1">
        <v>153</v>
      </c>
      <c r="C157" s="1" t="s">
        <v>21052</v>
      </c>
      <c r="D157" s="384">
        <v>49</v>
      </c>
      <c r="E157" s="384" t="s">
        <v>21011</v>
      </c>
      <c r="F157" s="1" t="s">
        <v>21012</v>
      </c>
      <c r="G157" s="1" t="s">
        <v>20818</v>
      </c>
      <c r="H157" s="1" t="s">
        <v>20777</v>
      </c>
      <c r="I157" s="384" t="s">
        <v>197</v>
      </c>
      <c r="J157" s="384" t="s">
        <v>20719</v>
      </c>
      <c r="K157" s="1" t="s">
        <v>21094</v>
      </c>
      <c r="L157" s="227" t="s">
        <v>21095</v>
      </c>
    </row>
    <row r="158" spans="2:12" x14ac:dyDescent="0.25">
      <c r="B158" s="1">
        <v>154</v>
      </c>
      <c r="C158" s="1" t="s">
        <v>21052</v>
      </c>
      <c r="D158" s="384">
        <v>49</v>
      </c>
      <c r="E158" s="384" t="s">
        <v>21011</v>
      </c>
      <c r="F158" s="1" t="s">
        <v>21012</v>
      </c>
      <c r="G158" s="1" t="s">
        <v>20818</v>
      </c>
      <c r="H158" s="1" t="s">
        <v>20764</v>
      </c>
      <c r="I158" s="384" t="s">
        <v>20758</v>
      </c>
      <c r="K158" s="1" t="s">
        <v>21096</v>
      </c>
      <c r="L158" s="227" t="s">
        <v>21097</v>
      </c>
    </row>
    <row r="159" spans="2:12" x14ac:dyDescent="0.25">
      <c r="B159" s="1">
        <v>155</v>
      </c>
      <c r="C159" s="1" t="s">
        <v>21052</v>
      </c>
      <c r="D159" s="384">
        <v>51</v>
      </c>
      <c r="E159" s="384" t="s">
        <v>21017</v>
      </c>
      <c r="F159" s="1" t="s">
        <v>21018</v>
      </c>
      <c r="G159" s="1" t="s">
        <v>20818</v>
      </c>
      <c r="H159" s="1" t="s">
        <v>20777</v>
      </c>
      <c r="I159" s="384" t="s">
        <v>197</v>
      </c>
      <c r="K159" s="1" t="s">
        <v>21019</v>
      </c>
      <c r="L159" s="227" t="s">
        <v>21098</v>
      </c>
    </row>
    <row r="160" spans="2:12" x14ac:dyDescent="0.25">
      <c r="B160" s="1">
        <v>156</v>
      </c>
      <c r="C160" s="1" t="s">
        <v>21052</v>
      </c>
      <c r="D160" s="384">
        <v>51</v>
      </c>
      <c r="E160" s="384" t="s">
        <v>21017</v>
      </c>
      <c r="F160" s="1" t="s">
        <v>21018</v>
      </c>
      <c r="G160" s="1" t="s">
        <v>20818</v>
      </c>
      <c r="H160" s="1" t="s">
        <v>20777</v>
      </c>
      <c r="J160" s="384" t="s">
        <v>20719</v>
      </c>
      <c r="K160" s="1" t="s">
        <v>21099</v>
      </c>
      <c r="L160" s="227" t="s">
        <v>21100</v>
      </c>
    </row>
    <row r="161" spans="2:12" x14ac:dyDescent="0.25">
      <c r="B161" s="1">
        <v>157</v>
      </c>
      <c r="C161" s="1" t="s">
        <v>21052</v>
      </c>
      <c r="D161" s="384">
        <v>54</v>
      </c>
      <c r="E161" s="384" t="s">
        <v>21101</v>
      </c>
      <c r="F161" s="1" t="s">
        <v>21102</v>
      </c>
      <c r="G161" s="1" t="s">
        <v>20818</v>
      </c>
      <c r="H161" s="1" t="s">
        <v>20777</v>
      </c>
      <c r="I161" s="384" t="s">
        <v>197</v>
      </c>
      <c r="J161" s="384" t="s">
        <v>20767</v>
      </c>
      <c r="K161" s="1" t="s">
        <v>21103</v>
      </c>
      <c r="L161" s="227" t="s">
        <v>21104</v>
      </c>
    </row>
    <row r="162" spans="2:12" x14ac:dyDescent="0.25">
      <c r="B162" s="1">
        <v>158</v>
      </c>
      <c r="C162" s="1" t="s">
        <v>21052</v>
      </c>
      <c r="D162" s="384">
        <v>54</v>
      </c>
      <c r="E162" s="384" t="s">
        <v>21101</v>
      </c>
      <c r="F162" s="1" t="s">
        <v>21102</v>
      </c>
      <c r="G162" s="1" t="s">
        <v>20818</v>
      </c>
      <c r="H162" s="1" t="s">
        <v>20777</v>
      </c>
      <c r="K162" s="1" t="s">
        <v>21105</v>
      </c>
      <c r="L162" s="227" t="s">
        <v>21106</v>
      </c>
    </row>
    <row r="163" spans="2:12" x14ac:dyDescent="0.25">
      <c r="B163" s="1">
        <v>159</v>
      </c>
      <c r="C163" s="1" t="s">
        <v>21052</v>
      </c>
      <c r="D163" s="384">
        <v>58</v>
      </c>
      <c r="E163" s="384" t="s">
        <v>20820</v>
      </c>
      <c r="F163" s="1" t="s">
        <v>20821</v>
      </c>
      <c r="G163" s="1" t="s">
        <v>20822</v>
      </c>
      <c r="H163" s="1" t="s">
        <v>20823</v>
      </c>
      <c r="I163" s="384" t="s">
        <v>197</v>
      </c>
      <c r="J163" s="384" t="s">
        <v>20719</v>
      </c>
      <c r="K163" s="1" t="s">
        <v>21107</v>
      </c>
      <c r="L163" s="227" t="s">
        <v>21108</v>
      </c>
    </row>
    <row r="164" spans="2:12" x14ac:dyDescent="0.25">
      <c r="B164" s="1">
        <v>160</v>
      </c>
      <c r="C164" s="1" t="s">
        <v>21052</v>
      </c>
      <c r="D164" s="384">
        <v>59</v>
      </c>
      <c r="E164" s="384" t="s">
        <v>20826</v>
      </c>
      <c r="F164" s="1" t="s">
        <v>20827</v>
      </c>
      <c r="G164" s="1" t="s">
        <v>20822</v>
      </c>
      <c r="H164" s="1" t="s">
        <v>20764</v>
      </c>
      <c r="I164" s="384" t="s">
        <v>20992</v>
      </c>
      <c r="K164" s="1" t="s">
        <v>21109</v>
      </c>
      <c r="L164" s="227" t="s">
        <v>21110</v>
      </c>
    </row>
    <row r="165" spans="2:12" x14ac:dyDescent="0.25">
      <c r="B165" s="1">
        <v>161</v>
      </c>
      <c r="C165" s="1" t="s">
        <v>21052</v>
      </c>
      <c r="D165" s="384">
        <v>69</v>
      </c>
      <c r="E165" s="384" t="s">
        <v>20851</v>
      </c>
      <c r="F165" s="1" t="s">
        <v>20852</v>
      </c>
      <c r="G165" s="1" t="s">
        <v>20822</v>
      </c>
      <c r="H165" s="1" t="s">
        <v>20823</v>
      </c>
      <c r="K165" s="1" t="s">
        <v>21111</v>
      </c>
      <c r="L165" s="227" t="s">
        <v>21111</v>
      </c>
    </row>
    <row r="166" spans="2:12" x14ac:dyDescent="0.25">
      <c r="B166" s="1">
        <v>162</v>
      </c>
      <c r="C166" s="1" t="s">
        <v>21052</v>
      </c>
      <c r="D166" s="384">
        <v>69</v>
      </c>
      <c r="E166" s="384" t="s">
        <v>20851</v>
      </c>
      <c r="F166" s="1" t="s">
        <v>20852</v>
      </c>
      <c r="G166" s="1" t="s">
        <v>20822</v>
      </c>
      <c r="H166" s="1" t="s">
        <v>20823</v>
      </c>
      <c r="J166" s="384" t="s">
        <v>20805</v>
      </c>
      <c r="K166" s="1" t="s">
        <v>21112</v>
      </c>
      <c r="L166" s="227" t="s">
        <v>21113</v>
      </c>
    </row>
    <row r="167" spans="2:12" x14ac:dyDescent="0.25">
      <c r="B167" s="1">
        <v>163</v>
      </c>
      <c r="C167" s="1" t="s">
        <v>21052</v>
      </c>
      <c r="D167" s="384">
        <v>71</v>
      </c>
      <c r="E167" s="384" t="s">
        <v>20854</v>
      </c>
      <c r="F167" s="1" t="s">
        <v>20855</v>
      </c>
      <c r="G167" s="1" t="s">
        <v>20822</v>
      </c>
      <c r="H167" s="1" t="s">
        <v>20823</v>
      </c>
      <c r="I167" s="384" t="s">
        <v>20758</v>
      </c>
      <c r="K167" s="1" t="s">
        <v>21114</v>
      </c>
      <c r="L167" s="227" t="s">
        <v>21114</v>
      </c>
    </row>
    <row r="168" spans="2:12" x14ac:dyDescent="0.25">
      <c r="B168" s="1">
        <v>164</v>
      </c>
      <c r="C168" s="1" t="s">
        <v>21052</v>
      </c>
      <c r="D168" s="384">
        <v>73</v>
      </c>
      <c r="E168" s="384" t="s">
        <v>20865</v>
      </c>
      <c r="F168" s="1" t="s">
        <v>20866</v>
      </c>
      <c r="G168" s="1" t="s">
        <v>20822</v>
      </c>
      <c r="H168" s="1" t="s">
        <v>20823</v>
      </c>
      <c r="K168" s="1" t="s">
        <v>21115</v>
      </c>
      <c r="L168" s="227" t="s">
        <v>21116</v>
      </c>
    </row>
    <row r="169" spans="2:12" x14ac:dyDescent="0.25">
      <c r="B169" s="1">
        <v>165</v>
      </c>
      <c r="C169" s="1" t="s">
        <v>21052</v>
      </c>
      <c r="D169" s="384">
        <v>74</v>
      </c>
      <c r="E169" s="384" t="s">
        <v>20865</v>
      </c>
      <c r="F169" s="1" t="s">
        <v>20866</v>
      </c>
      <c r="G169" s="1" t="s">
        <v>20822</v>
      </c>
      <c r="H169" s="1" t="s">
        <v>20823</v>
      </c>
      <c r="I169" s="384" t="s">
        <v>20992</v>
      </c>
      <c r="K169" s="1" t="s">
        <v>21117</v>
      </c>
      <c r="L169" s="227" t="s">
        <v>21117</v>
      </c>
    </row>
    <row r="170" spans="2:12" x14ac:dyDescent="0.25">
      <c r="B170" s="1">
        <v>166</v>
      </c>
      <c r="C170" s="1" t="s">
        <v>21052</v>
      </c>
      <c r="D170" s="384">
        <v>78</v>
      </c>
      <c r="E170" s="384" t="s">
        <v>21118</v>
      </c>
      <c r="F170" s="1" t="s">
        <v>21119</v>
      </c>
      <c r="G170" s="1" t="s">
        <v>20880</v>
      </c>
      <c r="H170" s="1" t="s">
        <v>20823</v>
      </c>
      <c r="I170" s="384" t="s">
        <v>197</v>
      </c>
      <c r="J170" s="384" t="s">
        <v>20719</v>
      </c>
      <c r="K170" s="1" t="s">
        <v>21120</v>
      </c>
      <c r="L170" s="227" t="s">
        <v>21121</v>
      </c>
    </row>
    <row r="171" spans="2:12" x14ac:dyDescent="0.25">
      <c r="B171" s="1">
        <v>167</v>
      </c>
      <c r="C171" s="1" t="s">
        <v>21052</v>
      </c>
      <c r="D171" s="384">
        <v>79</v>
      </c>
      <c r="E171" s="384" t="s">
        <v>20886</v>
      </c>
      <c r="F171" s="1" t="s">
        <v>20887</v>
      </c>
      <c r="G171" s="1" t="s">
        <v>20880</v>
      </c>
      <c r="H171" s="1" t="s">
        <v>20823</v>
      </c>
      <c r="K171" s="1" t="s">
        <v>21122</v>
      </c>
      <c r="L171" s="227" t="s">
        <v>21122</v>
      </c>
    </row>
    <row r="172" spans="2:12" x14ac:dyDescent="0.25">
      <c r="B172" s="1">
        <v>168</v>
      </c>
      <c r="C172" s="1" t="s">
        <v>21052</v>
      </c>
      <c r="D172" s="384">
        <v>81</v>
      </c>
      <c r="E172" s="384" t="s">
        <v>20889</v>
      </c>
      <c r="F172" s="1" t="s">
        <v>20890</v>
      </c>
      <c r="G172" s="1" t="s">
        <v>20890</v>
      </c>
      <c r="H172" s="1" t="s">
        <v>20715</v>
      </c>
      <c r="K172" s="1" t="s">
        <v>21123</v>
      </c>
      <c r="L172" s="227" t="s">
        <v>21124</v>
      </c>
    </row>
    <row r="173" spans="2:12" x14ac:dyDescent="0.25">
      <c r="B173" s="1">
        <v>169</v>
      </c>
      <c r="C173" s="1" t="s">
        <v>21052</v>
      </c>
      <c r="D173" s="384">
        <v>87</v>
      </c>
      <c r="E173" s="384" t="s">
        <v>20905</v>
      </c>
      <c r="F173" s="1" t="s">
        <v>2805</v>
      </c>
      <c r="G173" s="1" t="s">
        <v>20894</v>
      </c>
      <c r="H173" s="1" t="s">
        <v>20715</v>
      </c>
      <c r="K173" s="1" t="s">
        <v>21125</v>
      </c>
      <c r="L173" s="227" t="s">
        <v>21125</v>
      </c>
    </row>
    <row r="174" spans="2:12" x14ac:dyDescent="0.25">
      <c r="B174" s="1">
        <v>170</v>
      </c>
      <c r="C174" s="1" t="s">
        <v>21052</v>
      </c>
      <c r="D174" s="384">
        <v>90</v>
      </c>
      <c r="E174" s="384" t="s">
        <v>20917</v>
      </c>
      <c r="F174" s="1" t="s">
        <v>20918</v>
      </c>
      <c r="G174" s="1" t="s">
        <v>20919</v>
      </c>
      <c r="H174" s="1" t="s">
        <v>20920</v>
      </c>
      <c r="I174" s="384" t="s">
        <v>21126</v>
      </c>
      <c r="J174" s="384" t="s">
        <v>21127</v>
      </c>
      <c r="K174" s="1" t="s">
        <v>21128</v>
      </c>
      <c r="L174" s="227" t="s">
        <v>21129</v>
      </c>
    </row>
    <row r="175" spans="2:12" x14ac:dyDescent="0.25">
      <c r="B175" s="1">
        <v>171</v>
      </c>
      <c r="C175" s="1" t="s">
        <v>21052</v>
      </c>
      <c r="D175" s="384">
        <v>90</v>
      </c>
      <c r="E175" s="384" t="s">
        <v>20917</v>
      </c>
      <c r="F175" s="1" t="s">
        <v>20918</v>
      </c>
      <c r="G175" s="1" t="s">
        <v>20919</v>
      </c>
      <c r="H175" s="1" t="s">
        <v>20920</v>
      </c>
      <c r="I175" s="384" t="s">
        <v>197</v>
      </c>
      <c r="K175" s="1" t="s">
        <v>21130</v>
      </c>
      <c r="L175" s="227" t="s">
        <v>21130</v>
      </c>
    </row>
    <row r="176" spans="2:12" x14ac:dyDescent="0.25">
      <c r="B176" s="1">
        <v>172</v>
      </c>
      <c r="C176" s="1" t="s">
        <v>21052</v>
      </c>
      <c r="D176" s="384">
        <v>93</v>
      </c>
      <c r="E176" s="384" t="s">
        <v>20927</v>
      </c>
      <c r="F176" s="1" t="s">
        <v>20928</v>
      </c>
      <c r="G176" s="1" t="s">
        <v>20919</v>
      </c>
      <c r="H176" s="1" t="s">
        <v>20920</v>
      </c>
      <c r="I176" s="384" t="s">
        <v>21126</v>
      </c>
      <c r="J176" s="384" t="s">
        <v>21131</v>
      </c>
      <c r="K176" s="1" t="s">
        <v>21132</v>
      </c>
      <c r="L176" s="227" t="s">
        <v>21133</v>
      </c>
    </row>
    <row r="177" spans="2:12" x14ac:dyDescent="0.25">
      <c r="B177" s="1">
        <v>173</v>
      </c>
      <c r="C177" s="1" t="s">
        <v>21052</v>
      </c>
      <c r="D177" s="384">
        <v>93</v>
      </c>
      <c r="E177" s="384" t="s">
        <v>20927</v>
      </c>
      <c r="F177" s="1" t="s">
        <v>20928</v>
      </c>
      <c r="G177" s="1" t="s">
        <v>20919</v>
      </c>
      <c r="H177" s="1" t="s">
        <v>20920</v>
      </c>
      <c r="I177" s="384" t="s">
        <v>197</v>
      </c>
      <c r="K177" s="1" t="s">
        <v>21134</v>
      </c>
      <c r="L177" s="227" t="s">
        <v>21134</v>
      </c>
    </row>
    <row r="178" spans="2:12" x14ac:dyDescent="0.25">
      <c r="B178" s="1">
        <v>174</v>
      </c>
      <c r="C178" s="1" t="s">
        <v>21052</v>
      </c>
      <c r="D178" s="384">
        <v>95</v>
      </c>
      <c r="E178" s="384" t="s">
        <v>20932</v>
      </c>
      <c r="F178" s="1" t="s">
        <v>20933</v>
      </c>
      <c r="G178" s="1" t="s">
        <v>20934</v>
      </c>
      <c r="H178" s="1" t="s">
        <v>20823</v>
      </c>
      <c r="K178" s="1" t="s">
        <v>21135</v>
      </c>
      <c r="L178" s="227" t="s">
        <v>21136</v>
      </c>
    </row>
    <row r="179" spans="2:12" x14ac:dyDescent="0.25">
      <c r="B179" s="1">
        <v>175</v>
      </c>
      <c r="C179" s="1" t="s">
        <v>21052</v>
      </c>
      <c r="D179" s="384">
        <v>95</v>
      </c>
      <c r="E179" s="384" t="s">
        <v>20932</v>
      </c>
      <c r="F179" s="1" t="s">
        <v>20933</v>
      </c>
      <c r="G179" s="1" t="s">
        <v>20934</v>
      </c>
      <c r="H179" s="1" t="s">
        <v>20823</v>
      </c>
      <c r="I179" s="384" t="s">
        <v>191</v>
      </c>
      <c r="K179" s="1" t="s">
        <v>21137</v>
      </c>
      <c r="L179" s="227" t="s">
        <v>21138</v>
      </c>
    </row>
    <row r="180" spans="2:12" x14ac:dyDescent="0.25">
      <c r="B180" s="1">
        <v>176</v>
      </c>
      <c r="C180" s="1" t="s">
        <v>21052</v>
      </c>
      <c r="D180" s="384">
        <v>96</v>
      </c>
      <c r="E180" s="384" t="s">
        <v>20932</v>
      </c>
      <c r="F180" s="1" t="s">
        <v>20933</v>
      </c>
      <c r="G180" s="1" t="s">
        <v>20934</v>
      </c>
      <c r="H180" s="1" t="s">
        <v>20823</v>
      </c>
      <c r="I180" s="384" t="s">
        <v>197</v>
      </c>
      <c r="K180" s="1" t="s">
        <v>21139</v>
      </c>
      <c r="L180" s="227" t="s">
        <v>21140</v>
      </c>
    </row>
    <row r="181" spans="2:12" x14ac:dyDescent="0.25">
      <c r="B181" s="1">
        <v>177</v>
      </c>
      <c r="C181" s="1" t="s">
        <v>21052</v>
      </c>
      <c r="D181" s="384">
        <v>97</v>
      </c>
      <c r="E181" s="384" t="s">
        <v>20932</v>
      </c>
      <c r="F181" s="1" t="s">
        <v>20933</v>
      </c>
      <c r="G181" s="1" t="s">
        <v>20934</v>
      </c>
      <c r="H181" s="1" t="s">
        <v>20823</v>
      </c>
      <c r="I181" s="384" t="s">
        <v>197</v>
      </c>
      <c r="K181" s="1" t="s">
        <v>21141</v>
      </c>
      <c r="L181" s="227" t="s">
        <v>21141</v>
      </c>
    </row>
    <row r="182" spans="2:12" x14ac:dyDescent="0.25">
      <c r="B182" s="1">
        <v>178</v>
      </c>
      <c r="C182" s="1" t="s">
        <v>21052</v>
      </c>
      <c r="D182" s="384">
        <v>3</v>
      </c>
      <c r="E182" s="384" t="s">
        <v>20712</v>
      </c>
      <c r="F182" s="1" t="s">
        <v>20713</v>
      </c>
      <c r="G182" s="1" t="s">
        <v>20972</v>
      </c>
      <c r="H182" s="1" t="s">
        <v>20715</v>
      </c>
      <c r="I182" s="384" t="s">
        <v>197</v>
      </c>
      <c r="K182" s="1" t="s">
        <v>21142</v>
      </c>
      <c r="L182" s="227" t="s">
        <v>21143</v>
      </c>
    </row>
    <row r="183" spans="2:12" x14ac:dyDescent="0.25">
      <c r="B183" s="1">
        <v>179</v>
      </c>
      <c r="C183" s="1" t="s">
        <v>21052</v>
      </c>
      <c r="D183" s="384">
        <v>6</v>
      </c>
      <c r="F183" s="1" t="s">
        <v>13383</v>
      </c>
      <c r="H183" s="1" t="s">
        <v>20823</v>
      </c>
      <c r="K183" s="1" t="s">
        <v>21144</v>
      </c>
      <c r="L183" s="227" t="s">
        <v>21145</v>
      </c>
    </row>
    <row r="184" spans="2:12" x14ac:dyDescent="0.25">
      <c r="B184" s="1">
        <v>180</v>
      </c>
      <c r="C184" s="1" t="s">
        <v>21052</v>
      </c>
      <c r="D184" s="384">
        <v>16</v>
      </c>
      <c r="E184" s="384" t="s">
        <v>21146</v>
      </c>
      <c r="F184" s="1" t="s">
        <v>13383</v>
      </c>
      <c r="G184" s="1" t="s">
        <v>13383</v>
      </c>
      <c r="H184" s="1" t="s">
        <v>20764</v>
      </c>
      <c r="I184" s="384" t="s">
        <v>197</v>
      </c>
      <c r="K184" s="1" t="s">
        <v>21147</v>
      </c>
      <c r="L184" s="227" t="s">
        <v>21148</v>
      </c>
    </row>
    <row r="185" spans="2:12" x14ac:dyDescent="0.25">
      <c r="B185" s="1">
        <v>181</v>
      </c>
      <c r="C185" s="1" t="s">
        <v>21052</v>
      </c>
      <c r="D185" s="384">
        <v>17</v>
      </c>
      <c r="E185" s="384" t="s">
        <v>20735</v>
      </c>
      <c r="F185" s="1" t="s">
        <v>20736</v>
      </c>
      <c r="G185" s="1" t="s">
        <v>21149</v>
      </c>
      <c r="H185" s="1" t="s">
        <v>20715</v>
      </c>
      <c r="I185" s="384" t="s">
        <v>197</v>
      </c>
      <c r="K185" s="1" t="s">
        <v>21150</v>
      </c>
      <c r="L185" s="227" t="s">
        <v>21151</v>
      </c>
    </row>
    <row r="186" spans="2:12" x14ac:dyDescent="0.25">
      <c r="B186" s="1">
        <v>182</v>
      </c>
      <c r="C186" s="1" t="s">
        <v>21052</v>
      </c>
      <c r="D186" s="384">
        <v>21</v>
      </c>
      <c r="E186" s="384" t="s">
        <v>20761</v>
      </c>
      <c r="F186" s="1" t="s">
        <v>21152</v>
      </c>
      <c r="G186" s="1" t="s">
        <v>21153</v>
      </c>
      <c r="H186" s="1" t="s">
        <v>20764</v>
      </c>
      <c r="I186" s="384" t="s">
        <v>197</v>
      </c>
      <c r="K186" s="1" t="s">
        <v>21154</v>
      </c>
      <c r="L186" s="227" t="s">
        <v>21155</v>
      </c>
    </row>
    <row r="187" spans="2:12" x14ac:dyDescent="0.25">
      <c r="B187" s="1">
        <v>183</v>
      </c>
      <c r="C187" s="1" t="s">
        <v>21052</v>
      </c>
      <c r="D187" s="384">
        <v>22</v>
      </c>
      <c r="E187" s="384" t="s">
        <v>20761</v>
      </c>
      <c r="F187" s="1" t="s">
        <v>20762</v>
      </c>
      <c r="G187" s="1" t="s">
        <v>21153</v>
      </c>
      <c r="H187" s="1" t="s">
        <v>20764</v>
      </c>
      <c r="I187" s="384" t="s">
        <v>184</v>
      </c>
      <c r="K187" s="1" t="s">
        <v>21156</v>
      </c>
      <c r="L187" s="227" t="s">
        <v>21156</v>
      </c>
    </row>
    <row r="188" spans="2:12" x14ac:dyDescent="0.25">
      <c r="B188" s="1">
        <v>184</v>
      </c>
      <c r="C188" s="1" t="s">
        <v>21052</v>
      </c>
      <c r="D188" s="384">
        <v>25</v>
      </c>
      <c r="E188" s="384" t="s">
        <v>20770</v>
      </c>
      <c r="F188" s="1" t="s">
        <v>20772</v>
      </c>
      <c r="G188" s="1" t="s">
        <v>20991</v>
      </c>
      <c r="H188" s="1" t="s">
        <v>20764</v>
      </c>
      <c r="I188" s="384" t="s">
        <v>197</v>
      </c>
      <c r="K188" s="1" t="s">
        <v>21157</v>
      </c>
      <c r="L188" s="227" t="s">
        <v>21158</v>
      </c>
    </row>
    <row r="189" spans="2:12" x14ac:dyDescent="0.25">
      <c r="B189" s="1">
        <v>185</v>
      </c>
      <c r="C189" s="1" t="s">
        <v>21052</v>
      </c>
      <c r="D189" s="384">
        <v>26</v>
      </c>
      <c r="E189" s="384" t="s">
        <v>20770</v>
      </c>
      <c r="F189" s="1" t="s">
        <v>21159</v>
      </c>
      <c r="G189" s="1" t="s">
        <v>20991</v>
      </c>
      <c r="H189" s="1" t="s">
        <v>20764</v>
      </c>
      <c r="I189" s="384" t="s">
        <v>20992</v>
      </c>
      <c r="K189" s="1" t="s">
        <v>21160</v>
      </c>
      <c r="L189" s="227" t="s">
        <v>21161</v>
      </c>
    </row>
    <row r="190" spans="2:12" x14ac:dyDescent="0.25">
      <c r="B190" s="1">
        <v>186</v>
      </c>
      <c r="C190" s="1" t="s">
        <v>21052</v>
      </c>
      <c r="D190" s="384">
        <v>27</v>
      </c>
      <c r="E190" s="384" t="s">
        <v>21055</v>
      </c>
      <c r="F190" s="1" t="s">
        <v>21077</v>
      </c>
      <c r="G190" s="1" t="s">
        <v>21162</v>
      </c>
      <c r="H190" s="1" t="s">
        <v>20764</v>
      </c>
      <c r="K190" s="1" t="s">
        <v>21163</v>
      </c>
      <c r="L190" s="227" t="s">
        <v>21163</v>
      </c>
    </row>
    <row r="191" spans="2:12" x14ac:dyDescent="0.25">
      <c r="B191" s="1">
        <v>187</v>
      </c>
      <c r="C191" s="1" t="s">
        <v>21052</v>
      </c>
      <c r="D191" s="384">
        <v>34</v>
      </c>
      <c r="E191" s="384" t="s">
        <v>20785</v>
      </c>
      <c r="F191" s="1" t="s">
        <v>21077</v>
      </c>
      <c r="G191" s="1" t="s">
        <v>21164</v>
      </c>
      <c r="H191" s="1" t="s">
        <v>20777</v>
      </c>
      <c r="I191" s="384" t="s">
        <v>197</v>
      </c>
      <c r="K191" s="1" t="s">
        <v>21165</v>
      </c>
      <c r="L191" s="227" t="s">
        <v>21166</v>
      </c>
    </row>
    <row r="192" spans="2:12" x14ac:dyDescent="0.25">
      <c r="B192" s="1">
        <v>188</v>
      </c>
      <c r="C192" s="1" t="s">
        <v>21052</v>
      </c>
      <c r="D192" s="384">
        <v>39</v>
      </c>
      <c r="E192" s="384" t="s">
        <v>20802</v>
      </c>
      <c r="F192" s="1" t="s">
        <v>21077</v>
      </c>
      <c r="G192" s="1" t="s">
        <v>21167</v>
      </c>
      <c r="H192" s="1" t="s">
        <v>20777</v>
      </c>
      <c r="K192" s="1" t="s">
        <v>21168</v>
      </c>
      <c r="L192" s="227" t="s">
        <v>21169</v>
      </c>
    </row>
    <row r="193" spans="2:12" x14ac:dyDescent="0.25">
      <c r="B193" s="1">
        <v>189</v>
      </c>
      <c r="C193" s="1" t="s">
        <v>21052</v>
      </c>
      <c r="D193" s="384">
        <v>40</v>
      </c>
      <c r="E193" s="384" t="s">
        <v>21071</v>
      </c>
      <c r="F193" s="1" t="s">
        <v>21077</v>
      </c>
      <c r="G193" s="1" t="s">
        <v>21170</v>
      </c>
      <c r="H193" s="1" t="s">
        <v>20777</v>
      </c>
      <c r="I193" s="384" t="s">
        <v>197</v>
      </c>
      <c r="K193" s="1" t="s">
        <v>21171</v>
      </c>
      <c r="L193" s="227" t="s">
        <v>21172</v>
      </c>
    </row>
    <row r="194" spans="2:12" x14ac:dyDescent="0.25">
      <c r="B194" s="1">
        <v>190</v>
      </c>
      <c r="C194" s="1" t="s">
        <v>21052</v>
      </c>
      <c r="D194" s="384">
        <v>40</v>
      </c>
      <c r="E194" s="384" t="s">
        <v>21071</v>
      </c>
      <c r="F194" s="1" t="s">
        <v>21077</v>
      </c>
      <c r="G194" s="1" t="s">
        <v>21170</v>
      </c>
      <c r="H194" s="1" t="s">
        <v>20777</v>
      </c>
      <c r="I194" s="384" t="s">
        <v>191</v>
      </c>
      <c r="K194" s="1" t="s">
        <v>21173</v>
      </c>
      <c r="L194" s="227" t="s">
        <v>21174</v>
      </c>
    </row>
    <row r="195" spans="2:12" x14ac:dyDescent="0.25">
      <c r="B195" s="1">
        <v>191</v>
      </c>
      <c r="C195" s="1" t="s">
        <v>21052</v>
      </c>
      <c r="D195" s="384">
        <v>45</v>
      </c>
      <c r="E195" s="384" t="s">
        <v>21081</v>
      </c>
      <c r="F195" s="1" t="s">
        <v>21077</v>
      </c>
      <c r="G195" s="1" t="s">
        <v>21175</v>
      </c>
      <c r="H195" s="1" t="s">
        <v>20777</v>
      </c>
      <c r="I195" s="384" t="s">
        <v>197</v>
      </c>
      <c r="K195" s="1" t="s">
        <v>21176</v>
      </c>
      <c r="L195" s="227" t="s">
        <v>21177</v>
      </c>
    </row>
    <row r="196" spans="2:12" x14ac:dyDescent="0.25">
      <c r="B196" s="1">
        <v>192</v>
      </c>
      <c r="C196" s="1" t="s">
        <v>21052</v>
      </c>
      <c r="D196" s="384">
        <v>46</v>
      </c>
      <c r="E196" s="384" t="s">
        <v>21081</v>
      </c>
      <c r="F196" s="1" t="s">
        <v>21077</v>
      </c>
      <c r="G196" s="1" t="s">
        <v>21175</v>
      </c>
      <c r="H196" s="1" t="s">
        <v>20777</v>
      </c>
      <c r="I196" s="384" t="s">
        <v>197</v>
      </c>
      <c r="K196" s="1" t="s">
        <v>21178</v>
      </c>
      <c r="L196" s="227" t="s">
        <v>21179</v>
      </c>
    </row>
    <row r="197" spans="2:12" x14ac:dyDescent="0.25">
      <c r="B197" s="1">
        <v>193</v>
      </c>
      <c r="C197" s="1" t="s">
        <v>21052</v>
      </c>
      <c r="D197" s="384">
        <v>49</v>
      </c>
      <c r="E197" s="384" t="s">
        <v>21011</v>
      </c>
      <c r="F197" s="1" t="s">
        <v>21077</v>
      </c>
      <c r="G197" s="1" t="s">
        <v>21013</v>
      </c>
      <c r="H197" s="1" t="s">
        <v>20777</v>
      </c>
      <c r="K197" s="1" t="s">
        <v>21180</v>
      </c>
      <c r="L197" s="227" t="s">
        <v>21181</v>
      </c>
    </row>
    <row r="198" spans="2:12" x14ac:dyDescent="0.25">
      <c r="B198" s="1">
        <v>194</v>
      </c>
      <c r="C198" s="1" t="s">
        <v>21052</v>
      </c>
      <c r="D198" s="384">
        <v>51</v>
      </c>
      <c r="E198" s="384" t="s">
        <v>21017</v>
      </c>
      <c r="F198" s="1" t="s">
        <v>21077</v>
      </c>
      <c r="G198" s="1" t="s">
        <v>2243</v>
      </c>
      <c r="H198" s="1" t="s">
        <v>20777</v>
      </c>
      <c r="K198" s="1" t="s">
        <v>21182</v>
      </c>
      <c r="L198" s="227" t="s">
        <v>21183</v>
      </c>
    </row>
    <row r="199" spans="2:12" x14ac:dyDescent="0.25">
      <c r="B199" s="1">
        <v>195</v>
      </c>
      <c r="C199" s="1" t="s">
        <v>21052</v>
      </c>
      <c r="D199" s="384">
        <v>51</v>
      </c>
      <c r="E199" s="384" t="s">
        <v>21017</v>
      </c>
      <c r="F199" s="1" t="s">
        <v>21077</v>
      </c>
      <c r="G199" s="1" t="s">
        <v>2243</v>
      </c>
      <c r="H199" s="1" t="s">
        <v>20777</v>
      </c>
      <c r="K199" s="1" t="s">
        <v>21184</v>
      </c>
      <c r="L199" s="227" t="s">
        <v>21184</v>
      </c>
    </row>
    <row r="200" spans="2:12" x14ac:dyDescent="0.25">
      <c r="B200" s="1">
        <v>196</v>
      </c>
      <c r="C200" s="1" t="s">
        <v>21052</v>
      </c>
      <c r="D200" s="384">
        <v>54</v>
      </c>
      <c r="E200" s="384" t="s">
        <v>21101</v>
      </c>
      <c r="F200" s="1" t="s">
        <v>21077</v>
      </c>
      <c r="G200" s="1" t="s">
        <v>21185</v>
      </c>
      <c r="H200" s="1" t="s">
        <v>20777</v>
      </c>
      <c r="I200" s="384" t="s">
        <v>197</v>
      </c>
      <c r="K200" s="1" t="s">
        <v>21186</v>
      </c>
      <c r="L200" s="227" t="s">
        <v>21187</v>
      </c>
    </row>
    <row r="201" spans="2:12" x14ac:dyDescent="0.25">
      <c r="B201" s="1">
        <v>197</v>
      </c>
      <c r="C201" s="1" t="s">
        <v>21052</v>
      </c>
      <c r="D201" s="384">
        <v>61</v>
      </c>
      <c r="E201" s="384" t="s">
        <v>20826</v>
      </c>
      <c r="F201" s="1" t="s">
        <v>20795</v>
      </c>
      <c r="G201" s="1" t="s">
        <v>13381</v>
      </c>
      <c r="H201" s="1" t="s">
        <v>20823</v>
      </c>
      <c r="I201" s="384" t="s">
        <v>197</v>
      </c>
      <c r="K201" s="1" t="s">
        <v>21188</v>
      </c>
      <c r="L201" s="227" t="s">
        <v>21189</v>
      </c>
    </row>
    <row r="202" spans="2:12" x14ac:dyDescent="0.25">
      <c r="B202" s="1">
        <v>198</v>
      </c>
      <c r="C202" s="1" t="s">
        <v>21052</v>
      </c>
      <c r="D202" s="384">
        <v>62</v>
      </c>
      <c r="E202" s="384" t="s">
        <v>20836</v>
      </c>
      <c r="F202" s="1" t="s">
        <v>20795</v>
      </c>
      <c r="G202" s="1" t="s">
        <v>2300</v>
      </c>
      <c r="H202" s="1" t="s">
        <v>20823</v>
      </c>
      <c r="I202" s="384" t="s">
        <v>197</v>
      </c>
      <c r="K202" s="1" t="s">
        <v>21190</v>
      </c>
      <c r="L202" s="227" t="s">
        <v>21191</v>
      </c>
    </row>
    <row r="203" spans="2:12" x14ac:dyDescent="0.25">
      <c r="B203" s="1">
        <v>199</v>
      </c>
      <c r="C203" s="1" t="s">
        <v>21052</v>
      </c>
      <c r="D203" s="384">
        <v>69</v>
      </c>
      <c r="E203" s="384" t="s">
        <v>20851</v>
      </c>
      <c r="F203" s="1" t="s">
        <v>21077</v>
      </c>
      <c r="G203" s="1" t="s">
        <v>21192</v>
      </c>
      <c r="H203" s="1" t="s">
        <v>20823</v>
      </c>
      <c r="I203" s="384" t="s">
        <v>197</v>
      </c>
      <c r="K203" s="1" t="s">
        <v>21193</v>
      </c>
      <c r="L203" s="227" t="s">
        <v>21194</v>
      </c>
    </row>
    <row r="204" spans="2:12" x14ac:dyDescent="0.25">
      <c r="B204" s="1">
        <v>200</v>
      </c>
      <c r="C204" s="1" t="s">
        <v>21052</v>
      </c>
      <c r="D204" s="384">
        <v>78</v>
      </c>
      <c r="E204" s="384" t="s">
        <v>21118</v>
      </c>
      <c r="F204" s="1" t="s">
        <v>21119</v>
      </c>
      <c r="G204" s="1" t="s">
        <v>2841</v>
      </c>
      <c r="H204" s="1" t="s">
        <v>20823</v>
      </c>
      <c r="I204" s="384" t="s">
        <v>197</v>
      </c>
      <c r="K204" s="1" t="s">
        <v>21195</v>
      </c>
      <c r="L204" s="227" t="s">
        <v>21196</v>
      </c>
    </row>
    <row r="205" spans="2:12" x14ac:dyDescent="0.25">
      <c r="B205" s="1">
        <v>201</v>
      </c>
      <c r="C205" s="1" t="s">
        <v>21052</v>
      </c>
      <c r="D205" s="384">
        <v>78</v>
      </c>
      <c r="E205" s="384" t="s">
        <v>21118</v>
      </c>
      <c r="F205" s="1" t="s">
        <v>21077</v>
      </c>
      <c r="G205" s="1" t="s">
        <v>2841</v>
      </c>
      <c r="H205" s="1" t="s">
        <v>20823</v>
      </c>
      <c r="I205" s="384" t="s">
        <v>197</v>
      </c>
      <c r="K205" s="1" t="s">
        <v>21197</v>
      </c>
      <c r="L205" s="227" t="s">
        <v>21198</v>
      </c>
    </row>
    <row r="206" spans="2:12" x14ac:dyDescent="0.25">
      <c r="B206" s="1">
        <v>202</v>
      </c>
      <c r="C206" s="1" t="s">
        <v>21052</v>
      </c>
      <c r="D206" s="384">
        <v>79</v>
      </c>
      <c r="E206" s="384" t="s">
        <v>20886</v>
      </c>
      <c r="F206" s="1" t="s">
        <v>21077</v>
      </c>
      <c r="G206" s="1" t="s">
        <v>2850</v>
      </c>
      <c r="H206" s="1" t="s">
        <v>20823</v>
      </c>
      <c r="I206" s="384" t="s">
        <v>197</v>
      </c>
      <c r="K206" s="1" t="s">
        <v>21199</v>
      </c>
      <c r="L206" s="227" t="s">
        <v>21200</v>
      </c>
    </row>
    <row r="207" spans="2:12" x14ac:dyDescent="0.25">
      <c r="B207" s="1">
        <v>203</v>
      </c>
      <c r="C207" s="1" t="s">
        <v>21052</v>
      </c>
      <c r="D207" s="384">
        <v>82</v>
      </c>
      <c r="E207" s="384" t="s">
        <v>20892</v>
      </c>
      <c r="F207" s="1" t="s">
        <v>20893</v>
      </c>
      <c r="G207" s="1" t="s">
        <v>21035</v>
      </c>
      <c r="H207" s="1" t="s">
        <v>20715</v>
      </c>
      <c r="I207" s="384" t="s">
        <v>197</v>
      </c>
      <c r="K207" s="1" t="s">
        <v>21201</v>
      </c>
      <c r="L207" s="227" t="s">
        <v>21202</v>
      </c>
    </row>
    <row r="208" spans="2:12" x14ac:dyDescent="0.25">
      <c r="B208" s="1">
        <v>204</v>
      </c>
      <c r="C208" s="1" t="s">
        <v>21052</v>
      </c>
      <c r="D208" s="384">
        <v>90</v>
      </c>
      <c r="E208" s="384" t="s">
        <v>20917</v>
      </c>
      <c r="F208" s="1" t="s">
        <v>21203</v>
      </c>
      <c r="G208" s="1" t="s">
        <v>21204</v>
      </c>
      <c r="H208" s="1" t="s">
        <v>20920</v>
      </c>
      <c r="I208" s="384" t="s">
        <v>191</v>
      </c>
      <c r="K208" s="1" t="s">
        <v>21205</v>
      </c>
      <c r="L208" s="227" t="s">
        <v>21205</v>
      </c>
    </row>
    <row r="209" spans="2:12" x14ac:dyDescent="0.25">
      <c r="B209" s="1">
        <v>205</v>
      </c>
      <c r="C209" s="1" t="s">
        <v>21052</v>
      </c>
      <c r="D209" s="384">
        <v>100</v>
      </c>
      <c r="E209" s="384" t="s">
        <v>20965</v>
      </c>
      <c r="F209" s="1" t="s">
        <v>21206</v>
      </c>
      <c r="G209" s="1" t="s">
        <v>21044</v>
      </c>
      <c r="H209" s="1" t="s">
        <v>20920</v>
      </c>
      <c r="K209" s="1" t="s">
        <v>21206</v>
      </c>
      <c r="L209" s="227" t="s">
        <v>21206</v>
      </c>
    </row>
    <row r="210" spans="2:12" x14ac:dyDescent="0.25">
      <c r="B210" s="1">
        <v>206</v>
      </c>
      <c r="C210" s="1" t="s">
        <v>21207</v>
      </c>
      <c r="D210" s="384">
        <v>1</v>
      </c>
      <c r="F210" s="1" t="s">
        <v>20970</v>
      </c>
      <c r="G210" s="1" t="s">
        <v>21208</v>
      </c>
      <c r="H210" s="1" t="s">
        <v>20715</v>
      </c>
      <c r="K210" s="1" t="s">
        <v>21209</v>
      </c>
      <c r="L210" s="227" t="s">
        <v>21209</v>
      </c>
    </row>
    <row r="211" spans="2:12" x14ac:dyDescent="0.25">
      <c r="B211" s="1">
        <v>207</v>
      </c>
      <c r="C211" s="1" t="s">
        <v>21207</v>
      </c>
      <c r="D211" s="384">
        <v>3</v>
      </c>
      <c r="E211" s="384" t="s">
        <v>20712</v>
      </c>
      <c r="F211" s="1" t="s">
        <v>20713</v>
      </c>
      <c r="G211" s="1" t="s">
        <v>20714</v>
      </c>
      <c r="H211" s="1" t="s">
        <v>20715</v>
      </c>
      <c r="I211" s="384" t="s">
        <v>197</v>
      </c>
      <c r="K211" s="1" t="s">
        <v>21210</v>
      </c>
      <c r="L211" s="227" t="s">
        <v>21211</v>
      </c>
    </row>
    <row r="212" spans="2:12" x14ac:dyDescent="0.25">
      <c r="B212" s="1">
        <v>208</v>
      </c>
      <c r="C212" s="1" t="s">
        <v>21207</v>
      </c>
      <c r="D212" s="384">
        <v>3</v>
      </c>
      <c r="E212" s="384" t="s">
        <v>20712</v>
      </c>
      <c r="F212" s="1" t="s">
        <v>20713</v>
      </c>
      <c r="G212" s="1" t="s">
        <v>20714</v>
      </c>
      <c r="H212" s="1" t="s">
        <v>20715</v>
      </c>
      <c r="K212" s="1" t="s">
        <v>21212</v>
      </c>
      <c r="L212" s="227" t="s">
        <v>21212</v>
      </c>
    </row>
    <row r="213" spans="2:12" x14ac:dyDescent="0.25">
      <c r="B213" s="1">
        <v>209</v>
      </c>
      <c r="C213" s="1" t="s">
        <v>21207</v>
      </c>
      <c r="D213" s="384">
        <v>4</v>
      </c>
      <c r="E213" s="384" t="s">
        <v>20712</v>
      </c>
      <c r="F213" s="1" t="s">
        <v>20713</v>
      </c>
      <c r="G213" s="1" t="s">
        <v>20714</v>
      </c>
      <c r="H213" s="1" t="s">
        <v>20715</v>
      </c>
      <c r="K213" s="1" t="s">
        <v>21213</v>
      </c>
      <c r="L213" s="227" t="s">
        <v>21214</v>
      </c>
    </row>
    <row r="214" spans="2:12" x14ac:dyDescent="0.25">
      <c r="B214" s="1">
        <v>210</v>
      </c>
      <c r="C214" s="1" t="s">
        <v>21207</v>
      </c>
      <c r="D214" s="384">
        <v>5</v>
      </c>
      <c r="E214" s="384" t="s">
        <v>21215</v>
      </c>
      <c r="F214" s="1" t="s">
        <v>21216</v>
      </c>
      <c r="G214" s="1" t="s">
        <v>20714</v>
      </c>
      <c r="H214" s="1" t="s">
        <v>20715</v>
      </c>
      <c r="I214" s="384" t="s">
        <v>197</v>
      </c>
      <c r="J214" s="384" t="s">
        <v>20719</v>
      </c>
      <c r="K214" s="1" t="s">
        <v>21217</v>
      </c>
      <c r="L214" s="227" t="s">
        <v>21217</v>
      </c>
    </row>
    <row r="215" spans="2:12" x14ac:dyDescent="0.25">
      <c r="B215" s="1">
        <v>211</v>
      </c>
      <c r="C215" s="1" t="s">
        <v>21207</v>
      </c>
      <c r="D215" s="384">
        <v>5</v>
      </c>
      <c r="E215" s="384" t="s">
        <v>21215</v>
      </c>
      <c r="F215" s="1" t="s">
        <v>21216</v>
      </c>
      <c r="G215" s="1" t="s">
        <v>20714</v>
      </c>
      <c r="H215" s="1" t="s">
        <v>20715</v>
      </c>
      <c r="K215" s="1" t="s">
        <v>21218</v>
      </c>
      <c r="L215" s="227" t="s">
        <v>21218</v>
      </c>
    </row>
    <row r="216" spans="2:12" x14ac:dyDescent="0.25">
      <c r="B216" s="1">
        <v>212</v>
      </c>
      <c r="C216" s="1" t="s">
        <v>21207</v>
      </c>
      <c r="D216" s="384">
        <v>5</v>
      </c>
      <c r="E216" s="384" t="s">
        <v>21215</v>
      </c>
      <c r="F216" s="1" t="s">
        <v>21216</v>
      </c>
      <c r="G216" s="1" t="s">
        <v>20714</v>
      </c>
      <c r="H216" s="1" t="s">
        <v>20715</v>
      </c>
      <c r="K216" s="1" t="s">
        <v>21219</v>
      </c>
      <c r="L216" s="227" t="s">
        <v>21219</v>
      </c>
    </row>
    <row r="217" spans="2:12" x14ac:dyDescent="0.25">
      <c r="B217" s="1">
        <v>213</v>
      </c>
      <c r="C217" s="1" t="s">
        <v>21207</v>
      </c>
      <c r="D217" s="384">
        <v>5</v>
      </c>
      <c r="E217" s="384" t="s">
        <v>21215</v>
      </c>
      <c r="F217" s="1" t="s">
        <v>21216</v>
      </c>
      <c r="G217" s="1" t="s">
        <v>20714</v>
      </c>
      <c r="H217" s="1" t="s">
        <v>20715</v>
      </c>
      <c r="K217" s="1" t="s">
        <v>21220</v>
      </c>
      <c r="L217" s="227" t="s">
        <v>21220</v>
      </c>
    </row>
    <row r="218" spans="2:12" x14ac:dyDescent="0.25">
      <c r="B218" s="1">
        <v>214</v>
      </c>
      <c r="C218" s="1" t="s">
        <v>21207</v>
      </c>
      <c r="D218" s="384">
        <v>5</v>
      </c>
      <c r="E218" s="384" t="s">
        <v>21215</v>
      </c>
      <c r="F218" s="1" t="s">
        <v>21216</v>
      </c>
      <c r="G218" s="1" t="s">
        <v>20714</v>
      </c>
      <c r="H218" s="1" t="s">
        <v>20715</v>
      </c>
      <c r="K218" s="1" t="s">
        <v>21221</v>
      </c>
      <c r="L218" s="227" t="s">
        <v>21222</v>
      </c>
    </row>
    <row r="219" spans="2:12" x14ac:dyDescent="0.25">
      <c r="B219" s="1">
        <v>215</v>
      </c>
      <c r="C219" s="1" t="s">
        <v>21207</v>
      </c>
      <c r="D219" s="384">
        <v>5</v>
      </c>
      <c r="E219" s="384" t="s">
        <v>21215</v>
      </c>
      <c r="F219" s="1" t="s">
        <v>21216</v>
      </c>
      <c r="G219" s="1" t="s">
        <v>20714</v>
      </c>
      <c r="H219" s="1" t="s">
        <v>20715</v>
      </c>
      <c r="J219" s="384" t="s">
        <v>20914</v>
      </c>
      <c r="K219" s="1" t="s">
        <v>21223</v>
      </c>
      <c r="L219" s="227" t="s">
        <v>21223</v>
      </c>
    </row>
    <row r="220" spans="2:12" x14ac:dyDescent="0.25">
      <c r="B220" s="1">
        <v>216</v>
      </c>
      <c r="C220" s="1" t="s">
        <v>21207</v>
      </c>
      <c r="D220" s="384">
        <v>6</v>
      </c>
      <c r="F220" s="1" t="s">
        <v>20736</v>
      </c>
      <c r="G220" s="1" t="s">
        <v>21208</v>
      </c>
      <c r="H220" s="1" t="s">
        <v>20823</v>
      </c>
      <c r="K220" s="1" t="s">
        <v>21224</v>
      </c>
      <c r="L220" s="227" t="s">
        <v>21225</v>
      </c>
    </row>
    <row r="221" spans="2:12" x14ac:dyDescent="0.25">
      <c r="B221" s="1">
        <v>217</v>
      </c>
      <c r="C221" s="1" t="s">
        <v>21207</v>
      </c>
      <c r="D221" s="384">
        <v>6</v>
      </c>
      <c r="F221" s="1" t="s">
        <v>20771</v>
      </c>
      <c r="G221" s="1" t="s">
        <v>21208</v>
      </c>
      <c r="H221" s="1" t="s">
        <v>20764</v>
      </c>
      <c r="I221" s="384" t="s">
        <v>197</v>
      </c>
      <c r="J221" s="384" t="s">
        <v>20914</v>
      </c>
      <c r="K221" s="1" t="s">
        <v>21226</v>
      </c>
      <c r="L221" s="227" t="s">
        <v>21227</v>
      </c>
    </row>
    <row r="222" spans="2:12" x14ac:dyDescent="0.25">
      <c r="B222" s="1">
        <v>218</v>
      </c>
      <c r="C222" s="1" t="s">
        <v>21207</v>
      </c>
      <c r="D222" s="384">
        <v>6</v>
      </c>
      <c r="F222" s="1" t="s">
        <v>20790</v>
      </c>
      <c r="G222" s="1" t="s">
        <v>21208</v>
      </c>
      <c r="H222" s="1" t="s">
        <v>20715</v>
      </c>
      <c r="K222" s="1" t="s">
        <v>21228</v>
      </c>
      <c r="L222" s="227" t="s">
        <v>21229</v>
      </c>
    </row>
    <row r="223" spans="2:12" x14ac:dyDescent="0.25">
      <c r="B223" s="1">
        <v>219</v>
      </c>
      <c r="C223" s="1" t="s">
        <v>21207</v>
      </c>
      <c r="D223" s="384">
        <v>6</v>
      </c>
      <c r="F223" s="1" t="s">
        <v>20799</v>
      </c>
      <c r="G223" s="1" t="s">
        <v>21208</v>
      </c>
      <c r="H223" s="1" t="s">
        <v>20715</v>
      </c>
      <c r="K223" s="1" t="s">
        <v>20794</v>
      </c>
      <c r="L223" s="227" t="s">
        <v>21230</v>
      </c>
    </row>
    <row r="224" spans="2:12" x14ac:dyDescent="0.25">
      <c r="B224" s="1">
        <v>220</v>
      </c>
      <c r="C224" s="1" t="s">
        <v>21207</v>
      </c>
      <c r="D224" s="384">
        <v>6</v>
      </c>
      <c r="F224" s="1" t="s">
        <v>20803</v>
      </c>
      <c r="G224" s="1" t="s">
        <v>21208</v>
      </c>
      <c r="H224" s="1" t="s">
        <v>20715</v>
      </c>
      <c r="K224" s="1" t="s">
        <v>21231</v>
      </c>
      <c r="L224" s="227" t="s">
        <v>21232</v>
      </c>
    </row>
    <row r="225" spans="2:12" x14ac:dyDescent="0.25">
      <c r="B225" s="1">
        <v>221</v>
      </c>
      <c r="C225" s="1" t="s">
        <v>21207</v>
      </c>
      <c r="D225" s="384">
        <v>6</v>
      </c>
      <c r="F225" s="1" t="s">
        <v>21076</v>
      </c>
      <c r="G225" s="1" t="s">
        <v>21208</v>
      </c>
      <c r="H225" s="1" t="s">
        <v>20777</v>
      </c>
      <c r="I225" s="384" t="s">
        <v>197</v>
      </c>
      <c r="J225" s="384" t="s">
        <v>20767</v>
      </c>
      <c r="K225" s="1" t="s">
        <v>21233</v>
      </c>
      <c r="L225" s="227" t="s">
        <v>21234</v>
      </c>
    </row>
    <row r="226" spans="2:12" x14ac:dyDescent="0.25">
      <c r="B226" s="1">
        <v>222</v>
      </c>
      <c r="C226" s="1" t="s">
        <v>21207</v>
      </c>
      <c r="D226" s="384">
        <v>6</v>
      </c>
      <c r="F226" s="1" t="s">
        <v>21235</v>
      </c>
      <c r="G226" s="1" t="s">
        <v>21208</v>
      </c>
      <c r="H226" s="1" t="s">
        <v>20777</v>
      </c>
      <c r="K226" s="1" t="s">
        <v>21236</v>
      </c>
      <c r="L226" s="227" t="s">
        <v>21237</v>
      </c>
    </row>
    <row r="227" spans="2:12" x14ac:dyDescent="0.25">
      <c r="B227" s="1">
        <v>223</v>
      </c>
      <c r="C227" s="1" t="s">
        <v>21207</v>
      </c>
      <c r="D227" s="384">
        <v>6</v>
      </c>
      <c r="F227" s="1" t="s">
        <v>21238</v>
      </c>
      <c r="G227" s="1" t="s">
        <v>21208</v>
      </c>
      <c r="H227" s="1" t="s">
        <v>20715</v>
      </c>
      <c r="J227" s="384" t="s">
        <v>20755</v>
      </c>
      <c r="K227" s="1" t="s">
        <v>21239</v>
      </c>
      <c r="L227" s="227" t="s">
        <v>21240</v>
      </c>
    </row>
    <row r="228" spans="2:12" x14ac:dyDescent="0.25">
      <c r="B228" s="1">
        <v>224</v>
      </c>
      <c r="C228" s="1" t="s">
        <v>21207</v>
      </c>
      <c r="D228" s="384">
        <v>6</v>
      </c>
      <c r="F228" s="1" t="s">
        <v>21012</v>
      </c>
      <c r="G228" s="1" t="s">
        <v>21208</v>
      </c>
      <c r="H228" s="1" t="s">
        <v>20715</v>
      </c>
      <c r="K228" s="1" t="s">
        <v>21241</v>
      </c>
      <c r="L228" s="227" t="s">
        <v>21242</v>
      </c>
    </row>
    <row r="229" spans="2:12" x14ac:dyDescent="0.25">
      <c r="B229" s="1">
        <v>225</v>
      </c>
      <c r="C229" s="1" t="s">
        <v>21207</v>
      </c>
      <c r="D229" s="384">
        <v>6</v>
      </c>
      <c r="F229" s="1" t="s">
        <v>21243</v>
      </c>
      <c r="G229" s="1" t="s">
        <v>21208</v>
      </c>
      <c r="H229" s="1" t="s">
        <v>20715</v>
      </c>
      <c r="K229" s="1" t="s">
        <v>21244</v>
      </c>
      <c r="L229" s="227" t="s">
        <v>21245</v>
      </c>
    </row>
    <row r="230" spans="2:12" x14ac:dyDescent="0.25">
      <c r="B230" s="1">
        <v>226</v>
      </c>
      <c r="C230" s="1" t="s">
        <v>21207</v>
      </c>
      <c r="D230" s="384">
        <v>6</v>
      </c>
      <c r="F230" s="1" t="s">
        <v>21246</v>
      </c>
      <c r="G230" s="1" t="s">
        <v>21208</v>
      </c>
      <c r="H230" s="1" t="s">
        <v>20715</v>
      </c>
      <c r="J230" s="384" t="s">
        <v>20719</v>
      </c>
      <c r="K230" s="1" t="s">
        <v>21247</v>
      </c>
      <c r="L230" s="227" t="s">
        <v>21248</v>
      </c>
    </row>
    <row r="231" spans="2:12" x14ac:dyDescent="0.25">
      <c r="B231" s="1">
        <v>227</v>
      </c>
      <c r="C231" s="1" t="s">
        <v>21207</v>
      </c>
      <c r="D231" s="384">
        <v>6</v>
      </c>
      <c r="F231" s="1" t="s">
        <v>21249</v>
      </c>
      <c r="G231" s="1" t="s">
        <v>21208</v>
      </c>
      <c r="H231" s="1" t="s">
        <v>20715</v>
      </c>
      <c r="J231" s="384" t="s">
        <v>20719</v>
      </c>
      <c r="K231" s="1" t="s">
        <v>21250</v>
      </c>
      <c r="L231" s="227" t="s">
        <v>21251</v>
      </c>
    </row>
    <row r="232" spans="2:12" x14ac:dyDescent="0.25">
      <c r="B232" s="1">
        <v>228</v>
      </c>
      <c r="C232" s="1" t="s">
        <v>21207</v>
      </c>
      <c r="D232" s="384">
        <v>7</v>
      </c>
      <c r="F232" s="1" t="s">
        <v>21252</v>
      </c>
      <c r="G232" s="1" t="s">
        <v>21208</v>
      </c>
      <c r="H232" s="1" t="s">
        <v>20715</v>
      </c>
      <c r="K232" s="1" t="s">
        <v>21253</v>
      </c>
      <c r="L232" s="227" t="s">
        <v>21254</v>
      </c>
    </row>
    <row r="233" spans="2:12" x14ac:dyDescent="0.25">
      <c r="B233" s="1">
        <v>229</v>
      </c>
      <c r="C233" s="1" t="s">
        <v>21207</v>
      </c>
      <c r="D233" s="384">
        <v>7</v>
      </c>
      <c r="F233" s="1" t="s">
        <v>20852</v>
      </c>
      <c r="G233" s="1" t="s">
        <v>21208</v>
      </c>
      <c r="H233" s="1" t="s">
        <v>20715</v>
      </c>
      <c r="J233" s="384" t="s">
        <v>21255</v>
      </c>
      <c r="K233" s="1" t="s">
        <v>21256</v>
      </c>
      <c r="L233" s="227" t="s">
        <v>21257</v>
      </c>
    </row>
    <row r="234" spans="2:12" x14ac:dyDescent="0.25">
      <c r="B234" s="1">
        <v>230</v>
      </c>
      <c r="C234" s="1" t="s">
        <v>21207</v>
      </c>
      <c r="D234" s="384">
        <v>7</v>
      </c>
      <c r="F234" s="1" t="s">
        <v>20855</v>
      </c>
      <c r="G234" s="1" t="s">
        <v>21208</v>
      </c>
      <c r="H234" s="1" t="s">
        <v>20715</v>
      </c>
      <c r="J234" s="384" t="s">
        <v>20805</v>
      </c>
      <c r="K234" s="1" t="s">
        <v>21258</v>
      </c>
      <c r="L234" s="227" t="s">
        <v>21259</v>
      </c>
    </row>
    <row r="235" spans="2:12" x14ac:dyDescent="0.25">
      <c r="B235" s="1">
        <v>231</v>
      </c>
      <c r="C235" s="1" t="s">
        <v>21207</v>
      </c>
      <c r="D235" s="384">
        <v>7</v>
      </c>
      <c r="F235" s="1" t="s">
        <v>20866</v>
      </c>
      <c r="G235" s="1" t="s">
        <v>21208</v>
      </c>
      <c r="H235" s="1" t="s">
        <v>20920</v>
      </c>
      <c r="I235" s="384" t="s">
        <v>197</v>
      </c>
      <c r="K235" s="1" t="s">
        <v>21260</v>
      </c>
      <c r="L235" s="227" t="s">
        <v>21261</v>
      </c>
    </row>
    <row r="236" spans="2:12" x14ac:dyDescent="0.25">
      <c r="B236" s="1">
        <v>232</v>
      </c>
      <c r="C236" s="1" t="s">
        <v>21207</v>
      </c>
      <c r="D236" s="384">
        <v>7</v>
      </c>
      <c r="F236" s="1" t="s">
        <v>21262</v>
      </c>
      <c r="G236" s="1" t="s">
        <v>21208</v>
      </c>
      <c r="H236" s="1" t="s">
        <v>20920</v>
      </c>
      <c r="I236" s="384" t="s">
        <v>21126</v>
      </c>
      <c r="K236" s="1" t="s">
        <v>21263</v>
      </c>
      <c r="L236" s="227" t="s">
        <v>21264</v>
      </c>
    </row>
    <row r="237" spans="2:12" x14ac:dyDescent="0.25">
      <c r="B237" s="1">
        <v>233</v>
      </c>
      <c r="C237" s="1" t="s">
        <v>21207</v>
      </c>
      <c r="D237" s="384">
        <v>8</v>
      </c>
      <c r="E237" s="384" t="s">
        <v>20725</v>
      </c>
      <c r="F237" s="1" t="s">
        <v>20726</v>
      </c>
      <c r="G237" s="1" t="s">
        <v>20727</v>
      </c>
      <c r="H237" s="1" t="s">
        <v>20715</v>
      </c>
      <c r="K237" s="1" t="s">
        <v>21265</v>
      </c>
      <c r="L237" s="227" t="s">
        <v>21265</v>
      </c>
    </row>
    <row r="238" spans="2:12" x14ac:dyDescent="0.25">
      <c r="B238" s="1">
        <v>234</v>
      </c>
      <c r="C238" s="1" t="s">
        <v>21207</v>
      </c>
      <c r="D238" s="384">
        <v>8</v>
      </c>
      <c r="E238" s="384" t="s">
        <v>20725</v>
      </c>
      <c r="F238" s="1" t="s">
        <v>20726</v>
      </c>
      <c r="G238" s="1" t="s">
        <v>20727</v>
      </c>
      <c r="H238" s="1" t="s">
        <v>20715</v>
      </c>
      <c r="I238" s="384" t="s">
        <v>197</v>
      </c>
      <c r="K238" s="1" t="s">
        <v>21266</v>
      </c>
      <c r="L238" s="227" t="s">
        <v>21267</v>
      </c>
    </row>
    <row r="239" spans="2:12" x14ac:dyDescent="0.25">
      <c r="B239" s="1">
        <v>235</v>
      </c>
      <c r="C239" s="1" t="s">
        <v>21207</v>
      </c>
      <c r="D239" s="384">
        <v>8</v>
      </c>
      <c r="E239" s="384" t="s">
        <v>20725</v>
      </c>
      <c r="F239" s="1" t="s">
        <v>20726</v>
      </c>
      <c r="G239" s="1" t="s">
        <v>20727</v>
      </c>
      <c r="H239" s="1" t="s">
        <v>20715</v>
      </c>
      <c r="I239" s="384" t="s">
        <v>197</v>
      </c>
      <c r="J239" s="384" t="s">
        <v>20914</v>
      </c>
      <c r="K239" s="1" t="s">
        <v>21268</v>
      </c>
      <c r="L239" s="227" t="s">
        <v>21268</v>
      </c>
    </row>
    <row r="240" spans="2:12" x14ac:dyDescent="0.25">
      <c r="B240" s="1">
        <v>236</v>
      </c>
      <c r="C240" s="1" t="s">
        <v>21207</v>
      </c>
      <c r="D240" s="384">
        <v>8</v>
      </c>
      <c r="E240" s="384" t="s">
        <v>20725</v>
      </c>
      <c r="F240" s="1" t="s">
        <v>20726</v>
      </c>
      <c r="G240" s="1" t="s">
        <v>20727</v>
      </c>
      <c r="H240" s="1" t="s">
        <v>20715</v>
      </c>
      <c r="I240" s="384" t="s">
        <v>197</v>
      </c>
      <c r="K240" s="1" t="s">
        <v>21269</v>
      </c>
      <c r="L240" s="227" t="s">
        <v>21269</v>
      </c>
    </row>
    <row r="241" spans="2:12" x14ac:dyDescent="0.25">
      <c r="B241" s="1">
        <v>237</v>
      </c>
      <c r="C241" s="1" t="s">
        <v>21207</v>
      </c>
      <c r="D241" s="384">
        <v>8</v>
      </c>
      <c r="E241" s="384" t="s">
        <v>20725</v>
      </c>
      <c r="F241" s="1" t="s">
        <v>20726</v>
      </c>
      <c r="G241" s="1" t="s">
        <v>20727</v>
      </c>
      <c r="H241" s="1" t="s">
        <v>20715</v>
      </c>
      <c r="K241" s="1" t="s">
        <v>21270</v>
      </c>
      <c r="L241" s="227" t="s">
        <v>21270</v>
      </c>
    </row>
    <row r="242" spans="2:12" x14ac:dyDescent="0.25">
      <c r="B242" s="1">
        <v>238</v>
      </c>
      <c r="C242" s="1" t="s">
        <v>21207</v>
      </c>
      <c r="D242" s="384">
        <v>8</v>
      </c>
      <c r="E242" s="384" t="s">
        <v>20725</v>
      </c>
      <c r="F242" s="1" t="s">
        <v>20726</v>
      </c>
      <c r="G242" s="1" t="s">
        <v>20727</v>
      </c>
      <c r="H242" s="1" t="s">
        <v>20715</v>
      </c>
      <c r="K242" s="1" t="s">
        <v>21271</v>
      </c>
      <c r="L242" s="227" t="s">
        <v>21271</v>
      </c>
    </row>
    <row r="243" spans="2:12" x14ac:dyDescent="0.25">
      <c r="B243" s="1">
        <v>239</v>
      </c>
      <c r="C243" s="1" t="s">
        <v>21207</v>
      </c>
      <c r="D243" s="384">
        <v>8</v>
      </c>
      <c r="E243" s="384" t="s">
        <v>20725</v>
      </c>
      <c r="F243" s="1" t="s">
        <v>20726</v>
      </c>
      <c r="G243" s="1" t="s">
        <v>20727</v>
      </c>
      <c r="H243" s="1" t="s">
        <v>20715</v>
      </c>
      <c r="K243" s="1" t="s">
        <v>21272</v>
      </c>
      <c r="L243" s="227" t="s">
        <v>21272</v>
      </c>
    </row>
    <row r="244" spans="2:12" x14ac:dyDescent="0.25">
      <c r="B244" s="1">
        <v>240</v>
      </c>
      <c r="C244" s="1" t="s">
        <v>21207</v>
      </c>
      <c r="D244" s="384">
        <v>8</v>
      </c>
      <c r="E244" s="384" t="s">
        <v>20725</v>
      </c>
      <c r="F244" s="1" t="s">
        <v>20726</v>
      </c>
      <c r="G244" s="1" t="s">
        <v>20727</v>
      </c>
      <c r="H244" s="1" t="s">
        <v>20715</v>
      </c>
      <c r="K244" s="1" t="s">
        <v>21273</v>
      </c>
      <c r="L244" s="227" t="s">
        <v>21273</v>
      </c>
    </row>
    <row r="245" spans="2:12" x14ac:dyDescent="0.25">
      <c r="B245" s="1">
        <v>241</v>
      </c>
      <c r="C245" s="1" t="s">
        <v>21207</v>
      </c>
      <c r="D245" s="384">
        <v>8</v>
      </c>
      <c r="E245" s="384" t="s">
        <v>20725</v>
      </c>
      <c r="F245" s="1" t="s">
        <v>20726</v>
      </c>
      <c r="G245" s="1" t="s">
        <v>20727</v>
      </c>
      <c r="H245" s="1" t="s">
        <v>20715</v>
      </c>
      <c r="K245" s="1" t="s">
        <v>21274</v>
      </c>
      <c r="L245" s="227" t="s">
        <v>21274</v>
      </c>
    </row>
    <row r="246" spans="2:12" x14ac:dyDescent="0.25">
      <c r="B246" s="1">
        <v>242</v>
      </c>
      <c r="C246" s="1" t="s">
        <v>21207</v>
      </c>
      <c r="D246" s="384">
        <v>8</v>
      </c>
      <c r="E246" s="384" t="s">
        <v>20725</v>
      </c>
      <c r="F246" s="1" t="s">
        <v>20726</v>
      </c>
      <c r="G246" s="1" t="s">
        <v>20727</v>
      </c>
      <c r="H246" s="1" t="s">
        <v>20715</v>
      </c>
      <c r="K246" s="1" t="s">
        <v>21275</v>
      </c>
      <c r="L246" s="227" t="s">
        <v>21276</v>
      </c>
    </row>
    <row r="247" spans="2:12" x14ac:dyDescent="0.25">
      <c r="B247" s="1">
        <v>243</v>
      </c>
      <c r="C247" s="1" t="s">
        <v>21207</v>
      </c>
      <c r="D247" s="384">
        <v>8</v>
      </c>
      <c r="E247" s="384" t="s">
        <v>20725</v>
      </c>
      <c r="F247" s="1" t="s">
        <v>20726</v>
      </c>
      <c r="G247" s="1" t="s">
        <v>20727</v>
      </c>
      <c r="H247" s="1" t="s">
        <v>20715</v>
      </c>
      <c r="K247" s="1" t="s">
        <v>21277</v>
      </c>
      <c r="L247" s="227" t="s">
        <v>21277</v>
      </c>
    </row>
    <row r="248" spans="2:12" x14ac:dyDescent="0.25">
      <c r="B248" s="1">
        <v>244</v>
      </c>
      <c r="C248" s="1" t="s">
        <v>21207</v>
      </c>
      <c r="D248" s="384">
        <v>8</v>
      </c>
      <c r="E248" s="384" t="s">
        <v>20725</v>
      </c>
      <c r="F248" s="1" t="s">
        <v>20726</v>
      </c>
      <c r="G248" s="1" t="s">
        <v>20727</v>
      </c>
      <c r="H248" s="1" t="s">
        <v>20715</v>
      </c>
      <c r="J248" s="384" t="s">
        <v>21078</v>
      </c>
      <c r="K248" s="1" t="s">
        <v>21278</v>
      </c>
      <c r="L248" s="227" t="s">
        <v>21279</v>
      </c>
    </row>
    <row r="249" spans="2:12" x14ac:dyDescent="0.25">
      <c r="B249" s="1">
        <v>245</v>
      </c>
      <c r="C249" s="1" t="s">
        <v>21207</v>
      </c>
      <c r="D249" s="384">
        <v>8</v>
      </c>
      <c r="E249" s="384" t="s">
        <v>20725</v>
      </c>
      <c r="F249" s="1" t="s">
        <v>20726</v>
      </c>
      <c r="G249" s="1" t="s">
        <v>20727</v>
      </c>
      <c r="H249" s="1" t="s">
        <v>20715</v>
      </c>
      <c r="I249" s="384" t="s">
        <v>197</v>
      </c>
      <c r="K249" s="1" t="s">
        <v>21280</v>
      </c>
      <c r="L249" s="227" t="s">
        <v>21280</v>
      </c>
    </row>
    <row r="250" spans="2:12" x14ac:dyDescent="0.25">
      <c r="B250" s="1">
        <v>246</v>
      </c>
      <c r="C250" s="1" t="s">
        <v>21207</v>
      </c>
      <c r="D250" s="384">
        <v>8</v>
      </c>
      <c r="E250" s="384" t="s">
        <v>20725</v>
      </c>
      <c r="F250" s="1" t="s">
        <v>20726</v>
      </c>
      <c r="G250" s="1" t="s">
        <v>20727</v>
      </c>
      <c r="H250" s="1" t="s">
        <v>20715</v>
      </c>
      <c r="J250" s="384" t="s">
        <v>20755</v>
      </c>
      <c r="K250" s="1" t="s">
        <v>21281</v>
      </c>
      <c r="L250" s="227" t="s">
        <v>21282</v>
      </c>
    </row>
    <row r="251" spans="2:12" x14ac:dyDescent="0.25">
      <c r="B251" s="1">
        <v>247</v>
      </c>
      <c r="C251" s="1" t="s">
        <v>21207</v>
      </c>
      <c r="D251" s="384">
        <v>8</v>
      </c>
      <c r="E251" s="384" t="s">
        <v>20725</v>
      </c>
      <c r="F251" s="1" t="s">
        <v>20726</v>
      </c>
      <c r="G251" s="1" t="s">
        <v>20727</v>
      </c>
      <c r="H251" s="1" t="s">
        <v>20715</v>
      </c>
      <c r="I251" s="384" t="s">
        <v>197</v>
      </c>
      <c r="J251" s="384" t="s">
        <v>20767</v>
      </c>
      <c r="K251" s="1" t="s">
        <v>21283</v>
      </c>
      <c r="L251" s="227" t="s">
        <v>21284</v>
      </c>
    </row>
    <row r="252" spans="2:12" x14ac:dyDescent="0.25">
      <c r="B252" s="1">
        <v>248</v>
      </c>
      <c r="C252" s="1" t="s">
        <v>21207</v>
      </c>
      <c r="D252" s="384">
        <v>8</v>
      </c>
      <c r="E252" s="384" t="s">
        <v>20725</v>
      </c>
      <c r="F252" s="1" t="s">
        <v>20726</v>
      </c>
      <c r="G252" s="1" t="s">
        <v>20727</v>
      </c>
      <c r="H252" s="1" t="s">
        <v>20715</v>
      </c>
      <c r="J252" s="384" t="s">
        <v>20805</v>
      </c>
      <c r="K252" s="1" t="s">
        <v>21285</v>
      </c>
      <c r="L252" s="227" t="s">
        <v>21286</v>
      </c>
    </row>
    <row r="253" spans="2:12" x14ac:dyDescent="0.25">
      <c r="B253" s="1">
        <v>249</v>
      </c>
      <c r="C253" s="1" t="s">
        <v>21207</v>
      </c>
      <c r="D253" s="384">
        <v>8</v>
      </c>
      <c r="E253" s="384" t="s">
        <v>20725</v>
      </c>
      <c r="F253" s="1" t="s">
        <v>20726</v>
      </c>
      <c r="G253" s="1" t="s">
        <v>20727</v>
      </c>
      <c r="H253" s="1" t="s">
        <v>20715</v>
      </c>
      <c r="J253" s="384" t="s">
        <v>21255</v>
      </c>
      <c r="K253" s="1" t="s">
        <v>21287</v>
      </c>
      <c r="L253" s="227" t="s">
        <v>21288</v>
      </c>
    </row>
    <row r="254" spans="2:12" x14ac:dyDescent="0.25">
      <c r="B254" s="1">
        <v>250</v>
      </c>
      <c r="C254" s="1" t="s">
        <v>21207</v>
      </c>
      <c r="D254" s="384">
        <v>8</v>
      </c>
      <c r="E254" s="384" t="s">
        <v>20725</v>
      </c>
      <c r="F254" s="1" t="s">
        <v>20726</v>
      </c>
      <c r="G254" s="1" t="s">
        <v>20727</v>
      </c>
      <c r="H254" s="1" t="s">
        <v>20715</v>
      </c>
      <c r="J254" s="384" t="s">
        <v>20719</v>
      </c>
      <c r="K254" s="1" t="s">
        <v>21289</v>
      </c>
      <c r="L254" s="227" t="s">
        <v>21289</v>
      </c>
    </row>
    <row r="255" spans="2:12" x14ac:dyDescent="0.25">
      <c r="B255" s="1">
        <v>251</v>
      </c>
      <c r="C255" s="1" t="s">
        <v>21207</v>
      </c>
      <c r="D255" s="384">
        <v>8</v>
      </c>
      <c r="E255" s="384" t="s">
        <v>20725</v>
      </c>
      <c r="F255" s="1" t="s">
        <v>20726</v>
      </c>
      <c r="G255" s="1" t="s">
        <v>20727</v>
      </c>
      <c r="H255" s="1" t="s">
        <v>20715</v>
      </c>
      <c r="K255" s="1" t="s">
        <v>21290</v>
      </c>
      <c r="L255" s="227" t="s">
        <v>21290</v>
      </c>
    </row>
    <row r="256" spans="2:12" x14ac:dyDescent="0.25">
      <c r="B256" s="1">
        <v>252</v>
      </c>
      <c r="C256" s="1" t="s">
        <v>21207</v>
      </c>
      <c r="D256" s="384">
        <v>8</v>
      </c>
      <c r="E256" s="384" t="s">
        <v>20725</v>
      </c>
      <c r="F256" s="1" t="s">
        <v>20726</v>
      </c>
      <c r="G256" s="1" t="s">
        <v>20727</v>
      </c>
      <c r="H256" s="1" t="s">
        <v>20715</v>
      </c>
      <c r="K256" s="1" t="s">
        <v>21291</v>
      </c>
      <c r="L256" s="227" t="s">
        <v>21292</v>
      </c>
    </row>
    <row r="257" spans="2:12" x14ac:dyDescent="0.25">
      <c r="B257" s="1">
        <v>253</v>
      </c>
      <c r="C257" s="1" t="s">
        <v>21207</v>
      </c>
      <c r="D257" s="384">
        <v>9</v>
      </c>
      <c r="E257" s="384" t="s">
        <v>20725</v>
      </c>
      <c r="F257" s="1" t="s">
        <v>20726</v>
      </c>
      <c r="G257" s="1" t="s">
        <v>20727</v>
      </c>
      <c r="H257" s="1" t="s">
        <v>20715</v>
      </c>
      <c r="I257" s="384" t="s">
        <v>197</v>
      </c>
      <c r="J257" s="384" t="s">
        <v>20914</v>
      </c>
      <c r="K257" s="1" t="s">
        <v>21293</v>
      </c>
      <c r="L257" s="227" t="s">
        <v>21293</v>
      </c>
    </row>
    <row r="258" spans="2:12" x14ac:dyDescent="0.25">
      <c r="B258" s="1">
        <v>254</v>
      </c>
      <c r="C258" s="1" t="s">
        <v>21207</v>
      </c>
      <c r="D258" s="384">
        <v>9</v>
      </c>
      <c r="E258" s="384" t="s">
        <v>20725</v>
      </c>
      <c r="F258" s="1" t="s">
        <v>20726</v>
      </c>
      <c r="G258" s="1" t="s">
        <v>20727</v>
      </c>
      <c r="H258" s="1" t="s">
        <v>20715</v>
      </c>
      <c r="K258" s="1" t="s">
        <v>21294</v>
      </c>
      <c r="L258" s="227" t="s">
        <v>21294</v>
      </c>
    </row>
    <row r="259" spans="2:12" x14ac:dyDescent="0.25">
      <c r="B259" s="1">
        <v>255</v>
      </c>
      <c r="C259" s="1" t="s">
        <v>21207</v>
      </c>
      <c r="D259" s="384">
        <v>9</v>
      </c>
      <c r="E259" s="384" t="s">
        <v>20725</v>
      </c>
      <c r="F259" s="1" t="s">
        <v>20726</v>
      </c>
      <c r="G259" s="1" t="s">
        <v>20727</v>
      </c>
      <c r="H259" s="1" t="s">
        <v>20715</v>
      </c>
      <c r="K259" s="1" t="s">
        <v>21295</v>
      </c>
      <c r="L259" s="227" t="s">
        <v>21295</v>
      </c>
    </row>
    <row r="260" spans="2:12" x14ac:dyDescent="0.25">
      <c r="B260" s="1">
        <v>256</v>
      </c>
      <c r="C260" s="1" t="s">
        <v>21207</v>
      </c>
      <c r="D260" s="384">
        <v>9</v>
      </c>
      <c r="E260" s="384" t="s">
        <v>20725</v>
      </c>
      <c r="F260" s="1" t="s">
        <v>20726</v>
      </c>
      <c r="G260" s="1" t="s">
        <v>20727</v>
      </c>
      <c r="H260" s="1" t="s">
        <v>20715</v>
      </c>
      <c r="I260" s="384" t="s">
        <v>197</v>
      </c>
      <c r="K260" s="1" t="s">
        <v>21296</v>
      </c>
      <c r="L260" s="227" t="s">
        <v>21297</v>
      </c>
    </row>
    <row r="261" spans="2:12" x14ac:dyDescent="0.25">
      <c r="B261" s="1">
        <v>257</v>
      </c>
      <c r="C261" s="1" t="s">
        <v>21207</v>
      </c>
      <c r="D261" s="384">
        <v>9</v>
      </c>
      <c r="E261" s="384" t="s">
        <v>20725</v>
      </c>
      <c r="F261" s="1" t="s">
        <v>20726</v>
      </c>
      <c r="G261" s="1" t="s">
        <v>20727</v>
      </c>
      <c r="H261" s="1" t="s">
        <v>20715</v>
      </c>
      <c r="I261" s="384" t="s">
        <v>197</v>
      </c>
      <c r="J261" s="384" t="s">
        <v>20719</v>
      </c>
      <c r="K261" s="1" t="s">
        <v>21298</v>
      </c>
      <c r="L261" s="227" t="s">
        <v>21299</v>
      </c>
    </row>
    <row r="262" spans="2:12" x14ac:dyDescent="0.25">
      <c r="B262" s="1">
        <v>258</v>
      </c>
      <c r="C262" s="1" t="s">
        <v>21207</v>
      </c>
      <c r="D262" s="384">
        <v>9</v>
      </c>
      <c r="E262" s="384" t="s">
        <v>20725</v>
      </c>
      <c r="F262" s="1" t="s">
        <v>20726</v>
      </c>
      <c r="G262" s="1" t="s">
        <v>20727</v>
      </c>
      <c r="H262" s="1" t="s">
        <v>20715</v>
      </c>
      <c r="I262" s="384" t="s">
        <v>197</v>
      </c>
      <c r="J262" s="384" t="s">
        <v>20719</v>
      </c>
      <c r="K262" s="1" t="s">
        <v>21300</v>
      </c>
      <c r="L262" s="227" t="s">
        <v>21301</v>
      </c>
    </row>
    <row r="263" spans="2:12" x14ac:dyDescent="0.25">
      <c r="B263" s="1">
        <v>259</v>
      </c>
      <c r="C263" s="1" t="s">
        <v>21207</v>
      </c>
      <c r="D263" s="384">
        <v>9</v>
      </c>
      <c r="E263" s="384" t="s">
        <v>20725</v>
      </c>
      <c r="F263" s="1" t="s">
        <v>20726</v>
      </c>
      <c r="G263" s="1" t="s">
        <v>20727</v>
      </c>
      <c r="H263" s="1" t="s">
        <v>20715</v>
      </c>
      <c r="I263" s="384" t="s">
        <v>197</v>
      </c>
      <c r="K263" s="1" t="s">
        <v>21302</v>
      </c>
      <c r="L263" s="227" t="s">
        <v>21303</v>
      </c>
    </row>
    <row r="264" spans="2:12" x14ac:dyDescent="0.25">
      <c r="B264" s="1">
        <v>260</v>
      </c>
      <c r="C264" s="1" t="s">
        <v>21207</v>
      </c>
      <c r="D264" s="384">
        <v>10</v>
      </c>
      <c r="E264" s="384" t="s">
        <v>20725</v>
      </c>
      <c r="F264" s="1" t="s">
        <v>20726</v>
      </c>
      <c r="G264" s="1" t="s">
        <v>20727</v>
      </c>
      <c r="H264" s="1" t="s">
        <v>20715</v>
      </c>
      <c r="I264" s="384" t="s">
        <v>197</v>
      </c>
      <c r="K264" s="1" t="s">
        <v>21304</v>
      </c>
      <c r="L264" s="227" t="s">
        <v>21305</v>
      </c>
    </row>
    <row r="265" spans="2:12" x14ac:dyDescent="0.25">
      <c r="B265" s="1">
        <v>261</v>
      </c>
      <c r="C265" s="1" t="s">
        <v>21207</v>
      </c>
      <c r="D265" s="384">
        <v>10</v>
      </c>
      <c r="E265" s="384" t="s">
        <v>20725</v>
      </c>
      <c r="F265" s="1" t="s">
        <v>20726</v>
      </c>
      <c r="G265" s="1" t="s">
        <v>20727</v>
      </c>
      <c r="H265" s="1" t="s">
        <v>20715</v>
      </c>
      <c r="K265" s="1" t="s">
        <v>21306</v>
      </c>
      <c r="L265" s="227" t="s">
        <v>21306</v>
      </c>
    </row>
    <row r="266" spans="2:12" x14ac:dyDescent="0.25">
      <c r="B266" s="1">
        <v>262</v>
      </c>
      <c r="C266" s="1" t="s">
        <v>21207</v>
      </c>
      <c r="D266" s="384">
        <v>10</v>
      </c>
      <c r="E266" s="384" t="s">
        <v>20725</v>
      </c>
      <c r="F266" s="1" t="s">
        <v>20726</v>
      </c>
      <c r="G266" s="1" t="s">
        <v>20727</v>
      </c>
      <c r="H266" s="1" t="s">
        <v>20715</v>
      </c>
      <c r="I266" s="384" t="s">
        <v>197</v>
      </c>
      <c r="J266" s="384" t="s">
        <v>20719</v>
      </c>
      <c r="K266" s="1" t="s">
        <v>21307</v>
      </c>
      <c r="L266" s="227" t="s">
        <v>21308</v>
      </c>
    </row>
    <row r="267" spans="2:12" x14ac:dyDescent="0.25">
      <c r="B267" s="1">
        <v>263</v>
      </c>
      <c r="C267" s="1" t="s">
        <v>21207</v>
      </c>
      <c r="D267" s="384">
        <v>10</v>
      </c>
      <c r="E267" s="384" t="s">
        <v>20725</v>
      </c>
      <c r="F267" s="1" t="s">
        <v>20726</v>
      </c>
      <c r="G267" s="1" t="s">
        <v>20727</v>
      </c>
      <c r="H267" s="1" t="s">
        <v>20715</v>
      </c>
      <c r="I267" s="384" t="s">
        <v>197</v>
      </c>
      <c r="K267" s="1" t="s">
        <v>21309</v>
      </c>
      <c r="L267" s="227" t="s">
        <v>21309</v>
      </c>
    </row>
    <row r="268" spans="2:12" x14ac:dyDescent="0.25">
      <c r="B268" s="1">
        <v>264</v>
      </c>
      <c r="C268" s="1" t="s">
        <v>21207</v>
      </c>
      <c r="D268" s="384">
        <v>10</v>
      </c>
      <c r="E268" s="384" t="s">
        <v>20725</v>
      </c>
      <c r="F268" s="1" t="s">
        <v>20726</v>
      </c>
      <c r="G268" s="1" t="s">
        <v>20727</v>
      </c>
      <c r="H268" s="1" t="s">
        <v>20715</v>
      </c>
      <c r="I268" s="384" t="s">
        <v>197</v>
      </c>
      <c r="J268" s="384" t="s">
        <v>20719</v>
      </c>
      <c r="K268" s="1" t="s">
        <v>21310</v>
      </c>
      <c r="L268" s="227" t="s">
        <v>21311</v>
      </c>
    </row>
    <row r="269" spans="2:12" x14ac:dyDescent="0.25">
      <c r="B269" s="1">
        <v>265</v>
      </c>
      <c r="C269" s="1" t="s">
        <v>21207</v>
      </c>
      <c r="D269" s="384">
        <v>10</v>
      </c>
      <c r="E269" s="384" t="s">
        <v>20725</v>
      </c>
      <c r="F269" s="1" t="s">
        <v>20726</v>
      </c>
      <c r="G269" s="1" t="s">
        <v>20727</v>
      </c>
      <c r="H269" s="1" t="s">
        <v>20715</v>
      </c>
      <c r="K269" s="1" t="s">
        <v>21312</v>
      </c>
      <c r="L269" s="227" t="s">
        <v>21312</v>
      </c>
    </row>
    <row r="270" spans="2:12" x14ac:dyDescent="0.25">
      <c r="B270" s="1">
        <v>266</v>
      </c>
      <c r="C270" s="1" t="s">
        <v>21207</v>
      </c>
      <c r="D270" s="384">
        <v>10</v>
      </c>
      <c r="E270" s="384" t="s">
        <v>20725</v>
      </c>
      <c r="F270" s="1" t="s">
        <v>20726</v>
      </c>
      <c r="G270" s="1" t="s">
        <v>20727</v>
      </c>
      <c r="H270" s="1" t="s">
        <v>20715</v>
      </c>
      <c r="I270" s="384" t="s">
        <v>197</v>
      </c>
      <c r="K270" s="1" t="s">
        <v>21313</v>
      </c>
      <c r="L270" s="227" t="s">
        <v>21313</v>
      </c>
    </row>
    <row r="271" spans="2:12" x14ac:dyDescent="0.25">
      <c r="B271" s="1">
        <v>267</v>
      </c>
      <c r="C271" s="1" t="s">
        <v>21207</v>
      </c>
      <c r="D271" s="384">
        <v>11</v>
      </c>
      <c r="E271" s="384" t="s">
        <v>20983</v>
      </c>
      <c r="F271" s="1" t="s">
        <v>20984</v>
      </c>
      <c r="G271" s="1" t="s">
        <v>20727</v>
      </c>
      <c r="H271" s="1" t="s">
        <v>20715</v>
      </c>
      <c r="I271" s="384" t="s">
        <v>197</v>
      </c>
      <c r="J271" s="384" t="s">
        <v>20719</v>
      </c>
      <c r="K271" s="1" t="s">
        <v>21314</v>
      </c>
      <c r="L271" s="227" t="s">
        <v>21315</v>
      </c>
    </row>
    <row r="272" spans="2:12" x14ac:dyDescent="0.25">
      <c r="B272" s="1">
        <v>268</v>
      </c>
      <c r="C272" s="1" t="s">
        <v>21207</v>
      </c>
      <c r="D272" s="384">
        <v>11</v>
      </c>
      <c r="E272" s="384" t="s">
        <v>20983</v>
      </c>
      <c r="F272" s="1" t="s">
        <v>20984</v>
      </c>
      <c r="G272" s="1" t="s">
        <v>20727</v>
      </c>
      <c r="H272" s="1" t="s">
        <v>20715</v>
      </c>
      <c r="I272" s="384" t="s">
        <v>197</v>
      </c>
      <c r="J272" s="384" t="s">
        <v>20719</v>
      </c>
      <c r="K272" s="1" t="s">
        <v>21316</v>
      </c>
      <c r="L272" s="227" t="s">
        <v>21316</v>
      </c>
    </row>
    <row r="273" spans="2:12" x14ac:dyDescent="0.25">
      <c r="B273" s="1">
        <v>269</v>
      </c>
      <c r="C273" s="1" t="s">
        <v>21207</v>
      </c>
      <c r="D273" s="384">
        <v>11</v>
      </c>
      <c r="E273" s="384" t="s">
        <v>20983</v>
      </c>
      <c r="F273" s="1" t="s">
        <v>20984</v>
      </c>
      <c r="G273" s="1" t="s">
        <v>20727</v>
      </c>
      <c r="H273" s="1" t="s">
        <v>20715</v>
      </c>
      <c r="I273" s="384" t="s">
        <v>197</v>
      </c>
      <c r="J273" s="384" t="s">
        <v>20719</v>
      </c>
      <c r="K273" s="1" t="s">
        <v>21317</v>
      </c>
      <c r="L273" s="227" t="s">
        <v>21318</v>
      </c>
    </row>
    <row r="274" spans="2:12" x14ac:dyDescent="0.25">
      <c r="B274" s="1">
        <v>270</v>
      </c>
      <c r="C274" s="1" t="s">
        <v>21207</v>
      </c>
      <c r="D274" s="384">
        <v>11</v>
      </c>
      <c r="E274" s="384" t="s">
        <v>20983</v>
      </c>
      <c r="F274" s="1" t="s">
        <v>20984</v>
      </c>
      <c r="G274" s="1" t="s">
        <v>20727</v>
      </c>
      <c r="H274" s="1" t="s">
        <v>20715</v>
      </c>
      <c r="K274" s="1" t="s">
        <v>21319</v>
      </c>
      <c r="L274" s="227" t="s">
        <v>21320</v>
      </c>
    </row>
    <row r="275" spans="2:12" x14ac:dyDescent="0.25">
      <c r="B275" s="1">
        <v>271</v>
      </c>
      <c r="C275" s="1" t="s">
        <v>21207</v>
      </c>
      <c r="D275" s="384">
        <v>11</v>
      </c>
      <c r="E275" s="384" t="s">
        <v>20983</v>
      </c>
      <c r="F275" s="1" t="s">
        <v>20984</v>
      </c>
      <c r="G275" s="1" t="s">
        <v>20727</v>
      </c>
      <c r="H275" s="1" t="s">
        <v>20715</v>
      </c>
      <c r="I275" s="384" t="s">
        <v>197</v>
      </c>
      <c r="J275" s="384" t="s">
        <v>20719</v>
      </c>
      <c r="K275" s="1" t="s">
        <v>21321</v>
      </c>
      <c r="L275" s="227" t="s">
        <v>21322</v>
      </c>
    </row>
    <row r="276" spans="2:12" x14ac:dyDescent="0.25">
      <c r="B276" s="1">
        <v>272</v>
      </c>
      <c r="C276" s="1" t="s">
        <v>21207</v>
      </c>
      <c r="D276" s="384">
        <v>11</v>
      </c>
      <c r="E276" s="384" t="s">
        <v>20983</v>
      </c>
      <c r="F276" s="1" t="s">
        <v>20984</v>
      </c>
      <c r="G276" s="1" t="s">
        <v>20727</v>
      </c>
      <c r="H276" s="1" t="s">
        <v>20715</v>
      </c>
      <c r="I276" s="384" t="s">
        <v>197</v>
      </c>
      <c r="K276" s="1" t="s">
        <v>21323</v>
      </c>
      <c r="L276" s="227" t="s">
        <v>21324</v>
      </c>
    </row>
    <row r="277" spans="2:12" x14ac:dyDescent="0.25">
      <c r="B277" s="1">
        <v>273</v>
      </c>
      <c r="C277" s="1" t="s">
        <v>21207</v>
      </c>
      <c r="D277" s="384">
        <v>11</v>
      </c>
      <c r="E277" s="384" t="s">
        <v>20983</v>
      </c>
      <c r="F277" s="1" t="s">
        <v>20984</v>
      </c>
      <c r="G277" s="1" t="s">
        <v>20727</v>
      </c>
      <c r="H277" s="1" t="s">
        <v>20715</v>
      </c>
      <c r="K277" s="1" t="s">
        <v>21325</v>
      </c>
      <c r="L277" s="227" t="s">
        <v>21326</v>
      </c>
    </row>
    <row r="278" spans="2:12" x14ac:dyDescent="0.25">
      <c r="B278" s="1">
        <v>274</v>
      </c>
      <c r="C278" s="1" t="s">
        <v>21207</v>
      </c>
      <c r="D278" s="384">
        <v>11</v>
      </c>
      <c r="E278" s="384" t="s">
        <v>20983</v>
      </c>
      <c r="F278" s="1" t="s">
        <v>20984</v>
      </c>
      <c r="G278" s="1" t="s">
        <v>20727</v>
      </c>
      <c r="H278" s="1" t="s">
        <v>20715</v>
      </c>
      <c r="I278" s="384" t="s">
        <v>197</v>
      </c>
      <c r="J278" s="384" t="s">
        <v>20805</v>
      </c>
      <c r="K278" s="1" t="s">
        <v>21327</v>
      </c>
      <c r="L278" s="227" t="s">
        <v>21328</v>
      </c>
    </row>
    <row r="279" spans="2:12" x14ac:dyDescent="0.25">
      <c r="B279" s="1">
        <v>275</v>
      </c>
      <c r="C279" s="1" t="s">
        <v>21207</v>
      </c>
      <c r="D279" s="384">
        <v>11</v>
      </c>
      <c r="E279" s="384" t="s">
        <v>20983</v>
      </c>
      <c r="F279" s="1" t="s">
        <v>20984</v>
      </c>
      <c r="G279" s="1" t="s">
        <v>20727</v>
      </c>
      <c r="H279" s="1" t="s">
        <v>20715</v>
      </c>
      <c r="I279" s="384" t="s">
        <v>197</v>
      </c>
      <c r="J279" s="384" t="s">
        <v>20719</v>
      </c>
      <c r="K279" s="1" t="s">
        <v>21329</v>
      </c>
      <c r="L279" s="227" t="s">
        <v>21329</v>
      </c>
    </row>
    <row r="280" spans="2:12" x14ac:dyDescent="0.25">
      <c r="B280" s="1">
        <v>276</v>
      </c>
      <c r="C280" s="1" t="s">
        <v>21207</v>
      </c>
      <c r="D280" s="384">
        <v>11</v>
      </c>
      <c r="E280" s="384" t="s">
        <v>20983</v>
      </c>
      <c r="F280" s="1" t="s">
        <v>20984</v>
      </c>
      <c r="G280" s="1" t="s">
        <v>20727</v>
      </c>
      <c r="H280" s="1" t="s">
        <v>20715</v>
      </c>
      <c r="I280" s="384" t="s">
        <v>197</v>
      </c>
      <c r="J280" s="384" t="s">
        <v>20719</v>
      </c>
      <c r="K280" s="1" t="s">
        <v>21330</v>
      </c>
      <c r="L280" s="227" t="s">
        <v>21331</v>
      </c>
    </row>
    <row r="281" spans="2:12" x14ac:dyDescent="0.25">
      <c r="B281" s="1">
        <v>277</v>
      </c>
      <c r="C281" s="1" t="s">
        <v>21207</v>
      </c>
      <c r="D281" s="384">
        <v>11</v>
      </c>
      <c r="E281" s="384" t="s">
        <v>20983</v>
      </c>
      <c r="F281" s="1" t="s">
        <v>20984</v>
      </c>
      <c r="G281" s="1" t="s">
        <v>20727</v>
      </c>
      <c r="H281" s="1" t="s">
        <v>20715</v>
      </c>
      <c r="I281" s="384" t="s">
        <v>197</v>
      </c>
      <c r="J281" s="384" t="s">
        <v>20719</v>
      </c>
      <c r="K281" s="1" t="s">
        <v>21332</v>
      </c>
      <c r="L281" s="227" t="s">
        <v>21333</v>
      </c>
    </row>
    <row r="282" spans="2:12" x14ac:dyDescent="0.25">
      <c r="B282" s="1">
        <v>278</v>
      </c>
      <c r="C282" s="1" t="s">
        <v>21207</v>
      </c>
      <c r="D282" s="384">
        <v>11</v>
      </c>
      <c r="E282" s="384" t="s">
        <v>20983</v>
      </c>
      <c r="F282" s="1" t="s">
        <v>20984</v>
      </c>
      <c r="G282" s="1" t="s">
        <v>20727</v>
      </c>
      <c r="H282" s="1" t="s">
        <v>20715</v>
      </c>
      <c r="I282" s="384" t="s">
        <v>197</v>
      </c>
      <c r="J282" s="384" t="s">
        <v>21334</v>
      </c>
      <c r="K282" s="1" t="s">
        <v>21335</v>
      </c>
      <c r="L282" s="227" t="s">
        <v>21336</v>
      </c>
    </row>
    <row r="283" spans="2:12" x14ac:dyDescent="0.25">
      <c r="B283" s="1">
        <v>279</v>
      </c>
      <c r="C283" s="1" t="s">
        <v>21207</v>
      </c>
      <c r="D283" s="384">
        <v>11</v>
      </c>
      <c r="E283" s="384" t="s">
        <v>20983</v>
      </c>
      <c r="F283" s="1" t="s">
        <v>20984</v>
      </c>
      <c r="G283" s="1" t="s">
        <v>20727</v>
      </c>
      <c r="H283" s="1" t="s">
        <v>20715</v>
      </c>
      <c r="K283" s="1" t="s">
        <v>21337</v>
      </c>
      <c r="L283" s="227" t="s">
        <v>21337</v>
      </c>
    </row>
    <row r="284" spans="2:12" x14ac:dyDescent="0.25">
      <c r="B284" s="1">
        <v>280</v>
      </c>
      <c r="C284" s="1" t="s">
        <v>21207</v>
      </c>
      <c r="D284" s="384">
        <v>11</v>
      </c>
      <c r="E284" s="384" t="s">
        <v>20983</v>
      </c>
      <c r="F284" s="1" t="s">
        <v>20984</v>
      </c>
      <c r="G284" s="1" t="s">
        <v>20727</v>
      </c>
      <c r="H284" s="1" t="s">
        <v>20715</v>
      </c>
      <c r="I284" s="384" t="s">
        <v>197</v>
      </c>
      <c r="J284" s="384" t="s">
        <v>20719</v>
      </c>
      <c r="K284" s="1" t="s">
        <v>21338</v>
      </c>
      <c r="L284" s="227" t="s">
        <v>21339</v>
      </c>
    </row>
    <row r="285" spans="2:12" x14ac:dyDescent="0.25">
      <c r="B285" s="1">
        <v>281</v>
      </c>
      <c r="C285" s="1" t="s">
        <v>21207</v>
      </c>
      <c r="D285" s="384">
        <v>11</v>
      </c>
      <c r="E285" s="384" t="s">
        <v>20983</v>
      </c>
      <c r="F285" s="1" t="s">
        <v>20984</v>
      </c>
      <c r="G285" s="1" t="s">
        <v>20727</v>
      </c>
      <c r="H285" s="1" t="s">
        <v>20715</v>
      </c>
      <c r="I285" s="384" t="s">
        <v>197</v>
      </c>
      <c r="J285" s="384" t="s">
        <v>20848</v>
      </c>
      <c r="K285" s="1" t="s">
        <v>21340</v>
      </c>
      <c r="L285" s="227" t="s">
        <v>21341</v>
      </c>
    </row>
    <row r="286" spans="2:12" x14ac:dyDescent="0.25">
      <c r="B286" s="1">
        <v>282</v>
      </c>
      <c r="C286" s="1" t="s">
        <v>21207</v>
      </c>
      <c r="D286" s="384">
        <v>11</v>
      </c>
      <c r="E286" s="384" t="s">
        <v>20983</v>
      </c>
      <c r="F286" s="1" t="s">
        <v>20984</v>
      </c>
      <c r="G286" s="1" t="s">
        <v>20727</v>
      </c>
      <c r="H286" s="1" t="s">
        <v>20715</v>
      </c>
      <c r="I286" s="384" t="s">
        <v>197</v>
      </c>
      <c r="J286" s="384" t="s">
        <v>20719</v>
      </c>
      <c r="K286" s="1" t="s">
        <v>21342</v>
      </c>
      <c r="L286" s="227" t="s">
        <v>21342</v>
      </c>
    </row>
    <row r="287" spans="2:12" x14ac:dyDescent="0.25">
      <c r="B287" s="1">
        <v>283</v>
      </c>
      <c r="C287" s="1" t="s">
        <v>21207</v>
      </c>
      <c r="D287" s="384">
        <v>12</v>
      </c>
      <c r="E287" s="384" t="s">
        <v>21343</v>
      </c>
      <c r="F287" s="1" t="s">
        <v>21344</v>
      </c>
      <c r="G287" s="1" t="s">
        <v>21345</v>
      </c>
      <c r="H287" s="1" t="s">
        <v>20764</v>
      </c>
      <c r="K287" s="1" t="s">
        <v>21346</v>
      </c>
      <c r="L287" s="227" t="s">
        <v>21347</v>
      </c>
    </row>
    <row r="288" spans="2:12" x14ac:dyDescent="0.25">
      <c r="B288" s="1">
        <v>284</v>
      </c>
      <c r="C288" s="1" t="s">
        <v>21207</v>
      </c>
      <c r="D288" s="384">
        <v>12</v>
      </c>
      <c r="E288" s="384" t="s">
        <v>21343</v>
      </c>
      <c r="F288" s="1" t="s">
        <v>21344</v>
      </c>
      <c r="G288" s="1" t="s">
        <v>21345</v>
      </c>
      <c r="H288" s="1" t="s">
        <v>20764</v>
      </c>
      <c r="I288" s="384" t="s">
        <v>197</v>
      </c>
      <c r="J288" s="384" t="s">
        <v>20719</v>
      </c>
      <c r="K288" s="1" t="s">
        <v>21348</v>
      </c>
      <c r="L288" s="227" t="s">
        <v>21349</v>
      </c>
    </row>
    <row r="289" spans="2:12" x14ac:dyDescent="0.25">
      <c r="B289" s="1">
        <v>285</v>
      </c>
      <c r="C289" s="1" t="s">
        <v>21207</v>
      </c>
      <c r="D289" s="384">
        <v>13</v>
      </c>
      <c r="E289" s="384" t="s">
        <v>21350</v>
      </c>
      <c r="F289" s="1" t="s">
        <v>21351</v>
      </c>
      <c r="G289" s="1" t="s">
        <v>21345</v>
      </c>
      <c r="H289" s="1" t="s">
        <v>20764</v>
      </c>
      <c r="J289" s="384" t="s">
        <v>21352</v>
      </c>
      <c r="K289" s="1" t="s">
        <v>21353</v>
      </c>
      <c r="L289" s="227" t="s">
        <v>21354</v>
      </c>
    </row>
    <row r="290" spans="2:12" x14ac:dyDescent="0.25">
      <c r="B290" s="1">
        <v>286</v>
      </c>
      <c r="C290" s="1" t="s">
        <v>21207</v>
      </c>
      <c r="D290" s="384">
        <v>13</v>
      </c>
      <c r="E290" s="384" t="s">
        <v>21350</v>
      </c>
      <c r="F290" s="1" t="s">
        <v>21351</v>
      </c>
      <c r="G290" s="1" t="s">
        <v>21345</v>
      </c>
      <c r="H290" s="1" t="s">
        <v>20764</v>
      </c>
      <c r="I290" s="384" t="s">
        <v>197</v>
      </c>
      <c r="J290" s="384" t="s">
        <v>21352</v>
      </c>
      <c r="K290" s="1" t="s">
        <v>21355</v>
      </c>
      <c r="L290" s="227" t="s">
        <v>21356</v>
      </c>
    </row>
    <row r="291" spans="2:12" x14ac:dyDescent="0.25">
      <c r="B291" s="1">
        <v>287</v>
      </c>
      <c r="C291" s="1" t="s">
        <v>21207</v>
      </c>
      <c r="D291" s="384">
        <v>13</v>
      </c>
      <c r="E291" s="384" t="s">
        <v>21350</v>
      </c>
      <c r="F291" s="1" t="s">
        <v>21351</v>
      </c>
      <c r="G291" s="1" t="s">
        <v>21345</v>
      </c>
      <c r="H291" s="1" t="s">
        <v>20764</v>
      </c>
      <c r="J291" s="384" t="s">
        <v>20914</v>
      </c>
      <c r="K291" s="1" t="s">
        <v>21357</v>
      </c>
      <c r="L291" s="227" t="s">
        <v>21358</v>
      </c>
    </row>
    <row r="292" spans="2:12" x14ac:dyDescent="0.25">
      <c r="B292" s="1">
        <v>288</v>
      </c>
      <c r="C292" s="1" t="s">
        <v>21207</v>
      </c>
      <c r="D292" s="384">
        <v>14</v>
      </c>
      <c r="E292" s="384" t="s">
        <v>21350</v>
      </c>
      <c r="F292" s="1" t="s">
        <v>21351</v>
      </c>
      <c r="G292" s="1" t="s">
        <v>21345</v>
      </c>
      <c r="H292" s="1" t="s">
        <v>20764</v>
      </c>
      <c r="J292" s="384" t="s">
        <v>20914</v>
      </c>
      <c r="K292" s="1" t="s">
        <v>21359</v>
      </c>
      <c r="L292" s="227" t="s">
        <v>21360</v>
      </c>
    </row>
    <row r="293" spans="2:12" x14ac:dyDescent="0.25">
      <c r="B293" s="1">
        <v>289</v>
      </c>
      <c r="C293" s="1" t="s">
        <v>21207</v>
      </c>
      <c r="D293" s="384">
        <v>14</v>
      </c>
      <c r="E293" s="384" t="s">
        <v>21350</v>
      </c>
      <c r="F293" s="1" t="s">
        <v>21351</v>
      </c>
      <c r="G293" s="1" t="s">
        <v>21345</v>
      </c>
      <c r="H293" s="1" t="s">
        <v>20764</v>
      </c>
      <c r="J293" s="384" t="s">
        <v>20914</v>
      </c>
      <c r="K293" s="1" t="s">
        <v>21361</v>
      </c>
      <c r="L293" s="227" t="s">
        <v>21361</v>
      </c>
    </row>
    <row r="294" spans="2:12" x14ac:dyDescent="0.25">
      <c r="B294" s="1">
        <v>290</v>
      </c>
      <c r="C294" s="1" t="s">
        <v>21207</v>
      </c>
      <c r="D294" s="384">
        <v>14</v>
      </c>
      <c r="E294" s="384" t="s">
        <v>21350</v>
      </c>
      <c r="F294" s="1" t="s">
        <v>21351</v>
      </c>
      <c r="G294" s="1" t="s">
        <v>21345</v>
      </c>
      <c r="H294" s="1" t="s">
        <v>20764</v>
      </c>
      <c r="J294" s="384" t="s">
        <v>20914</v>
      </c>
      <c r="K294" s="1" t="s">
        <v>21362</v>
      </c>
      <c r="L294" s="227" t="s">
        <v>21362</v>
      </c>
    </row>
    <row r="295" spans="2:12" x14ac:dyDescent="0.25">
      <c r="B295" s="1">
        <v>291</v>
      </c>
      <c r="C295" s="1" t="s">
        <v>21207</v>
      </c>
      <c r="D295" s="384">
        <v>15</v>
      </c>
      <c r="E295" s="384" t="s">
        <v>21350</v>
      </c>
      <c r="F295" s="1" t="s">
        <v>21351</v>
      </c>
      <c r="G295" s="1" t="s">
        <v>21345</v>
      </c>
      <c r="H295" s="1" t="s">
        <v>20764</v>
      </c>
      <c r="K295" s="1" t="s">
        <v>21363</v>
      </c>
      <c r="L295" s="227" t="s">
        <v>21363</v>
      </c>
    </row>
    <row r="296" spans="2:12" x14ac:dyDescent="0.25">
      <c r="B296" s="1">
        <v>292</v>
      </c>
      <c r="C296" s="1" t="s">
        <v>21207</v>
      </c>
      <c r="D296" s="384">
        <v>15</v>
      </c>
      <c r="E296" s="384" t="s">
        <v>21350</v>
      </c>
      <c r="F296" s="1" t="s">
        <v>21351</v>
      </c>
      <c r="G296" s="1" t="s">
        <v>21345</v>
      </c>
      <c r="H296" s="1" t="s">
        <v>20764</v>
      </c>
      <c r="J296" s="384" t="s">
        <v>20719</v>
      </c>
      <c r="K296" s="1" t="s">
        <v>21364</v>
      </c>
      <c r="L296" s="227" t="s">
        <v>21365</v>
      </c>
    </row>
    <row r="297" spans="2:12" x14ac:dyDescent="0.25">
      <c r="B297" s="1">
        <v>293</v>
      </c>
      <c r="C297" s="1" t="s">
        <v>21207</v>
      </c>
      <c r="D297" s="384">
        <v>15</v>
      </c>
      <c r="E297" s="384" t="s">
        <v>21350</v>
      </c>
      <c r="F297" s="1" t="s">
        <v>21351</v>
      </c>
      <c r="G297" s="1" t="s">
        <v>21345</v>
      </c>
      <c r="H297" s="1" t="s">
        <v>20764</v>
      </c>
      <c r="K297" s="1" t="s">
        <v>21366</v>
      </c>
      <c r="L297" s="227" t="s">
        <v>21366</v>
      </c>
    </row>
    <row r="298" spans="2:12" x14ac:dyDescent="0.25">
      <c r="B298" s="1">
        <v>294</v>
      </c>
      <c r="C298" s="1" t="s">
        <v>21207</v>
      </c>
      <c r="D298" s="384">
        <v>15</v>
      </c>
      <c r="E298" s="384" t="s">
        <v>21350</v>
      </c>
      <c r="F298" s="1" t="s">
        <v>21351</v>
      </c>
      <c r="G298" s="1" t="s">
        <v>21345</v>
      </c>
      <c r="H298" s="1" t="s">
        <v>20764</v>
      </c>
      <c r="K298" s="1" t="s">
        <v>21367</v>
      </c>
      <c r="L298" s="227" t="s">
        <v>21368</v>
      </c>
    </row>
    <row r="299" spans="2:12" x14ac:dyDescent="0.25">
      <c r="B299" s="1">
        <v>295</v>
      </c>
      <c r="C299" s="1" t="s">
        <v>21207</v>
      </c>
      <c r="D299" s="384">
        <v>15</v>
      </c>
      <c r="E299" s="384" t="s">
        <v>21350</v>
      </c>
      <c r="F299" s="1" t="s">
        <v>21351</v>
      </c>
      <c r="G299" s="1" t="s">
        <v>21345</v>
      </c>
      <c r="H299" s="1" t="s">
        <v>20764</v>
      </c>
      <c r="K299" s="1" t="s">
        <v>21369</v>
      </c>
      <c r="L299" s="227" t="s">
        <v>21369</v>
      </c>
    </row>
    <row r="300" spans="2:12" x14ac:dyDescent="0.25">
      <c r="B300" s="1">
        <v>296</v>
      </c>
      <c r="C300" s="1" t="s">
        <v>21207</v>
      </c>
      <c r="D300" s="384">
        <v>16</v>
      </c>
      <c r="E300" s="384" t="s">
        <v>21146</v>
      </c>
      <c r="F300" s="1" t="s">
        <v>13383</v>
      </c>
      <c r="G300" s="1" t="s">
        <v>21345</v>
      </c>
      <c r="H300" s="1" t="s">
        <v>20823</v>
      </c>
      <c r="K300" s="1" t="s">
        <v>21147</v>
      </c>
      <c r="L300" s="227" t="s">
        <v>21370</v>
      </c>
    </row>
    <row r="301" spans="2:12" x14ac:dyDescent="0.25">
      <c r="B301" s="1">
        <v>297</v>
      </c>
      <c r="C301" s="1" t="s">
        <v>21207</v>
      </c>
      <c r="D301" s="384">
        <v>16</v>
      </c>
      <c r="E301" s="384" t="s">
        <v>21146</v>
      </c>
      <c r="F301" s="1" t="s">
        <v>13383</v>
      </c>
      <c r="G301" s="1" t="s">
        <v>21345</v>
      </c>
      <c r="H301" s="1" t="s">
        <v>20764</v>
      </c>
      <c r="I301" s="384" t="s">
        <v>197</v>
      </c>
      <c r="J301" s="384" t="s">
        <v>20914</v>
      </c>
      <c r="K301" s="1" t="s">
        <v>21371</v>
      </c>
      <c r="L301" s="227" t="s">
        <v>21372</v>
      </c>
    </row>
    <row r="302" spans="2:12" x14ac:dyDescent="0.25">
      <c r="B302" s="1">
        <v>298</v>
      </c>
      <c r="C302" s="1" t="s">
        <v>21207</v>
      </c>
      <c r="D302" s="384">
        <v>16</v>
      </c>
      <c r="E302" s="384" t="s">
        <v>21146</v>
      </c>
      <c r="F302" s="1" t="s">
        <v>13383</v>
      </c>
      <c r="G302" s="1" t="s">
        <v>21345</v>
      </c>
      <c r="H302" s="1" t="s">
        <v>20823</v>
      </c>
      <c r="K302" s="1" t="s">
        <v>21373</v>
      </c>
      <c r="L302" s="227" t="s">
        <v>21373</v>
      </c>
    </row>
    <row r="303" spans="2:12" x14ac:dyDescent="0.25">
      <c r="B303" s="1">
        <v>299</v>
      </c>
      <c r="C303" s="1" t="s">
        <v>21207</v>
      </c>
      <c r="D303" s="384">
        <v>16</v>
      </c>
      <c r="E303" s="384" t="s">
        <v>21146</v>
      </c>
      <c r="F303" s="1" t="s">
        <v>13383</v>
      </c>
      <c r="G303" s="1" t="s">
        <v>21345</v>
      </c>
      <c r="H303" s="1" t="s">
        <v>20823</v>
      </c>
      <c r="K303" s="1" t="s">
        <v>21374</v>
      </c>
      <c r="L303" s="227" t="s">
        <v>21374</v>
      </c>
    </row>
    <row r="304" spans="2:12" x14ac:dyDescent="0.25">
      <c r="B304" s="1">
        <v>300</v>
      </c>
      <c r="C304" s="1" t="s">
        <v>21207</v>
      </c>
      <c r="D304" s="384">
        <v>17</v>
      </c>
      <c r="E304" s="384" t="s">
        <v>20735</v>
      </c>
      <c r="F304" s="1" t="s">
        <v>20736</v>
      </c>
      <c r="G304" s="1" t="s">
        <v>20737</v>
      </c>
      <c r="H304" s="1" t="s">
        <v>20715</v>
      </c>
      <c r="I304" s="384" t="s">
        <v>197</v>
      </c>
      <c r="K304" s="1" t="s">
        <v>21375</v>
      </c>
      <c r="L304" s="227" t="s">
        <v>21375</v>
      </c>
    </row>
    <row r="305" spans="2:12" x14ac:dyDescent="0.25">
      <c r="B305" s="1">
        <v>301</v>
      </c>
      <c r="C305" s="1" t="s">
        <v>21207</v>
      </c>
      <c r="D305" s="384">
        <v>17</v>
      </c>
      <c r="E305" s="384" t="s">
        <v>20735</v>
      </c>
      <c r="F305" s="1" t="s">
        <v>20736</v>
      </c>
      <c r="G305" s="1" t="s">
        <v>20737</v>
      </c>
      <c r="H305" s="1" t="s">
        <v>20715</v>
      </c>
      <c r="K305" s="1" t="s">
        <v>21376</v>
      </c>
      <c r="L305" s="227" t="s">
        <v>21376</v>
      </c>
    </row>
    <row r="306" spans="2:12" x14ac:dyDescent="0.25">
      <c r="B306" s="1">
        <v>302</v>
      </c>
      <c r="C306" s="1" t="s">
        <v>21207</v>
      </c>
      <c r="D306" s="384">
        <v>17</v>
      </c>
      <c r="E306" s="384" t="s">
        <v>20735</v>
      </c>
      <c r="F306" s="1" t="s">
        <v>20736</v>
      </c>
      <c r="G306" s="1" t="s">
        <v>20737</v>
      </c>
      <c r="H306" s="1" t="s">
        <v>20715</v>
      </c>
      <c r="I306" s="384" t="s">
        <v>197</v>
      </c>
      <c r="K306" s="1" t="s">
        <v>21377</v>
      </c>
      <c r="L306" s="227" t="s">
        <v>21377</v>
      </c>
    </row>
    <row r="307" spans="2:12" x14ac:dyDescent="0.25">
      <c r="B307" s="1">
        <v>303</v>
      </c>
      <c r="C307" s="1" t="s">
        <v>21207</v>
      </c>
      <c r="D307" s="384">
        <v>17</v>
      </c>
      <c r="E307" s="384" t="s">
        <v>20735</v>
      </c>
      <c r="F307" s="1" t="s">
        <v>20736</v>
      </c>
      <c r="G307" s="1" t="s">
        <v>20737</v>
      </c>
      <c r="H307" s="1" t="s">
        <v>20715</v>
      </c>
      <c r="K307" s="1" t="s">
        <v>21378</v>
      </c>
      <c r="L307" s="227" t="s">
        <v>21378</v>
      </c>
    </row>
    <row r="308" spans="2:12" x14ac:dyDescent="0.25">
      <c r="B308" s="1">
        <v>304</v>
      </c>
      <c r="C308" s="1" t="s">
        <v>21207</v>
      </c>
      <c r="D308" s="384">
        <v>18</v>
      </c>
      <c r="E308" s="384" t="s">
        <v>20746</v>
      </c>
      <c r="F308" s="1" t="s">
        <v>20747</v>
      </c>
      <c r="G308" s="1" t="s">
        <v>20748</v>
      </c>
      <c r="H308" s="1" t="s">
        <v>20715</v>
      </c>
      <c r="K308" s="1" t="s">
        <v>21379</v>
      </c>
      <c r="L308" s="227" t="s">
        <v>21380</v>
      </c>
    </row>
    <row r="309" spans="2:12" x14ac:dyDescent="0.25">
      <c r="B309" s="1">
        <v>305</v>
      </c>
      <c r="C309" s="1" t="s">
        <v>21207</v>
      </c>
      <c r="D309" s="384">
        <v>18</v>
      </c>
      <c r="E309" s="384" t="s">
        <v>20746</v>
      </c>
      <c r="F309" s="1" t="s">
        <v>20747</v>
      </c>
      <c r="G309" s="1" t="s">
        <v>20748</v>
      </c>
      <c r="H309" s="1" t="s">
        <v>20715</v>
      </c>
      <c r="I309" s="384" t="s">
        <v>21057</v>
      </c>
      <c r="K309" s="1" t="s">
        <v>21381</v>
      </c>
      <c r="L309" s="227" t="s">
        <v>21382</v>
      </c>
    </row>
    <row r="310" spans="2:12" x14ac:dyDescent="0.25">
      <c r="B310" s="1">
        <v>306</v>
      </c>
      <c r="C310" s="1" t="s">
        <v>21207</v>
      </c>
      <c r="D310" s="384">
        <v>18</v>
      </c>
      <c r="E310" s="384" t="s">
        <v>20746</v>
      </c>
      <c r="F310" s="1" t="s">
        <v>20747</v>
      </c>
      <c r="G310" s="1" t="s">
        <v>20748</v>
      </c>
      <c r="H310" s="1" t="s">
        <v>20715</v>
      </c>
      <c r="I310" s="384" t="s">
        <v>197</v>
      </c>
      <c r="K310" s="1" t="s">
        <v>21383</v>
      </c>
      <c r="L310" s="227" t="s">
        <v>21383</v>
      </c>
    </row>
    <row r="311" spans="2:12" x14ac:dyDescent="0.25">
      <c r="B311" s="1">
        <v>307</v>
      </c>
      <c r="C311" s="1" t="s">
        <v>21207</v>
      </c>
      <c r="D311" s="384">
        <v>19</v>
      </c>
      <c r="E311" s="384" t="s">
        <v>20752</v>
      </c>
      <c r="F311" s="1" t="s">
        <v>142</v>
      </c>
      <c r="G311" s="1" t="s">
        <v>142</v>
      </c>
      <c r="H311" s="1" t="s">
        <v>20715</v>
      </c>
      <c r="J311" s="384" t="s">
        <v>20755</v>
      </c>
      <c r="K311" s="1" t="s">
        <v>21384</v>
      </c>
      <c r="L311" s="227" t="s">
        <v>21384</v>
      </c>
    </row>
    <row r="312" spans="2:12" x14ac:dyDescent="0.25">
      <c r="B312" s="1">
        <v>308</v>
      </c>
      <c r="C312" s="1" t="s">
        <v>21207</v>
      </c>
      <c r="D312" s="384">
        <v>20</v>
      </c>
      <c r="E312" s="384" t="s">
        <v>20752</v>
      </c>
      <c r="F312" s="1" t="s">
        <v>142</v>
      </c>
      <c r="G312" s="1" t="s">
        <v>142</v>
      </c>
      <c r="H312" s="1" t="s">
        <v>20715</v>
      </c>
      <c r="I312" s="384" t="s">
        <v>197</v>
      </c>
      <c r="J312" s="384" t="s">
        <v>21385</v>
      </c>
      <c r="K312" s="1" t="s">
        <v>21386</v>
      </c>
      <c r="L312" s="227" t="s">
        <v>21387</v>
      </c>
    </row>
    <row r="313" spans="2:12" x14ac:dyDescent="0.25">
      <c r="B313" s="1">
        <v>309</v>
      </c>
      <c r="C313" s="1" t="s">
        <v>21207</v>
      </c>
      <c r="D313" s="384">
        <v>20</v>
      </c>
      <c r="E313" s="384" t="s">
        <v>20752</v>
      </c>
      <c r="F313" s="1" t="s">
        <v>142</v>
      </c>
      <c r="G313" s="1" t="s">
        <v>142</v>
      </c>
      <c r="H313" s="1" t="s">
        <v>20715</v>
      </c>
      <c r="K313" s="1" t="s">
        <v>21388</v>
      </c>
      <c r="L313" s="227" t="s">
        <v>21389</v>
      </c>
    </row>
    <row r="314" spans="2:12" x14ac:dyDescent="0.25">
      <c r="B314" s="1">
        <v>310</v>
      </c>
      <c r="C314" s="1" t="s">
        <v>21207</v>
      </c>
      <c r="D314" s="384">
        <v>21</v>
      </c>
      <c r="E314" s="384" t="s">
        <v>20761</v>
      </c>
      <c r="F314" s="1" t="s">
        <v>20762</v>
      </c>
      <c r="G314" s="1" t="s">
        <v>20763</v>
      </c>
      <c r="H314" s="1" t="s">
        <v>20764</v>
      </c>
      <c r="J314" s="384" t="s">
        <v>20914</v>
      </c>
      <c r="K314" s="1" t="s">
        <v>21390</v>
      </c>
      <c r="L314" s="227" t="s">
        <v>21390</v>
      </c>
    </row>
    <row r="315" spans="2:12" x14ac:dyDescent="0.25">
      <c r="B315" s="1">
        <v>311</v>
      </c>
      <c r="C315" s="1" t="s">
        <v>21207</v>
      </c>
      <c r="D315" s="384">
        <v>21</v>
      </c>
      <c r="E315" s="384" t="s">
        <v>20761</v>
      </c>
      <c r="F315" s="1" t="s">
        <v>20762</v>
      </c>
      <c r="G315" s="1" t="s">
        <v>20763</v>
      </c>
      <c r="H315" s="1" t="s">
        <v>20764</v>
      </c>
      <c r="J315" s="384" t="s">
        <v>20719</v>
      </c>
      <c r="K315" s="1" t="s">
        <v>21391</v>
      </c>
      <c r="L315" s="227" t="s">
        <v>21391</v>
      </c>
    </row>
    <row r="316" spans="2:12" x14ac:dyDescent="0.25">
      <c r="B316" s="1">
        <v>312</v>
      </c>
      <c r="C316" s="1" t="s">
        <v>21207</v>
      </c>
      <c r="D316" s="384">
        <v>21</v>
      </c>
      <c r="E316" s="384" t="s">
        <v>20761</v>
      </c>
      <c r="F316" s="1" t="s">
        <v>20762</v>
      </c>
      <c r="G316" s="1" t="s">
        <v>20763</v>
      </c>
      <c r="H316" s="1" t="s">
        <v>20764</v>
      </c>
      <c r="K316" s="1" t="s">
        <v>21392</v>
      </c>
      <c r="L316" s="227" t="s">
        <v>21392</v>
      </c>
    </row>
    <row r="317" spans="2:12" x14ac:dyDescent="0.25">
      <c r="B317" s="1">
        <v>313</v>
      </c>
      <c r="C317" s="1" t="s">
        <v>21207</v>
      </c>
      <c r="D317" s="384">
        <v>21</v>
      </c>
      <c r="E317" s="384" t="s">
        <v>20761</v>
      </c>
      <c r="F317" s="1" t="s">
        <v>20762</v>
      </c>
      <c r="G317" s="1" t="s">
        <v>20763</v>
      </c>
      <c r="H317" s="1" t="s">
        <v>20764</v>
      </c>
      <c r="K317" s="1" t="s">
        <v>21393</v>
      </c>
      <c r="L317" s="227" t="s">
        <v>21394</v>
      </c>
    </row>
    <row r="318" spans="2:12" x14ac:dyDescent="0.25">
      <c r="B318" s="1">
        <v>314</v>
      </c>
      <c r="C318" s="1" t="s">
        <v>21207</v>
      </c>
      <c r="D318" s="384">
        <v>21</v>
      </c>
      <c r="E318" s="384" t="s">
        <v>20761</v>
      </c>
      <c r="F318" s="1" t="s">
        <v>20762</v>
      </c>
      <c r="G318" s="1" t="s">
        <v>20763</v>
      </c>
      <c r="H318" s="1" t="s">
        <v>20764</v>
      </c>
      <c r="I318" s="384" t="s">
        <v>197</v>
      </c>
      <c r="J318" s="384" t="s">
        <v>20914</v>
      </c>
      <c r="K318" s="1" t="s">
        <v>20762</v>
      </c>
      <c r="L318" s="227" t="s">
        <v>21152</v>
      </c>
    </row>
    <row r="319" spans="2:12" x14ac:dyDescent="0.25">
      <c r="B319" s="1">
        <v>315</v>
      </c>
      <c r="C319" s="1" t="s">
        <v>21207</v>
      </c>
      <c r="D319" s="384">
        <v>21</v>
      </c>
      <c r="E319" s="384" t="s">
        <v>20761</v>
      </c>
      <c r="F319" s="1" t="s">
        <v>20762</v>
      </c>
      <c r="G319" s="1" t="s">
        <v>20763</v>
      </c>
      <c r="H319" s="1" t="s">
        <v>20764</v>
      </c>
      <c r="J319" s="384" t="s">
        <v>20719</v>
      </c>
      <c r="K319" s="1" t="s">
        <v>21395</v>
      </c>
      <c r="L319" s="227" t="s">
        <v>21396</v>
      </c>
    </row>
    <row r="320" spans="2:12" x14ac:dyDescent="0.25">
      <c r="B320" s="1">
        <v>316</v>
      </c>
      <c r="C320" s="1" t="s">
        <v>21207</v>
      </c>
      <c r="D320" s="384">
        <v>22</v>
      </c>
      <c r="E320" s="384" t="s">
        <v>20761</v>
      </c>
      <c r="F320" s="1" t="s">
        <v>20762</v>
      </c>
      <c r="G320" s="1" t="s">
        <v>20763</v>
      </c>
      <c r="H320" s="1" t="s">
        <v>20764</v>
      </c>
      <c r="J320" s="384" t="s">
        <v>20914</v>
      </c>
      <c r="K320" s="1" t="s">
        <v>21397</v>
      </c>
      <c r="L320" s="227" t="s">
        <v>21398</v>
      </c>
    </row>
    <row r="321" spans="2:12" x14ac:dyDescent="0.25">
      <c r="B321" s="1">
        <v>317</v>
      </c>
      <c r="C321" s="1" t="s">
        <v>21207</v>
      </c>
      <c r="D321" s="384">
        <v>22</v>
      </c>
      <c r="E321" s="384" t="s">
        <v>20761</v>
      </c>
      <c r="F321" s="1" t="s">
        <v>20762</v>
      </c>
      <c r="G321" s="1" t="s">
        <v>20763</v>
      </c>
      <c r="H321" s="1" t="s">
        <v>20764</v>
      </c>
      <c r="I321" s="384" t="s">
        <v>197</v>
      </c>
      <c r="J321" s="384" t="s">
        <v>21385</v>
      </c>
      <c r="K321" s="1" t="s">
        <v>21399</v>
      </c>
      <c r="L321" s="227" t="s">
        <v>21400</v>
      </c>
    </row>
    <row r="322" spans="2:12" x14ac:dyDescent="0.25">
      <c r="B322" s="1">
        <v>318</v>
      </c>
      <c r="C322" s="1" t="s">
        <v>21207</v>
      </c>
      <c r="D322" s="384">
        <v>22</v>
      </c>
      <c r="E322" s="384" t="s">
        <v>20761</v>
      </c>
      <c r="F322" s="1" t="s">
        <v>20762</v>
      </c>
      <c r="G322" s="1" t="s">
        <v>20763</v>
      </c>
      <c r="H322" s="1" t="s">
        <v>20764</v>
      </c>
      <c r="J322" s="384" t="s">
        <v>20719</v>
      </c>
      <c r="K322" s="1" t="s">
        <v>21401</v>
      </c>
      <c r="L322" s="227" t="s">
        <v>21402</v>
      </c>
    </row>
    <row r="323" spans="2:12" x14ac:dyDescent="0.25">
      <c r="B323" s="1">
        <v>319</v>
      </c>
      <c r="C323" s="1" t="s">
        <v>21207</v>
      </c>
      <c r="D323" s="384">
        <v>22</v>
      </c>
      <c r="E323" s="384" t="s">
        <v>20761</v>
      </c>
      <c r="F323" s="1" t="s">
        <v>20762</v>
      </c>
      <c r="G323" s="1" t="s">
        <v>20763</v>
      </c>
      <c r="H323" s="1" t="s">
        <v>20764</v>
      </c>
      <c r="I323" s="384" t="s">
        <v>197</v>
      </c>
      <c r="K323" s="1" t="s">
        <v>21403</v>
      </c>
      <c r="L323" s="227" t="s">
        <v>21403</v>
      </c>
    </row>
    <row r="324" spans="2:12" x14ac:dyDescent="0.25">
      <c r="B324" s="1">
        <v>320</v>
      </c>
      <c r="C324" s="1" t="s">
        <v>21207</v>
      </c>
      <c r="D324" s="384">
        <v>22</v>
      </c>
      <c r="E324" s="384" t="s">
        <v>20761</v>
      </c>
      <c r="F324" s="1" t="s">
        <v>20762</v>
      </c>
      <c r="G324" s="1" t="s">
        <v>20763</v>
      </c>
      <c r="H324" s="1" t="s">
        <v>20764</v>
      </c>
      <c r="J324" s="384" t="s">
        <v>20914</v>
      </c>
      <c r="K324" s="1" t="s">
        <v>21404</v>
      </c>
      <c r="L324" s="227" t="s">
        <v>21405</v>
      </c>
    </row>
    <row r="325" spans="2:12" x14ac:dyDescent="0.25">
      <c r="B325" s="1">
        <v>321</v>
      </c>
      <c r="C325" s="1" t="s">
        <v>21207</v>
      </c>
      <c r="D325" s="384">
        <v>23</v>
      </c>
      <c r="E325" s="384" t="s">
        <v>20761</v>
      </c>
      <c r="F325" s="1" t="s">
        <v>20762</v>
      </c>
      <c r="G325" s="1" t="s">
        <v>20763</v>
      </c>
      <c r="H325" s="1" t="s">
        <v>20764</v>
      </c>
      <c r="I325" s="384" t="s">
        <v>197</v>
      </c>
      <c r="K325" s="1" t="s">
        <v>21406</v>
      </c>
      <c r="L325" s="227" t="s">
        <v>21406</v>
      </c>
    </row>
    <row r="326" spans="2:12" x14ac:dyDescent="0.25">
      <c r="B326" s="1">
        <v>322</v>
      </c>
      <c r="C326" s="1" t="s">
        <v>21207</v>
      </c>
      <c r="D326" s="384">
        <v>24</v>
      </c>
      <c r="E326" s="384" t="s">
        <v>20761</v>
      </c>
      <c r="F326" s="1" t="s">
        <v>20762</v>
      </c>
      <c r="G326" s="1" t="s">
        <v>20763</v>
      </c>
      <c r="H326" s="1" t="s">
        <v>20764</v>
      </c>
      <c r="J326" s="384" t="s">
        <v>20914</v>
      </c>
      <c r="K326" s="1" t="s">
        <v>21404</v>
      </c>
      <c r="L326" s="227" t="s">
        <v>21405</v>
      </c>
    </row>
    <row r="327" spans="2:12" x14ac:dyDescent="0.25">
      <c r="B327" s="1">
        <v>323</v>
      </c>
      <c r="C327" s="1" t="s">
        <v>21207</v>
      </c>
      <c r="D327" s="384">
        <v>25</v>
      </c>
      <c r="E327" s="384" t="s">
        <v>20770</v>
      </c>
      <c r="F327" s="1" t="s">
        <v>20771</v>
      </c>
      <c r="G327" s="1" t="s">
        <v>20763</v>
      </c>
      <c r="H327" s="1" t="s">
        <v>20764</v>
      </c>
      <c r="K327" s="1" t="s">
        <v>21407</v>
      </c>
      <c r="L327" s="227" t="s">
        <v>21408</v>
      </c>
    </row>
    <row r="328" spans="2:12" x14ac:dyDescent="0.25">
      <c r="B328" s="1">
        <v>324</v>
      </c>
      <c r="C328" s="1" t="s">
        <v>21207</v>
      </c>
      <c r="D328" s="384">
        <v>25</v>
      </c>
      <c r="E328" s="384" t="s">
        <v>20770</v>
      </c>
      <c r="F328" s="1" t="s">
        <v>20771</v>
      </c>
      <c r="G328" s="1" t="s">
        <v>20763</v>
      </c>
      <c r="H328" s="1" t="s">
        <v>20764</v>
      </c>
      <c r="K328" s="1" t="s">
        <v>20771</v>
      </c>
      <c r="L328" s="227" t="s">
        <v>20990</v>
      </c>
    </row>
    <row r="329" spans="2:12" x14ac:dyDescent="0.25">
      <c r="B329" s="1">
        <v>325</v>
      </c>
      <c r="C329" s="1" t="s">
        <v>21207</v>
      </c>
      <c r="D329" s="384">
        <v>25</v>
      </c>
      <c r="E329" s="384" t="s">
        <v>20770</v>
      </c>
      <c r="F329" s="1" t="s">
        <v>20771</v>
      </c>
      <c r="G329" s="1" t="s">
        <v>20763</v>
      </c>
      <c r="H329" s="1" t="s">
        <v>20764</v>
      </c>
      <c r="J329" s="384" t="s">
        <v>21352</v>
      </c>
      <c r="K329" s="1" t="s">
        <v>21409</v>
      </c>
      <c r="L329" s="227" t="s">
        <v>21410</v>
      </c>
    </row>
    <row r="330" spans="2:12" x14ac:dyDescent="0.25">
      <c r="B330" s="1">
        <v>326</v>
      </c>
      <c r="C330" s="1" t="s">
        <v>21207</v>
      </c>
      <c r="D330" s="384">
        <v>25</v>
      </c>
      <c r="E330" s="384" t="s">
        <v>20770</v>
      </c>
      <c r="F330" s="1" t="s">
        <v>20771</v>
      </c>
      <c r="G330" s="1" t="s">
        <v>20763</v>
      </c>
      <c r="H330" s="1" t="s">
        <v>20764</v>
      </c>
      <c r="J330" s="384" t="s">
        <v>21088</v>
      </c>
      <c r="K330" s="1" t="s">
        <v>21411</v>
      </c>
      <c r="L330" s="227" t="s">
        <v>21412</v>
      </c>
    </row>
    <row r="331" spans="2:12" x14ac:dyDescent="0.25">
      <c r="B331" s="1">
        <v>327</v>
      </c>
      <c r="C331" s="1" t="s">
        <v>21207</v>
      </c>
      <c r="D331" s="384">
        <v>25</v>
      </c>
      <c r="E331" s="384" t="s">
        <v>20770</v>
      </c>
      <c r="F331" s="1" t="s">
        <v>20771</v>
      </c>
      <c r="G331" s="1" t="s">
        <v>20763</v>
      </c>
      <c r="H331" s="1" t="s">
        <v>20764</v>
      </c>
      <c r="I331" s="384" t="s">
        <v>197</v>
      </c>
      <c r="J331" s="384" t="s">
        <v>21413</v>
      </c>
      <c r="K331" s="1" t="s">
        <v>21414</v>
      </c>
      <c r="L331" s="227" t="s">
        <v>21415</v>
      </c>
    </row>
    <row r="332" spans="2:12" x14ac:dyDescent="0.25">
      <c r="B332" s="1">
        <v>328</v>
      </c>
      <c r="C332" s="1" t="s">
        <v>21207</v>
      </c>
      <c r="D332" s="384">
        <v>25</v>
      </c>
      <c r="E332" s="384" t="s">
        <v>20770</v>
      </c>
      <c r="F332" s="1" t="s">
        <v>20771</v>
      </c>
      <c r="G332" s="1" t="s">
        <v>20763</v>
      </c>
      <c r="H332" s="1" t="s">
        <v>20764</v>
      </c>
      <c r="J332" s="384" t="s">
        <v>21416</v>
      </c>
      <c r="K332" s="1" t="s">
        <v>21417</v>
      </c>
      <c r="L332" s="227" t="s">
        <v>21418</v>
      </c>
    </row>
    <row r="333" spans="2:12" x14ac:dyDescent="0.25">
      <c r="B333" s="1">
        <v>329</v>
      </c>
      <c r="C333" s="1" t="s">
        <v>21207</v>
      </c>
      <c r="D333" s="384">
        <v>25</v>
      </c>
      <c r="E333" s="384" t="s">
        <v>20770</v>
      </c>
      <c r="F333" s="1" t="s">
        <v>20771</v>
      </c>
      <c r="G333" s="1" t="s">
        <v>20763</v>
      </c>
      <c r="H333" s="1" t="s">
        <v>20764</v>
      </c>
      <c r="J333" s="384" t="s">
        <v>21419</v>
      </c>
      <c r="K333" s="1" t="s">
        <v>21420</v>
      </c>
      <c r="L333" s="227" t="s">
        <v>21421</v>
      </c>
    </row>
    <row r="334" spans="2:12" x14ac:dyDescent="0.25">
      <c r="B334" s="1">
        <v>330</v>
      </c>
      <c r="C334" s="1" t="s">
        <v>21207</v>
      </c>
      <c r="D334" s="384">
        <v>26</v>
      </c>
      <c r="E334" s="384" t="s">
        <v>20770</v>
      </c>
      <c r="F334" s="1" t="s">
        <v>20771</v>
      </c>
      <c r="G334" s="1" t="s">
        <v>20763</v>
      </c>
      <c r="H334" s="1" t="s">
        <v>20764</v>
      </c>
      <c r="I334" s="384" t="s">
        <v>197</v>
      </c>
      <c r="K334" s="1" t="s">
        <v>21422</v>
      </c>
      <c r="L334" s="227" t="s">
        <v>21423</v>
      </c>
    </row>
    <row r="335" spans="2:12" x14ac:dyDescent="0.25">
      <c r="B335" s="1">
        <v>331</v>
      </c>
      <c r="C335" s="1" t="s">
        <v>21207</v>
      </c>
      <c r="D335" s="384">
        <v>26</v>
      </c>
      <c r="E335" s="384" t="s">
        <v>20770</v>
      </c>
      <c r="F335" s="1" t="s">
        <v>20771</v>
      </c>
      <c r="G335" s="1" t="s">
        <v>20763</v>
      </c>
      <c r="H335" s="1" t="s">
        <v>20764</v>
      </c>
      <c r="I335" s="384" t="s">
        <v>197</v>
      </c>
      <c r="J335" s="384" t="s">
        <v>20914</v>
      </c>
      <c r="K335" s="1" t="s">
        <v>21424</v>
      </c>
      <c r="L335" s="227" t="s">
        <v>21424</v>
      </c>
    </row>
    <row r="336" spans="2:12" x14ac:dyDescent="0.25">
      <c r="B336" s="1">
        <v>332</v>
      </c>
      <c r="C336" s="1" t="s">
        <v>21207</v>
      </c>
      <c r="D336" s="384">
        <v>27</v>
      </c>
      <c r="E336" s="384" t="s">
        <v>21055</v>
      </c>
      <c r="F336" s="1" t="s">
        <v>21056</v>
      </c>
      <c r="G336" s="1" t="s">
        <v>20763</v>
      </c>
      <c r="H336" s="1" t="s">
        <v>20764</v>
      </c>
      <c r="K336" s="1" t="s">
        <v>21425</v>
      </c>
      <c r="L336" s="227" t="s">
        <v>21426</v>
      </c>
    </row>
    <row r="337" spans="2:12" x14ac:dyDescent="0.25">
      <c r="B337" s="1">
        <v>333</v>
      </c>
      <c r="C337" s="1" t="s">
        <v>21207</v>
      </c>
      <c r="D337" s="384">
        <v>29</v>
      </c>
      <c r="E337" s="384" t="s">
        <v>20774</v>
      </c>
      <c r="F337" s="1" t="s">
        <v>20775</v>
      </c>
      <c r="G337" s="1" t="s">
        <v>20776</v>
      </c>
      <c r="H337" s="1" t="s">
        <v>20777</v>
      </c>
      <c r="I337" s="384" t="s">
        <v>197</v>
      </c>
      <c r="K337" s="1" t="s">
        <v>21427</v>
      </c>
      <c r="L337" s="227" t="s">
        <v>21427</v>
      </c>
    </row>
    <row r="338" spans="2:12" x14ac:dyDescent="0.25">
      <c r="B338" s="1">
        <v>334</v>
      </c>
      <c r="C338" s="1" t="s">
        <v>21207</v>
      </c>
      <c r="D338" s="384">
        <v>29</v>
      </c>
      <c r="E338" s="384" t="s">
        <v>20774</v>
      </c>
      <c r="F338" s="1" t="s">
        <v>20775</v>
      </c>
      <c r="G338" s="1" t="s">
        <v>20776</v>
      </c>
      <c r="H338" s="1" t="s">
        <v>20777</v>
      </c>
      <c r="K338" s="1" t="s">
        <v>21428</v>
      </c>
      <c r="L338" s="227" t="s">
        <v>21428</v>
      </c>
    </row>
    <row r="339" spans="2:12" x14ac:dyDescent="0.25">
      <c r="B339" s="1">
        <v>335</v>
      </c>
      <c r="C339" s="1" t="s">
        <v>21207</v>
      </c>
      <c r="D339" s="384">
        <v>30</v>
      </c>
      <c r="E339" s="384" t="s">
        <v>20774</v>
      </c>
      <c r="F339" s="1" t="s">
        <v>20775</v>
      </c>
      <c r="G339" s="1" t="s">
        <v>20776</v>
      </c>
      <c r="H339" s="1" t="s">
        <v>20777</v>
      </c>
      <c r="I339" s="384" t="s">
        <v>197</v>
      </c>
      <c r="J339" s="384" t="s">
        <v>20848</v>
      </c>
      <c r="K339" s="1" t="s">
        <v>21429</v>
      </c>
      <c r="L339" s="227" t="s">
        <v>21430</v>
      </c>
    </row>
    <row r="340" spans="2:12" x14ac:dyDescent="0.25">
      <c r="B340" s="1">
        <v>336</v>
      </c>
      <c r="C340" s="1" t="s">
        <v>21207</v>
      </c>
      <c r="D340" s="384">
        <v>30</v>
      </c>
      <c r="E340" s="384" t="s">
        <v>20774</v>
      </c>
      <c r="F340" s="1" t="s">
        <v>20775</v>
      </c>
      <c r="G340" s="1" t="s">
        <v>20776</v>
      </c>
      <c r="H340" s="1" t="s">
        <v>20777</v>
      </c>
      <c r="J340" s="384" t="s">
        <v>21255</v>
      </c>
      <c r="K340" s="1" t="s">
        <v>21431</v>
      </c>
      <c r="L340" s="227" t="s">
        <v>21431</v>
      </c>
    </row>
    <row r="341" spans="2:12" x14ac:dyDescent="0.25">
      <c r="B341" s="1">
        <v>337</v>
      </c>
      <c r="C341" s="1" t="s">
        <v>21207</v>
      </c>
      <c r="D341" s="384">
        <v>30</v>
      </c>
      <c r="E341" s="384" t="s">
        <v>20774</v>
      </c>
      <c r="F341" s="1" t="s">
        <v>20775</v>
      </c>
      <c r="G341" s="1" t="s">
        <v>20776</v>
      </c>
      <c r="H341" s="1" t="s">
        <v>20777</v>
      </c>
      <c r="J341" s="384" t="s">
        <v>20848</v>
      </c>
      <c r="K341" s="1" t="s">
        <v>21432</v>
      </c>
      <c r="L341" s="227" t="s">
        <v>21432</v>
      </c>
    </row>
    <row r="342" spans="2:12" x14ac:dyDescent="0.25">
      <c r="B342" s="1">
        <v>338</v>
      </c>
      <c r="C342" s="1" t="s">
        <v>21207</v>
      </c>
      <c r="D342" s="384">
        <v>30</v>
      </c>
      <c r="E342" s="384" t="s">
        <v>20774</v>
      </c>
      <c r="F342" s="1" t="s">
        <v>20775</v>
      </c>
      <c r="G342" s="1" t="s">
        <v>20776</v>
      </c>
      <c r="H342" s="1" t="s">
        <v>20777</v>
      </c>
      <c r="J342" s="384" t="s">
        <v>20719</v>
      </c>
      <c r="K342" s="1" t="s">
        <v>21433</v>
      </c>
      <c r="L342" s="227" t="s">
        <v>21434</v>
      </c>
    </row>
    <row r="343" spans="2:12" x14ac:dyDescent="0.25">
      <c r="B343" s="1">
        <v>339</v>
      </c>
      <c r="C343" s="1" t="s">
        <v>21207</v>
      </c>
      <c r="D343" s="384">
        <v>30</v>
      </c>
      <c r="E343" s="384" t="s">
        <v>20774</v>
      </c>
      <c r="F343" s="1" t="s">
        <v>20775</v>
      </c>
      <c r="G343" s="1" t="s">
        <v>20776</v>
      </c>
      <c r="H343" s="1" t="s">
        <v>20777</v>
      </c>
      <c r="K343" s="1" t="s">
        <v>21435</v>
      </c>
      <c r="L343" s="227" t="s">
        <v>21435</v>
      </c>
    </row>
    <row r="344" spans="2:12" x14ac:dyDescent="0.25">
      <c r="B344" s="1">
        <v>340</v>
      </c>
      <c r="C344" s="1" t="s">
        <v>21207</v>
      </c>
      <c r="D344" s="384">
        <v>30</v>
      </c>
      <c r="E344" s="384" t="s">
        <v>20774</v>
      </c>
      <c r="F344" s="1" t="s">
        <v>20775</v>
      </c>
      <c r="G344" s="1" t="s">
        <v>20776</v>
      </c>
      <c r="H344" s="1" t="s">
        <v>20777</v>
      </c>
      <c r="K344" s="1" t="s">
        <v>21436</v>
      </c>
      <c r="L344" s="227" t="s">
        <v>21436</v>
      </c>
    </row>
    <row r="345" spans="2:12" x14ac:dyDescent="0.25">
      <c r="B345" s="1">
        <v>341</v>
      </c>
      <c r="C345" s="1" t="s">
        <v>21207</v>
      </c>
      <c r="D345" s="384">
        <v>30</v>
      </c>
      <c r="E345" s="384" t="s">
        <v>20774</v>
      </c>
      <c r="F345" s="1" t="s">
        <v>20775</v>
      </c>
      <c r="G345" s="1" t="s">
        <v>20776</v>
      </c>
      <c r="H345" s="1" t="s">
        <v>20777</v>
      </c>
      <c r="K345" s="1" t="s">
        <v>21437</v>
      </c>
      <c r="L345" s="227" t="s">
        <v>21437</v>
      </c>
    </row>
    <row r="346" spans="2:12" x14ac:dyDescent="0.25">
      <c r="B346" s="1">
        <v>342</v>
      </c>
      <c r="C346" s="1" t="s">
        <v>21207</v>
      </c>
      <c r="D346" s="384">
        <v>30</v>
      </c>
      <c r="E346" s="384" t="s">
        <v>20774</v>
      </c>
      <c r="F346" s="1" t="s">
        <v>20775</v>
      </c>
      <c r="G346" s="1" t="s">
        <v>20776</v>
      </c>
      <c r="H346" s="1" t="s">
        <v>20777</v>
      </c>
      <c r="K346" s="1" t="s">
        <v>21438</v>
      </c>
      <c r="L346" s="227" t="s">
        <v>21439</v>
      </c>
    </row>
    <row r="347" spans="2:12" x14ac:dyDescent="0.25">
      <c r="B347" s="1">
        <v>343</v>
      </c>
      <c r="C347" s="1" t="s">
        <v>21207</v>
      </c>
      <c r="D347" s="384">
        <v>30</v>
      </c>
      <c r="E347" s="384" t="s">
        <v>20774</v>
      </c>
      <c r="F347" s="1" t="s">
        <v>20775</v>
      </c>
      <c r="G347" s="1" t="s">
        <v>20776</v>
      </c>
      <c r="H347" s="1" t="s">
        <v>20777</v>
      </c>
      <c r="I347" s="384" t="s">
        <v>197</v>
      </c>
      <c r="J347" s="384" t="s">
        <v>20848</v>
      </c>
      <c r="K347" s="1" t="s">
        <v>21440</v>
      </c>
      <c r="L347" s="227" t="s">
        <v>21440</v>
      </c>
    </row>
    <row r="348" spans="2:12" x14ac:dyDescent="0.25">
      <c r="B348" s="1">
        <v>344</v>
      </c>
      <c r="C348" s="1" t="s">
        <v>21207</v>
      </c>
      <c r="D348" s="384">
        <v>30</v>
      </c>
      <c r="E348" s="384" t="s">
        <v>20774</v>
      </c>
      <c r="F348" s="1" t="s">
        <v>20775</v>
      </c>
      <c r="G348" s="1" t="s">
        <v>20776</v>
      </c>
      <c r="H348" s="1" t="s">
        <v>20777</v>
      </c>
      <c r="J348" s="384" t="s">
        <v>21255</v>
      </c>
      <c r="K348" s="1" t="s">
        <v>21441</v>
      </c>
      <c r="L348" s="227" t="s">
        <v>21441</v>
      </c>
    </row>
    <row r="349" spans="2:12" x14ac:dyDescent="0.25">
      <c r="B349" s="1">
        <v>345</v>
      </c>
      <c r="C349" s="1" t="s">
        <v>21207</v>
      </c>
      <c r="D349" s="384">
        <v>30</v>
      </c>
      <c r="E349" s="384" t="s">
        <v>20774</v>
      </c>
      <c r="F349" s="1" t="s">
        <v>20775</v>
      </c>
      <c r="G349" s="1" t="s">
        <v>20776</v>
      </c>
      <c r="H349" s="1" t="s">
        <v>20777</v>
      </c>
      <c r="K349" s="1" t="s">
        <v>21442</v>
      </c>
      <c r="L349" s="227" t="s">
        <v>21442</v>
      </c>
    </row>
    <row r="350" spans="2:12" x14ac:dyDescent="0.25">
      <c r="B350" s="1">
        <v>346</v>
      </c>
      <c r="C350" s="1" t="s">
        <v>21207</v>
      </c>
      <c r="D350" s="384">
        <v>31</v>
      </c>
      <c r="E350" s="384" t="s">
        <v>20781</v>
      </c>
      <c r="F350" s="1" t="s">
        <v>20782</v>
      </c>
      <c r="G350" s="1" t="s">
        <v>20776</v>
      </c>
      <c r="H350" s="1" t="s">
        <v>20777</v>
      </c>
      <c r="K350" s="1" t="s">
        <v>21443</v>
      </c>
      <c r="L350" s="227" t="s">
        <v>21444</v>
      </c>
    </row>
    <row r="351" spans="2:12" x14ac:dyDescent="0.25">
      <c r="B351" s="1">
        <v>347</v>
      </c>
      <c r="C351" s="1" t="s">
        <v>21207</v>
      </c>
      <c r="D351" s="384">
        <v>31</v>
      </c>
      <c r="E351" s="384" t="s">
        <v>20781</v>
      </c>
      <c r="F351" s="1" t="s">
        <v>20782</v>
      </c>
      <c r="G351" s="1" t="s">
        <v>20776</v>
      </c>
      <c r="H351" s="1" t="s">
        <v>20777</v>
      </c>
      <c r="J351" s="384" t="s">
        <v>20755</v>
      </c>
      <c r="K351" s="1" t="s">
        <v>21445</v>
      </c>
      <c r="L351" s="227" t="s">
        <v>21445</v>
      </c>
    </row>
    <row r="352" spans="2:12" x14ac:dyDescent="0.25">
      <c r="B352" s="1">
        <v>348</v>
      </c>
      <c r="C352" s="1" t="s">
        <v>21207</v>
      </c>
      <c r="D352" s="384">
        <v>32</v>
      </c>
      <c r="E352" s="384" t="s">
        <v>20781</v>
      </c>
      <c r="F352" s="1" t="s">
        <v>20782</v>
      </c>
      <c r="G352" s="1" t="s">
        <v>20776</v>
      </c>
      <c r="H352" s="1" t="s">
        <v>20777</v>
      </c>
      <c r="K352" s="1" t="s">
        <v>21446</v>
      </c>
      <c r="L352" s="227" t="s">
        <v>21446</v>
      </c>
    </row>
    <row r="353" spans="2:12" x14ac:dyDescent="0.25">
      <c r="B353" s="1">
        <v>349</v>
      </c>
      <c r="C353" s="1" t="s">
        <v>21207</v>
      </c>
      <c r="D353" s="384">
        <v>32</v>
      </c>
      <c r="E353" s="384" t="s">
        <v>20781</v>
      </c>
      <c r="F353" s="1" t="s">
        <v>20782</v>
      </c>
      <c r="G353" s="1" t="s">
        <v>20776</v>
      </c>
      <c r="H353" s="1" t="s">
        <v>20777</v>
      </c>
      <c r="I353" s="384" t="s">
        <v>197</v>
      </c>
      <c r="J353" s="384" t="s">
        <v>20719</v>
      </c>
      <c r="K353" s="1" t="s">
        <v>21447</v>
      </c>
      <c r="L353" s="227" t="s">
        <v>21447</v>
      </c>
    </row>
    <row r="354" spans="2:12" x14ac:dyDescent="0.25">
      <c r="B354" s="1">
        <v>350</v>
      </c>
      <c r="C354" s="1" t="s">
        <v>21207</v>
      </c>
      <c r="D354" s="384">
        <v>32</v>
      </c>
      <c r="E354" s="384" t="s">
        <v>20781</v>
      </c>
      <c r="F354" s="1" t="s">
        <v>20782</v>
      </c>
      <c r="G354" s="1" t="s">
        <v>20776</v>
      </c>
      <c r="H354" s="1" t="s">
        <v>20777</v>
      </c>
      <c r="J354" s="384" t="s">
        <v>20813</v>
      </c>
      <c r="K354" s="1" t="s">
        <v>21448</v>
      </c>
      <c r="L354" s="227" t="s">
        <v>21448</v>
      </c>
    </row>
    <row r="355" spans="2:12" x14ac:dyDescent="0.25">
      <c r="B355" s="1">
        <v>351</v>
      </c>
      <c r="C355" s="1" t="s">
        <v>21207</v>
      </c>
      <c r="D355" s="384">
        <v>33</v>
      </c>
      <c r="E355" s="384" t="s">
        <v>20781</v>
      </c>
      <c r="F355" s="1" t="s">
        <v>20782</v>
      </c>
      <c r="G355" s="1" t="s">
        <v>20776</v>
      </c>
      <c r="H355" s="1" t="s">
        <v>20777</v>
      </c>
      <c r="K355" s="1" t="s">
        <v>21449</v>
      </c>
      <c r="L355" s="227" t="s">
        <v>21449</v>
      </c>
    </row>
    <row r="356" spans="2:12" x14ac:dyDescent="0.25">
      <c r="B356" s="1">
        <v>352</v>
      </c>
      <c r="C356" s="1" t="s">
        <v>21207</v>
      </c>
      <c r="D356" s="384">
        <v>33</v>
      </c>
      <c r="E356" s="384" t="s">
        <v>20781</v>
      </c>
      <c r="F356" s="1" t="s">
        <v>20782</v>
      </c>
      <c r="G356" s="1" t="s">
        <v>20776</v>
      </c>
      <c r="H356" s="1" t="s">
        <v>20777</v>
      </c>
      <c r="K356" s="1" t="s">
        <v>21450</v>
      </c>
      <c r="L356" s="227" t="s">
        <v>21450</v>
      </c>
    </row>
    <row r="357" spans="2:12" x14ac:dyDescent="0.25">
      <c r="B357" s="1">
        <v>353</v>
      </c>
      <c r="C357" s="1" t="s">
        <v>21207</v>
      </c>
      <c r="D357" s="384">
        <v>34</v>
      </c>
      <c r="E357" s="384" t="s">
        <v>20785</v>
      </c>
      <c r="F357" s="1" t="s">
        <v>20786</v>
      </c>
      <c r="G357" s="1" t="s">
        <v>20776</v>
      </c>
      <c r="H357" s="1" t="s">
        <v>20777</v>
      </c>
      <c r="I357" s="384" t="s">
        <v>197</v>
      </c>
      <c r="K357" s="1" t="s">
        <v>21451</v>
      </c>
      <c r="L357" s="227" t="s">
        <v>21452</v>
      </c>
    </row>
    <row r="358" spans="2:12" x14ac:dyDescent="0.25">
      <c r="B358" s="1">
        <v>354</v>
      </c>
      <c r="C358" s="1" t="s">
        <v>21207</v>
      </c>
      <c r="D358" s="384">
        <v>35</v>
      </c>
      <c r="E358" s="384" t="s">
        <v>20789</v>
      </c>
      <c r="F358" s="1" t="s">
        <v>20790</v>
      </c>
      <c r="G358" s="1" t="s">
        <v>20791</v>
      </c>
      <c r="H358" s="1" t="s">
        <v>20777</v>
      </c>
      <c r="J358" s="384" t="s">
        <v>20755</v>
      </c>
      <c r="K358" s="1" t="s">
        <v>21453</v>
      </c>
      <c r="L358" s="227" t="s">
        <v>21454</v>
      </c>
    </row>
    <row r="359" spans="2:12" x14ac:dyDescent="0.25">
      <c r="B359" s="1">
        <v>355</v>
      </c>
      <c r="C359" s="1" t="s">
        <v>21207</v>
      </c>
      <c r="D359" s="384">
        <v>35</v>
      </c>
      <c r="E359" s="384" t="s">
        <v>20789</v>
      </c>
      <c r="F359" s="1" t="s">
        <v>20790</v>
      </c>
      <c r="G359" s="1" t="s">
        <v>20791</v>
      </c>
      <c r="H359" s="1" t="s">
        <v>20777</v>
      </c>
      <c r="K359" s="1" t="s">
        <v>21455</v>
      </c>
      <c r="L359" s="227" t="s">
        <v>21455</v>
      </c>
    </row>
    <row r="360" spans="2:12" x14ac:dyDescent="0.25">
      <c r="B360" s="1">
        <v>356</v>
      </c>
      <c r="C360" s="1" t="s">
        <v>21207</v>
      </c>
      <c r="D360" s="384">
        <v>35</v>
      </c>
      <c r="E360" s="384" t="s">
        <v>20789</v>
      </c>
      <c r="F360" s="1" t="s">
        <v>20790</v>
      </c>
      <c r="G360" s="1" t="s">
        <v>20791</v>
      </c>
      <c r="H360" s="1" t="s">
        <v>20777</v>
      </c>
      <c r="I360" s="384" t="s">
        <v>197</v>
      </c>
      <c r="J360" s="384" t="s">
        <v>20921</v>
      </c>
      <c r="K360" s="1" t="s">
        <v>21456</v>
      </c>
      <c r="L360" s="227" t="s">
        <v>21456</v>
      </c>
    </row>
    <row r="361" spans="2:12" x14ac:dyDescent="0.25">
      <c r="B361" s="1">
        <v>357</v>
      </c>
      <c r="C361" s="1" t="s">
        <v>21207</v>
      </c>
      <c r="D361" s="384">
        <v>36</v>
      </c>
      <c r="E361" s="384" t="s">
        <v>20793</v>
      </c>
      <c r="F361" s="1" t="s">
        <v>20794</v>
      </c>
      <c r="G361" s="1" t="s">
        <v>20791</v>
      </c>
      <c r="H361" s="1" t="s">
        <v>20777</v>
      </c>
      <c r="I361" s="384" t="s">
        <v>197</v>
      </c>
      <c r="J361" s="384" t="s">
        <v>20767</v>
      </c>
      <c r="K361" s="1" t="s">
        <v>21457</v>
      </c>
      <c r="L361" s="227" t="s">
        <v>21458</v>
      </c>
    </row>
    <row r="362" spans="2:12" x14ac:dyDescent="0.25">
      <c r="B362" s="1">
        <v>358</v>
      </c>
      <c r="C362" s="1" t="s">
        <v>21207</v>
      </c>
      <c r="D362" s="384">
        <v>36</v>
      </c>
      <c r="E362" s="384" t="s">
        <v>20793</v>
      </c>
      <c r="F362" s="1" t="s">
        <v>20794</v>
      </c>
      <c r="G362" s="1" t="s">
        <v>20791</v>
      </c>
      <c r="H362" s="1" t="s">
        <v>20777</v>
      </c>
      <c r="K362" s="1" t="s">
        <v>21459</v>
      </c>
      <c r="L362" s="227" t="s">
        <v>21460</v>
      </c>
    </row>
    <row r="363" spans="2:12" x14ac:dyDescent="0.25">
      <c r="B363" s="1">
        <v>359</v>
      </c>
      <c r="C363" s="1" t="s">
        <v>21207</v>
      </c>
      <c r="D363" s="384">
        <v>36</v>
      </c>
      <c r="E363" s="384" t="s">
        <v>20793</v>
      </c>
      <c r="F363" s="1" t="s">
        <v>20794</v>
      </c>
      <c r="G363" s="1" t="s">
        <v>20791</v>
      </c>
      <c r="H363" s="1" t="s">
        <v>20777</v>
      </c>
      <c r="K363" s="1" t="s">
        <v>21461</v>
      </c>
      <c r="L363" s="227" t="s">
        <v>21461</v>
      </c>
    </row>
    <row r="364" spans="2:12" x14ac:dyDescent="0.25">
      <c r="B364" s="1">
        <v>360</v>
      </c>
      <c r="C364" s="1" t="s">
        <v>21207</v>
      </c>
      <c r="D364" s="384">
        <v>36</v>
      </c>
      <c r="E364" s="384" t="s">
        <v>20793</v>
      </c>
      <c r="F364" s="1" t="s">
        <v>20794</v>
      </c>
      <c r="G364" s="1" t="s">
        <v>20791</v>
      </c>
      <c r="H364" s="1" t="s">
        <v>20777</v>
      </c>
      <c r="K364" s="1" t="s">
        <v>21462</v>
      </c>
      <c r="L364" s="227" t="s">
        <v>21462</v>
      </c>
    </row>
    <row r="365" spans="2:12" x14ac:dyDescent="0.25">
      <c r="B365" s="1">
        <v>361</v>
      </c>
      <c r="C365" s="1" t="s">
        <v>21207</v>
      </c>
      <c r="D365" s="384">
        <v>37</v>
      </c>
      <c r="E365" s="384" t="s">
        <v>20798</v>
      </c>
      <c r="F365" s="1" t="s">
        <v>20799</v>
      </c>
      <c r="G365" s="1" t="s">
        <v>20791</v>
      </c>
      <c r="H365" s="1" t="s">
        <v>20777</v>
      </c>
      <c r="K365" s="1" t="s">
        <v>21463</v>
      </c>
      <c r="L365" s="227" t="s">
        <v>21463</v>
      </c>
    </row>
    <row r="366" spans="2:12" x14ac:dyDescent="0.25">
      <c r="B366" s="1">
        <v>362</v>
      </c>
      <c r="C366" s="1" t="s">
        <v>21207</v>
      </c>
      <c r="D366" s="384">
        <v>37</v>
      </c>
      <c r="E366" s="384" t="s">
        <v>20798</v>
      </c>
      <c r="F366" s="1" t="s">
        <v>20799</v>
      </c>
      <c r="G366" s="1" t="s">
        <v>20791</v>
      </c>
      <c r="H366" s="1" t="s">
        <v>20777</v>
      </c>
      <c r="J366" s="384" t="s">
        <v>20813</v>
      </c>
      <c r="K366" s="1" t="s">
        <v>21464</v>
      </c>
      <c r="L366" s="227" t="s">
        <v>21464</v>
      </c>
    </row>
    <row r="367" spans="2:12" x14ac:dyDescent="0.25">
      <c r="B367" s="1">
        <v>363</v>
      </c>
      <c r="C367" s="1" t="s">
        <v>21207</v>
      </c>
      <c r="D367" s="384">
        <v>38</v>
      </c>
      <c r="E367" s="384" t="s">
        <v>20798</v>
      </c>
      <c r="F367" s="1" t="s">
        <v>20799</v>
      </c>
      <c r="G367" s="1" t="s">
        <v>20791</v>
      </c>
      <c r="H367" s="1" t="s">
        <v>20777</v>
      </c>
      <c r="K367" s="1" t="s">
        <v>21465</v>
      </c>
      <c r="L367" s="227" t="s">
        <v>21466</v>
      </c>
    </row>
    <row r="368" spans="2:12" x14ac:dyDescent="0.25">
      <c r="B368" s="1">
        <v>364</v>
      </c>
      <c r="C368" s="1" t="s">
        <v>21207</v>
      </c>
      <c r="D368" s="384">
        <v>38</v>
      </c>
      <c r="E368" s="384" t="s">
        <v>20798</v>
      </c>
      <c r="F368" s="1" t="s">
        <v>20799</v>
      </c>
      <c r="G368" s="1" t="s">
        <v>20791</v>
      </c>
      <c r="H368" s="1" t="s">
        <v>20777</v>
      </c>
      <c r="I368" s="384" t="s">
        <v>197</v>
      </c>
      <c r="K368" s="1" t="s">
        <v>21467</v>
      </c>
      <c r="L368" s="227" t="s">
        <v>21467</v>
      </c>
    </row>
    <row r="369" spans="2:12" x14ac:dyDescent="0.25">
      <c r="B369" s="1">
        <v>365</v>
      </c>
      <c r="C369" s="1" t="s">
        <v>21207</v>
      </c>
      <c r="D369" s="384">
        <v>39</v>
      </c>
      <c r="E369" s="384" t="s">
        <v>20802</v>
      </c>
      <c r="F369" s="1" t="s">
        <v>20803</v>
      </c>
      <c r="G369" s="1" t="s">
        <v>20804</v>
      </c>
      <c r="H369" s="1" t="s">
        <v>20777</v>
      </c>
      <c r="I369" s="384" t="s">
        <v>197</v>
      </c>
      <c r="J369" s="384" t="s">
        <v>20755</v>
      </c>
      <c r="K369" s="1" t="s">
        <v>21468</v>
      </c>
      <c r="L369" s="227" t="s">
        <v>21469</v>
      </c>
    </row>
    <row r="370" spans="2:12" x14ac:dyDescent="0.25">
      <c r="B370" s="1">
        <v>366</v>
      </c>
      <c r="C370" s="1" t="s">
        <v>21207</v>
      </c>
      <c r="D370" s="384">
        <v>40</v>
      </c>
      <c r="E370" s="384" t="s">
        <v>21071</v>
      </c>
      <c r="F370" s="1" t="s">
        <v>21072</v>
      </c>
      <c r="G370" s="1" t="s">
        <v>20804</v>
      </c>
      <c r="H370" s="1" t="s">
        <v>20777</v>
      </c>
      <c r="I370" s="384" t="s">
        <v>191</v>
      </c>
      <c r="K370" s="1" t="s">
        <v>21470</v>
      </c>
      <c r="L370" s="227" t="s">
        <v>21471</v>
      </c>
    </row>
    <row r="371" spans="2:12" x14ac:dyDescent="0.25">
      <c r="B371" s="1">
        <v>367</v>
      </c>
      <c r="C371" s="1" t="s">
        <v>21207</v>
      </c>
      <c r="D371" s="384">
        <v>41</v>
      </c>
      <c r="E371" s="384" t="s">
        <v>21472</v>
      </c>
      <c r="F371" s="1" t="s">
        <v>21473</v>
      </c>
      <c r="G371" s="1" t="s">
        <v>20804</v>
      </c>
      <c r="H371" s="1" t="s">
        <v>20777</v>
      </c>
      <c r="J371" s="384" t="s">
        <v>20813</v>
      </c>
      <c r="K371" s="1" t="s">
        <v>21474</v>
      </c>
      <c r="L371" s="227" t="s">
        <v>21475</v>
      </c>
    </row>
    <row r="372" spans="2:12" x14ac:dyDescent="0.25">
      <c r="B372" s="1">
        <v>368</v>
      </c>
      <c r="C372" s="1" t="s">
        <v>21207</v>
      </c>
      <c r="D372" s="384">
        <v>41</v>
      </c>
      <c r="E372" s="384" t="s">
        <v>21472</v>
      </c>
      <c r="F372" s="1" t="s">
        <v>21473</v>
      </c>
      <c r="G372" s="1" t="s">
        <v>20804</v>
      </c>
      <c r="H372" s="1" t="s">
        <v>20777</v>
      </c>
      <c r="K372" s="1" t="s">
        <v>21476</v>
      </c>
      <c r="L372" s="227" t="s">
        <v>21476</v>
      </c>
    </row>
    <row r="373" spans="2:12" x14ac:dyDescent="0.25">
      <c r="B373" s="1">
        <v>369</v>
      </c>
      <c r="C373" s="1" t="s">
        <v>21207</v>
      </c>
      <c r="D373" s="384">
        <v>41</v>
      </c>
      <c r="E373" s="384" t="s">
        <v>21472</v>
      </c>
      <c r="F373" s="1" t="s">
        <v>21473</v>
      </c>
      <c r="G373" s="1" t="s">
        <v>20804</v>
      </c>
      <c r="H373" s="1" t="s">
        <v>20777</v>
      </c>
      <c r="I373" s="384" t="s">
        <v>197</v>
      </c>
      <c r="J373" s="384" t="s">
        <v>20767</v>
      </c>
      <c r="K373" s="1" t="s">
        <v>21477</v>
      </c>
      <c r="L373" s="227" t="s">
        <v>21477</v>
      </c>
    </row>
    <row r="374" spans="2:12" x14ac:dyDescent="0.25">
      <c r="B374" s="1">
        <v>370</v>
      </c>
      <c r="C374" s="1" t="s">
        <v>21207</v>
      </c>
      <c r="D374" s="384">
        <v>41</v>
      </c>
      <c r="E374" s="384" t="s">
        <v>21472</v>
      </c>
      <c r="F374" s="1" t="s">
        <v>21473</v>
      </c>
      <c r="G374" s="1" t="s">
        <v>20804</v>
      </c>
      <c r="H374" s="1" t="s">
        <v>20764</v>
      </c>
      <c r="J374" s="384" t="s">
        <v>20914</v>
      </c>
      <c r="K374" s="1" t="s">
        <v>21478</v>
      </c>
      <c r="L374" s="227" t="s">
        <v>21479</v>
      </c>
    </row>
    <row r="375" spans="2:12" x14ac:dyDescent="0.25">
      <c r="B375" s="1">
        <v>371</v>
      </c>
      <c r="C375" s="1" t="s">
        <v>21207</v>
      </c>
      <c r="D375" s="384">
        <v>41</v>
      </c>
      <c r="E375" s="384" t="s">
        <v>21472</v>
      </c>
      <c r="F375" s="1" t="s">
        <v>21473</v>
      </c>
      <c r="G375" s="1" t="s">
        <v>20804</v>
      </c>
      <c r="H375" s="1" t="s">
        <v>20777</v>
      </c>
      <c r="K375" s="1" t="s">
        <v>21480</v>
      </c>
      <c r="L375" s="227" t="s">
        <v>21481</v>
      </c>
    </row>
    <row r="376" spans="2:12" x14ac:dyDescent="0.25">
      <c r="B376" s="1">
        <v>372</v>
      </c>
      <c r="C376" s="1" t="s">
        <v>21207</v>
      </c>
      <c r="D376" s="384">
        <v>42</v>
      </c>
      <c r="E376" s="384" t="s">
        <v>21075</v>
      </c>
      <c r="F376" s="1" t="s">
        <v>21076</v>
      </c>
      <c r="G376" s="1" t="s">
        <v>20804</v>
      </c>
      <c r="H376" s="1" t="s">
        <v>20777</v>
      </c>
      <c r="I376" s="384" t="s">
        <v>197</v>
      </c>
      <c r="K376" s="1" t="s">
        <v>21482</v>
      </c>
      <c r="L376" s="227" t="s">
        <v>21483</v>
      </c>
    </row>
    <row r="377" spans="2:12" x14ac:dyDescent="0.25">
      <c r="B377" s="1">
        <v>373</v>
      </c>
      <c r="C377" s="1" t="s">
        <v>21207</v>
      </c>
      <c r="D377" s="384">
        <v>42</v>
      </c>
      <c r="E377" s="384" t="s">
        <v>21075</v>
      </c>
      <c r="F377" s="1" t="s">
        <v>21076</v>
      </c>
      <c r="G377" s="1" t="s">
        <v>20804</v>
      </c>
      <c r="H377" s="1" t="s">
        <v>20777</v>
      </c>
      <c r="J377" s="384" t="s">
        <v>21078</v>
      </c>
      <c r="K377" s="1" t="s">
        <v>21484</v>
      </c>
      <c r="L377" s="227" t="s">
        <v>21485</v>
      </c>
    </row>
    <row r="378" spans="2:12" x14ac:dyDescent="0.25">
      <c r="B378" s="1">
        <v>374</v>
      </c>
      <c r="C378" s="1" t="s">
        <v>21207</v>
      </c>
      <c r="D378" s="384">
        <v>43</v>
      </c>
      <c r="E378" s="384" t="s">
        <v>20808</v>
      </c>
      <c r="F378" s="1" t="s">
        <v>20809</v>
      </c>
      <c r="G378" s="1" t="s">
        <v>20804</v>
      </c>
      <c r="H378" s="1" t="s">
        <v>20777</v>
      </c>
      <c r="K378" s="1" t="s">
        <v>20809</v>
      </c>
      <c r="L378" s="227" t="s">
        <v>21486</v>
      </c>
    </row>
    <row r="379" spans="2:12" x14ac:dyDescent="0.25">
      <c r="B379" s="1">
        <v>375</v>
      </c>
      <c r="C379" s="1" t="s">
        <v>21207</v>
      </c>
      <c r="D379" s="384">
        <v>43</v>
      </c>
      <c r="E379" s="384" t="s">
        <v>20808</v>
      </c>
      <c r="F379" s="1" t="s">
        <v>20809</v>
      </c>
      <c r="G379" s="1" t="s">
        <v>20804</v>
      </c>
      <c r="H379" s="1" t="s">
        <v>20777</v>
      </c>
      <c r="I379" s="384" t="s">
        <v>197</v>
      </c>
      <c r="K379" s="1" t="s">
        <v>21487</v>
      </c>
      <c r="L379" s="227" t="s">
        <v>21488</v>
      </c>
    </row>
    <row r="380" spans="2:12" x14ac:dyDescent="0.25">
      <c r="B380" s="1">
        <v>376</v>
      </c>
      <c r="C380" s="1" t="s">
        <v>21207</v>
      </c>
      <c r="D380" s="384">
        <v>44</v>
      </c>
      <c r="E380" s="384" t="s">
        <v>21489</v>
      </c>
      <c r="F380" s="1" t="s">
        <v>21235</v>
      </c>
      <c r="G380" s="1" t="s">
        <v>20818</v>
      </c>
      <c r="H380" s="1" t="s">
        <v>20777</v>
      </c>
      <c r="K380" s="1" t="s">
        <v>21490</v>
      </c>
      <c r="L380" s="227" t="s">
        <v>21491</v>
      </c>
    </row>
    <row r="381" spans="2:12" x14ac:dyDescent="0.25">
      <c r="B381" s="1">
        <v>377</v>
      </c>
      <c r="C381" s="1" t="s">
        <v>21207</v>
      </c>
      <c r="D381" s="384">
        <v>44</v>
      </c>
      <c r="E381" s="384" t="s">
        <v>21489</v>
      </c>
      <c r="F381" s="1" t="s">
        <v>21235</v>
      </c>
      <c r="G381" s="1" t="s">
        <v>20818</v>
      </c>
      <c r="H381" s="1" t="s">
        <v>20764</v>
      </c>
      <c r="J381" s="384" t="s">
        <v>20914</v>
      </c>
      <c r="K381" s="1" t="s">
        <v>21492</v>
      </c>
      <c r="L381" s="227" t="s">
        <v>21492</v>
      </c>
    </row>
    <row r="382" spans="2:12" x14ac:dyDescent="0.25">
      <c r="B382" s="1">
        <v>378</v>
      </c>
      <c r="C382" s="1" t="s">
        <v>21207</v>
      </c>
      <c r="D382" s="384">
        <v>44</v>
      </c>
      <c r="E382" s="384" t="s">
        <v>21489</v>
      </c>
      <c r="F382" s="1" t="s">
        <v>21235</v>
      </c>
      <c r="G382" s="1" t="s">
        <v>20818</v>
      </c>
      <c r="H382" s="1" t="s">
        <v>20777</v>
      </c>
      <c r="J382" s="384" t="s">
        <v>20755</v>
      </c>
      <c r="K382" s="1" t="s">
        <v>21493</v>
      </c>
      <c r="L382" s="227" t="s">
        <v>21494</v>
      </c>
    </row>
    <row r="383" spans="2:12" x14ac:dyDescent="0.25">
      <c r="B383" s="1">
        <v>379</v>
      </c>
      <c r="C383" s="1" t="s">
        <v>21207</v>
      </c>
      <c r="D383" s="384">
        <v>44</v>
      </c>
      <c r="E383" s="384" t="s">
        <v>21489</v>
      </c>
      <c r="F383" s="1" t="s">
        <v>21235</v>
      </c>
      <c r="G383" s="1" t="s">
        <v>20818</v>
      </c>
      <c r="H383" s="1" t="s">
        <v>20777</v>
      </c>
      <c r="K383" s="1" t="s">
        <v>21495</v>
      </c>
      <c r="L383" s="227" t="s">
        <v>21496</v>
      </c>
    </row>
    <row r="384" spans="2:12" x14ac:dyDescent="0.25">
      <c r="B384" s="1">
        <v>380</v>
      </c>
      <c r="C384" s="1" t="s">
        <v>21207</v>
      </c>
      <c r="D384" s="384">
        <v>44</v>
      </c>
      <c r="E384" s="384" t="s">
        <v>21489</v>
      </c>
      <c r="F384" s="1" t="s">
        <v>21235</v>
      </c>
      <c r="G384" s="1" t="s">
        <v>20818</v>
      </c>
      <c r="H384" s="1" t="s">
        <v>20777</v>
      </c>
      <c r="K384" s="1" t="s">
        <v>21497</v>
      </c>
      <c r="L384" s="227" t="s">
        <v>21498</v>
      </c>
    </row>
    <row r="385" spans="2:12" x14ac:dyDescent="0.25">
      <c r="B385" s="1">
        <v>381</v>
      </c>
      <c r="C385" s="1" t="s">
        <v>21207</v>
      </c>
      <c r="D385" s="384">
        <v>44</v>
      </c>
      <c r="E385" s="384" t="s">
        <v>21489</v>
      </c>
      <c r="F385" s="1" t="s">
        <v>21235</v>
      </c>
      <c r="G385" s="1" t="s">
        <v>20818</v>
      </c>
      <c r="H385" s="1" t="s">
        <v>20777</v>
      </c>
      <c r="I385" s="384" t="s">
        <v>197</v>
      </c>
      <c r="K385" s="1" t="s">
        <v>21499</v>
      </c>
      <c r="L385" s="227" t="s">
        <v>21500</v>
      </c>
    </row>
    <row r="386" spans="2:12" x14ac:dyDescent="0.25">
      <c r="B386" s="1">
        <v>382</v>
      </c>
      <c r="C386" s="1" t="s">
        <v>21207</v>
      </c>
      <c r="D386" s="384">
        <v>45</v>
      </c>
      <c r="E386" s="384" t="s">
        <v>21081</v>
      </c>
      <c r="F386" s="1" t="s">
        <v>21082</v>
      </c>
      <c r="G386" s="1" t="s">
        <v>20818</v>
      </c>
      <c r="H386" s="1" t="s">
        <v>20777</v>
      </c>
      <c r="J386" s="384" t="s">
        <v>20755</v>
      </c>
      <c r="K386" s="1" t="s">
        <v>21082</v>
      </c>
      <c r="L386" s="227" t="s">
        <v>21501</v>
      </c>
    </row>
    <row r="387" spans="2:12" x14ac:dyDescent="0.25">
      <c r="B387" s="1">
        <v>383</v>
      </c>
      <c r="C387" s="1" t="s">
        <v>21207</v>
      </c>
      <c r="D387" s="384">
        <v>45</v>
      </c>
      <c r="E387" s="384" t="s">
        <v>21081</v>
      </c>
      <c r="F387" s="1" t="s">
        <v>21082</v>
      </c>
      <c r="G387" s="1" t="s">
        <v>20818</v>
      </c>
      <c r="H387" s="1" t="s">
        <v>20764</v>
      </c>
      <c r="I387" s="384" t="s">
        <v>197</v>
      </c>
      <c r="J387" s="384" t="s">
        <v>21502</v>
      </c>
      <c r="K387" s="1" t="s">
        <v>21503</v>
      </c>
      <c r="L387" s="227" t="s">
        <v>21504</v>
      </c>
    </row>
    <row r="388" spans="2:12" x14ac:dyDescent="0.25">
      <c r="B388" s="1">
        <v>384</v>
      </c>
      <c r="C388" s="1" t="s">
        <v>21207</v>
      </c>
      <c r="D388" s="384">
        <v>46</v>
      </c>
      <c r="E388" s="384" t="s">
        <v>21081</v>
      </c>
      <c r="F388" s="1" t="s">
        <v>21082</v>
      </c>
      <c r="G388" s="1" t="s">
        <v>20818</v>
      </c>
      <c r="H388" s="1" t="s">
        <v>20777</v>
      </c>
      <c r="I388" s="384" t="s">
        <v>197</v>
      </c>
      <c r="J388" s="384" t="s">
        <v>20921</v>
      </c>
      <c r="K388" s="1" t="s">
        <v>21505</v>
      </c>
      <c r="L388" s="227" t="s">
        <v>21506</v>
      </c>
    </row>
    <row r="389" spans="2:12" x14ac:dyDescent="0.25">
      <c r="B389" s="1">
        <v>385</v>
      </c>
      <c r="C389" s="1" t="s">
        <v>21207</v>
      </c>
      <c r="D389" s="384">
        <v>46</v>
      </c>
      <c r="E389" s="384" t="s">
        <v>21081</v>
      </c>
      <c r="F389" s="1" t="s">
        <v>21082</v>
      </c>
      <c r="G389" s="1" t="s">
        <v>20818</v>
      </c>
      <c r="H389" s="1" t="s">
        <v>20777</v>
      </c>
      <c r="J389" s="384" t="s">
        <v>20755</v>
      </c>
      <c r="K389" s="1" t="s">
        <v>21507</v>
      </c>
      <c r="L389" s="227" t="s">
        <v>21507</v>
      </c>
    </row>
    <row r="390" spans="2:12" x14ac:dyDescent="0.25">
      <c r="B390" s="1">
        <v>386</v>
      </c>
      <c r="C390" s="1" t="s">
        <v>21207</v>
      </c>
      <c r="D390" s="384">
        <v>46</v>
      </c>
      <c r="E390" s="384" t="s">
        <v>21081</v>
      </c>
      <c r="F390" s="1" t="s">
        <v>21082</v>
      </c>
      <c r="G390" s="1" t="s">
        <v>20818</v>
      </c>
      <c r="H390" s="1" t="s">
        <v>20764</v>
      </c>
      <c r="J390" s="384" t="s">
        <v>20914</v>
      </c>
      <c r="K390" s="1" t="s">
        <v>21508</v>
      </c>
      <c r="L390" s="227" t="s">
        <v>21508</v>
      </c>
    </row>
    <row r="391" spans="2:12" x14ac:dyDescent="0.25">
      <c r="B391" s="1">
        <v>387</v>
      </c>
      <c r="C391" s="1" t="s">
        <v>21207</v>
      </c>
      <c r="D391" s="384">
        <v>46</v>
      </c>
      <c r="E391" s="384" t="s">
        <v>21081</v>
      </c>
      <c r="F391" s="1" t="s">
        <v>21082</v>
      </c>
      <c r="G391" s="1" t="s">
        <v>20818</v>
      </c>
      <c r="H391" s="1" t="s">
        <v>20777</v>
      </c>
      <c r="K391" s="1" t="s">
        <v>21509</v>
      </c>
      <c r="L391" s="227" t="s">
        <v>21509</v>
      </c>
    </row>
    <row r="392" spans="2:12" x14ac:dyDescent="0.25">
      <c r="B392" s="1">
        <v>388</v>
      </c>
      <c r="C392" s="1" t="s">
        <v>21207</v>
      </c>
      <c r="D392" s="384">
        <v>46</v>
      </c>
      <c r="E392" s="384" t="s">
        <v>21081</v>
      </c>
      <c r="F392" s="1" t="s">
        <v>21082</v>
      </c>
      <c r="G392" s="1" t="s">
        <v>20818</v>
      </c>
      <c r="H392" s="1" t="s">
        <v>20777</v>
      </c>
      <c r="K392" s="1" t="s">
        <v>21510</v>
      </c>
      <c r="L392" s="227" t="s">
        <v>21510</v>
      </c>
    </row>
    <row r="393" spans="2:12" x14ac:dyDescent="0.25">
      <c r="B393" s="1">
        <v>389</v>
      </c>
      <c r="C393" s="1" t="s">
        <v>21207</v>
      </c>
      <c r="D393" s="384">
        <v>46</v>
      </c>
      <c r="E393" s="384" t="s">
        <v>21081</v>
      </c>
      <c r="F393" s="1" t="s">
        <v>21082</v>
      </c>
      <c r="G393" s="1" t="s">
        <v>20818</v>
      </c>
      <c r="H393" s="1" t="s">
        <v>20777</v>
      </c>
      <c r="I393" s="384" t="s">
        <v>197</v>
      </c>
      <c r="J393" s="384" t="s">
        <v>20755</v>
      </c>
      <c r="K393" s="1" t="s">
        <v>21511</v>
      </c>
      <c r="L393" s="227" t="s">
        <v>21511</v>
      </c>
    </row>
    <row r="394" spans="2:12" x14ac:dyDescent="0.25">
      <c r="B394" s="1">
        <v>390</v>
      </c>
      <c r="C394" s="1" t="s">
        <v>21207</v>
      </c>
      <c r="D394" s="384">
        <v>47</v>
      </c>
      <c r="E394" s="384" t="s">
        <v>21008</v>
      </c>
      <c r="F394" s="1" t="s">
        <v>21091</v>
      </c>
      <c r="G394" s="1" t="s">
        <v>20818</v>
      </c>
      <c r="H394" s="1" t="s">
        <v>20777</v>
      </c>
      <c r="J394" s="384" t="s">
        <v>20755</v>
      </c>
      <c r="K394" s="1" t="s">
        <v>21512</v>
      </c>
      <c r="L394" s="227" t="s">
        <v>21512</v>
      </c>
    </row>
    <row r="395" spans="2:12" x14ac:dyDescent="0.25">
      <c r="B395" s="1">
        <v>391</v>
      </c>
      <c r="C395" s="1" t="s">
        <v>21207</v>
      </c>
      <c r="D395" s="384">
        <v>47</v>
      </c>
      <c r="E395" s="384" t="s">
        <v>21008</v>
      </c>
      <c r="F395" s="1" t="s">
        <v>21091</v>
      </c>
      <c r="G395" s="1" t="s">
        <v>20818</v>
      </c>
      <c r="H395" s="1" t="s">
        <v>20777</v>
      </c>
      <c r="J395" s="384" t="s">
        <v>20755</v>
      </c>
      <c r="K395" s="1" t="s">
        <v>21513</v>
      </c>
      <c r="L395" s="227" t="s">
        <v>21514</v>
      </c>
    </row>
    <row r="396" spans="2:12" x14ac:dyDescent="0.25">
      <c r="B396" s="1">
        <v>392</v>
      </c>
      <c r="C396" s="1" t="s">
        <v>21207</v>
      </c>
      <c r="D396" s="384">
        <v>47</v>
      </c>
      <c r="E396" s="384" t="s">
        <v>21008</v>
      </c>
      <c r="F396" s="1" t="s">
        <v>21091</v>
      </c>
      <c r="G396" s="1" t="s">
        <v>20818</v>
      </c>
      <c r="H396" s="1" t="s">
        <v>20777</v>
      </c>
      <c r="J396" s="384" t="s">
        <v>21088</v>
      </c>
      <c r="K396" s="1" t="s">
        <v>21515</v>
      </c>
      <c r="L396" s="227" t="s">
        <v>21515</v>
      </c>
    </row>
    <row r="397" spans="2:12" x14ac:dyDescent="0.25">
      <c r="B397" s="1">
        <v>393</v>
      </c>
      <c r="C397" s="1" t="s">
        <v>21207</v>
      </c>
      <c r="D397" s="384">
        <v>47</v>
      </c>
      <c r="E397" s="384" t="s">
        <v>21008</v>
      </c>
      <c r="F397" s="1" t="s">
        <v>21091</v>
      </c>
      <c r="G397" s="1" t="s">
        <v>20818</v>
      </c>
      <c r="H397" s="1" t="s">
        <v>20777</v>
      </c>
      <c r="I397" s="384" t="s">
        <v>197</v>
      </c>
      <c r="J397" s="384" t="s">
        <v>20921</v>
      </c>
      <c r="K397" s="1" t="s">
        <v>21516</v>
      </c>
      <c r="L397" s="227" t="s">
        <v>21517</v>
      </c>
    </row>
    <row r="398" spans="2:12" x14ac:dyDescent="0.25">
      <c r="B398" s="1">
        <v>394</v>
      </c>
      <c r="C398" s="1" t="s">
        <v>21207</v>
      </c>
      <c r="D398" s="384">
        <v>47</v>
      </c>
      <c r="E398" s="384" t="s">
        <v>21008</v>
      </c>
      <c r="F398" s="1" t="s">
        <v>21091</v>
      </c>
      <c r="G398" s="1" t="s">
        <v>20818</v>
      </c>
      <c r="H398" s="1" t="s">
        <v>20764</v>
      </c>
      <c r="I398" s="384" t="s">
        <v>197</v>
      </c>
      <c r="J398" s="384" t="s">
        <v>21518</v>
      </c>
      <c r="K398" s="1" t="s">
        <v>21519</v>
      </c>
      <c r="L398" s="227" t="s">
        <v>21520</v>
      </c>
    </row>
    <row r="399" spans="2:12" x14ac:dyDescent="0.25">
      <c r="B399" s="1">
        <v>395</v>
      </c>
      <c r="C399" s="1" t="s">
        <v>21207</v>
      </c>
      <c r="D399" s="384">
        <v>47</v>
      </c>
      <c r="E399" s="384" t="s">
        <v>21008</v>
      </c>
      <c r="F399" s="1" t="s">
        <v>21091</v>
      </c>
      <c r="G399" s="1" t="s">
        <v>20818</v>
      </c>
      <c r="H399" s="1" t="s">
        <v>20764</v>
      </c>
      <c r="J399" s="384" t="s">
        <v>21088</v>
      </c>
      <c r="K399" s="1" t="s">
        <v>21521</v>
      </c>
      <c r="L399" s="227" t="s">
        <v>21521</v>
      </c>
    </row>
    <row r="400" spans="2:12" x14ac:dyDescent="0.25">
      <c r="B400" s="1">
        <v>396</v>
      </c>
      <c r="C400" s="1" t="s">
        <v>21207</v>
      </c>
      <c r="D400" s="384">
        <v>47</v>
      </c>
      <c r="E400" s="384" t="s">
        <v>21008</v>
      </c>
      <c r="F400" s="1" t="s">
        <v>21091</v>
      </c>
      <c r="G400" s="1" t="s">
        <v>20818</v>
      </c>
      <c r="H400" s="1" t="s">
        <v>20777</v>
      </c>
      <c r="J400" s="384" t="s">
        <v>21088</v>
      </c>
      <c r="K400" s="1" t="s">
        <v>21522</v>
      </c>
      <c r="L400" s="227" t="s">
        <v>21523</v>
      </c>
    </row>
    <row r="401" spans="2:12" x14ac:dyDescent="0.25">
      <c r="B401" s="1">
        <v>397</v>
      </c>
      <c r="C401" s="1" t="s">
        <v>21207</v>
      </c>
      <c r="D401" s="384">
        <v>48</v>
      </c>
      <c r="E401" s="384" t="s">
        <v>21524</v>
      </c>
      <c r="F401" s="1" t="s">
        <v>21238</v>
      </c>
      <c r="G401" s="1" t="s">
        <v>20818</v>
      </c>
      <c r="H401" s="1" t="s">
        <v>20777</v>
      </c>
      <c r="K401" s="1" t="s">
        <v>21525</v>
      </c>
      <c r="L401" s="227" t="s">
        <v>21526</v>
      </c>
    </row>
    <row r="402" spans="2:12" x14ac:dyDescent="0.25">
      <c r="B402" s="1">
        <v>398</v>
      </c>
      <c r="C402" s="1" t="s">
        <v>21207</v>
      </c>
      <c r="D402" s="384">
        <v>48</v>
      </c>
      <c r="E402" s="384" t="s">
        <v>21524</v>
      </c>
      <c r="F402" s="1" t="s">
        <v>21238</v>
      </c>
      <c r="G402" s="1" t="s">
        <v>20818</v>
      </c>
      <c r="H402" s="1" t="s">
        <v>20777</v>
      </c>
      <c r="K402" s="1" t="s">
        <v>21527</v>
      </c>
      <c r="L402" s="227" t="s">
        <v>21527</v>
      </c>
    </row>
    <row r="403" spans="2:12" x14ac:dyDescent="0.25">
      <c r="B403" s="1">
        <v>399</v>
      </c>
      <c r="C403" s="1" t="s">
        <v>21207</v>
      </c>
      <c r="D403" s="384">
        <v>48</v>
      </c>
      <c r="E403" s="384" t="s">
        <v>21524</v>
      </c>
      <c r="F403" s="1" t="s">
        <v>21238</v>
      </c>
      <c r="G403" s="1" t="s">
        <v>20818</v>
      </c>
      <c r="H403" s="1" t="s">
        <v>20777</v>
      </c>
      <c r="K403" s="1" t="s">
        <v>21528</v>
      </c>
      <c r="L403" s="227" t="s">
        <v>21528</v>
      </c>
    </row>
    <row r="404" spans="2:12" x14ac:dyDescent="0.25">
      <c r="B404" s="1">
        <v>400</v>
      </c>
      <c r="C404" s="1" t="s">
        <v>21207</v>
      </c>
      <c r="D404" s="384">
        <v>48</v>
      </c>
      <c r="E404" s="384" t="s">
        <v>21524</v>
      </c>
      <c r="F404" s="1" t="s">
        <v>21238</v>
      </c>
      <c r="G404" s="1" t="s">
        <v>20818</v>
      </c>
      <c r="H404" s="1" t="s">
        <v>20764</v>
      </c>
      <c r="J404" s="384" t="s">
        <v>20914</v>
      </c>
      <c r="K404" s="1" t="s">
        <v>21529</v>
      </c>
      <c r="L404" s="227" t="s">
        <v>21530</v>
      </c>
    </row>
    <row r="405" spans="2:12" x14ac:dyDescent="0.25">
      <c r="B405" s="1">
        <v>401</v>
      </c>
      <c r="C405" s="1" t="s">
        <v>21207</v>
      </c>
      <c r="D405" s="384">
        <v>49</v>
      </c>
      <c r="E405" s="384" t="s">
        <v>21011</v>
      </c>
      <c r="F405" s="1" t="s">
        <v>21012</v>
      </c>
      <c r="G405" s="1" t="s">
        <v>20818</v>
      </c>
      <c r="H405" s="1" t="s">
        <v>20777</v>
      </c>
      <c r="K405" s="1" t="s">
        <v>21531</v>
      </c>
      <c r="L405" s="227" t="s">
        <v>21531</v>
      </c>
    </row>
    <row r="406" spans="2:12" x14ac:dyDescent="0.25">
      <c r="B406" s="1">
        <v>402</v>
      </c>
      <c r="C406" s="1" t="s">
        <v>21207</v>
      </c>
      <c r="D406" s="384">
        <v>49</v>
      </c>
      <c r="E406" s="384" t="s">
        <v>21011</v>
      </c>
      <c r="F406" s="1" t="s">
        <v>21012</v>
      </c>
      <c r="G406" s="1" t="s">
        <v>20818</v>
      </c>
      <c r="H406" s="1" t="s">
        <v>20777</v>
      </c>
      <c r="K406" s="1" t="s">
        <v>21532</v>
      </c>
      <c r="L406" s="227" t="s">
        <v>21532</v>
      </c>
    </row>
    <row r="407" spans="2:12" x14ac:dyDescent="0.25">
      <c r="B407" s="1">
        <v>403</v>
      </c>
      <c r="C407" s="1" t="s">
        <v>21207</v>
      </c>
      <c r="D407" s="384">
        <v>49</v>
      </c>
      <c r="E407" s="384" t="s">
        <v>21011</v>
      </c>
      <c r="F407" s="1" t="s">
        <v>21012</v>
      </c>
      <c r="G407" s="1" t="s">
        <v>20818</v>
      </c>
      <c r="H407" s="1" t="s">
        <v>20777</v>
      </c>
      <c r="I407" s="384" t="s">
        <v>197</v>
      </c>
      <c r="K407" s="1" t="s">
        <v>21533</v>
      </c>
      <c r="L407" s="227" t="s">
        <v>21533</v>
      </c>
    </row>
    <row r="408" spans="2:12" x14ac:dyDescent="0.25">
      <c r="B408" s="1">
        <v>404</v>
      </c>
      <c r="C408" s="1" t="s">
        <v>21207</v>
      </c>
      <c r="D408" s="384">
        <v>49</v>
      </c>
      <c r="E408" s="384" t="s">
        <v>21011</v>
      </c>
      <c r="F408" s="1" t="s">
        <v>21012</v>
      </c>
      <c r="G408" s="1" t="s">
        <v>20818</v>
      </c>
      <c r="H408" s="1" t="s">
        <v>20777</v>
      </c>
      <c r="J408" s="384" t="s">
        <v>20719</v>
      </c>
      <c r="K408" s="1" t="s">
        <v>21534</v>
      </c>
      <c r="L408" s="227" t="s">
        <v>21535</v>
      </c>
    </row>
    <row r="409" spans="2:12" x14ac:dyDescent="0.25">
      <c r="B409" s="1">
        <v>405</v>
      </c>
      <c r="C409" s="1" t="s">
        <v>21207</v>
      </c>
      <c r="D409" s="384">
        <v>49</v>
      </c>
      <c r="E409" s="384" t="s">
        <v>21011</v>
      </c>
      <c r="F409" s="1" t="s">
        <v>21012</v>
      </c>
      <c r="G409" s="1" t="s">
        <v>20818</v>
      </c>
      <c r="H409" s="1" t="s">
        <v>20777</v>
      </c>
      <c r="J409" s="384" t="s">
        <v>20719</v>
      </c>
      <c r="K409" s="1" t="s">
        <v>21536</v>
      </c>
      <c r="L409" s="227" t="s">
        <v>21537</v>
      </c>
    </row>
    <row r="410" spans="2:12" x14ac:dyDescent="0.25">
      <c r="B410" s="1">
        <v>406</v>
      </c>
      <c r="C410" s="1" t="s">
        <v>21207</v>
      </c>
      <c r="D410" s="384">
        <v>50</v>
      </c>
      <c r="E410" s="384" t="s">
        <v>21011</v>
      </c>
      <c r="F410" s="1" t="s">
        <v>21012</v>
      </c>
      <c r="G410" s="1" t="s">
        <v>20818</v>
      </c>
      <c r="H410" s="1" t="s">
        <v>20777</v>
      </c>
      <c r="I410" s="384" t="s">
        <v>197</v>
      </c>
      <c r="J410" s="384" t="s">
        <v>20719</v>
      </c>
      <c r="K410" s="1" t="s">
        <v>21538</v>
      </c>
      <c r="L410" s="227" t="s">
        <v>21539</v>
      </c>
    </row>
    <row r="411" spans="2:12" x14ac:dyDescent="0.25">
      <c r="B411" s="1">
        <v>407</v>
      </c>
      <c r="C411" s="1" t="s">
        <v>21207</v>
      </c>
      <c r="D411" s="384">
        <v>51</v>
      </c>
      <c r="E411" s="384" t="s">
        <v>21017</v>
      </c>
      <c r="F411" s="1" t="s">
        <v>21018</v>
      </c>
      <c r="G411" s="1" t="s">
        <v>20818</v>
      </c>
      <c r="H411" s="1" t="s">
        <v>20777</v>
      </c>
      <c r="K411" s="1" t="s">
        <v>21540</v>
      </c>
      <c r="L411" s="227" t="s">
        <v>21540</v>
      </c>
    </row>
    <row r="412" spans="2:12" x14ac:dyDescent="0.25">
      <c r="B412" s="1">
        <v>408</v>
      </c>
      <c r="C412" s="1" t="s">
        <v>21207</v>
      </c>
      <c r="D412" s="384">
        <v>52</v>
      </c>
      <c r="E412" s="384" t="s">
        <v>21021</v>
      </c>
      <c r="F412" s="1" t="s">
        <v>21246</v>
      </c>
      <c r="G412" s="1" t="s">
        <v>20818</v>
      </c>
      <c r="H412" s="1" t="s">
        <v>20777</v>
      </c>
      <c r="K412" s="1" t="s">
        <v>21541</v>
      </c>
      <c r="L412" s="227" t="s">
        <v>21542</v>
      </c>
    </row>
    <row r="413" spans="2:12" x14ac:dyDescent="0.25">
      <c r="B413" s="1">
        <v>409</v>
      </c>
      <c r="C413" s="1" t="s">
        <v>21207</v>
      </c>
      <c r="D413" s="384">
        <v>52</v>
      </c>
      <c r="E413" s="384" t="s">
        <v>21021</v>
      </c>
      <c r="F413" s="1" t="s">
        <v>21246</v>
      </c>
      <c r="G413" s="1" t="s">
        <v>20818</v>
      </c>
      <c r="H413" s="1" t="s">
        <v>20777</v>
      </c>
      <c r="K413" s="1" t="s">
        <v>21543</v>
      </c>
      <c r="L413" s="227" t="s">
        <v>21544</v>
      </c>
    </row>
    <row r="414" spans="2:12" x14ac:dyDescent="0.25">
      <c r="B414" s="1">
        <v>410</v>
      </c>
      <c r="C414" s="1" t="s">
        <v>21207</v>
      </c>
      <c r="D414" s="384">
        <v>52</v>
      </c>
      <c r="E414" s="384" t="s">
        <v>21021</v>
      </c>
      <c r="F414" s="1" t="s">
        <v>21246</v>
      </c>
      <c r="G414" s="1" t="s">
        <v>20818</v>
      </c>
      <c r="H414" s="1" t="s">
        <v>20777</v>
      </c>
      <c r="I414" s="384" t="s">
        <v>197</v>
      </c>
      <c r="K414" s="1" t="s">
        <v>21545</v>
      </c>
      <c r="L414" s="227" t="s">
        <v>21545</v>
      </c>
    </row>
    <row r="415" spans="2:12" x14ac:dyDescent="0.25">
      <c r="B415" s="1">
        <v>411</v>
      </c>
      <c r="C415" s="1" t="s">
        <v>21207</v>
      </c>
      <c r="D415" s="384">
        <v>53</v>
      </c>
      <c r="E415" s="384" t="s">
        <v>20816</v>
      </c>
      <c r="F415" s="1" t="s">
        <v>20817</v>
      </c>
      <c r="G415" s="1" t="s">
        <v>20818</v>
      </c>
      <c r="H415" s="1" t="s">
        <v>20777</v>
      </c>
      <c r="I415" s="384" t="s">
        <v>197</v>
      </c>
      <c r="J415" s="384" t="s">
        <v>20719</v>
      </c>
      <c r="K415" s="1" t="s">
        <v>21546</v>
      </c>
      <c r="L415" s="227" t="s">
        <v>21546</v>
      </c>
    </row>
    <row r="416" spans="2:12" x14ac:dyDescent="0.25">
      <c r="B416" s="1">
        <v>412</v>
      </c>
      <c r="C416" s="1" t="s">
        <v>21207</v>
      </c>
      <c r="D416" s="384">
        <v>53</v>
      </c>
      <c r="E416" s="384" t="s">
        <v>20816</v>
      </c>
      <c r="F416" s="1" t="s">
        <v>20817</v>
      </c>
      <c r="G416" s="1" t="s">
        <v>20818</v>
      </c>
      <c r="H416" s="1" t="s">
        <v>20777</v>
      </c>
      <c r="I416" s="384" t="s">
        <v>197</v>
      </c>
      <c r="J416" s="384" t="s">
        <v>21547</v>
      </c>
      <c r="K416" s="1" t="s">
        <v>21548</v>
      </c>
      <c r="L416" s="227" t="s">
        <v>21549</v>
      </c>
    </row>
    <row r="417" spans="2:12" x14ac:dyDescent="0.25">
      <c r="B417" s="1">
        <v>413</v>
      </c>
      <c r="C417" s="1" t="s">
        <v>21207</v>
      </c>
      <c r="D417" s="384">
        <v>55</v>
      </c>
      <c r="E417" s="384" t="s">
        <v>21550</v>
      </c>
      <c r="F417" s="1" t="s">
        <v>21253</v>
      </c>
      <c r="G417" s="1" t="s">
        <v>20818</v>
      </c>
      <c r="H417" s="1" t="s">
        <v>20777</v>
      </c>
      <c r="I417" s="384" t="s">
        <v>197</v>
      </c>
      <c r="J417" s="384" t="s">
        <v>20767</v>
      </c>
      <c r="K417" s="1" t="s">
        <v>21551</v>
      </c>
      <c r="L417" s="227" t="s">
        <v>21552</v>
      </c>
    </row>
    <row r="418" spans="2:12" x14ac:dyDescent="0.25">
      <c r="B418" s="1">
        <v>414</v>
      </c>
      <c r="C418" s="1" t="s">
        <v>21207</v>
      </c>
      <c r="D418" s="384">
        <v>55</v>
      </c>
      <c r="E418" s="384" t="s">
        <v>21550</v>
      </c>
      <c r="F418" s="1" t="s">
        <v>21253</v>
      </c>
      <c r="G418" s="1" t="s">
        <v>20818</v>
      </c>
      <c r="H418" s="1" t="s">
        <v>20777</v>
      </c>
      <c r="K418" s="1" t="s">
        <v>21553</v>
      </c>
      <c r="L418" s="227" t="s">
        <v>21553</v>
      </c>
    </row>
    <row r="419" spans="2:12" x14ac:dyDescent="0.25">
      <c r="B419" s="1">
        <v>415</v>
      </c>
      <c r="C419" s="1" t="s">
        <v>21207</v>
      </c>
      <c r="D419" s="384">
        <v>55</v>
      </c>
      <c r="E419" s="384" t="s">
        <v>21550</v>
      </c>
      <c r="F419" s="1" t="s">
        <v>21253</v>
      </c>
      <c r="G419" s="1" t="s">
        <v>20818</v>
      </c>
      <c r="H419" s="1" t="s">
        <v>20777</v>
      </c>
      <c r="K419" s="1" t="s">
        <v>21554</v>
      </c>
      <c r="L419" s="227" t="s">
        <v>21554</v>
      </c>
    </row>
    <row r="420" spans="2:12" x14ac:dyDescent="0.25">
      <c r="B420" s="1">
        <v>416</v>
      </c>
      <c r="C420" s="1" t="s">
        <v>21207</v>
      </c>
      <c r="D420" s="384">
        <v>55</v>
      </c>
      <c r="E420" s="384" t="s">
        <v>21550</v>
      </c>
      <c r="F420" s="1" t="s">
        <v>21253</v>
      </c>
      <c r="G420" s="1" t="s">
        <v>20818</v>
      </c>
      <c r="H420" s="1" t="s">
        <v>20777</v>
      </c>
      <c r="K420" s="1" t="s">
        <v>21555</v>
      </c>
      <c r="L420" s="227" t="s">
        <v>21555</v>
      </c>
    </row>
    <row r="421" spans="2:12" x14ac:dyDescent="0.25">
      <c r="B421" s="1">
        <v>417</v>
      </c>
      <c r="C421" s="1" t="s">
        <v>21207</v>
      </c>
      <c r="D421" s="384">
        <v>55</v>
      </c>
      <c r="E421" s="384" t="s">
        <v>21550</v>
      </c>
      <c r="F421" s="1" t="s">
        <v>21253</v>
      </c>
      <c r="G421" s="1" t="s">
        <v>20818</v>
      </c>
      <c r="H421" s="1" t="s">
        <v>20777</v>
      </c>
      <c r="K421" s="1" t="s">
        <v>21556</v>
      </c>
      <c r="L421" s="227" t="s">
        <v>21556</v>
      </c>
    </row>
    <row r="422" spans="2:12" x14ac:dyDescent="0.25">
      <c r="B422" s="1">
        <v>418</v>
      </c>
      <c r="C422" s="1" t="s">
        <v>21207</v>
      </c>
      <c r="D422" s="384">
        <v>55</v>
      </c>
      <c r="E422" s="384" t="s">
        <v>21550</v>
      </c>
      <c r="F422" s="1" t="s">
        <v>21253</v>
      </c>
      <c r="G422" s="1" t="s">
        <v>20818</v>
      </c>
      <c r="H422" s="1" t="s">
        <v>20777</v>
      </c>
      <c r="K422" s="1" t="s">
        <v>21557</v>
      </c>
      <c r="L422" s="227" t="s">
        <v>21557</v>
      </c>
    </row>
    <row r="423" spans="2:12" x14ac:dyDescent="0.25">
      <c r="B423" s="1">
        <v>419</v>
      </c>
      <c r="C423" s="1" t="s">
        <v>21207</v>
      </c>
      <c r="D423" s="384">
        <v>56</v>
      </c>
      <c r="E423" s="384" t="s">
        <v>21550</v>
      </c>
      <c r="F423" s="1" t="s">
        <v>21253</v>
      </c>
      <c r="G423" s="1" t="s">
        <v>20818</v>
      </c>
      <c r="H423" s="1" t="s">
        <v>20777</v>
      </c>
      <c r="K423" s="1" t="s">
        <v>21558</v>
      </c>
      <c r="L423" s="227" t="s">
        <v>21558</v>
      </c>
    </row>
    <row r="424" spans="2:12" x14ac:dyDescent="0.25">
      <c r="B424" s="1">
        <v>420</v>
      </c>
      <c r="C424" s="1" t="s">
        <v>21207</v>
      </c>
      <c r="D424" s="384">
        <v>57</v>
      </c>
      <c r="E424" s="384" t="s">
        <v>21559</v>
      </c>
      <c r="F424" s="1" t="s">
        <v>21252</v>
      </c>
      <c r="G424" s="1" t="s">
        <v>20822</v>
      </c>
      <c r="H424" s="1" t="s">
        <v>20823</v>
      </c>
      <c r="K424" s="1" t="s">
        <v>21560</v>
      </c>
      <c r="L424" s="227" t="s">
        <v>21560</v>
      </c>
    </row>
    <row r="425" spans="2:12" x14ac:dyDescent="0.25">
      <c r="B425" s="1">
        <v>421</v>
      </c>
      <c r="C425" s="1" t="s">
        <v>21207</v>
      </c>
      <c r="D425" s="384">
        <v>57</v>
      </c>
      <c r="E425" s="384" t="s">
        <v>21559</v>
      </c>
      <c r="F425" s="1" t="s">
        <v>21252</v>
      </c>
      <c r="G425" s="1" t="s">
        <v>20822</v>
      </c>
      <c r="H425" s="1" t="s">
        <v>20823</v>
      </c>
      <c r="K425" s="1" t="s">
        <v>21561</v>
      </c>
      <c r="L425" s="227" t="s">
        <v>21561</v>
      </c>
    </row>
    <row r="426" spans="2:12" x14ac:dyDescent="0.25">
      <c r="B426" s="1">
        <v>422</v>
      </c>
      <c r="C426" s="1" t="s">
        <v>21207</v>
      </c>
      <c r="D426" s="384">
        <v>58</v>
      </c>
      <c r="E426" s="384" t="s">
        <v>20820</v>
      </c>
      <c r="F426" s="1" t="s">
        <v>20821</v>
      </c>
      <c r="G426" s="1" t="s">
        <v>20822</v>
      </c>
      <c r="H426" s="1" t="s">
        <v>20823</v>
      </c>
      <c r="K426" s="1" t="s">
        <v>21562</v>
      </c>
      <c r="L426" s="227" t="s">
        <v>21562</v>
      </c>
    </row>
    <row r="427" spans="2:12" x14ac:dyDescent="0.25">
      <c r="B427" s="1">
        <v>423</v>
      </c>
      <c r="C427" s="1" t="s">
        <v>21207</v>
      </c>
      <c r="D427" s="384">
        <v>58</v>
      </c>
      <c r="E427" s="384" t="s">
        <v>20820</v>
      </c>
      <c r="F427" s="1" t="s">
        <v>20821</v>
      </c>
      <c r="G427" s="1" t="s">
        <v>20822</v>
      </c>
      <c r="H427" s="1" t="s">
        <v>20823</v>
      </c>
      <c r="K427" s="1" t="s">
        <v>21563</v>
      </c>
      <c r="L427" s="227" t="s">
        <v>21563</v>
      </c>
    </row>
    <row r="428" spans="2:12" x14ac:dyDescent="0.25">
      <c r="B428" s="1">
        <v>424</v>
      </c>
      <c r="C428" s="1" t="s">
        <v>21207</v>
      </c>
      <c r="D428" s="384">
        <v>58</v>
      </c>
      <c r="E428" s="384" t="s">
        <v>20820</v>
      </c>
      <c r="F428" s="1" t="s">
        <v>20821</v>
      </c>
      <c r="G428" s="1" t="s">
        <v>20822</v>
      </c>
      <c r="H428" s="1" t="s">
        <v>20764</v>
      </c>
      <c r="K428" s="1" t="s">
        <v>21564</v>
      </c>
      <c r="L428" s="227" t="s">
        <v>21564</v>
      </c>
    </row>
    <row r="429" spans="2:12" x14ac:dyDescent="0.25">
      <c r="B429" s="1">
        <v>425</v>
      </c>
      <c r="C429" s="1" t="s">
        <v>21207</v>
      </c>
      <c r="D429" s="384">
        <v>59</v>
      </c>
      <c r="E429" s="384" t="s">
        <v>20826</v>
      </c>
      <c r="F429" s="1" t="s">
        <v>20827</v>
      </c>
      <c r="G429" s="1" t="s">
        <v>20822</v>
      </c>
      <c r="H429" s="1" t="s">
        <v>20823</v>
      </c>
      <c r="K429" s="1" t="s">
        <v>20827</v>
      </c>
      <c r="L429" s="227" t="s">
        <v>21565</v>
      </c>
    </row>
    <row r="430" spans="2:12" x14ac:dyDescent="0.25">
      <c r="B430" s="1">
        <v>426</v>
      </c>
      <c r="C430" s="1" t="s">
        <v>21207</v>
      </c>
      <c r="D430" s="384">
        <v>61</v>
      </c>
      <c r="E430" s="384" t="s">
        <v>20826</v>
      </c>
      <c r="F430" s="1" t="s">
        <v>20827</v>
      </c>
      <c r="G430" s="1" t="s">
        <v>20822</v>
      </c>
      <c r="H430" s="1" t="s">
        <v>20823</v>
      </c>
      <c r="I430" s="384" t="s">
        <v>197</v>
      </c>
      <c r="K430" s="1" t="s">
        <v>21566</v>
      </c>
      <c r="L430" s="227" t="s">
        <v>21566</v>
      </c>
    </row>
    <row r="431" spans="2:12" x14ac:dyDescent="0.25">
      <c r="B431" s="1">
        <v>427</v>
      </c>
      <c r="C431" s="1" t="s">
        <v>21207</v>
      </c>
      <c r="D431" s="384">
        <v>61</v>
      </c>
      <c r="E431" s="384" t="s">
        <v>20826</v>
      </c>
      <c r="F431" s="1" t="s">
        <v>20827</v>
      </c>
      <c r="G431" s="1" t="s">
        <v>20822</v>
      </c>
      <c r="H431" s="1" t="s">
        <v>20823</v>
      </c>
      <c r="K431" s="1" t="s">
        <v>21567</v>
      </c>
      <c r="L431" s="227" t="s">
        <v>21568</v>
      </c>
    </row>
    <row r="432" spans="2:12" x14ac:dyDescent="0.25">
      <c r="B432" s="1">
        <v>428</v>
      </c>
      <c r="C432" s="1" t="s">
        <v>21207</v>
      </c>
      <c r="D432" s="384">
        <v>62</v>
      </c>
      <c r="E432" s="384" t="s">
        <v>20836</v>
      </c>
      <c r="F432" s="1" t="s">
        <v>20837</v>
      </c>
      <c r="G432" s="1" t="s">
        <v>20822</v>
      </c>
      <c r="H432" s="1" t="s">
        <v>20823</v>
      </c>
      <c r="K432" s="1" t="s">
        <v>21569</v>
      </c>
      <c r="L432" s="227" t="s">
        <v>21569</v>
      </c>
    </row>
    <row r="433" spans="2:12" x14ac:dyDescent="0.25">
      <c r="B433" s="1">
        <v>429</v>
      </c>
      <c r="C433" s="1" t="s">
        <v>21207</v>
      </c>
      <c r="D433" s="384">
        <v>62</v>
      </c>
      <c r="E433" s="384" t="s">
        <v>20836</v>
      </c>
      <c r="F433" s="1" t="s">
        <v>20837</v>
      </c>
      <c r="G433" s="1" t="s">
        <v>20822</v>
      </c>
      <c r="H433" s="1" t="s">
        <v>20823</v>
      </c>
      <c r="J433" s="384" t="s">
        <v>20719</v>
      </c>
      <c r="K433" s="1" t="s">
        <v>21570</v>
      </c>
      <c r="L433" s="227" t="s">
        <v>21570</v>
      </c>
    </row>
    <row r="434" spans="2:12" x14ac:dyDescent="0.25">
      <c r="B434" s="1">
        <v>430</v>
      </c>
      <c r="C434" s="1" t="s">
        <v>21207</v>
      </c>
      <c r="D434" s="384">
        <v>62</v>
      </c>
      <c r="E434" s="384" t="s">
        <v>20836</v>
      </c>
      <c r="F434" s="1" t="s">
        <v>20837</v>
      </c>
      <c r="G434" s="1" t="s">
        <v>20822</v>
      </c>
      <c r="H434" s="1" t="s">
        <v>20823</v>
      </c>
      <c r="I434" s="384" t="s">
        <v>197</v>
      </c>
      <c r="K434" s="1" t="s">
        <v>21571</v>
      </c>
      <c r="L434" s="227" t="s">
        <v>21571</v>
      </c>
    </row>
    <row r="435" spans="2:12" x14ac:dyDescent="0.25">
      <c r="B435" s="1">
        <v>431</v>
      </c>
      <c r="C435" s="1" t="s">
        <v>21207</v>
      </c>
      <c r="D435" s="384">
        <v>63</v>
      </c>
      <c r="E435" s="384" t="s">
        <v>20836</v>
      </c>
      <c r="F435" s="1" t="s">
        <v>20837</v>
      </c>
      <c r="G435" s="1" t="s">
        <v>20822</v>
      </c>
      <c r="H435" s="1" t="s">
        <v>20823</v>
      </c>
      <c r="I435" s="384" t="s">
        <v>197</v>
      </c>
      <c r="J435" s="384" t="s">
        <v>20719</v>
      </c>
      <c r="K435" s="1" t="s">
        <v>21572</v>
      </c>
      <c r="L435" s="227" t="s">
        <v>21572</v>
      </c>
    </row>
    <row r="436" spans="2:12" x14ac:dyDescent="0.25">
      <c r="B436" s="1">
        <v>432</v>
      </c>
      <c r="C436" s="1" t="s">
        <v>21207</v>
      </c>
      <c r="D436" s="384">
        <v>63</v>
      </c>
      <c r="E436" s="384" t="s">
        <v>20836</v>
      </c>
      <c r="F436" s="1" t="s">
        <v>20837</v>
      </c>
      <c r="G436" s="1" t="s">
        <v>20822</v>
      </c>
      <c r="H436" s="1" t="s">
        <v>20823</v>
      </c>
      <c r="I436" s="384" t="s">
        <v>197</v>
      </c>
      <c r="K436" s="1" t="s">
        <v>21573</v>
      </c>
      <c r="L436" s="227" t="s">
        <v>21573</v>
      </c>
    </row>
    <row r="437" spans="2:12" x14ac:dyDescent="0.25">
      <c r="B437" s="1">
        <v>433</v>
      </c>
      <c r="C437" s="1" t="s">
        <v>21207</v>
      </c>
      <c r="D437" s="384">
        <v>63</v>
      </c>
      <c r="E437" s="384" t="s">
        <v>20836</v>
      </c>
      <c r="F437" s="1" t="s">
        <v>20837</v>
      </c>
      <c r="G437" s="1" t="s">
        <v>20822</v>
      </c>
      <c r="H437" s="1" t="s">
        <v>20823</v>
      </c>
      <c r="K437" s="1" t="s">
        <v>21574</v>
      </c>
      <c r="L437" s="227" t="s">
        <v>21575</v>
      </c>
    </row>
    <row r="438" spans="2:12" x14ac:dyDescent="0.25">
      <c r="B438" s="1">
        <v>434</v>
      </c>
      <c r="C438" s="1" t="s">
        <v>21207</v>
      </c>
      <c r="D438" s="384">
        <v>63</v>
      </c>
      <c r="E438" s="384" t="s">
        <v>20836</v>
      </c>
      <c r="F438" s="1" t="s">
        <v>20837</v>
      </c>
      <c r="G438" s="1" t="s">
        <v>20822</v>
      </c>
      <c r="H438" s="1" t="s">
        <v>20823</v>
      </c>
      <c r="I438" s="384" t="s">
        <v>197</v>
      </c>
      <c r="J438" s="384" t="s">
        <v>20719</v>
      </c>
      <c r="K438" s="1" t="s">
        <v>21576</v>
      </c>
      <c r="L438" s="227" t="s">
        <v>21577</v>
      </c>
    </row>
    <row r="439" spans="2:12" x14ac:dyDescent="0.25">
      <c r="B439" s="1">
        <v>435</v>
      </c>
      <c r="C439" s="1" t="s">
        <v>21207</v>
      </c>
      <c r="D439" s="384">
        <v>63</v>
      </c>
      <c r="E439" s="384" t="s">
        <v>20836</v>
      </c>
      <c r="F439" s="1" t="s">
        <v>20837</v>
      </c>
      <c r="G439" s="1" t="s">
        <v>20822</v>
      </c>
      <c r="H439" s="1" t="s">
        <v>20823</v>
      </c>
      <c r="K439" s="1" t="s">
        <v>21578</v>
      </c>
      <c r="L439" s="227" t="s">
        <v>21578</v>
      </c>
    </row>
    <row r="440" spans="2:12" x14ac:dyDescent="0.25">
      <c r="B440" s="1">
        <v>436</v>
      </c>
      <c r="C440" s="1" t="s">
        <v>21207</v>
      </c>
      <c r="D440" s="384">
        <v>63</v>
      </c>
      <c r="E440" s="384" t="s">
        <v>20836</v>
      </c>
      <c r="F440" s="1" t="s">
        <v>20837</v>
      </c>
      <c r="G440" s="1" t="s">
        <v>20822</v>
      </c>
      <c r="H440" s="1" t="s">
        <v>20823</v>
      </c>
      <c r="I440" s="384" t="s">
        <v>197</v>
      </c>
      <c r="K440" s="1" t="s">
        <v>21579</v>
      </c>
      <c r="L440" s="227" t="s">
        <v>21580</v>
      </c>
    </row>
    <row r="441" spans="2:12" x14ac:dyDescent="0.25">
      <c r="B441" s="1">
        <v>437</v>
      </c>
      <c r="C441" s="1" t="s">
        <v>21207</v>
      </c>
      <c r="D441" s="384">
        <v>65</v>
      </c>
      <c r="E441" s="384" t="s">
        <v>20842</v>
      </c>
      <c r="F441" s="1" t="s">
        <v>20843</v>
      </c>
      <c r="G441" s="1" t="s">
        <v>20822</v>
      </c>
      <c r="H441" s="1" t="s">
        <v>20823</v>
      </c>
      <c r="J441" s="384" t="s">
        <v>21255</v>
      </c>
      <c r="K441" s="1" t="s">
        <v>21581</v>
      </c>
      <c r="L441" s="227" t="s">
        <v>21582</v>
      </c>
    </row>
    <row r="442" spans="2:12" x14ac:dyDescent="0.25">
      <c r="B442" s="1">
        <v>438</v>
      </c>
      <c r="C442" s="1" t="s">
        <v>21207</v>
      </c>
      <c r="D442" s="384">
        <v>66</v>
      </c>
      <c r="E442" s="384" t="s">
        <v>20842</v>
      </c>
      <c r="F442" s="1" t="s">
        <v>20843</v>
      </c>
      <c r="G442" s="1" t="s">
        <v>20822</v>
      </c>
      <c r="H442" s="1" t="s">
        <v>20823</v>
      </c>
      <c r="J442" s="384" t="s">
        <v>21255</v>
      </c>
      <c r="K442" s="1" t="s">
        <v>21583</v>
      </c>
      <c r="L442" s="227" t="s">
        <v>21583</v>
      </c>
    </row>
    <row r="443" spans="2:12" x14ac:dyDescent="0.25">
      <c r="B443" s="1">
        <v>439</v>
      </c>
      <c r="C443" s="1" t="s">
        <v>21207</v>
      </c>
      <c r="D443" s="384">
        <v>66</v>
      </c>
      <c r="E443" s="384" t="s">
        <v>20842</v>
      </c>
      <c r="F443" s="1" t="s">
        <v>20843</v>
      </c>
      <c r="G443" s="1" t="s">
        <v>20822</v>
      </c>
      <c r="H443" s="1" t="s">
        <v>20823</v>
      </c>
      <c r="J443" s="384" t="s">
        <v>21255</v>
      </c>
      <c r="K443" s="1" t="s">
        <v>21584</v>
      </c>
      <c r="L443" s="227" t="s">
        <v>21584</v>
      </c>
    </row>
    <row r="444" spans="2:12" x14ac:dyDescent="0.25">
      <c r="B444" s="1">
        <v>440</v>
      </c>
      <c r="C444" s="1" t="s">
        <v>21207</v>
      </c>
      <c r="D444" s="384">
        <v>66</v>
      </c>
      <c r="E444" s="384" t="s">
        <v>20842</v>
      </c>
      <c r="F444" s="1" t="s">
        <v>20843</v>
      </c>
      <c r="G444" s="1" t="s">
        <v>20822</v>
      </c>
      <c r="H444" s="1" t="s">
        <v>20823</v>
      </c>
      <c r="J444" s="384" t="s">
        <v>21255</v>
      </c>
      <c r="K444" s="1" t="s">
        <v>21585</v>
      </c>
      <c r="L444" s="227" t="s">
        <v>21585</v>
      </c>
    </row>
    <row r="445" spans="2:12" x14ac:dyDescent="0.25">
      <c r="B445" s="1">
        <v>441</v>
      </c>
      <c r="C445" s="1" t="s">
        <v>21207</v>
      </c>
      <c r="D445" s="384">
        <v>66</v>
      </c>
      <c r="E445" s="384" t="s">
        <v>20842</v>
      </c>
      <c r="F445" s="1" t="s">
        <v>20843</v>
      </c>
      <c r="G445" s="1" t="s">
        <v>20822</v>
      </c>
      <c r="H445" s="1" t="s">
        <v>20823</v>
      </c>
      <c r="J445" s="384" t="s">
        <v>21255</v>
      </c>
      <c r="K445" s="1" t="s">
        <v>21586</v>
      </c>
      <c r="L445" s="227" t="s">
        <v>21586</v>
      </c>
    </row>
    <row r="446" spans="2:12" x14ac:dyDescent="0.25">
      <c r="B446" s="1">
        <v>442</v>
      </c>
      <c r="C446" s="1" t="s">
        <v>21207</v>
      </c>
      <c r="D446" s="384">
        <v>66</v>
      </c>
      <c r="E446" s="384" t="s">
        <v>20842</v>
      </c>
      <c r="F446" s="1" t="s">
        <v>20843</v>
      </c>
      <c r="G446" s="1" t="s">
        <v>20822</v>
      </c>
      <c r="H446" s="1" t="s">
        <v>20823</v>
      </c>
      <c r="K446" s="1" t="s">
        <v>21587</v>
      </c>
      <c r="L446" s="227" t="s">
        <v>21587</v>
      </c>
    </row>
    <row r="447" spans="2:12" x14ac:dyDescent="0.25">
      <c r="B447" s="1">
        <v>443</v>
      </c>
      <c r="C447" s="1" t="s">
        <v>21207</v>
      </c>
      <c r="D447" s="384">
        <v>66</v>
      </c>
      <c r="E447" s="384" t="s">
        <v>20842</v>
      </c>
      <c r="F447" s="1" t="s">
        <v>20843</v>
      </c>
      <c r="G447" s="1" t="s">
        <v>20822</v>
      </c>
      <c r="H447" s="1" t="s">
        <v>20823</v>
      </c>
      <c r="J447" s="384" t="s">
        <v>21255</v>
      </c>
      <c r="K447" s="1" t="s">
        <v>21588</v>
      </c>
      <c r="L447" s="227" t="s">
        <v>21588</v>
      </c>
    </row>
    <row r="448" spans="2:12" x14ac:dyDescent="0.25">
      <c r="B448" s="1">
        <v>444</v>
      </c>
      <c r="C448" s="1" t="s">
        <v>21207</v>
      </c>
      <c r="D448" s="384">
        <v>66</v>
      </c>
      <c r="E448" s="384" t="s">
        <v>20842</v>
      </c>
      <c r="F448" s="1" t="s">
        <v>20843</v>
      </c>
      <c r="G448" s="1" t="s">
        <v>20822</v>
      </c>
      <c r="H448" s="1" t="s">
        <v>20823</v>
      </c>
      <c r="J448" s="384" t="s">
        <v>21255</v>
      </c>
      <c r="K448" s="1" t="s">
        <v>21589</v>
      </c>
      <c r="L448" s="227" t="s">
        <v>21590</v>
      </c>
    </row>
    <row r="449" spans="2:12" x14ac:dyDescent="0.25">
      <c r="B449" s="1">
        <v>445</v>
      </c>
      <c r="C449" s="1" t="s">
        <v>21207</v>
      </c>
      <c r="D449" s="384">
        <v>66</v>
      </c>
      <c r="E449" s="384" t="s">
        <v>20842</v>
      </c>
      <c r="F449" s="1" t="s">
        <v>20843</v>
      </c>
      <c r="G449" s="1" t="s">
        <v>20822</v>
      </c>
      <c r="H449" s="1" t="s">
        <v>20823</v>
      </c>
      <c r="J449" s="384" t="s">
        <v>21255</v>
      </c>
      <c r="K449" s="1" t="s">
        <v>21591</v>
      </c>
      <c r="L449" s="227" t="s">
        <v>21591</v>
      </c>
    </row>
    <row r="450" spans="2:12" x14ac:dyDescent="0.25">
      <c r="B450" s="1">
        <v>446</v>
      </c>
      <c r="C450" s="1" t="s">
        <v>21207</v>
      </c>
      <c r="D450" s="384">
        <v>67</v>
      </c>
      <c r="E450" s="384" t="s">
        <v>20846</v>
      </c>
      <c r="F450" s="1" t="s">
        <v>20847</v>
      </c>
      <c r="G450" s="1" t="s">
        <v>20822</v>
      </c>
      <c r="H450" s="1" t="s">
        <v>20823</v>
      </c>
      <c r="I450" s="384" t="s">
        <v>197</v>
      </c>
      <c r="J450" s="384" t="s">
        <v>20848</v>
      </c>
      <c r="K450" s="1" t="s">
        <v>21592</v>
      </c>
      <c r="L450" s="227" t="s">
        <v>21593</v>
      </c>
    </row>
    <row r="451" spans="2:12" x14ac:dyDescent="0.25">
      <c r="B451" s="1">
        <v>447</v>
      </c>
      <c r="C451" s="1" t="s">
        <v>21207</v>
      </c>
      <c r="D451" s="384">
        <v>68</v>
      </c>
      <c r="E451" s="384" t="s">
        <v>21594</v>
      </c>
      <c r="F451" s="1" t="s">
        <v>21595</v>
      </c>
      <c r="G451" s="1" t="s">
        <v>20822</v>
      </c>
      <c r="H451" s="1" t="s">
        <v>20823</v>
      </c>
      <c r="J451" s="384" t="s">
        <v>21255</v>
      </c>
      <c r="K451" s="1" t="s">
        <v>21596</v>
      </c>
      <c r="L451" s="227" t="s">
        <v>21597</v>
      </c>
    </row>
    <row r="452" spans="2:12" x14ac:dyDescent="0.25">
      <c r="B452" s="1">
        <v>448</v>
      </c>
      <c r="C452" s="1" t="s">
        <v>21207</v>
      </c>
      <c r="D452" s="384">
        <v>68</v>
      </c>
      <c r="E452" s="384" t="s">
        <v>21594</v>
      </c>
      <c r="F452" s="1" t="s">
        <v>21595</v>
      </c>
      <c r="G452" s="1" t="s">
        <v>20822</v>
      </c>
      <c r="H452" s="1" t="s">
        <v>20823</v>
      </c>
      <c r="K452" s="1" t="s">
        <v>21598</v>
      </c>
      <c r="L452" s="227" t="s">
        <v>21598</v>
      </c>
    </row>
    <row r="453" spans="2:12" x14ac:dyDescent="0.25">
      <c r="B453" s="1">
        <v>449</v>
      </c>
      <c r="C453" s="1" t="s">
        <v>21207</v>
      </c>
      <c r="D453" s="384">
        <v>69</v>
      </c>
      <c r="E453" s="384" t="s">
        <v>20851</v>
      </c>
      <c r="F453" s="1" t="s">
        <v>20852</v>
      </c>
      <c r="G453" s="1" t="s">
        <v>20822</v>
      </c>
      <c r="H453" s="1" t="s">
        <v>20823</v>
      </c>
      <c r="J453" s="384" t="s">
        <v>20805</v>
      </c>
      <c r="K453" s="1" t="s">
        <v>21599</v>
      </c>
      <c r="L453" s="227" t="s">
        <v>21600</v>
      </c>
    </row>
    <row r="454" spans="2:12" x14ac:dyDescent="0.25">
      <c r="B454" s="1">
        <v>450</v>
      </c>
      <c r="C454" s="1" t="s">
        <v>21207</v>
      </c>
      <c r="D454" s="384">
        <v>70</v>
      </c>
      <c r="E454" s="384" t="s">
        <v>20854</v>
      </c>
      <c r="F454" s="1" t="s">
        <v>20855</v>
      </c>
      <c r="G454" s="1" t="s">
        <v>20822</v>
      </c>
      <c r="H454" s="1" t="s">
        <v>20823</v>
      </c>
      <c r="K454" s="1" t="s">
        <v>21601</v>
      </c>
      <c r="L454" s="227" t="s">
        <v>21601</v>
      </c>
    </row>
    <row r="455" spans="2:12" x14ac:dyDescent="0.25">
      <c r="B455" s="1">
        <v>451</v>
      </c>
      <c r="C455" s="1" t="s">
        <v>21207</v>
      </c>
      <c r="D455" s="384">
        <v>70</v>
      </c>
      <c r="E455" s="384" t="s">
        <v>20854</v>
      </c>
      <c r="F455" s="1" t="s">
        <v>20855</v>
      </c>
      <c r="G455" s="1" t="s">
        <v>20822</v>
      </c>
      <c r="H455" s="1" t="s">
        <v>20823</v>
      </c>
      <c r="I455" s="384" t="s">
        <v>197</v>
      </c>
      <c r="J455" s="384" t="s">
        <v>20719</v>
      </c>
      <c r="K455" s="1" t="s">
        <v>21602</v>
      </c>
      <c r="L455" s="227" t="s">
        <v>21603</v>
      </c>
    </row>
    <row r="456" spans="2:12" x14ac:dyDescent="0.25">
      <c r="B456" s="1">
        <v>452</v>
      </c>
      <c r="C456" s="1" t="s">
        <v>21207</v>
      </c>
      <c r="D456" s="384">
        <v>71</v>
      </c>
      <c r="E456" s="384" t="s">
        <v>20854</v>
      </c>
      <c r="F456" s="1" t="s">
        <v>20855</v>
      </c>
      <c r="G456" s="1" t="s">
        <v>20822</v>
      </c>
      <c r="H456" s="1" t="s">
        <v>20823</v>
      </c>
      <c r="I456" s="384" t="s">
        <v>197</v>
      </c>
      <c r="K456" s="1" t="s">
        <v>21604</v>
      </c>
      <c r="L456" s="227" t="s">
        <v>21604</v>
      </c>
    </row>
    <row r="457" spans="2:12" x14ac:dyDescent="0.25">
      <c r="B457" s="1">
        <v>453</v>
      </c>
      <c r="C457" s="1" t="s">
        <v>21207</v>
      </c>
      <c r="D457" s="384">
        <v>71</v>
      </c>
      <c r="E457" s="384" t="s">
        <v>20854</v>
      </c>
      <c r="F457" s="1" t="s">
        <v>20855</v>
      </c>
      <c r="G457" s="1" t="s">
        <v>20822</v>
      </c>
      <c r="H457" s="1" t="s">
        <v>20823</v>
      </c>
      <c r="J457" s="384" t="s">
        <v>21334</v>
      </c>
      <c r="K457" s="1" t="s">
        <v>21605</v>
      </c>
      <c r="L457" s="227" t="s">
        <v>21605</v>
      </c>
    </row>
    <row r="458" spans="2:12" x14ac:dyDescent="0.25">
      <c r="B458" s="1">
        <v>454</v>
      </c>
      <c r="C458" s="1" t="s">
        <v>21207</v>
      </c>
      <c r="D458" s="384">
        <v>71</v>
      </c>
      <c r="E458" s="384" t="s">
        <v>20854</v>
      </c>
      <c r="F458" s="1" t="s">
        <v>20855</v>
      </c>
      <c r="G458" s="1" t="s">
        <v>20822</v>
      </c>
      <c r="H458" s="1" t="s">
        <v>20823</v>
      </c>
      <c r="J458" s="384" t="s">
        <v>21606</v>
      </c>
      <c r="K458" s="1" t="s">
        <v>21607</v>
      </c>
      <c r="L458" s="227" t="s">
        <v>21607</v>
      </c>
    </row>
    <row r="459" spans="2:12" x14ac:dyDescent="0.25">
      <c r="B459" s="1">
        <v>455</v>
      </c>
      <c r="C459" s="1" t="s">
        <v>21207</v>
      </c>
      <c r="D459" s="384">
        <v>71</v>
      </c>
      <c r="E459" s="384" t="s">
        <v>20854</v>
      </c>
      <c r="F459" s="1" t="s">
        <v>20855</v>
      </c>
      <c r="G459" s="1" t="s">
        <v>20822</v>
      </c>
      <c r="H459" s="1" t="s">
        <v>20823</v>
      </c>
      <c r="J459" s="384" t="s">
        <v>21255</v>
      </c>
      <c r="K459" s="1" t="s">
        <v>21608</v>
      </c>
      <c r="L459" s="227" t="s">
        <v>21608</v>
      </c>
    </row>
    <row r="460" spans="2:12" x14ac:dyDescent="0.25">
      <c r="B460" s="1">
        <v>456</v>
      </c>
      <c r="C460" s="1" t="s">
        <v>21207</v>
      </c>
      <c r="D460" s="384">
        <v>71</v>
      </c>
      <c r="E460" s="384" t="s">
        <v>20854</v>
      </c>
      <c r="F460" s="1" t="s">
        <v>20855</v>
      </c>
      <c r="G460" s="1" t="s">
        <v>20822</v>
      </c>
      <c r="H460" s="1" t="s">
        <v>20823</v>
      </c>
      <c r="K460" s="1" t="s">
        <v>21609</v>
      </c>
      <c r="L460" s="227" t="s">
        <v>21609</v>
      </c>
    </row>
    <row r="461" spans="2:12" x14ac:dyDescent="0.25">
      <c r="B461" s="1">
        <v>457</v>
      </c>
      <c r="C461" s="1" t="s">
        <v>21207</v>
      </c>
      <c r="D461" s="384">
        <v>71</v>
      </c>
      <c r="E461" s="384" t="s">
        <v>20854</v>
      </c>
      <c r="F461" s="1" t="s">
        <v>20855</v>
      </c>
      <c r="G461" s="1" t="s">
        <v>20822</v>
      </c>
      <c r="H461" s="1" t="s">
        <v>20823</v>
      </c>
      <c r="K461" s="1" t="s">
        <v>21610</v>
      </c>
      <c r="L461" s="227" t="s">
        <v>21610</v>
      </c>
    </row>
    <row r="462" spans="2:12" x14ac:dyDescent="0.25">
      <c r="B462" s="1">
        <v>458</v>
      </c>
      <c r="C462" s="1" t="s">
        <v>21207</v>
      </c>
      <c r="D462" s="384">
        <v>72</v>
      </c>
      <c r="E462" s="384" t="s">
        <v>20865</v>
      </c>
      <c r="F462" s="1" t="s">
        <v>20866</v>
      </c>
      <c r="G462" s="1" t="s">
        <v>20822</v>
      </c>
      <c r="H462" s="1" t="s">
        <v>20823</v>
      </c>
      <c r="J462" s="384" t="s">
        <v>21334</v>
      </c>
      <c r="K462" s="1" t="s">
        <v>21611</v>
      </c>
      <c r="L462" s="227" t="s">
        <v>21611</v>
      </c>
    </row>
    <row r="463" spans="2:12" x14ac:dyDescent="0.25">
      <c r="B463" s="1">
        <v>459</v>
      </c>
      <c r="C463" s="1" t="s">
        <v>21207</v>
      </c>
      <c r="D463" s="384">
        <v>72</v>
      </c>
      <c r="E463" s="384" t="s">
        <v>20865</v>
      </c>
      <c r="F463" s="1" t="s">
        <v>20866</v>
      </c>
      <c r="G463" s="1" t="s">
        <v>20822</v>
      </c>
      <c r="H463" s="1" t="s">
        <v>20823</v>
      </c>
      <c r="K463" s="1" t="s">
        <v>21612</v>
      </c>
      <c r="L463" s="227" t="s">
        <v>21612</v>
      </c>
    </row>
    <row r="464" spans="2:12" x14ac:dyDescent="0.25">
      <c r="B464" s="1">
        <v>460</v>
      </c>
      <c r="C464" s="1" t="s">
        <v>21207</v>
      </c>
      <c r="D464" s="384">
        <v>72</v>
      </c>
      <c r="E464" s="384" t="s">
        <v>20865</v>
      </c>
      <c r="F464" s="1" t="s">
        <v>20866</v>
      </c>
      <c r="G464" s="1" t="s">
        <v>20822</v>
      </c>
      <c r="H464" s="1" t="s">
        <v>20823</v>
      </c>
      <c r="K464" s="1" t="s">
        <v>21613</v>
      </c>
      <c r="L464" s="227" t="s">
        <v>21613</v>
      </c>
    </row>
    <row r="465" spans="2:12" x14ac:dyDescent="0.25">
      <c r="B465" s="1">
        <v>461</v>
      </c>
      <c r="C465" s="1" t="s">
        <v>21207</v>
      </c>
      <c r="D465" s="384">
        <v>73</v>
      </c>
      <c r="E465" s="384" t="s">
        <v>20865</v>
      </c>
      <c r="F465" s="1" t="s">
        <v>20866</v>
      </c>
      <c r="G465" s="1" t="s">
        <v>20822</v>
      </c>
      <c r="H465" s="1" t="s">
        <v>20823</v>
      </c>
      <c r="I465" s="384" t="s">
        <v>197</v>
      </c>
      <c r="K465" s="1" t="s">
        <v>21614</v>
      </c>
      <c r="L465" s="227" t="s">
        <v>21615</v>
      </c>
    </row>
    <row r="466" spans="2:12" x14ac:dyDescent="0.25">
      <c r="B466" s="1">
        <v>462</v>
      </c>
      <c r="C466" s="1" t="s">
        <v>21207</v>
      </c>
      <c r="D466" s="384">
        <v>73</v>
      </c>
      <c r="E466" s="384" t="s">
        <v>20865</v>
      </c>
      <c r="F466" s="1" t="s">
        <v>20866</v>
      </c>
      <c r="G466" s="1" t="s">
        <v>20822</v>
      </c>
      <c r="H466" s="1" t="s">
        <v>20823</v>
      </c>
      <c r="J466" s="384" t="s">
        <v>20719</v>
      </c>
      <c r="K466" s="1" t="s">
        <v>21616</v>
      </c>
      <c r="L466" s="227" t="s">
        <v>21616</v>
      </c>
    </row>
    <row r="467" spans="2:12" x14ac:dyDescent="0.25">
      <c r="B467" s="1">
        <v>463</v>
      </c>
      <c r="C467" s="1" t="s">
        <v>21207</v>
      </c>
      <c r="D467" s="384">
        <v>75</v>
      </c>
      <c r="E467" s="384" t="s">
        <v>20865</v>
      </c>
      <c r="F467" s="1" t="s">
        <v>20866</v>
      </c>
      <c r="G467" s="1" t="s">
        <v>20822</v>
      </c>
      <c r="H467" s="1" t="s">
        <v>20823</v>
      </c>
      <c r="K467" s="1" t="s">
        <v>21617</v>
      </c>
      <c r="L467" s="227" t="s">
        <v>21617</v>
      </c>
    </row>
    <row r="468" spans="2:12" x14ac:dyDescent="0.25">
      <c r="B468" s="1">
        <v>464</v>
      </c>
      <c r="C468" s="1" t="s">
        <v>21207</v>
      </c>
      <c r="D468" s="384">
        <v>76</v>
      </c>
      <c r="E468" s="384" t="s">
        <v>20878</v>
      </c>
      <c r="F468" s="1" t="s">
        <v>20879</v>
      </c>
      <c r="G468" s="1" t="s">
        <v>20880</v>
      </c>
      <c r="H468" s="1" t="s">
        <v>20823</v>
      </c>
      <c r="I468" s="384" t="s">
        <v>197</v>
      </c>
      <c r="J468" s="384" t="s">
        <v>20719</v>
      </c>
      <c r="K468" s="1" t="s">
        <v>21618</v>
      </c>
      <c r="L468" s="227" t="s">
        <v>21619</v>
      </c>
    </row>
    <row r="469" spans="2:12" x14ac:dyDescent="0.25">
      <c r="B469" s="1">
        <v>465</v>
      </c>
      <c r="C469" s="1" t="s">
        <v>21207</v>
      </c>
      <c r="D469" s="384">
        <v>76</v>
      </c>
      <c r="E469" s="384" t="s">
        <v>20878</v>
      </c>
      <c r="F469" s="1" t="s">
        <v>20879</v>
      </c>
      <c r="G469" s="1" t="s">
        <v>20880</v>
      </c>
      <c r="H469" s="1" t="s">
        <v>20823</v>
      </c>
      <c r="K469" s="1" t="s">
        <v>21620</v>
      </c>
      <c r="L469" s="227" t="s">
        <v>21620</v>
      </c>
    </row>
    <row r="470" spans="2:12" x14ac:dyDescent="0.25">
      <c r="B470" s="1">
        <v>466</v>
      </c>
      <c r="C470" s="1" t="s">
        <v>21207</v>
      </c>
      <c r="D470" s="384">
        <v>76</v>
      </c>
      <c r="E470" s="384" t="s">
        <v>20878</v>
      </c>
      <c r="F470" s="1" t="s">
        <v>20879</v>
      </c>
      <c r="G470" s="1" t="s">
        <v>20880</v>
      </c>
      <c r="H470" s="1" t="s">
        <v>20823</v>
      </c>
      <c r="I470" s="384" t="s">
        <v>197</v>
      </c>
      <c r="J470" s="384" t="s">
        <v>20719</v>
      </c>
      <c r="K470" s="1" t="s">
        <v>21621</v>
      </c>
      <c r="L470" s="227" t="s">
        <v>21621</v>
      </c>
    </row>
    <row r="471" spans="2:12" x14ac:dyDescent="0.25">
      <c r="B471" s="1">
        <v>467</v>
      </c>
      <c r="C471" s="1" t="s">
        <v>21207</v>
      </c>
      <c r="D471" s="384">
        <v>77</v>
      </c>
      <c r="E471" s="384" t="s">
        <v>20878</v>
      </c>
      <c r="F471" s="1" t="s">
        <v>20879</v>
      </c>
      <c r="G471" s="1" t="s">
        <v>20880</v>
      </c>
      <c r="H471" s="1" t="s">
        <v>20823</v>
      </c>
      <c r="I471" s="384" t="s">
        <v>197</v>
      </c>
      <c r="J471" s="384" t="s">
        <v>20719</v>
      </c>
      <c r="K471" s="1" t="s">
        <v>21622</v>
      </c>
      <c r="L471" s="227" t="s">
        <v>21622</v>
      </c>
    </row>
    <row r="472" spans="2:12" x14ac:dyDescent="0.25">
      <c r="B472" s="1">
        <v>468</v>
      </c>
      <c r="C472" s="1" t="s">
        <v>21207</v>
      </c>
      <c r="D472" s="384">
        <v>78</v>
      </c>
      <c r="E472" s="384" t="s">
        <v>21118</v>
      </c>
      <c r="F472" s="1" t="s">
        <v>21119</v>
      </c>
      <c r="G472" s="1" t="s">
        <v>20880</v>
      </c>
      <c r="H472" s="1" t="s">
        <v>20823</v>
      </c>
      <c r="K472" s="1" t="s">
        <v>21195</v>
      </c>
      <c r="L472" s="227" t="s">
        <v>21623</v>
      </c>
    </row>
    <row r="473" spans="2:12" x14ac:dyDescent="0.25">
      <c r="B473" s="1">
        <v>469</v>
      </c>
      <c r="C473" s="1" t="s">
        <v>21207</v>
      </c>
      <c r="D473" s="384">
        <v>78</v>
      </c>
      <c r="E473" s="384" t="s">
        <v>21118</v>
      </c>
      <c r="F473" s="1" t="s">
        <v>21119</v>
      </c>
      <c r="G473" s="1" t="s">
        <v>20880</v>
      </c>
      <c r="H473" s="1" t="s">
        <v>20823</v>
      </c>
      <c r="K473" s="1" t="s">
        <v>21624</v>
      </c>
      <c r="L473" s="227" t="s">
        <v>21625</v>
      </c>
    </row>
    <row r="474" spans="2:12" x14ac:dyDescent="0.25">
      <c r="B474" s="1">
        <v>470</v>
      </c>
      <c r="C474" s="1" t="s">
        <v>21207</v>
      </c>
      <c r="D474" s="384">
        <v>78</v>
      </c>
      <c r="E474" s="384" t="s">
        <v>21118</v>
      </c>
      <c r="F474" s="1" t="s">
        <v>21119</v>
      </c>
      <c r="G474" s="1" t="s">
        <v>20880</v>
      </c>
      <c r="H474" s="1" t="s">
        <v>20823</v>
      </c>
      <c r="I474" s="384" t="s">
        <v>197</v>
      </c>
      <c r="K474" s="1" t="s">
        <v>21626</v>
      </c>
      <c r="L474" s="227" t="s">
        <v>21626</v>
      </c>
    </row>
    <row r="475" spans="2:12" x14ac:dyDescent="0.25">
      <c r="B475" s="1">
        <v>471</v>
      </c>
      <c r="C475" s="1" t="s">
        <v>21207</v>
      </c>
      <c r="D475" s="384">
        <v>79</v>
      </c>
      <c r="E475" s="384" t="s">
        <v>20886</v>
      </c>
      <c r="F475" s="1" t="s">
        <v>20887</v>
      </c>
      <c r="G475" s="1" t="s">
        <v>20880</v>
      </c>
      <c r="H475" s="1" t="s">
        <v>20823</v>
      </c>
      <c r="K475" s="1" t="s">
        <v>21627</v>
      </c>
      <c r="L475" s="227" t="s">
        <v>21628</v>
      </c>
    </row>
    <row r="476" spans="2:12" x14ac:dyDescent="0.25">
      <c r="B476" s="1">
        <v>472</v>
      </c>
      <c r="C476" s="1" t="s">
        <v>21207</v>
      </c>
      <c r="D476" s="384">
        <v>79</v>
      </c>
      <c r="E476" s="384" t="s">
        <v>20886</v>
      </c>
      <c r="F476" s="1" t="s">
        <v>20887</v>
      </c>
      <c r="G476" s="1" t="s">
        <v>20880</v>
      </c>
      <c r="H476" s="1" t="s">
        <v>20823</v>
      </c>
      <c r="I476" s="384" t="s">
        <v>197</v>
      </c>
      <c r="K476" s="1" t="s">
        <v>21629</v>
      </c>
      <c r="L476" s="227" t="s">
        <v>21630</v>
      </c>
    </row>
    <row r="477" spans="2:12" x14ac:dyDescent="0.25">
      <c r="B477" s="1">
        <v>473</v>
      </c>
      <c r="C477" s="1" t="s">
        <v>21207</v>
      </c>
      <c r="D477" s="384">
        <v>80</v>
      </c>
      <c r="E477" s="384" t="s">
        <v>20886</v>
      </c>
      <c r="F477" s="1" t="s">
        <v>20887</v>
      </c>
      <c r="G477" s="1" t="s">
        <v>20880</v>
      </c>
      <c r="H477" s="1" t="s">
        <v>20823</v>
      </c>
      <c r="K477" s="1" t="s">
        <v>21631</v>
      </c>
      <c r="L477" s="227" t="s">
        <v>21632</v>
      </c>
    </row>
    <row r="478" spans="2:12" x14ac:dyDescent="0.25">
      <c r="B478" s="1">
        <v>474</v>
      </c>
      <c r="C478" s="1" t="s">
        <v>21207</v>
      </c>
      <c r="D478" s="384">
        <v>80</v>
      </c>
      <c r="E478" s="384" t="s">
        <v>20886</v>
      </c>
      <c r="F478" s="1" t="s">
        <v>20887</v>
      </c>
      <c r="G478" s="1" t="s">
        <v>20880</v>
      </c>
      <c r="H478" s="1" t="s">
        <v>20823</v>
      </c>
      <c r="K478" s="1" t="s">
        <v>21633</v>
      </c>
      <c r="L478" s="227" t="s">
        <v>21633</v>
      </c>
    </row>
    <row r="479" spans="2:12" x14ac:dyDescent="0.25">
      <c r="B479" s="1">
        <v>475</v>
      </c>
      <c r="C479" s="1" t="s">
        <v>21207</v>
      </c>
      <c r="D479" s="384">
        <v>80</v>
      </c>
      <c r="E479" s="384" t="s">
        <v>20886</v>
      </c>
      <c r="F479" s="1" t="s">
        <v>20887</v>
      </c>
      <c r="G479" s="1" t="s">
        <v>20880</v>
      </c>
      <c r="H479" s="1" t="s">
        <v>20823</v>
      </c>
      <c r="K479" s="1" t="s">
        <v>21634</v>
      </c>
      <c r="L479" s="227" t="s">
        <v>21634</v>
      </c>
    </row>
    <row r="480" spans="2:12" x14ac:dyDescent="0.25">
      <c r="B480" s="1">
        <v>476</v>
      </c>
      <c r="C480" s="1" t="s">
        <v>21207</v>
      </c>
      <c r="D480" s="384">
        <v>80</v>
      </c>
      <c r="E480" s="384" t="s">
        <v>20886</v>
      </c>
      <c r="F480" s="1" t="s">
        <v>20887</v>
      </c>
      <c r="G480" s="1" t="s">
        <v>20880</v>
      </c>
      <c r="H480" s="1" t="s">
        <v>20823</v>
      </c>
      <c r="K480" s="1" t="s">
        <v>21635</v>
      </c>
      <c r="L480" s="227" t="s">
        <v>21635</v>
      </c>
    </row>
    <row r="481" spans="2:12" x14ac:dyDescent="0.25">
      <c r="B481" s="1">
        <v>477</v>
      </c>
      <c r="C481" s="1" t="s">
        <v>21207</v>
      </c>
      <c r="D481" s="384">
        <v>80</v>
      </c>
      <c r="E481" s="384" t="s">
        <v>20886</v>
      </c>
      <c r="F481" s="1" t="s">
        <v>20887</v>
      </c>
      <c r="G481" s="1" t="s">
        <v>20880</v>
      </c>
      <c r="H481" s="1" t="s">
        <v>20823</v>
      </c>
      <c r="K481" s="1" t="s">
        <v>21636</v>
      </c>
      <c r="L481" s="227" t="s">
        <v>21636</v>
      </c>
    </row>
    <row r="482" spans="2:12" x14ac:dyDescent="0.25">
      <c r="B482" s="1">
        <v>478</v>
      </c>
      <c r="C482" s="1" t="s">
        <v>21207</v>
      </c>
      <c r="D482" s="384">
        <v>80</v>
      </c>
      <c r="E482" s="384" t="s">
        <v>20886</v>
      </c>
      <c r="F482" s="1" t="s">
        <v>20887</v>
      </c>
      <c r="G482" s="1" t="s">
        <v>20880</v>
      </c>
      <c r="H482" s="1" t="s">
        <v>20823</v>
      </c>
      <c r="K482" s="1" t="s">
        <v>21637</v>
      </c>
      <c r="L482" s="227" t="s">
        <v>21637</v>
      </c>
    </row>
    <row r="483" spans="2:12" x14ac:dyDescent="0.25">
      <c r="B483" s="1">
        <v>479</v>
      </c>
      <c r="C483" s="1" t="s">
        <v>21207</v>
      </c>
      <c r="D483" s="384">
        <v>80</v>
      </c>
      <c r="E483" s="384" t="s">
        <v>20886</v>
      </c>
      <c r="F483" s="1" t="s">
        <v>20887</v>
      </c>
      <c r="G483" s="1" t="s">
        <v>20880</v>
      </c>
      <c r="H483" s="1" t="s">
        <v>20823</v>
      </c>
      <c r="K483" s="1" t="s">
        <v>21638</v>
      </c>
      <c r="L483" s="227" t="s">
        <v>21638</v>
      </c>
    </row>
    <row r="484" spans="2:12" x14ac:dyDescent="0.25">
      <c r="B484" s="1">
        <v>480</v>
      </c>
      <c r="C484" s="1" t="s">
        <v>21207</v>
      </c>
      <c r="D484" s="384">
        <v>80</v>
      </c>
      <c r="E484" s="384" t="s">
        <v>20886</v>
      </c>
      <c r="F484" s="1" t="s">
        <v>20887</v>
      </c>
      <c r="G484" s="1" t="s">
        <v>20880</v>
      </c>
      <c r="H484" s="1" t="s">
        <v>20823</v>
      </c>
      <c r="I484" s="384" t="s">
        <v>197</v>
      </c>
      <c r="K484" s="1" t="s">
        <v>21639</v>
      </c>
      <c r="L484" s="227" t="s">
        <v>21639</v>
      </c>
    </row>
    <row r="485" spans="2:12" x14ac:dyDescent="0.25">
      <c r="B485" s="1">
        <v>481</v>
      </c>
      <c r="C485" s="1" t="s">
        <v>21207</v>
      </c>
      <c r="D485" s="384">
        <v>80</v>
      </c>
      <c r="E485" s="384" t="s">
        <v>20886</v>
      </c>
      <c r="F485" s="1" t="s">
        <v>20887</v>
      </c>
      <c r="G485" s="1" t="s">
        <v>20880</v>
      </c>
      <c r="H485" s="1" t="s">
        <v>20823</v>
      </c>
      <c r="K485" s="1" t="s">
        <v>21640</v>
      </c>
      <c r="L485" s="227" t="s">
        <v>21640</v>
      </c>
    </row>
    <row r="486" spans="2:12" x14ac:dyDescent="0.25">
      <c r="B486" s="1">
        <v>482</v>
      </c>
      <c r="C486" s="1" t="s">
        <v>21207</v>
      </c>
      <c r="D486" s="384">
        <v>81</v>
      </c>
      <c r="E486" s="384" t="s">
        <v>20889</v>
      </c>
      <c r="F486" s="1" t="s">
        <v>20890</v>
      </c>
      <c r="G486" s="1" t="s">
        <v>20890</v>
      </c>
      <c r="H486" s="1" t="s">
        <v>20715</v>
      </c>
      <c r="K486" s="1" t="s">
        <v>20890</v>
      </c>
      <c r="L486" s="227" t="s">
        <v>21641</v>
      </c>
    </row>
    <row r="487" spans="2:12" x14ac:dyDescent="0.25">
      <c r="B487" s="1">
        <v>483</v>
      </c>
      <c r="C487" s="1" t="s">
        <v>21207</v>
      </c>
      <c r="D487" s="384">
        <v>82</v>
      </c>
      <c r="E487" s="384" t="s">
        <v>20892</v>
      </c>
      <c r="F487" s="1" t="s">
        <v>20893</v>
      </c>
      <c r="G487" s="1" t="s">
        <v>20894</v>
      </c>
      <c r="H487" s="1" t="s">
        <v>20715</v>
      </c>
      <c r="K487" s="1" t="s">
        <v>21642</v>
      </c>
      <c r="L487" s="227" t="s">
        <v>21642</v>
      </c>
    </row>
    <row r="488" spans="2:12" x14ac:dyDescent="0.25">
      <c r="B488" s="1">
        <v>484</v>
      </c>
      <c r="C488" s="1" t="s">
        <v>21207</v>
      </c>
      <c r="D488" s="384">
        <v>82</v>
      </c>
      <c r="E488" s="384" t="s">
        <v>20892</v>
      </c>
      <c r="F488" s="1" t="s">
        <v>20893</v>
      </c>
      <c r="G488" s="1" t="s">
        <v>20894</v>
      </c>
      <c r="H488" s="1" t="s">
        <v>20715</v>
      </c>
      <c r="K488" s="1" t="s">
        <v>21643</v>
      </c>
      <c r="L488" s="227" t="s">
        <v>21643</v>
      </c>
    </row>
    <row r="489" spans="2:12" x14ac:dyDescent="0.25">
      <c r="B489" s="1">
        <v>485</v>
      </c>
      <c r="C489" s="1" t="s">
        <v>21207</v>
      </c>
      <c r="D489" s="384">
        <v>82</v>
      </c>
      <c r="E489" s="384" t="s">
        <v>20892</v>
      </c>
      <c r="F489" s="1" t="s">
        <v>20893</v>
      </c>
      <c r="G489" s="1" t="s">
        <v>20894</v>
      </c>
      <c r="H489" s="1" t="s">
        <v>20715</v>
      </c>
      <c r="I489" s="384" t="s">
        <v>197</v>
      </c>
      <c r="K489" s="1" t="s">
        <v>21644</v>
      </c>
      <c r="L489" s="227" t="s">
        <v>21645</v>
      </c>
    </row>
    <row r="490" spans="2:12" x14ac:dyDescent="0.25">
      <c r="B490" s="1">
        <v>486</v>
      </c>
      <c r="C490" s="1" t="s">
        <v>21207</v>
      </c>
      <c r="D490" s="384">
        <v>82</v>
      </c>
      <c r="E490" s="384" t="s">
        <v>20892</v>
      </c>
      <c r="F490" s="1" t="s">
        <v>20893</v>
      </c>
      <c r="G490" s="1" t="s">
        <v>20894</v>
      </c>
      <c r="H490" s="1" t="s">
        <v>20715</v>
      </c>
      <c r="I490" s="384" t="s">
        <v>197</v>
      </c>
      <c r="K490" s="1" t="s">
        <v>21646</v>
      </c>
      <c r="L490" s="227" t="s">
        <v>21646</v>
      </c>
    </row>
    <row r="491" spans="2:12" x14ac:dyDescent="0.25">
      <c r="B491" s="1">
        <v>487</v>
      </c>
      <c r="C491" s="1" t="s">
        <v>21207</v>
      </c>
      <c r="D491" s="384">
        <v>82</v>
      </c>
      <c r="E491" s="384" t="s">
        <v>20892</v>
      </c>
      <c r="F491" s="1" t="s">
        <v>20893</v>
      </c>
      <c r="G491" s="1" t="s">
        <v>20894</v>
      </c>
      <c r="H491" s="1" t="s">
        <v>20715</v>
      </c>
      <c r="I491" s="384" t="s">
        <v>197</v>
      </c>
      <c r="J491" s="384" t="s">
        <v>20719</v>
      </c>
      <c r="K491" s="1" t="s">
        <v>21647</v>
      </c>
      <c r="L491" s="227" t="s">
        <v>21648</v>
      </c>
    </row>
    <row r="492" spans="2:12" x14ac:dyDescent="0.25">
      <c r="B492" s="1">
        <v>488</v>
      </c>
      <c r="C492" s="1" t="s">
        <v>21207</v>
      </c>
      <c r="D492" s="384">
        <v>83</v>
      </c>
      <c r="E492" s="384" t="s">
        <v>20892</v>
      </c>
      <c r="F492" s="1" t="s">
        <v>20893</v>
      </c>
      <c r="G492" s="1" t="s">
        <v>20894</v>
      </c>
      <c r="H492" s="1" t="s">
        <v>20715</v>
      </c>
      <c r="K492" s="1" t="s">
        <v>21649</v>
      </c>
      <c r="L492" s="227" t="s">
        <v>21650</v>
      </c>
    </row>
    <row r="493" spans="2:12" x14ac:dyDescent="0.25">
      <c r="B493" s="1">
        <v>489</v>
      </c>
      <c r="C493" s="1" t="s">
        <v>21207</v>
      </c>
      <c r="D493" s="384">
        <v>83</v>
      </c>
      <c r="E493" s="384" t="s">
        <v>20892</v>
      </c>
      <c r="F493" s="1" t="s">
        <v>20893</v>
      </c>
      <c r="G493" s="1" t="s">
        <v>20894</v>
      </c>
      <c r="H493" s="1" t="s">
        <v>20715</v>
      </c>
      <c r="J493" s="384" t="s">
        <v>20719</v>
      </c>
      <c r="K493" s="1" t="s">
        <v>21651</v>
      </c>
      <c r="L493" s="227" t="s">
        <v>21652</v>
      </c>
    </row>
    <row r="494" spans="2:12" x14ac:dyDescent="0.25">
      <c r="B494" s="1">
        <v>490</v>
      </c>
      <c r="C494" s="1" t="s">
        <v>21207</v>
      </c>
      <c r="D494" s="384">
        <v>83</v>
      </c>
      <c r="E494" s="384" t="s">
        <v>20892</v>
      </c>
      <c r="F494" s="1" t="s">
        <v>20893</v>
      </c>
      <c r="G494" s="1" t="s">
        <v>20894</v>
      </c>
      <c r="H494" s="1" t="s">
        <v>20715</v>
      </c>
      <c r="I494" s="384" t="s">
        <v>197</v>
      </c>
      <c r="K494" s="1" t="s">
        <v>21653</v>
      </c>
      <c r="L494" s="227" t="s">
        <v>21654</v>
      </c>
    </row>
    <row r="495" spans="2:12" x14ac:dyDescent="0.25">
      <c r="B495" s="1">
        <v>491</v>
      </c>
      <c r="C495" s="1" t="s">
        <v>21207</v>
      </c>
      <c r="D495" s="384">
        <v>83</v>
      </c>
      <c r="E495" s="384" t="s">
        <v>20892</v>
      </c>
      <c r="F495" s="1" t="s">
        <v>20893</v>
      </c>
      <c r="G495" s="1" t="s">
        <v>20894</v>
      </c>
      <c r="H495" s="1" t="s">
        <v>20715</v>
      </c>
      <c r="J495" s="384" t="s">
        <v>20719</v>
      </c>
      <c r="K495" s="1" t="s">
        <v>21655</v>
      </c>
      <c r="L495" s="227" t="s">
        <v>21655</v>
      </c>
    </row>
    <row r="496" spans="2:12" x14ac:dyDescent="0.25">
      <c r="B496" s="1">
        <v>492</v>
      </c>
      <c r="C496" s="1" t="s">
        <v>21207</v>
      </c>
      <c r="D496" s="384">
        <v>84</v>
      </c>
      <c r="E496" s="384" t="s">
        <v>20892</v>
      </c>
      <c r="F496" s="1" t="s">
        <v>20893</v>
      </c>
      <c r="G496" s="1" t="s">
        <v>20894</v>
      </c>
      <c r="H496" s="1" t="s">
        <v>20715</v>
      </c>
      <c r="J496" s="384" t="s">
        <v>20848</v>
      </c>
      <c r="K496" s="1" t="s">
        <v>21656</v>
      </c>
      <c r="L496" s="227" t="s">
        <v>21656</v>
      </c>
    </row>
    <row r="497" spans="2:12" x14ac:dyDescent="0.25">
      <c r="B497" s="1">
        <v>493</v>
      </c>
      <c r="C497" s="1" t="s">
        <v>21207</v>
      </c>
      <c r="D497" s="384">
        <v>84</v>
      </c>
      <c r="E497" s="384" t="s">
        <v>20892</v>
      </c>
      <c r="F497" s="1" t="s">
        <v>20893</v>
      </c>
      <c r="G497" s="1" t="s">
        <v>20894</v>
      </c>
      <c r="H497" s="1" t="s">
        <v>20715</v>
      </c>
      <c r="J497" s="384" t="s">
        <v>20755</v>
      </c>
      <c r="K497" s="1" t="s">
        <v>21657</v>
      </c>
      <c r="L497" s="227" t="s">
        <v>21657</v>
      </c>
    </row>
    <row r="498" spans="2:12" x14ac:dyDescent="0.25">
      <c r="B498" s="1">
        <v>494</v>
      </c>
      <c r="C498" s="1" t="s">
        <v>21207</v>
      </c>
      <c r="D498" s="384">
        <v>84</v>
      </c>
      <c r="E498" s="384" t="s">
        <v>20892</v>
      </c>
      <c r="F498" s="1" t="s">
        <v>20893</v>
      </c>
      <c r="G498" s="1" t="s">
        <v>20894</v>
      </c>
      <c r="H498" s="1" t="s">
        <v>20715</v>
      </c>
      <c r="I498" s="384" t="s">
        <v>197</v>
      </c>
      <c r="J498" s="384" t="s">
        <v>21658</v>
      </c>
      <c r="K498" s="1" t="s">
        <v>21659</v>
      </c>
      <c r="L498" s="227" t="s">
        <v>21660</v>
      </c>
    </row>
    <row r="499" spans="2:12" x14ac:dyDescent="0.25">
      <c r="B499" s="1">
        <v>495</v>
      </c>
      <c r="C499" s="1" t="s">
        <v>21207</v>
      </c>
      <c r="D499" s="384">
        <v>84</v>
      </c>
      <c r="E499" s="384" t="s">
        <v>20892</v>
      </c>
      <c r="F499" s="1" t="s">
        <v>20893</v>
      </c>
      <c r="G499" s="1" t="s">
        <v>20894</v>
      </c>
      <c r="H499" s="1" t="s">
        <v>20715</v>
      </c>
      <c r="J499" s="384" t="s">
        <v>21255</v>
      </c>
      <c r="K499" s="1" t="s">
        <v>21661</v>
      </c>
      <c r="L499" s="227" t="s">
        <v>21661</v>
      </c>
    </row>
    <row r="500" spans="2:12" x14ac:dyDescent="0.25">
      <c r="B500" s="1">
        <v>496</v>
      </c>
      <c r="C500" s="1" t="s">
        <v>21207</v>
      </c>
      <c r="D500" s="384">
        <v>84</v>
      </c>
      <c r="E500" s="384" t="s">
        <v>20892</v>
      </c>
      <c r="F500" s="1" t="s">
        <v>20893</v>
      </c>
      <c r="G500" s="1" t="s">
        <v>20894</v>
      </c>
      <c r="H500" s="1" t="s">
        <v>20715</v>
      </c>
      <c r="J500" s="384" t="s">
        <v>21255</v>
      </c>
      <c r="K500" s="1" t="s">
        <v>21662</v>
      </c>
      <c r="L500" s="227" t="s">
        <v>21662</v>
      </c>
    </row>
    <row r="501" spans="2:12" x14ac:dyDescent="0.25">
      <c r="B501" s="1">
        <v>497</v>
      </c>
      <c r="C501" s="1" t="s">
        <v>21207</v>
      </c>
      <c r="D501" s="384">
        <v>85</v>
      </c>
      <c r="E501" s="384" t="s">
        <v>20892</v>
      </c>
      <c r="F501" s="1" t="s">
        <v>20893</v>
      </c>
      <c r="G501" s="1" t="s">
        <v>20894</v>
      </c>
      <c r="H501" s="1" t="s">
        <v>20715</v>
      </c>
      <c r="K501" s="1" t="s">
        <v>21663</v>
      </c>
      <c r="L501" s="227" t="s">
        <v>21663</v>
      </c>
    </row>
    <row r="502" spans="2:12" x14ac:dyDescent="0.25">
      <c r="B502" s="1">
        <v>498</v>
      </c>
      <c r="C502" s="1" t="s">
        <v>21207</v>
      </c>
      <c r="D502" s="384">
        <v>85</v>
      </c>
      <c r="E502" s="384" t="s">
        <v>20892</v>
      </c>
      <c r="F502" s="1" t="s">
        <v>20893</v>
      </c>
      <c r="G502" s="1" t="s">
        <v>20894</v>
      </c>
      <c r="H502" s="1" t="s">
        <v>20715</v>
      </c>
      <c r="K502" s="1" t="s">
        <v>21664</v>
      </c>
      <c r="L502" s="227" t="s">
        <v>21664</v>
      </c>
    </row>
    <row r="503" spans="2:12" x14ac:dyDescent="0.25">
      <c r="B503" s="1">
        <v>499</v>
      </c>
      <c r="C503" s="1" t="s">
        <v>21207</v>
      </c>
      <c r="D503" s="384">
        <v>86</v>
      </c>
      <c r="E503" s="384" t="s">
        <v>20905</v>
      </c>
      <c r="F503" s="1" t="s">
        <v>2805</v>
      </c>
      <c r="G503" s="1" t="s">
        <v>20894</v>
      </c>
      <c r="H503" s="1" t="s">
        <v>20715</v>
      </c>
      <c r="I503" s="384" t="s">
        <v>197</v>
      </c>
      <c r="J503" s="384" t="s">
        <v>20813</v>
      </c>
      <c r="K503" s="1" t="s">
        <v>21665</v>
      </c>
      <c r="L503" s="227" t="s">
        <v>21666</v>
      </c>
    </row>
    <row r="504" spans="2:12" x14ac:dyDescent="0.25">
      <c r="B504" s="1">
        <v>500</v>
      </c>
      <c r="C504" s="1" t="s">
        <v>21207</v>
      </c>
      <c r="D504" s="384">
        <v>86</v>
      </c>
      <c r="E504" s="384" t="s">
        <v>20905</v>
      </c>
      <c r="F504" s="1" t="s">
        <v>2805</v>
      </c>
      <c r="G504" s="1" t="s">
        <v>20894</v>
      </c>
      <c r="H504" s="1" t="s">
        <v>20715</v>
      </c>
      <c r="I504" s="384" t="s">
        <v>197</v>
      </c>
      <c r="K504" s="1" t="s">
        <v>21667</v>
      </c>
      <c r="L504" s="227" t="s">
        <v>21667</v>
      </c>
    </row>
    <row r="505" spans="2:12" x14ac:dyDescent="0.25">
      <c r="B505" s="1">
        <v>501</v>
      </c>
      <c r="C505" s="1" t="s">
        <v>21207</v>
      </c>
      <c r="D505" s="384">
        <v>86</v>
      </c>
      <c r="E505" s="384" t="s">
        <v>20905</v>
      </c>
      <c r="F505" s="1" t="s">
        <v>2805</v>
      </c>
      <c r="G505" s="1" t="s">
        <v>20894</v>
      </c>
      <c r="H505" s="1" t="s">
        <v>20715</v>
      </c>
      <c r="I505" s="384" t="s">
        <v>197</v>
      </c>
      <c r="K505" s="1" t="s">
        <v>21668</v>
      </c>
      <c r="L505" s="227" t="s">
        <v>21668</v>
      </c>
    </row>
    <row r="506" spans="2:12" x14ac:dyDescent="0.25">
      <c r="B506" s="1">
        <v>502</v>
      </c>
      <c r="C506" s="1" t="s">
        <v>21207</v>
      </c>
      <c r="D506" s="384">
        <v>88</v>
      </c>
      <c r="E506" s="384" t="s">
        <v>20911</v>
      </c>
      <c r="F506" s="1" t="s">
        <v>20912</v>
      </c>
      <c r="G506" s="1" t="s">
        <v>20913</v>
      </c>
      <c r="H506" s="1" t="s">
        <v>20715</v>
      </c>
      <c r="I506" s="384" t="s">
        <v>197</v>
      </c>
      <c r="K506" s="1" t="s">
        <v>21669</v>
      </c>
      <c r="L506" s="227" t="s">
        <v>21669</v>
      </c>
    </row>
    <row r="507" spans="2:12" x14ac:dyDescent="0.25">
      <c r="B507" s="1">
        <v>503</v>
      </c>
      <c r="C507" s="1" t="s">
        <v>21207</v>
      </c>
      <c r="D507" s="384">
        <v>88</v>
      </c>
      <c r="E507" s="384" t="s">
        <v>20911</v>
      </c>
      <c r="F507" s="1" t="s">
        <v>20912</v>
      </c>
      <c r="G507" s="1" t="s">
        <v>20913</v>
      </c>
      <c r="H507" s="1" t="s">
        <v>20715</v>
      </c>
      <c r="J507" s="384" t="s">
        <v>20914</v>
      </c>
      <c r="K507" s="1" t="s">
        <v>21670</v>
      </c>
      <c r="L507" s="227" t="s">
        <v>21670</v>
      </c>
    </row>
    <row r="508" spans="2:12" x14ac:dyDescent="0.25">
      <c r="B508" s="1">
        <v>504</v>
      </c>
      <c r="C508" s="1" t="s">
        <v>21207</v>
      </c>
      <c r="D508" s="384">
        <v>89</v>
      </c>
      <c r="E508" s="384" t="s">
        <v>20917</v>
      </c>
      <c r="F508" s="1" t="s">
        <v>20918</v>
      </c>
      <c r="G508" s="1" t="s">
        <v>20919</v>
      </c>
      <c r="H508" s="1" t="s">
        <v>20920</v>
      </c>
      <c r="I508" s="384" t="s">
        <v>20992</v>
      </c>
      <c r="K508" s="1" t="s">
        <v>21671</v>
      </c>
      <c r="L508" s="227" t="s">
        <v>21671</v>
      </c>
    </row>
    <row r="509" spans="2:12" x14ac:dyDescent="0.25">
      <c r="B509" s="1">
        <v>505</v>
      </c>
      <c r="C509" s="1" t="s">
        <v>21207</v>
      </c>
      <c r="D509" s="384">
        <v>92</v>
      </c>
      <c r="E509" s="384" t="s">
        <v>20927</v>
      </c>
      <c r="F509" s="1" t="s">
        <v>20928</v>
      </c>
      <c r="G509" s="1" t="s">
        <v>20919</v>
      </c>
      <c r="H509" s="1" t="s">
        <v>20920</v>
      </c>
      <c r="I509" s="384" t="s">
        <v>21126</v>
      </c>
      <c r="K509" s="1" t="s">
        <v>21672</v>
      </c>
      <c r="L509" s="227" t="s">
        <v>21672</v>
      </c>
    </row>
    <row r="510" spans="2:12" x14ac:dyDescent="0.25">
      <c r="B510" s="1">
        <v>506</v>
      </c>
      <c r="C510" s="1" t="s">
        <v>21207</v>
      </c>
      <c r="D510" s="384">
        <v>95</v>
      </c>
      <c r="E510" s="384" t="s">
        <v>20932</v>
      </c>
      <c r="F510" s="1" t="s">
        <v>20933</v>
      </c>
      <c r="G510" s="1" t="s">
        <v>20934</v>
      </c>
      <c r="H510" s="1" t="s">
        <v>20823</v>
      </c>
      <c r="I510" s="384" t="s">
        <v>20992</v>
      </c>
      <c r="K510" s="1" t="s">
        <v>21673</v>
      </c>
      <c r="L510" s="227" t="s">
        <v>21674</v>
      </c>
    </row>
    <row r="511" spans="2:12" x14ac:dyDescent="0.25">
      <c r="B511" s="1">
        <v>507</v>
      </c>
      <c r="C511" s="1" t="s">
        <v>21207</v>
      </c>
      <c r="D511" s="384">
        <v>95</v>
      </c>
      <c r="E511" s="384" t="s">
        <v>20932</v>
      </c>
      <c r="F511" s="1" t="s">
        <v>20933</v>
      </c>
      <c r="G511" s="1" t="s">
        <v>20934</v>
      </c>
      <c r="H511" s="1" t="s">
        <v>20823</v>
      </c>
      <c r="J511" s="384" t="s">
        <v>20719</v>
      </c>
      <c r="K511" s="1" t="s">
        <v>21675</v>
      </c>
      <c r="L511" s="227" t="s">
        <v>21676</v>
      </c>
    </row>
    <row r="512" spans="2:12" x14ac:dyDescent="0.25">
      <c r="B512" s="1">
        <v>508</v>
      </c>
      <c r="C512" s="1" t="s">
        <v>21207</v>
      </c>
      <c r="D512" s="384">
        <v>95</v>
      </c>
      <c r="E512" s="384" t="s">
        <v>20932</v>
      </c>
      <c r="F512" s="1" t="s">
        <v>20933</v>
      </c>
      <c r="G512" s="1" t="s">
        <v>20934</v>
      </c>
      <c r="H512" s="1" t="s">
        <v>20823</v>
      </c>
      <c r="I512" s="384" t="s">
        <v>197</v>
      </c>
      <c r="K512" s="1" t="s">
        <v>21677</v>
      </c>
      <c r="L512" s="227" t="s">
        <v>21678</v>
      </c>
    </row>
    <row r="513" spans="2:12" x14ac:dyDescent="0.25">
      <c r="B513" s="1">
        <v>509</v>
      </c>
      <c r="C513" s="1" t="s">
        <v>21207</v>
      </c>
      <c r="D513" s="384">
        <v>95</v>
      </c>
      <c r="E513" s="384" t="s">
        <v>20932</v>
      </c>
      <c r="F513" s="1" t="s">
        <v>20933</v>
      </c>
      <c r="G513" s="1" t="s">
        <v>20934</v>
      </c>
      <c r="H513" s="1" t="s">
        <v>20823</v>
      </c>
      <c r="I513" s="384" t="s">
        <v>197</v>
      </c>
      <c r="K513" s="1" t="s">
        <v>21679</v>
      </c>
      <c r="L513" s="227" t="s">
        <v>21679</v>
      </c>
    </row>
    <row r="514" spans="2:12" x14ac:dyDescent="0.25">
      <c r="B514" s="1">
        <v>510</v>
      </c>
      <c r="C514" s="1" t="s">
        <v>21207</v>
      </c>
      <c r="D514" s="384">
        <v>95</v>
      </c>
      <c r="E514" s="384" t="s">
        <v>20932</v>
      </c>
      <c r="F514" s="1" t="s">
        <v>20933</v>
      </c>
      <c r="G514" s="1" t="s">
        <v>20934</v>
      </c>
      <c r="H514" s="1" t="s">
        <v>20823</v>
      </c>
      <c r="K514" s="1" t="s">
        <v>21680</v>
      </c>
      <c r="L514" s="227" t="s">
        <v>21680</v>
      </c>
    </row>
    <row r="515" spans="2:12" x14ac:dyDescent="0.25">
      <c r="B515" s="1">
        <v>511</v>
      </c>
      <c r="C515" s="1" t="s">
        <v>21207</v>
      </c>
      <c r="D515" s="384">
        <v>95</v>
      </c>
      <c r="E515" s="384" t="s">
        <v>20932</v>
      </c>
      <c r="F515" s="1" t="s">
        <v>20933</v>
      </c>
      <c r="G515" s="1" t="s">
        <v>20934</v>
      </c>
      <c r="H515" s="1" t="s">
        <v>20823</v>
      </c>
      <c r="I515" s="384" t="s">
        <v>197</v>
      </c>
      <c r="K515" s="1" t="s">
        <v>21681</v>
      </c>
      <c r="L515" s="227" t="s">
        <v>21681</v>
      </c>
    </row>
    <row r="516" spans="2:12" x14ac:dyDescent="0.25">
      <c r="B516" s="1">
        <v>512</v>
      </c>
      <c r="C516" s="1" t="s">
        <v>21207</v>
      </c>
      <c r="D516" s="384">
        <v>95</v>
      </c>
      <c r="E516" s="384" t="s">
        <v>20932</v>
      </c>
      <c r="F516" s="1" t="s">
        <v>20933</v>
      </c>
      <c r="G516" s="1" t="s">
        <v>20934</v>
      </c>
      <c r="H516" s="1" t="s">
        <v>20823</v>
      </c>
      <c r="K516" s="1" t="s">
        <v>21682</v>
      </c>
      <c r="L516" s="227" t="s">
        <v>21682</v>
      </c>
    </row>
    <row r="517" spans="2:12" x14ac:dyDescent="0.25">
      <c r="B517" s="1">
        <v>513</v>
      </c>
      <c r="C517" s="1" t="s">
        <v>21207</v>
      </c>
      <c r="D517" s="384">
        <v>95</v>
      </c>
      <c r="E517" s="384" t="s">
        <v>20932</v>
      </c>
      <c r="F517" s="1" t="s">
        <v>20933</v>
      </c>
      <c r="G517" s="1" t="s">
        <v>20934</v>
      </c>
      <c r="H517" s="1" t="s">
        <v>20823</v>
      </c>
      <c r="K517" s="1" t="s">
        <v>21683</v>
      </c>
      <c r="L517" s="227" t="s">
        <v>21683</v>
      </c>
    </row>
    <row r="518" spans="2:12" x14ac:dyDescent="0.25">
      <c r="B518" s="1">
        <v>514</v>
      </c>
      <c r="C518" s="1" t="s">
        <v>21207</v>
      </c>
      <c r="D518" s="384">
        <v>95</v>
      </c>
      <c r="E518" s="384" t="s">
        <v>20932</v>
      </c>
      <c r="F518" s="1" t="s">
        <v>20933</v>
      </c>
      <c r="G518" s="1" t="s">
        <v>20934</v>
      </c>
      <c r="H518" s="1" t="s">
        <v>20823</v>
      </c>
      <c r="I518" s="384" t="s">
        <v>197</v>
      </c>
      <c r="K518" s="1" t="s">
        <v>21684</v>
      </c>
      <c r="L518" s="227" t="s">
        <v>21684</v>
      </c>
    </row>
    <row r="519" spans="2:12" x14ac:dyDescent="0.25">
      <c r="B519" s="1">
        <v>515</v>
      </c>
      <c r="C519" s="1" t="s">
        <v>21207</v>
      </c>
      <c r="D519" s="384">
        <v>95</v>
      </c>
      <c r="E519" s="384" t="s">
        <v>20932</v>
      </c>
      <c r="F519" s="1" t="s">
        <v>20933</v>
      </c>
      <c r="G519" s="1" t="s">
        <v>20934</v>
      </c>
      <c r="H519" s="1" t="s">
        <v>20823</v>
      </c>
      <c r="J519" s="384" t="s">
        <v>20813</v>
      </c>
      <c r="K519" s="1" t="s">
        <v>21685</v>
      </c>
      <c r="L519" s="227" t="s">
        <v>21685</v>
      </c>
    </row>
    <row r="520" spans="2:12" x14ac:dyDescent="0.25">
      <c r="B520" s="1">
        <v>516</v>
      </c>
      <c r="C520" s="1" t="s">
        <v>21207</v>
      </c>
      <c r="D520" s="384">
        <v>96</v>
      </c>
      <c r="E520" s="384" t="s">
        <v>20932</v>
      </c>
      <c r="F520" s="1" t="s">
        <v>20933</v>
      </c>
      <c r="G520" s="1" t="s">
        <v>20934</v>
      </c>
      <c r="H520" s="1" t="s">
        <v>20823</v>
      </c>
      <c r="K520" s="1" t="s">
        <v>21686</v>
      </c>
      <c r="L520" s="227" t="s">
        <v>21686</v>
      </c>
    </row>
    <row r="521" spans="2:12" x14ac:dyDescent="0.25">
      <c r="B521" s="1">
        <v>517</v>
      </c>
      <c r="C521" s="1" t="s">
        <v>21207</v>
      </c>
      <c r="D521" s="384">
        <v>96</v>
      </c>
      <c r="E521" s="384" t="s">
        <v>20932</v>
      </c>
      <c r="F521" s="1" t="s">
        <v>20933</v>
      </c>
      <c r="G521" s="1" t="s">
        <v>20934</v>
      </c>
      <c r="H521" s="1" t="s">
        <v>20823</v>
      </c>
      <c r="I521" s="384" t="s">
        <v>197</v>
      </c>
      <c r="K521" s="1" t="s">
        <v>21687</v>
      </c>
      <c r="L521" s="227" t="s">
        <v>21687</v>
      </c>
    </row>
    <row r="522" spans="2:12" x14ac:dyDescent="0.25">
      <c r="B522" s="1">
        <v>518</v>
      </c>
      <c r="C522" s="1" t="s">
        <v>21207</v>
      </c>
      <c r="D522" s="384">
        <v>96</v>
      </c>
      <c r="E522" s="384" t="s">
        <v>20932</v>
      </c>
      <c r="F522" s="1" t="s">
        <v>20933</v>
      </c>
      <c r="G522" s="1" t="s">
        <v>20934</v>
      </c>
      <c r="H522" s="1" t="s">
        <v>20823</v>
      </c>
      <c r="I522" s="384" t="s">
        <v>197</v>
      </c>
      <c r="K522" s="1" t="s">
        <v>21688</v>
      </c>
      <c r="L522" s="227" t="s">
        <v>21688</v>
      </c>
    </row>
    <row r="523" spans="2:12" x14ac:dyDescent="0.25">
      <c r="B523" s="1">
        <v>519</v>
      </c>
      <c r="C523" s="1" t="s">
        <v>21207</v>
      </c>
      <c r="D523" s="384">
        <v>96</v>
      </c>
      <c r="E523" s="384" t="s">
        <v>20932</v>
      </c>
      <c r="F523" s="1" t="s">
        <v>20933</v>
      </c>
      <c r="G523" s="1" t="s">
        <v>20934</v>
      </c>
      <c r="H523" s="1" t="s">
        <v>20823</v>
      </c>
      <c r="K523" s="1" t="s">
        <v>21689</v>
      </c>
      <c r="L523" s="227" t="s">
        <v>21689</v>
      </c>
    </row>
    <row r="524" spans="2:12" x14ac:dyDescent="0.25">
      <c r="B524" s="1">
        <v>520</v>
      </c>
      <c r="C524" s="1" t="s">
        <v>21207</v>
      </c>
      <c r="D524" s="384">
        <v>96</v>
      </c>
      <c r="E524" s="384" t="s">
        <v>20932</v>
      </c>
      <c r="F524" s="1" t="s">
        <v>20933</v>
      </c>
      <c r="G524" s="1" t="s">
        <v>20934</v>
      </c>
      <c r="H524" s="1" t="s">
        <v>20823</v>
      </c>
      <c r="K524" s="1" t="s">
        <v>21690</v>
      </c>
      <c r="L524" s="227" t="s">
        <v>21690</v>
      </c>
    </row>
    <row r="525" spans="2:12" x14ac:dyDescent="0.25">
      <c r="B525" s="1">
        <v>521</v>
      </c>
      <c r="C525" s="1" t="s">
        <v>21207</v>
      </c>
      <c r="D525" s="384">
        <v>96</v>
      </c>
      <c r="E525" s="384" t="s">
        <v>20932</v>
      </c>
      <c r="F525" s="1" t="s">
        <v>20933</v>
      </c>
      <c r="G525" s="1" t="s">
        <v>20934</v>
      </c>
      <c r="H525" s="1" t="s">
        <v>20823</v>
      </c>
      <c r="K525" s="1" t="s">
        <v>21691</v>
      </c>
      <c r="L525" s="227" t="s">
        <v>21691</v>
      </c>
    </row>
    <row r="526" spans="2:12" x14ac:dyDescent="0.25">
      <c r="B526" s="1">
        <v>522</v>
      </c>
      <c r="C526" s="1" t="s">
        <v>21207</v>
      </c>
      <c r="D526" s="384">
        <v>96</v>
      </c>
      <c r="E526" s="384" t="s">
        <v>20932</v>
      </c>
      <c r="F526" s="1" t="s">
        <v>20933</v>
      </c>
      <c r="G526" s="1" t="s">
        <v>20934</v>
      </c>
      <c r="H526" s="1" t="s">
        <v>20823</v>
      </c>
      <c r="K526" s="1" t="s">
        <v>21692</v>
      </c>
      <c r="L526" s="227" t="s">
        <v>21692</v>
      </c>
    </row>
    <row r="527" spans="2:12" x14ac:dyDescent="0.25">
      <c r="B527" s="1">
        <v>523</v>
      </c>
      <c r="C527" s="1" t="s">
        <v>21207</v>
      </c>
      <c r="D527" s="384">
        <v>96</v>
      </c>
      <c r="E527" s="384" t="s">
        <v>20932</v>
      </c>
      <c r="F527" s="1" t="s">
        <v>20933</v>
      </c>
      <c r="G527" s="1" t="s">
        <v>20934</v>
      </c>
      <c r="H527" s="1" t="s">
        <v>20823</v>
      </c>
      <c r="K527" s="1" t="s">
        <v>21693</v>
      </c>
      <c r="L527" s="227" t="s">
        <v>21693</v>
      </c>
    </row>
    <row r="528" spans="2:12" x14ac:dyDescent="0.25">
      <c r="B528" s="1">
        <v>524</v>
      </c>
      <c r="C528" s="1" t="s">
        <v>21207</v>
      </c>
      <c r="D528" s="384">
        <v>96</v>
      </c>
      <c r="E528" s="384" t="s">
        <v>20932</v>
      </c>
      <c r="F528" s="1" t="s">
        <v>20933</v>
      </c>
      <c r="G528" s="1" t="s">
        <v>20934</v>
      </c>
      <c r="H528" s="1" t="s">
        <v>20823</v>
      </c>
      <c r="I528" s="384" t="s">
        <v>197</v>
      </c>
      <c r="K528" s="1" t="s">
        <v>21694</v>
      </c>
      <c r="L528" s="227" t="s">
        <v>21694</v>
      </c>
    </row>
    <row r="529" spans="2:12" x14ac:dyDescent="0.25">
      <c r="B529" s="1">
        <v>525</v>
      </c>
      <c r="C529" s="1" t="s">
        <v>21207</v>
      </c>
      <c r="D529" s="384">
        <v>96</v>
      </c>
      <c r="E529" s="384" t="s">
        <v>20932</v>
      </c>
      <c r="F529" s="1" t="s">
        <v>20933</v>
      </c>
      <c r="G529" s="1" t="s">
        <v>20934</v>
      </c>
      <c r="H529" s="1" t="s">
        <v>20823</v>
      </c>
      <c r="K529" s="1" t="s">
        <v>21695</v>
      </c>
      <c r="L529" s="227" t="s">
        <v>21695</v>
      </c>
    </row>
    <row r="530" spans="2:12" x14ac:dyDescent="0.25">
      <c r="B530" s="1">
        <v>526</v>
      </c>
      <c r="C530" s="1" t="s">
        <v>21207</v>
      </c>
      <c r="D530" s="384">
        <v>96</v>
      </c>
      <c r="E530" s="384" t="s">
        <v>20932</v>
      </c>
      <c r="F530" s="1" t="s">
        <v>20933</v>
      </c>
      <c r="G530" s="1" t="s">
        <v>20934</v>
      </c>
      <c r="H530" s="1" t="s">
        <v>20823</v>
      </c>
      <c r="K530" s="1" t="s">
        <v>21696</v>
      </c>
      <c r="L530" s="227" t="s">
        <v>21696</v>
      </c>
    </row>
    <row r="531" spans="2:12" x14ac:dyDescent="0.25">
      <c r="B531" s="1">
        <v>527</v>
      </c>
      <c r="C531" s="1" t="s">
        <v>21207</v>
      </c>
      <c r="D531" s="384">
        <v>96</v>
      </c>
      <c r="E531" s="384" t="s">
        <v>20932</v>
      </c>
      <c r="F531" s="1" t="s">
        <v>20933</v>
      </c>
      <c r="G531" s="1" t="s">
        <v>20934</v>
      </c>
      <c r="H531" s="1" t="s">
        <v>20823</v>
      </c>
      <c r="K531" s="1" t="s">
        <v>21697</v>
      </c>
      <c r="L531" s="227" t="s">
        <v>21697</v>
      </c>
    </row>
    <row r="532" spans="2:12" x14ac:dyDescent="0.25">
      <c r="B532" s="1">
        <v>528</v>
      </c>
      <c r="C532" s="1" t="s">
        <v>21207</v>
      </c>
      <c r="D532" s="384">
        <v>96</v>
      </c>
      <c r="E532" s="384" t="s">
        <v>20932</v>
      </c>
      <c r="F532" s="1" t="s">
        <v>20933</v>
      </c>
      <c r="G532" s="1" t="s">
        <v>20934</v>
      </c>
      <c r="H532" s="1" t="s">
        <v>20823</v>
      </c>
      <c r="K532" s="1" t="s">
        <v>21698</v>
      </c>
      <c r="L532" s="227" t="s">
        <v>21698</v>
      </c>
    </row>
    <row r="533" spans="2:12" x14ac:dyDescent="0.25">
      <c r="B533" s="1">
        <v>529</v>
      </c>
      <c r="C533" s="1" t="s">
        <v>21207</v>
      </c>
      <c r="D533" s="384">
        <v>97</v>
      </c>
      <c r="E533" s="384" t="s">
        <v>20932</v>
      </c>
      <c r="F533" s="1" t="s">
        <v>20933</v>
      </c>
      <c r="G533" s="1" t="s">
        <v>20934</v>
      </c>
      <c r="H533" s="1" t="s">
        <v>20823</v>
      </c>
      <c r="K533" s="1" t="s">
        <v>21699</v>
      </c>
      <c r="L533" s="227" t="s">
        <v>21699</v>
      </c>
    </row>
    <row r="534" spans="2:12" x14ac:dyDescent="0.25">
      <c r="B534" s="1">
        <v>530</v>
      </c>
      <c r="C534" s="1" t="s">
        <v>21207</v>
      </c>
      <c r="D534" s="384">
        <v>97</v>
      </c>
      <c r="E534" s="384" t="s">
        <v>20932</v>
      </c>
      <c r="F534" s="1" t="s">
        <v>20933</v>
      </c>
      <c r="G534" s="1" t="s">
        <v>20934</v>
      </c>
      <c r="H534" s="1" t="s">
        <v>20823</v>
      </c>
      <c r="K534" s="1" t="s">
        <v>21700</v>
      </c>
      <c r="L534" s="227" t="s">
        <v>21700</v>
      </c>
    </row>
    <row r="535" spans="2:12" x14ac:dyDescent="0.25">
      <c r="B535" s="1">
        <v>531</v>
      </c>
      <c r="C535" s="1" t="s">
        <v>21207</v>
      </c>
      <c r="D535" s="384">
        <v>97</v>
      </c>
      <c r="E535" s="384" t="s">
        <v>20932</v>
      </c>
      <c r="F535" s="1" t="s">
        <v>20933</v>
      </c>
      <c r="G535" s="1" t="s">
        <v>20934</v>
      </c>
      <c r="H535" s="1" t="s">
        <v>20823</v>
      </c>
      <c r="K535" s="1" t="s">
        <v>21701</v>
      </c>
      <c r="L535" s="227" t="s">
        <v>21701</v>
      </c>
    </row>
    <row r="536" spans="2:12" x14ac:dyDescent="0.25">
      <c r="B536" s="1">
        <v>532</v>
      </c>
      <c r="C536" s="1" t="s">
        <v>21207</v>
      </c>
      <c r="D536" s="384">
        <v>97</v>
      </c>
      <c r="E536" s="384" t="s">
        <v>20932</v>
      </c>
      <c r="F536" s="1" t="s">
        <v>20933</v>
      </c>
      <c r="G536" s="1" t="s">
        <v>20934</v>
      </c>
      <c r="H536" s="1" t="s">
        <v>20823</v>
      </c>
      <c r="K536" s="1" t="s">
        <v>21702</v>
      </c>
      <c r="L536" s="227" t="s">
        <v>21702</v>
      </c>
    </row>
    <row r="537" spans="2:12" x14ac:dyDescent="0.25">
      <c r="B537" s="1">
        <v>533</v>
      </c>
      <c r="C537" s="1" t="s">
        <v>21207</v>
      </c>
      <c r="D537" s="384">
        <v>97</v>
      </c>
      <c r="E537" s="384" t="s">
        <v>20932</v>
      </c>
      <c r="F537" s="1" t="s">
        <v>20933</v>
      </c>
      <c r="G537" s="1" t="s">
        <v>20934</v>
      </c>
      <c r="H537" s="1" t="s">
        <v>20823</v>
      </c>
      <c r="K537" s="1" t="s">
        <v>21703</v>
      </c>
      <c r="L537" s="227" t="s">
        <v>21703</v>
      </c>
    </row>
    <row r="538" spans="2:12" x14ac:dyDescent="0.25">
      <c r="B538" s="1">
        <v>534</v>
      </c>
      <c r="C538" s="1" t="s">
        <v>21207</v>
      </c>
      <c r="D538" s="384">
        <v>97</v>
      </c>
      <c r="E538" s="384" t="s">
        <v>20932</v>
      </c>
      <c r="F538" s="1" t="s">
        <v>20933</v>
      </c>
      <c r="G538" s="1" t="s">
        <v>20934</v>
      </c>
      <c r="H538" s="1" t="s">
        <v>20823</v>
      </c>
      <c r="K538" s="1" t="s">
        <v>21704</v>
      </c>
      <c r="L538" s="227" t="s">
        <v>21704</v>
      </c>
    </row>
    <row r="539" spans="2:12" x14ac:dyDescent="0.25">
      <c r="B539" s="1">
        <v>535</v>
      </c>
      <c r="C539" s="1" t="s">
        <v>21207</v>
      </c>
      <c r="D539" s="384">
        <v>97</v>
      </c>
      <c r="E539" s="384" t="s">
        <v>20932</v>
      </c>
      <c r="F539" s="1" t="s">
        <v>20933</v>
      </c>
      <c r="G539" s="1" t="s">
        <v>20934</v>
      </c>
      <c r="H539" s="1" t="s">
        <v>20823</v>
      </c>
      <c r="K539" s="1" t="s">
        <v>21705</v>
      </c>
      <c r="L539" s="227" t="s">
        <v>21705</v>
      </c>
    </row>
    <row r="540" spans="2:12" x14ac:dyDescent="0.25">
      <c r="B540" s="1">
        <v>536</v>
      </c>
      <c r="C540" s="1" t="s">
        <v>21207</v>
      </c>
      <c r="D540" s="384">
        <v>97</v>
      </c>
      <c r="E540" s="384" t="s">
        <v>20932</v>
      </c>
      <c r="F540" s="1" t="s">
        <v>20933</v>
      </c>
      <c r="G540" s="1" t="s">
        <v>20934</v>
      </c>
      <c r="H540" s="1" t="s">
        <v>20823</v>
      </c>
      <c r="I540" s="384" t="s">
        <v>197</v>
      </c>
      <c r="K540" s="1" t="s">
        <v>21706</v>
      </c>
      <c r="L540" s="227" t="s">
        <v>21706</v>
      </c>
    </row>
    <row r="541" spans="2:12" x14ac:dyDescent="0.25">
      <c r="B541" s="1">
        <v>537</v>
      </c>
      <c r="C541" s="1" t="s">
        <v>21207</v>
      </c>
      <c r="D541" s="384">
        <v>97</v>
      </c>
      <c r="E541" s="384" t="s">
        <v>20932</v>
      </c>
      <c r="F541" s="1" t="s">
        <v>20933</v>
      </c>
      <c r="G541" s="1" t="s">
        <v>20934</v>
      </c>
      <c r="H541" s="1" t="s">
        <v>20823</v>
      </c>
      <c r="K541" s="1" t="s">
        <v>21707</v>
      </c>
      <c r="L541" s="227" t="s">
        <v>21707</v>
      </c>
    </row>
    <row r="542" spans="2:12" x14ac:dyDescent="0.25">
      <c r="B542" s="1">
        <v>538</v>
      </c>
      <c r="C542" s="1" t="s">
        <v>21207</v>
      </c>
      <c r="D542" s="384">
        <v>97</v>
      </c>
      <c r="E542" s="384" t="s">
        <v>20932</v>
      </c>
      <c r="F542" s="1" t="s">
        <v>20933</v>
      </c>
      <c r="G542" s="1" t="s">
        <v>20934</v>
      </c>
      <c r="H542" s="1" t="s">
        <v>20823</v>
      </c>
      <c r="K542" s="1" t="s">
        <v>21708</v>
      </c>
      <c r="L542" s="227" t="s">
        <v>21708</v>
      </c>
    </row>
    <row r="543" spans="2:12" x14ac:dyDescent="0.25">
      <c r="B543" s="1">
        <v>539</v>
      </c>
      <c r="C543" s="1" t="s">
        <v>21207</v>
      </c>
      <c r="D543" s="384">
        <v>97</v>
      </c>
      <c r="E543" s="384" t="s">
        <v>20932</v>
      </c>
      <c r="F543" s="1" t="s">
        <v>20933</v>
      </c>
      <c r="G543" s="1" t="s">
        <v>20934</v>
      </c>
      <c r="H543" s="1" t="s">
        <v>20823</v>
      </c>
      <c r="K543" s="1" t="s">
        <v>21709</v>
      </c>
      <c r="L543" s="227" t="s">
        <v>21709</v>
      </c>
    </row>
    <row r="544" spans="2:12" x14ac:dyDescent="0.25">
      <c r="B544" s="1">
        <v>540</v>
      </c>
      <c r="C544" s="1" t="s">
        <v>21207</v>
      </c>
      <c r="D544" s="384">
        <v>97</v>
      </c>
      <c r="E544" s="384" t="s">
        <v>20932</v>
      </c>
      <c r="F544" s="1" t="s">
        <v>20933</v>
      </c>
      <c r="G544" s="1" t="s">
        <v>20934</v>
      </c>
      <c r="H544" s="1" t="s">
        <v>20823</v>
      </c>
      <c r="K544" s="1" t="s">
        <v>21710</v>
      </c>
      <c r="L544" s="227" t="s">
        <v>21710</v>
      </c>
    </row>
    <row r="545" spans="2:12" x14ac:dyDescent="0.25">
      <c r="B545" s="1">
        <v>541</v>
      </c>
      <c r="C545" s="1" t="s">
        <v>21207</v>
      </c>
      <c r="D545" s="384">
        <v>97</v>
      </c>
      <c r="E545" s="384" t="s">
        <v>20932</v>
      </c>
      <c r="F545" s="1" t="s">
        <v>20933</v>
      </c>
      <c r="G545" s="1" t="s">
        <v>20934</v>
      </c>
      <c r="H545" s="1" t="s">
        <v>20823</v>
      </c>
      <c r="I545" s="384" t="s">
        <v>197</v>
      </c>
      <c r="K545" s="1" t="s">
        <v>21711</v>
      </c>
      <c r="L545" s="227" t="s">
        <v>21711</v>
      </c>
    </row>
    <row r="546" spans="2:12" x14ac:dyDescent="0.25">
      <c r="B546" s="1">
        <v>542</v>
      </c>
      <c r="C546" s="1" t="s">
        <v>21207</v>
      </c>
      <c r="D546" s="384">
        <v>97</v>
      </c>
      <c r="E546" s="384" t="s">
        <v>20932</v>
      </c>
      <c r="F546" s="1" t="s">
        <v>20933</v>
      </c>
      <c r="G546" s="1" t="s">
        <v>20934</v>
      </c>
      <c r="H546" s="1" t="s">
        <v>20823</v>
      </c>
      <c r="J546" s="384" t="s">
        <v>20813</v>
      </c>
      <c r="K546" s="1" t="s">
        <v>21712</v>
      </c>
      <c r="L546" s="227" t="s">
        <v>21712</v>
      </c>
    </row>
    <row r="547" spans="2:12" x14ac:dyDescent="0.25">
      <c r="B547" s="1">
        <v>543</v>
      </c>
      <c r="C547" s="1" t="s">
        <v>21207</v>
      </c>
      <c r="D547" s="384">
        <v>98</v>
      </c>
      <c r="E547" s="384" t="s">
        <v>20932</v>
      </c>
      <c r="F547" s="1" t="s">
        <v>20933</v>
      </c>
      <c r="G547" s="1" t="s">
        <v>20934</v>
      </c>
      <c r="H547" s="1" t="s">
        <v>20823</v>
      </c>
      <c r="K547" s="1" t="s">
        <v>21713</v>
      </c>
      <c r="L547" s="227" t="s">
        <v>21713</v>
      </c>
    </row>
    <row r="548" spans="2:12" x14ac:dyDescent="0.25">
      <c r="B548" s="1">
        <v>544</v>
      </c>
      <c r="C548" s="1" t="s">
        <v>21207</v>
      </c>
      <c r="D548" s="384">
        <v>98</v>
      </c>
      <c r="E548" s="384" t="s">
        <v>20932</v>
      </c>
      <c r="F548" s="1" t="s">
        <v>20933</v>
      </c>
      <c r="G548" s="1" t="s">
        <v>20934</v>
      </c>
      <c r="H548" s="1" t="s">
        <v>20823</v>
      </c>
      <c r="K548" s="1" t="s">
        <v>21714</v>
      </c>
      <c r="L548" s="227" t="s">
        <v>21714</v>
      </c>
    </row>
    <row r="549" spans="2:12" x14ac:dyDescent="0.25">
      <c r="B549" s="1">
        <v>545</v>
      </c>
      <c r="C549" s="1" t="s">
        <v>21207</v>
      </c>
      <c r="D549" s="384">
        <v>98</v>
      </c>
      <c r="E549" s="384" t="s">
        <v>20932</v>
      </c>
      <c r="F549" s="1" t="s">
        <v>20933</v>
      </c>
      <c r="G549" s="1" t="s">
        <v>20934</v>
      </c>
      <c r="H549" s="1" t="s">
        <v>20823</v>
      </c>
      <c r="K549" s="1" t="s">
        <v>21715</v>
      </c>
      <c r="L549" s="227" t="s">
        <v>21715</v>
      </c>
    </row>
    <row r="550" spans="2:12" x14ac:dyDescent="0.25">
      <c r="B550" s="1">
        <v>546</v>
      </c>
      <c r="C550" s="1" t="s">
        <v>21207</v>
      </c>
      <c r="D550" s="384">
        <v>99</v>
      </c>
      <c r="E550" s="384" t="s">
        <v>20965</v>
      </c>
      <c r="F550" s="1" t="s">
        <v>20966</v>
      </c>
      <c r="G550" s="1" t="s">
        <v>20934</v>
      </c>
      <c r="H550" s="1" t="s">
        <v>20920</v>
      </c>
      <c r="K550" s="1" t="s">
        <v>21716</v>
      </c>
      <c r="L550" s="227" t="s">
        <v>21716</v>
      </c>
    </row>
    <row r="551" spans="2:12" x14ac:dyDescent="0.25">
      <c r="B551" s="1">
        <v>547</v>
      </c>
      <c r="C551" s="1" t="s">
        <v>21207</v>
      </c>
      <c r="D551" s="384">
        <v>100</v>
      </c>
      <c r="E551" s="384" t="s">
        <v>20965</v>
      </c>
      <c r="F551" s="1" t="s">
        <v>20966</v>
      </c>
      <c r="G551" s="1" t="s">
        <v>20934</v>
      </c>
      <c r="H551" s="1" t="s">
        <v>20920</v>
      </c>
      <c r="I551" s="384" t="s">
        <v>197</v>
      </c>
      <c r="K551" s="1" t="s">
        <v>21717</v>
      </c>
      <c r="L551" s="227" t="s">
        <v>21717</v>
      </c>
    </row>
    <row r="552" spans="2:12" x14ac:dyDescent="0.25">
      <c r="B552" s="1">
        <v>548</v>
      </c>
      <c r="C552" s="1" t="s">
        <v>21207</v>
      </c>
      <c r="D552" s="384">
        <v>100</v>
      </c>
      <c r="E552" s="384" t="s">
        <v>20965</v>
      </c>
      <c r="F552" s="1" t="s">
        <v>20966</v>
      </c>
      <c r="G552" s="1" t="s">
        <v>20934</v>
      </c>
      <c r="H552" s="1" t="s">
        <v>20920</v>
      </c>
      <c r="I552" s="384" t="s">
        <v>197</v>
      </c>
      <c r="K552" s="1" t="s">
        <v>21718</v>
      </c>
      <c r="L552" s="227" t="s">
        <v>21719</v>
      </c>
    </row>
    <row r="553" spans="2:12" x14ac:dyDescent="0.25">
      <c r="B553" s="1">
        <v>549</v>
      </c>
      <c r="C553" s="1" t="s">
        <v>21207</v>
      </c>
      <c r="D553" s="384">
        <v>100</v>
      </c>
      <c r="E553" s="384" t="s">
        <v>20965</v>
      </c>
      <c r="F553" s="1" t="s">
        <v>20966</v>
      </c>
      <c r="G553" s="1" t="s">
        <v>20934</v>
      </c>
      <c r="H553" s="1" t="s">
        <v>20920</v>
      </c>
      <c r="K553" s="1" t="s">
        <v>21720</v>
      </c>
      <c r="L553" s="227" t="s">
        <v>21721</v>
      </c>
    </row>
    <row r="554" spans="2:12" x14ac:dyDescent="0.25">
      <c r="B554" s="1">
        <v>550</v>
      </c>
      <c r="C554" s="1" t="s">
        <v>21207</v>
      </c>
      <c r="D554" s="384">
        <v>101</v>
      </c>
      <c r="E554" s="384" t="s">
        <v>20965</v>
      </c>
      <c r="F554" s="1" t="s">
        <v>20966</v>
      </c>
      <c r="G554" s="1" t="s">
        <v>20934</v>
      </c>
      <c r="H554" s="1" t="s">
        <v>20920</v>
      </c>
      <c r="K554" s="1" t="s">
        <v>21722</v>
      </c>
      <c r="L554" s="227" t="s">
        <v>21723</v>
      </c>
    </row>
    <row r="555" spans="2:12" x14ac:dyDescent="0.25">
      <c r="B555" s="1">
        <v>551</v>
      </c>
      <c r="C555" s="1" t="s">
        <v>21207</v>
      </c>
      <c r="D555" s="384">
        <v>102</v>
      </c>
      <c r="E555" s="384" t="s">
        <v>20965</v>
      </c>
      <c r="F555" s="1" t="s">
        <v>20966</v>
      </c>
      <c r="G555" s="1" t="s">
        <v>20934</v>
      </c>
      <c r="H555" s="1" t="s">
        <v>20920</v>
      </c>
      <c r="I555" s="384" t="s">
        <v>184</v>
      </c>
      <c r="K555" s="1" t="s">
        <v>21724</v>
      </c>
      <c r="L555" s="227" t="s">
        <v>21725</v>
      </c>
    </row>
    <row r="556" spans="2:12" x14ac:dyDescent="0.25">
      <c r="B556" s="1">
        <v>552</v>
      </c>
      <c r="C556" s="1" t="s">
        <v>21207</v>
      </c>
      <c r="D556" s="384">
        <v>102</v>
      </c>
      <c r="E556" s="384" t="s">
        <v>20965</v>
      </c>
      <c r="F556" s="1" t="s">
        <v>20966</v>
      </c>
      <c r="G556" s="1" t="s">
        <v>20934</v>
      </c>
      <c r="H556" s="1" t="s">
        <v>20920</v>
      </c>
      <c r="K556" s="1" t="s">
        <v>21726</v>
      </c>
      <c r="L556" s="227" t="s">
        <v>21727</v>
      </c>
    </row>
    <row r="557" spans="2:12" x14ac:dyDescent="0.25">
      <c r="B557" s="1">
        <v>553</v>
      </c>
      <c r="C557" s="1" t="s">
        <v>21207</v>
      </c>
      <c r="D557" s="384">
        <v>102</v>
      </c>
      <c r="E557" s="384" t="s">
        <v>20965</v>
      </c>
      <c r="F557" s="1" t="s">
        <v>20966</v>
      </c>
      <c r="G557" s="1" t="s">
        <v>20934</v>
      </c>
      <c r="H557" s="1" t="s">
        <v>20920</v>
      </c>
      <c r="K557" s="1" t="s">
        <v>21728</v>
      </c>
      <c r="L557" s="227" t="s">
        <v>21728</v>
      </c>
    </row>
    <row r="558" spans="2:12" x14ac:dyDescent="0.25">
      <c r="B558" s="1">
        <v>554</v>
      </c>
      <c r="C558" s="1" t="s">
        <v>21207</v>
      </c>
      <c r="D558" s="384">
        <v>103</v>
      </c>
      <c r="E558" s="384" t="s">
        <v>20965</v>
      </c>
      <c r="F558" s="1" t="s">
        <v>20966</v>
      </c>
      <c r="G558" s="1" t="s">
        <v>20934</v>
      </c>
      <c r="H558" s="1" t="s">
        <v>20920</v>
      </c>
      <c r="I558" s="384" t="s">
        <v>197</v>
      </c>
      <c r="K558" s="1" t="s">
        <v>21729</v>
      </c>
      <c r="L558" s="227" t="s">
        <v>21730</v>
      </c>
    </row>
    <row r="559" spans="2:12" x14ac:dyDescent="0.25">
      <c r="B559" s="1">
        <v>555</v>
      </c>
      <c r="C559" s="1" t="s">
        <v>21207</v>
      </c>
      <c r="D559" s="384">
        <v>103</v>
      </c>
      <c r="E559" s="384" t="s">
        <v>20965</v>
      </c>
      <c r="F559" s="1" t="s">
        <v>20966</v>
      </c>
      <c r="G559" s="1" t="s">
        <v>20934</v>
      </c>
      <c r="H559" s="1" t="s">
        <v>20920</v>
      </c>
      <c r="K559" s="1" t="s">
        <v>21731</v>
      </c>
      <c r="L559" s="227" t="s">
        <v>21732</v>
      </c>
    </row>
    <row r="560" spans="2:12" x14ac:dyDescent="0.25">
      <c r="B560" s="1">
        <v>556</v>
      </c>
      <c r="C560" s="1" t="s">
        <v>21207</v>
      </c>
      <c r="D560" s="384">
        <v>103</v>
      </c>
      <c r="E560" s="384" t="s">
        <v>20965</v>
      </c>
      <c r="F560" s="1" t="s">
        <v>20966</v>
      </c>
      <c r="G560" s="1" t="s">
        <v>20934</v>
      </c>
      <c r="H560" s="1" t="s">
        <v>20920</v>
      </c>
      <c r="K560" s="1" t="s">
        <v>21733</v>
      </c>
      <c r="L560" s="227" t="s">
        <v>21734</v>
      </c>
    </row>
    <row r="561" spans="2:12" x14ac:dyDescent="0.25">
      <c r="B561" s="1">
        <v>557</v>
      </c>
      <c r="C561" s="1" t="s">
        <v>21207</v>
      </c>
      <c r="D561" s="384">
        <v>104</v>
      </c>
      <c r="E561" s="384" t="s">
        <v>20965</v>
      </c>
      <c r="F561" s="1" t="s">
        <v>20966</v>
      </c>
      <c r="G561" s="1" t="s">
        <v>20934</v>
      </c>
      <c r="H561" s="1" t="s">
        <v>20920</v>
      </c>
      <c r="K561" s="1" t="s">
        <v>21735</v>
      </c>
      <c r="L561" s="227" t="s">
        <v>21735</v>
      </c>
    </row>
    <row r="562" spans="2:12" x14ac:dyDescent="0.25">
      <c r="B562" s="1">
        <v>558</v>
      </c>
      <c r="C562" s="1" t="s">
        <v>21207</v>
      </c>
      <c r="D562" s="384">
        <v>105</v>
      </c>
      <c r="E562" s="384" t="s">
        <v>21736</v>
      </c>
      <c r="F562" s="1" t="s">
        <v>21262</v>
      </c>
      <c r="G562" s="1" t="s">
        <v>20934</v>
      </c>
      <c r="H562" s="1" t="s">
        <v>20920</v>
      </c>
      <c r="K562" s="1" t="s">
        <v>21737</v>
      </c>
      <c r="L562" s="227" t="s">
        <v>21738</v>
      </c>
    </row>
    <row r="563" spans="2:12" x14ac:dyDescent="0.25">
      <c r="B563" s="1">
        <v>559</v>
      </c>
      <c r="C563" s="1" t="s">
        <v>21207</v>
      </c>
      <c r="D563" s="384">
        <v>105</v>
      </c>
      <c r="E563" s="384" t="s">
        <v>21736</v>
      </c>
      <c r="F563" s="1" t="s">
        <v>21262</v>
      </c>
      <c r="G563" s="1" t="s">
        <v>20934</v>
      </c>
      <c r="H563" s="1" t="s">
        <v>20920</v>
      </c>
      <c r="I563" s="384" t="s">
        <v>197</v>
      </c>
      <c r="K563" s="1" t="s">
        <v>21739</v>
      </c>
      <c r="L563" s="227" t="s">
        <v>21740</v>
      </c>
    </row>
    <row r="564" spans="2:12" x14ac:dyDescent="0.25">
      <c r="B564" s="1">
        <v>560</v>
      </c>
      <c r="C564" s="1" t="s">
        <v>21207</v>
      </c>
      <c r="D564" s="384">
        <v>105</v>
      </c>
      <c r="E564" s="384" t="s">
        <v>21736</v>
      </c>
      <c r="F564" s="1" t="s">
        <v>21262</v>
      </c>
      <c r="G564" s="1" t="s">
        <v>20934</v>
      </c>
      <c r="H564" s="1" t="s">
        <v>20920</v>
      </c>
      <c r="I564" s="384" t="s">
        <v>197</v>
      </c>
      <c r="K564" s="1" t="s">
        <v>21741</v>
      </c>
      <c r="L564" s="227" t="s">
        <v>21741</v>
      </c>
    </row>
    <row r="565" spans="2:12" x14ac:dyDescent="0.25">
      <c r="B565" s="1">
        <v>561</v>
      </c>
      <c r="C565" s="1" t="s">
        <v>21207</v>
      </c>
      <c r="D565" s="384">
        <v>105</v>
      </c>
      <c r="E565" s="384" t="s">
        <v>21736</v>
      </c>
      <c r="F565" s="1" t="s">
        <v>21262</v>
      </c>
      <c r="G565" s="1" t="s">
        <v>20934</v>
      </c>
      <c r="H565" s="1" t="s">
        <v>20920</v>
      </c>
      <c r="K565" s="1" t="s">
        <v>21742</v>
      </c>
      <c r="L565" s="227" t="s">
        <v>21743</v>
      </c>
    </row>
    <row r="566" spans="2:12" x14ac:dyDescent="0.25">
      <c r="B566" s="1">
        <v>562</v>
      </c>
      <c r="C566" s="1" t="s">
        <v>21207</v>
      </c>
      <c r="D566" s="384">
        <v>105</v>
      </c>
      <c r="E566" s="384" t="s">
        <v>21736</v>
      </c>
      <c r="F566" s="1" t="s">
        <v>21262</v>
      </c>
      <c r="G566" s="1" t="s">
        <v>20934</v>
      </c>
      <c r="H566" s="1" t="s">
        <v>20920</v>
      </c>
      <c r="I566" s="384" t="s">
        <v>197</v>
      </c>
      <c r="K566" s="1" t="s">
        <v>21744</v>
      </c>
      <c r="L566" s="227" t="s">
        <v>21744</v>
      </c>
    </row>
    <row r="567" spans="2:12" x14ac:dyDescent="0.25">
      <c r="B567" s="1">
        <v>563</v>
      </c>
      <c r="C567" s="1" t="s">
        <v>21207</v>
      </c>
      <c r="D567" s="384">
        <v>105</v>
      </c>
      <c r="E567" s="384" t="s">
        <v>21736</v>
      </c>
      <c r="F567" s="1" t="s">
        <v>21262</v>
      </c>
      <c r="G567" s="1" t="s">
        <v>20934</v>
      </c>
      <c r="H567" s="1" t="s">
        <v>20920</v>
      </c>
      <c r="K567" s="1" t="s">
        <v>21745</v>
      </c>
      <c r="L567" s="227" t="s">
        <v>21745</v>
      </c>
    </row>
    <row r="568" spans="2:12" x14ac:dyDescent="0.25">
      <c r="B568" s="1">
        <v>564</v>
      </c>
      <c r="C568" s="1" t="s">
        <v>21207</v>
      </c>
      <c r="D568" s="384">
        <v>105</v>
      </c>
      <c r="E568" s="384" t="s">
        <v>21736</v>
      </c>
      <c r="F568" s="1" t="s">
        <v>21262</v>
      </c>
      <c r="G568" s="1" t="s">
        <v>20934</v>
      </c>
      <c r="H568" s="1" t="s">
        <v>20920</v>
      </c>
      <c r="K568" s="1" t="s">
        <v>21746</v>
      </c>
      <c r="L568" s="227" t="s">
        <v>21746</v>
      </c>
    </row>
    <row r="569" spans="2:12" x14ac:dyDescent="0.25">
      <c r="B569" s="1">
        <v>565</v>
      </c>
      <c r="C569" s="1" t="s">
        <v>21207</v>
      </c>
      <c r="D569" s="384">
        <v>105</v>
      </c>
      <c r="E569" s="384" t="s">
        <v>21736</v>
      </c>
      <c r="F569" s="1" t="s">
        <v>21262</v>
      </c>
      <c r="G569" s="1" t="s">
        <v>20934</v>
      </c>
      <c r="H569" s="1" t="s">
        <v>20920</v>
      </c>
      <c r="I569" s="384" t="s">
        <v>197</v>
      </c>
      <c r="K569" s="1" t="s">
        <v>21747</v>
      </c>
      <c r="L569" s="227" t="s">
        <v>21747</v>
      </c>
    </row>
    <row r="570" spans="2:12" x14ac:dyDescent="0.25">
      <c r="B570" s="1">
        <v>566</v>
      </c>
      <c r="C570" s="1" t="s">
        <v>21207</v>
      </c>
      <c r="D570" s="384">
        <v>105</v>
      </c>
      <c r="E570" s="384" t="s">
        <v>21736</v>
      </c>
      <c r="F570" s="1" t="s">
        <v>21262</v>
      </c>
      <c r="G570" s="1" t="s">
        <v>20934</v>
      </c>
      <c r="H570" s="1" t="s">
        <v>20920</v>
      </c>
      <c r="K570" s="1" t="s">
        <v>21748</v>
      </c>
      <c r="L570" s="227" t="s">
        <v>21749</v>
      </c>
    </row>
    <row r="571" spans="2:12" x14ac:dyDescent="0.25">
      <c r="B571" s="1">
        <v>567</v>
      </c>
      <c r="C571" s="1" t="s">
        <v>21207</v>
      </c>
      <c r="D571" s="384">
        <v>105</v>
      </c>
      <c r="E571" s="384" t="s">
        <v>21736</v>
      </c>
      <c r="F571" s="1" t="s">
        <v>21262</v>
      </c>
      <c r="G571" s="1" t="s">
        <v>20934</v>
      </c>
      <c r="H571" s="1" t="s">
        <v>20920</v>
      </c>
      <c r="I571" s="384" t="s">
        <v>197</v>
      </c>
      <c r="K571" s="1" t="s">
        <v>21750</v>
      </c>
      <c r="L571" s="227" t="s">
        <v>21750</v>
      </c>
    </row>
    <row r="572" spans="2:12" x14ac:dyDescent="0.25">
      <c r="B572" s="1">
        <v>568</v>
      </c>
      <c r="C572" s="1" t="s">
        <v>21207</v>
      </c>
      <c r="D572" s="384">
        <v>105</v>
      </c>
      <c r="E572" s="384" t="s">
        <v>21736</v>
      </c>
      <c r="F572" s="1" t="s">
        <v>21262</v>
      </c>
      <c r="G572" s="1" t="s">
        <v>20934</v>
      </c>
      <c r="H572" s="1" t="s">
        <v>20920</v>
      </c>
      <c r="K572" s="1" t="s">
        <v>21751</v>
      </c>
      <c r="L572" s="227" t="s">
        <v>21751</v>
      </c>
    </row>
    <row r="573" spans="2:12" x14ac:dyDescent="0.25">
      <c r="B573" s="1">
        <v>569</v>
      </c>
      <c r="C573" s="1" t="s">
        <v>21207</v>
      </c>
      <c r="D573" s="384">
        <v>105</v>
      </c>
      <c r="E573" s="384" t="s">
        <v>21736</v>
      </c>
      <c r="F573" s="1" t="s">
        <v>21262</v>
      </c>
      <c r="G573" s="1" t="s">
        <v>20934</v>
      </c>
      <c r="H573" s="1" t="s">
        <v>20920</v>
      </c>
      <c r="I573" s="384" t="s">
        <v>197</v>
      </c>
      <c r="K573" s="1" t="s">
        <v>21752</v>
      </c>
      <c r="L573" s="227" t="s">
        <v>21752</v>
      </c>
    </row>
    <row r="574" spans="2:12" x14ac:dyDescent="0.25">
      <c r="B574" s="1">
        <v>570</v>
      </c>
      <c r="C574" s="1" t="s">
        <v>21207</v>
      </c>
      <c r="D574" s="384">
        <v>105</v>
      </c>
      <c r="E574" s="384" t="s">
        <v>21736</v>
      </c>
      <c r="F574" s="1" t="s">
        <v>21262</v>
      </c>
      <c r="G574" s="1" t="s">
        <v>20934</v>
      </c>
      <c r="H574" s="1" t="s">
        <v>20920</v>
      </c>
      <c r="I574" s="384" t="s">
        <v>197</v>
      </c>
      <c r="K574" s="1" t="s">
        <v>21753</v>
      </c>
      <c r="L574" s="227" t="s">
        <v>21753</v>
      </c>
    </row>
    <row r="575" spans="2:12" x14ac:dyDescent="0.25">
      <c r="B575" s="1">
        <v>571</v>
      </c>
      <c r="C575" s="1" t="s">
        <v>21207</v>
      </c>
      <c r="D575" s="384">
        <v>105</v>
      </c>
      <c r="E575" s="384" t="s">
        <v>21736</v>
      </c>
      <c r="F575" s="1" t="s">
        <v>21262</v>
      </c>
      <c r="G575" s="1" t="s">
        <v>20934</v>
      </c>
      <c r="H575" s="1" t="s">
        <v>20920</v>
      </c>
      <c r="K575" s="1" t="s">
        <v>21754</v>
      </c>
      <c r="L575" s="227" t="s">
        <v>21754</v>
      </c>
    </row>
    <row r="576" spans="2:12" x14ac:dyDescent="0.25">
      <c r="B576" s="1">
        <v>572</v>
      </c>
      <c r="C576" s="1" t="s">
        <v>21207</v>
      </c>
      <c r="D576" s="384">
        <v>105</v>
      </c>
      <c r="E576" s="384" t="s">
        <v>21736</v>
      </c>
      <c r="F576" s="1" t="s">
        <v>21262</v>
      </c>
      <c r="G576" s="1" t="s">
        <v>20934</v>
      </c>
      <c r="H576" s="1" t="s">
        <v>20920</v>
      </c>
      <c r="K576" s="1" t="s">
        <v>21755</v>
      </c>
      <c r="L576" s="227" t="s">
        <v>21755</v>
      </c>
    </row>
    <row r="577" spans="2:12" x14ac:dyDescent="0.25">
      <c r="B577" s="1">
        <v>573</v>
      </c>
      <c r="C577" s="1" t="s">
        <v>21207</v>
      </c>
      <c r="D577" s="384">
        <v>105</v>
      </c>
      <c r="E577" s="384" t="s">
        <v>21736</v>
      </c>
      <c r="F577" s="1" t="s">
        <v>21262</v>
      </c>
      <c r="G577" s="1" t="s">
        <v>20934</v>
      </c>
      <c r="H577" s="1" t="s">
        <v>20920</v>
      </c>
      <c r="I577" s="384" t="s">
        <v>197</v>
      </c>
      <c r="K577" s="1" t="s">
        <v>21756</v>
      </c>
      <c r="L577" s="227" t="s">
        <v>21756</v>
      </c>
    </row>
    <row r="578" spans="2:12" x14ac:dyDescent="0.25">
      <c r="B578" s="1">
        <v>574</v>
      </c>
      <c r="C578" s="1" t="s">
        <v>21207</v>
      </c>
      <c r="D578" s="384">
        <v>107</v>
      </c>
      <c r="E578" s="384" t="s">
        <v>21736</v>
      </c>
      <c r="F578" s="1" t="s">
        <v>21262</v>
      </c>
      <c r="G578" s="1" t="s">
        <v>20934</v>
      </c>
      <c r="H578" s="1" t="s">
        <v>20920</v>
      </c>
      <c r="K578" s="1" t="s">
        <v>21757</v>
      </c>
      <c r="L578" s="227" t="s">
        <v>21757</v>
      </c>
    </row>
    <row r="579" spans="2:12" x14ac:dyDescent="0.25">
      <c r="B579" s="1">
        <v>575</v>
      </c>
      <c r="C579" s="1" t="s">
        <v>21207</v>
      </c>
      <c r="D579" s="384">
        <v>3</v>
      </c>
      <c r="E579" s="384" t="s">
        <v>20712</v>
      </c>
      <c r="F579" s="1" t="s">
        <v>20713</v>
      </c>
      <c r="G579" s="1" t="s">
        <v>20972</v>
      </c>
      <c r="H579" s="1" t="s">
        <v>20715</v>
      </c>
      <c r="K579" s="1" t="s">
        <v>21758</v>
      </c>
      <c r="L579" s="227" t="s">
        <v>21759</v>
      </c>
    </row>
    <row r="580" spans="2:12" x14ac:dyDescent="0.25">
      <c r="B580" s="1">
        <v>576</v>
      </c>
      <c r="C580" s="1" t="s">
        <v>21207</v>
      </c>
      <c r="D580" s="384">
        <v>4</v>
      </c>
      <c r="E580" s="384" t="s">
        <v>20712</v>
      </c>
      <c r="F580" s="1" t="s">
        <v>20713</v>
      </c>
      <c r="G580" s="1" t="s">
        <v>20972</v>
      </c>
      <c r="H580" s="1" t="s">
        <v>20715</v>
      </c>
      <c r="K580" s="1" t="s">
        <v>21760</v>
      </c>
      <c r="L580" s="227" t="s">
        <v>21760</v>
      </c>
    </row>
    <row r="581" spans="2:12" x14ac:dyDescent="0.25">
      <c r="B581" s="1">
        <v>577</v>
      </c>
      <c r="C581" s="1" t="s">
        <v>21207</v>
      </c>
      <c r="D581" s="384">
        <v>5</v>
      </c>
      <c r="E581" s="384" t="s">
        <v>21215</v>
      </c>
      <c r="F581" s="1" t="s">
        <v>21216</v>
      </c>
      <c r="G581" s="1" t="s">
        <v>21761</v>
      </c>
      <c r="H581" s="1" t="s">
        <v>20715</v>
      </c>
      <c r="I581" s="384" t="s">
        <v>197</v>
      </c>
      <c r="K581" s="1" t="s">
        <v>21762</v>
      </c>
      <c r="L581" s="227" t="s">
        <v>21763</v>
      </c>
    </row>
    <row r="582" spans="2:12" x14ac:dyDescent="0.25">
      <c r="B582" s="1">
        <v>578</v>
      </c>
      <c r="C582" s="1" t="s">
        <v>21207</v>
      </c>
      <c r="D582" s="384">
        <v>5</v>
      </c>
      <c r="E582" s="384" t="s">
        <v>21215</v>
      </c>
      <c r="F582" s="1" t="s">
        <v>21216</v>
      </c>
      <c r="G582" s="1" t="s">
        <v>21761</v>
      </c>
      <c r="H582" s="1" t="s">
        <v>20715</v>
      </c>
      <c r="K582" s="1" t="s">
        <v>21758</v>
      </c>
      <c r="L582" s="227" t="s">
        <v>21764</v>
      </c>
    </row>
    <row r="583" spans="2:12" x14ac:dyDescent="0.25">
      <c r="B583" s="1">
        <v>579</v>
      </c>
      <c r="C583" s="1" t="s">
        <v>21207</v>
      </c>
      <c r="D583" s="384">
        <v>6</v>
      </c>
      <c r="F583" s="1" t="s">
        <v>20713</v>
      </c>
      <c r="H583" s="1" t="s">
        <v>20715</v>
      </c>
      <c r="K583" s="1" t="s">
        <v>21765</v>
      </c>
      <c r="L583" s="227" t="s">
        <v>21765</v>
      </c>
    </row>
    <row r="584" spans="2:12" x14ac:dyDescent="0.25">
      <c r="B584" s="1">
        <v>580</v>
      </c>
      <c r="C584" s="1" t="s">
        <v>21207</v>
      </c>
      <c r="D584" s="384">
        <v>6</v>
      </c>
      <c r="F584" s="1" t="s">
        <v>21216</v>
      </c>
      <c r="H584" s="1" t="s">
        <v>20920</v>
      </c>
      <c r="I584" s="384" t="s">
        <v>197</v>
      </c>
      <c r="K584" s="1" t="s">
        <v>21766</v>
      </c>
      <c r="L584" s="227" t="s">
        <v>21766</v>
      </c>
    </row>
    <row r="585" spans="2:12" x14ac:dyDescent="0.25">
      <c r="B585" s="1">
        <v>581</v>
      </c>
      <c r="C585" s="1" t="s">
        <v>21207</v>
      </c>
      <c r="D585" s="384">
        <v>6</v>
      </c>
      <c r="F585" s="1" t="s">
        <v>20726</v>
      </c>
      <c r="H585" s="1" t="s">
        <v>20715</v>
      </c>
      <c r="K585" s="1" t="s">
        <v>21767</v>
      </c>
      <c r="L585" s="227" t="s">
        <v>21768</v>
      </c>
    </row>
    <row r="586" spans="2:12" x14ac:dyDescent="0.25">
      <c r="B586" s="1">
        <v>582</v>
      </c>
      <c r="C586" s="1" t="s">
        <v>21207</v>
      </c>
      <c r="D586" s="384">
        <v>6</v>
      </c>
      <c r="F586" s="1" t="s">
        <v>20984</v>
      </c>
      <c r="H586" s="1" t="s">
        <v>20920</v>
      </c>
      <c r="I586" s="384" t="s">
        <v>197</v>
      </c>
      <c r="K586" s="1" t="s">
        <v>21769</v>
      </c>
      <c r="L586" s="227" t="s">
        <v>21770</v>
      </c>
    </row>
    <row r="587" spans="2:12" x14ac:dyDescent="0.25">
      <c r="B587" s="1">
        <v>583</v>
      </c>
      <c r="C587" s="1" t="s">
        <v>21207</v>
      </c>
      <c r="D587" s="384">
        <v>6</v>
      </c>
      <c r="F587" s="1" t="s">
        <v>21771</v>
      </c>
      <c r="H587" s="1" t="s">
        <v>20715</v>
      </c>
      <c r="K587" s="1" t="s">
        <v>21772</v>
      </c>
      <c r="L587" s="227" t="s">
        <v>21772</v>
      </c>
    </row>
    <row r="588" spans="2:12" x14ac:dyDescent="0.25">
      <c r="B588" s="1">
        <v>584</v>
      </c>
      <c r="C588" s="1" t="s">
        <v>21207</v>
      </c>
      <c r="D588" s="384">
        <v>6</v>
      </c>
      <c r="F588" s="1" t="s">
        <v>21344</v>
      </c>
      <c r="H588" s="1" t="s">
        <v>20715</v>
      </c>
      <c r="K588" s="1" t="s">
        <v>21773</v>
      </c>
      <c r="L588" s="227" t="s">
        <v>21774</v>
      </c>
    </row>
    <row r="589" spans="2:12" x14ac:dyDescent="0.25">
      <c r="B589" s="1">
        <v>585</v>
      </c>
      <c r="C589" s="1" t="s">
        <v>21207</v>
      </c>
      <c r="D589" s="384">
        <v>6</v>
      </c>
      <c r="F589" s="1" t="s">
        <v>21351</v>
      </c>
      <c r="H589" s="1" t="s">
        <v>20764</v>
      </c>
      <c r="K589" s="1" t="s">
        <v>21775</v>
      </c>
      <c r="L589" s="227" t="s">
        <v>21776</v>
      </c>
    </row>
    <row r="590" spans="2:12" x14ac:dyDescent="0.25">
      <c r="B590" s="1">
        <v>586</v>
      </c>
      <c r="C590" s="1" t="s">
        <v>21207</v>
      </c>
      <c r="D590" s="384">
        <v>6</v>
      </c>
      <c r="F590" s="1" t="s">
        <v>20747</v>
      </c>
      <c r="H590" s="1" t="s">
        <v>20715</v>
      </c>
      <c r="K590" s="1" t="s">
        <v>21777</v>
      </c>
      <c r="L590" s="227" t="s">
        <v>21778</v>
      </c>
    </row>
    <row r="591" spans="2:12" x14ac:dyDescent="0.25">
      <c r="B591" s="1">
        <v>587</v>
      </c>
      <c r="C591" s="1" t="s">
        <v>21207</v>
      </c>
      <c r="D591" s="384">
        <v>6</v>
      </c>
      <c r="F591" s="1" t="s">
        <v>142</v>
      </c>
      <c r="H591" s="1" t="s">
        <v>20715</v>
      </c>
      <c r="K591" s="1" t="s">
        <v>21779</v>
      </c>
      <c r="L591" s="227" t="s">
        <v>21779</v>
      </c>
    </row>
    <row r="592" spans="2:12" x14ac:dyDescent="0.25">
      <c r="B592" s="1">
        <v>588</v>
      </c>
      <c r="C592" s="1" t="s">
        <v>21207</v>
      </c>
      <c r="D592" s="384">
        <v>6</v>
      </c>
      <c r="F592" s="1" t="s">
        <v>21780</v>
      </c>
      <c r="H592" s="1" t="s">
        <v>20764</v>
      </c>
      <c r="K592" s="1" t="s">
        <v>21781</v>
      </c>
      <c r="L592" s="227" t="s">
        <v>21781</v>
      </c>
    </row>
    <row r="593" spans="2:12" x14ac:dyDescent="0.25">
      <c r="B593" s="1">
        <v>589</v>
      </c>
      <c r="C593" s="1" t="s">
        <v>21207</v>
      </c>
      <c r="D593" s="384">
        <v>6</v>
      </c>
      <c r="F593" s="1" t="s">
        <v>20762</v>
      </c>
      <c r="H593" s="1" t="s">
        <v>20764</v>
      </c>
      <c r="I593" s="384" t="s">
        <v>197</v>
      </c>
      <c r="K593" s="1" t="s">
        <v>21782</v>
      </c>
      <c r="L593" s="227" t="s">
        <v>21783</v>
      </c>
    </row>
    <row r="594" spans="2:12" x14ac:dyDescent="0.25">
      <c r="B594" s="1">
        <v>590</v>
      </c>
      <c r="C594" s="1" t="s">
        <v>21207</v>
      </c>
      <c r="D594" s="384">
        <v>6</v>
      </c>
      <c r="F594" s="1" t="s">
        <v>21784</v>
      </c>
      <c r="H594" s="1" t="s">
        <v>20715</v>
      </c>
      <c r="K594" s="1" t="s">
        <v>21785</v>
      </c>
      <c r="L594" s="227" t="s">
        <v>21786</v>
      </c>
    </row>
    <row r="595" spans="2:12" x14ac:dyDescent="0.25">
      <c r="B595" s="1">
        <v>591</v>
      </c>
      <c r="C595" s="1" t="s">
        <v>21207</v>
      </c>
      <c r="D595" s="384">
        <v>6</v>
      </c>
      <c r="F595" s="1" t="s">
        <v>20782</v>
      </c>
      <c r="H595" s="1" t="s">
        <v>20777</v>
      </c>
      <c r="K595" s="1" t="s">
        <v>21787</v>
      </c>
      <c r="L595" s="227" t="s">
        <v>21788</v>
      </c>
    </row>
    <row r="596" spans="2:12" x14ac:dyDescent="0.25">
      <c r="B596" s="1">
        <v>592</v>
      </c>
      <c r="C596" s="1" t="s">
        <v>21207</v>
      </c>
      <c r="D596" s="384">
        <v>6</v>
      </c>
      <c r="F596" s="1" t="s">
        <v>21789</v>
      </c>
      <c r="H596" s="1" t="s">
        <v>20715</v>
      </c>
      <c r="K596" s="1" t="s">
        <v>21790</v>
      </c>
      <c r="L596" s="227" t="s">
        <v>21791</v>
      </c>
    </row>
    <row r="597" spans="2:12" x14ac:dyDescent="0.25">
      <c r="B597" s="1">
        <v>593</v>
      </c>
      <c r="C597" s="1" t="s">
        <v>21207</v>
      </c>
      <c r="D597" s="384">
        <v>6</v>
      </c>
      <c r="F597" s="1" t="s">
        <v>20799</v>
      </c>
      <c r="H597" s="1" t="s">
        <v>20777</v>
      </c>
      <c r="I597" s="384" t="s">
        <v>197</v>
      </c>
      <c r="K597" s="1" t="s">
        <v>21792</v>
      </c>
      <c r="L597" s="227" t="s">
        <v>21793</v>
      </c>
    </row>
    <row r="598" spans="2:12" x14ac:dyDescent="0.25">
      <c r="B598" s="1">
        <v>594</v>
      </c>
      <c r="C598" s="1" t="s">
        <v>21207</v>
      </c>
      <c r="D598" s="384">
        <v>6</v>
      </c>
      <c r="F598" s="1" t="s">
        <v>21794</v>
      </c>
      <c r="H598" s="1" t="s">
        <v>20715</v>
      </c>
      <c r="K598" s="1" t="s">
        <v>21795</v>
      </c>
      <c r="L598" s="227" t="s">
        <v>21796</v>
      </c>
    </row>
    <row r="599" spans="2:12" x14ac:dyDescent="0.25">
      <c r="B599" s="1">
        <v>595</v>
      </c>
      <c r="C599" s="1" t="s">
        <v>21207</v>
      </c>
      <c r="D599" s="384">
        <v>6</v>
      </c>
      <c r="F599" s="1" t="s">
        <v>21797</v>
      </c>
      <c r="H599" s="1" t="s">
        <v>20715</v>
      </c>
      <c r="K599" s="1" t="s">
        <v>21798</v>
      </c>
      <c r="L599" s="227" t="s">
        <v>21799</v>
      </c>
    </row>
    <row r="600" spans="2:12" x14ac:dyDescent="0.25">
      <c r="B600" s="1">
        <v>596</v>
      </c>
      <c r="C600" s="1" t="s">
        <v>21207</v>
      </c>
      <c r="D600" s="384">
        <v>6</v>
      </c>
      <c r="F600" s="1" t="s">
        <v>21473</v>
      </c>
      <c r="H600" s="1" t="s">
        <v>20777</v>
      </c>
      <c r="I600" s="384" t="s">
        <v>197</v>
      </c>
      <c r="K600" s="1" t="s">
        <v>21800</v>
      </c>
      <c r="L600" s="227" t="s">
        <v>21801</v>
      </c>
    </row>
    <row r="601" spans="2:12" x14ac:dyDescent="0.25">
      <c r="B601" s="1">
        <v>597</v>
      </c>
      <c r="C601" s="1" t="s">
        <v>21207</v>
      </c>
      <c r="D601" s="384">
        <v>6</v>
      </c>
      <c r="F601" s="1" t="s">
        <v>21802</v>
      </c>
      <c r="H601" s="1" t="s">
        <v>20777</v>
      </c>
      <c r="K601" s="1" t="s">
        <v>21803</v>
      </c>
      <c r="L601" s="227" t="s">
        <v>21804</v>
      </c>
    </row>
    <row r="602" spans="2:12" x14ac:dyDescent="0.25">
      <c r="B602" s="1">
        <v>598</v>
      </c>
      <c r="C602" s="1" t="s">
        <v>21207</v>
      </c>
      <c r="D602" s="384">
        <v>6</v>
      </c>
      <c r="F602" s="1" t="s">
        <v>21091</v>
      </c>
      <c r="H602" s="1" t="s">
        <v>20715</v>
      </c>
      <c r="K602" s="1" t="s">
        <v>21805</v>
      </c>
      <c r="L602" s="227" t="s">
        <v>21806</v>
      </c>
    </row>
    <row r="603" spans="2:12" x14ac:dyDescent="0.25">
      <c r="B603" s="1">
        <v>599</v>
      </c>
      <c r="C603" s="1" t="s">
        <v>21207</v>
      </c>
      <c r="D603" s="384">
        <v>6</v>
      </c>
      <c r="F603" s="1" t="s">
        <v>21012</v>
      </c>
      <c r="H603" s="1" t="s">
        <v>20715</v>
      </c>
      <c r="K603" s="1" t="s">
        <v>21807</v>
      </c>
      <c r="L603" s="227" t="s">
        <v>21808</v>
      </c>
    </row>
    <row r="604" spans="2:12" x14ac:dyDescent="0.25">
      <c r="B604" s="1">
        <v>600</v>
      </c>
      <c r="C604" s="1" t="s">
        <v>21207</v>
      </c>
      <c r="D604" s="384">
        <v>6</v>
      </c>
      <c r="F604" s="1" t="s">
        <v>20817</v>
      </c>
      <c r="H604" s="1" t="s">
        <v>20777</v>
      </c>
      <c r="I604" s="384" t="s">
        <v>197</v>
      </c>
      <c r="K604" s="1" t="s">
        <v>21809</v>
      </c>
      <c r="L604" s="227" t="s">
        <v>21810</v>
      </c>
    </row>
    <row r="605" spans="2:12" x14ac:dyDescent="0.25">
      <c r="B605" s="1">
        <v>601</v>
      </c>
      <c r="C605" s="1" t="s">
        <v>21207</v>
      </c>
      <c r="D605" s="384">
        <v>7</v>
      </c>
      <c r="F605" s="1" t="s">
        <v>21253</v>
      </c>
      <c r="H605" s="1" t="s">
        <v>20920</v>
      </c>
      <c r="I605" s="384" t="s">
        <v>197</v>
      </c>
      <c r="K605" s="1" t="s">
        <v>21811</v>
      </c>
      <c r="L605" s="227" t="s">
        <v>21812</v>
      </c>
    </row>
    <row r="606" spans="2:12" x14ac:dyDescent="0.25">
      <c r="B606" s="1">
        <v>602</v>
      </c>
      <c r="C606" s="1" t="s">
        <v>21207</v>
      </c>
      <c r="D606" s="384">
        <v>7</v>
      </c>
      <c r="F606" s="1" t="s">
        <v>21252</v>
      </c>
      <c r="H606" s="1" t="s">
        <v>20823</v>
      </c>
      <c r="K606" s="1" t="s">
        <v>21813</v>
      </c>
      <c r="L606" s="227" t="s">
        <v>21814</v>
      </c>
    </row>
    <row r="607" spans="2:12" x14ac:dyDescent="0.25">
      <c r="B607" s="1">
        <v>603</v>
      </c>
      <c r="C607" s="1" t="s">
        <v>21207</v>
      </c>
      <c r="D607" s="384">
        <v>7</v>
      </c>
      <c r="F607" s="1" t="s">
        <v>20827</v>
      </c>
      <c r="H607" s="1" t="s">
        <v>20823</v>
      </c>
      <c r="K607" s="1" t="s">
        <v>21815</v>
      </c>
      <c r="L607" s="227" t="s">
        <v>21816</v>
      </c>
    </row>
    <row r="608" spans="2:12" x14ac:dyDescent="0.25">
      <c r="B608" s="1">
        <v>604</v>
      </c>
      <c r="C608" s="1" t="s">
        <v>21207</v>
      </c>
      <c r="D608" s="384">
        <v>7</v>
      </c>
      <c r="F608" s="1" t="s">
        <v>21595</v>
      </c>
      <c r="H608" s="1" t="s">
        <v>20823</v>
      </c>
      <c r="I608" s="384" t="s">
        <v>197</v>
      </c>
      <c r="K608" s="1" t="s">
        <v>21817</v>
      </c>
      <c r="L608" s="227" t="s">
        <v>21818</v>
      </c>
    </row>
    <row r="609" spans="2:12" x14ac:dyDescent="0.25">
      <c r="B609" s="1">
        <v>605</v>
      </c>
      <c r="C609" s="1" t="s">
        <v>21207</v>
      </c>
      <c r="D609" s="384">
        <v>7</v>
      </c>
      <c r="F609" s="1" t="s">
        <v>20890</v>
      </c>
      <c r="H609" s="1" t="s">
        <v>20715</v>
      </c>
      <c r="K609" s="1" t="s">
        <v>21819</v>
      </c>
      <c r="L609" s="227" t="s">
        <v>21820</v>
      </c>
    </row>
    <row r="610" spans="2:12" x14ac:dyDescent="0.25">
      <c r="B610" s="1">
        <v>606</v>
      </c>
      <c r="C610" s="1" t="s">
        <v>21207</v>
      </c>
      <c r="D610" s="384">
        <v>7</v>
      </c>
      <c r="F610" s="1" t="s">
        <v>21821</v>
      </c>
      <c r="H610" s="1" t="s">
        <v>20920</v>
      </c>
      <c r="K610" s="1" t="s">
        <v>21822</v>
      </c>
      <c r="L610" s="227" t="s">
        <v>21823</v>
      </c>
    </row>
    <row r="611" spans="2:12" x14ac:dyDescent="0.25">
      <c r="B611" s="1">
        <v>607</v>
      </c>
      <c r="C611" s="1" t="s">
        <v>21207</v>
      </c>
      <c r="D611" s="384">
        <v>7</v>
      </c>
      <c r="F611" s="1" t="s">
        <v>20912</v>
      </c>
      <c r="H611" s="1" t="s">
        <v>20715</v>
      </c>
      <c r="K611" s="1" t="s">
        <v>21824</v>
      </c>
      <c r="L611" s="227" t="s">
        <v>21825</v>
      </c>
    </row>
    <row r="612" spans="2:12" x14ac:dyDescent="0.25">
      <c r="B612" s="1">
        <v>608</v>
      </c>
      <c r="C612" s="1" t="s">
        <v>21207</v>
      </c>
      <c r="D612" s="384">
        <v>7</v>
      </c>
      <c r="F612" s="1" t="s">
        <v>20918</v>
      </c>
      <c r="H612" s="1" t="s">
        <v>20920</v>
      </c>
      <c r="I612" s="384" t="s">
        <v>197</v>
      </c>
      <c r="K612" s="1" t="s">
        <v>21826</v>
      </c>
      <c r="L612" s="227" t="s">
        <v>21826</v>
      </c>
    </row>
    <row r="613" spans="2:12" x14ac:dyDescent="0.25">
      <c r="B613" s="1">
        <v>609</v>
      </c>
      <c r="C613" s="1" t="s">
        <v>21207</v>
      </c>
      <c r="D613" s="384">
        <v>7</v>
      </c>
      <c r="F613" s="1" t="s">
        <v>20928</v>
      </c>
      <c r="H613" s="1" t="s">
        <v>20920</v>
      </c>
      <c r="I613" s="384" t="s">
        <v>197</v>
      </c>
      <c r="K613" s="1" t="s">
        <v>21827</v>
      </c>
      <c r="L613" s="227" t="s">
        <v>21827</v>
      </c>
    </row>
    <row r="614" spans="2:12" x14ac:dyDescent="0.25">
      <c r="B614" s="1">
        <v>610</v>
      </c>
      <c r="C614" s="1" t="s">
        <v>21207</v>
      </c>
      <c r="D614" s="384">
        <v>7</v>
      </c>
      <c r="F614" s="1" t="s">
        <v>20933</v>
      </c>
      <c r="H614" s="1" t="s">
        <v>20920</v>
      </c>
      <c r="K614" s="1" t="s">
        <v>21828</v>
      </c>
      <c r="L614" s="227" t="s">
        <v>21828</v>
      </c>
    </row>
    <row r="615" spans="2:12" x14ac:dyDescent="0.25">
      <c r="B615" s="1">
        <v>611</v>
      </c>
      <c r="C615" s="1" t="s">
        <v>21207</v>
      </c>
      <c r="D615" s="384">
        <v>7</v>
      </c>
      <c r="F615" s="1" t="s">
        <v>20966</v>
      </c>
      <c r="H615" s="1" t="s">
        <v>20920</v>
      </c>
      <c r="K615" s="1" t="s">
        <v>21829</v>
      </c>
      <c r="L615" s="227" t="s">
        <v>21829</v>
      </c>
    </row>
    <row r="616" spans="2:12" x14ac:dyDescent="0.25">
      <c r="B616" s="1">
        <v>612</v>
      </c>
      <c r="C616" s="1" t="s">
        <v>21207</v>
      </c>
      <c r="D616" s="384">
        <v>7</v>
      </c>
      <c r="F616" s="1" t="s">
        <v>21262</v>
      </c>
      <c r="H616" s="1" t="s">
        <v>20920</v>
      </c>
      <c r="K616" s="1" t="s">
        <v>21830</v>
      </c>
      <c r="L616" s="227" t="s">
        <v>21830</v>
      </c>
    </row>
    <row r="617" spans="2:12" x14ac:dyDescent="0.25">
      <c r="B617" s="1">
        <v>613</v>
      </c>
      <c r="C617" s="1" t="s">
        <v>21207</v>
      </c>
      <c r="D617" s="384">
        <v>8</v>
      </c>
      <c r="E617" s="384" t="s">
        <v>20725</v>
      </c>
      <c r="F617" s="1" t="s">
        <v>21831</v>
      </c>
      <c r="G617" s="1" t="s">
        <v>20978</v>
      </c>
      <c r="H617" s="1" t="s">
        <v>20715</v>
      </c>
      <c r="K617" s="1" t="s">
        <v>21831</v>
      </c>
      <c r="L617" s="227" t="s">
        <v>21832</v>
      </c>
    </row>
    <row r="618" spans="2:12" x14ac:dyDescent="0.25">
      <c r="B618" s="1">
        <v>614</v>
      </c>
      <c r="C618" s="1" t="s">
        <v>21207</v>
      </c>
      <c r="D618" s="384">
        <v>8</v>
      </c>
      <c r="E618" s="384" t="s">
        <v>20725</v>
      </c>
      <c r="F618" s="1" t="s">
        <v>20726</v>
      </c>
      <c r="G618" s="1" t="s">
        <v>20978</v>
      </c>
      <c r="H618" s="1" t="s">
        <v>20715</v>
      </c>
      <c r="K618" s="1" t="s">
        <v>21833</v>
      </c>
      <c r="L618" s="227" t="s">
        <v>21834</v>
      </c>
    </row>
    <row r="619" spans="2:12" x14ac:dyDescent="0.25">
      <c r="B619" s="1">
        <v>615</v>
      </c>
      <c r="C619" s="1" t="s">
        <v>21207</v>
      </c>
      <c r="D619" s="384">
        <v>8</v>
      </c>
      <c r="E619" s="384" t="s">
        <v>20725</v>
      </c>
      <c r="F619" s="1" t="s">
        <v>20726</v>
      </c>
      <c r="G619" s="1" t="s">
        <v>20978</v>
      </c>
      <c r="H619" s="1" t="s">
        <v>20715</v>
      </c>
      <c r="K619" s="1" t="s">
        <v>21758</v>
      </c>
      <c r="L619" s="227" t="s">
        <v>21835</v>
      </c>
    </row>
    <row r="620" spans="2:12" x14ac:dyDescent="0.25">
      <c r="B620" s="1">
        <v>616</v>
      </c>
      <c r="C620" s="1" t="s">
        <v>21207</v>
      </c>
      <c r="D620" s="384">
        <v>12</v>
      </c>
      <c r="E620" s="384" t="s">
        <v>21343</v>
      </c>
      <c r="F620" s="1" t="s">
        <v>21344</v>
      </c>
      <c r="G620" s="1" t="s">
        <v>21836</v>
      </c>
      <c r="H620" s="1" t="s">
        <v>20764</v>
      </c>
      <c r="K620" s="1" t="s">
        <v>21837</v>
      </c>
      <c r="L620" s="227" t="s">
        <v>21837</v>
      </c>
    </row>
    <row r="621" spans="2:12" x14ac:dyDescent="0.25">
      <c r="B621" s="1">
        <v>617</v>
      </c>
      <c r="C621" s="1" t="s">
        <v>21207</v>
      </c>
      <c r="D621" s="384">
        <v>21</v>
      </c>
      <c r="E621" s="384" t="s">
        <v>20761</v>
      </c>
      <c r="F621" s="1" t="s">
        <v>20762</v>
      </c>
      <c r="G621" s="1" t="s">
        <v>21153</v>
      </c>
      <c r="H621" s="1" t="s">
        <v>20764</v>
      </c>
      <c r="K621" s="1" t="s">
        <v>21758</v>
      </c>
      <c r="L621" s="227" t="s">
        <v>21838</v>
      </c>
    </row>
    <row r="622" spans="2:12" x14ac:dyDescent="0.25">
      <c r="B622" s="1">
        <v>618</v>
      </c>
      <c r="C622" s="1" t="s">
        <v>21207</v>
      </c>
      <c r="D622" s="384">
        <v>23</v>
      </c>
      <c r="E622" s="384" t="s">
        <v>20761</v>
      </c>
      <c r="F622" s="1" t="s">
        <v>20762</v>
      </c>
      <c r="G622" s="1" t="s">
        <v>21153</v>
      </c>
      <c r="H622" s="1" t="s">
        <v>20764</v>
      </c>
      <c r="K622" s="1" t="s">
        <v>21758</v>
      </c>
      <c r="L622" s="227" t="s">
        <v>21839</v>
      </c>
    </row>
    <row r="623" spans="2:12" x14ac:dyDescent="0.25">
      <c r="B623" s="1">
        <v>619</v>
      </c>
      <c r="C623" s="1" t="s">
        <v>21207</v>
      </c>
      <c r="D623" s="384">
        <v>24</v>
      </c>
      <c r="E623" s="384" t="s">
        <v>20761</v>
      </c>
      <c r="F623" s="1" t="s">
        <v>20762</v>
      </c>
      <c r="G623" s="1" t="s">
        <v>21153</v>
      </c>
      <c r="H623" s="1" t="s">
        <v>20764</v>
      </c>
      <c r="K623" s="1" t="s">
        <v>21758</v>
      </c>
      <c r="L623" s="227" t="s">
        <v>21840</v>
      </c>
    </row>
    <row r="624" spans="2:12" x14ac:dyDescent="0.25">
      <c r="B624" s="1">
        <v>620</v>
      </c>
      <c r="C624" s="1" t="s">
        <v>21207</v>
      </c>
      <c r="D624" s="384">
        <v>25</v>
      </c>
      <c r="E624" s="384" t="s">
        <v>20770</v>
      </c>
      <c r="F624" s="1" t="s">
        <v>20771</v>
      </c>
      <c r="G624" s="1" t="s">
        <v>20991</v>
      </c>
      <c r="H624" s="1" t="s">
        <v>20764</v>
      </c>
      <c r="K624" s="1" t="s">
        <v>21758</v>
      </c>
      <c r="L624" s="227" t="s">
        <v>21841</v>
      </c>
    </row>
    <row r="625" spans="2:12" x14ac:dyDescent="0.25">
      <c r="B625" s="1">
        <v>621</v>
      </c>
      <c r="C625" s="1" t="s">
        <v>21207</v>
      </c>
      <c r="D625" s="384">
        <v>26</v>
      </c>
      <c r="E625" s="384" t="s">
        <v>20770</v>
      </c>
      <c r="F625" s="1" t="s">
        <v>20771</v>
      </c>
      <c r="G625" s="1" t="s">
        <v>20991</v>
      </c>
      <c r="H625" s="1" t="s">
        <v>20764</v>
      </c>
      <c r="K625" s="1" t="s">
        <v>21758</v>
      </c>
      <c r="L625" s="227" t="s">
        <v>21842</v>
      </c>
    </row>
    <row r="626" spans="2:12" x14ac:dyDescent="0.25">
      <c r="B626" s="1">
        <v>622</v>
      </c>
      <c r="C626" s="1" t="s">
        <v>21207</v>
      </c>
      <c r="D626" s="384">
        <v>27</v>
      </c>
      <c r="E626" s="384" t="s">
        <v>21055</v>
      </c>
      <c r="F626" s="1" t="s">
        <v>21056</v>
      </c>
      <c r="G626" s="1" t="s">
        <v>21162</v>
      </c>
      <c r="H626" s="1" t="s">
        <v>20764</v>
      </c>
      <c r="I626" s="384" t="s">
        <v>136</v>
      </c>
      <c r="K626" s="1" t="s">
        <v>21843</v>
      </c>
      <c r="L626" s="227" t="s">
        <v>21844</v>
      </c>
    </row>
    <row r="627" spans="2:12" x14ac:dyDescent="0.25">
      <c r="B627" s="1">
        <v>623</v>
      </c>
      <c r="C627" s="1" t="s">
        <v>21207</v>
      </c>
      <c r="D627" s="384">
        <v>30</v>
      </c>
      <c r="E627" s="384" t="s">
        <v>20774</v>
      </c>
      <c r="F627" s="1" t="s">
        <v>20775</v>
      </c>
      <c r="G627" s="1" t="s">
        <v>2074</v>
      </c>
      <c r="H627" s="1" t="s">
        <v>20777</v>
      </c>
      <c r="I627" s="384" t="s">
        <v>197</v>
      </c>
      <c r="K627" s="1" t="s">
        <v>21845</v>
      </c>
      <c r="L627" s="227" t="s">
        <v>21846</v>
      </c>
    </row>
    <row r="628" spans="2:12" x14ac:dyDescent="0.25">
      <c r="B628" s="1">
        <v>624</v>
      </c>
      <c r="C628" s="1" t="s">
        <v>21207</v>
      </c>
      <c r="D628" s="384">
        <v>32</v>
      </c>
      <c r="E628" s="384" t="s">
        <v>20781</v>
      </c>
      <c r="F628" s="1" t="s">
        <v>20782</v>
      </c>
      <c r="G628" s="1" t="s">
        <v>20996</v>
      </c>
      <c r="H628" s="1" t="s">
        <v>20777</v>
      </c>
      <c r="K628" s="1" t="s">
        <v>21847</v>
      </c>
      <c r="L628" s="227" t="s">
        <v>21848</v>
      </c>
    </row>
    <row r="629" spans="2:12" x14ac:dyDescent="0.25">
      <c r="B629" s="1">
        <v>625</v>
      </c>
      <c r="C629" s="1" t="s">
        <v>21207</v>
      </c>
      <c r="D629" s="384">
        <v>35</v>
      </c>
      <c r="E629" s="384" t="s">
        <v>20789</v>
      </c>
      <c r="F629" s="1" t="s">
        <v>20790</v>
      </c>
      <c r="G629" s="1" t="s">
        <v>21001</v>
      </c>
      <c r="H629" s="1" t="s">
        <v>20777</v>
      </c>
      <c r="I629" s="384" t="s">
        <v>197</v>
      </c>
      <c r="K629" s="1" t="s">
        <v>21453</v>
      </c>
      <c r="L629" s="227" t="s">
        <v>21849</v>
      </c>
    </row>
    <row r="630" spans="2:12" x14ac:dyDescent="0.25">
      <c r="B630" s="1">
        <v>626</v>
      </c>
      <c r="C630" s="1" t="s">
        <v>21207</v>
      </c>
      <c r="D630" s="384">
        <v>37</v>
      </c>
      <c r="E630" s="384" t="s">
        <v>20798</v>
      </c>
      <c r="F630" s="1" t="s">
        <v>20799</v>
      </c>
      <c r="G630" s="1" t="s">
        <v>124</v>
      </c>
      <c r="H630" s="1" t="s">
        <v>20777</v>
      </c>
      <c r="K630" s="1" t="s">
        <v>21850</v>
      </c>
      <c r="L630" s="227" t="s">
        <v>21850</v>
      </c>
    </row>
    <row r="631" spans="2:12" x14ac:dyDescent="0.25">
      <c r="B631" s="1">
        <v>627</v>
      </c>
      <c r="C631" s="1" t="s">
        <v>21207</v>
      </c>
      <c r="D631" s="384">
        <v>38</v>
      </c>
      <c r="E631" s="384" t="s">
        <v>20798</v>
      </c>
      <c r="F631" s="1" t="s">
        <v>20799</v>
      </c>
      <c r="G631" s="1" t="s">
        <v>124</v>
      </c>
      <c r="H631" s="1" t="s">
        <v>20777</v>
      </c>
      <c r="K631" s="1" t="s">
        <v>21067</v>
      </c>
      <c r="L631" s="227" t="s">
        <v>21851</v>
      </c>
    </row>
    <row r="632" spans="2:12" x14ac:dyDescent="0.25">
      <c r="B632" s="1">
        <v>628</v>
      </c>
      <c r="C632" s="1" t="s">
        <v>21207</v>
      </c>
      <c r="D632" s="384">
        <v>39</v>
      </c>
      <c r="E632" s="384" t="s">
        <v>20802</v>
      </c>
      <c r="F632" s="1" t="s">
        <v>20803</v>
      </c>
      <c r="G632" s="1" t="s">
        <v>21167</v>
      </c>
      <c r="H632" s="1" t="s">
        <v>20777</v>
      </c>
      <c r="I632" s="384" t="s">
        <v>197</v>
      </c>
      <c r="K632" s="1" t="s">
        <v>20806</v>
      </c>
      <c r="L632" s="227" t="s">
        <v>21852</v>
      </c>
    </row>
    <row r="633" spans="2:12" x14ac:dyDescent="0.25">
      <c r="B633" s="1">
        <v>629</v>
      </c>
      <c r="C633" s="1" t="s">
        <v>21207</v>
      </c>
      <c r="D633" s="384">
        <v>41</v>
      </c>
      <c r="E633" s="384" t="s">
        <v>21472</v>
      </c>
      <c r="F633" s="1" t="s">
        <v>21473</v>
      </c>
      <c r="G633" s="1" t="s">
        <v>21853</v>
      </c>
      <c r="H633" s="1" t="s">
        <v>20764</v>
      </c>
      <c r="I633" s="384" t="s">
        <v>197</v>
      </c>
      <c r="K633" s="1" t="s">
        <v>21474</v>
      </c>
      <c r="L633" s="227" t="s">
        <v>21854</v>
      </c>
    </row>
    <row r="634" spans="2:12" x14ac:dyDescent="0.25">
      <c r="B634" s="1">
        <v>630</v>
      </c>
      <c r="C634" s="1" t="s">
        <v>21207</v>
      </c>
      <c r="D634" s="384">
        <v>44</v>
      </c>
      <c r="E634" s="384" t="s">
        <v>21489</v>
      </c>
      <c r="F634" s="1" t="s">
        <v>21855</v>
      </c>
      <c r="G634" s="1" t="s">
        <v>21856</v>
      </c>
      <c r="H634" s="1" t="s">
        <v>20764</v>
      </c>
      <c r="I634" s="384" t="s">
        <v>197</v>
      </c>
      <c r="K634" s="1" t="s">
        <v>21490</v>
      </c>
      <c r="L634" s="227" t="s">
        <v>21857</v>
      </c>
    </row>
    <row r="635" spans="2:12" x14ac:dyDescent="0.25">
      <c r="B635" s="1">
        <v>631</v>
      </c>
      <c r="C635" s="1" t="s">
        <v>21207</v>
      </c>
      <c r="D635" s="384">
        <v>46</v>
      </c>
      <c r="E635" s="384" t="s">
        <v>21081</v>
      </c>
      <c r="F635" s="1" t="s">
        <v>21082</v>
      </c>
      <c r="G635" s="1" t="s">
        <v>21175</v>
      </c>
      <c r="H635" s="1" t="s">
        <v>20777</v>
      </c>
      <c r="K635" s="1" t="s">
        <v>21858</v>
      </c>
      <c r="L635" s="227" t="s">
        <v>21858</v>
      </c>
    </row>
    <row r="636" spans="2:12" x14ac:dyDescent="0.25">
      <c r="B636" s="1">
        <v>632</v>
      </c>
      <c r="C636" s="1" t="s">
        <v>21207</v>
      </c>
      <c r="D636" s="384">
        <v>52</v>
      </c>
      <c r="E636" s="384" t="s">
        <v>21021</v>
      </c>
      <c r="F636" s="1" t="s">
        <v>21246</v>
      </c>
      <c r="G636" s="1" t="s">
        <v>21022</v>
      </c>
      <c r="H636" s="1" t="s">
        <v>20777</v>
      </c>
      <c r="K636" s="1" t="s">
        <v>21859</v>
      </c>
      <c r="L636" s="227" t="s">
        <v>21860</v>
      </c>
    </row>
    <row r="637" spans="2:12" x14ac:dyDescent="0.25">
      <c r="B637" s="1">
        <v>633</v>
      </c>
      <c r="C637" s="1" t="s">
        <v>21207</v>
      </c>
      <c r="D637" s="384">
        <v>54</v>
      </c>
      <c r="E637" s="384" t="s">
        <v>21101</v>
      </c>
      <c r="F637" s="1" t="s">
        <v>21102</v>
      </c>
      <c r="G637" s="1" t="s">
        <v>21185</v>
      </c>
      <c r="H637" s="1" t="s">
        <v>20777</v>
      </c>
      <c r="I637" s="384" t="s">
        <v>197</v>
      </c>
      <c r="K637" s="1" t="s">
        <v>21103</v>
      </c>
      <c r="L637" s="227" t="s">
        <v>21861</v>
      </c>
    </row>
    <row r="638" spans="2:12" x14ac:dyDescent="0.25">
      <c r="B638" s="1">
        <v>634</v>
      </c>
      <c r="C638" s="1" t="s">
        <v>21207</v>
      </c>
      <c r="D638" s="384">
        <v>61</v>
      </c>
      <c r="E638" s="384" t="s">
        <v>20826</v>
      </c>
      <c r="F638" s="1" t="s">
        <v>20827</v>
      </c>
      <c r="G638" s="1" t="s">
        <v>13381</v>
      </c>
      <c r="H638" s="1" t="s">
        <v>20823</v>
      </c>
      <c r="K638" s="1" t="s">
        <v>21862</v>
      </c>
      <c r="L638" s="227" t="s">
        <v>21862</v>
      </c>
    </row>
    <row r="639" spans="2:12" x14ac:dyDescent="0.25">
      <c r="B639" s="1">
        <v>635</v>
      </c>
      <c r="C639" s="1" t="s">
        <v>21207</v>
      </c>
      <c r="D639" s="384">
        <v>62</v>
      </c>
      <c r="E639" s="384" t="s">
        <v>20836</v>
      </c>
      <c r="F639" s="1" t="s">
        <v>20837</v>
      </c>
      <c r="G639" s="1" t="s">
        <v>2300</v>
      </c>
      <c r="H639" s="1" t="s">
        <v>20823</v>
      </c>
      <c r="K639" s="1" t="s">
        <v>20838</v>
      </c>
      <c r="L639" s="227" t="s">
        <v>21863</v>
      </c>
    </row>
    <row r="640" spans="2:12" x14ac:dyDescent="0.25">
      <c r="B640" s="1">
        <v>636</v>
      </c>
      <c r="C640" s="1" t="s">
        <v>21207</v>
      </c>
      <c r="D640" s="384">
        <v>69</v>
      </c>
      <c r="E640" s="384" t="s">
        <v>20851</v>
      </c>
      <c r="F640" s="1" t="s">
        <v>20852</v>
      </c>
      <c r="G640" s="1" t="s">
        <v>21192</v>
      </c>
      <c r="H640" s="1" t="s">
        <v>20823</v>
      </c>
      <c r="K640" s="1" t="s">
        <v>21864</v>
      </c>
      <c r="L640" s="227" t="s">
        <v>21864</v>
      </c>
    </row>
    <row r="641" spans="2:12" x14ac:dyDescent="0.25">
      <c r="B641" s="1">
        <v>637</v>
      </c>
      <c r="C641" s="1" t="s">
        <v>21207</v>
      </c>
      <c r="D641" s="384">
        <v>73</v>
      </c>
      <c r="E641" s="384" t="s">
        <v>20865</v>
      </c>
      <c r="F641" s="1" t="s">
        <v>20866</v>
      </c>
      <c r="G641" s="1" t="s">
        <v>2307</v>
      </c>
      <c r="H641" s="1" t="s">
        <v>20823</v>
      </c>
      <c r="K641" s="1" t="s">
        <v>21865</v>
      </c>
      <c r="L641" s="227" t="s">
        <v>21866</v>
      </c>
    </row>
    <row r="642" spans="2:12" x14ac:dyDescent="0.25">
      <c r="B642" s="1">
        <v>638</v>
      </c>
      <c r="C642" s="1" t="s">
        <v>21207</v>
      </c>
      <c r="D642" s="384">
        <v>77</v>
      </c>
      <c r="E642" s="384" t="s">
        <v>20878</v>
      </c>
      <c r="F642" s="1" t="s">
        <v>20879</v>
      </c>
      <c r="G642" s="1" t="s">
        <v>1980</v>
      </c>
      <c r="H642" s="1" t="s">
        <v>20823</v>
      </c>
      <c r="I642" s="384" t="s">
        <v>197</v>
      </c>
      <c r="K642" s="1" t="s">
        <v>21867</v>
      </c>
      <c r="L642" s="227" t="s">
        <v>21867</v>
      </c>
    </row>
    <row r="643" spans="2:12" x14ac:dyDescent="0.25">
      <c r="B643" s="1">
        <v>639</v>
      </c>
      <c r="C643" s="1" t="s">
        <v>21207</v>
      </c>
      <c r="D643" s="384">
        <v>79</v>
      </c>
      <c r="E643" s="384" t="s">
        <v>20886</v>
      </c>
      <c r="F643" s="1" t="s">
        <v>20887</v>
      </c>
      <c r="G643" s="1" t="s">
        <v>2850</v>
      </c>
      <c r="H643" s="1" t="s">
        <v>20823</v>
      </c>
      <c r="K643" s="1" t="s">
        <v>21868</v>
      </c>
      <c r="L643" s="227" t="s">
        <v>21869</v>
      </c>
    </row>
    <row r="644" spans="2:12" x14ac:dyDescent="0.25">
      <c r="B644" s="1">
        <v>640</v>
      </c>
      <c r="C644" s="1" t="s">
        <v>21207</v>
      </c>
      <c r="D644" s="384">
        <v>81</v>
      </c>
      <c r="E644" s="384" t="s">
        <v>20889</v>
      </c>
      <c r="F644" s="1" t="s">
        <v>20890</v>
      </c>
      <c r="G644" s="1" t="s">
        <v>21870</v>
      </c>
      <c r="H644" s="1" t="s">
        <v>20715</v>
      </c>
      <c r="K644" s="1" t="s">
        <v>21871</v>
      </c>
      <c r="L644" s="227" t="s">
        <v>21871</v>
      </c>
    </row>
    <row r="645" spans="2:12" x14ac:dyDescent="0.25">
      <c r="B645" s="1">
        <v>641</v>
      </c>
      <c r="C645" s="1" t="s">
        <v>21207</v>
      </c>
      <c r="D645" s="384">
        <v>84</v>
      </c>
      <c r="E645" s="384" t="s">
        <v>20892</v>
      </c>
      <c r="F645" s="1" t="s">
        <v>20893</v>
      </c>
      <c r="G645" s="1" t="s">
        <v>21035</v>
      </c>
      <c r="H645" s="1" t="s">
        <v>20715</v>
      </c>
      <c r="I645" s="384" t="s">
        <v>197</v>
      </c>
      <c r="K645" s="1" t="s">
        <v>21872</v>
      </c>
      <c r="L645" s="227" t="s">
        <v>21873</v>
      </c>
    </row>
    <row r="646" spans="2:12" x14ac:dyDescent="0.25">
      <c r="B646" s="1">
        <v>642</v>
      </c>
      <c r="C646" s="1" t="s">
        <v>21207</v>
      </c>
      <c r="D646" s="384">
        <v>89</v>
      </c>
      <c r="E646" s="384" t="s">
        <v>20917</v>
      </c>
      <c r="F646" s="1" t="s">
        <v>20918</v>
      </c>
      <c r="G646" s="1" t="s">
        <v>21204</v>
      </c>
      <c r="H646" s="1" t="s">
        <v>20920</v>
      </c>
      <c r="K646" s="1" t="s">
        <v>21874</v>
      </c>
      <c r="L646" s="227" t="s">
        <v>21874</v>
      </c>
    </row>
    <row r="647" spans="2:12" x14ac:dyDescent="0.25">
      <c r="B647" s="1">
        <v>643</v>
      </c>
      <c r="C647" s="1" t="s">
        <v>21207</v>
      </c>
      <c r="D647" s="384">
        <v>90</v>
      </c>
      <c r="E647" s="384" t="s">
        <v>20917</v>
      </c>
      <c r="F647" s="1" t="s">
        <v>20918</v>
      </c>
      <c r="G647" s="1" t="s">
        <v>21204</v>
      </c>
      <c r="H647" s="1" t="s">
        <v>20920</v>
      </c>
      <c r="K647" s="1" t="s">
        <v>21875</v>
      </c>
      <c r="L647" s="227" t="s">
        <v>21875</v>
      </c>
    </row>
    <row r="648" spans="2:12" x14ac:dyDescent="0.25">
      <c r="B648" s="1">
        <v>644</v>
      </c>
      <c r="C648" s="1" t="s">
        <v>21207</v>
      </c>
      <c r="D648" s="384">
        <v>95</v>
      </c>
      <c r="E648" s="384" t="s">
        <v>20932</v>
      </c>
      <c r="F648" s="1" t="s">
        <v>20933</v>
      </c>
      <c r="G648" s="1" t="s">
        <v>21876</v>
      </c>
      <c r="H648" s="1" t="s">
        <v>20823</v>
      </c>
      <c r="K648" s="1" t="s">
        <v>21877</v>
      </c>
      <c r="L648" s="227" t="s">
        <v>21877</v>
      </c>
    </row>
    <row r="649" spans="2:12" x14ac:dyDescent="0.25">
      <c r="B649" s="1">
        <v>645</v>
      </c>
      <c r="C649" s="1" t="s">
        <v>21207</v>
      </c>
      <c r="D649" s="384">
        <v>100</v>
      </c>
      <c r="E649" s="384" t="s">
        <v>20965</v>
      </c>
      <c r="F649" s="1" t="s">
        <v>21878</v>
      </c>
      <c r="G649" s="1" t="s">
        <v>21044</v>
      </c>
      <c r="H649" s="1" t="s">
        <v>20920</v>
      </c>
      <c r="K649" s="1" t="s">
        <v>21879</v>
      </c>
      <c r="L649" s="227" t="s">
        <v>21879</v>
      </c>
    </row>
    <row r="650" spans="2:12" x14ac:dyDescent="0.25">
      <c r="B650" s="1">
        <v>646</v>
      </c>
      <c r="C650" s="1" t="s">
        <v>21207</v>
      </c>
      <c r="D650" s="384">
        <v>100</v>
      </c>
      <c r="E650" s="384" t="s">
        <v>20965</v>
      </c>
      <c r="F650" s="1" t="s">
        <v>21880</v>
      </c>
      <c r="G650" s="1" t="s">
        <v>21044</v>
      </c>
      <c r="H650" s="1" t="s">
        <v>20920</v>
      </c>
      <c r="I650" s="384" t="s">
        <v>197</v>
      </c>
      <c r="K650" s="1" t="s">
        <v>21881</v>
      </c>
      <c r="L650" s="227" t="s">
        <v>21881</v>
      </c>
    </row>
    <row r="651" spans="2:12" x14ac:dyDescent="0.25">
      <c r="B651" s="1">
        <v>647</v>
      </c>
      <c r="C651" s="1" t="s">
        <v>21207</v>
      </c>
      <c r="D651" s="384">
        <v>100</v>
      </c>
      <c r="E651" s="384" t="s">
        <v>20965</v>
      </c>
      <c r="F651" s="1" t="s">
        <v>21882</v>
      </c>
      <c r="G651" s="1" t="s">
        <v>21044</v>
      </c>
      <c r="H651" s="1" t="s">
        <v>20920</v>
      </c>
      <c r="K651" s="1" t="s">
        <v>21883</v>
      </c>
      <c r="L651" s="227" t="s">
        <v>21883</v>
      </c>
    </row>
    <row r="652" spans="2:12" x14ac:dyDescent="0.25">
      <c r="B652" s="1">
        <v>648</v>
      </c>
      <c r="C652" s="1" t="s">
        <v>21207</v>
      </c>
      <c r="D652" s="384">
        <v>100</v>
      </c>
      <c r="E652" s="384" t="s">
        <v>20965</v>
      </c>
      <c r="F652" s="1" t="s">
        <v>21884</v>
      </c>
      <c r="G652" s="1" t="s">
        <v>21044</v>
      </c>
      <c r="H652" s="1" t="s">
        <v>20920</v>
      </c>
      <c r="I652" s="384" t="s">
        <v>197</v>
      </c>
      <c r="K652" s="1" t="s">
        <v>21885</v>
      </c>
      <c r="L652" s="227" t="s">
        <v>21885</v>
      </c>
    </row>
    <row r="653" spans="2:12" x14ac:dyDescent="0.25">
      <c r="B653" s="1">
        <v>649</v>
      </c>
      <c r="C653" s="1" t="s">
        <v>21207</v>
      </c>
      <c r="D653" s="384">
        <v>100</v>
      </c>
      <c r="E653" s="384" t="s">
        <v>20965</v>
      </c>
      <c r="F653" s="1" t="s">
        <v>21886</v>
      </c>
      <c r="G653" s="1" t="s">
        <v>21044</v>
      </c>
      <c r="H653" s="1" t="s">
        <v>20920</v>
      </c>
      <c r="I653" s="384" t="s">
        <v>197</v>
      </c>
      <c r="K653" s="1" t="s">
        <v>21887</v>
      </c>
      <c r="L653" s="227" t="s">
        <v>21887</v>
      </c>
    </row>
    <row r="654" spans="2:12" x14ac:dyDescent="0.25">
      <c r="B654" s="1">
        <v>650</v>
      </c>
      <c r="C654" s="1" t="s">
        <v>21207</v>
      </c>
      <c r="D654" s="384">
        <v>100</v>
      </c>
      <c r="E654" s="384" t="s">
        <v>20965</v>
      </c>
      <c r="F654" s="1" t="s">
        <v>21888</v>
      </c>
      <c r="G654" s="1" t="s">
        <v>21044</v>
      </c>
      <c r="H654" s="1" t="s">
        <v>20920</v>
      </c>
      <c r="K654" s="1" t="s">
        <v>21888</v>
      </c>
      <c r="L654" s="227" t="s">
        <v>21888</v>
      </c>
    </row>
    <row r="655" spans="2:12" x14ac:dyDescent="0.25">
      <c r="B655" s="1">
        <v>651</v>
      </c>
      <c r="C655" s="1" t="s">
        <v>21207</v>
      </c>
      <c r="D655" s="384">
        <v>100</v>
      </c>
      <c r="E655" s="384" t="s">
        <v>20965</v>
      </c>
      <c r="F655" s="1" t="s">
        <v>21889</v>
      </c>
      <c r="G655" s="1" t="s">
        <v>21044</v>
      </c>
      <c r="H655" s="1" t="s">
        <v>20920</v>
      </c>
      <c r="K655" s="1" t="s">
        <v>21890</v>
      </c>
      <c r="L655" s="227" t="s">
        <v>21889</v>
      </c>
    </row>
    <row r="656" spans="2:12" x14ac:dyDescent="0.25">
      <c r="B656" s="1">
        <v>652</v>
      </c>
      <c r="C656" s="1" t="s">
        <v>21207</v>
      </c>
      <c r="D656" s="384">
        <v>100</v>
      </c>
      <c r="E656" s="384" t="s">
        <v>20965</v>
      </c>
      <c r="F656" s="1" t="s">
        <v>21891</v>
      </c>
      <c r="G656" s="1" t="s">
        <v>21044</v>
      </c>
      <c r="H656" s="1" t="s">
        <v>20920</v>
      </c>
      <c r="K656" s="1" t="s">
        <v>21892</v>
      </c>
      <c r="L656" s="227" t="s">
        <v>21892</v>
      </c>
    </row>
    <row r="657" spans="2:12" x14ac:dyDescent="0.25">
      <c r="B657" s="1">
        <v>653</v>
      </c>
      <c r="C657" s="1" t="s">
        <v>21207</v>
      </c>
      <c r="D657" s="384">
        <v>100</v>
      </c>
      <c r="E657" s="384" t="s">
        <v>20965</v>
      </c>
      <c r="F657" s="1" t="s">
        <v>21893</v>
      </c>
      <c r="G657" s="1" t="s">
        <v>21044</v>
      </c>
      <c r="H657" s="1" t="s">
        <v>20920</v>
      </c>
      <c r="K657" s="1" t="s">
        <v>21894</v>
      </c>
      <c r="L657" s="227" t="s">
        <v>21894</v>
      </c>
    </row>
    <row r="658" spans="2:12" x14ac:dyDescent="0.25">
      <c r="B658" s="1">
        <v>654</v>
      </c>
      <c r="C658" s="1" t="s">
        <v>21207</v>
      </c>
      <c r="D658" s="384">
        <v>100</v>
      </c>
      <c r="E658" s="384" t="s">
        <v>20965</v>
      </c>
      <c r="F658" s="1" t="s">
        <v>21895</v>
      </c>
      <c r="G658" s="1" t="s">
        <v>21044</v>
      </c>
      <c r="H658" s="1" t="s">
        <v>20920</v>
      </c>
      <c r="K658" s="1" t="s">
        <v>21896</v>
      </c>
      <c r="L658" s="227" t="s">
        <v>21896</v>
      </c>
    </row>
    <row r="659" spans="2:12" x14ac:dyDescent="0.25">
      <c r="B659" s="1">
        <v>655</v>
      </c>
      <c r="C659" s="1" t="s">
        <v>21207</v>
      </c>
      <c r="D659" s="384">
        <v>100</v>
      </c>
      <c r="E659" s="384" t="s">
        <v>20965</v>
      </c>
      <c r="F659" s="1" t="s">
        <v>21897</v>
      </c>
      <c r="G659" s="1" t="s">
        <v>21044</v>
      </c>
      <c r="H659" s="1" t="s">
        <v>20920</v>
      </c>
      <c r="K659" s="1" t="s">
        <v>21898</v>
      </c>
      <c r="L659" s="227" t="s">
        <v>21897</v>
      </c>
    </row>
    <row r="660" spans="2:12" x14ac:dyDescent="0.25">
      <c r="B660" s="1">
        <v>656</v>
      </c>
      <c r="C660" s="1" t="s">
        <v>21207</v>
      </c>
      <c r="D660" s="384">
        <v>100</v>
      </c>
      <c r="E660" s="384" t="s">
        <v>20965</v>
      </c>
      <c r="F660" s="1" t="s">
        <v>21899</v>
      </c>
      <c r="G660" s="1" t="s">
        <v>21044</v>
      </c>
      <c r="H660" s="1" t="s">
        <v>20920</v>
      </c>
      <c r="K660" s="1" t="s">
        <v>21900</v>
      </c>
      <c r="L660" s="227" t="s">
        <v>21900</v>
      </c>
    </row>
    <row r="661" spans="2:12" x14ac:dyDescent="0.25">
      <c r="B661" s="1">
        <v>657</v>
      </c>
      <c r="C661" s="1" t="s">
        <v>21207</v>
      </c>
      <c r="D661" s="384">
        <v>100</v>
      </c>
      <c r="E661" s="384" t="s">
        <v>20965</v>
      </c>
      <c r="F661" s="1" t="s">
        <v>21901</v>
      </c>
      <c r="G661" s="1" t="s">
        <v>21044</v>
      </c>
      <c r="H661" s="1" t="s">
        <v>20920</v>
      </c>
      <c r="K661" s="1" t="s">
        <v>21901</v>
      </c>
      <c r="L661" s="227" t="s">
        <v>21901</v>
      </c>
    </row>
    <row r="662" spans="2:12" x14ac:dyDescent="0.25">
      <c r="B662" s="1">
        <v>658</v>
      </c>
      <c r="C662" s="1" t="s">
        <v>21207</v>
      </c>
      <c r="D662" s="384">
        <v>100</v>
      </c>
      <c r="E662" s="384" t="s">
        <v>20965</v>
      </c>
      <c r="F662" s="1" t="s">
        <v>21902</v>
      </c>
      <c r="G662" s="1" t="s">
        <v>21044</v>
      </c>
      <c r="H662" s="1" t="s">
        <v>20920</v>
      </c>
      <c r="K662" s="1" t="s">
        <v>21903</v>
      </c>
      <c r="L662" s="227" t="s">
        <v>21902</v>
      </c>
    </row>
    <row r="663" spans="2:12" x14ac:dyDescent="0.25">
      <c r="B663" s="1">
        <v>659</v>
      </c>
      <c r="C663" s="1" t="s">
        <v>21207</v>
      </c>
      <c r="D663" s="384">
        <v>100</v>
      </c>
      <c r="E663" s="384" t="s">
        <v>20965</v>
      </c>
      <c r="F663" s="1" t="s">
        <v>21904</v>
      </c>
      <c r="G663" s="1" t="s">
        <v>21044</v>
      </c>
      <c r="H663" s="1" t="s">
        <v>20920</v>
      </c>
      <c r="K663" s="1" t="s">
        <v>21905</v>
      </c>
      <c r="L663" s="227" t="s">
        <v>21906</v>
      </c>
    </row>
    <row r="664" spans="2:12" x14ac:dyDescent="0.25">
      <c r="B664" s="1">
        <v>660</v>
      </c>
      <c r="C664" s="1" t="s">
        <v>21207</v>
      </c>
      <c r="D664" s="384">
        <v>100</v>
      </c>
      <c r="E664" s="384" t="s">
        <v>20965</v>
      </c>
      <c r="F664" s="1" t="s">
        <v>21907</v>
      </c>
      <c r="G664" s="1" t="s">
        <v>21044</v>
      </c>
      <c r="H664" s="1" t="s">
        <v>20920</v>
      </c>
      <c r="K664" s="1" t="s">
        <v>21908</v>
      </c>
      <c r="L664" s="227" t="s">
        <v>21909</v>
      </c>
    </row>
    <row r="665" spans="2:12" x14ac:dyDescent="0.25">
      <c r="B665" s="1">
        <v>661</v>
      </c>
      <c r="C665" s="1" t="s">
        <v>21207</v>
      </c>
      <c r="D665" s="384">
        <v>100</v>
      </c>
      <c r="E665" s="384" t="s">
        <v>20965</v>
      </c>
      <c r="F665" s="1" t="s">
        <v>21910</v>
      </c>
      <c r="G665" s="1" t="s">
        <v>21044</v>
      </c>
      <c r="H665" s="1" t="s">
        <v>20920</v>
      </c>
      <c r="K665" s="1" t="s">
        <v>21911</v>
      </c>
      <c r="L665" s="227" t="s">
        <v>21910</v>
      </c>
    </row>
    <row r="666" spans="2:12" x14ac:dyDescent="0.25">
      <c r="B666" s="1">
        <v>662</v>
      </c>
      <c r="C666" s="1" t="s">
        <v>21207</v>
      </c>
      <c r="D666" s="384">
        <v>100</v>
      </c>
      <c r="E666" s="384" t="s">
        <v>20965</v>
      </c>
      <c r="F666" s="1" t="s">
        <v>21912</v>
      </c>
      <c r="G666" s="1" t="s">
        <v>21044</v>
      </c>
      <c r="H666" s="1" t="s">
        <v>20920</v>
      </c>
      <c r="K666" s="1" t="s">
        <v>21912</v>
      </c>
      <c r="L666" s="227" t="s">
        <v>21912</v>
      </c>
    </row>
    <row r="667" spans="2:12" x14ac:dyDescent="0.25">
      <c r="B667" s="1">
        <v>663</v>
      </c>
      <c r="C667" s="1" t="s">
        <v>21207</v>
      </c>
      <c r="D667" s="384">
        <v>100</v>
      </c>
      <c r="E667" s="384" t="s">
        <v>20965</v>
      </c>
      <c r="F667" s="1" t="s">
        <v>21913</v>
      </c>
      <c r="G667" s="1" t="s">
        <v>21044</v>
      </c>
      <c r="H667" s="1" t="s">
        <v>20920</v>
      </c>
      <c r="K667" s="1" t="s">
        <v>21914</v>
      </c>
      <c r="L667" s="227" t="s">
        <v>21915</v>
      </c>
    </row>
    <row r="668" spans="2:12" x14ac:dyDescent="0.25">
      <c r="B668" s="1">
        <v>664</v>
      </c>
      <c r="C668" s="1" t="s">
        <v>21207</v>
      </c>
      <c r="D668" s="384">
        <v>100</v>
      </c>
      <c r="E668" s="384" t="s">
        <v>20965</v>
      </c>
      <c r="F668" s="1" t="s">
        <v>21916</v>
      </c>
      <c r="G668" s="1" t="s">
        <v>21044</v>
      </c>
      <c r="H668" s="1" t="s">
        <v>20920</v>
      </c>
      <c r="K668" s="1" t="s">
        <v>21916</v>
      </c>
      <c r="L668" s="227" t="s">
        <v>21916</v>
      </c>
    </row>
    <row r="669" spans="2:12" x14ac:dyDescent="0.25">
      <c r="B669" s="1">
        <v>665</v>
      </c>
      <c r="C669" s="1" t="s">
        <v>21207</v>
      </c>
      <c r="D669" s="384">
        <v>100</v>
      </c>
      <c r="E669" s="384" t="s">
        <v>20965</v>
      </c>
      <c r="F669" s="1" t="s">
        <v>21917</v>
      </c>
      <c r="G669" s="1" t="s">
        <v>21044</v>
      </c>
      <c r="H669" s="1" t="s">
        <v>20920</v>
      </c>
      <c r="K669" s="1" t="s">
        <v>21917</v>
      </c>
      <c r="L669" s="227" t="s">
        <v>21917</v>
      </c>
    </row>
    <row r="670" spans="2:12" x14ac:dyDescent="0.25">
      <c r="B670" s="1">
        <v>666</v>
      </c>
      <c r="C670" s="1" t="s">
        <v>21207</v>
      </c>
      <c r="D670" s="384">
        <v>100</v>
      </c>
      <c r="E670" s="384" t="s">
        <v>20965</v>
      </c>
      <c r="F670" s="1" t="s">
        <v>21918</v>
      </c>
      <c r="G670" s="1" t="s">
        <v>21044</v>
      </c>
      <c r="H670" s="1" t="s">
        <v>20920</v>
      </c>
      <c r="K670" s="1" t="s">
        <v>21919</v>
      </c>
      <c r="L670" s="227" t="s">
        <v>21919</v>
      </c>
    </row>
    <row r="671" spans="2:12" x14ac:dyDescent="0.25">
      <c r="B671" s="1">
        <v>667</v>
      </c>
      <c r="C671" s="1" t="s">
        <v>21207</v>
      </c>
      <c r="D671" s="384">
        <v>100</v>
      </c>
      <c r="E671" s="384" t="s">
        <v>20965</v>
      </c>
      <c r="F671" s="1" t="s">
        <v>21920</v>
      </c>
      <c r="G671" s="1" t="s">
        <v>21044</v>
      </c>
      <c r="H671" s="1" t="s">
        <v>20920</v>
      </c>
      <c r="K671" s="1" t="s">
        <v>21920</v>
      </c>
      <c r="L671" s="227" t="s">
        <v>21920</v>
      </c>
    </row>
    <row r="672" spans="2:12" x14ac:dyDescent="0.25">
      <c r="B672" s="1">
        <v>668</v>
      </c>
      <c r="C672" s="1" t="s">
        <v>21207</v>
      </c>
      <c r="D672" s="384">
        <v>100</v>
      </c>
      <c r="E672" s="384" t="s">
        <v>20965</v>
      </c>
      <c r="F672" s="1" t="s">
        <v>21921</v>
      </c>
      <c r="G672" s="1" t="s">
        <v>21044</v>
      </c>
      <c r="H672" s="1" t="s">
        <v>20920</v>
      </c>
      <c r="K672" s="1" t="s">
        <v>21921</v>
      </c>
      <c r="L672" s="227" t="s">
        <v>21921</v>
      </c>
    </row>
    <row r="673" spans="2:12" x14ac:dyDescent="0.25">
      <c r="B673" s="1">
        <v>669</v>
      </c>
      <c r="C673" s="1" t="s">
        <v>21207</v>
      </c>
      <c r="D673" s="384">
        <v>100</v>
      </c>
      <c r="E673" s="384" t="s">
        <v>20965</v>
      </c>
      <c r="F673" s="1" t="s">
        <v>21922</v>
      </c>
      <c r="G673" s="1" t="s">
        <v>21044</v>
      </c>
      <c r="H673" s="1" t="s">
        <v>20920</v>
      </c>
      <c r="K673" s="1" t="s">
        <v>21922</v>
      </c>
      <c r="L673" s="227" t="s">
        <v>21922</v>
      </c>
    </row>
    <row r="674" spans="2:12" x14ac:dyDescent="0.25">
      <c r="B674" s="1">
        <v>670</v>
      </c>
      <c r="C674" s="1" t="s">
        <v>21207</v>
      </c>
      <c r="D674" s="384">
        <v>100</v>
      </c>
      <c r="E674" s="384" t="s">
        <v>20965</v>
      </c>
      <c r="F674" s="1" t="s">
        <v>21923</v>
      </c>
      <c r="G674" s="1" t="s">
        <v>21044</v>
      </c>
      <c r="H674" s="1" t="s">
        <v>20920</v>
      </c>
      <c r="K674" s="1" t="s">
        <v>21923</v>
      </c>
      <c r="L674" s="227" t="s">
        <v>21923</v>
      </c>
    </row>
    <row r="675" spans="2:12" x14ac:dyDescent="0.25">
      <c r="B675" s="1">
        <v>671</v>
      </c>
      <c r="C675" s="1" t="s">
        <v>21207</v>
      </c>
      <c r="D675" s="384">
        <v>100</v>
      </c>
      <c r="E675" s="384" t="s">
        <v>20965</v>
      </c>
      <c r="F675" s="1" t="s">
        <v>21924</v>
      </c>
      <c r="G675" s="1" t="s">
        <v>21044</v>
      </c>
      <c r="H675" s="1" t="s">
        <v>20920</v>
      </c>
      <c r="K675" s="1" t="s">
        <v>21924</v>
      </c>
      <c r="L675" s="227" t="s">
        <v>21924</v>
      </c>
    </row>
    <row r="676" spans="2:12" x14ac:dyDescent="0.25">
      <c r="B676" s="1">
        <v>672</v>
      </c>
      <c r="C676" s="1" t="s">
        <v>21207</v>
      </c>
      <c r="D676" s="384">
        <v>101</v>
      </c>
      <c r="E676" s="384" t="s">
        <v>20965</v>
      </c>
      <c r="F676" s="1" t="s">
        <v>21925</v>
      </c>
      <c r="G676" s="1" t="s">
        <v>21044</v>
      </c>
      <c r="H676" s="1" t="s">
        <v>20920</v>
      </c>
      <c r="I676" s="384" t="s">
        <v>197</v>
      </c>
      <c r="K676" s="1" t="s">
        <v>21926</v>
      </c>
      <c r="L676" s="227" t="s">
        <v>21925</v>
      </c>
    </row>
    <row r="677" spans="2:12" x14ac:dyDescent="0.25">
      <c r="B677" s="1">
        <v>673</v>
      </c>
      <c r="C677" s="1" t="s">
        <v>21207</v>
      </c>
      <c r="D677" s="384">
        <v>101</v>
      </c>
      <c r="E677" s="384" t="s">
        <v>20965</v>
      </c>
      <c r="F677" s="1" t="s">
        <v>21927</v>
      </c>
      <c r="G677" s="1" t="s">
        <v>21044</v>
      </c>
      <c r="H677" s="1" t="s">
        <v>20920</v>
      </c>
      <c r="K677" s="1" t="s">
        <v>21928</v>
      </c>
      <c r="L677" s="227" t="s">
        <v>21928</v>
      </c>
    </row>
    <row r="678" spans="2:12" x14ac:dyDescent="0.25">
      <c r="B678" s="1">
        <v>674</v>
      </c>
      <c r="C678" s="1" t="s">
        <v>21207</v>
      </c>
      <c r="D678" s="384">
        <v>101</v>
      </c>
      <c r="E678" s="384" t="s">
        <v>20965</v>
      </c>
      <c r="F678" s="1" t="s">
        <v>21929</v>
      </c>
      <c r="G678" s="1" t="s">
        <v>21044</v>
      </c>
      <c r="H678" s="1" t="s">
        <v>20920</v>
      </c>
      <c r="K678" s="1" t="s">
        <v>21930</v>
      </c>
      <c r="L678" s="227" t="s">
        <v>21930</v>
      </c>
    </row>
    <row r="679" spans="2:12" x14ac:dyDescent="0.25">
      <c r="B679" s="1">
        <v>675</v>
      </c>
      <c r="C679" s="1" t="s">
        <v>21207</v>
      </c>
      <c r="D679" s="384">
        <v>101</v>
      </c>
      <c r="E679" s="384" t="s">
        <v>20965</v>
      </c>
      <c r="F679" s="1" t="s">
        <v>21931</v>
      </c>
      <c r="G679" s="1" t="s">
        <v>21044</v>
      </c>
      <c r="H679" s="1" t="s">
        <v>20920</v>
      </c>
      <c r="K679" s="1" t="s">
        <v>21931</v>
      </c>
      <c r="L679" s="227" t="s">
        <v>21931</v>
      </c>
    </row>
    <row r="680" spans="2:12" x14ac:dyDescent="0.25">
      <c r="B680" s="1">
        <v>676</v>
      </c>
      <c r="C680" s="1" t="s">
        <v>21207</v>
      </c>
      <c r="D680" s="384">
        <v>101</v>
      </c>
      <c r="E680" s="384" t="s">
        <v>20965</v>
      </c>
      <c r="F680" s="1" t="s">
        <v>21932</v>
      </c>
      <c r="G680" s="1" t="s">
        <v>21044</v>
      </c>
      <c r="H680" s="1" t="s">
        <v>20920</v>
      </c>
      <c r="K680" s="1" t="s">
        <v>21932</v>
      </c>
      <c r="L680" s="227" t="s">
        <v>21932</v>
      </c>
    </row>
    <row r="681" spans="2:12" x14ac:dyDescent="0.25">
      <c r="B681" s="1">
        <v>677</v>
      </c>
      <c r="C681" s="1" t="s">
        <v>21207</v>
      </c>
      <c r="D681" s="384">
        <v>101</v>
      </c>
      <c r="E681" s="384" t="s">
        <v>20965</v>
      </c>
      <c r="F681" s="1" t="s">
        <v>21933</v>
      </c>
      <c r="G681" s="1" t="s">
        <v>21044</v>
      </c>
      <c r="H681" s="1" t="s">
        <v>20920</v>
      </c>
      <c r="K681" s="1" t="s">
        <v>21933</v>
      </c>
      <c r="L681" s="227" t="s">
        <v>21933</v>
      </c>
    </row>
    <row r="682" spans="2:12" x14ac:dyDescent="0.25">
      <c r="B682" s="1">
        <v>678</v>
      </c>
      <c r="C682" s="1" t="s">
        <v>21207</v>
      </c>
      <c r="D682" s="384">
        <v>101</v>
      </c>
      <c r="E682" s="384" t="s">
        <v>20965</v>
      </c>
      <c r="F682" s="1" t="s">
        <v>21934</v>
      </c>
      <c r="G682" s="1" t="s">
        <v>21044</v>
      </c>
      <c r="H682" s="1" t="s">
        <v>20920</v>
      </c>
      <c r="K682" s="1" t="s">
        <v>21935</v>
      </c>
      <c r="L682" s="227" t="s">
        <v>21936</v>
      </c>
    </row>
    <row r="683" spans="2:12" x14ac:dyDescent="0.25">
      <c r="B683" s="1">
        <v>679</v>
      </c>
      <c r="C683" s="1" t="s">
        <v>21207</v>
      </c>
      <c r="D683" s="384">
        <v>101</v>
      </c>
      <c r="E683" s="384" t="s">
        <v>20965</v>
      </c>
      <c r="F683" s="1" t="s">
        <v>21937</v>
      </c>
      <c r="G683" s="1" t="s">
        <v>21044</v>
      </c>
      <c r="H683" s="1" t="s">
        <v>20920</v>
      </c>
      <c r="K683" s="1" t="s">
        <v>21937</v>
      </c>
      <c r="L683" s="227" t="s">
        <v>21937</v>
      </c>
    </row>
    <row r="684" spans="2:12" x14ac:dyDescent="0.25">
      <c r="B684" s="1">
        <v>680</v>
      </c>
      <c r="C684" s="1" t="s">
        <v>21207</v>
      </c>
      <c r="D684" s="384">
        <v>101</v>
      </c>
      <c r="E684" s="384" t="s">
        <v>20965</v>
      </c>
      <c r="F684" s="1" t="s">
        <v>21938</v>
      </c>
      <c r="G684" s="1" t="s">
        <v>21044</v>
      </c>
      <c r="H684" s="1" t="s">
        <v>20920</v>
      </c>
      <c r="K684" s="1" t="s">
        <v>21938</v>
      </c>
      <c r="L684" s="227" t="s">
        <v>21938</v>
      </c>
    </row>
    <row r="685" spans="2:12" x14ac:dyDescent="0.25">
      <c r="B685" s="1">
        <v>681</v>
      </c>
      <c r="C685" s="1" t="s">
        <v>21207</v>
      </c>
      <c r="D685" s="384">
        <v>101</v>
      </c>
      <c r="E685" s="384" t="s">
        <v>20965</v>
      </c>
      <c r="F685" s="1" t="s">
        <v>21939</v>
      </c>
      <c r="G685" s="1" t="s">
        <v>21044</v>
      </c>
      <c r="H685" s="1" t="s">
        <v>20920</v>
      </c>
      <c r="K685" s="1" t="s">
        <v>21940</v>
      </c>
      <c r="L685" s="227" t="s">
        <v>21940</v>
      </c>
    </row>
    <row r="686" spans="2:12" x14ac:dyDescent="0.25">
      <c r="B686" s="1">
        <v>682</v>
      </c>
      <c r="C686" s="1" t="s">
        <v>21207</v>
      </c>
      <c r="D686" s="384">
        <v>101</v>
      </c>
      <c r="E686" s="384" t="s">
        <v>20965</v>
      </c>
      <c r="F686" s="1" t="s">
        <v>21941</v>
      </c>
      <c r="G686" s="1" t="s">
        <v>21044</v>
      </c>
      <c r="H686" s="1" t="s">
        <v>20920</v>
      </c>
      <c r="K686" s="1" t="s">
        <v>21942</v>
      </c>
      <c r="L686" s="227" t="s">
        <v>21942</v>
      </c>
    </row>
    <row r="687" spans="2:12" x14ac:dyDescent="0.25">
      <c r="B687" s="1">
        <v>683</v>
      </c>
      <c r="C687" s="1" t="s">
        <v>21207</v>
      </c>
      <c r="D687" s="384">
        <v>102</v>
      </c>
      <c r="E687" s="384" t="s">
        <v>20965</v>
      </c>
      <c r="F687" s="1" t="s">
        <v>21943</v>
      </c>
      <c r="G687" s="1" t="s">
        <v>21044</v>
      </c>
      <c r="H687" s="1" t="s">
        <v>20920</v>
      </c>
      <c r="K687" s="1" t="s">
        <v>21944</v>
      </c>
      <c r="L687" s="227" t="s">
        <v>21944</v>
      </c>
    </row>
    <row r="688" spans="2:12" x14ac:dyDescent="0.25">
      <c r="B688" s="1">
        <v>684</v>
      </c>
      <c r="C688" s="1" t="s">
        <v>21207</v>
      </c>
      <c r="D688" s="384">
        <v>102</v>
      </c>
      <c r="E688" s="384" t="s">
        <v>20965</v>
      </c>
      <c r="F688" s="1" t="s">
        <v>21945</v>
      </c>
      <c r="G688" s="1" t="s">
        <v>21044</v>
      </c>
      <c r="H688" s="1" t="s">
        <v>20920</v>
      </c>
      <c r="K688" s="1" t="s">
        <v>21946</v>
      </c>
      <c r="L688" s="227" t="s">
        <v>21946</v>
      </c>
    </row>
    <row r="689" spans="2:12" x14ac:dyDescent="0.25">
      <c r="B689" s="1">
        <v>685</v>
      </c>
      <c r="C689" s="1" t="s">
        <v>21207</v>
      </c>
      <c r="D689" s="384">
        <v>102</v>
      </c>
      <c r="E689" s="384" t="s">
        <v>20965</v>
      </c>
      <c r="F689" s="1" t="s">
        <v>21947</v>
      </c>
      <c r="G689" s="1" t="s">
        <v>21044</v>
      </c>
      <c r="H689" s="1" t="s">
        <v>20920</v>
      </c>
      <c r="K689" s="1" t="s">
        <v>21948</v>
      </c>
      <c r="L689" s="227" t="s">
        <v>21948</v>
      </c>
    </row>
    <row r="690" spans="2:12" x14ac:dyDescent="0.25">
      <c r="B690" s="1">
        <v>686</v>
      </c>
      <c r="C690" s="1" t="s">
        <v>21207</v>
      </c>
      <c r="D690" s="384">
        <v>102</v>
      </c>
      <c r="E690" s="384" t="s">
        <v>20965</v>
      </c>
      <c r="F690" s="1" t="s">
        <v>21949</v>
      </c>
      <c r="G690" s="1" t="s">
        <v>21044</v>
      </c>
      <c r="H690" s="1" t="s">
        <v>20920</v>
      </c>
      <c r="K690" s="1" t="s">
        <v>21950</v>
      </c>
      <c r="L690" s="227" t="s">
        <v>21950</v>
      </c>
    </row>
    <row r="691" spans="2:12" x14ac:dyDescent="0.25">
      <c r="B691" s="1">
        <v>687</v>
      </c>
      <c r="C691" s="1" t="s">
        <v>21207</v>
      </c>
      <c r="D691" s="384">
        <v>102</v>
      </c>
      <c r="E691" s="384" t="s">
        <v>20965</v>
      </c>
      <c r="F691" s="1" t="s">
        <v>21951</v>
      </c>
      <c r="G691" s="1" t="s">
        <v>21044</v>
      </c>
      <c r="H691" s="1" t="s">
        <v>20920</v>
      </c>
      <c r="K691" s="1" t="s">
        <v>21952</v>
      </c>
      <c r="L691" s="227" t="s">
        <v>21952</v>
      </c>
    </row>
    <row r="692" spans="2:12" x14ac:dyDescent="0.25">
      <c r="B692" s="1">
        <v>688</v>
      </c>
      <c r="C692" s="1" t="s">
        <v>21207</v>
      </c>
      <c r="D692" s="384">
        <v>102</v>
      </c>
      <c r="E692" s="384" t="s">
        <v>20965</v>
      </c>
      <c r="F692" s="1" t="s">
        <v>21953</v>
      </c>
      <c r="G692" s="1" t="s">
        <v>21044</v>
      </c>
      <c r="H692" s="1" t="s">
        <v>20920</v>
      </c>
      <c r="K692" s="1" t="s">
        <v>21954</v>
      </c>
      <c r="L692" s="227" t="s">
        <v>21954</v>
      </c>
    </row>
    <row r="693" spans="2:12" x14ac:dyDescent="0.25">
      <c r="B693" s="1">
        <v>689</v>
      </c>
      <c r="C693" s="1" t="s">
        <v>21207</v>
      </c>
      <c r="D693" s="384">
        <v>102</v>
      </c>
      <c r="E693" s="384" t="s">
        <v>20965</v>
      </c>
      <c r="F693" s="1" t="s">
        <v>21955</v>
      </c>
      <c r="G693" s="1" t="s">
        <v>21044</v>
      </c>
      <c r="H693" s="1" t="s">
        <v>20920</v>
      </c>
      <c r="K693" s="1" t="s">
        <v>21956</v>
      </c>
      <c r="L693" s="227" t="s">
        <v>21956</v>
      </c>
    </row>
    <row r="694" spans="2:12" x14ac:dyDescent="0.25">
      <c r="B694" s="1">
        <v>690</v>
      </c>
      <c r="C694" s="1" t="s">
        <v>21207</v>
      </c>
      <c r="D694" s="384">
        <v>102</v>
      </c>
      <c r="E694" s="384" t="s">
        <v>20965</v>
      </c>
      <c r="F694" s="1" t="s">
        <v>21957</v>
      </c>
      <c r="G694" s="1" t="s">
        <v>21044</v>
      </c>
      <c r="H694" s="1" t="s">
        <v>20920</v>
      </c>
      <c r="K694" s="1" t="s">
        <v>21958</v>
      </c>
      <c r="L694" s="227" t="s">
        <v>21958</v>
      </c>
    </row>
    <row r="695" spans="2:12" x14ac:dyDescent="0.25">
      <c r="B695" s="1">
        <v>691</v>
      </c>
      <c r="C695" s="1" t="s">
        <v>21207</v>
      </c>
      <c r="D695" s="384">
        <v>102</v>
      </c>
      <c r="E695" s="384" t="s">
        <v>20965</v>
      </c>
      <c r="F695" s="1" t="s">
        <v>21959</v>
      </c>
      <c r="G695" s="1" t="s">
        <v>21044</v>
      </c>
      <c r="H695" s="1" t="s">
        <v>20920</v>
      </c>
      <c r="K695" s="1" t="s">
        <v>21960</v>
      </c>
      <c r="L695" s="227" t="s">
        <v>21960</v>
      </c>
    </row>
    <row r="696" spans="2:12" x14ac:dyDescent="0.25">
      <c r="B696" s="1">
        <v>692</v>
      </c>
      <c r="C696" s="1" t="s">
        <v>21207</v>
      </c>
      <c r="D696" s="384">
        <v>102</v>
      </c>
      <c r="E696" s="384" t="s">
        <v>20965</v>
      </c>
      <c r="F696" s="1" t="s">
        <v>21961</v>
      </c>
      <c r="G696" s="1" t="s">
        <v>21044</v>
      </c>
      <c r="H696" s="1" t="s">
        <v>20920</v>
      </c>
      <c r="K696" s="1" t="s">
        <v>21962</v>
      </c>
      <c r="L696" s="227" t="s">
        <v>21961</v>
      </c>
    </row>
    <row r="697" spans="2:12" x14ac:dyDescent="0.25">
      <c r="B697" s="1">
        <v>693</v>
      </c>
      <c r="C697" s="1" t="s">
        <v>21207</v>
      </c>
      <c r="D697" s="384">
        <v>102</v>
      </c>
      <c r="E697" s="384" t="s">
        <v>20965</v>
      </c>
      <c r="F697" s="1" t="s">
        <v>21963</v>
      </c>
      <c r="G697" s="1" t="s">
        <v>21044</v>
      </c>
      <c r="H697" s="1" t="s">
        <v>20920</v>
      </c>
      <c r="K697" s="1" t="s">
        <v>21964</v>
      </c>
      <c r="L697" s="227" t="s">
        <v>21963</v>
      </c>
    </row>
    <row r="698" spans="2:12" x14ac:dyDescent="0.25">
      <c r="B698" s="1">
        <v>694</v>
      </c>
      <c r="C698" s="1" t="s">
        <v>21207</v>
      </c>
      <c r="D698" s="384">
        <v>102</v>
      </c>
      <c r="E698" s="384" t="s">
        <v>20965</v>
      </c>
      <c r="F698" s="1" t="s">
        <v>21965</v>
      </c>
      <c r="G698" s="1" t="s">
        <v>21044</v>
      </c>
      <c r="H698" s="1" t="s">
        <v>20920</v>
      </c>
      <c r="K698" s="1" t="s">
        <v>21966</v>
      </c>
      <c r="L698" s="227" t="s">
        <v>21966</v>
      </c>
    </row>
    <row r="699" spans="2:12" x14ac:dyDescent="0.25">
      <c r="B699" s="1">
        <v>695</v>
      </c>
      <c r="C699" s="1" t="s">
        <v>21207</v>
      </c>
      <c r="D699" s="384">
        <v>102</v>
      </c>
      <c r="E699" s="384" t="s">
        <v>20965</v>
      </c>
      <c r="F699" s="1" t="s">
        <v>21967</v>
      </c>
      <c r="G699" s="1" t="s">
        <v>21044</v>
      </c>
      <c r="H699" s="1" t="s">
        <v>20920</v>
      </c>
      <c r="K699" s="1" t="s">
        <v>21968</v>
      </c>
      <c r="L699" s="227" t="s">
        <v>21967</v>
      </c>
    </row>
    <row r="700" spans="2:12" x14ac:dyDescent="0.25">
      <c r="B700" s="1">
        <v>696</v>
      </c>
      <c r="C700" s="1" t="s">
        <v>21207</v>
      </c>
      <c r="D700" s="384">
        <v>102</v>
      </c>
      <c r="E700" s="384" t="s">
        <v>20965</v>
      </c>
      <c r="F700" s="1" t="s">
        <v>21969</v>
      </c>
      <c r="G700" s="1" t="s">
        <v>21044</v>
      </c>
      <c r="H700" s="1" t="s">
        <v>20920</v>
      </c>
      <c r="K700" s="1" t="s">
        <v>21970</v>
      </c>
      <c r="L700" s="227" t="s">
        <v>21970</v>
      </c>
    </row>
    <row r="701" spans="2:12" x14ac:dyDescent="0.25">
      <c r="B701" s="1">
        <v>697</v>
      </c>
      <c r="C701" s="1" t="s">
        <v>21207</v>
      </c>
      <c r="D701" s="384">
        <v>102</v>
      </c>
      <c r="E701" s="384" t="s">
        <v>20965</v>
      </c>
      <c r="F701" s="1" t="s">
        <v>21971</v>
      </c>
      <c r="G701" s="1" t="s">
        <v>21044</v>
      </c>
      <c r="H701" s="1" t="s">
        <v>20920</v>
      </c>
      <c r="K701" s="1" t="s">
        <v>21972</v>
      </c>
      <c r="L701" s="227" t="s">
        <v>21971</v>
      </c>
    </row>
    <row r="702" spans="2:12" x14ac:dyDescent="0.25">
      <c r="B702" s="1">
        <v>698</v>
      </c>
      <c r="C702" s="1" t="s">
        <v>21207</v>
      </c>
      <c r="D702" s="384">
        <v>102</v>
      </c>
      <c r="E702" s="384" t="s">
        <v>20965</v>
      </c>
      <c r="F702" s="1" t="s">
        <v>21973</v>
      </c>
      <c r="G702" s="1" t="s">
        <v>21044</v>
      </c>
      <c r="H702" s="1" t="s">
        <v>20920</v>
      </c>
      <c r="K702" s="1" t="s">
        <v>21974</v>
      </c>
      <c r="L702" s="227" t="s">
        <v>21974</v>
      </c>
    </row>
    <row r="703" spans="2:12" x14ac:dyDescent="0.25">
      <c r="B703" s="1">
        <v>699</v>
      </c>
      <c r="C703" s="1" t="s">
        <v>21207</v>
      </c>
      <c r="D703" s="384">
        <v>103</v>
      </c>
      <c r="E703" s="384" t="s">
        <v>20965</v>
      </c>
      <c r="F703" s="1" t="s">
        <v>21975</v>
      </c>
      <c r="G703" s="1" t="s">
        <v>21044</v>
      </c>
      <c r="H703" s="1" t="s">
        <v>20920</v>
      </c>
      <c r="K703" s="1" t="s">
        <v>21976</v>
      </c>
      <c r="L703" s="227" t="s">
        <v>21976</v>
      </c>
    </row>
    <row r="704" spans="2:12" x14ac:dyDescent="0.25">
      <c r="B704" s="1">
        <v>700</v>
      </c>
      <c r="C704" s="1" t="s">
        <v>21207</v>
      </c>
      <c r="D704" s="384">
        <v>103</v>
      </c>
      <c r="E704" s="384" t="s">
        <v>20965</v>
      </c>
      <c r="F704" s="1" t="s">
        <v>21977</v>
      </c>
      <c r="G704" s="1" t="s">
        <v>21044</v>
      </c>
      <c r="H704" s="1" t="s">
        <v>20920</v>
      </c>
      <c r="K704" s="1" t="s">
        <v>21978</v>
      </c>
      <c r="L704" s="227" t="s">
        <v>21978</v>
      </c>
    </row>
    <row r="705" spans="2:12" x14ac:dyDescent="0.25">
      <c r="B705" s="1">
        <v>701</v>
      </c>
      <c r="C705" s="1" t="s">
        <v>21207</v>
      </c>
      <c r="D705" s="384">
        <v>103</v>
      </c>
      <c r="E705" s="384" t="s">
        <v>20965</v>
      </c>
      <c r="F705" s="1" t="s">
        <v>21979</v>
      </c>
      <c r="G705" s="1" t="s">
        <v>21044</v>
      </c>
      <c r="H705" s="1" t="s">
        <v>20920</v>
      </c>
      <c r="K705" s="1" t="s">
        <v>21980</v>
      </c>
      <c r="L705" s="227" t="s">
        <v>21980</v>
      </c>
    </row>
    <row r="706" spans="2:12" x14ac:dyDescent="0.25">
      <c r="B706" s="1">
        <v>702</v>
      </c>
      <c r="C706" s="1" t="s">
        <v>21207</v>
      </c>
      <c r="D706" s="384">
        <v>103</v>
      </c>
      <c r="E706" s="384" t="s">
        <v>20965</v>
      </c>
      <c r="F706" s="1" t="s">
        <v>21981</v>
      </c>
      <c r="G706" s="1" t="s">
        <v>21044</v>
      </c>
      <c r="H706" s="1" t="s">
        <v>20920</v>
      </c>
      <c r="K706" s="1" t="s">
        <v>21981</v>
      </c>
      <c r="L706" s="227" t="s">
        <v>21981</v>
      </c>
    </row>
    <row r="707" spans="2:12" x14ac:dyDescent="0.25">
      <c r="B707" s="1">
        <v>703</v>
      </c>
      <c r="C707" s="1" t="s">
        <v>21207</v>
      </c>
      <c r="D707" s="384">
        <v>103</v>
      </c>
      <c r="E707" s="384" t="s">
        <v>20965</v>
      </c>
      <c r="F707" s="1" t="s">
        <v>21982</v>
      </c>
      <c r="G707" s="1" t="s">
        <v>21044</v>
      </c>
      <c r="H707" s="1" t="s">
        <v>20920</v>
      </c>
      <c r="K707" s="1" t="s">
        <v>21982</v>
      </c>
      <c r="L707" s="227" t="s">
        <v>21982</v>
      </c>
    </row>
    <row r="708" spans="2:12" x14ac:dyDescent="0.25">
      <c r="B708" s="1">
        <v>704</v>
      </c>
      <c r="C708" s="1" t="s">
        <v>21207</v>
      </c>
      <c r="D708" s="384">
        <v>103</v>
      </c>
      <c r="E708" s="384" t="s">
        <v>20965</v>
      </c>
      <c r="F708" s="1" t="s">
        <v>21983</v>
      </c>
      <c r="G708" s="1" t="s">
        <v>21044</v>
      </c>
      <c r="H708" s="1" t="s">
        <v>20920</v>
      </c>
      <c r="K708" s="1" t="s">
        <v>21983</v>
      </c>
      <c r="L708" s="227" t="s">
        <v>21983</v>
      </c>
    </row>
    <row r="709" spans="2:12" x14ac:dyDescent="0.25">
      <c r="B709" s="1">
        <v>705</v>
      </c>
      <c r="C709" s="1" t="s">
        <v>21207</v>
      </c>
      <c r="D709" s="384">
        <v>103</v>
      </c>
      <c r="E709" s="384" t="s">
        <v>20965</v>
      </c>
      <c r="F709" s="1" t="s">
        <v>21984</v>
      </c>
      <c r="G709" s="1" t="s">
        <v>21044</v>
      </c>
      <c r="H709" s="1" t="s">
        <v>20920</v>
      </c>
      <c r="K709" s="1" t="s">
        <v>21985</v>
      </c>
      <c r="L709" s="227" t="s">
        <v>21985</v>
      </c>
    </row>
    <row r="710" spans="2:12" x14ac:dyDescent="0.25">
      <c r="B710" s="1">
        <v>706</v>
      </c>
      <c r="C710" s="1" t="s">
        <v>21207</v>
      </c>
      <c r="D710" s="384">
        <v>103</v>
      </c>
      <c r="E710" s="384" t="s">
        <v>20965</v>
      </c>
      <c r="F710" s="1" t="s">
        <v>21986</v>
      </c>
      <c r="G710" s="1" t="s">
        <v>21044</v>
      </c>
      <c r="H710" s="1" t="s">
        <v>20920</v>
      </c>
      <c r="K710" s="1" t="s">
        <v>21986</v>
      </c>
      <c r="L710" s="227" t="s">
        <v>21986</v>
      </c>
    </row>
    <row r="711" spans="2:12" x14ac:dyDescent="0.25">
      <c r="B711" s="1">
        <v>707</v>
      </c>
      <c r="C711" s="1" t="s">
        <v>21207</v>
      </c>
      <c r="D711" s="384">
        <v>103</v>
      </c>
      <c r="E711" s="384" t="s">
        <v>20965</v>
      </c>
      <c r="F711" s="1" t="s">
        <v>21987</v>
      </c>
      <c r="G711" s="1" t="s">
        <v>21044</v>
      </c>
      <c r="H711" s="1" t="s">
        <v>20920</v>
      </c>
      <c r="K711" s="1" t="s">
        <v>21988</v>
      </c>
      <c r="L711" s="227" t="s">
        <v>21987</v>
      </c>
    </row>
    <row r="712" spans="2:12" x14ac:dyDescent="0.25">
      <c r="B712" s="1">
        <v>708</v>
      </c>
      <c r="C712" s="1" t="s">
        <v>21207</v>
      </c>
      <c r="D712" s="384">
        <v>103</v>
      </c>
      <c r="E712" s="384" t="s">
        <v>20965</v>
      </c>
      <c r="F712" s="1" t="s">
        <v>21989</v>
      </c>
      <c r="G712" s="1" t="s">
        <v>21044</v>
      </c>
      <c r="H712" s="1" t="s">
        <v>20920</v>
      </c>
      <c r="K712" s="1" t="s">
        <v>21989</v>
      </c>
      <c r="L712" s="227" t="s">
        <v>21989</v>
      </c>
    </row>
    <row r="713" spans="2:12" x14ac:dyDescent="0.25">
      <c r="B713" s="1">
        <v>709</v>
      </c>
      <c r="C713" s="1" t="s">
        <v>21207</v>
      </c>
      <c r="D713" s="384">
        <v>103</v>
      </c>
      <c r="E713" s="384" t="s">
        <v>20965</v>
      </c>
      <c r="F713" s="1" t="s">
        <v>21990</v>
      </c>
      <c r="G713" s="1" t="s">
        <v>21044</v>
      </c>
      <c r="H713" s="1" t="s">
        <v>20920</v>
      </c>
      <c r="K713" s="1" t="s">
        <v>21903</v>
      </c>
      <c r="L713" s="227" t="s">
        <v>21990</v>
      </c>
    </row>
    <row r="714" spans="2:12" x14ac:dyDescent="0.25">
      <c r="B714" s="1">
        <v>710</v>
      </c>
      <c r="C714" s="1" t="s">
        <v>21207</v>
      </c>
      <c r="D714" s="384">
        <v>103</v>
      </c>
      <c r="E714" s="384" t="s">
        <v>20965</v>
      </c>
      <c r="F714" s="1" t="s">
        <v>21991</v>
      </c>
      <c r="G714" s="1" t="s">
        <v>21044</v>
      </c>
      <c r="H714" s="1" t="s">
        <v>20920</v>
      </c>
      <c r="K714" s="1" t="s">
        <v>21908</v>
      </c>
      <c r="L714" s="227" t="s">
        <v>21992</v>
      </c>
    </row>
    <row r="715" spans="2:12" x14ac:dyDescent="0.25">
      <c r="B715" s="1">
        <v>711</v>
      </c>
      <c r="C715" s="1" t="s">
        <v>21207</v>
      </c>
      <c r="D715" s="384">
        <v>103</v>
      </c>
      <c r="E715" s="384" t="s">
        <v>20965</v>
      </c>
      <c r="F715" s="1" t="s">
        <v>21993</v>
      </c>
      <c r="G715" s="1" t="s">
        <v>21044</v>
      </c>
      <c r="H715" s="1" t="s">
        <v>20920</v>
      </c>
      <c r="K715" s="1" t="s">
        <v>21993</v>
      </c>
      <c r="L715" s="227" t="s">
        <v>21993</v>
      </c>
    </row>
    <row r="716" spans="2:12" x14ac:dyDescent="0.25">
      <c r="B716" s="1">
        <v>712</v>
      </c>
      <c r="C716" s="1" t="s">
        <v>21207</v>
      </c>
      <c r="D716" s="384">
        <v>103</v>
      </c>
      <c r="E716" s="384" t="s">
        <v>20965</v>
      </c>
      <c r="F716" s="1" t="s">
        <v>21994</v>
      </c>
      <c r="G716" s="1" t="s">
        <v>21044</v>
      </c>
      <c r="H716" s="1" t="s">
        <v>20920</v>
      </c>
      <c r="K716" s="1" t="s">
        <v>21995</v>
      </c>
      <c r="L716" s="227" t="s">
        <v>21995</v>
      </c>
    </row>
    <row r="717" spans="2:12" x14ac:dyDescent="0.25">
      <c r="B717" s="1">
        <v>713</v>
      </c>
      <c r="C717" s="1" t="s">
        <v>21207</v>
      </c>
      <c r="D717" s="384">
        <v>103</v>
      </c>
      <c r="E717" s="384" t="s">
        <v>20965</v>
      </c>
      <c r="F717" s="1" t="s">
        <v>21996</v>
      </c>
      <c r="G717" s="1" t="s">
        <v>21044</v>
      </c>
      <c r="H717" s="1" t="s">
        <v>20920</v>
      </c>
      <c r="K717" s="1" t="s">
        <v>21997</v>
      </c>
      <c r="L717" s="227" t="s">
        <v>21996</v>
      </c>
    </row>
    <row r="718" spans="2:12" x14ac:dyDescent="0.25">
      <c r="B718" s="1">
        <v>714</v>
      </c>
      <c r="C718" s="1" t="s">
        <v>21207</v>
      </c>
      <c r="D718" s="384">
        <v>103</v>
      </c>
      <c r="E718" s="384" t="s">
        <v>20965</v>
      </c>
      <c r="F718" s="1" t="s">
        <v>21998</v>
      </c>
      <c r="G718" s="1" t="s">
        <v>21044</v>
      </c>
      <c r="H718" s="1" t="s">
        <v>20920</v>
      </c>
      <c r="K718" s="1" t="s">
        <v>21999</v>
      </c>
      <c r="L718" s="227" t="s">
        <v>22000</v>
      </c>
    </row>
    <row r="719" spans="2:12" x14ac:dyDescent="0.25">
      <c r="B719" s="1">
        <v>715</v>
      </c>
      <c r="C719" s="1" t="s">
        <v>21207</v>
      </c>
      <c r="D719" s="384">
        <v>103</v>
      </c>
      <c r="E719" s="384" t="s">
        <v>20965</v>
      </c>
      <c r="F719" s="1" t="s">
        <v>22001</v>
      </c>
      <c r="G719" s="1" t="s">
        <v>21044</v>
      </c>
      <c r="H719" s="1" t="s">
        <v>20920</v>
      </c>
      <c r="K719" s="1" t="s">
        <v>22001</v>
      </c>
      <c r="L719" s="227" t="s">
        <v>22001</v>
      </c>
    </row>
    <row r="720" spans="2:12" x14ac:dyDescent="0.25">
      <c r="B720" s="1">
        <v>716</v>
      </c>
      <c r="C720" s="1" t="s">
        <v>21207</v>
      </c>
      <c r="D720" s="384">
        <v>103</v>
      </c>
      <c r="E720" s="384" t="s">
        <v>20965</v>
      </c>
      <c r="F720" s="1" t="s">
        <v>22002</v>
      </c>
      <c r="G720" s="1" t="s">
        <v>21044</v>
      </c>
      <c r="H720" s="1" t="s">
        <v>20920</v>
      </c>
      <c r="K720" s="1" t="s">
        <v>22003</v>
      </c>
      <c r="L720" s="227" t="s">
        <v>22003</v>
      </c>
    </row>
    <row r="721" spans="2:12" x14ac:dyDescent="0.25">
      <c r="B721" s="1">
        <v>717</v>
      </c>
      <c r="C721" s="1" t="s">
        <v>21207</v>
      </c>
      <c r="D721" s="384">
        <v>103</v>
      </c>
      <c r="E721" s="384" t="s">
        <v>20965</v>
      </c>
      <c r="F721" s="1" t="s">
        <v>22004</v>
      </c>
      <c r="G721" s="1" t="s">
        <v>21044</v>
      </c>
      <c r="H721" s="1" t="s">
        <v>20920</v>
      </c>
      <c r="K721" s="1" t="s">
        <v>22005</v>
      </c>
      <c r="L721" s="227" t="s">
        <v>22006</v>
      </c>
    </row>
    <row r="722" spans="2:12" x14ac:dyDescent="0.25">
      <c r="B722" s="1">
        <v>718</v>
      </c>
      <c r="C722" s="1" t="s">
        <v>21207</v>
      </c>
      <c r="D722" s="384">
        <v>103</v>
      </c>
      <c r="E722" s="384" t="s">
        <v>20965</v>
      </c>
      <c r="F722" s="1" t="s">
        <v>22007</v>
      </c>
      <c r="G722" s="1" t="s">
        <v>21044</v>
      </c>
      <c r="H722" s="1" t="s">
        <v>20920</v>
      </c>
      <c r="K722" s="1" t="s">
        <v>22008</v>
      </c>
      <c r="L722" s="227" t="s">
        <v>22008</v>
      </c>
    </row>
    <row r="723" spans="2:12" x14ac:dyDescent="0.25">
      <c r="B723" s="1">
        <v>719</v>
      </c>
      <c r="C723" s="1" t="s">
        <v>21207</v>
      </c>
      <c r="D723" s="384">
        <v>103</v>
      </c>
      <c r="E723" s="384" t="s">
        <v>20965</v>
      </c>
      <c r="F723" s="1" t="s">
        <v>22009</v>
      </c>
      <c r="G723" s="1" t="s">
        <v>21044</v>
      </c>
      <c r="H723" s="1" t="s">
        <v>20920</v>
      </c>
      <c r="K723" s="1" t="s">
        <v>22010</v>
      </c>
      <c r="L723" s="227" t="s">
        <v>22009</v>
      </c>
    </row>
    <row r="724" spans="2:12" x14ac:dyDescent="0.25">
      <c r="B724" s="1">
        <v>720</v>
      </c>
      <c r="C724" s="1" t="s">
        <v>21207</v>
      </c>
      <c r="D724" s="384">
        <v>103</v>
      </c>
      <c r="E724" s="384" t="s">
        <v>20965</v>
      </c>
      <c r="F724" s="1" t="s">
        <v>22011</v>
      </c>
      <c r="G724" s="1" t="s">
        <v>21044</v>
      </c>
      <c r="H724" s="1" t="s">
        <v>20920</v>
      </c>
      <c r="K724" s="1" t="s">
        <v>22012</v>
      </c>
      <c r="L724" s="227" t="s">
        <v>22011</v>
      </c>
    </row>
    <row r="725" spans="2:12" x14ac:dyDescent="0.25">
      <c r="B725" s="1">
        <v>721</v>
      </c>
      <c r="C725" s="1" t="s">
        <v>21207</v>
      </c>
      <c r="D725" s="384">
        <v>103</v>
      </c>
      <c r="E725" s="384" t="s">
        <v>20965</v>
      </c>
      <c r="F725" s="1" t="s">
        <v>22013</v>
      </c>
      <c r="G725" s="1" t="s">
        <v>21044</v>
      </c>
      <c r="H725" s="1" t="s">
        <v>20920</v>
      </c>
      <c r="K725" s="1" t="s">
        <v>22013</v>
      </c>
      <c r="L725" s="227" t="s">
        <v>22013</v>
      </c>
    </row>
    <row r="726" spans="2:12" x14ac:dyDescent="0.25">
      <c r="B726" s="1">
        <v>722</v>
      </c>
      <c r="C726" s="1" t="s">
        <v>21207</v>
      </c>
      <c r="D726" s="384">
        <v>103</v>
      </c>
      <c r="E726" s="384" t="s">
        <v>20965</v>
      </c>
      <c r="F726" s="1" t="s">
        <v>22014</v>
      </c>
      <c r="G726" s="1" t="s">
        <v>21044</v>
      </c>
      <c r="H726" s="1" t="s">
        <v>20920</v>
      </c>
      <c r="K726" s="1" t="s">
        <v>22014</v>
      </c>
      <c r="L726" s="227" t="s">
        <v>22014</v>
      </c>
    </row>
    <row r="727" spans="2:12" x14ac:dyDescent="0.25">
      <c r="B727" s="1">
        <v>723</v>
      </c>
      <c r="C727" s="1" t="s">
        <v>21207</v>
      </c>
      <c r="D727" s="384">
        <v>103</v>
      </c>
      <c r="E727" s="384" t="s">
        <v>20965</v>
      </c>
      <c r="F727" s="1" t="s">
        <v>22015</v>
      </c>
      <c r="G727" s="1" t="s">
        <v>21044</v>
      </c>
      <c r="H727" s="1" t="s">
        <v>20920</v>
      </c>
      <c r="K727" s="1" t="s">
        <v>22016</v>
      </c>
      <c r="L727" s="227" t="s">
        <v>22015</v>
      </c>
    </row>
    <row r="728" spans="2:12" x14ac:dyDescent="0.25">
      <c r="B728" s="1">
        <v>724</v>
      </c>
      <c r="C728" s="1" t="s">
        <v>21207</v>
      </c>
      <c r="D728" s="384">
        <v>103</v>
      </c>
      <c r="E728" s="384" t="s">
        <v>20965</v>
      </c>
      <c r="F728" s="1" t="s">
        <v>22017</v>
      </c>
      <c r="G728" s="1" t="s">
        <v>21044</v>
      </c>
      <c r="H728" s="1" t="s">
        <v>20920</v>
      </c>
      <c r="K728" s="1" t="s">
        <v>22018</v>
      </c>
      <c r="L728" s="227" t="s">
        <v>22019</v>
      </c>
    </row>
    <row r="729" spans="2:12" x14ac:dyDescent="0.25">
      <c r="B729" s="1">
        <v>725</v>
      </c>
      <c r="C729" s="1" t="s">
        <v>21207</v>
      </c>
      <c r="D729" s="384">
        <v>103</v>
      </c>
      <c r="E729" s="384" t="s">
        <v>20965</v>
      </c>
      <c r="F729" s="1" t="s">
        <v>22020</v>
      </c>
      <c r="G729" s="1" t="s">
        <v>21044</v>
      </c>
      <c r="H729" s="1" t="s">
        <v>20920</v>
      </c>
      <c r="K729" s="1" t="s">
        <v>22021</v>
      </c>
      <c r="L729" s="227" t="s">
        <v>22021</v>
      </c>
    </row>
    <row r="730" spans="2:12" x14ac:dyDescent="0.25">
      <c r="B730" s="1">
        <v>726</v>
      </c>
      <c r="C730" s="1" t="s">
        <v>21207</v>
      </c>
      <c r="D730" s="384">
        <v>103</v>
      </c>
      <c r="E730" s="384" t="s">
        <v>20965</v>
      </c>
      <c r="F730" s="1" t="s">
        <v>22022</v>
      </c>
      <c r="G730" s="1" t="s">
        <v>21044</v>
      </c>
      <c r="H730" s="1" t="s">
        <v>20920</v>
      </c>
      <c r="K730" s="1" t="s">
        <v>22023</v>
      </c>
      <c r="L730" s="227" t="s">
        <v>22023</v>
      </c>
    </row>
    <row r="731" spans="2:12" x14ac:dyDescent="0.25">
      <c r="B731" s="1">
        <v>727</v>
      </c>
      <c r="C731" s="1" t="s">
        <v>21207</v>
      </c>
      <c r="D731" s="384">
        <v>103</v>
      </c>
      <c r="E731" s="384" t="s">
        <v>20965</v>
      </c>
      <c r="F731" s="1" t="s">
        <v>22024</v>
      </c>
      <c r="G731" s="1" t="s">
        <v>21044</v>
      </c>
      <c r="H731" s="1" t="s">
        <v>20920</v>
      </c>
      <c r="K731" s="1" t="s">
        <v>22024</v>
      </c>
      <c r="L731" s="227" t="s">
        <v>22024</v>
      </c>
    </row>
    <row r="732" spans="2:12" x14ac:dyDescent="0.25">
      <c r="B732" s="1">
        <v>728</v>
      </c>
      <c r="C732" s="1" t="s">
        <v>21207</v>
      </c>
      <c r="D732" s="384">
        <v>103</v>
      </c>
      <c r="E732" s="384" t="s">
        <v>20965</v>
      </c>
      <c r="F732" s="1" t="s">
        <v>22025</v>
      </c>
      <c r="G732" s="1" t="s">
        <v>21044</v>
      </c>
      <c r="H732" s="1" t="s">
        <v>20920</v>
      </c>
      <c r="K732" s="1" t="s">
        <v>22026</v>
      </c>
      <c r="L732" s="227" t="s">
        <v>22025</v>
      </c>
    </row>
    <row r="733" spans="2:12" x14ac:dyDescent="0.25">
      <c r="B733" s="1">
        <v>729</v>
      </c>
      <c r="C733" s="1" t="s">
        <v>21207</v>
      </c>
      <c r="D733" s="384">
        <v>103</v>
      </c>
      <c r="E733" s="384" t="s">
        <v>20965</v>
      </c>
      <c r="F733" s="1" t="s">
        <v>22027</v>
      </c>
      <c r="G733" s="1" t="s">
        <v>21044</v>
      </c>
      <c r="H733" s="1" t="s">
        <v>20920</v>
      </c>
      <c r="K733" s="1" t="s">
        <v>22028</v>
      </c>
      <c r="L733" s="227" t="s">
        <v>22028</v>
      </c>
    </row>
    <row r="734" spans="2:12" x14ac:dyDescent="0.25">
      <c r="B734" s="1">
        <v>730</v>
      </c>
      <c r="C734" s="1" t="s">
        <v>21207</v>
      </c>
      <c r="D734" s="384">
        <v>104</v>
      </c>
      <c r="E734" s="384" t="s">
        <v>20965</v>
      </c>
      <c r="F734" s="1" t="s">
        <v>22029</v>
      </c>
      <c r="G734" s="1" t="s">
        <v>21044</v>
      </c>
      <c r="H734" s="1" t="s">
        <v>20920</v>
      </c>
      <c r="I734" s="384" t="s">
        <v>197</v>
      </c>
      <c r="K734" s="1" t="s">
        <v>22030</v>
      </c>
      <c r="L734" s="227" t="s">
        <v>22030</v>
      </c>
    </row>
    <row r="735" spans="2:12" x14ac:dyDescent="0.25">
      <c r="B735" s="1">
        <v>731</v>
      </c>
      <c r="C735" s="1" t="s">
        <v>21207</v>
      </c>
      <c r="D735" s="384">
        <v>104</v>
      </c>
      <c r="E735" s="384" t="s">
        <v>20965</v>
      </c>
      <c r="F735" s="1" t="s">
        <v>22031</v>
      </c>
      <c r="G735" s="1" t="s">
        <v>21044</v>
      </c>
      <c r="H735" s="1" t="s">
        <v>20920</v>
      </c>
      <c r="K735" s="1" t="s">
        <v>22032</v>
      </c>
      <c r="L735" s="227" t="s">
        <v>22032</v>
      </c>
    </row>
    <row r="736" spans="2:12" x14ac:dyDescent="0.25">
      <c r="B736" s="1">
        <v>732</v>
      </c>
      <c r="C736" s="1" t="s">
        <v>21207</v>
      </c>
      <c r="D736" s="384">
        <v>104</v>
      </c>
      <c r="E736" s="384" t="s">
        <v>20965</v>
      </c>
      <c r="F736" s="1" t="s">
        <v>22033</v>
      </c>
      <c r="G736" s="1" t="s">
        <v>21044</v>
      </c>
      <c r="H736" s="1" t="s">
        <v>20920</v>
      </c>
      <c r="K736" s="1" t="s">
        <v>22034</v>
      </c>
      <c r="L736" s="227" t="s">
        <v>22034</v>
      </c>
    </row>
    <row r="737" spans="2:12" x14ac:dyDescent="0.25">
      <c r="B737" s="1">
        <v>733</v>
      </c>
      <c r="C737" s="1" t="s">
        <v>21207</v>
      </c>
      <c r="D737" s="384">
        <v>104</v>
      </c>
      <c r="E737" s="384" t="s">
        <v>20965</v>
      </c>
      <c r="F737" s="1" t="s">
        <v>22035</v>
      </c>
      <c r="G737" s="1" t="s">
        <v>21044</v>
      </c>
      <c r="H737" s="1" t="s">
        <v>20920</v>
      </c>
      <c r="K737" s="1" t="s">
        <v>22036</v>
      </c>
      <c r="L737" s="227" t="s">
        <v>22036</v>
      </c>
    </row>
    <row r="738" spans="2:12" x14ac:dyDescent="0.25">
      <c r="B738" s="1">
        <v>734</v>
      </c>
      <c r="C738" s="1" t="s">
        <v>21207</v>
      </c>
      <c r="D738" s="384">
        <v>104</v>
      </c>
      <c r="E738" s="384" t="s">
        <v>20965</v>
      </c>
      <c r="F738" s="1" t="s">
        <v>22037</v>
      </c>
      <c r="G738" s="1" t="s">
        <v>21044</v>
      </c>
      <c r="H738" s="1" t="s">
        <v>20920</v>
      </c>
      <c r="K738" s="1" t="s">
        <v>22038</v>
      </c>
      <c r="L738" s="227" t="s">
        <v>22038</v>
      </c>
    </row>
    <row r="739" spans="2:12" x14ac:dyDescent="0.25">
      <c r="B739" s="1">
        <v>735</v>
      </c>
      <c r="C739" s="1" t="s">
        <v>21207</v>
      </c>
      <c r="D739" s="384">
        <v>104</v>
      </c>
      <c r="E739" s="384" t="s">
        <v>20965</v>
      </c>
      <c r="F739" s="1" t="s">
        <v>22039</v>
      </c>
      <c r="G739" s="1" t="s">
        <v>21044</v>
      </c>
      <c r="H739" s="1" t="s">
        <v>20920</v>
      </c>
      <c r="K739" s="1" t="s">
        <v>22040</v>
      </c>
      <c r="L739" s="227" t="s">
        <v>22040</v>
      </c>
    </row>
    <row r="740" spans="2:12" x14ac:dyDescent="0.25">
      <c r="B740" s="1">
        <v>736</v>
      </c>
      <c r="C740" s="1" t="s">
        <v>21207</v>
      </c>
      <c r="D740" s="384">
        <v>107</v>
      </c>
      <c r="E740" s="384" t="s">
        <v>21736</v>
      </c>
      <c r="F740" s="1" t="s">
        <v>21262</v>
      </c>
      <c r="G740" s="1" t="s">
        <v>22041</v>
      </c>
      <c r="H740" s="1" t="s">
        <v>20920</v>
      </c>
      <c r="K740" s="1" t="s">
        <v>22042</v>
      </c>
      <c r="L740" s="227" t="s">
        <v>22042</v>
      </c>
    </row>
    <row r="741" spans="2:12" x14ac:dyDescent="0.25">
      <c r="B741" s="1">
        <v>737</v>
      </c>
      <c r="C741" s="1" t="s">
        <v>22043</v>
      </c>
      <c r="D741" s="384">
        <v>23</v>
      </c>
      <c r="E741" s="384" t="s">
        <v>20761</v>
      </c>
      <c r="F741" s="1" t="s">
        <v>20762</v>
      </c>
      <c r="G741" s="1" t="s">
        <v>20763</v>
      </c>
      <c r="H741" s="1" t="s">
        <v>20764</v>
      </c>
      <c r="K741" s="1" t="s">
        <v>22044</v>
      </c>
      <c r="L741" s="227" t="s">
        <v>22045</v>
      </c>
    </row>
    <row r="742" spans="2:12" x14ac:dyDescent="0.25">
      <c r="B742" s="1">
        <v>738</v>
      </c>
      <c r="C742" s="1" t="s">
        <v>22043</v>
      </c>
      <c r="D742" s="384">
        <v>23</v>
      </c>
      <c r="E742" s="384" t="s">
        <v>20761</v>
      </c>
      <c r="F742" s="1" t="s">
        <v>20762</v>
      </c>
      <c r="G742" s="1" t="s">
        <v>20763</v>
      </c>
      <c r="H742" s="1" t="s">
        <v>20764</v>
      </c>
      <c r="J742" s="384" t="s">
        <v>20914</v>
      </c>
      <c r="K742" s="1" t="s">
        <v>22046</v>
      </c>
      <c r="L742" s="227" t="s">
        <v>22047</v>
      </c>
    </row>
    <row r="743" spans="2:12" x14ac:dyDescent="0.25">
      <c r="B743" s="1">
        <v>739</v>
      </c>
      <c r="C743" s="1" t="s">
        <v>22043</v>
      </c>
      <c r="D743" s="384">
        <v>24</v>
      </c>
      <c r="E743" s="384" t="s">
        <v>20761</v>
      </c>
      <c r="F743" s="1" t="s">
        <v>20762</v>
      </c>
      <c r="G743" s="1" t="s">
        <v>20763</v>
      </c>
      <c r="H743" s="1" t="s">
        <v>20764</v>
      </c>
      <c r="I743" s="384" t="s">
        <v>197</v>
      </c>
      <c r="J743" s="384" t="s">
        <v>20914</v>
      </c>
      <c r="K743" s="1" t="s">
        <v>22048</v>
      </c>
      <c r="L743" s="227" t="s">
        <v>22048</v>
      </c>
    </row>
    <row r="744" spans="2:12" x14ac:dyDescent="0.25">
      <c r="B744" s="1">
        <v>740</v>
      </c>
      <c r="C744" s="1" t="s">
        <v>22043</v>
      </c>
      <c r="D744" s="384">
        <v>24</v>
      </c>
      <c r="E744" s="384" t="s">
        <v>20761</v>
      </c>
      <c r="F744" s="1" t="s">
        <v>20762</v>
      </c>
      <c r="G744" s="1" t="s">
        <v>20763</v>
      </c>
      <c r="H744" s="1" t="s">
        <v>20764</v>
      </c>
      <c r="I744" s="384" t="s">
        <v>197</v>
      </c>
      <c r="J744" s="384" t="s">
        <v>20914</v>
      </c>
      <c r="K744" s="1" t="s">
        <v>22049</v>
      </c>
      <c r="L744" s="227" t="s">
        <v>22050</v>
      </c>
    </row>
    <row r="745" spans="2:12" x14ac:dyDescent="0.25">
      <c r="B745" s="1">
        <v>741</v>
      </c>
      <c r="C745" s="1" t="s">
        <v>22043</v>
      </c>
      <c r="D745" s="384">
        <v>24</v>
      </c>
      <c r="E745" s="384" t="s">
        <v>20761</v>
      </c>
      <c r="F745" s="1" t="s">
        <v>20762</v>
      </c>
      <c r="G745" s="1" t="s">
        <v>20763</v>
      </c>
      <c r="H745" s="1" t="s">
        <v>20764</v>
      </c>
      <c r="I745" s="384" t="s">
        <v>197</v>
      </c>
      <c r="J745" s="384" t="s">
        <v>20914</v>
      </c>
      <c r="K745" s="1" t="s">
        <v>22051</v>
      </c>
      <c r="L745" s="227" t="s">
        <v>22051</v>
      </c>
    </row>
    <row r="746" spans="2:12" x14ac:dyDescent="0.25">
      <c r="B746" s="1">
        <v>742</v>
      </c>
      <c r="C746" s="1" t="s">
        <v>22043</v>
      </c>
      <c r="D746" s="384">
        <v>24</v>
      </c>
      <c r="E746" s="384" t="s">
        <v>20761</v>
      </c>
      <c r="F746" s="1" t="s">
        <v>20762</v>
      </c>
      <c r="G746" s="1" t="s">
        <v>20763</v>
      </c>
      <c r="H746" s="1" t="s">
        <v>20764</v>
      </c>
      <c r="I746" s="384" t="s">
        <v>197</v>
      </c>
      <c r="J746" s="384" t="s">
        <v>20914</v>
      </c>
      <c r="K746" s="1" t="s">
        <v>22052</v>
      </c>
      <c r="L746" s="227" t="s">
        <v>22053</v>
      </c>
    </row>
    <row r="747" spans="2:12" x14ac:dyDescent="0.25">
      <c r="B747" s="1">
        <v>743</v>
      </c>
      <c r="C747" s="1" t="s">
        <v>22043</v>
      </c>
      <c r="D747" s="384">
        <v>24</v>
      </c>
      <c r="E747" s="384" t="s">
        <v>20761</v>
      </c>
      <c r="F747" s="1" t="s">
        <v>20762</v>
      </c>
      <c r="G747" s="1" t="s">
        <v>20763</v>
      </c>
      <c r="H747" s="1" t="s">
        <v>20764</v>
      </c>
      <c r="I747" s="384" t="s">
        <v>197</v>
      </c>
      <c r="K747" s="1" t="s">
        <v>22054</v>
      </c>
      <c r="L747" s="227" t="s">
        <v>22054</v>
      </c>
    </row>
    <row r="748" spans="2:12" x14ac:dyDescent="0.25">
      <c r="B748" s="1">
        <v>744</v>
      </c>
      <c r="C748" s="1" t="s">
        <v>22043</v>
      </c>
      <c r="D748" s="384">
        <v>24</v>
      </c>
      <c r="E748" s="384" t="s">
        <v>20761</v>
      </c>
      <c r="F748" s="1" t="s">
        <v>20762</v>
      </c>
      <c r="G748" s="1" t="s">
        <v>20763</v>
      </c>
      <c r="H748" s="1" t="s">
        <v>20764</v>
      </c>
      <c r="I748" s="384" t="s">
        <v>197</v>
      </c>
      <c r="K748" s="1" t="s">
        <v>22055</v>
      </c>
      <c r="L748" s="227" t="s">
        <v>22056</v>
      </c>
    </row>
    <row r="749" spans="2:12" x14ac:dyDescent="0.25">
      <c r="B749" s="1">
        <v>745</v>
      </c>
      <c r="C749" s="1" t="s">
        <v>22043</v>
      </c>
      <c r="D749" s="384">
        <v>30</v>
      </c>
      <c r="E749" s="384" t="s">
        <v>20774</v>
      </c>
      <c r="F749" s="1" t="s">
        <v>20775</v>
      </c>
      <c r="G749" s="1" t="s">
        <v>20776</v>
      </c>
      <c r="H749" s="1" t="s">
        <v>20777</v>
      </c>
      <c r="K749" s="1" t="s">
        <v>22057</v>
      </c>
      <c r="L749" s="227" t="s">
        <v>22057</v>
      </c>
    </row>
    <row r="750" spans="2:12" x14ac:dyDescent="0.25">
      <c r="B750" s="1">
        <v>746</v>
      </c>
      <c r="C750" s="1" t="s">
        <v>22043</v>
      </c>
      <c r="D750" s="384">
        <v>49</v>
      </c>
      <c r="E750" s="384" t="s">
        <v>21011</v>
      </c>
      <c r="F750" s="1" t="s">
        <v>21012</v>
      </c>
      <c r="G750" s="1" t="s">
        <v>20818</v>
      </c>
      <c r="H750" s="1" t="s">
        <v>20764</v>
      </c>
      <c r="J750" s="384" t="s">
        <v>20719</v>
      </c>
      <c r="K750" s="1" t="s">
        <v>22058</v>
      </c>
      <c r="L750" s="227" t="s">
        <v>22058</v>
      </c>
    </row>
    <row r="751" spans="2:12" x14ac:dyDescent="0.25">
      <c r="B751" s="1">
        <v>747</v>
      </c>
      <c r="C751" s="1" t="s">
        <v>22043</v>
      </c>
      <c r="D751" s="384">
        <v>49</v>
      </c>
      <c r="E751" s="384" t="s">
        <v>21011</v>
      </c>
      <c r="F751" s="1" t="s">
        <v>21012</v>
      </c>
      <c r="G751" s="1" t="s">
        <v>20818</v>
      </c>
      <c r="H751" s="1" t="s">
        <v>20764</v>
      </c>
      <c r="I751" s="384" t="s">
        <v>197</v>
      </c>
      <c r="J751" s="384" t="s">
        <v>21352</v>
      </c>
      <c r="K751" s="1" t="s">
        <v>22059</v>
      </c>
      <c r="L751" s="227" t="s">
        <v>22060</v>
      </c>
    </row>
    <row r="752" spans="2:12" x14ac:dyDescent="0.25">
      <c r="B752" s="1">
        <v>748</v>
      </c>
      <c r="C752" s="1" t="s">
        <v>22043</v>
      </c>
      <c r="D752" s="384">
        <v>50</v>
      </c>
      <c r="E752" s="384" t="s">
        <v>21011</v>
      </c>
      <c r="F752" s="1" t="s">
        <v>21012</v>
      </c>
      <c r="G752" s="1" t="s">
        <v>20818</v>
      </c>
      <c r="H752" s="1" t="s">
        <v>20777</v>
      </c>
      <c r="J752" s="384" t="s">
        <v>20719</v>
      </c>
      <c r="K752" s="1" t="s">
        <v>22061</v>
      </c>
      <c r="L752" s="227" t="s">
        <v>22061</v>
      </c>
    </row>
    <row r="753" spans="2:12" x14ac:dyDescent="0.25">
      <c r="B753" s="1">
        <v>749</v>
      </c>
      <c r="C753" s="1" t="s">
        <v>22043</v>
      </c>
      <c r="D753" s="384">
        <v>52</v>
      </c>
      <c r="E753" s="384" t="s">
        <v>21021</v>
      </c>
      <c r="F753" s="1" t="s">
        <v>21246</v>
      </c>
      <c r="G753" s="1" t="s">
        <v>20818</v>
      </c>
      <c r="H753" s="1" t="s">
        <v>20777</v>
      </c>
      <c r="K753" s="1" t="s">
        <v>22062</v>
      </c>
      <c r="L753" s="227" t="s">
        <v>22063</v>
      </c>
    </row>
    <row r="754" spans="2:12" x14ac:dyDescent="0.25">
      <c r="B754" s="1">
        <v>750</v>
      </c>
      <c r="C754" s="1" t="s">
        <v>22043</v>
      </c>
      <c r="D754" s="384">
        <v>52</v>
      </c>
      <c r="E754" s="384" t="s">
        <v>21021</v>
      </c>
      <c r="F754" s="1" t="s">
        <v>21246</v>
      </c>
      <c r="G754" s="1" t="s">
        <v>20818</v>
      </c>
      <c r="H754" s="1" t="s">
        <v>20777</v>
      </c>
      <c r="I754" s="384" t="s">
        <v>197</v>
      </c>
      <c r="K754" s="1" t="s">
        <v>22064</v>
      </c>
      <c r="L754" s="227" t="s">
        <v>22065</v>
      </c>
    </row>
    <row r="755" spans="2:12" x14ac:dyDescent="0.25">
      <c r="B755" s="1">
        <v>751</v>
      </c>
      <c r="C755" s="1" t="s">
        <v>22043</v>
      </c>
      <c r="D755" s="384">
        <v>53</v>
      </c>
      <c r="E755" s="384" t="s">
        <v>20816</v>
      </c>
      <c r="F755" s="1" t="s">
        <v>20817</v>
      </c>
      <c r="G755" s="1" t="s">
        <v>20818</v>
      </c>
      <c r="H755" s="1" t="s">
        <v>20777</v>
      </c>
      <c r="J755" s="384" t="s">
        <v>20813</v>
      </c>
      <c r="K755" s="1" t="s">
        <v>22066</v>
      </c>
      <c r="L755" s="227" t="s">
        <v>22066</v>
      </c>
    </row>
    <row r="756" spans="2:12" x14ac:dyDescent="0.25">
      <c r="B756" s="1">
        <v>752</v>
      </c>
      <c r="C756" s="1" t="s">
        <v>22043</v>
      </c>
      <c r="D756" s="384">
        <v>53</v>
      </c>
      <c r="E756" s="384" t="s">
        <v>20816</v>
      </c>
      <c r="F756" s="1" t="s">
        <v>20817</v>
      </c>
      <c r="G756" s="1" t="s">
        <v>20818</v>
      </c>
      <c r="H756" s="1" t="s">
        <v>20777</v>
      </c>
      <c r="J756" s="384" t="s">
        <v>20719</v>
      </c>
      <c r="K756" s="1" t="s">
        <v>22067</v>
      </c>
      <c r="L756" s="227" t="s">
        <v>22068</v>
      </c>
    </row>
    <row r="757" spans="2:12" x14ac:dyDescent="0.25">
      <c r="B757" s="1">
        <v>753</v>
      </c>
      <c r="C757" s="1" t="s">
        <v>22043</v>
      </c>
      <c r="D757" s="384">
        <v>57</v>
      </c>
      <c r="E757" s="384" t="s">
        <v>21559</v>
      </c>
      <c r="F757" s="1" t="s">
        <v>21252</v>
      </c>
      <c r="G757" s="1" t="s">
        <v>20822</v>
      </c>
      <c r="H757" s="1" t="s">
        <v>20823</v>
      </c>
      <c r="I757" s="384" t="s">
        <v>197</v>
      </c>
      <c r="K757" s="1" t="s">
        <v>22069</v>
      </c>
      <c r="L757" s="227" t="s">
        <v>22069</v>
      </c>
    </row>
    <row r="758" spans="2:12" x14ac:dyDescent="0.25">
      <c r="B758" s="1">
        <v>754</v>
      </c>
      <c r="C758" s="1" t="s">
        <v>22043</v>
      </c>
      <c r="D758" s="384">
        <v>58</v>
      </c>
      <c r="E758" s="384" t="s">
        <v>20820</v>
      </c>
      <c r="F758" s="1" t="s">
        <v>20821</v>
      </c>
      <c r="G758" s="1" t="s">
        <v>20822</v>
      </c>
      <c r="H758" s="1" t="s">
        <v>20823</v>
      </c>
      <c r="I758" s="384" t="s">
        <v>197</v>
      </c>
      <c r="K758" s="1" t="s">
        <v>22070</v>
      </c>
      <c r="L758" s="227" t="s">
        <v>22071</v>
      </c>
    </row>
    <row r="759" spans="2:12" x14ac:dyDescent="0.25">
      <c r="B759" s="1">
        <v>755</v>
      </c>
      <c r="C759" s="1" t="s">
        <v>22043</v>
      </c>
      <c r="D759" s="384">
        <v>60</v>
      </c>
      <c r="E759" s="384" t="s">
        <v>20826</v>
      </c>
      <c r="F759" s="1" t="s">
        <v>20827</v>
      </c>
      <c r="G759" s="1" t="s">
        <v>20822</v>
      </c>
      <c r="H759" s="1" t="s">
        <v>20823</v>
      </c>
      <c r="I759" s="384" t="s">
        <v>197</v>
      </c>
      <c r="K759" s="1" t="s">
        <v>22072</v>
      </c>
      <c r="L759" s="227" t="s">
        <v>22072</v>
      </c>
    </row>
    <row r="760" spans="2:12" x14ac:dyDescent="0.25">
      <c r="B760" s="1">
        <v>756</v>
      </c>
      <c r="C760" s="1" t="s">
        <v>22043</v>
      </c>
      <c r="D760" s="384">
        <v>60</v>
      </c>
      <c r="E760" s="384" t="s">
        <v>20826</v>
      </c>
      <c r="F760" s="1" t="s">
        <v>20827</v>
      </c>
      <c r="G760" s="1" t="s">
        <v>20822</v>
      </c>
      <c r="H760" s="1" t="s">
        <v>20823</v>
      </c>
      <c r="I760" s="384" t="s">
        <v>197</v>
      </c>
      <c r="K760" s="1" t="s">
        <v>22073</v>
      </c>
      <c r="L760" s="227" t="s">
        <v>22074</v>
      </c>
    </row>
    <row r="761" spans="2:12" x14ac:dyDescent="0.25">
      <c r="B761" s="1">
        <v>757</v>
      </c>
      <c r="C761" s="1" t="s">
        <v>22043</v>
      </c>
      <c r="D761" s="384">
        <v>64</v>
      </c>
      <c r="E761" s="384" t="s">
        <v>20836</v>
      </c>
      <c r="F761" s="1" t="s">
        <v>20837</v>
      </c>
      <c r="G761" s="1" t="s">
        <v>20822</v>
      </c>
      <c r="H761" s="1" t="s">
        <v>20823</v>
      </c>
      <c r="K761" s="1" t="s">
        <v>22075</v>
      </c>
      <c r="L761" s="227" t="s">
        <v>22076</v>
      </c>
    </row>
    <row r="762" spans="2:12" x14ac:dyDescent="0.25">
      <c r="B762" s="1">
        <v>758</v>
      </c>
      <c r="C762" s="1" t="s">
        <v>22043</v>
      </c>
      <c r="D762" s="384">
        <v>65</v>
      </c>
      <c r="E762" s="384" t="s">
        <v>20842</v>
      </c>
      <c r="F762" s="1" t="s">
        <v>20843</v>
      </c>
      <c r="G762" s="1" t="s">
        <v>20822</v>
      </c>
      <c r="H762" s="1" t="s">
        <v>20764</v>
      </c>
      <c r="I762" s="384" t="s">
        <v>197</v>
      </c>
      <c r="K762" s="1" t="s">
        <v>22077</v>
      </c>
      <c r="L762" s="227" t="s">
        <v>22078</v>
      </c>
    </row>
    <row r="763" spans="2:12" x14ac:dyDescent="0.25">
      <c r="B763" s="1">
        <v>759</v>
      </c>
      <c r="C763" s="1" t="s">
        <v>22043</v>
      </c>
      <c r="D763" s="384">
        <v>81</v>
      </c>
      <c r="E763" s="384" t="s">
        <v>20889</v>
      </c>
      <c r="F763" s="1" t="s">
        <v>20890</v>
      </c>
      <c r="G763" s="1" t="s">
        <v>20890</v>
      </c>
      <c r="H763" s="1" t="s">
        <v>20715</v>
      </c>
      <c r="I763" s="384" t="s">
        <v>197</v>
      </c>
      <c r="J763" s="384" t="s">
        <v>20813</v>
      </c>
      <c r="K763" s="1" t="s">
        <v>22079</v>
      </c>
      <c r="L763" s="227" t="s">
        <v>22080</v>
      </c>
    </row>
    <row r="764" spans="2:12" x14ac:dyDescent="0.25">
      <c r="B764" s="1">
        <v>760</v>
      </c>
      <c r="C764" s="1" t="s">
        <v>22043</v>
      </c>
      <c r="D764" s="384">
        <v>86</v>
      </c>
      <c r="E764" s="384" t="s">
        <v>20905</v>
      </c>
      <c r="F764" s="1" t="s">
        <v>2805</v>
      </c>
      <c r="G764" s="1" t="s">
        <v>20894</v>
      </c>
      <c r="H764" s="1" t="s">
        <v>20715</v>
      </c>
      <c r="I764" s="384" t="s">
        <v>197</v>
      </c>
      <c r="K764" s="1" t="s">
        <v>22081</v>
      </c>
      <c r="L764" s="227" t="s">
        <v>22082</v>
      </c>
    </row>
    <row r="765" spans="2:12" x14ac:dyDescent="0.25">
      <c r="B765" s="1">
        <v>761</v>
      </c>
      <c r="C765" s="1" t="s">
        <v>22043</v>
      </c>
      <c r="D765" s="384">
        <v>86</v>
      </c>
      <c r="E765" s="384" t="s">
        <v>20905</v>
      </c>
      <c r="F765" s="1" t="s">
        <v>2805</v>
      </c>
      <c r="G765" s="1" t="s">
        <v>20894</v>
      </c>
      <c r="H765" s="1" t="s">
        <v>20715</v>
      </c>
      <c r="I765" s="384" t="s">
        <v>197</v>
      </c>
      <c r="K765" s="1" t="s">
        <v>22083</v>
      </c>
      <c r="L765" s="227" t="s">
        <v>22083</v>
      </c>
    </row>
    <row r="766" spans="2:12" x14ac:dyDescent="0.25">
      <c r="B766" s="1">
        <v>762</v>
      </c>
      <c r="C766" s="1" t="s">
        <v>22043</v>
      </c>
      <c r="D766" s="384">
        <v>88</v>
      </c>
      <c r="E766" s="384" t="s">
        <v>20911</v>
      </c>
      <c r="F766" s="1" t="s">
        <v>20912</v>
      </c>
      <c r="G766" s="1" t="s">
        <v>20913</v>
      </c>
      <c r="H766" s="1" t="s">
        <v>20715</v>
      </c>
      <c r="I766" s="384" t="s">
        <v>197</v>
      </c>
      <c r="K766" s="1" t="s">
        <v>22084</v>
      </c>
      <c r="L766" s="227" t="s">
        <v>22085</v>
      </c>
    </row>
    <row r="767" spans="2:12" x14ac:dyDescent="0.25">
      <c r="B767" s="1">
        <v>763</v>
      </c>
      <c r="C767" s="1" t="s">
        <v>22043</v>
      </c>
      <c r="D767" s="384">
        <v>91</v>
      </c>
      <c r="E767" s="384" t="s">
        <v>20917</v>
      </c>
      <c r="F767" s="1" t="s">
        <v>20918</v>
      </c>
      <c r="G767" s="1" t="s">
        <v>20919</v>
      </c>
      <c r="H767" s="1" t="s">
        <v>20920</v>
      </c>
      <c r="K767" s="1" t="s">
        <v>22086</v>
      </c>
      <c r="L767" s="227" t="s">
        <v>22086</v>
      </c>
    </row>
    <row r="768" spans="2:12" x14ac:dyDescent="0.25">
      <c r="B768" s="1">
        <v>764</v>
      </c>
      <c r="C768" s="1" t="s">
        <v>22043</v>
      </c>
      <c r="D768" s="384">
        <v>6</v>
      </c>
      <c r="F768" s="1" t="s">
        <v>20803</v>
      </c>
      <c r="H768" s="1" t="s">
        <v>20715</v>
      </c>
      <c r="K768" s="1" t="s">
        <v>22087</v>
      </c>
      <c r="L768" s="227" t="s">
        <v>22088</v>
      </c>
    </row>
    <row r="769" spans="2:12" x14ac:dyDescent="0.25">
      <c r="B769" s="1">
        <v>765</v>
      </c>
      <c r="C769" s="1" t="s">
        <v>22043</v>
      </c>
      <c r="D769" s="384">
        <v>7</v>
      </c>
      <c r="F769" s="1" t="s">
        <v>20893</v>
      </c>
      <c r="H769" s="1" t="s">
        <v>20920</v>
      </c>
      <c r="K769" s="1" t="s">
        <v>22089</v>
      </c>
      <c r="L769" s="227" t="s">
        <v>22090</v>
      </c>
    </row>
    <row r="770" spans="2:12" x14ac:dyDescent="0.25">
      <c r="B770" s="1">
        <v>766</v>
      </c>
      <c r="C770" s="1" t="s">
        <v>22043</v>
      </c>
      <c r="D770" s="384">
        <v>10</v>
      </c>
      <c r="E770" s="384" t="s">
        <v>20725</v>
      </c>
      <c r="F770" s="1" t="s">
        <v>20726</v>
      </c>
      <c r="G770" s="1" t="s">
        <v>20978</v>
      </c>
      <c r="H770" s="1" t="s">
        <v>20715</v>
      </c>
      <c r="I770" s="384" t="s">
        <v>197</v>
      </c>
      <c r="K770" s="1" t="s">
        <v>21304</v>
      </c>
      <c r="L770" s="227" t="s">
        <v>22091</v>
      </c>
    </row>
    <row r="771" spans="2:12" x14ac:dyDescent="0.25">
      <c r="B771" s="1">
        <v>767</v>
      </c>
      <c r="C771" s="1" t="s">
        <v>22043</v>
      </c>
      <c r="D771" s="384">
        <v>11</v>
      </c>
      <c r="E771" s="384" t="s">
        <v>20983</v>
      </c>
      <c r="F771" s="1" t="s">
        <v>20984</v>
      </c>
      <c r="G771" s="1" t="s">
        <v>20985</v>
      </c>
      <c r="H771" s="1" t="s">
        <v>20715</v>
      </c>
      <c r="I771" s="384" t="s">
        <v>197</v>
      </c>
      <c r="K771" s="1" t="s">
        <v>21314</v>
      </c>
      <c r="L771" s="227" t="s">
        <v>22092</v>
      </c>
    </row>
    <row r="772" spans="2:12" x14ac:dyDescent="0.25">
      <c r="B772" s="1">
        <v>768</v>
      </c>
      <c r="C772" s="1" t="s">
        <v>22043</v>
      </c>
      <c r="D772" s="384">
        <v>24</v>
      </c>
      <c r="E772" s="384" t="s">
        <v>20761</v>
      </c>
      <c r="F772" s="1" t="s">
        <v>20762</v>
      </c>
      <c r="G772" s="1" t="s">
        <v>21153</v>
      </c>
      <c r="H772" s="1" t="s">
        <v>20764</v>
      </c>
      <c r="I772" s="384" t="s">
        <v>197</v>
      </c>
      <c r="K772" s="1" t="s">
        <v>22093</v>
      </c>
      <c r="L772" s="227" t="s">
        <v>22094</v>
      </c>
    </row>
    <row r="773" spans="2:12" x14ac:dyDescent="0.25">
      <c r="B773" s="1">
        <v>769</v>
      </c>
      <c r="C773" s="1" t="s">
        <v>22043</v>
      </c>
      <c r="D773" s="384">
        <v>48</v>
      </c>
      <c r="E773" s="384" t="s">
        <v>21524</v>
      </c>
      <c r="F773" s="1" t="s">
        <v>20772</v>
      </c>
      <c r="G773" s="1" t="s">
        <v>2241</v>
      </c>
      <c r="H773" s="1" t="s">
        <v>20764</v>
      </c>
      <c r="I773" s="384" t="s">
        <v>197</v>
      </c>
      <c r="K773" s="1" t="s">
        <v>22095</v>
      </c>
      <c r="L773" s="227" t="s">
        <v>22096</v>
      </c>
    </row>
    <row r="774" spans="2:12" x14ac:dyDescent="0.25">
      <c r="B774" s="1">
        <v>770</v>
      </c>
      <c r="C774" s="1" t="s">
        <v>22043</v>
      </c>
      <c r="D774" s="384">
        <v>52</v>
      </c>
      <c r="E774" s="384" t="s">
        <v>21021</v>
      </c>
      <c r="F774" s="1" t="s">
        <v>21246</v>
      </c>
      <c r="G774" s="1" t="s">
        <v>21022</v>
      </c>
      <c r="H774" s="1" t="s">
        <v>20777</v>
      </c>
      <c r="I774" s="384" t="s">
        <v>197</v>
      </c>
      <c r="K774" s="1" t="s">
        <v>22097</v>
      </c>
      <c r="L774" s="227" t="s">
        <v>22098</v>
      </c>
    </row>
    <row r="775" spans="2:12" x14ac:dyDescent="0.25">
      <c r="B775" s="1">
        <v>771</v>
      </c>
      <c r="C775" s="1" t="s">
        <v>22043</v>
      </c>
      <c r="D775" s="384">
        <v>53</v>
      </c>
      <c r="E775" s="384" t="s">
        <v>20816</v>
      </c>
      <c r="F775" s="1" t="s">
        <v>21249</v>
      </c>
      <c r="G775" s="1" t="s">
        <v>22099</v>
      </c>
      <c r="H775" s="1" t="s">
        <v>20777</v>
      </c>
      <c r="K775" s="1" t="s">
        <v>22100</v>
      </c>
      <c r="L775" s="227" t="s">
        <v>22101</v>
      </c>
    </row>
    <row r="776" spans="2:12" x14ac:dyDescent="0.25">
      <c r="B776" s="1">
        <v>772</v>
      </c>
      <c r="C776" s="1" t="s">
        <v>22043</v>
      </c>
      <c r="D776" s="384">
        <v>55</v>
      </c>
      <c r="E776" s="384" t="s">
        <v>21550</v>
      </c>
      <c r="F776" s="1" t="s">
        <v>21253</v>
      </c>
      <c r="G776" s="1" t="s">
        <v>22102</v>
      </c>
      <c r="H776" s="1" t="s">
        <v>20777</v>
      </c>
      <c r="I776" s="384" t="s">
        <v>20992</v>
      </c>
      <c r="K776" s="1" t="s">
        <v>22103</v>
      </c>
      <c r="L776" s="227" t="s">
        <v>22104</v>
      </c>
    </row>
    <row r="777" spans="2:12" x14ac:dyDescent="0.25">
      <c r="B777" s="1">
        <v>773</v>
      </c>
      <c r="C777" s="1" t="s">
        <v>22043</v>
      </c>
      <c r="D777" s="384">
        <v>57</v>
      </c>
      <c r="E777" s="384" t="s">
        <v>21559</v>
      </c>
      <c r="F777" s="1" t="s">
        <v>21252</v>
      </c>
      <c r="G777" s="1" t="s">
        <v>22105</v>
      </c>
      <c r="H777" s="1" t="s">
        <v>20764</v>
      </c>
      <c r="I777" s="384" t="s">
        <v>197</v>
      </c>
      <c r="K777" s="1" t="s">
        <v>22106</v>
      </c>
      <c r="L777" s="227" t="s">
        <v>22107</v>
      </c>
    </row>
    <row r="778" spans="2:12" x14ac:dyDescent="0.25">
      <c r="B778" s="1">
        <v>774</v>
      </c>
      <c r="C778" s="1" t="s">
        <v>22043</v>
      </c>
      <c r="D778" s="384">
        <v>63</v>
      </c>
      <c r="E778" s="384" t="s">
        <v>20836</v>
      </c>
      <c r="F778" s="1" t="s">
        <v>20837</v>
      </c>
      <c r="G778" s="1" t="s">
        <v>2300</v>
      </c>
      <c r="H778" s="1" t="s">
        <v>20823</v>
      </c>
      <c r="I778" s="384" t="s">
        <v>197</v>
      </c>
      <c r="K778" s="1" t="s">
        <v>22108</v>
      </c>
      <c r="L778" s="227" t="s">
        <v>22109</v>
      </c>
    </row>
    <row r="779" spans="2:12" x14ac:dyDescent="0.25">
      <c r="B779" s="1">
        <v>775</v>
      </c>
      <c r="C779" s="1" t="s">
        <v>22043</v>
      </c>
      <c r="D779" s="384">
        <v>64</v>
      </c>
      <c r="E779" s="384" t="s">
        <v>20836</v>
      </c>
      <c r="F779" s="1" t="s">
        <v>20772</v>
      </c>
      <c r="G779" s="1" t="s">
        <v>2300</v>
      </c>
      <c r="H779" s="1" t="s">
        <v>20823</v>
      </c>
      <c r="I779" s="384" t="s">
        <v>197</v>
      </c>
      <c r="K779" s="1" t="s">
        <v>22110</v>
      </c>
      <c r="L779" s="227" t="s">
        <v>22111</v>
      </c>
    </row>
    <row r="780" spans="2:12" x14ac:dyDescent="0.25">
      <c r="B780" s="1">
        <v>776</v>
      </c>
      <c r="C780" s="1" t="s">
        <v>22043</v>
      </c>
      <c r="D780" s="384">
        <v>65</v>
      </c>
      <c r="E780" s="384" t="s">
        <v>20842</v>
      </c>
      <c r="F780" s="1" t="s">
        <v>20795</v>
      </c>
      <c r="G780" s="1" t="s">
        <v>21030</v>
      </c>
      <c r="H780" s="1" t="s">
        <v>20764</v>
      </c>
      <c r="I780" s="384" t="s">
        <v>197</v>
      </c>
      <c r="K780" s="1" t="s">
        <v>22112</v>
      </c>
      <c r="L780" s="227" t="s">
        <v>22113</v>
      </c>
    </row>
    <row r="781" spans="2:12" x14ac:dyDescent="0.25">
      <c r="B781" s="1">
        <v>777</v>
      </c>
      <c r="C781" s="1" t="s">
        <v>22043</v>
      </c>
      <c r="D781" s="384">
        <v>81</v>
      </c>
      <c r="E781" s="384" t="s">
        <v>20889</v>
      </c>
      <c r="F781" s="1" t="s">
        <v>21077</v>
      </c>
      <c r="G781" s="1" t="s">
        <v>21870</v>
      </c>
      <c r="H781" s="1" t="s">
        <v>20715</v>
      </c>
      <c r="I781" s="384" t="s">
        <v>197</v>
      </c>
      <c r="K781" s="1" t="s">
        <v>22114</v>
      </c>
      <c r="L781" s="227" t="s">
        <v>22115</v>
      </c>
    </row>
    <row r="782" spans="2:12" x14ac:dyDescent="0.25">
      <c r="B782" s="1">
        <v>778</v>
      </c>
      <c r="C782" s="1" t="s">
        <v>22043</v>
      </c>
      <c r="D782" s="384">
        <v>83</v>
      </c>
      <c r="E782" s="384" t="s">
        <v>20892</v>
      </c>
      <c r="F782" s="1" t="s">
        <v>20893</v>
      </c>
      <c r="G782" s="1" t="s">
        <v>21035</v>
      </c>
      <c r="H782" s="1" t="s">
        <v>20715</v>
      </c>
      <c r="I782" s="384" t="s">
        <v>197</v>
      </c>
      <c r="K782" s="1" t="s">
        <v>21649</v>
      </c>
      <c r="L782" s="227" t="s">
        <v>22116</v>
      </c>
    </row>
    <row r="783" spans="2:12" x14ac:dyDescent="0.25">
      <c r="B783" s="1">
        <v>779</v>
      </c>
      <c r="C783" s="1" t="s">
        <v>22043</v>
      </c>
      <c r="D783" s="384">
        <v>86</v>
      </c>
      <c r="E783" s="384" t="s">
        <v>20905</v>
      </c>
      <c r="F783" s="1" t="s">
        <v>2805</v>
      </c>
      <c r="G783" s="1" t="s">
        <v>22117</v>
      </c>
      <c r="H783" s="1" t="s">
        <v>20715</v>
      </c>
      <c r="I783" s="384" t="s">
        <v>197</v>
      </c>
      <c r="K783" s="1" t="s">
        <v>22118</v>
      </c>
      <c r="L783" s="227" t="s">
        <v>22119</v>
      </c>
    </row>
    <row r="784" spans="2:12" x14ac:dyDescent="0.25">
      <c r="B784" s="1">
        <v>780</v>
      </c>
      <c r="C784" s="1" t="s">
        <v>22043</v>
      </c>
      <c r="D784" s="384">
        <v>86</v>
      </c>
      <c r="E784" s="384" t="s">
        <v>20905</v>
      </c>
      <c r="F784" s="1" t="s">
        <v>20795</v>
      </c>
      <c r="G784" s="1" t="s">
        <v>22117</v>
      </c>
      <c r="H784" s="1" t="s">
        <v>20715</v>
      </c>
      <c r="I784" s="384" t="s">
        <v>197</v>
      </c>
      <c r="K784" s="1" t="s">
        <v>22120</v>
      </c>
      <c r="L784" s="227" t="s">
        <v>22121</v>
      </c>
    </row>
    <row r="785" spans="2:12" x14ac:dyDescent="0.25">
      <c r="B785" s="1">
        <v>781</v>
      </c>
      <c r="C785" s="1" t="s">
        <v>22043</v>
      </c>
      <c r="D785" s="384">
        <v>90</v>
      </c>
      <c r="E785" s="384" t="s">
        <v>20917</v>
      </c>
      <c r="F785" s="1" t="s">
        <v>22122</v>
      </c>
      <c r="G785" s="1" t="s">
        <v>21204</v>
      </c>
      <c r="H785" s="1" t="s">
        <v>20920</v>
      </c>
      <c r="I785" s="384" t="s">
        <v>21126</v>
      </c>
      <c r="K785" s="1" t="s">
        <v>22123</v>
      </c>
      <c r="L785" s="227" t="s">
        <v>22124</v>
      </c>
    </row>
    <row r="786" spans="2:12" x14ac:dyDescent="0.25">
      <c r="B786" s="1">
        <v>782</v>
      </c>
      <c r="C786" s="1" t="s">
        <v>22043</v>
      </c>
      <c r="D786" s="384">
        <v>90</v>
      </c>
      <c r="E786" s="384" t="s">
        <v>20917</v>
      </c>
      <c r="F786" s="1" t="s">
        <v>2897</v>
      </c>
      <c r="G786" s="1" t="s">
        <v>21204</v>
      </c>
      <c r="H786" s="1" t="s">
        <v>20920</v>
      </c>
      <c r="I786" s="384" t="s">
        <v>197</v>
      </c>
      <c r="K786" s="1" t="s">
        <v>22125</v>
      </c>
      <c r="L786" s="227" t="s">
        <v>22125</v>
      </c>
    </row>
    <row r="787" spans="2:12" x14ac:dyDescent="0.25">
      <c r="B787" s="1">
        <v>783</v>
      </c>
      <c r="C787" s="1" t="s">
        <v>22043</v>
      </c>
      <c r="D787" s="384">
        <v>91</v>
      </c>
      <c r="E787" s="384" t="s">
        <v>20917</v>
      </c>
      <c r="F787" s="1" t="s">
        <v>22086</v>
      </c>
      <c r="G787" s="1" t="s">
        <v>21204</v>
      </c>
      <c r="H787" s="1" t="s">
        <v>20920</v>
      </c>
      <c r="I787" s="384" t="s">
        <v>197</v>
      </c>
      <c r="K787" s="1" t="s">
        <v>22126</v>
      </c>
      <c r="L787" s="227" t="s">
        <v>22127</v>
      </c>
    </row>
    <row r="788" spans="2:12" x14ac:dyDescent="0.25">
      <c r="B788" s="1">
        <v>784</v>
      </c>
      <c r="C788" s="1" t="s">
        <v>22043</v>
      </c>
      <c r="D788" s="384">
        <v>93</v>
      </c>
      <c r="E788" s="384" t="s">
        <v>20927</v>
      </c>
      <c r="F788" s="1" t="s">
        <v>2897</v>
      </c>
      <c r="G788" s="1" t="s">
        <v>22128</v>
      </c>
      <c r="H788" s="1" t="s">
        <v>20920</v>
      </c>
      <c r="I788" s="384" t="s">
        <v>197</v>
      </c>
      <c r="K788" s="1" t="s">
        <v>22129</v>
      </c>
      <c r="L788" s="227" t="s">
        <v>22129</v>
      </c>
    </row>
    <row r="789" spans="2:12" x14ac:dyDescent="0.25">
      <c r="B789" s="1">
        <v>785</v>
      </c>
      <c r="C789" s="1" t="s">
        <v>22043</v>
      </c>
      <c r="D789" s="384">
        <v>94</v>
      </c>
      <c r="E789" s="384" t="s">
        <v>20927</v>
      </c>
      <c r="F789" s="1" t="s">
        <v>22086</v>
      </c>
      <c r="G789" s="1" t="s">
        <v>22128</v>
      </c>
      <c r="H789" s="1" t="s">
        <v>20764</v>
      </c>
      <c r="I789" s="384" t="s">
        <v>197</v>
      </c>
      <c r="K789" s="1" t="s">
        <v>22130</v>
      </c>
      <c r="L789" s="227" t="s">
        <v>22131</v>
      </c>
    </row>
    <row r="790" spans="2:12" x14ac:dyDescent="0.25">
      <c r="B790" s="1">
        <v>786</v>
      </c>
      <c r="C790" s="1" t="s">
        <v>22043</v>
      </c>
      <c r="D790" s="384">
        <v>103</v>
      </c>
      <c r="E790" s="384" t="s">
        <v>20965</v>
      </c>
      <c r="F790" s="1" t="s">
        <v>22132</v>
      </c>
      <c r="G790" s="1" t="s">
        <v>21044</v>
      </c>
      <c r="H790" s="1" t="s">
        <v>20920</v>
      </c>
      <c r="K790" s="1" t="s">
        <v>22133</v>
      </c>
      <c r="L790" s="227" t="s">
        <v>22133</v>
      </c>
    </row>
    <row r="791" spans="2:12" x14ac:dyDescent="0.25">
      <c r="B791" s="1">
        <v>787</v>
      </c>
      <c r="C791" s="1" t="s">
        <v>22043</v>
      </c>
      <c r="D791" s="384">
        <v>103</v>
      </c>
      <c r="E791" s="384" t="s">
        <v>20965</v>
      </c>
      <c r="F791" s="1" t="s">
        <v>22134</v>
      </c>
      <c r="G791" s="1" t="s">
        <v>21044</v>
      </c>
      <c r="H791" s="1" t="s">
        <v>20920</v>
      </c>
      <c r="K791" s="1" t="s">
        <v>22135</v>
      </c>
      <c r="L791" s="227" t="s">
        <v>22134</v>
      </c>
    </row>
    <row r="792" spans="2:12" x14ac:dyDescent="0.25">
      <c r="B792" s="1">
        <v>788</v>
      </c>
      <c r="C792" s="1" t="s">
        <v>22043</v>
      </c>
      <c r="D792" s="384">
        <v>104</v>
      </c>
      <c r="E792" s="384" t="s">
        <v>20965</v>
      </c>
      <c r="F792" s="1" t="s">
        <v>22136</v>
      </c>
      <c r="G792" s="1" t="s">
        <v>21044</v>
      </c>
      <c r="H792" s="1" t="s">
        <v>20920</v>
      </c>
      <c r="K792" s="1" t="s">
        <v>22136</v>
      </c>
      <c r="L792" s="227" t="s">
        <v>22136</v>
      </c>
    </row>
    <row r="793" spans="2:12" x14ac:dyDescent="0.25">
      <c r="B793" s="1">
        <v>789</v>
      </c>
      <c r="C793" s="1" t="s">
        <v>22043</v>
      </c>
      <c r="D793" s="384">
        <v>105</v>
      </c>
      <c r="E793" s="384" t="s">
        <v>21736</v>
      </c>
      <c r="F793" s="1" t="s">
        <v>21262</v>
      </c>
      <c r="G793" s="1" t="s">
        <v>22041</v>
      </c>
      <c r="H793" s="1" t="s">
        <v>20920</v>
      </c>
      <c r="I793" s="384" t="s">
        <v>197</v>
      </c>
      <c r="K793" s="1" t="s">
        <v>22137</v>
      </c>
      <c r="L793" s="227" t="s">
        <v>22138</v>
      </c>
    </row>
    <row r="794" spans="2:12" x14ac:dyDescent="0.25">
      <c r="B794" s="1">
        <v>790</v>
      </c>
      <c r="C794" s="1" t="s">
        <v>22139</v>
      </c>
      <c r="D794" s="384">
        <v>3</v>
      </c>
      <c r="E794" s="384" t="s">
        <v>20712</v>
      </c>
      <c r="F794" s="1" t="s">
        <v>20713</v>
      </c>
      <c r="G794" s="1" t="s">
        <v>20714</v>
      </c>
      <c r="H794" s="1" t="s">
        <v>20715</v>
      </c>
      <c r="K794" s="1" t="s">
        <v>22140</v>
      </c>
      <c r="L794" s="227" t="s">
        <v>22140</v>
      </c>
    </row>
    <row r="795" spans="2:12" x14ac:dyDescent="0.25">
      <c r="B795" s="1">
        <v>791</v>
      </c>
      <c r="C795" s="1" t="s">
        <v>22139</v>
      </c>
      <c r="D795" s="384">
        <v>9</v>
      </c>
      <c r="E795" s="384" t="s">
        <v>20725</v>
      </c>
      <c r="F795" s="1" t="s">
        <v>20726</v>
      </c>
      <c r="G795" s="1" t="s">
        <v>20727</v>
      </c>
      <c r="H795" s="1" t="s">
        <v>20715</v>
      </c>
      <c r="I795" s="384" t="s">
        <v>197</v>
      </c>
      <c r="J795" s="384" t="s">
        <v>20719</v>
      </c>
      <c r="K795" s="1" t="s">
        <v>20981</v>
      </c>
      <c r="L795" s="227" t="s">
        <v>22141</v>
      </c>
    </row>
    <row r="796" spans="2:12" x14ac:dyDescent="0.25">
      <c r="B796" s="1">
        <v>792</v>
      </c>
      <c r="C796" s="1" t="s">
        <v>22139</v>
      </c>
      <c r="D796" s="384">
        <v>17</v>
      </c>
      <c r="E796" s="384" t="s">
        <v>20735</v>
      </c>
      <c r="F796" s="1" t="s">
        <v>20736</v>
      </c>
      <c r="G796" s="1" t="s">
        <v>20737</v>
      </c>
      <c r="H796" s="1" t="s">
        <v>20715</v>
      </c>
      <c r="K796" s="1" t="s">
        <v>22142</v>
      </c>
      <c r="L796" s="227" t="s">
        <v>22143</v>
      </c>
    </row>
    <row r="797" spans="2:12" x14ac:dyDescent="0.25">
      <c r="B797" s="1">
        <v>793</v>
      </c>
      <c r="C797" s="1" t="s">
        <v>22139</v>
      </c>
      <c r="D797" s="384">
        <v>22</v>
      </c>
      <c r="E797" s="384" t="s">
        <v>20761</v>
      </c>
      <c r="F797" s="1" t="s">
        <v>20762</v>
      </c>
      <c r="G797" s="1" t="s">
        <v>20763</v>
      </c>
      <c r="H797" s="1" t="s">
        <v>20764</v>
      </c>
      <c r="J797" s="384" t="s">
        <v>21352</v>
      </c>
      <c r="K797" s="1" t="s">
        <v>22144</v>
      </c>
      <c r="L797" s="227" t="s">
        <v>22145</v>
      </c>
    </row>
    <row r="798" spans="2:12" x14ac:dyDescent="0.25">
      <c r="B798" s="1">
        <v>794</v>
      </c>
      <c r="C798" s="1" t="s">
        <v>22139</v>
      </c>
      <c r="D798" s="384">
        <v>30</v>
      </c>
      <c r="E798" s="384" t="s">
        <v>20774</v>
      </c>
      <c r="F798" s="1" t="s">
        <v>20775</v>
      </c>
      <c r="G798" s="1" t="s">
        <v>20776</v>
      </c>
      <c r="H798" s="1" t="s">
        <v>20777</v>
      </c>
      <c r="J798" s="384" t="s">
        <v>20719</v>
      </c>
      <c r="K798" s="1" t="s">
        <v>22146</v>
      </c>
      <c r="L798" s="227" t="s">
        <v>22146</v>
      </c>
    </row>
    <row r="799" spans="2:12" x14ac:dyDescent="0.25">
      <c r="B799" s="1">
        <v>795</v>
      </c>
      <c r="C799" s="1" t="s">
        <v>22139</v>
      </c>
      <c r="D799" s="384">
        <v>62</v>
      </c>
      <c r="E799" s="384" t="s">
        <v>20836</v>
      </c>
      <c r="F799" s="1" t="s">
        <v>20837</v>
      </c>
      <c r="G799" s="1" t="s">
        <v>20822</v>
      </c>
      <c r="H799" s="1" t="s">
        <v>20823</v>
      </c>
      <c r="K799" s="1" t="s">
        <v>22147</v>
      </c>
      <c r="L799" s="227" t="s">
        <v>22148</v>
      </c>
    </row>
    <row r="800" spans="2:12" x14ac:dyDescent="0.25">
      <c r="B800" s="1">
        <v>796</v>
      </c>
      <c r="C800" s="1" t="s">
        <v>22139</v>
      </c>
      <c r="D800" s="384">
        <v>71</v>
      </c>
      <c r="E800" s="384" t="s">
        <v>20854</v>
      </c>
      <c r="F800" s="1" t="s">
        <v>20855</v>
      </c>
      <c r="G800" s="1" t="s">
        <v>20822</v>
      </c>
      <c r="H800" s="1" t="s">
        <v>20823</v>
      </c>
      <c r="I800" s="384" t="s">
        <v>197</v>
      </c>
      <c r="K800" s="1" t="s">
        <v>22149</v>
      </c>
      <c r="L800" s="227" t="s">
        <v>22150</v>
      </c>
    </row>
    <row r="801" spans="2:12" x14ac:dyDescent="0.25">
      <c r="B801" s="1">
        <v>797</v>
      </c>
      <c r="C801" s="1" t="s">
        <v>22139</v>
      </c>
      <c r="D801" s="384">
        <v>83</v>
      </c>
      <c r="E801" s="384" t="s">
        <v>20892</v>
      </c>
      <c r="F801" s="1" t="s">
        <v>20893</v>
      </c>
      <c r="G801" s="1" t="s">
        <v>20894</v>
      </c>
      <c r="H801" s="1" t="s">
        <v>20715</v>
      </c>
      <c r="I801" s="384" t="s">
        <v>197</v>
      </c>
      <c r="K801" s="1" t="s">
        <v>22151</v>
      </c>
      <c r="L801" s="227" t="s">
        <v>22152</v>
      </c>
    </row>
    <row r="802" spans="2:12" x14ac:dyDescent="0.25">
      <c r="B802" s="1">
        <v>798</v>
      </c>
      <c r="C802" s="1" t="s">
        <v>22139</v>
      </c>
      <c r="D802" s="384">
        <v>86</v>
      </c>
      <c r="E802" s="384" t="s">
        <v>20905</v>
      </c>
      <c r="F802" s="1" t="s">
        <v>2805</v>
      </c>
      <c r="G802" s="1" t="s">
        <v>20894</v>
      </c>
      <c r="H802" s="1" t="s">
        <v>20715</v>
      </c>
      <c r="I802" s="384" t="s">
        <v>197</v>
      </c>
      <c r="K802" s="1" t="s">
        <v>22118</v>
      </c>
      <c r="L802" s="227" t="s">
        <v>22153</v>
      </c>
    </row>
    <row r="803" spans="2:12" x14ac:dyDescent="0.25">
      <c r="B803" s="1">
        <v>799</v>
      </c>
      <c r="C803" s="1" t="s">
        <v>22139</v>
      </c>
      <c r="D803" s="384">
        <v>98</v>
      </c>
      <c r="E803" s="384" t="s">
        <v>20932</v>
      </c>
      <c r="F803" s="1" t="s">
        <v>20933</v>
      </c>
      <c r="G803" s="1" t="s">
        <v>20934</v>
      </c>
      <c r="H803" s="1" t="s">
        <v>20823</v>
      </c>
      <c r="K803" s="1" t="s">
        <v>22154</v>
      </c>
      <c r="L803" s="227" t="s">
        <v>22154</v>
      </c>
    </row>
    <row r="804" spans="2:12" x14ac:dyDescent="0.25">
      <c r="B804" s="1">
        <v>800</v>
      </c>
      <c r="C804" s="1" t="s">
        <v>22139</v>
      </c>
      <c r="D804" s="384">
        <v>19</v>
      </c>
      <c r="E804" s="384" t="s">
        <v>20752</v>
      </c>
      <c r="F804" s="1" t="s">
        <v>142</v>
      </c>
      <c r="G804" s="1" t="s">
        <v>142</v>
      </c>
      <c r="H804" s="1" t="s">
        <v>20715</v>
      </c>
      <c r="K804" s="1" t="s">
        <v>20753</v>
      </c>
      <c r="L804" s="227" t="s">
        <v>22155</v>
      </c>
    </row>
    <row r="805" spans="2:12" x14ac:dyDescent="0.25">
      <c r="B805" s="1">
        <v>801</v>
      </c>
      <c r="C805" s="1" t="s">
        <v>22139</v>
      </c>
      <c r="D805" s="384">
        <v>47</v>
      </c>
      <c r="E805" s="384" t="s">
        <v>21008</v>
      </c>
      <c r="F805" s="1" t="s">
        <v>21091</v>
      </c>
      <c r="G805" s="1" t="s">
        <v>21009</v>
      </c>
      <c r="H805" s="1" t="s">
        <v>20764</v>
      </c>
      <c r="I805" s="384" t="s">
        <v>197</v>
      </c>
      <c r="K805" s="1" t="s">
        <v>22156</v>
      </c>
      <c r="L805" s="227" t="s">
        <v>22157</v>
      </c>
    </row>
    <row r="806" spans="2:12" x14ac:dyDescent="0.25">
      <c r="B806" s="1">
        <v>802</v>
      </c>
      <c r="C806" s="1" t="s">
        <v>22139</v>
      </c>
      <c r="D806" s="384">
        <v>70</v>
      </c>
      <c r="E806" s="384" t="s">
        <v>20854</v>
      </c>
      <c r="F806" s="1" t="s">
        <v>20855</v>
      </c>
      <c r="G806" s="1" t="s">
        <v>2306</v>
      </c>
      <c r="H806" s="1" t="s">
        <v>20823</v>
      </c>
      <c r="I806" s="384" t="s">
        <v>197</v>
      </c>
      <c r="K806" s="1" t="s">
        <v>22158</v>
      </c>
      <c r="L806" s="227" t="s">
        <v>22159</v>
      </c>
    </row>
    <row r="807" spans="2:12" x14ac:dyDescent="0.25">
      <c r="B807" s="1">
        <v>803</v>
      </c>
      <c r="C807" s="1" t="s">
        <v>22160</v>
      </c>
      <c r="D807" s="384">
        <v>3</v>
      </c>
      <c r="E807" s="384" t="s">
        <v>20712</v>
      </c>
      <c r="F807" s="1" t="s">
        <v>20713</v>
      </c>
      <c r="G807" s="1" t="s">
        <v>20714</v>
      </c>
      <c r="H807" s="1" t="s">
        <v>20715</v>
      </c>
      <c r="I807" s="384" t="s">
        <v>197</v>
      </c>
      <c r="K807" s="1" t="s">
        <v>22161</v>
      </c>
      <c r="L807" s="227" t="s">
        <v>22162</v>
      </c>
    </row>
    <row r="808" spans="2:12" x14ac:dyDescent="0.25">
      <c r="B808" s="1">
        <v>804</v>
      </c>
      <c r="C808" s="1" t="s">
        <v>22160</v>
      </c>
      <c r="D808" s="384">
        <v>3</v>
      </c>
      <c r="E808" s="384" t="s">
        <v>20712</v>
      </c>
      <c r="F808" s="1" t="s">
        <v>20713</v>
      </c>
      <c r="G808" s="1" t="s">
        <v>20714</v>
      </c>
      <c r="H808" s="1" t="s">
        <v>20715</v>
      </c>
      <c r="I808" s="384" t="s">
        <v>197</v>
      </c>
      <c r="J808" s="384" t="s">
        <v>21127</v>
      </c>
      <c r="K808" s="1" t="s">
        <v>22163</v>
      </c>
      <c r="L808" s="227" t="s">
        <v>22164</v>
      </c>
    </row>
    <row r="809" spans="2:12" x14ac:dyDescent="0.25">
      <c r="B809" s="1">
        <v>805</v>
      </c>
      <c r="C809" s="1" t="s">
        <v>22160</v>
      </c>
      <c r="D809" s="384">
        <v>8</v>
      </c>
      <c r="E809" s="384" t="s">
        <v>20725</v>
      </c>
      <c r="F809" s="1" t="s">
        <v>20726</v>
      </c>
      <c r="G809" s="1" t="s">
        <v>20727</v>
      </c>
      <c r="H809" s="1" t="s">
        <v>20715</v>
      </c>
      <c r="K809" s="1" t="s">
        <v>22165</v>
      </c>
      <c r="L809" s="227" t="s">
        <v>22165</v>
      </c>
    </row>
    <row r="810" spans="2:12" x14ac:dyDescent="0.25">
      <c r="B810" s="1">
        <v>806</v>
      </c>
      <c r="C810" s="1" t="s">
        <v>22160</v>
      </c>
      <c r="D810" s="384">
        <v>9</v>
      </c>
      <c r="E810" s="384" t="s">
        <v>20725</v>
      </c>
      <c r="F810" s="1" t="s">
        <v>20726</v>
      </c>
      <c r="G810" s="1" t="s">
        <v>20727</v>
      </c>
      <c r="H810" s="1" t="s">
        <v>20715</v>
      </c>
      <c r="K810" s="1" t="s">
        <v>22166</v>
      </c>
      <c r="L810" s="227" t="s">
        <v>22166</v>
      </c>
    </row>
    <row r="811" spans="2:12" x14ac:dyDescent="0.25">
      <c r="B811" s="1">
        <v>807</v>
      </c>
      <c r="C811" s="1" t="s">
        <v>22160</v>
      </c>
      <c r="D811" s="384">
        <v>9</v>
      </c>
      <c r="E811" s="384" t="s">
        <v>20725</v>
      </c>
      <c r="F811" s="1" t="s">
        <v>20726</v>
      </c>
      <c r="G811" s="1" t="s">
        <v>20727</v>
      </c>
      <c r="H811" s="1" t="s">
        <v>20715</v>
      </c>
      <c r="K811" s="1" t="s">
        <v>22167</v>
      </c>
      <c r="L811" s="227" t="s">
        <v>22167</v>
      </c>
    </row>
    <row r="812" spans="2:12" x14ac:dyDescent="0.25">
      <c r="B812" s="1">
        <v>808</v>
      </c>
      <c r="C812" s="1" t="s">
        <v>22160</v>
      </c>
      <c r="D812" s="384">
        <v>9</v>
      </c>
      <c r="E812" s="384" t="s">
        <v>20725</v>
      </c>
      <c r="F812" s="1" t="s">
        <v>20726</v>
      </c>
      <c r="G812" s="1" t="s">
        <v>20727</v>
      </c>
      <c r="H812" s="1" t="s">
        <v>20715</v>
      </c>
      <c r="K812" s="1" t="s">
        <v>22168</v>
      </c>
      <c r="L812" s="227" t="s">
        <v>22168</v>
      </c>
    </row>
    <row r="813" spans="2:12" x14ac:dyDescent="0.25">
      <c r="B813" s="1">
        <v>809</v>
      </c>
      <c r="C813" s="1" t="s">
        <v>22160</v>
      </c>
      <c r="D813" s="384">
        <v>10</v>
      </c>
      <c r="E813" s="384" t="s">
        <v>20725</v>
      </c>
      <c r="F813" s="1" t="s">
        <v>20726</v>
      </c>
      <c r="G813" s="1" t="s">
        <v>20727</v>
      </c>
      <c r="H813" s="1" t="s">
        <v>20715</v>
      </c>
      <c r="I813" s="384" t="s">
        <v>197</v>
      </c>
      <c r="K813" s="1" t="s">
        <v>22169</v>
      </c>
      <c r="L813" s="227" t="s">
        <v>22169</v>
      </c>
    </row>
    <row r="814" spans="2:12" x14ac:dyDescent="0.25">
      <c r="B814" s="1">
        <v>810</v>
      </c>
      <c r="C814" s="1" t="s">
        <v>22160</v>
      </c>
      <c r="D814" s="384">
        <v>12</v>
      </c>
      <c r="E814" s="384" t="s">
        <v>21343</v>
      </c>
      <c r="F814" s="1" t="s">
        <v>21344</v>
      </c>
      <c r="G814" s="1" t="s">
        <v>21345</v>
      </c>
      <c r="H814" s="1" t="s">
        <v>20764</v>
      </c>
      <c r="I814" s="384" t="s">
        <v>197</v>
      </c>
      <c r="J814" s="384" t="s">
        <v>21352</v>
      </c>
      <c r="K814" s="1" t="s">
        <v>22170</v>
      </c>
      <c r="L814" s="227" t="s">
        <v>22171</v>
      </c>
    </row>
    <row r="815" spans="2:12" x14ac:dyDescent="0.25">
      <c r="B815" s="1">
        <v>811</v>
      </c>
      <c r="C815" s="1" t="s">
        <v>22160</v>
      </c>
      <c r="D815" s="384">
        <v>13</v>
      </c>
      <c r="E815" s="384" t="s">
        <v>21350</v>
      </c>
      <c r="F815" s="1" t="s">
        <v>21351</v>
      </c>
      <c r="G815" s="1" t="s">
        <v>21345</v>
      </c>
      <c r="H815" s="1" t="s">
        <v>20764</v>
      </c>
      <c r="I815" s="384" t="s">
        <v>197</v>
      </c>
      <c r="J815" s="384" t="s">
        <v>20914</v>
      </c>
      <c r="K815" s="1" t="s">
        <v>22172</v>
      </c>
      <c r="L815" s="227" t="s">
        <v>22173</v>
      </c>
    </row>
    <row r="816" spans="2:12" x14ac:dyDescent="0.25">
      <c r="B816" s="1">
        <v>812</v>
      </c>
      <c r="C816" s="1" t="s">
        <v>22160</v>
      </c>
      <c r="D816" s="384">
        <v>13</v>
      </c>
      <c r="E816" s="384" t="s">
        <v>21350</v>
      </c>
      <c r="F816" s="1" t="s">
        <v>21351</v>
      </c>
      <c r="G816" s="1" t="s">
        <v>21345</v>
      </c>
      <c r="H816" s="1" t="s">
        <v>20764</v>
      </c>
      <c r="J816" s="384" t="s">
        <v>20914</v>
      </c>
      <c r="K816" s="1" t="s">
        <v>22174</v>
      </c>
      <c r="L816" s="227" t="s">
        <v>22175</v>
      </c>
    </row>
    <row r="817" spans="2:12" x14ac:dyDescent="0.25">
      <c r="B817" s="1">
        <v>813</v>
      </c>
      <c r="C817" s="1" t="s">
        <v>22160</v>
      </c>
      <c r="D817" s="384">
        <v>14</v>
      </c>
      <c r="E817" s="384" t="s">
        <v>21350</v>
      </c>
      <c r="F817" s="1" t="s">
        <v>21351</v>
      </c>
      <c r="G817" s="1" t="s">
        <v>21345</v>
      </c>
      <c r="H817" s="1" t="s">
        <v>20764</v>
      </c>
      <c r="J817" s="384" t="s">
        <v>20914</v>
      </c>
      <c r="K817" s="1" t="s">
        <v>22176</v>
      </c>
      <c r="L817" s="227" t="s">
        <v>22177</v>
      </c>
    </row>
    <row r="818" spans="2:12" x14ac:dyDescent="0.25">
      <c r="B818" s="1">
        <v>814</v>
      </c>
      <c r="C818" s="1" t="s">
        <v>22160</v>
      </c>
      <c r="D818" s="384">
        <v>17</v>
      </c>
      <c r="E818" s="384" t="s">
        <v>20735</v>
      </c>
      <c r="F818" s="1" t="s">
        <v>20736</v>
      </c>
      <c r="G818" s="1" t="s">
        <v>20737</v>
      </c>
      <c r="H818" s="1" t="s">
        <v>20715</v>
      </c>
      <c r="I818" s="384" t="s">
        <v>197</v>
      </c>
      <c r="K818" s="1" t="s">
        <v>22178</v>
      </c>
      <c r="L818" s="227" t="s">
        <v>22179</v>
      </c>
    </row>
    <row r="819" spans="2:12" x14ac:dyDescent="0.25">
      <c r="B819" s="1">
        <v>815</v>
      </c>
      <c r="C819" s="1" t="s">
        <v>22160</v>
      </c>
      <c r="D819" s="384">
        <v>21</v>
      </c>
      <c r="E819" s="384" t="s">
        <v>20761</v>
      </c>
      <c r="F819" s="1" t="s">
        <v>20762</v>
      </c>
      <c r="G819" s="1" t="s">
        <v>20763</v>
      </c>
      <c r="H819" s="1" t="s">
        <v>20764</v>
      </c>
      <c r="J819" s="384" t="s">
        <v>20914</v>
      </c>
      <c r="K819" s="1" t="s">
        <v>22180</v>
      </c>
      <c r="L819" s="227" t="s">
        <v>22181</v>
      </c>
    </row>
    <row r="820" spans="2:12" x14ac:dyDescent="0.25">
      <c r="B820" s="1">
        <v>816</v>
      </c>
      <c r="C820" s="1" t="s">
        <v>22160</v>
      </c>
      <c r="D820" s="384">
        <v>21</v>
      </c>
      <c r="E820" s="384" t="s">
        <v>20761</v>
      </c>
      <c r="F820" s="1" t="s">
        <v>20762</v>
      </c>
      <c r="G820" s="1" t="s">
        <v>20763</v>
      </c>
      <c r="H820" s="1" t="s">
        <v>20764</v>
      </c>
      <c r="K820" s="1" t="s">
        <v>22182</v>
      </c>
      <c r="L820" s="227" t="s">
        <v>22183</v>
      </c>
    </row>
    <row r="821" spans="2:12" x14ac:dyDescent="0.25">
      <c r="B821" s="1">
        <v>817</v>
      </c>
      <c r="C821" s="1" t="s">
        <v>22160</v>
      </c>
      <c r="D821" s="384">
        <v>21</v>
      </c>
      <c r="E821" s="384" t="s">
        <v>20761</v>
      </c>
      <c r="F821" s="1" t="s">
        <v>20762</v>
      </c>
      <c r="G821" s="1" t="s">
        <v>20763</v>
      </c>
      <c r="H821" s="1" t="s">
        <v>20764</v>
      </c>
      <c r="I821" s="384" t="s">
        <v>197</v>
      </c>
      <c r="K821" s="1" t="s">
        <v>22184</v>
      </c>
      <c r="L821" s="227" t="s">
        <v>22185</v>
      </c>
    </row>
    <row r="822" spans="2:12" x14ac:dyDescent="0.25">
      <c r="B822" s="1">
        <v>818</v>
      </c>
      <c r="C822" s="1" t="s">
        <v>22160</v>
      </c>
      <c r="D822" s="384">
        <v>21</v>
      </c>
      <c r="E822" s="384" t="s">
        <v>20761</v>
      </c>
      <c r="F822" s="1" t="s">
        <v>20762</v>
      </c>
      <c r="G822" s="1" t="s">
        <v>20763</v>
      </c>
      <c r="H822" s="1" t="s">
        <v>20764</v>
      </c>
      <c r="J822" s="384" t="s">
        <v>20719</v>
      </c>
      <c r="K822" s="1" t="s">
        <v>22186</v>
      </c>
      <c r="L822" s="227" t="s">
        <v>22187</v>
      </c>
    </row>
    <row r="823" spans="2:12" x14ac:dyDescent="0.25">
      <c r="B823" s="1">
        <v>819</v>
      </c>
      <c r="C823" s="1" t="s">
        <v>22160</v>
      </c>
      <c r="D823" s="384">
        <v>25</v>
      </c>
      <c r="E823" s="384" t="s">
        <v>20770</v>
      </c>
      <c r="F823" s="1" t="s">
        <v>20771</v>
      </c>
      <c r="G823" s="1" t="s">
        <v>20763</v>
      </c>
      <c r="H823" s="1" t="s">
        <v>20764</v>
      </c>
      <c r="I823" s="384" t="s">
        <v>197</v>
      </c>
      <c r="J823" s="384" t="s">
        <v>20813</v>
      </c>
      <c r="K823" s="1" t="s">
        <v>22188</v>
      </c>
      <c r="L823" s="227" t="s">
        <v>22189</v>
      </c>
    </row>
    <row r="824" spans="2:12" x14ac:dyDescent="0.25">
      <c r="B824" s="1">
        <v>820</v>
      </c>
      <c r="C824" s="1" t="s">
        <v>22160</v>
      </c>
      <c r="D824" s="384">
        <v>25</v>
      </c>
      <c r="E824" s="384" t="s">
        <v>20770</v>
      </c>
      <c r="F824" s="1" t="s">
        <v>20771</v>
      </c>
      <c r="G824" s="1" t="s">
        <v>20763</v>
      </c>
      <c r="H824" s="1" t="s">
        <v>20764</v>
      </c>
      <c r="I824" s="384" t="s">
        <v>197</v>
      </c>
      <c r="J824" s="384" t="s">
        <v>20914</v>
      </c>
      <c r="K824" s="1" t="s">
        <v>22190</v>
      </c>
      <c r="L824" s="227" t="s">
        <v>22191</v>
      </c>
    </row>
    <row r="825" spans="2:12" x14ac:dyDescent="0.25">
      <c r="B825" s="1">
        <v>821</v>
      </c>
      <c r="C825" s="1" t="s">
        <v>22160</v>
      </c>
      <c r="D825" s="384">
        <v>26</v>
      </c>
      <c r="E825" s="384" t="s">
        <v>20770</v>
      </c>
      <c r="F825" s="1" t="s">
        <v>20771</v>
      </c>
      <c r="G825" s="1" t="s">
        <v>20763</v>
      </c>
      <c r="H825" s="1" t="s">
        <v>20764</v>
      </c>
      <c r="I825" s="384" t="s">
        <v>197</v>
      </c>
      <c r="K825" s="1" t="s">
        <v>22192</v>
      </c>
      <c r="L825" s="227" t="s">
        <v>22192</v>
      </c>
    </row>
    <row r="826" spans="2:12" x14ac:dyDescent="0.25">
      <c r="B826" s="1">
        <v>822</v>
      </c>
      <c r="C826" s="1" t="s">
        <v>22160</v>
      </c>
      <c r="D826" s="384">
        <v>26</v>
      </c>
      <c r="E826" s="384" t="s">
        <v>20770</v>
      </c>
      <c r="F826" s="1" t="s">
        <v>20771</v>
      </c>
      <c r="G826" s="1" t="s">
        <v>20763</v>
      </c>
      <c r="H826" s="1" t="s">
        <v>20764</v>
      </c>
      <c r="I826" s="384" t="s">
        <v>197</v>
      </c>
      <c r="J826" s="384" t="s">
        <v>20914</v>
      </c>
      <c r="K826" s="1" t="s">
        <v>22193</v>
      </c>
      <c r="L826" s="227" t="s">
        <v>22193</v>
      </c>
    </row>
    <row r="827" spans="2:12" x14ac:dyDescent="0.25">
      <c r="B827" s="1">
        <v>823</v>
      </c>
      <c r="C827" s="1" t="s">
        <v>22160</v>
      </c>
      <c r="D827" s="384">
        <v>26</v>
      </c>
      <c r="E827" s="384" t="s">
        <v>20770</v>
      </c>
      <c r="F827" s="1" t="s">
        <v>20771</v>
      </c>
      <c r="G827" s="1" t="s">
        <v>20763</v>
      </c>
      <c r="H827" s="1" t="s">
        <v>20764</v>
      </c>
      <c r="J827" s="384" t="s">
        <v>20914</v>
      </c>
      <c r="K827" s="1" t="s">
        <v>22194</v>
      </c>
      <c r="L827" s="227" t="s">
        <v>22194</v>
      </c>
    </row>
    <row r="828" spans="2:12" x14ac:dyDescent="0.25">
      <c r="B828" s="1">
        <v>824</v>
      </c>
      <c r="C828" s="1" t="s">
        <v>22160</v>
      </c>
      <c r="D828" s="384">
        <v>26</v>
      </c>
      <c r="E828" s="384" t="s">
        <v>20770</v>
      </c>
      <c r="F828" s="1" t="s">
        <v>20771</v>
      </c>
      <c r="G828" s="1" t="s">
        <v>20763</v>
      </c>
      <c r="H828" s="1" t="s">
        <v>20764</v>
      </c>
      <c r="I828" s="384" t="s">
        <v>197</v>
      </c>
      <c r="J828" s="384" t="s">
        <v>20914</v>
      </c>
      <c r="K828" s="1" t="s">
        <v>22195</v>
      </c>
      <c r="L828" s="227" t="s">
        <v>22196</v>
      </c>
    </row>
    <row r="829" spans="2:12" x14ac:dyDescent="0.25">
      <c r="B829" s="1">
        <v>825</v>
      </c>
      <c r="C829" s="1" t="s">
        <v>22160</v>
      </c>
      <c r="D829" s="384">
        <v>26</v>
      </c>
      <c r="E829" s="384" t="s">
        <v>20770</v>
      </c>
      <c r="F829" s="1" t="s">
        <v>20771</v>
      </c>
      <c r="G829" s="1" t="s">
        <v>20763</v>
      </c>
      <c r="H829" s="1" t="s">
        <v>20764</v>
      </c>
      <c r="J829" s="384" t="s">
        <v>20914</v>
      </c>
      <c r="K829" s="1" t="s">
        <v>22195</v>
      </c>
      <c r="L829" s="227" t="s">
        <v>22197</v>
      </c>
    </row>
    <row r="830" spans="2:12" x14ac:dyDescent="0.25">
      <c r="B830" s="1">
        <v>826</v>
      </c>
      <c r="C830" s="1" t="s">
        <v>22160</v>
      </c>
      <c r="D830" s="384">
        <v>27</v>
      </c>
      <c r="E830" s="384" t="s">
        <v>21055</v>
      </c>
      <c r="F830" s="1" t="s">
        <v>21056</v>
      </c>
      <c r="G830" s="1" t="s">
        <v>20763</v>
      </c>
      <c r="H830" s="1" t="s">
        <v>20764</v>
      </c>
      <c r="I830" s="384" t="s">
        <v>136</v>
      </c>
      <c r="K830" s="1" t="s">
        <v>22198</v>
      </c>
      <c r="L830" s="227" t="s">
        <v>22199</v>
      </c>
    </row>
    <row r="831" spans="2:12" x14ac:dyDescent="0.25">
      <c r="B831" s="1">
        <v>827</v>
      </c>
      <c r="C831" s="1" t="s">
        <v>22160</v>
      </c>
      <c r="D831" s="384">
        <v>29</v>
      </c>
      <c r="E831" s="384" t="s">
        <v>20774</v>
      </c>
      <c r="F831" s="1" t="s">
        <v>20775</v>
      </c>
      <c r="G831" s="1" t="s">
        <v>20776</v>
      </c>
      <c r="H831" s="1" t="s">
        <v>20777</v>
      </c>
      <c r="K831" s="1" t="s">
        <v>22200</v>
      </c>
      <c r="L831" s="227" t="s">
        <v>22201</v>
      </c>
    </row>
    <row r="832" spans="2:12" x14ac:dyDescent="0.25">
      <c r="B832" s="1">
        <v>828</v>
      </c>
      <c r="C832" s="1" t="s">
        <v>22160</v>
      </c>
      <c r="D832" s="384">
        <v>29</v>
      </c>
      <c r="E832" s="384" t="s">
        <v>20774</v>
      </c>
      <c r="F832" s="1" t="s">
        <v>20775</v>
      </c>
      <c r="G832" s="1" t="s">
        <v>20776</v>
      </c>
      <c r="H832" s="1" t="s">
        <v>20777</v>
      </c>
      <c r="K832" s="1" t="s">
        <v>22202</v>
      </c>
      <c r="L832" s="227" t="s">
        <v>22202</v>
      </c>
    </row>
    <row r="833" spans="2:12" x14ac:dyDescent="0.25">
      <c r="B833" s="1">
        <v>829</v>
      </c>
      <c r="C833" s="1" t="s">
        <v>22160</v>
      </c>
      <c r="D833" s="384">
        <v>29</v>
      </c>
      <c r="E833" s="384" t="s">
        <v>20774</v>
      </c>
      <c r="F833" s="1" t="s">
        <v>20775</v>
      </c>
      <c r="G833" s="1" t="s">
        <v>20776</v>
      </c>
      <c r="H833" s="1" t="s">
        <v>20777</v>
      </c>
      <c r="K833" s="1" t="s">
        <v>22203</v>
      </c>
      <c r="L833" s="227" t="s">
        <v>22204</v>
      </c>
    </row>
    <row r="834" spans="2:12" x14ac:dyDescent="0.25">
      <c r="B834" s="1">
        <v>830</v>
      </c>
      <c r="C834" s="1" t="s">
        <v>22160</v>
      </c>
      <c r="D834" s="384">
        <v>30</v>
      </c>
      <c r="E834" s="384" t="s">
        <v>20774</v>
      </c>
      <c r="F834" s="1" t="s">
        <v>20775</v>
      </c>
      <c r="G834" s="1" t="s">
        <v>20776</v>
      </c>
      <c r="H834" s="1" t="s">
        <v>20777</v>
      </c>
      <c r="K834" s="1" t="s">
        <v>22205</v>
      </c>
      <c r="L834" s="227" t="s">
        <v>22205</v>
      </c>
    </row>
    <row r="835" spans="2:12" x14ac:dyDescent="0.25">
      <c r="B835" s="1">
        <v>831</v>
      </c>
      <c r="C835" s="1" t="s">
        <v>22160</v>
      </c>
      <c r="D835" s="384">
        <v>30</v>
      </c>
      <c r="E835" s="384" t="s">
        <v>20774</v>
      </c>
      <c r="F835" s="1" t="s">
        <v>20775</v>
      </c>
      <c r="G835" s="1" t="s">
        <v>20776</v>
      </c>
      <c r="H835" s="1" t="s">
        <v>20777</v>
      </c>
      <c r="K835" s="1" t="s">
        <v>22206</v>
      </c>
      <c r="L835" s="227" t="s">
        <v>22207</v>
      </c>
    </row>
    <row r="836" spans="2:12" x14ac:dyDescent="0.25">
      <c r="B836" s="1">
        <v>832</v>
      </c>
      <c r="C836" s="1" t="s">
        <v>22160</v>
      </c>
      <c r="D836" s="384">
        <v>30</v>
      </c>
      <c r="E836" s="384" t="s">
        <v>20774</v>
      </c>
      <c r="F836" s="1" t="s">
        <v>20775</v>
      </c>
      <c r="G836" s="1" t="s">
        <v>20776</v>
      </c>
      <c r="H836" s="1" t="s">
        <v>20777</v>
      </c>
      <c r="K836" s="1" t="s">
        <v>22208</v>
      </c>
      <c r="L836" s="227" t="s">
        <v>22208</v>
      </c>
    </row>
    <row r="837" spans="2:12" x14ac:dyDescent="0.25">
      <c r="B837" s="1">
        <v>833</v>
      </c>
      <c r="C837" s="1" t="s">
        <v>22160</v>
      </c>
      <c r="D837" s="384">
        <v>30</v>
      </c>
      <c r="E837" s="384" t="s">
        <v>20774</v>
      </c>
      <c r="F837" s="1" t="s">
        <v>20775</v>
      </c>
      <c r="G837" s="1" t="s">
        <v>20776</v>
      </c>
      <c r="H837" s="1" t="s">
        <v>20777</v>
      </c>
      <c r="K837" s="1" t="s">
        <v>22209</v>
      </c>
      <c r="L837" s="227" t="s">
        <v>22209</v>
      </c>
    </row>
    <row r="838" spans="2:12" x14ac:dyDescent="0.25">
      <c r="B838" s="1">
        <v>834</v>
      </c>
      <c r="C838" s="1" t="s">
        <v>22160</v>
      </c>
      <c r="D838" s="384">
        <v>30</v>
      </c>
      <c r="E838" s="384" t="s">
        <v>20774</v>
      </c>
      <c r="F838" s="1" t="s">
        <v>20775</v>
      </c>
      <c r="G838" s="1" t="s">
        <v>20776</v>
      </c>
      <c r="H838" s="1" t="s">
        <v>20777</v>
      </c>
      <c r="J838" s="384" t="s">
        <v>20719</v>
      </c>
      <c r="K838" s="1" t="s">
        <v>22210</v>
      </c>
      <c r="L838" s="227" t="s">
        <v>22210</v>
      </c>
    </row>
    <row r="839" spans="2:12" x14ac:dyDescent="0.25">
      <c r="B839" s="1">
        <v>835</v>
      </c>
      <c r="C839" s="1" t="s">
        <v>22160</v>
      </c>
      <c r="D839" s="384">
        <v>30</v>
      </c>
      <c r="E839" s="384" t="s">
        <v>20774</v>
      </c>
      <c r="F839" s="1" t="s">
        <v>20775</v>
      </c>
      <c r="G839" s="1" t="s">
        <v>20776</v>
      </c>
      <c r="H839" s="1" t="s">
        <v>20777</v>
      </c>
      <c r="J839" s="384" t="s">
        <v>20719</v>
      </c>
      <c r="K839" s="1" t="s">
        <v>22211</v>
      </c>
      <c r="L839" s="227" t="s">
        <v>22211</v>
      </c>
    </row>
    <row r="840" spans="2:12" x14ac:dyDescent="0.25">
      <c r="B840" s="1">
        <v>836</v>
      </c>
      <c r="C840" s="1" t="s">
        <v>22160</v>
      </c>
      <c r="D840" s="384">
        <v>30</v>
      </c>
      <c r="E840" s="384" t="s">
        <v>20774</v>
      </c>
      <c r="F840" s="1" t="s">
        <v>20775</v>
      </c>
      <c r="G840" s="1" t="s">
        <v>20776</v>
      </c>
      <c r="H840" s="1" t="s">
        <v>20777</v>
      </c>
      <c r="K840" s="1" t="s">
        <v>22212</v>
      </c>
      <c r="L840" s="227" t="s">
        <v>22212</v>
      </c>
    </row>
    <row r="841" spans="2:12" x14ac:dyDescent="0.25">
      <c r="B841" s="1">
        <v>837</v>
      </c>
      <c r="C841" s="1" t="s">
        <v>22160</v>
      </c>
      <c r="D841" s="384">
        <v>32</v>
      </c>
      <c r="E841" s="384" t="s">
        <v>20781</v>
      </c>
      <c r="F841" s="1" t="s">
        <v>20782</v>
      </c>
      <c r="G841" s="1" t="s">
        <v>20776</v>
      </c>
      <c r="H841" s="1" t="s">
        <v>20777</v>
      </c>
      <c r="J841" s="384" t="s">
        <v>20755</v>
      </c>
      <c r="K841" s="1" t="s">
        <v>22213</v>
      </c>
      <c r="L841" s="227" t="s">
        <v>22214</v>
      </c>
    </row>
    <row r="842" spans="2:12" x14ac:dyDescent="0.25">
      <c r="B842" s="1">
        <v>838</v>
      </c>
      <c r="C842" s="1" t="s">
        <v>22160</v>
      </c>
      <c r="D842" s="384">
        <v>32</v>
      </c>
      <c r="E842" s="384" t="s">
        <v>20781</v>
      </c>
      <c r="F842" s="1" t="s">
        <v>20782</v>
      </c>
      <c r="G842" s="1" t="s">
        <v>20776</v>
      </c>
      <c r="H842" s="1" t="s">
        <v>20777</v>
      </c>
      <c r="J842" s="384" t="s">
        <v>22215</v>
      </c>
      <c r="K842" s="1" t="s">
        <v>22216</v>
      </c>
      <c r="L842" s="227" t="s">
        <v>22217</v>
      </c>
    </row>
    <row r="843" spans="2:12" x14ac:dyDescent="0.25">
      <c r="B843" s="1">
        <v>839</v>
      </c>
      <c r="C843" s="1" t="s">
        <v>22160</v>
      </c>
      <c r="D843" s="384">
        <v>33</v>
      </c>
      <c r="E843" s="384" t="s">
        <v>20781</v>
      </c>
      <c r="F843" s="1" t="s">
        <v>20782</v>
      </c>
      <c r="G843" s="1" t="s">
        <v>20776</v>
      </c>
      <c r="H843" s="1" t="s">
        <v>20777</v>
      </c>
      <c r="J843" s="384" t="s">
        <v>20755</v>
      </c>
      <c r="K843" s="1" t="s">
        <v>22218</v>
      </c>
      <c r="L843" s="227" t="s">
        <v>22219</v>
      </c>
    </row>
    <row r="844" spans="2:12" x14ac:dyDescent="0.25">
      <c r="B844" s="1">
        <v>840</v>
      </c>
      <c r="C844" s="1" t="s">
        <v>22160</v>
      </c>
      <c r="D844" s="384">
        <v>35</v>
      </c>
      <c r="E844" s="384" t="s">
        <v>20789</v>
      </c>
      <c r="F844" s="1" t="s">
        <v>20790</v>
      </c>
      <c r="G844" s="1" t="s">
        <v>20791</v>
      </c>
      <c r="H844" s="1" t="s">
        <v>20777</v>
      </c>
      <c r="I844" s="384" t="s">
        <v>197</v>
      </c>
      <c r="K844" s="1" t="s">
        <v>22220</v>
      </c>
      <c r="L844" s="227" t="s">
        <v>22221</v>
      </c>
    </row>
    <row r="845" spans="2:12" x14ac:dyDescent="0.25">
      <c r="B845" s="1">
        <v>841</v>
      </c>
      <c r="C845" s="1" t="s">
        <v>22160</v>
      </c>
      <c r="D845" s="384">
        <v>36</v>
      </c>
      <c r="E845" s="384" t="s">
        <v>20793</v>
      </c>
      <c r="F845" s="1" t="s">
        <v>20794</v>
      </c>
      <c r="G845" s="1" t="s">
        <v>20791</v>
      </c>
      <c r="H845" s="1" t="s">
        <v>20777</v>
      </c>
      <c r="J845" s="384" t="s">
        <v>20755</v>
      </c>
      <c r="K845" s="1" t="s">
        <v>22222</v>
      </c>
      <c r="L845" s="227" t="s">
        <v>22222</v>
      </c>
    </row>
    <row r="846" spans="2:12" x14ac:dyDescent="0.25">
      <c r="B846" s="1">
        <v>842</v>
      </c>
      <c r="C846" s="1" t="s">
        <v>22160</v>
      </c>
      <c r="D846" s="384">
        <v>37</v>
      </c>
      <c r="E846" s="384" t="s">
        <v>20798</v>
      </c>
      <c r="F846" s="1" t="s">
        <v>20799</v>
      </c>
      <c r="G846" s="1" t="s">
        <v>20791</v>
      </c>
      <c r="H846" s="1" t="s">
        <v>20777</v>
      </c>
      <c r="I846" s="384" t="s">
        <v>197</v>
      </c>
      <c r="J846" s="384" t="s">
        <v>22223</v>
      </c>
      <c r="K846" s="1" t="s">
        <v>22224</v>
      </c>
      <c r="L846" s="227" t="s">
        <v>22225</v>
      </c>
    </row>
    <row r="847" spans="2:12" x14ac:dyDescent="0.25">
      <c r="B847" s="1">
        <v>843</v>
      </c>
      <c r="C847" s="1" t="s">
        <v>22160</v>
      </c>
      <c r="D847" s="384">
        <v>37</v>
      </c>
      <c r="E847" s="384" t="s">
        <v>20798</v>
      </c>
      <c r="F847" s="1" t="s">
        <v>20799</v>
      </c>
      <c r="G847" s="1" t="s">
        <v>20791</v>
      </c>
      <c r="H847" s="1" t="s">
        <v>20777</v>
      </c>
      <c r="J847" s="384" t="s">
        <v>20755</v>
      </c>
      <c r="K847" s="1" t="s">
        <v>22226</v>
      </c>
      <c r="L847" s="227" t="s">
        <v>22227</v>
      </c>
    </row>
    <row r="848" spans="2:12" x14ac:dyDescent="0.25">
      <c r="B848" s="1">
        <v>844</v>
      </c>
      <c r="C848" s="1" t="s">
        <v>22160</v>
      </c>
      <c r="D848" s="384">
        <v>39</v>
      </c>
      <c r="E848" s="384" t="s">
        <v>20802</v>
      </c>
      <c r="F848" s="1" t="s">
        <v>20803</v>
      </c>
      <c r="G848" s="1" t="s">
        <v>20804</v>
      </c>
      <c r="H848" s="1" t="s">
        <v>20777</v>
      </c>
      <c r="J848" s="384" t="s">
        <v>20755</v>
      </c>
      <c r="K848" s="1" t="s">
        <v>22228</v>
      </c>
      <c r="L848" s="227" t="s">
        <v>22229</v>
      </c>
    </row>
    <row r="849" spans="2:12" x14ac:dyDescent="0.25">
      <c r="B849" s="1">
        <v>845</v>
      </c>
      <c r="C849" s="1" t="s">
        <v>22160</v>
      </c>
      <c r="D849" s="384">
        <v>40</v>
      </c>
      <c r="E849" s="384" t="s">
        <v>21071</v>
      </c>
      <c r="F849" s="1" t="s">
        <v>21072</v>
      </c>
      <c r="G849" s="1" t="s">
        <v>20804</v>
      </c>
      <c r="H849" s="1" t="s">
        <v>20777</v>
      </c>
      <c r="I849" s="384" t="s">
        <v>197</v>
      </c>
      <c r="J849" s="384" t="s">
        <v>20755</v>
      </c>
      <c r="K849" s="1" t="s">
        <v>22230</v>
      </c>
      <c r="L849" s="227" t="s">
        <v>22231</v>
      </c>
    </row>
    <row r="850" spans="2:12" x14ac:dyDescent="0.25">
      <c r="B850" s="1">
        <v>846</v>
      </c>
      <c r="C850" s="1" t="s">
        <v>22160</v>
      </c>
      <c r="D850" s="384">
        <v>40</v>
      </c>
      <c r="E850" s="384" t="s">
        <v>21071</v>
      </c>
      <c r="F850" s="1" t="s">
        <v>21072</v>
      </c>
      <c r="G850" s="1" t="s">
        <v>20804</v>
      </c>
      <c r="H850" s="1" t="s">
        <v>20777</v>
      </c>
      <c r="J850" s="384" t="s">
        <v>20921</v>
      </c>
      <c r="K850" s="1" t="s">
        <v>22232</v>
      </c>
      <c r="L850" s="227" t="s">
        <v>22232</v>
      </c>
    </row>
    <row r="851" spans="2:12" x14ac:dyDescent="0.25">
      <c r="B851" s="1">
        <v>847</v>
      </c>
      <c r="C851" s="1" t="s">
        <v>22160</v>
      </c>
      <c r="D851" s="384">
        <v>42</v>
      </c>
      <c r="E851" s="384" t="s">
        <v>21075</v>
      </c>
      <c r="F851" s="1" t="s">
        <v>21076</v>
      </c>
      <c r="G851" s="1" t="s">
        <v>20804</v>
      </c>
      <c r="H851" s="1" t="s">
        <v>20777</v>
      </c>
      <c r="I851" s="384" t="s">
        <v>197</v>
      </c>
      <c r="J851" s="384" t="s">
        <v>20767</v>
      </c>
      <c r="K851" s="1" t="s">
        <v>22233</v>
      </c>
      <c r="L851" s="227" t="s">
        <v>22233</v>
      </c>
    </row>
    <row r="852" spans="2:12" x14ac:dyDescent="0.25">
      <c r="B852" s="1">
        <v>848</v>
      </c>
      <c r="C852" s="1" t="s">
        <v>22160</v>
      </c>
      <c r="D852" s="384">
        <v>44</v>
      </c>
      <c r="E852" s="384" t="s">
        <v>21489</v>
      </c>
      <c r="F852" s="1" t="s">
        <v>21235</v>
      </c>
      <c r="G852" s="1" t="s">
        <v>20818</v>
      </c>
      <c r="H852" s="1" t="s">
        <v>20777</v>
      </c>
      <c r="K852" s="1" t="s">
        <v>22234</v>
      </c>
      <c r="L852" s="227" t="s">
        <v>22235</v>
      </c>
    </row>
    <row r="853" spans="2:12" x14ac:dyDescent="0.25">
      <c r="B853" s="1">
        <v>849</v>
      </c>
      <c r="C853" s="1" t="s">
        <v>22160</v>
      </c>
      <c r="D853" s="384">
        <v>45</v>
      </c>
      <c r="E853" s="384" t="s">
        <v>21081</v>
      </c>
      <c r="F853" s="1" t="s">
        <v>21082</v>
      </c>
      <c r="G853" s="1" t="s">
        <v>20818</v>
      </c>
      <c r="H853" s="1" t="s">
        <v>20777</v>
      </c>
      <c r="J853" s="384" t="s">
        <v>20755</v>
      </c>
      <c r="K853" s="1" t="s">
        <v>22236</v>
      </c>
      <c r="L853" s="227" t="s">
        <v>22236</v>
      </c>
    </row>
    <row r="854" spans="2:12" x14ac:dyDescent="0.25">
      <c r="B854" s="1">
        <v>850</v>
      </c>
      <c r="C854" s="1" t="s">
        <v>22160</v>
      </c>
      <c r="D854" s="384">
        <v>47</v>
      </c>
      <c r="E854" s="384" t="s">
        <v>21008</v>
      </c>
      <c r="F854" s="1" t="s">
        <v>21091</v>
      </c>
      <c r="G854" s="1" t="s">
        <v>20818</v>
      </c>
      <c r="H854" s="1" t="s">
        <v>20777</v>
      </c>
      <c r="J854" s="384" t="s">
        <v>20755</v>
      </c>
      <c r="K854" s="1" t="s">
        <v>22237</v>
      </c>
      <c r="L854" s="227" t="s">
        <v>22237</v>
      </c>
    </row>
    <row r="855" spans="2:12" x14ac:dyDescent="0.25">
      <c r="B855" s="1">
        <v>851</v>
      </c>
      <c r="C855" s="1" t="s">
        <v>22160</v>
      </c>
      <c r="D855" s="384">
        <v>47</v>
      </c>
      <c r="E855" s="384" t="s">
        <v>21008</v>
      </c>
      <c r="F855" s="1" t="s">
        <v>21091</v>
      </c>
      <c r="G855" s="1" t="s">
        <v>20818</v>
      </c>
      <c r="H855" s="1" t="s">
        <v>20764</v>
      </c>
      <c r="I855" s="384" t="s">
        <v>197</v>
      </c>
      <c r="J855" s="384" t="s">
        <v>21502</v>
      </c>
      <c r="K855" s="1" t="s">
        <v>22238</v>
      </c>
      <c r="L855" s="227" t="s">
        <v>22239</v>
      </c>
    </row>
    <row r="856" spans="2:12" x14ac:dyDescent="0.25">
      <c r="B856" s="1">
        <v>852</v>
      </c>
      <c r="C856" s="1" t="s">
        <v>22160</v>
      </c>
      <c r="D856" s="384">
        <v>49</v>
      </c>
      <c r="E856" s="384" t="s">
        <v>21011</v>
      </c>
      <c r="F856" s="1" t="s">
        <v>21012</v>
      </c>
      <c r="G856" s="1" t="s">
        <v>20818</v>
      </c>
      <c r="H856" s="1" t="s">
        <v>20764</v>
      </c>
      <c r="J856" s="384" t="s">
        <v>20914</v>
      </c>
      <c r="K856" s="1" t="s">
        <v>22240</v>
      </c>
      <c r="L856" s="227" t="s">
        <v>22241</v>
      </c>
    </row>
    <row r="857" spans="2:12" x14ac:dyDescent="0.25">
      <c r="B857" s="1">
        <v>853</v>
      </c>
      <c r="C857" s="1" t="s">
        <v>22160</v>
      </c>
      <c r="D857" s="384">
        <v>49</v>
      </c>
      <c r="E857" s="384" t="s">
        <v>21011</v>
      </c>
      <c r="F857" s="1" t="s">
        <v>21012</v>
      </c>
      <c r="G857" s="1" t="s">
        <v>20818</v>
      </c>
      <c r="H857" s="1" t="s">
        <v>20764</v>
      </c>
      <c r="J857" s="384" t="s">
        <v>20914</v>
      </c>
      <c r="K857" s="1" t="s">
        <v>22242</v>
      </c>
      <c r="L857" s="227" t="s">
        <v>22243</v>
      </c>
    </row>
    <row r="858" spans="2:12" x14ac:dyDescent="0.25">
      <c r="B858" s="1">
        <v>854</v>
      </c>
      <c r="C858" s="1" t="s">
        <v>22160</v>
      </c>
      <c r="D858" s="384">
        <v>50</v>
      </c>
      <c r="E858" s="384" t="s">
        <v>21011</v>
      </c>
      <c r="F858" s="1" t="s">
        <v>21012</v>
      </c>
      <c r="G858" s="1" t="s">
        <v>20818</v>
      </c>
      <c r="H858" s="1" t="s">
        <v>20777</v>
      </c>
      <c r="I858" s="384" t="s">
        <v>197</v>
      </c>
      <c r="K858" s="1" t="s">
        <v>22244</v>
      </c>
      <c r="L858" s="227" t="s">
        <v>22244</v>
      </c>
    </row>
    <row r="859" spans="2:12" x14ac:dyDescent="0.25">
      <c r="B859" s="1">
        <v>855</v>
      </c>
      <c r="C859" s="1" t="s">
        <v>22160</v>
      </c>
      <c r="D859" s="384">
        <v>51</v>
      </c>
      <c r="E859" s="384" t="s">
        <v>21017</v>
      </c>
      <c r="F859" s="1" t="s">
        <v>21018</v>
      </c>
      <c r="G859" s="1" t="s">
        <v>20818</v>
      </c>
      <c r="H859" s="1" t="s">
        <v>20777</v>
      </c>
      <c r="J859" s="384" t="s">
        <v>22245</v>
      </c>
      <c r="K859" s="1" t="s">
        <v>22246</v>
      </c>
      <c r="L859" s="227" t="s">
        <v>22247</v>
      </c>
    </row>
    <row r="860" spans="2:12" x14ac:dyDescent="0.25">
      <c r="B860" s="1">
        <v>856</v>
      </c>
      <c r="C860" s="1" t="s">
        <v>22160</v>
      </c>
      <c r="D860" s="384">
        <v>52</v>
      </c>
      <c r="E860" s="384" t="s">
        <v>21021</v>
      </c>
      <c r="F860" s="1" t="s">
        <v>21246</v>
      </c>
      <c r="G860" s="1" t="s">
        <v>20818</v>
      </c>
      <c r="H860" s="1" t="s">
        <v>20777</v>
      </c>
      <c r="K860" s="1" t="s">
        <v>22248</v>
      </c>
      <c r="L860" s="227" t="s">
        <v>22248</v>
      </c>
    </row>
    <row r="861" spans="2:12" x14ac:dyDescent="0.25">
      <c r="B861" s="1">
        <v>857</v>
      </c>
      <c r="C861" s="1" t="s">
        <v>22160</v>
      </c>
      <c r="D861" s="384">
        <v>53</v>
      </c>
      <c r="E861" s="384" t="s">
        <v>20816</v>
      </c>
      <c r="F861" s="1" t="s">
        <v>20817</v>
      </c>
      <c r="G861" s="1" t="s">
        <v>20818</v>
      </c>
      <c r="H861" s="1" t="s">
        <v>20777</v>
      </c>
      <c r="I861" s="384" t="s">
        <v>197</v>
      </c>
      <c r="K861" s="1" t="s">
        <v>22249</v>
      </c>
      <c r="L861" s="227" t="s">
        <v>22249</v>
      </c>
    </row>
    <row r="862" spans="2:12" x14ac:dyDescent="0.25">
      <c r="B862" s="1">
        <v>858</v>
      </c>
      <c r="C862" s="1" t="s">
        <v>22160</v>
      </c>
      <c r="D862" s="384">
        <v>54</v>
      </c>
      <c r="E862" s="384" t="s">
        <v>21101</v>
      </c>
      <c r="F862" s="1" t="s">
        <v>21102</v>
      </c>
      <c r="G862" s="1" t="s">
        <v>20818</v>
      </c>
      <c r="H862" s="1" t="s">
        <v>20777</v>
      </c>
      <c r="I862" s="384" t="s">
        <v>197</v>
      </c>
      <c r="J862" s="384" t="s">
        <v>22250</v>
      </c>
      <c r="K862" s="1" t="s">
        <v>22251</v>
      </c>
      <c r="L862" s="227" t="s">
        <v>22252</v>
      </c>
    </row>
    <row r="863" spans="2:12" x14ac:dyDescent="0.25">
      <c r="B863" s="1">
        <v>859</v>
      </c>
      <c r="C863" s="1" t="s">
        <v>22160</v>
      </c>
      <c r="D863" s="384">
        <v>55</v>
      </c>
      <c r="E863" s="384" t="s">
        <v>21550</v>
      </c>
      <c r="F863" s="1" t="s">
        <v>21253</v>
      </c>
      <c r="G863" s="1" t="s">
        <v>20818</v>
      </c>
      <c r="H863" s="1" t="s">
        <v>20777</v>
      </c>
      <c r="K863" s="1" t="s">
        <v>22253</v>
      </c>
      <c r="L863" s="227" t="s">
        <v>22253</v>
      </c>
    </row>
    <row r="864" spans="2:12" x14ac:dyDescent="0.25">
      <c r="B864" s="1">
        <v>860</v>
      </c>
      <c r="C864" s="1" t="s">
        <v>22160</v>
      </c>
      <c r="D864" s="384">
        <v>55</v>
      </c>
      <c r="E864" s="384" t="s">
        <v>21550</v>
      </c>
      <c r="F864" s="1" t="s">
        <v>21253</v>
      </c>
      <c r="G864" s="1" t="s">
        <v>20818</v>
      </c>
      <c r="H864" s="1" t="s">
        <v>20777</v>
      </c>
      <c r="K864" s="1" t="s">
        <v>22254</v>
      </c>
      <c r="L864" s="227" t="s">
        <v>22254</v>
      </c>
    </row>
    <row r="865" spans="2:12" x14ac:dyDescent="0.25">
      <c r="B865" s="1">
        <v>861</v>
      </c>
      <c r="C865" s="1" t="s">
        <v>22160</v>
      </c>
      <c r="D865" s="384">
        <v>55</v>
      </c>
      <c r="E865" s="384" t="s">
        <v>21550</v>
      </c>
      <c r="F865" s="1" t="s">
        <v>21253</v>
      </c>
      <c r="G865" s="1" t="s">
        <v>20818</v>
      </c>
      <c r="H865" s="1" t="s">
        <v>20777</v>
      </c>
      <c r="I865" s="384" t="s">
        <v>197</v>
      </c>
      <c r="J865" s="384" t="s">
        <v>20767</v>
      </c>
      <c r="K865" s="1" t="s">
        <v>22255</v>
      </c>
      <c r="L865" s="227" t="s">
        <v>22255</v>
      </c>
    </row>
    <row r="866" spans="2:12" x14ac:dyDescent="0.25">
      <c r="B866" s="1">
        <v>862</v>
      </c>
      <c r="C866" s="1" t="s">
        <v>22160</v>
      </c>
      <c r="D866" s="384">
        <v>55</v>
      </c>
      <c r="E866" s="384" t="s">
        <v>21550</v>
      </c>
      <c r="F866" s="1" t="s">
        <v>21253</v>
      </c>
      <c r="G866" s="1" t="s">
        <v>20818</v>
      </c>
      <c r="H866" s="1" t="s">
        <v>20777</v>
      </c>
      <c r="I866" s="384" t="s">
        <v>197</v>
      </c>
      <c r="J866" s="384" t="s">
        <v>20767</v>
      </c>
      <c r="K866" s="1" t="s">
        <v>22256</v>
      </c>
      <c r="L866" s="227" t="s">
        <v>22256</v>
      </c>
    </row>
    <row r="867" spans="2:12" x14ac:dyDescent="0.25">
      <c r="B867" s="1">
        <v>863</v>
      </c>
      <c r="C867" s="1" t="s">
        <v>22160</v>
      </c>
      <c r="D867" s="384">
        <v>57</v>
      </c>
      <c r="E867" s="384" t="s">
        <v>21559</v>
      </c>
      <c r="F867" s="1" t="s">
        <v>21252</v>
      </c>
      <c r="G867" s="1" t="s">
        <v>20822</v>
      </c>
      <c r="H867" s="1" t="s">
        <v>20764</v>
      </c>
      <c r="I867" s="384" t="s">
        <v>197</v>
      </c>
      <c r="J867" s="384" t="s">
        <v>20914</v>
      </c>
      <c r="K867" s="1" t="s">
        <v>22106</v>
      </c>
      <c r="L867" s="227" t="s">
        <v>22257</v>
      </c>
    </row>
    <row r="868" spans="2:12" x14ac:dyDescent="0.25">
      <c r="B868" s="1">
        <v>864</v>
      </c>
      <c r="C868" s="1" t="s">
        <v>22160</v>
      </c>
      <c r="D868" s="384">
        <v>57</v>
      </c>
      <c r="E868" s="384" t="s">
        <v>21559</v>
      </c>
      <c r="F868" s="1" t="s">
        <v>21252</v>
      </c>
      <c r="G868" s="1" t="s">
        <v>20822</v>
      </c>
      <c r="H868" s="1" t="s">
        <v>20823</v>
      </c>
      <c r="K868" s="1" t="s">
        <v>22258</v>
      </c>
      <c r="L868" s="227" t="s">
        <v>22258</v>
      </c>
    </row>
    <row r="869" spans="2:12" x14ac:dyDescent="0.25">
      <c r="B869" s="1">
        <v>865</v>
      </c>
      <c r="C869" s="1" t="s">
        <v>22160</v>
      </c>
      <c r="D869" s="384">
        <v>57</v>
      </c>
      <c r="E869" s="384" t="s">
        <v>21559</v>
      </c>
      <c r="F869" s="1" t="s">
        <v>21252</v>
      </c>
      <c r="G869" s="1" t="s">
        <v>20822</v>
      </c>
      <c r="H869" s="1" t="s">
        <v>20823</v>
      </c>
      <c r="I869" s="384" t="s">
        <v>197</v>
      </c>
      <c r="K869" s="1" t="s">
        <v>22259</v>
      </c>
      <c r="L869" s="227" t="s">
        <v>22259</v>
      </c>
    </row>
    <row r="870" spans="2:12" x14ac:dyDescent="0.25">
      <c r="B870" s="1">
        <v>866</v>
      </c>
      <c r="C870" s="1" t="s">
        <v>22160</v>
      </c>
      <c r="D870" s="384">
        <v>59</v>
      </c>
      <c r="E870" s="384" t="s">
        <v>20826</v>
      </c>
      <c r="F870" s="1" t="s">
        <v>20827</v>
      </c>
      <c r="G870" s="1" t="s">
        <v>20822</v>
      </c>
      <c r="H870" s="1" t="s">
        <v>20823</v>
      </c>
      <c r="I870" s="384" t="s">
        <v>197</v>
      </c>
      <c r="J870" s="384" t="s">
        <v>21385</v>
      </c>
      <c r="K870" s="1" t="s">
        <v>22260</v>
      </c>
      <c r="L870" s="227" t="s">
        <v>22261</v>
      </c>
    </row>
    <row r="871" spans="2:12" x14ac:dyDescent="0.25">
      <c r="B871" s="1">
        <v>867</v>
      </c>
      <c r="C871" s="1" t="s">
        <v>22160</v>
      </c>
      <c r="D871" s="384">
        <v>60</v>
      </c>
      <c r="E871" s="384" t="s">
        <v>20826</v>
      </c>
      <c r="F871" s="1" t="s">
        <v>20827</v>
      </c>
      <c r="G871" s="1" t="s">
        <v>20822</v>
      </c>
      <c r="H871" s="1" t="s">
        <v>20823</v>
      </c>
      <c r="I871" s="384" t="s">
        <v>197</v>
      </c>
      <c r="K871" s="1" t="s">
        <v>22262</v>
      </c>
      <c r="L871" s="227" t="s">
        <v>22263</v>
      </c>
    </row>
    <row r="872" spans="2:12" x14ac:dyDescent="0.25">
      <c r="B872" s="1">
        <v>868</v>
      </c>
      <c r="C872" s="1" t="s">
        <v>22160</v>
      </c>
      <c r="D872" s="384">
        <v>61</v>
      </c>
      <c r="E872" s="384" t="s">
        <v>20826</v>
      </c>
      <c r="F872" s="1" t="s">
        <v>20827</v>
      </c>
      <c r="G872" s="1" t="s">
        <v>20822</v>
      </c>
      <c r="H872" s="1" t="s">
        <v>20823</v>
      </c>
      <c r="I872" s="384" t="s">
        <v>197</v>
      </c>
      <c r="K872" s="1" t="s">
        <v>22264</v>
      </c>
      <c r="L872" s="227" t="s">
        <v>22265</v>
      </c>
    </row>
    <row r="873" spans="2:12" x14ac:dyDescent="0.25">
      <c r="B873" s="1">
        <v>869</v>
      </c>
      <c r="C873" s="1" t="s">
        <v>22160</v>
      </c>
      <c r="D873" s="384">
        <v>61</v>
      </c>
      <c r="E873" s="384" t="s">
        <v>20826</v>
      </c>
      <c r="F873" s="1" t="s">
        <v>20827</v>
      </c>
      <c r="G873" s="1" t="s">
        <v>20822</v>
      </c>
      <c r="H873" s="1" t="s">
        <v>20823</v>
      </c>
      <c r="K873" s="1" t="s">
        <v>22266</v>
      </c>
      <c r="L873" s="227" t="s">
        <v>22267</v>
      </c>
    </row>
    <row r="874" spans="2:12" x14ac:dyDescent="0.25">
      <c r="B874" s="1">
        <v>870</v>
      </c>
      <c r="C874" s="1" t="s">
        <v>22160</v>
      </c>
      <c r="D874" s="384">
        <v>62</v>
      </c>
      <c r="E874" s="384" t="s">
        <v>20836</v>
      </c>
      <c r="F874" s="1" t="s">
        <v>20837</v>
      </c>
      <c r="G874" s="1" t="s">
        <v>20822</v>
      </c>
      <c r="H874" s="1" t="s">
        <v>20823</v>
      </c>
      <c r="I874" s="384" t="s">
        <v>197</v>
      </c>
      <c r="K874" s="1" t="s">
        <v>22268</v>
      </c>
      <c r="L874" s="227" t="s">
        <v>22268</v>
      </c>
    </row>
    <row r="875" spans="2:12" x14ac:dyDescent="0.25">
      <c r="B875" s="1">
        <v>871</v>
      </c>
      <c r="C875" s="1" t="s">
        <v>22160</v>
      </c>
      <c r="D875" s="384">
        <v>67</v>
      </c>
      <c r="E875" s="384" t="s">
        <v>20846</v>
      </c>
      <c r="F875" s="1" t="s">
        <v>20847</v>
      </c>
      <c r="G875" s="1" t="s">
        <v>20822</v>
      </c>
      <c r="H875" s="1" t="s">
        <v>20823</v>
      </c>
      <c r="J875" s="384" t="s">
        <v>21255</v>
      </c>
      <c r="K875" s="1" t="s">
        <v>22269</v>
      </c>
      <c r="L875" s="227" t="s">
        <v>22269</v>
      </c>
    </row>
    <row r="876" spans="2:12" x14ac:dyDescent="0.25">
      <c r="B876" s="1">
        <v>872</v>
      </c>
      <c r="C876" s="1" t="s">
        <v>22160</v>
      </c>
      <c r="D876" s="384">
        <v>69</v>
      </c>
      <c r="E876" s="384" t="s">
        <v>20851</v>
      </c>
      <c r="F876" s="1" t="s">
        <v>20852</v>
      </c>
      <c r="G876" s="1" t="s">
        <v>20822</v>
      </c>
      <c r="H876" s="1" t="s">
        <v>20823</v>
      </c>
      <c r="K876" s="1" t="s">
        <v>22270</v>
      </c>
      <c r="L876" s="227" t="s">
        <v>22270</v>
      </c>
    </row>
    <row r="877" spans="2:12" x14ac:dyDescent="0.25">
      <c r="B877" s="1">
        <v>873</v>
      </c>
      <c r="C877" s="1" t="s">
        <v>22160</v>
      </c>
      <c r="D877" s="384">
        <v>69</v>
      </c>
      <c r="E877" s="384" t="s">
        <v>20851</v>
      </c>
      <c r="F877" s="1" t="s">
        <v>20852</v>
      </c>
      <c r="G877" s="1" t="s">
        <v>20822</v>
      </c>
      <c r="H877" s="1" t="s">
        <v>20823</v>
      </c>
      <c r="I877" s="384" t="s">
        <v>197</v>
      </c>
      <c r="J877" s="384" t="s">
        <v>20805</v>
      </c>
      <c r="K877" s="1" t="s">
        <v>22271</v>
      </c>
      <c r="L877" s="227" t="s">
        <v>22271</v>
      </c>
    </row>
    <row r="878" spans="2:12" x14ac:dyDescent="0.25">
      <c r="B878" s="1">
        <v>874</v>
      </c>
      <c r="C878" s="1" t="s">
        <v>22160</v>
      </c>
      <c r="D878" s="384">
        <v>70</v>
      </c>
      <c r="E878" s="384" t="s">
        <v>20854</v>
      </c>
      <c r="F878" s="1" t="s">
        <v>20855</v>
      </c>
      <c r="G878" s="1" t="s">
        <v>20822</v>
      </c>
      <c r="H878" s="1" t="s">
        <v>20823</v>
      </c>
      <c r="K878" s="1" t="s">
        <v>22158</v>
      </c>
      <c r="L878" s="227" t="s">
        <v>22272</v>
      </c>
    </row>
    <row r="879" spans="2:12" x14ac:dyDescent="0.25">
      <c r="B879" s="1">
        <v>875</v>
      </c>
      <c r="C879" s="1" t="s">
        <v>22160</v>
      </c>
      <c r="D879" s="384">
        <v>74</v>
      </c>
      <c r="E879" s="384" t="s">
        <v>20865</v>
      </c>
      <c r="F879" s="1" t="s">
        <v>20866</v>
      </c>
      <c r="G879" s="1" t="s">
        <v>20822</v>
      </c>
      <c r="H879" s="1" t="s">
        <v>20823</v>
      </c>
      <c r="I879" s="384" t="s">
        <v>197</v>
      </c>
      <c r="K879" s="1" t="s">
        <v>22273</v>
      </c>
      <c r="L879" s="227" t="s">
        <v>22274</v>
      </c>
    </row>
    <row r="880" spans="2:12" x14ac:dyDescent="0.25">
      <c r="B880" s="1">
        <v>876</v>
      </c>
      <c r="C880" s="1" t="s">
        <v>22160</v>
      </c>
      <c r="D880" s="384">
        <v>74</v>
      </c>
      <c r="E880" s="384" t="s">
        <v>20865</v>
      </c>
      <c r="F880" s="1" t="s">
        <v>20866</v>
      </c>
      <c r="G880" s="1" t="s">
        <v>20822</v>
      </c>
      <c r="H880" s="1" t="s">
        <v>20823</v>
      </c>
      <c r="I880" s="384" t="s">
        <v>197</v>
      </c>
      <c r="K880" s="1" t="s">
        <v>22275</v>
      </c>
      <c r="L880" s="227" t="s">
        <v>22276</v>
      </c>
    </row>
    <row r="881" spans="2:12" x14ac:dyDescent="0.25">
      <c r="B881" s="1">
        <v>877</v>
      </c>
      <c r="C881" s="1" t="s">
        <v>22160</v>
      </c>
      <c r="D881" s="384">
        <v>75</v>
      </c>
      <c r="E881" s="384" t="s">
        <v>20865</v>
      </c>
      <c r="F881" s="1" t="s">
        <v>20866</v>
      </c>
      <c r="G881" s="1" t="s">
        <v>20822</v>
      </c>
      <c r="H881" s="1" t="s">
        <v>20823</v>
      </c>
      <c r="K881" s="1" t="s">
        <v>22277</v>
      </c>
      <c r="L881" s="227" t="s">
        <v>22277</v>
      </c>
    </row>
    <row r="882" spans="2:12" x14ac:dyDescent="0.25">
      <c r="B882" s="1">
        <v>878</v>
      </c>
      <c r="C882" s="1" t="s">
        <v>22160</v>
      </c>
      <c r="D882" s="384">
        <v>76</v>
      </c>
      <c r="E882" s="384" t="s">
        <v>20878</v>
      </c>
      <c r="F882" s="1" t="s">
        <v>20879</v>
      </c>
      <c r="G882" s="1" t="s">
        <v>20880</v>
      </c>
      <c r="H882" s="1" t="s">
        <v>20823</v>
      </c>
      <c r="I882" s="384" t="s">
        <v>197</v>
      </c>
      <c r="K882" s="1" t="s">
        <v>22278</v>
      </c>
      <c r="L882" s="227" t="s">
        <v>22279</v>
      </c>
    </row>
    <row r="883" spans="2:12" x14ac:dyDescent="0.25">
      <c r="B883" s="1">
        <v>879</v>
      </c>
      <c r="C883" s="1" t="s">
        <v>22160</v>
      </c>
      <c r="D883" s="384">
        <v>76</v>
      </c>
      <c r="E883" s="384" t="s">
        <v>20878</v>
      </c>
      <c r="F883" s="1" t="s">
        <v>20879</v>
      </c>
      <c r="G883" s="1" t="s">
        <v>20880</v>
      </c>
      <c r="H883" s="1" t="s">
        <v>20823</v>
      </c>
      <c r="K883" s="1" t="s">
        <v>22280</v>
      </c>
      <c r="L883" s="227" t="s">
        <v>22280</v>
      </c>
    </row>
    <row r="884" spans="2:12" x14ac:dyDescent="0.25">
      <c r="B884" s="1">
        <v>880</v>
      </c>
      <c r="C884" s="1" t="s">
        <v>22160</v>
      </c>
      <c r="D884" s="384">
        <v>76</v>
      </c>
      <c r="E884" s="384" t="s">
        <v>20878</v>
      </c>
      <c r="F884" s="1" t="s">
        <v>20879</v>
      </c>
      <c r="G884" s="1" t="s">
        <v>20880</v>
      </c>
      <c r="H884" s="1" t="s">
        <v>20823</v>
      </c>
      <c r="K884" s="1" t="s">
        <v>22281</v>
      </c>
      <c r="L884" s="227" t="s">
        <v>22281</v>
      </c>
    </row>
    <row r="885" spans="2:12" x14ac:dyDescent="0.25">
      <c r="B885" s="1">
        <v>881</v>
      </c>
      <c r="C885" s="1" t="s">
        <v>22160</v>
      </c>
      <c r="D885" s="384">
        <v>76</v>
      </c>
      <c r="E885" s="384" t="s">
        <v>20878</v>
      </c>
      <c r="F885" s="1" t="s">
        <v>20879</v>
      </c>
      <c r="G885" s="1" t="s">
        <v>20880</v>
      </c>
      <c r="H885" s="1" t="s">
        <v>20823</v>
      </c>
      <c r="K885" s="1" t="s">
        <v>22282</v>
      </c>
      <c r="L885" s="227" t="s">
        <v>22282</v>
      </c>
    </row>
    <row r="886" spans="2:12" x14ac:dyDescent="0.25">
      <c r="B886" s="1">
        <v>882</v>
      </c>
      <c r="C886" s="1" t="s">
        <v>22160</v>
      </c>
      <c r="D886" s="384">
        <v>76</v>
      </c>
      <c r="E886" s="384" t="s">
        <v>20878</v>
      </c>
      <c r="F886" s="1" t="s">
        <v>20879</v>
      </c>
      <c r="G886" s="1" t="s">
        <v>20880</v>
      </c>
      <c r="H886" s="1" t="s">
        <v>20823</v>
      </c>
      <c r="I886" s="384" t="s">
        <v>197</v>
      </c>
      <c r="K886" s="1" t="s">
        <v>22283</v>
      </c>
      <c r="L886" s="227" t="s">
        <v>22283</v>
      </c>
    </row>
    <row r="887" spans="2:12" x14ac:dyDescent="0.25">
      <c r="B887" s="1">
        <v>883</v>
      </c>
      <c r="C887" s="1" t="s">
        <v>22160</v>
      </c>
      <c r="D887" s="384">
        <v>77</v>
      </c>
      <c r="E887" s="384" t="s">
        <v>20878</v>
      </c>
      <c r="F887" s="1" t="s">
        <v>20879</v>
      </c>
      <c r="G887" s="1" t="s">
        <v>20880</v>
      </c>
      <c r="H887" s="1" t="s">
        <v>20823</v>
      </c>
      <c r="I887" s="384" t="s">
        <v>197</v>
      </c>
      <c r="J887" s="384" t="s">
        <v>20719</v>
      </c>
      <c r="K887" s="1" t="s">
        <v>22284</v>
      </c>
      <c r="L887" s="227" t="s">
        <v>22285</v>
      </c>
    </row>
    <row r="888" spans="2:12" x14ac:dyDescent="0.25">
      <c r="B888" s="1">
        <v>884</v>
      </c>
      <c r="C888" s="1" t="s">
        <v>22160</v>
      </c>
      <c r="D888" s="384">
        <v>77</v>
      </c>
      <c r="E888" s="384" t="s">
        <v>20878</v>
      </c>
      <c r="F888" s="1" t="s">
        <v>20879</v>
      </c>
      <c r="G888" s="1" t="s">
        <v>20880</v>
      </c>
      <c r="H888" s="1" t="s">
        <v>20823</v>
      </c>
      <c r="K888" s="1" t="s">
        <v>22286</v>
      </c>
      <c r="L888" s="227" t="s">
        <v>22286</v>
      </c>
    </row>
    <row r="889" spans="2:12" x14ac:dyDescent="0.25">
      <c r="B889" s="1">
        <v>885</v>
      </c>
      <c r="C889" s="1" t="s">
        <v>22160</v>
      </c>
      <c r="D889" s="384">
        <v>82</v>
      </c>
      <c r="E889" s="384" t="s">
        <v>20892</v>
      </c>
      <c r="F889" s="1" t="s">
        <v>20893</v>
      </c>
      <c r="G889" s="1" t="s">
        <v>20894</v>
      </c>
      <c r="H889" s="1" t="s">
        <v>20715</v>
      </c>
      <c r="I889" s="384" t="s">
        <v>197</v>
      </c>
      <c r="K889" s="1" t="s">
        <v>22287</v>
      </c>
      <c r="L889" s="227" t="s">
        <v>22288</v>
      </c>
    </row>
    <row r="890" spans="2:12" x14ac:dyDescent="0.25">
      <c r="B890" s="1">
        <v>886</v>
      </c>
      <c r="C890" s="1" t="s">
        <v>22160</v>
      </c>
      <c r="D890" s="384">
        <v>82</v>
      </c>
      <c r="E890" s="384" t="s">
        <v>20892</v>
      </c>
      <c r="F890" s="1" t="s">
        <v>20893</v>
      </c>
      <c r="G890" s="1" t="s">
        <v>20894</v>
      </c>
      <c r="H890" s="1" t="s">
        <v>20715</v>
      </c>
      <c r="K890" s="1" t="s">
        <v>22289</v>
      </c>
      <c r="L890" s="227" t="s">
        <v>22289</v>
      </c>
    </row>
    <row r="891" spans="2:12" x14ac:dyDescent="0.25">
      <c r="B891" s="1">
        <v>887</v>
      </c>
      <c r="C891" s="1" t="s">
        <v>22160</v>
      </c>
      <c r="D891" s="384">
        <v>85</v>
      </c>
      <c r="E891" s="384" t="s">
        <v>20892</v>
      </c>
      <c r="F891" s="1" t="s">
        <v>20893</v>
      </c>
      <c r="G891" s="1" t="s">
        <v>20894</v>
      </c>
      <c r="H891" s="1" t="s">
        <v>20715</v>
      </c>
      <c r="I891" s="384" t="s">
        <v>136</v>
      </c>
      <c r="K891" s="1" t="s">
        <v>22290</v>
      </c>
      <c r="L891" s="227" t="s">
        <v>22290</v>
      </c>
    </row>
    <row r="892" spans="2:12" x14ac:dyDescent="0.25">
      <c r="B892" s="1">
        <v>888</v>
      </c>
      <c r="C892" s="1" t="s">
        <v>22160</v>
      </c>
      <c r="D892" s="384">
        <v>89</v>
      </c>
      <c r="E892" s="384" t="s">
        <v>20917</v>
      </c>
      <c r="F892" s="1" t="s">
        <v>20918</v>
      </c>
      <c r="G892" s="1" t="s">
        <v>20919</v>
      </c>
      <c r="H892" s="1" t="s">
        <v>20920</v>
      </c>
      <c r="I892" s="384" t="s">
        <v>21126</v>
      </c>
      <c r="J892" s="384" t="s">
        <v>20921</v>
      </c>
      <c r="K892" s="1" t="s">
        <v>22291</v>
      </c>
      <c r="L892" s="227" t="s">
        <v>22292</v>
      </c>
    </row>
    <row r="893" spans="2:12" x14ac:dyDescent="0.25">
      <c r="B893" s="1">
        <v>889</v>
      </c>
      <c r="C893" s="1" t="s">
        <v>22160</v>
      </c>
      <c r="D893" s="384">
        <v>89</v>
      </c>
      <c r="E893" s="384" t="s">
        <v>20917</v>
      </c>
      <c r="F893" s="1" t="s">
        <v>20918</v>
      </c>
      <c r="G893" s="1" t="s">
        <v>20919</v>
      </c>
      <c r="H893" s="1" t="s">
        <v>20920</v>
      </c>
      <c r="I893" s="384" t="s">
        <v>21126</v>
      </c>
      <c r="J893" s="384" t="s">
        <v>20719</v>
      </c>
      <c r="K893" s="1" t="s">
        <v>22293</v>
      </c>
      <c r="L893" s="227" t="s">
        <v>22294</v>
      </c>
    </row>
    <row r="894" spans="2:12" x14ac:dyDescent="0.25">
      <c r="B894" s="1">
        <v>890</v>
      </c>
      <c r="C894" s="1" t="s">
        <v>22160</v>
      </c>
      <c r="D894" s="384">
        <v>92</v>
      </c>
      <c r="E894" s="384" t="s">
        <v>20927</v>
      </c>
      <c r="F894" s="1" t="s">
        <v>20928</v>
      </c>
      <c r="G894" s="1" t="s">
        <v>20919</v>
      </c>
      <c r="H894" s="1" t="s">
        <v>20920</v>
      </c>
      <c r="I894" s="384" t="s">
        <v>22295</v>
      </c>
      <c r="J894" s="384" t="s">
        <v>20921</v>
      </c>
      <c r="K894" s="1" t="s">
        <v>22296</v>
      </c>
      <c r="L894" s="227" t="s">
        <v>22297</v>
      </c>
    </row>
    <row r="895" spans="2:12" x14ac:dyDescent="0.25">
      <c r="B895" s="1">
        <v>891</v>
      </c>
      <c r="C895" s="1" t="s">
        <v>22160</v>
      </c>
      <c r="D895" s="384">
        <v>92</v>
      </c>
      <c r="E895" s="384" t="s">
        <v>20927</v>
      </c>
      <c r="F895" s="1" t="s">
        <v>20928</v>
      </c>
      <c r="G895" s="1" t="s">
        <v>20919</v>
      </c>
      <c r="H895" s="1" t="s">
        <v>20920</v>
      </c>
      <c r="I895" s="384" t="s">
        <v>21126</v>
      </c>
      <c r="J895" s="384" t="s">
        <v>20719</v>
      </c>
      <c r="K895" s="1" t="s">
        <v>22298</v>
      </c>
      <c r="L895" s="227" t="s">
        <v>22299</v>
      </c>
    </row>
    <row r="896" spans="2:12" x14ac:dyDescent="0.25">
      <c r="B896" s="1">
        <v>892</v>
      </c>
      <c r="C896" s="1" t="s">
        <v>22160</v>
      </c>
      <c r="D896" s="384">
        <v>95</v>
      </c>
      <c r="E896" s="384" t="s">
        <v>20932</v>
      </c>
      <c r="F896" s="1" t="s">
        <v>20933</v>
      </c>
      <c r="G896" s="1" t="s">
        <v>20934</v>
      </c>
      <c r="H896" s="1" t="s">
        <v>20823</v>
      </c>
      <c r="I896" s="384" t="s">
        <v>197</v>
      </c>
      <c r="K896" s="1" t="s">
        <v>22300</v>
      </c>
      <c r="L896" s="227" t="s">
        <v>22301</v>
      </c>
    </row>
    <row r="897" spans="2:12" x14ac:dyDescent="0.25">
      <c r="B897" s="1">
        <v>893</v>
      </c>
      <c r="C897" s="1" t="s">
        <v>22160</v>
      </c>
      <c r="D897" s="384">
        <v>99</v>
      </c>
      <c r="E897" s="384" t="s">
        <v>20965</v>
      </c>
      <c r="F897" s="1" t="s">
        <v>20966</v>
      </c>
      <c r="G897" s="1" t="s">
        <v>20934</v>
      </c>
      <c r="H897" s="1" t="s">
        <v>20920</v>
      </c>
      <c r="K897" s="1" t="s">
        <v>22302</v>
      </c>
      <c r="L897" s="227" t="s">
        <v>22303</v>
      </c>
    </row>
    <row r="898" spans="2:12" x14ac:dyDescent="0.25">
      <c r="B898" s="1">
        <v>894</v>
      </c>
      <c r="C898" s="1" t="s">
        <v>22160</v>
      </c>
      <c r="D898" s="384">
        <v>99</v>
      </c>
      <c r="E898" s="384" t="s">
        <v>20965</v>
      </c>
      <c r="F898" s="1" t="s">
        <v>20966</v>
      </c>
      <c r="G898" s="1" t="s">
        <v>20934</v>
      </c>
      <c r="H898" s="1" t="s">
        <v>20920</v>
      </c>
      <c r="K898" s="1" t="s">
        <v>22304</v>
      </c>
      <c r="L898" s="227" t="s">
        <v>22305</v>
      </c>
    </row>
    <row r="899" spans="2:12" x14ac:dyDescent="0.25">
      <c r="B899" s="1">
        <v>895</v>
      </c>
      <c r="C899" s="1" t="s">
        <v>22160</v>
      </c>
      <c r="D899" s="384">
        <v>99</v>
      </c>
      <c r="E899" s="384" t="s">
        <v>20965</v>
      </c>
      <c r="F899" s="1" t="s">
        <v>20966</v>
      </c>
      <c r="G899" s="1" t="s">
        <v>20934</v>
      </c>
      <c r="H899" s="1" t="s">
        <v>20920</v>
      </c>
      <c r="I899" s="384" t="s">
        <v>197</v>
      </c>
      <c r="K899" s="1" t="s">
        <v>22306</v>
      </c>
      <c r="L899" s="227" t="s">
        <v>22307</v>
      </c>
    </row>
    <row r="900" spans="2:12" x14ac:dyDescent="0.25">
      <c r="B900" s="1">
        <v>896</v>
      </c>
      <c r="C900" s="1" t="s">
        <v>22160</v>
      </c>
      <c r="D900" s="384">
        <v>105</v>
      </c>
      <c r="E900" s="384" t="s">
        <v>21736</v>
      </c>
      <c r="F900" s="1" t="s">
        <v>21262</v>
      </c>
      <c r="G900" s="1" t="s">
        <v>20934</v>
      </c>
      <c r="H900" s="1" t="s">
        <v>20920</v>
      </c>
      <c r="K900" s="1" t="s">
        <v>22308</v>
      </c>
      <c r="L900" s="227" t="s">
        <v>22308</v>
      </c>
    </row>
    <row r="901" spans="2:12" x14ac:dyDescent="0.25">
      <c r="B901" s="1">
        <v>897</v>
      </c>
      <c r="C901" s="1" t="s">
        <v>22160</v>
      </c>
      <c r="D901" s="384">
        <v>8</v>
      </c>
      <c r="E901" s="384" t="s">
        <v>20725</v>
      </c>
      <c r="F901" s="1" t="s">
        <v>20726</v>
      </c>
      <c r="G901" s="1" t="s">
        <v>20978</v>
      </c>
      <c r="H901" s="1" t="s">
        <v>20715</v>
      </c>
      <c r="I901" s="384" t="s">
        <v>197</v>
      </c>
      <c r="K901" s="1" t="s">
        <v>22309</v>
      </c>
      <c r="L901" s="227" t="s">
        <v>22310</v>
      </c>
    </row>
    <row r="902" spans="2:12" x14ac:dyDescent="0.25">
      <c r="B902" s="1">
        <v>898</v>
      </c>
      <c r="C902" s="1" t="s">
        <v>22160</v>
      </c>
      <c r="D902" s="384">
        <v>9</v>
      </c>
      <c r="E902" s="384" t="s">
        <v>20725</v>
      </c>
      <c r="F902" s="1" t="s">
        <v>20726</v>
      </c>
      <c r="G902" s="1" t="s">
        <v>20978</v>
      </c>
      <c r="H902" s="1" t="s">
        <v>20715</v>
      </c>
      <c r="I902" s="384" t="s">
        <v>197</v>
      </c>
      <c r="K902" s="1" t="s">
        <v>22311</v>
      </c>
      <c r="L902" s="227" t="s">
        <v>22312</v>
      </c>
    </row>
    <row r="903" spans="2:12" x14ac:dyDescent="0.25">
      <c r="B903" s="1">
        <v>899</v>
      </c>
      <c r="C903" s="1" t="s">
        <v>22160</v>
      </c>
      <c r="D903" s="384">
        <v>26</v>
      </c>
      <c r="E903" s="384" t="s">
        <v>20770</v>
      </c>
      <c r="F903" s="1" t="s">
        <v>21159</v>
      </c>
      <c r="G903" s="1" t="s">
        <v>20991</v>
      </c>
      <c r="H903" s="1" t="s">
        <v>20764</v>
      </c>
      <c r="I903" s="384" t="s">
        <v>197</v>
      </c>
      <c r="K903" s="1" t="s">
        <v>22313</v>
      </c>
      <c r="L903" s="227" t="s">
        <v>22314</v>
      </c>
    </row>
    <row r="904" spans="2:12" x14ac:dyDescent="0.25">
      <c r="B904" s="1">
        <v>900</v>
      </c>
      <c r="C904" s="1" t="s">
        <v>22160</v>
      </c>
      <c r="D904" s="384">
        <v>29</v>
      </c>
      <c r="E904" s="384" t="s">
        <v>20774</v>
      </c>
      <c r="F904" s="1" t="s">
        <v>20775</v>
      </c>
      <c r="G904" s="1" t="s">
        <v>2074</v>
      </c>
      <c r="H904" s="1" t="s">
        <v>20777</v>
      </c>
      <c r="I904" s="384" t="s">
        <v>197</v>
      </c>
      <c r="K904" s="1" t="s">
        <v>22200</v>
      </c>
      <c r="L904" s="227" t="s">
        <v>22315</v>
      </c>
    </row>
    <row r="905" spans="2:12" x14ac:dyDescent="0.25">
      <c r="B905" s="1">
        <v>901</v>
      </c>
      <c r="C905" s="1" t="s">
        <v>22160</v>
      </c>
      <c r="D905" s="384">
        <v>33</v>
      </c>
      <c r="E905" s="384" t="s">
        <v>20781</v>
      </c>
      <c r="F905" s="1" t="s">
        <v>20772</v>
      </c>
      <c r="G905" s="1" t="s">
        <v>20996</v>
      </c>
      <c r="H905" s="1" t="s">
        <v>20777</v>
      </c>
      <c r="I905" s="384" t="s">
        <v>197</v>
      </c>
      <c r="K905" s="1" t="s">
        <v>22316</v>
      </c>
      <c r="L905" s="227" t="s">
        <v>22317</v>
      </c>
    </row>
    <row r="906" spans="2:12" x14ac:dyDescent="0.25">
      <c r="B906" s="1">
        <v>902</v>
      </c>
      <c r="C906" s="1" t="s">
        <v>22160</v>
      </c>
      <c r="D906" s="384">
        <v>34</v>
      </c>
      <c r="E906" s="384" t="s">
        <v>20785</v>
      </c>
      <c r="F906" s="1" t="s">
        <v>20786</v>
      </c>
      <c r="G906" s="1" t="s">
        <v>21164</v>
      </c>
      <c r="H906" s="1" t="s">
        <v>20777</v>
      </c>
      <c r="I906" s="384" t="s">
        <v>197</v>
      </c>
      <c r="K906" s="1" t="s">
        <v>21451</v>
      </c>
      <c r="L906" s="227" t="s">
        <v>22318</v>
      </c>
    </row>
    <row r="907" spans="2:12" x14ac:dyDescent="0.25">
      <c r="B907" s="1">
        <v>903</v>
      </c>
      <c r="C907" s="1" t="s">
        <v>22160</v>
      </c>
      <c r="D907" s="384">
        <v>60</v>
      </c>
      <c r="E907" s="384" t="s">
        <v>20826</v>
      </c>
      <c r="F907" s="1" t="s">
        <v>20827</v>
      </c>
      <c r="G907" s="1" t="s">
        <v>13381</v>
      </c>
      <c r="H907" s="1" t="s">
        <v>20823</v>
      </c>
      <c r="K907" s="1" t="s">
        <v>22319</v>
      </c>
      <c r="L907" s="227" t="s">
        <v>22319</v>
      </c>
    </row>
    <row r="908" spans="2:12" x14ac:dyDescent="0.25">
      <c r="B908" s="1">
        <v>904</v>
      </c>
      <c r="C908" s="1" t="s">
        <v>22160</v>
      </c>
      <c r="D908" s="384">
        <v>85</v>
      </c>
      <c r="E908" s="384" t="s">
        <v>20892</v>
      </c>
      <c r="F908" s="1" t="s">
        <v>20893</v>
      </c>
      <c r="G908" s="1" t="s">
        <v>21035</v>
      </c>
      <c r="H908" s="1" t="s">
        <v>20715</v>
      </c>
      <c r="I908" s="384" t="s">
        <v>22320</v>
      </c>
      <c r="K908" s="1" t="s">
        <v>21663</v>
      </c>
      <c r="L908" s="227" t="s">
        <v>22321</v>
      </c>
    </row>
    <row r="909" spans="2:12" x14ac:dyDescent="0.25">
      <c r="B909" s="1">
        <v>905</v>
      </c>
      <c r="C909" s="1" t="s">
        <v>22160</v>
      </c>
      <c r="D909" s="384">
        <v>99</v>
      </c>
      <c r="E909" s="384" t="s">
        <v>20965</v>
      </c>
      <c r="F909" s="1" t="s">
        <v>20966</v>
      </c>
      <c r="G909" s="1" t="s">
        <v>21044</v>
      </c>
      <c r="H909" s="1" t="s">
        <v>20920</v>
      </c>
      <c r="I909" s="384" t="s">
        <v>197</v>
      </c>
      <c r="K909" s="1" t="s">
        <v>22302</v>
      </c>
      <c r="L909" s="227" t="s">
        <v>22322</v>
      </c>
    </row>
    <row r="910" spans="2:12" x14ac:dyDescent="0.25">
      <c r="B910" s="1">
        <v>906</v>
      </c>
      <c r="C910" s="1" t="s">
        <v>22160</v>
      </c>
      <c r="D910" s="384">
        <v>100</v>
      </c>
      <c r="E910" s="384" t="s">
        <v>20965</v>
      </c>
      <c r="F910" s="1" t="s">
        <v>22323</v>
      </c>
      <c r="G910" s="1" t="s">
        <v>21044</v>
      </c>
      <c r="H910" s="1" t="s">
        <v>20920</v>
      </c>
      <c r="K910" s="1" t="s">
        <v>22323</v>
      </c>
      <c r="L910" s="227" t="s">
        <v>22323</v>
      </c>
    </row>
    <row r="911" spans="2:12" x14ac:dyDescent="0.25">
      <c r="B911" s="1">
        <v>907</v>
      </c>
      <c r="C911" s="1" t="s">
        <v>22160</v>
      </c>
      <c r="D911" s="384">
        <v>100</v>
      </c>
      <c r="E911" s="384" t="s">
        <v>20965</v>
      </c>
      <c r="F911" s="1" t="s">
        <v>22324</v>
      </c>
      <c r="G911" s="1" t="s">
        <v>21044</v>
      </c>
      <c r="H911" s="1" t="s">
        <v>20920</v>
      </c>
      <c r="K911" s="1" t="s">
        <v>22325</v>
      </c>
      <c r="L911" s="227" t="s">
        <v>22324</v>
      </c>
    </row>
    <row r="912" spans="2:12" x14ac:dyDescent="0.25">
      <c r="B912" s="1">
        <v>908</v>
      </c>
      <c r="C912" s="1" t="s">
        <v>22160</v>
      </c>
      <c r="D912" s="384">
        <v>101</v>
      </c>
      <c r="E912" s="384" t="s">
        <v>20965</v>
      </c>
      <c r="F912" s="1" t="s">
        <v>22326</v>
      </c>
      <c r="G912" s="1" t="s">
        <v>21044</v>
      </c>
      <c r="H912" s="1" t="s">
        <v>20920</v>
      </c>
      <c r="K912" s="1" t="s">
        <v>22327</v>
      </c>
      <c r="L912" s="227" t="s">
        <v>22326</v>
      </c>
    </row>
    <row r="913" spans="2:12" x14ac:dyDescent="0.25">
      <c r="B913" s="1">
        <v>909</v>
      </c>
      <c r="C913" s="1" t="s">
        <v>22160</v>
      </c>
      <c r="D913" s="384">
        <v>103</v>
      </c>
      <c r="E913" s="384" t="s">
        <v>20965</v>
      </c>
      <c r="F913" s="1" t="s">
        <v>22328</v>
      </c>
      <c r="G913" s="1" t="s">
        <v>21044</v>
      </c>
      <c r="H913" s="1" t="s">
        <v>20920</v>
      </c>
      <c r="K913" s="1" t="s">
        <v>22329</v>
      </c>
      <c r="L913" s="227" t="s">
        <v>22328</v>
      </c>
    </row>
    <row r="914" spans="2:12" x14ac:dyDescent="0.25">
      <c r="B914" s="1">
        <v>910</v>
      </c>
      <c r="C914" s="1" t="s">
        <v>22330</v>
      </c>
      <c r="D914" s="384">
        <v>12</v>
      </c>
      <c r="E914" s="384" t="s">
        <v>21343</v>
      </c>
      <c r="F914" s="1" t="s">
        <v>21344</v>
      </c>
      <c r="G914" s="1" t="s">
        <v>21345</v>
      </c>
      <c r="H914" s="1" t="s">
        <v>20764</v>
      </c>
      <c r="I914" s="384" t="s">
        <v>197</v>
      </c>
      <c r="K914" s="1" t="s">
        <v>22331</v>
      </c>
      <c r="L914" s="227" t="s">
        <v>22332</v>
      </c>
    </row>
    <row r="915" spans="2:12" x14ac:dyDescent="0.25">
      <c r="B915" s="1">
        <v>911</v>
      </c>
      <c r="C915" s="1" t="s">
        <v>22330</v>
      </c>
      <c r="D915" s="384">
        <v>12</v>
      </c>
      <c r="E915" s="384" t="s">
        <v>21343</v>
      </c>
      <c r="F915" s="1" t="s">
        <v>21344</v>
      </c>
      <c r="G915" s="1" t="s">
        <v>21345</v>
      </c>
      <c r="H915" s="1" t="s">
        <v>20764</v>
      </c>
      <c r="I915" s="384" t="s">
        <v>197</v>
      </c>
      <c r="K915" s="1" t="s">
        <v>22333</v>
      </c>
      <c r="L915" s="227" t="s">
        <v>22333</v>
      </c>
    </row>
    <row r="916" spans="2:12" x14ac:dyDescent="0.25">
      <c r="B916" s="1">
        <v>912</v>
      </c>
      <c r="C916" s="1" t="s">
        <v>22330</v>
      </c>
      <c r="D916" s="384">
        <v>15</v>
      </c>
      <c r="E916" s="384" t="s">
        <v>21350</v>
      </c>
      <c r="F916" s="1" t="s">
        <v>21351</v>
      </c>
      <c r="G916" s="1" t="s">
        <v>21345</v>
      </c>
      <c r="H916" s="1" t="s">
        <v>20764</v>
      </c>
      <c r="K916" s="1" t="s">
        <v>22334</v>
      </c>
      <c r="L916" s="227" t="s">
        <v>22334</v>
      </c>
    </row>
    <row r="917" spans="2:12" x14ac:dyDescent="0.25">
      <c r="B917" s="1">
        <v>913</v>
      </c>
      <c r="C917" s="1" t="s">
        <v>22330</v>
      </c>
      <c r="D917" s="384">
        <v>17</v>
      </c>
      <c r="E917" s="384" t="s">
        <v>20735</v>
      </c>
      <c r="F917" s="1" t="s">
        <v>20736</v>
      </c>
      <c r="G917" s="1" t="s">
        <v>20737</v>
      </c>
      <c r="H917" s="1" t="s">
        <v>20715</v>
      </c>
      <c r="K917" s="1" t="s">
        <v>22335</v>
      </c>
      <c r="L917" s="227" t="s">
        <v>22336</v>
      </c>
    </row>
    <row r="918" spans="2:12" x14ac:dyDescent="0.25">
      <c r="B918" s="1">
        <v>914</v>
      </c>
      <c r="C918" s="1" t="s">
        <v>22330</v>
      </c>
      <c r="D918" s="384">
        <v>17</v>
      </c>
      <c r="E918" s="384" t="s">
        <v>20735</v>
      </c>
      <c r="F918" s="1" t="s">
        <v>20736</v>
      </c>
      <c r="G918" s="1" t="s">
        <v>20737</v>
      </c>
      <c r="H918" s="1" t="s">
        <v>20715</v>
      </c>
      <c r="I918" s="384" t="s">
        <v>197</v>
      </c>
      <c r="K918" s="1" t="s">
        <v>22337</v>
      </c>
      <c r="L918" s="227" t="s">
        <v>22338</v>
      </c>
    </row>
    <row r="919" spans="2:12" x14ac:dyDescent="0.25">
      <c r="B919" s="1">
        <v>915</v>
      </c>
      <c r="C919" s="1" t="s">
        <v>22330</v>
      </c>
      <c r="D919" s="384">
        <v>18</v>
      </c>
      <c r="E919" s="384" t="s">
        <v>20746</v>
      </c>
      <c r="F919" s="1" t="s">
        <v>20747</v>
      </c>
      <c r="G919" s="1" t="s">
        <v>20748</v>
      </c>
      <c r="H919" s="1" t="s">
        <v>20715</v>
      </c>
      <c r="I919" s="384" t="s">
        <v>197</v>
      </c>
      <c r="J919" s="384" t="s">
        <v>20719</v>
      </c>
      <c r="K919" s="1" t="s">
        <v>22339</v>
      </c>
      <c r="L919" s="227" t="s">
        <v>22340</v>
      </c>
    </row>
    <row r="920" spans="2:12" x14ac:dyDescent="0.25">
      <c r="B920" s="1">
        <v>916</v>
      </c>
      <c r="C920" s="1" t="s">
        <v>22330</v>
      </c>
      <c r="D920" s="384">
        <v>20</v>
      </c>
      <c r="E920" s="384" t="s">
        <v>20752</v>
      </c>
      <c r="F920" s="1" t="s">
        <v>142</v>
      </c>
      <c r="G920" s="1" t="s">
        <v>142</v>
      </c>
      <c r="H920" s="1" t="s">
        <v>20715</v>
      </c>
      <c r="I920" s="384" t="s">
        <v>184</v>
      </c>
      <c r="J920" s="384" t="s">
        <v>20755</v>
      </c>
      <c r="K920" s="1" t="s">
        <v>22341</v>
      </c>
      <c r="L920" s="227" t="s">
        <v>22341</v>
      </c>
    </row>
    <row r="921" spans="2:12" x14ac:dyDescent="0.25">
      <c r="B921" s="1">
        <v>917</v>
      </c>
      <c r="C921" s="1" t="s">
        <v>22330</v>
      </c>
      <c r="D921" s="384">
        <v>21</v>
      </c>
      <c r="E921" s="384" t="s">
        <v>20761</v>
      </c>
      <c r="F921" s="1" t="s">
        <v>20762</v>
      </c>
      <c r="G921" s="1" t="s">
        <v>20763</v>
      </c>
      <c r="H921" s="1" t="s">
        <v>20764</v>
      </c>
      <c r="K921" s="1" t="s">
        <v>22342</v>
      </c>
      <c r="L921" s="227" t="s">
        <v>22343</v>
      </c>
    </row>
    <row r="922" spans="2:12" x14ac:dyDescent="0.25">
      <c r="B922" s="1">
        <v>918</v>
      </c>
      <c r="C922" s="1" t="s">
        <v>22330</v>
      </c>
      <c r="D922" s="384">
        <v>22</v>
      </c>
      <c r="E922" s="384" t="s">
        <v>20761</v>
      </c>
      <c r="F922" s="1" t="s">
        <v>20762</v>
      </c>
      <c r="G922" s="1" t="s">
        <v>20763</v>
      </c>
      <c r="H922" s="1" t="s">
        <v>20764</v>
      </c>
      <c r="I922" s="384" t="s">
        <v>20758</v>
      </c>
      <c r="J922" s="384" t="s">
        <v>20719</v>
      </c>
      <c r="K922" s="1" t="s">
        <v>22344</v>
      </c>
      <c r="L922" s="227" t="s">
        <v>22345</v>
      </c>
    </row>
    <row r="923" spans="2:12" x14ac:dyDescent="0.25">
      <c r="B923" s="1">
        <v>919</v>
      </c>
      <c r="C923" s="1" t="s">
        <v>22330</v>
      </c>
      <c r="D923" s="384">
        <v>22</v>
      </c>
      <c r="E923" s="384" t="s">
        <v>20761</v>
      </c>
      <c r="F923" s="1" t="s">
        <v>20762</v>
      </c>
      <c r="G923" s="1" t="s">
        <v>20763</v>
      </c>
      <c r="H923" s="1" t="s">
        <v>20764</v>
      </c>
      <c r="J923" s="384" t="s">
        <v>20914</v>
      </c>
      <c r="K923" s="1" t="s">
        <v>22346</v>
      </c>
      <c r="L923" s="227" t="s">
        <v>22347</v>
      </c>
    </row>
    <row r="924" spans="2:12" x14ac:dyDescent="0.25">
      <c r="B924" s="1">
        <v>920</v>
      </c>
      <c r="C924" s="1" t="s">
        <v>22330</v>
      </c>
      <c r="D924" s="384">
        <v>23</v>
      </c>
      <c r="E924" s="384" t="s">
        <v>20761</v>
      </c>
      <c r="F924" s="1" t="s">
        <v>20762</v>
      </c>
      <c r="G924" s="1" t="s">
        <v>20763</v>
      </c>
      <c r="H924" s="1" t="s">
        <v>20764</v>
      </c>
      <c r="I924" s="384" t="s">
        <v>191</v>
      </c>
      <c r="K924" s="1" t="s">
        <v>22348</v>
      </c>
      <c r="L924" s="227" t="s">
        <v>22348</v>
      </c>
    </row>
    <row r="925" spans="2:12" x14ac:dyDescent="0.25">
      <c r="B925" s="1">
        <v>921</v>
      </c>
      <c r="C925" s="1" t="s">
        <v>22330</v>
      </c>
      <c r="D925" s="384">
        <v>23</v>
      </c>
      <c r="E925" s="384" t="s">
        <v>20761</v>
      </c>
      <c r="F925" s="1" t="s">
        <v>20762</v>
      </c>
      <c r="G925" s="1" t="s">
        <v>20763</v>
      </c>
      <c r="H925" s="1" t="s">
        <v>20764</v>
      </c>
      <c r="I925" s="384" t="s">
        <v>191</v>
      </c>
      <c r="J925" s="384" t="s">
        <v>20914</v>
      </c>
      <c r="K925" s="1" t="s">
        <v>22349</v>
      </c>
      <c r="L925" s="227" t="s">
        <v>22350</v>
      </c>
    </row>
    <row r="926" spans="2:12" x14ac:dyDescent="0.25">
      <c r="B926" s="1">
        <v>922</v>
      </c>
      <c r="C926" s="1" t="s">
        <v>22330</v>
      </c>
      <c r="D926" s="384">
        <v>23</v>
      </c>
      <c r="E926" s="384" t="s">
        <v>20761</v>
      </c>
      <c r="F926" s="1" t="s">
        <v>20762</v>
      </c>
      <c r="G926" s="1" t="s">
        <v>20763</v>
      </c>
      <c r="H926" s="1" t="s">
        <v>20764</v>
      </c>
      <c r="I926" s="384" t="s">
        <v>197</v>
      </c>
      <c r="K926" s="1" t="s">
        <v>22351</v>
      </c>
      <c r="L926" s="227" t="s">
        <v>22352</v>
      </c>
    </row>
    <row r="927" spans="2:12" x14ac:dyDescent="0.25">
      <c r="B927" s="1">
        <v>923</v>
      </c>
      <c r="C927" s="1" t="s">
        <v>22330</v>
      </c>
      <c r="D927" s="384">
        <v>27</v>
      </c>
      <c r="E927" s="384" t="s">
        <v>21055</v>
      </c>
      <c r="F927" s="1" t="s">
        <v>21056</v>
      </c>
      <c r="G927" s="1" t="s">
        <v>20763</v>
      </c>
      <c r="H927" s="1" t="s">
        <v>20764</v>
      </c>
      <c r="I927" s="384" t="s">
        <v>191</v>
      </c>
      <c r="K927" s="1" t="s">
        <v>22353</v>
      </c>
      <c r="L927" s="227" t="s">
        <v>22353</v>
      </c>
    </row>
    <row r="928" spans="2:12" x14ac:dyDescent="0.25">
      <c r="B928" s="1">
        <v>924</v>
      </c>
      <c r="C928" s="1" t="s">
        <v>22330</v>
      </c>
      <c r="D928" s="384">
        <v>28</v>
      </c>
      <c r="E928" s="384" t="s">
        <v>22354</v>
      </c>
      <c r="F928" s="1" t="s">
        <v>22355</v>
      </c>
      <c r="G928" s="1" t="s">
        <v>20763</v>
      </c>
      <c r="H928" s="1" t="s">
        <v>20764</v>
      </c>
      <c r="J928" s="384" t="s">
        <v>20719</v>
      </c>
      <c r="K928" s="1" t="s">
        <v>22356</v>
      </c>
      <c r="L928" s="227" t="s">
        <v>22357</v>
      </c>
    </row>
    <row r="929" spans="2:12" x14ac:dyDescent="0.25">
      <c r="B929" s="1">
        <v>925</v>
      </c>
      <c r="C929" s="1" t="s">
        <v>22330</v>
      </c>
      <c r="D929" s="384">
        <v>28</v>
      </c>
      <c r="E929" s="384" t="s">
        <v>22354</v>
      </c>
      <c r="F929" s="1" t="s">
        <v>22355</v>
      </c>
      <c r="G929" s="1" t="s">
        <v>20763</v>
      </c>
      <c r="H929" s="1" t="s">
        <v>20764</v>
      </c>
      <c r="I929" s="384" t="s">
        <v>191</v>
      </c>
      <c r="K929" s="1" t="s">
        <v>22358</v>
      </c>
      <c r="L929" s="227" t="s">
        <v>22359</v>
      </c>
    </row>
    <row r="930" spans="2:12" x14ac:dyDescent="0.25">
      <c r="B930" s="1">
        <v>926</v>
      </c>
      <c r="C930" s="1" t="s">
        <v>22330</v>
      </c>
      <c r="D930" s="384">
        <v>28</v>
      </c>
      <c r="E930" s="384" t="s">
        <v>22354</v>
      </c>
      <c r="F930" s="1" t="s">
        <v>22355</v>
      </c>
      <c r="G930" s="1" t="s">
        <v>20763</v>
      </c>
      <c r="H930" s="1" t="s">
        <v>20764</v>
      </c>
      <c r="J930" s="384" t="s">
        <v>20914</v>
      </c>
      <c r="K930" s="1" t="s">
        <v>22360</v>
      </c>
      <c r="L930" s="227" t="s">
        <v>22360</v>
      </c>
    </row>
    <row r="931" spans="2:12" x14ac:dyDescent="0.25">
      <c r="B931" s="1">
        <v>927</v>
      </c>
      <c r="C931" s="1" t="s">
        <v>22330</v>
      </c>
      <c r="D931" s="384">
        <v>28</v>
      </c>
      <c r="E931" s="384" t="s">
        <v>22354</v>
      </c>
      <c r="F931" s="1" t="s">
        <v>22355</v>
      </c>
      <c r="G931" s="1" t="s">
        <v>20763</v>
      </c>
      <c r="H931" s="1" t="s">
        <v>20764</v>
      </c>
      <c r="J931" s="384" t="s">
        <v>20914</v>
      </c>
      <c r="K931" s="1" t="s">
        <v>22361</v>
      </c>
      <c r="L931" s="227" t="s">
        <v>22362</v>
      </c>
    </row>
    <row r="932" spans="2:12" x14ac:dyDescent="0.25">
      <c r="B932" s="1">
        <v>928</v>
      </c>
      <c r="C932" s="1" t="s">
        <v>22330</v>
      </c>
      <c r="D932" s="384">
        <v>28</v>
      </c>
      <c r="E932" s="384" t="s">
        <v>22354</v>
      </c>
      <c r="F932" s="1" t="s">
        <v>22355</v>
      </c>
      <c r="G932" s="1" t="s">
        <v>20763</v>
      </c>
      <c r="H932" s="1" t="s">
        <v>20764</v>
      </c>
      <c r="I932" s="384" t="s">
        <v>197</v>
      </c>
      <c r="K932" s="1" t="s">
        <v>22363</v>
      </c>
      <c r="L932" s="227" t="s">
        <v>22363</v>
      </c>
    </row>
    <row r="933" spans="2:12" x14ac:dyDescent="0.25">
      <c r="B933" s="1">
        <v>929</v>
      </c>
      <c r="C933" s="1" t="s">
        <v>22330</v>
      </c>
      <c r="D933" s="384">
        <v>28</v>
      </c>
      <c r="E933" s="384" t="s">
        <v>22354</v>
      </c>
      <c r="F933" s="1" t="s">
        <v>22355</v>
      </c>
      <c r="G933" s="1" t="s">
        <v>20763</v>
      </c>
      <c r="H933" s="1" t="s">
        <v>20764</v>
      </c>
      <c r="J933" s="384" t="s">
        <v>20914</v>
      </c>
      <c r="K933" s="1" t="s">
        <v>22364</v>
      </c>
      <c r="L933" s="227" t="s">
        <v>22365</v>
      </c>
    </row>
    <row r="934" spans="2:12" x14ac:dyDescent="0.25">
      <c r="B934" s="1">
        <v>930</v>
      </c>
      <c r="C934" s="1" t="s">
        <v>22330</v>
      </c>
      <c r="D934" s="384">
        <v>28</v>
      </c>
      <c r="E934" s="384" t="s">
        <v>22354</v>
      </c>
      <c r="F934" s="1" t="s">
        <v>22355</v>
      </c>
      <c r="G934" s="1" t="s">
        <v>20763</v>
      </c>
      <c r="H934" s="1" t="s">
        <v>20764</v>
      </c>
      <c r="K934" s="1" t="s">
        <v>22366</v>
      </c>
      <c r="L934" s="227" t="s">
        <v>22366</v>
      </c>
    </row>
    <row r="935" spans="2:12" x14ac:dyDescent="0.25">
      <c r="B935" s="1">
        <v>931</v>
      </c>
      <c r="C935" s="1" t="s">
        <v>22330</v>
      </c>
      <c r="D935" s="384">
        <v>28</v>
      </c>
      <c r="E935" s="384" t="s">
        <v>22354</v>
      </c>
      <c r="F935" s="1" t="s">
        <v>22355</v>
      </c>
      <c r="G935" s="1" t="s">
        <v>20763</v>
      </c>
      <c r="H935" s="1" t="s">
        <v>20764</v>
      </c>
      <c r="J935" s="384" t="s">
        <v>20914</v>
      </c>
      <c r="K935" s="1" t="s">
        <v>22367</v>
      </c>
      <c r="L935" s="227" t="s">
        <v>22368</v>
      </c>
    </row>
    <row r="936" spans="2:12" x14ac:dyDescent="0.25">
      <c r="B936" s="1">
        <v>932</v>
      </c>
      <c r="C936" s="1" t="s">
        <v>22330</v>
      </c>
      <c r="D936" s="384">
        <v>28</v>
      </c>
      <c r="E936" s="384" t="s">
        <v>22354</v>
      </c>
      <c r="F936" s="1" t="s">
        <v>22355</v>
      </c>
      <c r="G936" s="1" t="s">
        <v>20763</v>
      </c>
      <c r="H936" s="1" t="s">
        <v>20764</v>
      </c>
      <c r="K936" s="1" t="s">
        <v>22369</v>
      </c>
      <c r="L936" s="227" t="s">
        <v>22370</v>
      </c>
    </row>
    <row r="937" spans="2:12" x14ac:dyDescent="0.25">
      <c r="B937" s="1">
        <v>933</v>
      </c>
      <c r="C937" s="1" t="s">
        <v>22330</v>
      </c>
      <c r="D937" s="384">
        <v>30</v>
      </c>
      <c r="E937" s="384" t="s">
        <v>20774</v>
      </c>
      <c r="F937" s="1" t="s">
        <v>20775</v>
      </c>
      <c r="G937" s="1" t="s">
        <v>20776</v>
      </c>
      <c r="H937" s="1" t="s">
        <v>20777</v>
      </c>
      <c r="I937" s="384" t="s">
        <v>191</v>
      </c>
      <c r="K937" s="1" t="s">
        <v>22371</v>
      </c>
      <c r="L937" s="227" t="s">
        <v>22372</v>
      </c>
    </row>
    <row r="938" spans="2:12" x14ac:dyDescent="0.25">
      <c r="B938" s="1">
        <v>934</v>
      </c>
      <c r="C938" s="1" t="s">
        <v>22330</v>
      </c>
      <c r="D938" s="384">
        <v>33</v>
      </c>
      <c r="E938" s="384" t="s">
        <v>20781</v>
      </c>
      <c r="F938" s="1" t="s">
        <v>20782</v>
      </c>
      <c r="G938" s="1" t="s">
        <v>20776</v>
      </c>
      <c r="H938" s="1" t="s">
        <v>20777</v>
      </c>
      <c r="I938" s="384" t="s">
        <v>22295</v>
      </c>
      <c r="J938" s="384" t="s">
        <v>20755</v>
      </c>
      <c r="K938" s="1" t="s">
        <v>22373</v>
      </c>
      <c r="L938" s="227" t="s">
        <v>22374</v>
      </c>
    </row>
    <row r="939" spans="2:12" x14ac:dyDescent="0.25">
      <c r="B939" s="1">
        <v>935</v>
      </c>
      <c r="C939" s="1" t="s">
        <v>22330</v>
      </c>
      <c r="D939" s="384">
        <v>33</v>
      </c>
      <c r="E939" s="384" t="s">
        <v>20781</v>
      </c>
      <c r="F939" s="1" t="s">
        <v>20782</v>
      </c>
      <c r="G939" s="1" t="s">
        <v>20776</v>
      </c>
      <c r="H939" s="1" t="s">
        <v>20777</v>
      </c>
      <c r="I939" s="384" t="s">
        <v>20992</v>
      </c>
      <c r="J939" s="384" t="s">
        <v>20755</v>
      </c>
      <c r="K939" s="1" t="s">
        <v>22375</v>
      </c>
      <c r="L939" s="227" t="s">
        <v>22376</v>
      </c>
    </row>
    <row r="940" spans="2:12" x14ac:dyDescent="0.25">
      <c r="B940" s="1">
        <v>936</v>
      </c>
      <c r="C940" s="1" t="s">
        <v>22330</v>
      </c>
      <c r="D940" s="384">
        <v>36</v>
      </c>
      <c r="E940" s="384" t="s">
        <v>20793</v>
      </c>
      <c r="F940" s="1" t="s">
        <v>20794</v>
      </c>
      <c r="G940" s="1" t="s">
        <v>20791</v>
      </c>
      <c r="H940" s="1" t="s">
        <v>20777</v>
      </c>
      <c r="I940" s="384" t="s">
        <v>191</v>
      </c>
      <c r="K940" s="1" t="s">
        <v>22377</v>
      </c>
      <c r="L940" s="227" t="s">
        <v>22378</v>
      </c>
    </row>
    <row r="941" spans="2:12" x14ac:dyDescent="0.25">
      <c r="B941" s="1">
        <v>937</v>
      </c>
      <c r="C941" s="1" t="s">
        <v>22330</v>
      </c>
      <c r="D941" s="384">
        <v>37</v>
      </c>
      <c r="E941" s="384" t="s">
        <v>20798</v>
      </c>
      <c r="F941" s="1" t="s">
        <v>20799</v>
      </c>
      <c r="G941" s="1" t="s">
        <v>20791</v>
      </c>
      <c r="H941" s="1" t="s">
        <v>20777</v>
      </c>
      <c r="I941" s="384" t="s">
        <v>191</v>
      </c>
      <c r="K941" s="1" t="s">
        <v>22379</v>
      </c>
      <c r="L941" s="227" t="s">
        <v>22380</v>
      </c>
    </row>
    <row r="942" spans="2:12" x14ac:dyDescent="0.25">
      <c r="B942" s="1">
        <v>938</v>
      </c>
      <c r="C942" s="1" t="s">
        <v>22330</v>
      </c>
      <c r="D942" s="384">
        <v>38</v>
      </c>
      <c r="E942" s="384" t="s">
        <v>20798</v>
      </c>
      <c r="F942" s="1" t="s">
        <v>20799</v>
      </c>
      <c r="G942" s="1" t="s">
        <v>20791</v>
      </c>
      <c r="H942" s="1" t="s">
        <v>20777</v>
      </c>
      <c r="I942" s="384" t="s">
        <v>197</v>
      </c>
      <c r="K942" s="1" t="s">
        <v>22381</v>
      </c>
      <c r="L942" s="227" t="s">
        <v>22382</v>
      </c>
    </row>
    <row r="943" spans="2:12" x14ac:dyDescent="0.25">
      <c r="B943" s="1">
        <v>939</v>
      </c>
      <c r="C943" s="1" t="s">
        <v>22330</v>
      </c>
      <c r="D943" s="384">
        <v>40</v>
      </c>
      <c r="E943" s="384" t="s">
        <v>21071</v>
      </c>
      <c r="F943" s="1" t="s">
        <v>21072</v>
      </c>
      <c r="G943" s="1" t="s">
        <v>20804</v>
      </c>
      <c r="H943" s="1" t="s">
        <v>20777</v>
      </c>
      <c r="I943" s="384" t="s">
        <v>191</v>
      </c>
      <c r="J943" s="384" t="s">
        <v>20755</v>
      </c>
      <c r="K943" s="1" t="s">
        <v>22383</v>
      </c>
      <c r="L943" s="227" t="s">
        <v>22384</v>
      </c>
    </row>
    <row r="944" spans="2:12" x14ac:dyDescent="0.25">
      <c r="B944" s="1">
        <v>940</v>
      </c>
      <c r="C944" s="1" t="s">
        <v>22330</v>
      </c>
      <c r="D944" s="384">
        <v>42</v>
      </c>
      <c r="E944" s="384" t="s">
        <v>21075</v>
      </c>
      <c r="F944" s="1" t="s">
        <v>21076</v>
      </c>
      <c r="G944" s="1" t="s">
        <v>20804</v>
      </c>
      <c r="H944" s="1" t="s">
        <v>20777</v>
      </c>
      <c r="I944" s="384" t="s">
        <v>191</v>
      </c>
      <c r="K944" s="1" t="s">
        <v>22385</v>
      </c>
      <c r="L944" s="227" t="s">
        <v>22386</v>
      </c>
    </row>
    <row r="945" spans="2:12" x14ac:dyDescent="0.25">
      <c r="B945" s="1">
        <v>941</v>
      </c>
      <c r="C945" s="1" t="s">
        <v>22330</v>
      </c>
      <c r="D945" s="384">
        <v>45</v>
      </c>
      <c r="E945" s="384" t="s">
        <v>21081</v>
      </c>
      <c r="F945" s="1" t="s">
        <v>21082</v>
      </c>
      <c r="G945" s="1" t="s">
        <v>20818</v>
      </c>
      <c r="H945" s="1" t="s">
        <v>20777</v>
      </c>
      <c r="I945" s="384" t="s">
        <v>191</v>
      </c>
      <c r="J945" s="384" t="s">
        <v>20755</v>
      </c>
      <c r="K945" s="1" t="s">
        <v>22387</v>
      </c>
      <c r="L945" s="227" t="s">
        <v>22387</v>
      </c>
    </row>
    <row r="946" spans="2:12" x14ac:dyDescent="0.25">
      <c r="B946" s="1">
        <v>942</v>
      </c>
      <c r="C946" s="1" t="s">
        <v>22330</v>
      </c>
      <c r="D946" s="384">
        <v>47</v>
      </c>
      <c r="E946" s="384" t="s">
        <v>21008</v>
      </c>
      <c r="F946" s="1" t="s">
        <v>21091</v>
      </c>
      <c r="G946" s="1" t="s">
        <v>20818</v>
      </c>
      <c r="H946" s="1" t="s">
        <v>20777</v>
      </c>
      <c r="I946" s="384" t="s">
        <v>191</v>
      </c>
      <c r="J946" s="384" t="s">
        <v>20755</v>
      </c>
      <c r="K946" s="1" t="s">
        <v>22388</v>
      </c>
      <c r="L946" s="227" t="s">
        <v>22388</v>
      </c>
    </row>
    <row r="947" spans="2:12" x14ac:dyDescent="0.25">
      <c r="B947" s="1">
        <v>943</v>
      </c>
      <c r="C947" s="1" t="s">
        <v>22330</v>
      </c>
      <c r="D947" s="384">
        <v>48</v>
      </c>
      <c r="E947" s="384" t="s">
        <v>21524</v>
      </c>
      <c r="F947" s="1" t="s">
        <v>21238</v>
      </c>
      <c r="G947" s="1" t="s">
        <v>20818</v>
      </c>
      <c r="H947" s="1" t="s">
        <v>20777</v>
      </c>
      <c r="I947" s="384" t="s">
        <v>20992</v>
      </c>
      <c r="K947" s="1" t="s">
        <v>22389</v>
      </c>
      <c r="L947" s="227" t="s">
        <v>22390</v>
      </c>
    </row>
    <row r="948" spans="2:12" x14ac:dyDescent="0.25">
      <c r="B948" s="1">
        <v>944</v>
      </c>
      <c r="C948" s="1" t="s">
        <v>22330</v>
      </c>
      <c r="D948" s="384">
        <v>50</v>
      </c>
      <c r="E948" s="384" t="s">
        <v>21011</v>
      </c>
      <c r="F948" s="1" t="s">
        <v>21012</v>
      </c>
      <c r="G948" s="1" t="s">
        <v>20818</v>
      </c>
      <c r="H948" s="1" t="s">
        <v>20777</v>
      </c>
      <c r="I948" s="384" t="s">
        <v>20992</v>
      </c>
      <c r="J948" s="384" t="s">
        <v>20719</v>
      </c>
      <c r="K948" s="1" t="s">
        <v>22391</v>
      </c>
      <c r="L948" s="227" t="s">
        <v>22392</v>
      </c>
    </row>
    <row r="949" spans="2:12" x14ac:dyDescent="0.25">
      <c r="B949" s="1">
        <v>945</v>
      </c>
      <c r="C949" s="1" t="s">
        <v>22330</v>
      </c>
      <c r="D949" s="384">
        <v>50</v>
      </c>
      <c r="E949" s="384" t="s">
        <v>21011</v>
      </c>
      <c r="F949" s="1" t="s">
        <v>21012</v>
      </c>
      <c r="G949" s="1" t="s">
        <v>20818</v>
      </c>
      <c r="H949" s="1" t="s">
        <v>20777</v>
      </c>
      <c r="I949" s="384" t="s">
        <v>191</v>
      </c>
      <c r="J949" s="384" t="s">
        <v>20719</v>
      </c>
      <c r="K949" s="1" t="s">
        <v>22393</v>
      </c>
      <c r="L949" s="227" t="s">
        <v>22394</v>
      </c>
    </row>
    <row r="950" spans="2:12" x14ac:dyDescent="0.25">
      <c r="B950" s="1">
        <v>946</v>
      </c>
      <c r="C950" s="1" t="s">
        <v>22330</v>
      </c>
      <c r="D950" s="384">
        <v>53</v>
      </c>
      <c r="E950" s="384" t="s">
        <v>20816</v>
      </c>
      <c r="F950" s="1" t="s">
        <v>20817</v>
      </c>
      <c r="G950" s="1" t="s">
        <v>20818</v>
      </c>
      <c r="H950" s="1" t="s">
        <v>20777</v>
      </c>
      <c r="I950" s="384" t="s">
        <v>191</v>
      </c>
      <c r="K950" s="1" t="s">
        <v>22395</v>
      </c>
      <c r="L950" s="227" t="s">
        <v>22395</v>
      </c>
    </row>
    <row r="951" spans="2:12" x14ac:dyDescent="0.25">
      <c r="B951" s="1">
        <v>947</v>
      </c>
      <c r="C951" s="1" t="s">
        <v>22330</v>
      </c>
      <c r="D951" s="384">
        <v>58</v>
      </c>
      <c r="E951" s="384" t="s">
        <v>20820</v>
      </c>
      <c r="F951" s="1" t="s">
        <v>20821</v>
      </c>
      <c r="G951" s="1" t="s">
        <v>20822</v>
      </c>
      <c r="H951" s="1" t="s">
        <v>20823</v>
      </c>
      <c r="I951" s="384" t="s">
        <v>191</v>
      </c>
      <c r="K951" s="1" t="s">
        <v>22396</v>
      </c>
      <c r="L951" s="227" t="s">
        <v>22397</v>
      </c>
    </row>
    <row r="952" spans="2:12" x14ac:dyDescent="0.25">
      <c r="B952" s="1">
        <v>948</v>
      </c>
      <c r="C952" s="1" t="s">
        <v>22330</v>
      </c>
      <c r="D952" s="384">
        <v>59</v>
      </c>
      <c r="E952" s="384" t="s">
        <v>20826</v>
      </c>
      <c r="F952" s="1" t="s">
        <v>20827</v>
      </c>
      <c r="G952" s="1" t="s">
        <v>20822</v>
      </c>
      <c r="H952" s="1" t="s">
        <v>20823</v>
      </c>
      <c r="I952" s="384" t="s">
        <v>191</v>
      </c>
      <c r="K952" s="1" t="s">
        <v>22398</v>
      </c>
      <c r="L952" s="227" t="s">
        <v>22399</v>
      </c>
    </row>
    <row r="953" spans="2:12" x14ac:dyDescent="0.25">
      <c r="B953" s="1">
        <v>949</v>
      </c>
      <c r="C953" s="1" t="s">
        <v>22330</v>
      </c>
      <c r="D953" s="384">
        <v>60</v>
      </c>
      <c r="E953" s="384" t="s">
        <v>20826</v>
      </c>
      <c r="F953" s="1" t="s">
        <v>20827</v>
      </c>
      <c r="G953" s="1" t="s">
        <v>20822</v>
      </c>
      <c r="H953" s="1" t="s">
        <v>20823</v>
      </c>
      <c r="I953" s="384" t="s">
        <v>191</v>
      </c>
      <c r="K953" s="1" t="s">
        <v>22400</v>
      </c>
      <c r="L953" s="227" t="s">
        <v>22401</v>
      </c>
    </row>
    <row r="954" spans="2:12" x14ac:dyDescent="0.25">
      <c r="B954" s="1">
        <v>950</v>
      </c>
      <c r="C954" s="1" t="s">
        <v>22330</v>
      </c>
      <c r="D954" s="384">
        <v>66</v>
      </c>
      <c r="E954" s="384" t="s">
        <v>20842</v>
      </c>
      <c r="F954" s="1" t="s">
        <v>20843</v>
      </c>
      <c r="G954" s="1" t="s">
        <v>20822</v>
      </c>
      <c r="H954" s="1" t="s">
        <v>20823</v>
      </c>
      <c r="I954" s="384" t="s">
        <v>197</v>
      </c>
      <c r="J954" s="384" t="s">
        <v>21255</v>
      </c>
      <c r="K954" s="1" t="s">
        <v>22402</v>
      </c>
      <c r="L954" s="227" t="s">
        <v>22402</v>
      </c>
    </row>
    <row r="955" spans="2:12" x14ac:dyDescent="0.25">
      <c r="B955" s="1">
        <v>951</v>
      </c>
      <c r="C955" s="1" t="s">
        <v>22330</v>
      </c>
      <c r="D955" s="384">
        <v>66</v>
      </c>
      <c r="E955" s="384" t="s">
        <v>20842</v>
      </c>
      <c r="F955" s="1" t="s">
        <v>20843</v>
      </c>
      <c r="G955" s="1" t="s">
        <v>20822</v>
      </c>
      <c r="H955" s="1" t="s">
        <v>20823</v>
      </c>
      <c r="I955" s="384" t="s">
        <v>20992</v>
      </c>
      <c r="J955" s="384" t="s">
        <v>21255</v>
      </c>
      <c r="K955" s="1" t="s">
        <v>22403</v>
      </c>
      <c r="L955" s="227" t="s">
        <v>22404</v>
      </c>
    </row>
    <row r="956" spans="2:12" x14ac:dyDescent="0.25">
      <c r="B956" s="1">
        <v>952</v>
      </c>
      <c r="C956" s="1" t="s">
        <v>22330</v>
      </c>
      <c r="D956" s="384">
        <v>67</v>
      </c>
      <c r="E956" s="384" t="s">
        <v>20846</v>
      </c>
      <c r="F956" s="1" t="s">
        <v>20847</v>
      </c>
      <c r="G956" s="1" t="s">
        <v>20822</v>
      </c>
      <c r="H956" s="1" t="s">
        <v>20823</v>
      </c>
      <c r="I956" s="384" t="s">
        <v>197</v>
      </c>
      <c r="K956" s="1" t="s">
        <v>22405</v>
      </c>
      <c r="L956" s="227" t="s">
        <v>22405</v>
      </c>
    </row>
    <row r="957" spans="2:12" x14ac:dyDescent="0.25">
      <c r="B957" s="1">
        <v>953</v>
      </c>
      <c r="C957" s="1" t="s">
        <v>22330</v>
      </c>
      <c r="D957" s="384">
        <v>67</v>
      </c>
      <c r="E957" s="384" t="s">
        <v>20846</v>
      </c>
      <c r="F957" s="1" t="s">
        <v>20847</v>
      </c>
      <c r="G957" s="1" t="s">
        <v>20822</v>
      </c>
      <c r="H957" s="1" t="s">
        <v>20823</v>
      </c>
      <c r="I957" s="384" t="s">
        <v>191</v>
      </c>
      <c r="J957" s="384" t="s">
        <v>20719</v>
      </c>
      <c r="K957" s="1" t="s">
        <v>22406</v>
      </c>
      <c r="L957" s="227" t="s">
        <v>22406</v>
      </c>
    </row>
    <row r="958" spans="2:12" x14ac:dyDescent="0.25">
      <c r="B958" s="1">
        <v>954</v>
      </c>
      <c r="C958" s="1" t="s">
        <v>22330</v>
      </c>
      <c r="D958" s="384">
        <v>68</v>
      </c>
      <c r="E958" s="384" t="s">
        <v>21594</v>
      </c>
      <c r="F958" s="1" t="s">
        <v>21595</v>
      </c>
      <c r="G958" s="1" t="s">
        <v>20822</v>
      </c>
      <c r="H958" s="1" t="s">
        <v>20823</v>
      </c>
      <c r="I958" s="384" t="s">
        <v>197</v>
      </c>
      <c r="J958" s="384" t="s">
        <v>20848</v>
      </c>
      <c r="K958" s="1" t="s">
        <v>22407</v>
      </c>
      <c r="L958" s="227" t="s">
        <v>22408</v>
      </c>
    </row>
    <row r="959" spans="2:12" x14ac:dyDescent="0.25">
      <c r="B959" s="1">
        <v>955</v>
      </c>
      <c r="C959" s="1" t="s">
        <v>22330</v>
      </c>
      <c r="D959" s="384">
        <v>68</v>
      </c>
      <c r="E959" s="384" t="s">
        <v>21594</v>
      </c>
      <c r="F959" s="1" t="s">
        <v>21595</v>
      </c>
      <c r="G959" s="1" t="s">
        <v>20822</v>
      </c>
      <c r="H959" s="1" t="s">
        <v>20823</v>
      </c>
      <c r="I959" s="384" t="s">
        <v>20992</v>
      </c>
      <c r="K959" s="1" t="s">
        <v>22409</v>
      </c>
      <c r="L959" s="227" t="s">
        <v>22410</v>
      </c>
    </row>
    <row r="960" spans="2:12" x14ac:dyDescent="0.25">
      <c r="B960" s="1">
        <v>956</v>
      </c>
      <c r="C960" s="1" t="s">
        <v>22330</v>
      </c>
      <c r="D960" s="384">
        <v>71</v>
      </c>
      <c r="E960" s="384" t="s">
        <v>20854</v>
      </c>
      <c r="F960" s="1" t="s">
        <v>20855</v>
      </c>
      <c r="G960" s="1" t="s">
        <v>20822</v>
      </c>
      <c r="H960" s="1" t="s">
        <v>20823</v>
      </c>
      <c r="I960" s="384" t="s">
        <v>20992</v>
      </c>
      <c r="K960" s="1" t="s">
        <v>22411</v>
      </c>
      <c r="L960" s="227" t="s">
        <v>22411</v>
      </c>
    </row>
    <row r="961" spans="2:12" x14ac:dyDescent="0.25">
      <c r="B961" s="1">
        <v>957</v>
      </c>
      <c r="C961" s="1" t="s">
        <v>22330</v>
      </c>
      <c r="D961" s="384">
        <v>76</v>
      </c>
      <c r="E961" s="384" t="s">
        <v>20878</v>
      </c>
      <c r="F961" s="1" t="s">
        <v>20879</v>
      </c>
      <c r="G961" s="1" t="s">
        <v>20880</v>
      </c>
      <c r="H961" s="1" t="s">
        <v>20823</v>
      </c>
      <c r="I961" s="384" t="s">
        <v>197</v>
      </c>
      <c r="J961" s="384" t="s">
        <v>20719</v>
      </c>
      <c r="K961" s="1" t="s">
        <v>22412</v>
      </c>
      <c r="L961" s="227" t="s">
        <v>22413</v>
      </c>
    </row>
    <row r="962" spans="2:12" x14ac:dyDescent="0.25">
      <c r="B962" s="1">
        <v>958</v>
      </c>
      <c r="C962" s="1" t="s">
        <v>22330</v>
      </c>
      <c r="D962" s="384">
        <v>77</v>
      </c>
      <c r="E962" s="384" t="s">
        <v>20878</v>
      </c>
      <c r="F962" s="1" t="s">
        <v>20879</v>
      </c>
      <c r="G962" s="1" t="s">
        <v>20880</v>
      </c>
      <c r="H962" s="1" t="s">
        <v>20823</v>
      </c>
      <c r="I962" s="384" t="s">
        <v>197</v>
      </c>
      <c r="J962" s="384" t="s">
        <v>20719</v>
      </c>
      <c r="K962" s="1" t="s">
        <v>22414</v>
      </c>
      <c r="L962" s="227" t="s">
        <v>22415</v>
      </c>
    </row>
    <row r="963" spans="2:12" x14ac:dyDescent="0.25">
      <c r="B963" s="1">
        <v>959</v>
      </c>
      <c r="C963" s="1" t="s">
        <v>22330</v>
      </c>
      <c r="D963" s="384">
        <v>80</v>
      </c>
      <c r="E963" s="384" t="s">
        <v>20886</v>
      </c>
      <c r="F963" s="1" t="s">
        <v>20887</v>
      </c>
      <c r="G963" s="1" t="s">
        <v>20880</v>
      </c>
      <c r="H963" s="1" t="s">
        <v>20823</v>
      </c>
      <c r="I963" s="384" t="s">
        <v>197</v>
      </c>
      <c r="K963" s="1" t="s">
        <v>22416</v>
      </c>
      <c r="L963" s="227" t="s">
        <v>22417</v>
      </c>
    </row>
    <row r="964" spans="2:12" x14ac:dyDescent="0.25">
      <c r="B964" s="1">
        <v>960</v>
      </c>
      <c r="C964" s="1" t="s">
        <v>22330</v>
      </c>
      <c r="D964" s="384">
        <v>82</v>
      </c>
      <c r="E964" s="384" t="s">
        <v>20892</v>
      </c>
      <c r="F964" s="1" t="s">
        <v>20893</v>
      </c>
      <c r="G964" s="1" t="s">
        <v>20894</v>
      </c>
      <c r="H964" s="1" t="s">
        <v>20715</v>
      </c>
      <c r="I964" s="384" t="s">
        <v>197</v>
      </c>
      <c r="K964" s="1" t="s">
        <v>22418</v>
      </c>
      <c r="L964" s="227" t="s">
        <v>22419</v>
      </c>
    </row>
    <row r="965" spans="2:12" x14ac:dyDescent="0.25">
      <c r="B965" s="1">
        <v>961</v>
      </c>
      <c r="C965" s="1" t="s">
        <v>22330</v>
      </c>
      <c r="D965" s="384">
        <v>88</v>
      </c>
      <c r="E965" s="384" t="s">
        <v>20911</v>
      </c>
      <c r="F965" s="1" t="s">
        <v>20912</v>
      </c>
      <c r="G965" s="1" t="s">
        <v>20913</v>
      </c>
      <c r="H965" s="1" t="s">
        <v>20715</v>
      </c>
      <c r="I965" s="384" t="s">
        <v>22295</v>
      </c>
      <c r="K965" s="1" t="s">
        <v>22420</v>
      </c>
      <c r="L965" s="227" t="s">
        <v>22420</v>
      </c>
    </row>
    <row r="966" spans="2:12" x14ac:dyDescent="0.25">
      <c r="B966" s="1">
        <v>962</v>
      </c>
      <c r="C966" s="1" t="s">
        <v>22330</v>
      </c>
      <c r="D966" s="384">
        <v>89</v>
      </c>
      <c r="E966" s="384" t="s">
        <v>20917</v>
      </c>
      <c r="F966" s="1" t="s">
        <v>20918</v>
      </c>
      <c r="G966" s="1" t="s">
        <v>20919</v>
      </c>
      <c r="H966" s="1" t="s">
        <v>20764</v>
      </c>
      <c r="I966" s="384" t="s">
        <v>21126</v>
      </c>
      <c r="J966" s="384" t="s">
        <v>21088</v>
      </c>
      <c r="K966" s="1" t="s">
        <v>22421</v>
      </c>
      <c r="L966" s="227" t="s">
        <v>22422</v>
      </c>
    </row>
    <row r="967" spans="2:12" x14ac:dyDescent="0.25">
      <c r="B967" s="1">
        <v>963</v>
      </c>
      <c r="C967" s="1" t="s">
        <v>22330</v>
      </c>
      <c r="D967" s="384">
        <v>92</v>
      </c>
      <c r="E967" s="384" t="s">
        <v>20927</v>
      </c>
      <c r="F967" s="1" t="s">
        <v>20928</v>
      </c>
      <c r="G967" s="1" t="s">
        <v>20919</v>
      </c>
      <c r="H967" s="1" t="s">
        <v>20764</v>
      </c>
      <c r="I967" s="384" t="s">
        <v>21126</v>
      </c>
      <c r="J967" s="384" t="s">
        <v>21088</v>
      </c>
      <c r="K967" s="1" t="s">
        <v>22423</v>
      </c>
      <c r="L967" s="227" t="s">
        <v>22424</v>
      </c>
    </row>
    <row r="968" spans="2:12" x14ac:dyDescent="0.25">
      <c r="B968" s="1">
        <v>964</v>
      </c>
      <c r="C968" s="1" t="s">
        <v>22330</v>
      </c>
      <c r="D968" s="384">
        <v>98</v>
      </c>
      <c r="E968" s="384" t="s">
        <v>20932</v>
      </c>
      <c r="F968" s="1" t="s">
        <v>20933</v>
      </c>
      <c r="G968" s="1" t="s">
        <v>20934</v>
      </c>
      <c r="H968" s="1" t="s">
        <v>20823</v>
      </c>
      <c r="K968" s="1" t="s">
        <v>22425</v>
      </c>
      <c r="L968" s="227" t="s">
        <v>22425</v>
      </c>
    </row>
    <row r="969" spans="2:12" x14ac:dyDescent="0.25">
      <c r="B969" s="1">
        <v>965</v>
      </c>
      <c r="C969" s="1" t="s">
        <v>22330</v>
      </c>
      <c r="D969" s="384">
        <v>100</v>
      </c>
      <c r="E969" s="384" t="s">
        <v>20965</v>
      </c>
      <c r="F969" s="1" t="s">
        <v>20966</v>
      </c>
      <c r="G969" s="1" t="s">
        <v>20934</v>
      </c>
      <c r="H969" s="1" t="s">
        <v>20920</v>
      </c>
      <c r="K969" s="1" t="s">
        <v>22426</v>
      </c>
      <c r="L969" s="227" t="s">
        <v>22427</v>
      </c>
    </row>
    <row r="970" spans="2:12" x14ac:dyDescent="0.25">
      <c r="B970" s="1">
        <v>966</v>
      </c>
      <c r="C970" s="1" t="s">
        <v>22330</v>
      </c>
      <c r="D970" s="384">
        <v>101</v>
      </c>
      <c r="E970" s="384" t="s">
        <v>20965</v>
      </c>
      <c r="F970" s="1" t="s">
        <v>20966</v>
      </c>
      <c r="G970" s="1" t="s">
        <v>20934</v>
      </c>
      <c r="H970" s="1" t="s">
        <v>20920</v>
      </c>
      <c r="I970" s="384" t="s">
        <v>197</v>
      </c>
      <c r="K970" s="1" t="s">
        <v>22428</v>
      </c>
      <c r="L970" s="227" t="s">
        <v>22429</v>
      </c>
    </row>
    <row r="971" spans="2:12" x14ac:dyDescent="0.25">
      <c r="B971" s="1">
        <v>967</v>
      </c>
      <c r="C971" s="1" t="s">
        <v>22330</v>
      </c>
      <c r="D971" s="384">
        <v>12</v>
      </c>
      <c r="E971" s="384" t="s">
        <v>21343</v>
      </c>
      <c r="F971" s="1" t="s">
        <v>21344</v>
      </c>
      <c r="G971" s="1" t="s">
        <v>21836</v>
      </c>
      <c r="H971" s="1" t="s">
        <v>20764</v>
      </c>
      <c r="I971" s="384" t="s">
        <v>197</v>
      </c>
      <c r="K971" s="1" t="s">
        <v>21346</v>
      </c>
      <c r="L971" s="227" t="s">
        <v>22430</v>
      </c>
    </row>
    <row r="972" spans="2:12" x14ac:dyDescent="0.25">
      <c r="B972" s="1">
        <v>968</v>
      </c>
      <c r="C972" s="1" t="s">
        <v>22330</v>
      </c>
      <c r="D972" s="384">
        <v>15</v>
      </c>
      <c r="E972" s="384" t="s">
        <v>21350</v>
      </c>
      <c r="F972" s="1" t="s">
        <v>21351</v>
      </c>
      <c r="G972" s="1" t="s">
        <v>22431</v>
      </c>
      <c r="H972" s="1" t="s">
        <v>20764</v>
      </c>
      <c r="K972" s="1" t="s">
        <v>22432</v>
      </c>
      <c r="L972" s="227" t="s">
        <v>22433</v>
      </c>
    </row>
    <row r="973" spans="2:12" x14ac:dyDescent="0.25">
      <c r="B973" s="1">
        <v>969</v>
      </c>
      <c r="C973" s="1" t="s">
        <v>22330</v>
      </c>
      <c r="D973" s="384">
        <v>18</v>
      </c>
      <c r="E973" s="384" t="s">
        <v>20746</v>
      </c>
      <c r="F973" s="1" t="s">
        <v>20747</v>
      </c>
      <c r="G973" s="1" t="s">
        <v>107</v>
      </c>
      <c r="H973" s="1" t="s">
        <v>20715</v>
      </c>
      <c r="I973" s="384" t="s">
        <v>22320</v>
      </c>
      <c r="K973" s="1" t="s">
        <v>21379</v>
      </c>
      <c r="L973" s="227" t="s">
        <v>22434</v>
      </c>
    </row>
    <row r="974" spans="2:12" x14ac:dyDescent="0.25">
      <c r="B974" s="1">
        <v>970</v>
      </c>
      <c r="C974" s="1" t="s">
        <v>22330</v>
      </c>
      <c r="D974" s="384">
        <v>20</v>
      </c>
      <c r="E974" s="384" t="s">
        <v>20752</v>
      </c>
      <c r="F974" s="1" t="s">
        <v>20795</v>
      </c>
      <c r="G974" s="1" t="s">
        <v>142</v>
      </c>
      <c r="H974" s="1" t="s">
        <v>20715</v>
      </c>
      <c r="I974" s="384" t="s">
        <v>20758</v>
      </c>
      <c r="K974" s="1" t="s">
        <v>22435</v>
      </c>
      <c r="L974" s="227" t="s">
        <v>22436</v>
      </c>
    </row>
    <row r="975" spans="2:12" x14ac:dyDescent="0.25">
      <c r="B975" s="1">
        <v>971</v>
      </c>
      <c r="C975" s="1" t="s">
        <v>22330</v>
      </c>
      <c r="D975" s="384">
        <v>21</v>
      </c>
      <c r="E975" s="384" t="s">
        <v>20761</v>
      </c>
      <c r="F975" s="1" t="s">
        <v>21780</v>
      </c>
      <c r="G975" s="1" t="s">
        <v>21153</v>
      </c>
      <c r="H975" s="1" t="s">
        <v>20764</v>
      </c>
      <c r="K975" s="1" t="s">
        <v>22437</v>
      </c>
      <c r="L975" s="227" t="s">
        <v>22438</v>
      </c>
    </row>
    <row r="976" spans="2:12" x14ac:dyDescent="0.25">
      <c r="B976" s="1">
        <v>972</v>
      </c>
      <c r="C976" s="1" t="s">
        <v>22330</v>
      </c>
      <c r="D976" s="384">
        <v>22</v>
      </c>
      <c r="E976" s="384" t="s">
        <v>20761</v>
      </c>
      <c r="F976" s="1" t="s">
        <v>20762</v>
      </c>
      <c r="G976" s="1" t="s">
        <v>21153</v>
      </c>
      <c r="H976" s="1" t="s">
        <v>20764</v>
      </c>
      <c r="I976" s="384" t="s">
        <v>197</v>
      </c>
      <c r="K976" s="1" t="s">
        <v>22439</v>
      </c>
      <c r="L976" s="227" t="s">
        <v>22440</v>
      </c>
    </row>
    <row r="977" spans="2:12" x14ac:dyDescent="0.25">
      <c r="B977" s="1">
        <v>973</v>
      </c>
      <c r="C977" s="1" t="s">
        <v>22330</v>
      </c>
      <c r="D977" s="384">
        <v>23</v>
      </c>
      <c r="E977" s="384" t="s">
        <v>20761</v>
      </c>
      <c r="F977" s="1" t="s">
        <v>20762</v>
      </c>
      <c r="G977" s="1" t="s">
        <v>21153</v>
      </c>
      <c r="H977" s="1" t="s">
        <v>20764</v>
      </c>
      <c r="I977" s="384" t="s">
        <v>22441</v>
      </c>
      <c r="K977" s="1" t="s">
        <v>22348</v>
      </c>
      <c r="L977" s="227" t="s">
        <v>22442</v>
      </c>
    </row>
    <row r="978" spans="2:12" x14ac:dyDescent="0.25">
      <c r="B978" s="1">
        <v>974</v>
      </c>
      <c r="C978" s="1" t="s">
        <v>22330</v>
      </c>
      <c r="D978" s="384">
        <v>33</v>
      </c>
      <c r="E978" s="384" t="s">
        <v>20781</v>
      </c>
      <c r="F978" s="1" t="s">
        <v>20795</v>
      </c>
      <c r="G978" s="1" t="s">
        <v>20996</v>
      </c>
      <c r="H978" s="1" t="s">
        <v>20777</v>
      </c>
      <c r="I978" s="384" t="s">
        <v>20992</v>
      </c>
      <c r="K978" s="1" t="s">
        <v>22443</v>
      </c>
      <c r="L978" s="227" t="s">
        <v>22444</v>
      </c>
    </row>
    <row r="979" spans="2:12" x14ac:dyDescent="0.25">
      <c r="B979" s="1">
        <v>975</v>
      </c>
      <c r="C979" s="1" t="s">
        <v>22330</v>
      </c>
      <c r="D979" s="384">
        <v>36</v>
      </c>
      <c r="E979" s="384" t="s">
        <v>20793</v>
      </c>
      <c r="F979" s="1" t="s">
        <v>20795</v>
      </c>
      <c r="G979" s="1" t="s">
        <v>2082</v>
      </c>
      <c r="H979" s="1" t="s">
        <v>20777</v>
      </c>
      <c r="I979" s="384" t="s">
        <v>20992</v>
      </c>
      <c r="K979" s="1" t="s">
        <v>22445</v>
      </c>
      <c r="L979" s="227" t="s">
        <v>22446</v>
      </c>
    </row>
    <row r="980" spans="2:12" x14ac:dyDescent="0.25">
      <c r="B980" s="1">
        <v>976</v>
      </c>
      <c r="C980" s="1" t="s">
        <v>22330</v>
      </c>
      <c r="D980" s="384">
        <v>37</v>
      </c>
      <c r="E980" s="384" t="s">
        <v>20798</v>
      </c>
      <c r="F980" s="1" t="s">
        <v>20795</v>
      </c>
      <c r="G980" s="1" t="s">
        <v>124</v>
      </c>
      <c r="H980" s="1" t="s">
        <v>20777</v>
      </c>
      <c r="I980" s="384" t="s">
        <v>20992</v>
      </c>
      <c r="K980" s="1" t="s">
        <v>22447</v>
      </c>
      <c r="L980" s="227" t="s">
        <v>22448</v>
      </c>
    </row>
    <row r="981" spans="2:12" x14ac:dyDescent="0.25">
      <c r="B981" s="1">
        <v>977</v>
      </c>
      <c r="C981" s="1" t="s">
        <v>22330</v>
      </c>
      <c r="D981" s="384">
        <v>38</v>
      </c>
      <c r="E981" s="384" t="s">
        <v>20798</v>
      </c>
      <c r="F981" s="1" t="s">
        <v>21077</v>
      </c>
      <c r="G981" s="1" t="s">
        <v>124</v>
      </c>
      <c r="H981" s="1" t="s">
        <v>20777</v>
      </c>
      <c r="I981" s="384" t="s">
        <v>197</v>
      </c>
      <c r="K981" s="1" t="s">
        <v>22449</v>
      </c>
      <c r="L981" s="227" t="s">
        <v>22450</v>
      </c>
    </row>
    <row r="982" spans="2:12" x14ac:dyDescent="0.25">
      <c r="B982" s="1">
        <v>978</v>
      </c>
      <c r="C982" s="1" t="s">
        <v>22330</v>
      </c>
      <c r="D982" s="384">
        <v>40</v>
      </c>
      <c r="E982" s="384" t="s">
        <v>21071</v>
      </c>
      <c r="F982" s="1" t="s">
        <v>21072</v>
      </c>
      <c r="G982" s="1" t="s">
        <v>21170</v>
      </c>
      <c r="H982" s="1" t="s">
        <v>20777</v>
      </c>
      <c r="I982" s="384" t="s">
        <v>191</v>
      </c>
      <c r="K982" s="1" t="s">
        <v>22383</v>
      </c>
      <c r="L982" s="227" t="s">
        <v>22451</v>
      </c>
    </row>
    <row r="983" spans="2:12" x14ac:dyDescent="0.25">
      <c r="B983" s="1">
        <v>979</v>
      </c>
      <c r="C983" s="1" t="s">
        <v>22330</v>
      </c>
      <c r="D983" s="384">
        <v>42</v>
      </c>
      <c r="E983" s="384" t="s">
        <v>21075</v>
      </c>
      <c r="F983" s="1" t="s">
        <v>21077</v>
      </c>
      <c r="G983" s="1" t="s">
        <v>22452</v>
      </c>
      <c r="H983" s="1" t="s">
        <v>20777</v>
      </c>
      <c r="I983" s="384" t="s">
        <v>20992</v>
      </c>
      <c r="K983" s="1" t="s">
        <v>22453</v>
      </c>
      <c r="L983" s="227" t="s">
        <v>22454</v>
      </c>
    </row>
    <row r="984" spans="2:12" x14ac:dyDescent="0.25">
      <c r="B984" s="1">
        <v>980</v>
      </c>
      <c r="C984" s="1" t="s">
        <v>22330</v>
      </c>
      <c r="D984" s="384">
        <v>48</v>
      </c>
      <c r="E984" s="384" t="s">
        <v>21524</v>
      </c>
      <c r="F984" s="1" t="s">
        <v>21238</v>
      </c>
      <c r="G984" s="1" t="s">
        <v>2241</v>
      </c>
      <c r="H984" s="1" t="s">
        <v>20777</v>
      </c>
      <c r="I984" s="384" t="s">
        <v>191</v>
      </c>
      <c r="K984" s="1" t="s">
        <v>22389</v>
      </c>
      <c r="L984" s="227" t="s">
        <v>22455</v>
      </c>
    </row>
    <row r="985" spans="2:12" x14ac:dyDescent="0.25">
      <c r="B985" s="1">
        <v>981</v>
      </c>
      <c r="C985" s="1" t="s">
        <v>22330</v>
      </c>
      <c r="D985" s="384">
        <v>50</v>
      </c>
      <c r="E985" s="384" t="s">
        <v>21011</v>
      </c>
      <c r="F985" s="1" t="s">
        <v>21012</v>
      </c>
      <c r="G985" s="1" t="s">
        <v>21013</v>
      </c>
      <c r="H985" s="1" t="s">
        <v>20777</v>
      </c>
      <c r="I985" s="384" t="s">
        <v>20992</v>
      </c>
      <c r="K985" s="1" t="s">
        <v>22456</v>
      </c>
      <c r="L985" s="227" t="s">
        <v>22457</v>
      </c>
    </row>
    <row r="986" spans="2:12" x14ac:dyDescent="0.25">
      <c r="B986" s="1">
        <v>982</v>
      </c>
      <c r="C986" s="1" t="s">
        <v>22330</v>
      </c>
      <c r="D986" s="384">
        <v>50</v>
      </c>
      <c r="E986" s="384" t="s">
        <v>21011</v>
      </c>
      <c r="F986" s="1" t="s">
        <v>20795</v>
      </c>
      <c r="G986" s="1" t="s">
        <v>21013</v>
      </c>
      <c r="H986" s="1" t="s">
        <v>20777</v>
      </c>
      <c r="I986" s="384" t="s">
        <v>20992</v>
      </c>
      <c r="K986" s="1" t="s">
        <v>22458</v>
      </c>
      <c r="L986" s="227" t="s">
        <v>22459</v>
      </c>
    </row>
    <row r="987" spans="2:12" x14ac:dyDescent="0.25">
      <c r="B987" s="1">
        <v>983</v>
      </c>
      <c r="C987" s="1" t="s">
        <v>22330</v>
      </c>
      <c r="D987" s="384">
        <v>53</v>
      </c>
      <c r="E987" s="384" t="s">
        <v>20816</v>
      </c>
      <c r="F987" s="1" t="s">
        <v>20795</v>
      </c>
      <c r="G987" s="1" t="s">
        <v>22099</v>
      </c>
      <c r="H987" s="1" t="s">
        <v>20777</v>
      </c>
      <c r="I987" s="384" t="s">
        <v>20992</v>
      </c>
      <c r="K987" s="1" t="s">
        <v>22460</v>
      </c>
      <c r="L987" s="227" t="s">
        <v>22461</v>
      </c>
    </row>
    <row r="988" spans="2:12" x14ac:dyDescent="0.25">
      <c r="B988" s="1">
        <v>984</v>
      </c>
      <c r="C988" s="1" t="s">
        <v>22330</v>
      </c>
      <c r="D988" s="384">
        <v>58</v>
      </c>
      <c r="E988" s="384" t="s">
        <v>20820</v>
      </c>
      <c r="F988" s="1" t="s">
        <v>21077</v>
      </c>
      <c r="G988" s="1" t="s">
        <v>13375</v>
      </c>
      <c r="H988" s="1" t="s">
        <v>20823</v>
      </c>
      <c r="I988" s="384" t="s">
        <v>20992</v>
      </c>
      <c r="K988" s="1" t="s">
        <v>22462</v>
      </c>
      <c r="L988" s="227" t="s">
        <v>22463</v>
      </c>
    </row>
    <row r="989" spans="2:12" x14ac:dyDescent="0.25">
      <c r="B989" s="1">
        <v>985</v>
      </c>
      <c r="C989" s="1" t="s">
        <v>22330</v>
      </c>
      <c r="D989" s="384">
        <v>59</v>
      </c>
      <c r="E989" s="384" t="s">
        <v>20826</v>
      </c>
      <c r="F989" s="1" t="s">
        <v>22464</v>
      </c>
      <c r="G989" s="1" t="s">
        <v>13381</v>
      </c>
      <c r="H989" s="1" t="s">
        <v>20823</v>
      </c>
      <c r="I989" s="384" t="s">
        <v>20992</v>
      </c>
      <c r="K989" s="1" t="s">
        <v>22465</v>
      </c>
      <c r="L989" s="227" t="s">
        <v>22466</v>
      </c>
    </row>
    <row r="990" spans="2:12" x14ac:dyDescent="0.25">
      <c r="B990" s="1">
        <v>986</v>
      </c>
      <c r="C990" s="1" t="s">
        <v>22330</v>
      </c>
      <c r="D990" s="384">
        <v>60</v>
      </c>
      <c r="E990" s="384" t="s">
        <v>20826</v>
      </c>
      <c r="F990" s="1" t="s">
        <v>21077</v>
      </c>
      <c r="G990" s="1" t="s">
        <v>13381</v>
      </c>
      <c r="H990" s="1" t="s">
        <v>20823</v>
      </c>
      <c r="I990" s="384" t="s">
        <v>20992</v>
      </c>
      <c r="K990" s="1" t="s">
        <v>22467</v>
      </c>
      <c r="L990" s="227" t="s">
        <v>22468</v>
      </c>
    </row>
    <row r="991" spans="2:12" x14ac:dyDescent="0.25">
      <c r="B991" s="1">
        <v>987</v>
      </c>
      <c r="C991" s="1" t="s">
        <v>22330</v>
      </c>
      <c r="D991" s="384">
        <v>66</v>
      </c>
      <c r="E991" s="384" t="s">
        <v>20842</v>
      </c>
      <c r="F991" s="1" t="s">
        <v>20795</v>
      </c>
      <c r="G991" s="1" t="s">
        <v>21030</v>
      </c>
      <c r="H991" s="1" t="s">
        <v>20823</v>
      </c>
      <c r="I991" s="384" t="s">
        <v>20992</v>
      </c>
      <c r="K991" s="1" t="s">
        <v>22469</v>
      </c>
      <c r="L991" s="227" t="s">
        <v>22470</v>
      </c>
    </row>
    <row r="992" spans="2:12" x14ac:dyDescent="0.25">
      <c r="B992" s="1">
        <v>988</v>
      </c>
      <c r="C992" s="1" t="s">
        <v>22330</v>
      </c>
      <c r="D992" s="384">
        <v>67</v>
      </c>
      <c r="E992" s="384" t="s">
        <v>20846</v>
      </c>
      <c r="F992" s="1" t="s">
        <v>20795</v>
      </c>
      <c r="G992" s="1" t="s">
        <v>2303</v>
      </c>
      <c r="H992" s="1" t="s">
        <v>20823</v>
      </c>
      <c r="I992" s="384" t="s">
        <v>20992</v>
      </c>
      <c r="K992" s="1" t="s">
        <v>22471</v>
      </c>
      <c r="L992" s="227" t="s">
        <v>22472</v>
      </c>
    </row>
    <row r="993" spans="2:12" x14ac:dyDescent="0.25">
      <c r="B993" s="1">
        <v>989</v>
      </c>
      <c r="C993" s="1" t="s">
        <v>22330</v>
      </c>
      <c r="D993" s="384">
        <v>68</v>
      </c>
      <c r="E993" s="384" t="s">
        <v>21594</v>
      </c>
      <c r="F993" s="1" t="s">
        <v>21595</v>
      </c>
      <c r="G993" s="1" t="s">
        <v>22473</v>
      </c>
      <c r="H993" s="1" t="s">
        <v>20823</v>
      </c>
      <c r="I993" s="384" t="s">
        <v>20992</v>
      </c>
      <c r="K993" s="1" t="s">
        <v>22407</v>
      </c>
      <c r="L993" s="227" t="s">
        <v>22474</v>
      </c>
    </row>
    <row r="994" spans="2:12" x14ac:dyDescent="0.25">
      <c r="B994" s="1">
        <v>990</v>
      </c>
      <c r="C994" s="1" t="s">
        <v>22330</v>
      </c>
      <c r="D994" s="384">
        <v>71</v>
      </c>
      <c r="E994" s="384" t="s">
        <v>20854</v>
      </c>
      <c r="F994" s="1" t="s">
        <v>20772</v>
      </c>
      <c r="G994" s="1" t="s">
        <v>2306</v>
      </c>
      <c r="H994" s="1" t="s">
        <v>20823</v>
      </c>
      <c r="I994" s="384" t="s">
        <v>20992</v>
      </c>
      <c r="K994" s="1" t="s">
        <v>22475</v>
      </c>
      <c r="L994" s="227" t="s">
        <v>22476</v>
      </c>
    </row>
    <row r="995" spans="2:12" x14ac:dyDescent="0.25">
      <c r="B995" s="1">
        <v>991</v>
      </c>
      <c r="C995" s="1" t="s">
        <v>22330</v>
      </c>
      <c r="D995" s="384">
        <v>76</v>
      </c>
      <c r="E995" s="384" t="s">
        <v>20878</v>
      </c>
      <c r="F995" s="1" t="s">
        <v>20879</v>
      </c>
      <c r="G995" s="1" t="s">
        <v>1980</v>
      </c>
      <c r="H995" s="1" t="s">
        <v>20823</v>
      </c>
      <c r="I995" s="384" t="s">
        <v>197</v>
      </c>
      <c r="K995" s="1" t="s">
        <v>22278</v>
      </c>
      <c r="L995" s="227" t="s">
        <v>22477</v>
      </c>
    </row>
    <row r="996" spans="2:12" x14ac:dyDescent="0.25">
      <c r="B996" s="1">
        <v>992</v>
      </c>
      <c r="C996" s="1" t="s">
        <v>22330</v>
      </c>
      <c r="D996" s="384">
        <v>77</v>
      </c>
      <c r="E996" s="384" t="s">
        <v>20878</v>
      </c>
      <c r="F996" s="1" t="s">
        <v>20795</v>
      </c>
      <c r="G996" s="1" t="s">
        <v>1980</v>
      </c>
      <c r="H996" s="1" t="s">
        <v>20823</v>
      </c>
      <c r="I996" s="384" t="s">
        <v>22320</v>
      </c>
      <c r="K996" s="1" t="s">
        <v>22478</v>
      </c>
      <c r="L996" s="227" t="s">
        <v>22479</v>
      </c>
    </row>
    <row r="997" spans="2:12" x14ac:dyDescent="0.25">
      <c r="B997" s="1">
        <v>993</v>
      </c>
      <c r="C997" s="1" t="s">
        <v>22330</v>
      </c>
      <c r="D997" s="384">
        <v>82</v>
      </c>
      <c r="E997" s="384" t="s">
        <v>20892</v>
      </c>
      <c r="F997" s="1" t="s">
        <v>20893</v>
      </c>
      <c r="G997" s="1" t="s">
        <v>21035</v>
      </c>
      <c r="H997" s="1" t="s">
        <v>20715</v>
      </c>
      <c r="I997" s="384" t="s">
        <v>197</v>
      </c>
      <c r="K997" s="1" t="s">
        <v>22287</v>
      </c>
      <c r="L997" s="227" t="s">
        <v>22480</v>
      </c>
    </row>
    <row r="998" spans="2:12" x14ac:dyDescent="0.25">
      <c r="B998" s="1">
        <v>994</v>
      </c>
      <c r="C998" s="1" t="s">
        <v>22330</v>
      </c>
      <c r="D998" s="384">
        <v>89</v>
      </c>
      <c r="E998" s="384" t="s">
        <v>20917</v>
      </c>
      <c r="F998" s="1" t="s">
        <v>22122</v>
      </c>
      <c r="G998" s="1" t="s">
        <v>21204</v>
      </c>
      <c r="H998" s="1" t="s">
        <v>20764</v>
      </c>
      <c r="I998" s="384" t="s">
        <v>21126</v>
      </c>
      <c r="K998" s="1" t="s">
        <v>22481</v>
      </c>
      <c r="L998" s="227" t="s">
        <v>22482</v>
      </c>
    </row>
    <row r="999" spans="2:12" x14ac:dyDescent="0.25">
      <c r="B999" s="1">
        <v>995</v>
      </c>
      <c r="C999" s="1" t="s">
        <v>22330</v>
      </c>
      <c r="D999" s="384">
        <v>92</v>
      </c>
      <c r="E999" s="384" t="s">
        <v>20927</v>
      </c>
      <c r="F999" s="1" t="s">
        <v>20928</v>
      </c>
      <c r="G999" s="1" t="s">
        <v>22128</v>
      </c>
      <c r="H999" s="1" t="s">
        <v>20764</v>
      </c>
      <c r="I999" s="384" t="s">
        <v>21126</v>
      </c>
      <c r="K999" s="1" t="s">
        <v>22296</v>
      </c>
      <c r="L999" s="227" t="s">
        <v>22483</v>
      </c>
    </row>
    <row r="1000" spans="2:12" x14ac:dyDescent="0.25">
      <c r="B1000" s="1">
        <v>996</v>
      </c>
      <c r="C1000" s="1" t="s">
        <v>22330</v>
      </c>
      <c r="D1000" s="384">
        <v>100</v>
      </c>
      <c r="E1000" s="384" t="s">
        <v>20965</v>
      </c>
      <c r="F1000" s="1" t="s">
        <v>22484</v>
      </c>
      <c r="G1000" s="1" t="s">
        <v>21044</v>
      </c>
      <c r="H1000" s="1" t="s">
        <v>20920</v>
      </c>
      <c r="K1000" s="1" t="s">
        <v>22484</v>
      </c>
      <c r="L1000" s="227" t="s">
        <v>22484</v>
      </c>
    </row>
    <row r="1001" spans="2:12" x14ac:dyDescent="0.25">
      <c r="B1001" s="1">
        <v>997</v>
      </c>
      <c r="C1001" s="1" t="s">
        <v>22330</v>
      </c>
      <c r="D1001" s="384">
        <v>101</v>
      </c>
      <c r="E1001" s="384" t="s">
        <v>20965</v>
      </c>
      <c r="F1001" s="1" t="s">
        <v>22485</v>
      </c>
      <c r="G1001" s="1" t="s">
        <v>21044</v>
      </c>
      <c r="H1001" s="1" t="s">
        <v>20920</v>
      </c>
      <c r="K1001" s="1" t="s">
        <v>22485</v>
      </c>
      <c r="L1001" s="227" t="s">
        <v>22485</v>
      </c>
    </row>
    <row r="1002" spans="2:12" x14ac:dyDescent="0.25">
      <c r="B1002" s="1">
        <v>998</v>
      </c>
      <c r="C1002" s="1" t="s">
        <v>22486</v>
      </c>
      <c r="D1002" s="384">
        <v>13</v>
      </c>
      <c r="E1002" s="384" t="s">
        <v>21350</v>
      </c>
      <c r="F1002" s="1" t="s">
        <v>21351</v>
      </c>
      <c r="G1002" s="1" t="s">
        <v>21345</v>
      </c>
      <c r="H1002" s="1" t="s">
        <v>20764</v>
      </c>
      <c r="J1002" s="384" t="s">
        <v>20914</v>
      </c>
      <c r="K1002" s="1" t="s">
        <v>22487</v>
      </c>
      <c r="L1002" s="227" t="s">
        <v>22488</v>
      </c>
    </row>
    <row r="1003" spans="2:12" x14ac:dyDescent="0.25">
      <c r="B1003" s="1">
        <v>999</v>
      </c>
      <c r="C1003" s="1" t="s">
        <v>22486</v>
      </c>
      <c r="D1003" s="384">
        <v>14</v>
      </c>
      <c r="E1003" s="384" t="s">
        <v>21350</v>
      </c>
      <c r="F1003" s="1" t="s">
        <v>21351</v>
      </c>
      <c r="G1003" s="1" t="s">
        <v>21345</v>
      </c>
      <c r="H1003" s="1" t="s">
        <v>20764</v>
      </c>
      <c r="J1003" s="384" t="s">
        <v>22489</v>
      </c>
      <c r="K1003" s="1" t="s">
        <v>22490</v>
      </c>
      <c r="L1003" s="227" t="s">
        <v>22490</v>
      </c>
    </row>
    <row r="1004" spans="2:12" x14ac:dyDescent="0.25">
      <c r="B1004" s="1">
        <v>1000</v>
      </c>
      <c r="C1004" s="1" t="s">
        <v>22486</v>
      </c>
      <c r="D1004" s="384">
        <v>14</v>
      </c>
      <c r="E1004" s="384" t="s">
        <v>21350</v>
      </c>
      <c r="F1004" s="1" t="s">
        <v>21351</v>
      </c>
      <c r="G1004" s="1" t="s">
        <v>21345</v>
      </c>
      <c r="H1004" s="1" t="s">
        <v>20764</v>
      </c>
      <c r="I1004" s="384" t="s">
        <v>197</v>
      </c>
      <c r="J1004" s="384" t="s">
        <v>22489</v>
      </c>
      <c r="K1004" s="1" t="s">
        <v>22491</v>
      </c>
      <c r="L1004" s="227" t="s">
        <v>22492</v>
      </c>
    </row>
    <row r="1005" spans="2:12" x14ac:dyDescent="0.25">
      <c r="B1005" s="1">
        <v>1001</v>
      </c>
      <c r="C1005" s="1" t="s">
        <v>22486</v>
      </c>
      <c r="D1005" s="384">
        <v>14</v>
      </c>
      <c r="E1005" s="384" t="s">
        <v>21350</v>
      </c>
      <c r="F1005" s="1" t="s">
        <v>21351</v>
      </c>
      <c r="G1005" s="1" t="s">
        <v>21345</v>
      </c>
      <c r="H1005" s="1" t="s">
        <v>20764</v>
      </c>
      <c r="J1005" s="384" t="s">
        <v>20914</v>
      </c>
      <c r="K1005" s="1" t="s">
        <v>22493</v>
      </c>
      <c r="L1005" s="227" t="s">
        <v>22494</v>
      </c>
    </row>
    <row r="1006" spans="2:12" x14ac:dyDescent="0.25">
      <c r="B1006" s="1">
        <v>1002</v>
      </c>
      <c r="C1006" s="1" t="s">
        <v>22486</v>
      </c>
      <c r="D1006" s="384">
        <v>14</v>
      </c>
      <c r="E1006" s="384" t="s">
        <v>21350</v>
      </c>
      <c r="F1006" s="1" t="s">
        <v>21351</v>
      </c>
      <c r="G1006" s="1" t="s">
        <v>21345</v>
      </c>
      <c r="H1006" s="1" t="s">
        <v>20764</v>
      </c>
      <c r="J1006" s="384" t="s">
        <v>20813</v>
      </c>
      <c r="K1006" s="1" t="s">
        <v>22495</v>
      </c>
      <c r="L1006" s="227" t="s">
        <v>22496</v>
      </c>
    </row>
    <row r="1007" spans="2:12" x14ac:dyDescent="0.25">
      <c r="B1007" s="1">
        <v>1003</v>
      </c>
      <c r="C1007" s="1" t="s">
        <v>22486</v>
      </c>
      <c r="D1007" s="384">
        <v>23</v>
      </c>
      <c r="E1007" s="384" t="s">
        <v>20761</v>
      </c>
      <c r="F1007" s="1" t="s">
        <v>20762</v>
      </c>
      <c r="G1007" s="1" t="s">
        <v>20763</v>
      </c>
      <c r="H1007" s="1" t="s">
        <v>20764</v>
      </c>
      <c r="I1007" s="384" t="s">
        <v>136</v>
      </c>
      <c r="J1007" s="384" t="s">
        <v>20914</v>
      </c>
      <c r="K1007" s="1" t="s">
        <v>22497</v>
      </c>
      <c r="L1007" s="227" t="s">
        <v>22498</v>
      </c>
    </row>
    <row r="1008" spans="2:12" x14ac:dyDescent="0.25">
      <c r="B1008" s="1">
        <v>1004</v>
      </c>
      <c r="C1008" s="1" t="s">
        <v>22486</v>
      </c>
      <c r="D1008" s="384">
        <v>26</v>
      </c>
      <c r="E1008" s="384" t="s">
        <v>20770</v>
      </c>
      <c r="F1008" s="1" t="s">
        <v>20771</v>
      </c>
      <c r="G1008" s="1" t="s">
        <v>20763</v>
      </c>
      <c r="H1008" s="1" t="s">
        <v>20764</v>
      </c>
      <c r="I1008" s="384" t="s">
        <v>197</v>
      </c>
      <c r="J1008" s="384" t="s">
        <v>20914</v>
      </c>
      <c r="K1008" s="1" t="s">
        <v>22499</v>
      </c>
      <c r="L1008" s="227" t="s">
        <v>22500</v>
      </c>
    </row>
    <row r="1009" spans="2:12" x14ac:dyDescent="0.25">
      <c r="B1009" s="1">
        <v>1005</v>
      </c>
      <c r="C1009" s="1" t="s">
        <v>22486</v>
      </c>
      <c r="D1009" s="384">
        <v>26</v>
      </c>
      <c r="E1009" s="384" t="s">
        <v>20770</v>
      </c>
      <c r="F1009" s="1" t="s">
        <v>20771</v>
      </c>
      <c r="G1009" s="1" t="s">
        <v>20763</v>
      </c>
      <c r="H1009" s="1" t="s">
        <v>20764</v>
      </c>
      <c r="I1009" s="384" t="s">
        <v>197</v>
      </c>
      <c r="J1009" s="384" t="s">
        <v>20914</v>
      </c>
      <c r="K1009" s="1" t="s">
        <v>22501</v>
      </c>
      <c r="L1009" s="227" t="s">
        <v>22502</v>
      </c>
    </row>
    <row r="1010" spans="2:12" x14ac:dyDescent="0.25">
      <c r="B1010" s="1">
        <v>1006</v>
      </c>
      <c r="C1010" s="1" t="s">
        <v>22486</v>
      </c>
      <c r="D1010" s="384">
        <v>26</v>
      </c>
      <c r="E1010" s="384" t="s">
        <v>20770</v>
      </c>
      <c r="F1010" s="1" t="s">
        <v>20771</v>
      </c>
      <c r="G1010" s="1" t="s">
        <v>20763</v>
      </c>
      <c r="H1010" s="1" t="s">
        <v>20764</v>
      </c>
      <c r="K1010" s="1" t="s">
        <v>22503</v>
      </c>
      <c r="L1010" s="227" t="s">
        <v>22503</v>
      </c>
    </row>
    <row r="1011" spans="2:12" x14ac:dyDescent="0.25">
      <c r="B1011" s="1">
        <v>1007</v>
      </c>
      <c r="C1011" s="1" t="s">
        <v>22486</v>
      </c>
      <c r="D1011" s="384">
        <v>27</v>
      </c>
      <c r="E1011" s="384" t="s">
        <v>21055</v>
      </c>
      <c r="F1011" s="1" t="s">
        <v>21056</v>
      </c>
      <c r="G1011" s="1" t="s">
        <v>20763</v>
      </c>
      <c r="H1011" s="1" t="s">
        <v>20764</v>
      </c>
      <c r="K1011" s="1" t="s">
        <v>21056</v>
      </c>
      <c r="L1011" s="227" t="s">
        <v>22504</v>
      </c>
    </row>
    <row r="1012" spans="2:12" x14ac:dyDescent="0.25">
      <c r="B1012" s="1">
        <v>1008</v>
      </c>
      <c r="C1012" s="1" t="s">
        <v>22486</v>
      </c>
      <c r="D1012" s="384">
        <v>27</v>
      </c>
      <c r="E1012" s="384" t="s">
        <v>21055</v>
      </c>
      <c r="F1012" s="1" t="s">
        <v>21056</v>
      </c>
      <c r="G1012" s="1" t="s">
        <v>20763</v>
      </c>
      <c r="H1012" s="1" t="s">
        <v>20764</v>
      </c>
      <c r="I1012" s="384" t="s">
        <v>21057</v>
      </c>
      <c r="J1012" s="384" t="s">
        <v>20914</v>
      </c>
      <c r="K1012" s="1" t="s">
        <v>22505</v>
      </c>
      <c r="L1012" s="227" t="s">
        <v>22506</v>
      </c>
    </row>
    <row r="1013" spans="2:12" x14ac:dyDescent="0.25">
      <c r="B1013" s="1">
        <v>1009</v>
      </c>
      <c r="C1013" s="1" t="s">
        <v>22486</v>
      </c>
      <c r="D1013" s="384">
        <v>28</v>
      </c>
      <c r="E1013" s="384" t="s">
        <v>22354</v>
      </c>
      <c r="F1013" s="1" t="s">
        <v>22355</v>
      </c>
      <c r="G1013" s="1" t="s">
        <v>20763</v>
      </c>
      <c r="H1013" s="1" t="s">
        <v>20764</v>
      </c>
      <c r="K1013" s="1" t="s">
        <v>22507</v>
      </c>
      <c r="L1013" s="227" t="s">
        <v>22507</v>
      </c>
    </row>
    <row r="1014" spans="2:12" x14ac:dyDescent="0.25">
      <c r="B1014" s="1">
        <v>1010</v>
      </c>
      <c r="C1014" s="1" t="s">
        <v>22486</v>
      </c>
      <c r="D1014" s="384">
        <v>28</v>
      </c>
      <c r="E1014" s="384" t="s">
        <v>22354</v>
      </c>
      <c r="F1014" s="1" t="s">
        <v>22355</v>
      </c>
      <c r="G1014" s="1" t="s">
        <v>20763</v>
      </c>
      <c r="H1014" s="1" t="s">
        <v>20764</v>
      </c>
      <c r="K1014" s="1" t="s">
        <v>22508</v>
      </c>
      <c r="L1014" s="227" t="s">
        <v>22508</v>
      </c>
    </row>
    <row r="1015" spans="2:12" x14ac:dyDescent="0.25">
      <c r="B1015" s="1">
        <v>1011</v>
      </c>
      <c r="C1015" s="1" t="s">
        <v>22486</v>
      </c>
      <c r="D1015" s="384">
        <v>28</v>
      </c>
      <c r="E1015" s="384" t="s">
        <v>22354</v>
      </c>
      <c r="F1015" s="1" t="s">
        <v>22355</v>
      </c>
      <c r="G1015" s="1" t="s">
        <v>20763</v>
      </c>
      <c r="H1015" s="1" t="s">
        <v>20764</v>
      </c>
      <c r="J1015" s="384" t="s">
        <v>20914</v>
      </c>
      <c r="K1015" s="1" t="s">
        <v>22509</v>
      </c>
      <c r="L1015" s="227" t="s">
        <v>22509</v>
      </c>
    </row>
    <row r="1016" spans="2:12" x14ac:dyDescent="0.25">
      <c r="B1016" s="1">
        <v>1012</v>
      </c>
      <c r="C1016" s="1" t="s">
        <v>22486</v>
      </c>
      <c r="D1016" s="384">
        <v>32</v>
      </c>
      <c r="E1016" s="384" t="s">
        <v>20781</v>
      </c>
      <c r="F1016" s="1" t="s">
        <v>20782</v>
      </c>
      <c r="G1016" s="1" t="s">
        <v>20776</v>
      </c>
      <c r="H1016" s="1" t="s">
        <v>20777</v>
      </c>
      <c r="K1016" s="1" t="s">
        <v>22510</v>
      </c>
      <c r="L1016" s="227" t="s">
        <v>22510</v>
      </c>
    </row>
    <row r="1017" spans="2:12" x14ac:dyDescent="0.25">
      <c r="B1017" s="1">
        <v>1013</v>
      </c>
      <c r="C1017" s="1" t="s">
        <v>22486</v>
      </c>
      <c r="D1017" s="384">
        <v>32</v>
      </c>
      <c r="E1017" s="384" t="s">
        <v>20781</v>
      </c>
      <c r="F1017" s="1" t="s">
        <v>20782</v>
      </c>
      <c r="G1017" s="1" t="s">
        <v>20776</v>
      </c>
      <c r="H1017" s="1" t="s">
        <v>20777</v>
      </c>
      <c r="J1017" s="384" t="s">
        <v>20755</v>
      </c>
      <c r="K1017" s="1" t="s">
        <v>22511</v>
      </c>
      <c r="L1017" s="227" t="s">
        <v>22512</v>
      </c>
    </row>
    <row r="1018" spans="2:12" x14ac:dyDescent="0.25">
      <c r="B1018" s="1">
        <v>1014</v>
      </c>
      <c r="C1018" s="1" t="s">
        <v>22486</v>
      </c>
      <c r="D1018" s="384">
        <v>33</v>
      </c>
      <c r="E1018" s="384" t="s">
        <v>20781</v>
      </c>
      <c r="F1018" s="1" t="s">
        <v>20782</v>
      </c>
      <c r="G1018" s="1" t="s">
        <v>20776</v>
      </c>
      <c r="H1018" s="1" t="s">
        <v>20777</v>
      </c>
      <c r="J1018" s="384" t="s">
        <v>20755</v>
      </c>
      <c r="K1018" s="1" t="s">
        <v>22513</v>
      </c>
      <c r="L1018" s="227" t="s">
        <v>22514</v>
      </c>
    </row>
    <row r="1019" spans="2:12" x14ac:dyDescent="0.25">
      <c r="B1019" s="1">
        <v>1015</v>
      </c>
      <c r="C1019" s="1" t="s">
        <v>22486</v>
      </c>
      <c r="D1019" s="384">
        <v>33</v>
      </c>
      <c r="E1019" s="384" t="s">
        <v>20781</v>
      </c>
      <c r="F1019" s="1" t="s">
        <v>20782</v>
      </c>
      <c r="G1019" s="1" t="s">
        <v>20776</v>
      </c>
      <c r="H1019" s="1" t="s">
        <v>20777</v>
      </c>
      <c r="J1019" s="384" t="s">
        <v>20755</v>
      </c>
      <c r="K1019" s="1" t="s">
        <v>22515</v>
      </c>
      <c r="L1019" s="227" t="s">
        <v>22516</v>
      </c>
    </row>
    <row r="1020" spans="2:12" x14ac:dyDescent="0.25">
      <c r="B1020" s="1">
        <v>1016</v>
      </c>
      <c r="C1020" s="1" t="s">
        <v>22486</v>
      </c>
      <c r="D1020" s="384">
        <v>33</v>
      </c>
      <c r="E1020" s="384" t="s">
        <v>20781</v>
      </c>
      <c r="F1020" s="1" t="s">
        <v>20782</v>
      </c>
      <c r="G1020" s="1" t="s">
        <v>20776</v>
      </c>
      <c r="H1020" s="1" t="s">
        <v>20777</v>
      </c>
      <c r="K1020" s="1" t="s">
        <v>22517</v>
      </c>
      <c r="L1020" s="227" t="s">
        <v>22517</v>
      </c>
    </row>
    <row r="1021" spans="2:12" x14ac:dyDescent="0.25">
      <c r="B1021" s="1">
        <v>1017</v>
      </c>
      <c r="C1021" s="1" t="s">
        <v>22486</v>
      </c>
      <c r="D1021" s="384">
        <v>55</v>
      </c>
      <c r="E1021" s="384" t="s">
        <v>21550</v>
      </c>
      <c r="F1021" s="1" t="s">
        <v>21253</v>
      </c>
      <c r="G1021" s="1" t="s">
        <v>20818</v>
      </c>
      <c r="H1021" s="1" t="s">
        <v>20777</v>
      </c>
      <c r="I1021" s="384" t="s">
        <v>20992</v>
      </c>
      <c r="K1021" s="1" t="s">
        <v>22103</v>
      </c>
      <c r="L1021" s="227" t="s">
        <v>22518</v>
      </c>
    </row>
    <row r="1022" spans="2:12" x14ac:dyDescent="0.25">
      <c r="B1022" s="1">
        <v>1018</v>
      </c>
      <c r="C1022" s="1" t="s">
        <v>22486</v>
      </c>
      <c r="D1022" s="384">
        <v>64</v>
      </c>
      <c r="E1022" s="384" t="s">
        <v>20836</v>
      </c>
      <c r="F1022" s="1" t="s">
        <v>20837</v>
      </c>
      <c r="G1022" s="1" t="s">
        <v>20822</v>
      </c>
      <c r="H1022" s="1" t="s">
        <v>20823</v>
      </c>
      <c r="I1022" s="384" t="s">
        <v>197</v>
      </c>
      <c r="K1022" s="1" t="s">
        <v>22519</v>
      </c>
      <c r="L1022" s="227" t="s">
        <v>22520</v>
      </c>
    </row>
    <row r="1023" spans="2:12" x14ac:dyDescent="0.25">
      <c r="B1023" s="1">
        <v>1019</v>
      </c>
      <c r="C1023" s="1" t="s">
        <v>22486</v>
      </c>
      <c r="D1023" s="384">
        <v>68</v>
      </c>
      <c r="E1023" s="384" t="s">
        <v>21594</v>
      </c>
      <c r="F1023" s="1" t="s">
        <v>21595</v>
      </c>
      <c r="G1023" s="1" t="s">
        <v>20822</v>
      </c>
      <c r="H1023" s="1" t="s">
        <v>20764</v>
      </c>
      <c r="I1023" s="384" t="s">
        <v>197</v>
      </c>
      <c r="J1023" s="384" t="s">
        <v>21352</v>
      </c>
      <c r="K1023" s="1" t="s">
        <v>22521</v>
      </c>
      <c r="L1023" s="227" t="s">
        <v>22522</v>
      </c>
    </row>
    <row r="1024" spans="2:12" x14ac:dyDescent="0.25">
      <c r="B1024" s="1">
        <v>1020</v>
      </c>
      <c r="C1024" s="1" t="s">
        <v>22486</v>
      </c>
      <c r="D1024" s="384">
        <v>69</v>
      </c>
      <c r="E1024" s="384" t="s">
        <v>20851</v>
      </c>
      <c r="F1024" s="1" t="s">
        <v>20852</v>
      </c>
      <c r="G1024" s="1" t="s">
        <v>20822</v>
      </c>
      <c r="H1024" s="1" t="s">
        <v>20764</v>
      </c>
      <c r="K1024" s="1" t="s">
        <v>22523</v>
      </c>
      <c r="L1024" s="227" t="s">
        <v>22523</v>
      </c>
    </row>
    <row r="1025" spans="2:12" x14ac:dyDescent="0.25">
      <c r="B1025" s="1">
        <v>1021</v>
      </c>
      <c r="C1025" s="1" t="s">
        <v>22486</v>
      </c>
      <c r="D1025" s="384">
        <v>72</v>
      </c>
      <c r="E1025" s="384" t="s">
        <v>20865</v>
      </c>
      <c r="F1025" s="1" t="s">
        <v>20866</v>
      </c>
      <c r="G1025" s="1" t="s">
        <v>20822</v>
      </c>
      <c r="H1025" s="1" t="s">
        <v>20823</v>
      </c>
      <c r="I1025" s="384" t="s">
        <v>197</v>
      </c>
      <c r="K1025" s="1" t="s">
        <v>22524</v>
      </c>
      <c r="L1025" s="227" t="s">
        <v>22525</v>
      </c>
    </row>
    <row r="1026" spans="2:12" x14ac:dyDescent="0.25">
      <c r="B1026" s="1">
        <v>1022</v>
      </c>
      <c r="C1026" s="1" t="s">
        <v>22486</v>
      </c>
      <c r="D1026" s="384">
        <v>74</v>
      </c>
      <c r="E1026" s="384" t="s">
        <v>20865</v>
      </c>
      <c r="F1026" s="1" t="s">
        <v>20866</v>
      </c>
      <c r="G1026" s="1" t="s">
        <v>20822</v>
      </c>
      <c r="H1026" s="1" t="s">
        <v>20823</v>
      </c>
      <c r="K1026" s="1" t="s">
        <v>22526</v>
      </c>
      <c r="L1026" s="227" t="s">
        <v>22527</v>
      </c>
    </row>
    <row r="1027" spans="2:12" x14ac:dyDescent="0.25">
      <c r="B1027" s="1">
        <v>1023</v>
      </c>
      <c r="C1027" s="1" t="s">
        <v>22486</v>
      </c>
      <c r="D1027" s="384">
        <v>77</v>
      </c>
      <c r="E1027" s="384" t="s">
        <v>20878</v>
      </c>
      <c r="F1027" s="1" t="s">
        <v>20879</v>
      </c>
      <c r="G1027" s="1" t="s">
        <v>20880</v>
      </c>
      <c r="H1027" s="1" t="s">
        <v>20823</v>
      </c>
      <c r="I1027" s="384" t="s">
        <v>21057</v>
      </c>
      <c r="K1027" s="1" t="s">
        <v>22528</v>
      </c>
      <c r="L1027" s="227" t="s">
        <v>22529</v>
      </c>
    </row>
    <row r="1028" spans="2:12" x14ac:dyDescent="0.25">
      <c r="B1028" s="1">
        <v>1024</v>
      </c>
      <c r="C1028" s="1" t="s">
        <v>22486</v>
      </c>
      <c r="D1028" s="384">
        <v>80</v>
      </c>
      <c r="E1028" s="384" t="s">
        <v>20886</v>
      </c>
      <c r="F1028" s="1" t="s">
        <v>20887</v>
      </c>
      <c r="G1028" s="1" t="s">
        <v>20880</v>
      </c>
      <c r="H1028" s="1" t="s">
        <v>20823</v>
      </c>
      <c r="K1028" s="1" t="s">
        <v>22530</v>
      </c>
      <c r="L1028" s="227" t="s">
        <v>22530</v>
      </c>
    </row>
    <row r="1029" spans="2:12" x14ac:dyDescent="0.25">
      <c r="B1029" s="1">
        <v>1025</v>
      </c>
      <c r="C1029" s="1" t="s">
        <v>22486</v>
      </c>
      <c r="D1029" s="384">
        <v>80</v>
      </c>
      <c r="E1029" s="384" t="s">
        <v>20886</v>
      </c>
      <c r="F1029" s="1" t="s">
        <v>20887</v>
      </c>
      <c r="G1029" s="1" t="s">
        <v>20880</v>
      </c>
      <c r="H1029" s="1" t="s">
        <v>20823</v>
      </c>
      <c r="K1029" s="1" t="s">
        <v>22531</v>
      </c>
      <c r="L1029" s="227" t="s">
        <v>22531</v>
      </c>
    </row>
    <row r="1030" spans="2:12" x14ac:dyDescent="0.25">
      <c r="B1030" s="1">
        <v>1026</v>
      </c>
      <c r="C1030" s="1" t="s">
        <v>22486</v>
      </c>
      <c r="D1030" s="384">
        <v>98</v>
      </c>
      <c r="E1030" s="384" t="s">
        <v>20932</v>
      </c>
      <c r="F1030" s="1" t="s">
        <v>20933</v>
      </c>
      <c r="G1030" s="1" t="s">
        <v>20934</v>
      </c>
      <c r="H1030" s="1" t="s">
        <v>20823</v>
      </c>
      <c r="K1030" s="1" t="s">
        <v>22532</v>
      </c>
      <c r="L1030" s="227" t="s">
        <v>22532</v>
      </c>
    </row>
    <row r="1031" spans="2:12" x14ac:dyDescent="0.25">
      <c r="B1031" s="1">
        <v>1027</v>
      </c>
      <c r="C1031" s="1" t="s">
        <v>22486</v>
      </c>
      <c r="D1031" s="384">
        <v>98</v>
      </c>
      <c r="E1031" s="384" t="s">
        <v>20932</v>
      </c>
      <c r="F1031" s="1" t="s">
        <v>20933</v>
      </c>
      <c r="G1031" s="1" t="s">
        <v>20934</v>
      </c>
      <c r="H1031" s="1" t="s">
        <v>20823</v>
      </c>
      <c r="K1031" s="1" t="s">
        <v>22533</v>
      </c>
      <c r="L1031" s="227" t="s">
        <v>22533</v>
      </c>
    </row>
    <row r="1032" spans="2:12" x14ac:dyDescent="0.25">
      <c r="B1032" s="1">
        <v>1028</v>
      </c>
      <c r="C1032" s="1" t="s">
        <v>22486</v>
      </c>
      <c r="D1032" s="384">
        <v>98</v>
      </c>
      <c r="E1032" s="384" t="s">
        <v>20932</v>
      </c>
      <c r="F1032" s="1" t="s">
        <v>20933</v>
      </c>
      <c r="G1032" s="1" t="s">
        <v>20934</v>
      </c>
      <c r="H1032" s="1" t="s">
        <v>20823</v>
      </c>
      <c r="K1032" s="1" t="s">
        <v>22534</v>
      </c>
      <c r="L1032" s="227" t="s">
        <v>22534</v>
      </c>
    </row>
    <row r="1033" spans="2:12" x14ac:dyDescent="0.25">
      <c r="B1033" s="1">
        <v>1029</v>
      </c>
      <c r="C1033" s="1" t="s">
        <v>22486</v>
      </c>
      <c r="D1033" s="384">
        <v>103</v>
      </c>
      <c r="E1033" s="384" t="s">
        <v>20965</v>
      </c>
      <c r="F1033" s="1" t="s">
        <v>20966</v>
      </c>
      <c r="G1033" s="1" t="s">
        <v>20934</v>
      </c>
      <c r="H1033" s="1" t="s">
        <v>20920</v>
      </c>
      <c r="J1033" s="384" t="s">
        <v>20813</v>
      </c>
      <c r="K1033" s="1" t="s">
        <v>22535</v>
      </c>
      <c r="L1033" s="227" t="s">
        <v>22536</v>
      </c>
    </row>
    <row r="1034" spans="2:12" x14ac:dyDescent="0.25">
      <c r="B1034" s="1">
        <v>1030</v>
      </c>
      <c r="C1034" s="1" t="s">
        <v>22486</v>
      </c>
      <c r="D1034" s="384">
        <v>104</v>
      </c>
      <c r="E1034" s="384" t="s">
        <v>20965</v>
      </c>
      <c r="F1034" s="1" t="s">
        <v>20966</v>
      </c>
      <c r="G1034" s="1" t="s">
        <v>20934</v>
      </c>
      <c r="H1034" s="1" t="s">
        <v>20920</v>
      </c>
      <c r="I1034" s="384" t="s">
        <v>197</v>
      </c>
      <c r="K1034" s="1" t="s">
        <v>22537</v>
      </c>
      <c r="L1034" s="227" t="s">
        <v>22538</v>
      </c>
    </row>
    <row r="1035" spans="2:12" x14ac:dyDescent="0.25">
      <c r="B1035" s="1">
        <v>1031</v>
      </c>
      <c r="C1035" s="1" t="s">
        <v>22486</v>
      </c>
      <c r="D1035" s="384">
        <v>6</v>
      </c>
      <c r="F1035" s="1" t="s">
        <v>21056</v>
      </c>
      <c r="H1035" s="1" t="s">
        <v>20764</v>
      </c>
      <c r="K1035" s="1" t="s">
        <v>22539</v>
      </c>
      <c r="L1035" s="227" t="s">
        <v>22540</v>
      </c>
    </row>
    <row r="1036" spans="2:12" x14ac:dyDescent="0.25">
      <c r="B1036" s="1">
        <v>1032</v>
      </c>
      <c r="C1036" s="1" t="s">
        <v>22486</v>
      </c>
      <c r="D1036" s="384">
        <v>6</v>
      </c>
      <c r="F1036" s="1" t="s">
        <v>20786</v>
      </c>
      <c r="H1036" s="1" t="s">
        <v>20715</v>
      </c>
      <c r="K1036" s="1" t="s">
        <v>22541</v>
      </c>
      <c r="L1036" s="227" t="s">
        <v>22542</v>
      </c>
    </row>
    <row r="1037" spans="2:12" x14ac:dyDescent="0.25">
      <c r="B1037" s="1">
        <v>1033</v>
      </c>
      <c r="C1037" s="1" t="s">
        <v>22486</v>
      </c>
      <c r="D1037" s="384">
        <v>7</v>
      </c>
      <c r="F1037" s="1" t="s">
        <v>20866</v>
      </c>
      <c r="H1037" s="1" t="s">
        <v>20823</v>
      </c>
      <c r="K1037" s="1" t="s">
        <v>22543</v>
      </c>
      <c r="L1037" s="227" t="s">
        <v>22544</v>
      </c>
    </row>
    <row r="1038" spans="2:12" x14ac:dyDescent="0.25">
      <c r="B1038" s="1">
        <v>1034</v>
      </c>
      <c r="C1038" s="1" t="s">
        <v>22486</v>
      </c>
      <c r="D1038" s="384">
        <v>13</v>
      </c>
      <c r="E1038" s="384" t="s">
        <v>21350</v>
      </c>
      <c r="F1038" s="1" t="s">
        <v>21351</v>
      </c>
      <c r="G1038" s="1" t="s">
        <v>22431</v>
      </c>
      <c r="H1038" s="1" t="s">
        <v>20764</v>
      </c>
      <c r="I1038" s="384" t="s">
        <v>197</v>
      </c>
      <c r="K1038" s="1" t="s">
        <v>21353</v>
      </c>
      <c r="L1038" s="227" t="s">
        <v>22545</v>
      </c>
    </row>
    <row r="1039" spans="2:12" x14ac:dyDescent="0.25">
      <c r="B1039" s="1">
        <v>1035</v>
      </c>
      <c r="C1039" s="1" t="s">
        <v>22486</v>
      </c>
      <c r="D1039" s="384">
        <v>14</v>
      </c>
      <c r="E1039" s="384" t="s">
        <v>21350</v>
      </c>
      <c r="F1039" s="1" t="s">
        <v>21351</v>
      </c>
      <c r="G1039" s="1" t="s">
        <v>22431</v>
      </c>
      <c r="H1039" s="1" t="s">
        <v>20764</v>
      </c>
      <c r="I1039" s="384" t="s">
        <v>197</v>
      </c>
      <c r="K1039" s="1" t="s">
        <v>22176</v>
      </c>
      <c r="L1039" s="227" t="s">
        <v>22546</v>
      </c>
    </row>
    <row r="1040" spans="2:12" x14ac:dyDescent="0.25">
      <c r="B1040" s="1">
        <v>1036</v>
      </c>
      <c r="C1040" s="1" t="s">
        <v>22486</v>
      </c>
      <c r="D1040" s="384">
        <v>28</v>
      </c>
      <c r="E1040" s="384" t="s">
        <v>22354</v>
      </c>
      <c r="F1040" s="1" t="s">
        <v>22355</v>
      </c>
      <c r="G1040" s="1" t="s">
        <v>22547</v>
      </c>
      <c r="H1040" s="1" t="s">
        <v>20764</v>
      </c>
      <c r="K1040" s="1" t="s">
        <v>22548</v>
      </c>
      <c r="L1040" s="227" t="s">
        <v>22549</v>
      </c>
    </row>
    <row r="1041" spans="2:12" x14ac:dyDescent="0.25">
      <c r="B1041" s="1">
        <v>1037</v>
      </c>
      <c r="C1041" s="1" t="s">
        <v>22486</v>
      </c>
      <c r="D1041" s="384">
        <v>68</v>
      </c>
      <c r="E1041" s="384" t="s">
        <v>21594</v>
      </c>
      <c r="F1041" s="1" t="s">
        <v>20772</v>
      </c>
      <c r="G1041" s="1" t="s">
        <v>22473</v>
      </c>
      <c r="H1041" s="1" t="s">
        <v>20764</v>
      </c>
      <c r="I1041" s="384" t="s">
        <v>197</v>
      </c>
      <c r="K1041" s="1" t="s">
        <v>22550</v>
      </c>
      <c r="L1041" s="227" t="s">
        <v>22551</v>
      </c>
    </row>
    <row r="1042" spans="2:12" x14ac:dyDescent="0.25">
      <c r="B1042" s="1">
        <v>1038</v>
      </c>
      <c r="C1042" s="1" t="s">
        <v>22486</v>
      </c>
      <c r="D1042" s="384">
        <v>69</v>
      </c>
      <c r="E1042" s="384" t="s">
        <v>20851</v>
      </c>
      <c r="F1042" s="1" t="s">
        <v>21077</v>
      </c>
      <c r="G1042" s="1" t="s">
        <v>21192</v>
      </c>
      <c r="H1042" s="1" t="s">
        <v>20764</v>
      </c>
      <c r="I1042" s="384" t="s">
        <v>197</v>
      </c>
      <c r="K1042" s="1" t="s">
        <v>22552</v>
      </c>
      <c r="L1042" s="227" t="s">
        <v>22553</v>
      </c>
    </row>
    <row r="1043" spans="2:12" x14ac:dyDescent="0.25">
      <c r="B1043" s="1">
        <v>1039</v>
      </c>
      <c r="C1043" s="1" t="s">
        <v>22486</v>
      </c>
      <c r="D1043" s="384">
        <v>72</v>
      </c>
      <c r="E1043" s="384" t="s">
        <v>20865</v>
      </c>
      <c r="F1043" s="1" t="s">
        <v>20795</v>
      </c>
      <c r="G1043" s="1" t="s">
        <v>2307</v>
      </c>
      <c r="H1043" s="1" t="s">
        <v>20823</v>
      </c>
      <c r="I1043" s="384" t="s">
        <v>197</v>
      </c>
      <c r="K1043" s="1" t="s">
        <v>22554</v>
      </c>
      <c r="L1043" s="227" t="s">
        <v>22555</v>
      </c>
    </row>
    <row r="1044" spans="2:12" x14ac:dyDescent="0.25">
      <c r="B1044" s="1">
        <v>1040</v>
      </c>
      <c r="C1044" s="1" t="s">
        <v>22486</v>
      </c>
      <c r="D1044" s="384">
        <v>74</v>
      </c>
      <c r="E1044" s="384" t="s">
        <v>20865</v>
      </c>
      <c r="F1044" s="1" t="s">
        <v>20866</v>
      </c>
      <c r="G1044" s="1" t="s">
        <v>2307</v>
      </c>
      <c r="H1044" s="1" t="s">
        <v>20823</v>
      </c>
      <c r="I1044" s="384" t="s">
        <v>197</v>
      </c>
      <c r="K1044" s="1" t="s">
        <v>22556</v>
      </c>
      <c r="L1044" s="227" t="s">
        <v>22556</v>
      </c>
    </row>
    <row r="1045" spans="2:12" x14ac:dyDescent="0.25">
      <c r="B1045" s="1">
        <v>1041</v>
      </c>
      <c r="C1045" s="1" t="s">
        <v>22486</v>
      </c>
      <c r="D1045" s="384">
        <v>74</v>
      </c>
      <c r="E1045" s="384" t="s">
        <v>20865</v>
      </c>
      <c r="F1045" s="1" t="s">
        <v>21077</v>
      </c>
      <c r="G1045" s="1" t="s">
        <v>2307</v>
      </c>
      <c r="H1045" s="1" t="s">
        <v>20823</v>
      </c>
      <c r="I1045" s="384" t="s">
        <v>197</v>
      </c>
      <c r="K1045" s="1" t="s">
        <v>22557</v>
      </c>
      <c r="L1045" s="227" t="s">
        <v>22558</v>
      </c>
    </row>
    <row r="1046" spans="2:12" x14ac:dyDescent="0.25">
      <c r="B1046" s="1">
        <v>1042</v>
      </c>
      <c r="C1046" s="1" t="s">
        <v>22486</v>
      </c>
      <c r="D1046" s="384">
        <v>80</v>
      </c>
      <c r="E1046" s="384" t="s">
        <v>20886</v>
      </c>
      <c r="F1046" s="1" t="s">
        <v>20887</v>
      </c>
      <c r="G1046" s="1" t="s">
        <v>2850</v>
      </c>
      <c r="H1046" s="1" t="s">
        <v>20823</v>
      </c>
      <c r="K1046" s="1" t="s">
        <v>22559</v>
      </c>
      <c r="L1046" s="227" t="s">
        <v>22560</v>
      </c>
    </row>
    <row r="1047" spans="2:12" x14ac:dyDescent="0.25">
      <c r="B1047" s="1">
        <v>1043</v>
      </c>
      <c r="C1047" s="1" t="s">
        <v>22486</v>
      </c>
      <c r="D1047" s="384">
        <v>104</v>
      </c>
      <c r="E1047" s="384" t="s">
        <v>20965</v>
      </c>
      <c r="F1047" s="1" t="s">
        <v>22561</v>
      </c>
      <c r="G1047" s="1" t="s">
        <v>21044</v>
      </c>
      <c r="H1047" s="1" t="s">
        <v>20920</v>
      </c>
      <c r="K1047" s="1" t="s">
        <v>22562</v>
      </c>
      <c r="L1047" s="227" t="s">
        <v>22563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333C7-4F96-4C78-9565-670CFEAE1D2D}">
  <sheetPr>
    <tabColor rgb="FF1F4E79"/>
  </sheetPr>
  <dimension ref="B1:AS623"/>
  <sheetViews>
    <sheetView workbookViewId="0">
      <selection activeCell="B32" sqref="B32"/>
    </sheetView>
  </sheetViews>
  <sheetFormatPr baseColWidth="10" defaultRowHeight="15" x14ac:dyDescent="0.25"/>
  <cols>
    <col min="1" max="1" width="11.42578125" style="283"/>
    <col min="2" max="2" width="35.7109375" style="283" customWidth="1"/>
    <col min="3" max="5" width="11.42578125" style="283"/>
    <col min="6" max="6" width="11.42578125" style="283" customWidth="1"/>
    <col min="7" max="7" width="16.28515625" style="283" customWidth="1"/>
    <col min="8" max="8" width="11.42578125" style="284"/>
    <col min="9" max="9" width="33.140625" style="283" customWidth="1"/>
    <col min="10" max="10" width="20.5703125" style="283" customWidth="1"/>
    <col min="11" max="13" width="11.42578125" style="283"/>
    <col min="14" max="14" width="16.5703125" style="283" customWidth="1"/>
    <col min="15" max="15" width="15.7109375" style="283" customWidth="1"/>
    <col min="16" max="16" width="14.85546875" style="283" customWidth="1"/>
    <col min="17" max="17" width="16" style="283" customWidth="1"/>
    <col min="18" max="19" width="11.42578125" style="283"/>
    <col min="20" max="20" width="19.140625" style="288" customWidth="1"/>
    <col min="21" max="21" width="11.42578125" style="283"/>
    <col min="22" max="22" width="29.140625" style="288" customWidth="1"/>
    <col min="23" max="23" width="11.42578125" style="283"/>
    <col min="24" max="24" width="21.140625" style="283" customWidth="1"/>
    <col min="25" max="28" width="11.42578125" style="283"/>
    <col min="29" max="29" width="16.85546875" style="283" customWidth="1"/>
    <col min="30" max="30" width="16.5703125" style="283" customWidth="1"/>
    <col min="31" max="31" width="16.28515625" style="283" customWidth="1"/>
    <col min="32" max="32" width="16.5703125" style="283" customWidth="1"/>
    <col min="33" max="34" width="11.42578125" style="283"/>
    <col min="35" max="35" width="18.28515625" style="288" customWidth="1"/>
    <col min="36" max="16384" width="11.42578125" style="283"/>
  </cols>
  <sheetData>
    <row r="1" spans="2:27" ht="18.75" x14ac:dyDescent="0.25">
      <c r="Q1" s="285"/>
      <c r="R1" s="285"/>
      <c r="S1" s="286"/>
      <c r="T1" s="287"/>
    </row>
    <row r="2" spans="2:27" ht="39.950000000000003" customHeight="1" x14ac:dyDescent="0.25">
      <c r="B2" s="289" t="s">
        <v>15078</v>
      </c>
      <c r="C2" s="31">
        <v>258</v>
      </c>
      <c r="D2" s="290" t="str">
        <f>IFERROR(INDEX(G24:G623,MATCH(C2,F24:F623,0)),"")</f>
        <v>Q058</v>
      </c>
      <c r="E2" s="291" t="s">
        <v>15079</v>
      </c>
      <c r="F2" s="291"/>
      <c r="G2" s="291"/>
      <c r="H2" s="291"/>
      <c r="I2" s="291"/>
      <c r="J2" s="291"/>
      <c r="K2" s="291"/>
      <c r="L2" s="291"/>
      <c r="M2" s="291"/>
      <c r="N2" s="291"/>
      <c r="O2" s="291"/>
      <c r="P2" s="291"/>
      <c r="Q2" s="285"/>
      <c r="R2" s="285"/>
      <c r="S2" s="286"/>
      <c r="T2" s="287"/>
    </row>
    <row r="3" spans="2:27" ht="39.950000000000003" customHeight="1" x14ac:dyDescent="0.25">
      <c r="B3" s="292" t="s">
        <v>95</v>
      </c>
      <c r="C3" s="293" t="str">
        <f>IFERROR(INDEX(I24:I623,MATCH(C2,F24:F623,0)),"")</f>
        <v>Réception</v>
      </c>
      <c r="D3" s="285"/>
      <c r="E3" s="285"/>
      <c r="F3" s="285"/>
      <c r="G3" s="285"/>
      <c r="H3" s="294"/>
      <c r="I3" s="286"/>
      <c r="J3" s="295"/>
      <c r="K3" s="285"/>
      <c r="L3" s="285"/>
      <c r="M3" s="285"/>
      <c r="N3" s="285"/>
      <c r="O3" s="285"/>
      <c r="P3" s="285"/>
      <c r="Q3" s="285"/>
      <c r="R3" s="285"/>
      <c r="S3" s="286"/>
      <c r="T3" s="287"/>
      <c r="U3" s="285"/>
      <c r="V3" s="287"/>
      <c r="W3" s="285"/>
      <c r="X3" s="285"/>
      <c r="Y3" s="285"/>
      <c r="Z3" s="285"/>
      <c r="AA3" s="285"/>
    </row>
    <row r="4" spans="2:27" ht="9.75" customHeight="1" x14ac:dyDescent="0.25">
      <c r="B4" s="296"/>
      <c r="C4" s="296"/>
      <c r="K4" s="285"/>
      <c r="L4" s="285"/>
      <c r="M4" s="285"/>
      <c r="N4" s="285"/>
      <c r="O4" s="285"/>
      <c r="P4" s="285"/>
      <c r="Q4" s="285"/>
      <c r="R4" s="285"/>
      <c r="S4" s="286"/>
      <c r="T4" s="287"/>
      <c r="U4" s="285"/>
      <c r="V4" s="287"/>
      <c r="W4" s="285"/>
      <c r="X4" s="285"/>
      <c r="Y4" s="285"/>
      <c r="Z4" s="285"/>
      <c r="AA4" s="285"/>
    </row>
    <row r="5" spans="2:27" ht="39.950000000000003" customHeight="1" x14ac:dyDescent="0.25">
      <c r="B5" s="297" t="s">
        <v>96</v>
      </c>
      <c r="C5" s="423" t="str">
        <f>IFERROR(INDEX(J24:J623,MATCH(C2,F24:F623,0)),"")</f>
        <v>Quel risque faut-il éviter avec le point « Réception », et quelle mesure sécurise le marché ?</v>
      </c>
      <c r="D5" s="424"/>
      <c r="E5" s="424"/>
      <c r="F5" s="424"/>
      <c r="G5" s="424"/>
      <c r="H5" s="424"/>
      <c r="I5" s="424"/>
      <c r="J5" s="424"/>
      <c r="K5" s="424"/>
      <c r="L5" s="424"/>
      <c r="M5" s="424"/>
      <c r="N5" s="424"/>
      <c r="O5" s="424"/>
      <c r="P5" s="424"/>
      <c r="Q5" s="298"/>
      <c r="R5" s="298"/>
      <c r="S5" s="286"/>
      <c r="T5" s="298"/>
      <c r="U5" s="298"/>
      <c r="V5" s="298"/>
      <c r="W5" s="298"/>
      <c r="X5" s="298"/>
      <c r="Y5" s="298"/>
      <c r="Z5" s="298"/>
      <c r="AA5" s="298"/>
    </row>
    <row r="6" spans="2:27" ht="39.950000000000003" customHeight="1" x14ac:dyDescent="0.25">
      <c r="B6" s="299" t="s">
        <v>98</v>
      </c>
      <c r="C6" s="425" t="str">
        <f>IFERROR(INDEX(L24:L623,MATCH(C2,F24:F623,0)),"")</f>
        <v>Nommer le risque, expliquer sa conséquence et proposer une sécurisation concrète.</v>
      </c>
      <c r="D6" s="426"/>
      <c r="E6" s="426"/>
      <c r="F6" s="426"/>
      <c r="G6" s="426"/>
      <c r="H6" s="426"/>
      <c r="I6" s="426"/>
      <c r="J6" s="426"/>
      <c r="K6" s="426"/>
      <c r="L6" s="426"/>
      <c r="M6" s="426"/>
      <c r="N6" s="426"/>
      <c r="O6" s="426"/>
      <c r="P6" s="426"/>
      <c r="Q6" s="300"/>
      <c r="R6" s="300"/>
      <c r="S6" s="300"/>
      <c r="T6" s="301"/>
      <c r="U6" s="300"/>
      <c r="V6" s="301"/>
      <c r="W6" s="300"/>
      <c r="X6" s="300"/>
      <c r="Y6" s="300"/>
      <c r="Z6" s="300"/>
      <c r="AA6" s="300"/>
    </row>
    <row r="7" spans="2:27" ht="66" customHeight="1" x14ac:dyDescent="0.25">
      <c r="B7" s="299" t="s">
        <v>15080</v>
      </c>
      <c r="C7" s="431" t="str">
        <f>IFERROR(INDEX(N24:N623,MATCH(C2,F24:F623,0)),"")</f>
        <v>Le risque est de accepter une livraison conforme en apparence mais non vérifiable documentairement. Cela rend la traçabilité fragile et le contrôle fournisseur peu fiable. La réponse doit montrer la conséquence concrète : concurrence faussée, offre incomparable, livraison non maîtrisée, preuve absente ou clause inapplicable. La sécurisation passe par une rédaction mesurable, une preuve demandée et une cohérence entre les pièces.</v>
      </c>
      <c r="D7" s="432"/>
      <c r="E7" s="432"/>
      <c r="F7" s="432"/>
      <c r="G7" s="432"/>
      <c r="H7" s="432"/>
      <c r="I7" s="432"/>
      <c r="J7" s="432"/>
      <c r="K7" s="432"/>
      <c r="L7" s="432"/>
      <c r="M7" s="432"/>
      <c r="N7" s="432"/>
      <c r="O7" s="432"/>
      <c r="P7" s="432"/>
      <c r="Q7" s="298"/>
      <c r="R7" s="298"/>
      <c r="S7" s="298"/>
      <c r="T7" s="298"/>
      <c r="U7" s="298"/>
      <c r="V7" s="298"/>
      <c r="W7" s="298"/>
      <c r="X7" s="298"/>
      <c r="Y7" s="298"/>
      <c r="Z7" s="298"/>
      <c r="AA7" s="298"/>
    </row>
    <row r="8" spans="2:27" ht="39.950000000000003" customHeight="1" x14ac:dyDescent="0.25">
      <c r="B8" s="299" t="s">
        <v>15081</v>
      </c>
      <c r="C8" s="429" t="str">
        <f>IFERROR(INDEX(AC24:AC623,MATCH(C2,F24:F623,0)),"")</f>
        <v>Réception : Le risque est de accepter une livraison conforme en apparence mais non vérifiable documentairement. Le risque doit être nommé avec sa mesure de sécurisation.</v>
      </c>
      <c r="D8" s="430"/>
      <c r="E8" s="430"/>
      <c r="F8" s="430"/>
      <c r="G8" s="430"/>
      <c r="H8" s="430"/>
      <c r="I8" s="430"/>
      <c r="J8" s="430"/>
      <c r="K8" s="430"/>
      <c r="L8" s="430"/>
      <c r="M8" s="430"/>
      <c r="N8" s="430"/>
      <c r="O8" s="430"/>
      <c r="P8" s="430"/>
      <c r="Q8" s="298"/>
      <c r="R8" s="298"/>
      <c r="S8" s="298"/>
      <c r="T8" s="298"/>
      <c r="U8" s="298"/>
      <c r="V8" s="298"/>
      <c r="W8" s="298"/>
      <c r="X8" s="298"/>
      <c r="Y8" s="298"/>
      <c r="Z8" s="298"/>
      <c r="AA8" s="298"/>
    </row>
    <row r="9" spans="2:27" ht="39.950000000000003" customHeight="1" x14ac:dyDescent="0.25">
      <c r="B9" s="299" t="s">
        <v>15082</v>
      </c>
      <c r="C9" s="429" t="str">
        <f>IFERROR(INDEX(P24:P623,MATCH(C2,F24:F623,0)),"")</f>
        <v>RÉCEPTION — RISQUE ET ERREUR À ÉVITER — RÉCEPTION, BON LIVRAISON, LOT, TEMPÉRATURE, RÉSERVE</v>
      </c>
      <c r="D9" s="430"/>
      <c r="E9" s="430"/>
      <c r="F9" s="430"/>
      <c r="G9" s="430"/>
      <c r="H9" s="430"/>
      <c r="I9" s="430"/>
      <c r="J9" s="430"/>
      <c r="K9" s="430"/>
      <c r="L9" s="430"/>
      <c r="M9" s="430"/>
      <c r="N9" s="430"/>
      <c r="O9" s="430"/>
      <c r="P9" s="430"/>
      <c r="Q9" s="298"/>
      <c r="R9" s="298"/>
      <c r="S9" s="298"/>
      <c r="T9" s="298"/>
      <c r="U9" s="298"/>
      <c r="V9" s="298"/>
      <c r="W9" s="298"/>
      <c r="X9" s="298"/>
      <c r="Y9" s="298"/>
      <c r="Z9" s="298"/>
      <c r="AA9" s="298"/>
    </row>
    <row r="10" spans="2:27" ht="39.950000000000003" customHeight="1" x14ac:dyDescent="0.25">
      <c r="B10" s="299" t="s">
        <v>15083</v>
      </c>
      <c r="C10" s="419" t="str">
        <f>IFERROR(INDEX($AE$24:$AE$623,MATCH($C$2,$F$24:$F$623,0)),"")</f>
        <v>Réception → Risque → Sécurisation.</v>
      </c>
      <c r="D10" s="420"/>
      <c r="E10" s="420"/>
      <c r="F10" s="420"/>
      <c r="G10" s="420"/>
      <c r="H10" s="420"/>
      <c r="I10" s="420"/>
      <c r="J10" s="420"/>
      <c r="K10" s="420"/>
      <c r="L10" s="420"/>
      <c r="M10" s="420"/>
      <c r="N10" s="420"/>
      <c r="O10" s="420"/>
      <c r="P10" s="420"/>
      <c r="Q10" s="298"/>
      <c r="R10" s="298"/>
      <c r="S10" s="298"/>
      <c r="T10" s="298"/>
      <c r="U10" s="298"/>
      <c r="V10" s="298"/>
      <c r="W10" s="298"/>
      <c r="X10" s="298"/>
      <c r="Y10" s="298"/>
      <c r="Z10" s="298"/>
      <c r="AA10" s="298"/>
    </row>
    <row r="11" spans="2:27" ht="39.950000000000003" customHeight="1" x14ac:dyDescent="0.25">
      <c r="B11" s="302" t="s">
        <v>15084</v>
      </c>
      <c r="C11" s="421" t="s">
        <v>15085</v>
      </c>
      <c r="D11" s="422"/>
      <c r="E11" s="422"/>
      <c r="F11" s="422"/>
      <c r="G11" s="422"/>
      <c r="H11" s="422"/>
      <c r="I11" s="422"/>
      <c r="J11" s="422"/>
      <c r="K11" s="422"/>
      <c r="L11" s="422"/>
      <c r="M11" s="422"/>
      <c r="N11" s="422"/>
      <c r="O11" s="422"/>
      <c r="P11" s="422"/>
      <c r="Q11" s="298"/>
      <c r="R11" s="298"/>
      <c r="S11" s="298"/>
      <c r="T11" s="298"/>
      <c r="U11" s="298"/>
      <c r="V11" s="298"/>
      <c r="W11" s="298"/>
      <c r="X11" s="298"/>
      <c r="Y11" s="298"/>
      <c r="Z11" s="298"/>
      <c r="AA11" s="298"/>
    </row>
    <row r="12" spans="2:27" ht="9.75" customHeight="1" x14ac:dyDescent="0.25">
      <c r="B12" s="296"/>
      <c r="Q12" s="285"/>
      <c r="R12" s="285"/>
      <c r="S12" s="286"/>
      <c r="T12" s="287"/>
      <c r="U12" s="285"/>
      <c r="V12" s="287"/>
      <c r="W12" s="285"/>
      <c r="X12" s="285"/>
      <c r="Y12" s="285"/>
      <c r="Z12" s="285"/>
      <c r="AA12" s="285"/>
    </row>
    <row r="13" spans="2:27" ht="39.950000000000003" customHeight="1" x14ac:dyDescent="0.25">
      <c r="B13" s="303" t="s">
        <v>97</v>
      </c>
      <c r="C13" s="423" t="str">
        <f>IFERROR(INDEX(K24:K623,MATCH(C2,F24:F623,0)),"")</f>
        <v>Quelle erreur peut poser problème avec le point « Réception », et comment l’éviter ?</v>
      </c>
      <c r="D13" s="424"/>
      <c r="E13" s="424"/>
      <c r="F13" s="424"/>
      <c r="G13" s="424"/>
      <c r="H13" s="424"/>
      <c r="I13" s="424"/>
      <c r="J13" s="424"/>
      <c r="K13" s="424"/>
      <c r="L13" s="424"/>
      <c r="M13" s="424"/>
      <c r="N13" s="424"/>
      <c r="O13" s="424"/>
      <c r="P13" s="424"/>
      <c r="Q13" s="298"/>
      <c r="R13" s="298"/>
      <c r="S13" s="286"/>
      <c r="T13" s="298"/>
      <c r="U13" s="298"/>
      <c r="V13" s="298"/>
      <c r="W13" s="298"/>
      <c r="X13" s="298"/>
      <c r="Y13" s="298"/>
      <c r="Z13" s="298"/>
      <c r="AA13" s="298"/>
    </row>
    <row r="14" spans="2:27" ht="39.950000000000003" customHeight="1" x14ac:dyDescent="0.25">
      <c r="B14" s="304" t="s">
        <v>99</v>
      </c>
      <c r="C14" s="425" t="str">
        <f>IFERROR(INDEX(M24:M623,MATCH(C2,F24:F623,0)),"")</f>
        <v>Donner l’erreur à éviter et ce qui peut bloquer si elle n’est pas corrigée.</v>
      </c>
      <c r="D14" s="426"/>
      <c r="E14" s="426"/>
      <c r="F14" s="426"/>
      <c r="G14" s="426"/>
      <c r="H14" s="426"/>
      <c r="I14" s="426"/>
      <c r="J14" s="426"/>
      <c r="K14" s="426"/>
      <c r="L14" s="426"/>
      <c r="M14" s="426"/>
      <c r="N14" s="426"/>
      <c r="O14" s="426"/>
      <c r="P14" s="426"/>
      <c r="Q14" s="300"/>
      <c r="R14" s="300"/>
      <c r="S14" s="300"/>
      <c r="T14" s="301"/>
      <c r="U14" s="300"/>
      <c r="V14" s="301"/>
      <c r="W14" s="300"/>
      <c r="X14" s="300"/>
      <c r="Y14" s="300"/>
      <c r="Z14" s="300"/>
      <c r="AA14" s="300"/>
    </row>
    <row r="15" spans="2:27" ht="60" customHeight="1" x14ac:dyDescent="0.25">
      <c r="B15" s="304" t="s">
        <v>15086</v>
      </c>
      <c r="C15" s="427" t="str">
        <f>IFERROR(INDEX(O24:O623,MATCH(C2,F24:F623,0)),"")</f>
        <v>Le problème est d’accepter un produit sans preuve claire ou avec une information qui ne correspond pas au produit livré. Il faut expliquer ce qui peut mal se passer : mauvais choix, livraison bloquée, comparaison impossible, promesse non tenue ou contrôle sans preuve. La correction consiste à écrire clairement ce qui est demandé et ce qui sera vérifié.</v>
      </c>
      <c r="D15" s="428"/>
      <c r="E15" s="428"/>
      <c r="F15" s="428"/>
      <c r="G15" s="428"/>
      <c r="H15" s="428"/>
      <c r="I15" s="428"/>
      <c r="J15" s="428"/>
      <c r="K15" s="428"/>
      <c r="L15" s="428"/>
      <c r="M15" s="428"/>
      <c r="N15" s="428"/>
      <c r="O15" s="428"/>
      <c r="P15" s="428"/>
      <c r="Q15" s="298"/>
      <c r="R15" s="298"/>
      <c r="S15" s="298"/>
      <c r="T15" s="298"/>
      <c r="U15" s="298"/>
      <c r="V15" s="298" t="s">
        <v>7335</v>
      </c>
      <c r="W15" s="298"/>
      <c r="X15" s="298"/>
      <c r="Y15" s="298"/>
      <c r="Z15" s="298"/>
      <c r="AA15" s="298"/>
    </row>
    <row r="16" spans="2:27" ht="39.950000000000003" customHeight="1" x14ac:dyDescent="0.25">
      <c r="B16" s="304" t="s">
        <v>15087</v>
      </c>
      <c r="C16" s="429" t="str">
        <f>IFERROR(INDEX(AD24:AD623,MATCH(C2,F24:F623,0)),"")</f>
        <v>Réception : Le problème est d’accepter un produit sans preuve claire ou avec une information qui ne correspond pas au produit. On explique le blocage et comment l’éviter.</v>
      </c>
      <c r="D16" s="430"/>
      <c r="E16" s="430"/>
      <c r="F16" s="430"/>
      <c r="G16" s="430"/>
      <c r="H16" s="430"/>
      <c r="I16" s="430"/>
      <c r="J16" s="430"/>
      <c r="K16" s="430"/>
      <c r="L16" s="430"/>
      <c r="M16" s="430"/>
      <c r="N16" s="430"/>
      <c r="O16" s="430"/>
      <c r="P16" s="430"/>
      <c r="Q16" s="298"/>
      <c r="R16" s="298"/>
      <c r="S16" s="298"/>
      <c r="T16" s="298"/>
      <c r="U16" s="298"/>
      <c r="V16" s="298" t="s">
        <v>15088</v>
      </c>
      <c r="W16" s="298"/>
      <c r="X16" s="298"/>
      <c r="Y16" s="298"/>
      <c r="Z16" s="298"/>
      <c r="AA16" s="298"/>
    </row>
    <row r="17" spans="2:45" ht="39.950000000000003" customHeight="1" x14ac:dyDescent="0.25">
      <c r="B17" s="304" t="s">
        <v>103</v>
      </c>
      <c r="C17" s="429" t="str">
        <f>IFERROR(INDEX(Q24:Q623,MATCH(C2,F24:F623,0)),"")</f>
        <v>Réception : repérer les erreurs qui faussent le contrôle — mots terrain : réception, camion, étiquette, température, bon</v>
      </c>
      <c r="D17" s="430"/>
      <c r="E17" s="430"/>
      <c r="F17" s="430"/>
      <c r="G17" s="430"/>
      <c r="H17" s="430"/>
      <c r="I17" s="430"/>
      <c r="J17" s="430"/>
      <c r="K17" s="430"/>
      <c r="L17" s="430"/>
      <c r="M17" s="430"/>
      <c r="N17" s="430"/>
      <c r="O17" s="430"/>
      <c r="P17" s="430"/>
      <c r="Q17" s="298"/>
      <c r="R17" s="298"/>
      <c r="S17" s="298"/>
      <c r="T17" s="298"/>
      <c r="U17" s="298"/>
      <c r="V17" s="298"/>
      <c r="W17" s="298"/>
      <c r="X17" s="298"/>
      <c r="Y17" s="298"/>
      <c r="Z17" s="298"/>
      <c r="AA17" s="298"/>
    </row>
    <row r="18" spans="2:45" ht="39.950000000000003" customHeight="1" x14ac:dyDescent="0.25">
      <c r="B18" s="304" t="s">
        <v>103</v>
      </c>
      <c r="C18" s="419" t="str">
        <f>IFERROR(INDEX(AF24:AF623,MATCH(C2,F24:F623,0)),"")</f>
        <v>Réception → Erreur → Correction.</v>
      </c>
      <c r="D18" s="420"/>
      <c r="E18" s="420"/>
      <c r="F18" s="420"/>
      <c r="G18" s="420"/>
      <c r="H18" s="420"/>
      <c r="I18" s="420"/>
      <c r="J18" s="420"/>
      <c r="K18" s="420"/>
      <c r="L18" s="420"/>
      <c r="M18" s="420"/>
      <c r="N18" s="420"/>
      <c r="O18" s="420"/>
      <c r="P18" s="420"/>
      <c r="Q18" s="298"/>
      <c r="R18" s="298"/>
      <c r="S18" s="298"/>
      <c r="T18" s="298"/>
      <c r="U18" s="298"/>
      <c r="V18" s="298"/>
      <c r="W18" s="298"/>
      <c r="X18" s="298"/>
      <c r="Y18" s="298"/>
      <c r="Z18" s="298"/>
      <c r="AA18" s="298"/>
    </row>
    <row r="19" spans="2:45" ht="39.950000000000003" customHeight="1" x14ac:dyDescent="0.25">
      <c r="B19" s="305" t="s">
        <v>15084</v>
      </c>
      <c r="C19" s="421" t="str">
        <f>IFERROR(INDEX($AI$24:$AI$623,MATCH($C$2,$F$24:$F$623,0)),"")</f>
        <v>Relance formateur : faire chercher une erreur réelle de terrain. Pour Réception, valoriser les réponses qui expliquent la conséquence pratique, pas seulement le mot “non conforme”.</v>
      </c>
      <c r="D19" s="422"/>
      <c r="E19" s="422"/>
      <c r="F19" s="422"/>
      <c r="G19" s="422"/>
      <c r="H19" s="422"/>
      <c r="I19" s="422"/>
      <c r="J19" s="422"/>
      <c r="K19" s="422"/>
      <c r="L19" s="422"/>
      <c r="M19" s="422"/>
      <c r="N19" s="422"/>
      <c r="O19" s="422"/>
      <c r="P19" s="422"/>
      <c r="Q19" s="298"/>
      <c r="R19" s="298"/>
      <c r="S19" s="298"/>
      <c r="T19" s="298"/>
      <c r="U19" s="298"/>
      <c r="V19" s="298"/>
      <c r="W19" s="298"/>
      <c r="X19" s="298"/>
      <c r="Y19" s="298"/>
      <c r="Z19" s="298"/>
      <c r="AA19" s="298"/>
    </row>
    <row r="21" spans="2:45" ht="15.75" x14ac:dyDescent="0.25">
      <c r="I21" s="306" t="s">
        <v>15089</v>
      </c>
      <c r="V21" s="307" t="s">
        <v>15090</v>
      </c>
    </row>
    <row r="23" spans="2:45" s="1" customFormat="1" ht="35.1" customHeight="1" x14ac:dyDescent="0.25">
      <c r="B23" s="306"/>
      <c r="C23" s="308" t="s">
        <v>15091</v>
      </c>
      <c r="D23" s="309"/>
      <c r="F23" s="39"/>
      <c r="G23" s="39" t="s">
        <v>93</v>
      </c>
      <c r="H23" s="306" t="s">
        <v>94</v>
      </c>
      <c r="I23" s="39" t="s">
        <v>95</v>
      </c>
      <c r="J23" s="39" t="s">
        <v>96</v>
      </c>
      <c r="K23" s="39" t="s">
        <v>97</v>
      </c>
      <c r="L23" s="39" t="s">
        <v>98</v>
      </c>
      <c r="M23" s="39" t="s">
        <v>99</v>
      </c>
      <c r="N23" s="39" t="s">
        <v>100</v>
      </c>
      <c r="O23" s="39" t="s">
        <v>101</v>
      </c>
      <c r="P23" s="39" t="s">
        <v>102</v>
      </c>
      <c r="Q23" s="39" t="s">
        <v>103</v>
      </c>
      <c r="R23" s="39" t="s">
        <v>104</v>
      </c>
      <c r="S23" s="39" t="s">
        <v>2</v>
      </c>
      <c r="T23" s="310" t="s">
        <v>105</v>
      </c>
      <c r="U23" s="2"/>
      <c r="V23" s="39" t="s">
        <v>93</v>
      </c>
      <c r="W23" s="39" t="s">
        <v>94</v>
      </c>
      <c r="X23" s="39" t="s">
        <v>95</v>
      </c>
      <c r="Y23" s="39" t="s">
        <v>96</v>
      </c>
      <c r="Z23" s="39" t="s">
        <v>97</v>
      </c>
      <c r="AA23" s="39" t="s">
        <v>98</v>
      </c>
      <c r="AB23" s="39" t="s">
        <v>99</v>
      </c>
      <c r="AC23" s="39" t="s">
        <v>100</v>
      </c>
      <c r="AD23" s="39" t="s">
        <v>101</v>
      </c>
      <c r="AE23" s="39" t="s">
        <v>102</v>
      </c>
      <c r="AF23" s="39" t="s">
        <v>103</v>
      </c>
      <c r="AG23" s="39" t="s">
        <v>104</v>
      </c>
      <c r="AH23" s="39" t="s">
        <v>2</v>
      </c>
      <c r="AI23" s="310" t="s">
        <v>105</v>
      </c>
      <c r="AJ23" s="2"/>
      <c r="AK23" s="2"/>
      <c r="AL23" s="2"/>
      <c r="AM23" s="2"/>
      <c r="AN23" s="2"/>
      <c r="AO23" s="2"/>
      <c r="AP23" s="2"/>
      <c r="AQ23" s="2"/>
      <c r="AS23" s="27">
        <v>1</v>
      </c>
    </row>
    <row r="24" spans="2:45" s="1" customFormat="1" ht="15.75" customHeight="1" x14ac:dyDescent="0.25">
      <c r="B24" s="311" t="s">
        <v>2858</v>
      </c>
      <c r="C24" s="312">
        <v>586</v>
      </c>
      <c r="D24" s="313" t="s">
        <v>215</v>
      </c>
      <c r="F24" s="312">
        <v>1</v>
      </c>
      <c r="G24" s="314" t="s">
        <v>106</v>
      </c>
      <c r="H24" s="239">
        <v>1</v>
      </c>
      <c r="I24" s="29" t="s">
        <v>107</v>
      </c>
      <c r="J24" s="29" t="s">
        <v>15092</v>
      </c>
      <c r="K24" s="29" t="s">
        <v>15093</v>
      </c>
      <c r="L24" s="29" t="s">
        <v>15094</v>
      </c>
      <c r="M24" s="29" t="s">
        <v>15095</v>
      </c>
      <c r="N24" s="29" t="s">
        <v>15096</v>
      </c>
      <c r="O24" s="29" t="s">
        <v>15097</v>
      </c>
      <c r="P24" s="29" t="s">
        <v>7331</v>
      </c>
      <c r="Q24" s="29" t="s">
        <v>7332</v>
      </c>
      <c r="R24" s="29" t="s">
        <v>15098</v>
      </c>
      <c r="S24" s="29" t="s">
        <v>15099</v>
      </c>
      <c r="T24" s="315" t="s">
        <v>15100</v>
      </c>
      <c r="U24" s="2" t="s">
        <v>7333</v>
      </c>
      <c r="V24" s="40" t="s">
        <v>15101</v>
      </c>
      <c r="W24" s="41">
        <v>1</v>
      </c>
      <c r="X24" s="29" t="s">
        <v>107</v>
      </c>
      <c r="Y24" s="29" t="s">
        <v>7325</v>
      </c>
      <c r="Z24" s="29" t="s">
        <v>7326</v>
      </c>
      <c r="AA24" s="29" t="s">
        <v>7327</v>
      </c>
      <c r="AB24" s="29" t="s">
        <v>7328</v>
      </c>
      <c r="AC24" s="29" t="s">
        <v>15102</v>
      </c>
      <c r="AD24" s="29" t="s">
        <v>15098</v>
      </c>
      <c r="AE24" s="29" t="s">
        <v>15103</v>
      </c>
      <c r="AF24" s="29" t="s">
        <v>15104</v>
      </c>
      <c r="AG24" s="29" t="s">
        <v>7333</v>
      </c>
      <c r="AH24" s="29" t="s">
        <v>7334</v>
      </c>
      <c r="AI24" s="315" t="s">
        <v>7335</v>
      </c>
      <c r="AJ24" s="2"/>
      <c r="AK24" s="2"/>
      <c r="AL24" s="2"/>
      <c r="AM24" s="2"/>
      <c r="AN24" s="2"/>
      <c r="AO24" s="2"/>
      <c r="AP24" s="2"/>
      <c r="AQ24" s="2"/>
      <c r="AS24" s="27">
        <v>1</v>
      </c>
    </row>
    <row r="25" spans="2:45" s="1" customFormat="1" ht="15.75" customHeight="1" x14ac:dyDescent="0.25">
      <c r="B25" s="316" t="s">
        <v>2248</v>
      </c>
      <c r="C25" s="312">
        <v>381</v>
      </c>
      <c r="D25" s="317" t="s">
        <v>209</v>
      </c>
      <c r="F25" s="312">
        <v>2</v>
      </c>
      <c r="G25" s="314" t="s">
        <v>109</v>
      </c>
      <c r="H25" s="239">
        <v>2</v>
      </c>
      <c r="I25" s="29" t="s">
        <v>107</v>
      </c>
      <c r="J25" s="29" t="s">
        <v>15105</v>
      </c>
      <c r="K25" s="29" t="s">
        <v>15106</v>
      </c>
      <c r="L25" s="29" t="s">
        <v>15107</v>
      </c>
      <c r="M25" s="29" t="s">
        <v>15108</v>
      </c>
      <c r="N25" s="29" t="s">
        <v>15109</v>
      </c>
      <c r="O25" s="29" t="s">
        <v>15110</v>
      </c>
      <c r="P25" s="29" t="s">
        <v>7342</v>
      </c>
      <c r="Q25" s="29" t="s">
        <v>7343</v>
      </c>
      <c r="R25" s="29" t="s">
        <v>15111</v>
      </c>
      <c r="S25" s="29" t="s">
        <v>15112</v>
      </c>
      <c r="T25" s="315" t="s">
        <v>15113</v>
      </c>
      <c r="U25" s="2" t="s">
        <v>7344</v>
      </c>
      <c r="V25" s="40" t="s">
        <v>15101</v>
      </c>
      <c r="W25" s="41">
        <v>2</v>
      </c>
      <c r="X25" s="29" t="s">
        <v>107</v>
      </c>
      <c r="Y25" s="29" t="s">
        <v>7336</v>
      </c>
      <c r="Z25" s="29" t="s">
        <v>7337</v>
      </c>
      <c r="AA25" s="29" t="s">
        <v>7338</v>
      </c>
      <c r="AB25" s="29" t="s">
        <v>7339</v>
      </c>
      <c r="AC25" s="29" t="s">
        <v>15114</v>
      </c>
      <c r="AD25" s="29" t="s">
        <v>15111</v>
      </c>
      <c r="AE25" s="29" t="s">
        <v>15115</v>
      </c>
      <c r="AF25" s="29" t="s">
        <v>15116</v>
      </c>
      <c r="AG25" s="29" t="s">
        <v>7344</v>
      </c>
      <c r="AH25" s="29" t="s">
        <v>7345</v>
      </c>
      <c r="AI25" s="315" t="s">
        <v>7346</v>
      </c>
      <c r="AJ25" s="2"/>
      <c r="AK25" s="2"/>
      <c r="AL25" s="2"/>
      <c r="AM25" s="2"/>
      <c r="AN25" s="2"/>
      <c r="AO25" s="2"/>
      <c r="AP25" s="2"/>
      <c r="AQ25" s="2"/>
      <c r="AS25" s="27">
        <v>1</v>
      </c>
    </row>
    <row r="26" spans="2:45" s="1" customFormat="1" ht="15.75" customHeight="1" x14ac:dyDescent="0.25">
      <c r="B26" s="316" t="s">
        <v>142</v>
      </c>
      <c r="C26" s="312">
        <v>26</v>
      </c>
      <c r="D26" s="318" t="s">
        <v>141</v>
      </c>
      <c r="F26" s="312">
        <v>3</v>
      </c>
      <c r="G26" s="314" t="s">
        <v>111</v>
      </c>
      <c r="H26" s="239">
        <v>3</v>
      </c>
      <c r="I26" s="29" t="s">
        <v>107</v>
      </c>
      <c r="J26" s="29" t="s">
        <v>15117</v>
      </c>
      <c r="K26" s="29" t="s">
        <v>15118</v>
      </c>
      <c r="L26" s="29" t="s">
        <v>15119</v>
      </c>
      <c r="M26" s="29" t="s">
        <v>15120</v>
      </c>
      <c r="N26" s="29" t="s">
        <v>15121</v>
      </c>
      <c r="O26" s="29" t="s">
        <v>15122</v>
      </c>
      <c r="P26" s="29" t="s">
        <v>7353</v>
      </c>
      <c r="Q26" s="29" t="s">
        <v>7354</v>
      </c>
      <c r="R26" s="29" t="s">
        <v>15123</v>
      </c>
      <c r="S26" s="29" t="s">
        <v>15124</v>
      </c>
      <c r="T26" s="315" t="s">
        <v>15125</v>
      </c>
      <c r="U26" s="2" t="s">
        <v>7355</v>
      </c>
      <c r="V26" s="40" t="s">
        <v>15101</v>
      </c>
      <c r="W26" s="41">
        <v>3</v>
      </c>
      <c r="X26" s="29" t="s">
        <v>107</v>
      </c>
      <c r="Y26" s="29" t="s">
        <v>7347</v>
      </c>
      <c r="Z26" s="29" t="s">
        <v>7348</v>
      </c>
      <c r="AA26" s="29" t="s">
        <v>7349</v>
      </c>
      <c r="AB26" s="29" t="s">
        <v>7350</v>
      </c>
      <c r="AC26" s="29" t="s">
        <v>15126</v>
      </c>
      <c r="AD26" s="29" t="s">
        <v>15123</v>
      </c>
      <c r="AE26" s="29" t="s">
        <v>15127</v>
      </c>
      <c r="AF26" s="29" t="s">
        <v>15128</v>
      </c>
      <c r="AG26" s="29" t="s">
        <v>7355</v>
      </c>
      <c r="AH26" s="29" t="s">
        <v>7356</v>
      </c>
      <c r="AI26" s="315" t="s">
        <v>7357</v>
      </c>
      <c r="AJ26" s="2"/>
      <c r="AK26" s="2"/>
      <c r="AL26" s="2"/>
      <c r="AM26" s="2"/>
      <c r="AN26" s="2"/>
      <c r="AO26" s="2"/>
      <c r="AP26" s="2"/>
      <c r="AQ26" s="2"/>
      <c r="AS26" s="27">
        <v>1</v>
      </c>
    </row>
    <row r="27" spans="2:45" s="1" customFormat="1" ht="15.75" customHeight="1" x14ac:dyDescent="0.25">
      <c r="B27" s="316" t="s">
        <v>2241</v>
      </c>
      <c r="C27" s="312">
        <v>346</v>
      </c>
      <c r="D27" s="317" t="s">
        <v>165</v>
      </c>
      <c r="F27" s="312">
        <v>4</v>
      </c>
      <c r="G27" s="314" t="s">
        <v>113</v>
      </c>
      <c r="H27" s="239">
        <v>4</v>
      </c>
      <c r="I27" s="29" t="s">
        <v>107</v>
      </c>
      <c r="J27" s="29" t="s">
        <v>15129</v>
      </c>
      <c r="K27" s="29" t="s">
        <v>15130</v>
      </c>
      <c r="L27" s="29" t="s">
        <v>15131</v>
      </c>
      <c r="M27" s="29" t="s">
        <v>15132</v>
      </c>
      <c r="N27" s="29" t="s">
        <v>15133</v>
      </c>
      <c r="O27" s="29" t="s">
        <v>15134</v>
      </c>
      <c r="P27" s="29" t="s">
        <v>7364</v>
      </c>
      <c r="Q27" s="29" t="s">
        <v>7365</v>
      </c>
      <c r="R27" s="29" t="s">
        <v>15135</v>
      </c>
      <c r="S27" s="29" t="s">
        <v>15136</v>
      </c>
      <c r="T27" s="315" t="s">
        <v>15137</v>
      </c>
      <c r="U27" s="2" t="s">
        <v>7366</v>
      </c>
      <c r="V27" s="40" t="s">
        <v>15101</v>
      </c>
      <c r="W27" s="41">
        <v>4</v>
      </c>
      <c r="X27" s="29" t="s">
        <v>107</v>
      </c>
      <c r="Y27" s="29" t="s">
        <v>7358</v>
      </c>
      <c r="Z27" s="29" t="s">
        <v>7359</v>
      </c>
      <c r="AA27" s="29" t="s">
        <v>7360</v>
      </c>
      <c r="AB27" s="29" t="s">
        <v>7361</v>
      </c>
      <c r="AC27" s="29" t="s">
        <v>15138</v>
      </c>
      <c r="AD27" s="29" t="s">
        <v>15135</v>
      </c>
      <c r="AE27" s="29" t="s">
        <v>15139</v>
      </c>
      <c r="AF27" s="29" t="s">
        <v>15140</v>
      </c>
      <c r="AG27" s="29" t="s">
        <v>7366</v>
      </c>
      <c r="AH27" s="29" t="s">
        <v>7367</v>
      </c>
      <c r="AI27" s="315" t="s">
        <v>7368</v>
      </c>
      <c r="AJ27" s="2"/>
      <c r="AK27" s="2"/>
      <c r="AL27" s="2"/>
      <c r="AM27" s="2"/>
      <c r="AN27" s="2"/>
      <c r="AO27" s="2"/>
      <c r="AP27" s="2"/>
      <c r="AQ27" s="2"/>
      <c r="AS27" s="27">
        <v>1</v>
      </c>
    </row>
    <row r="28" spans="2:45" s="1" customFormat="1" ht="15.75" customHeight="1" x14ac:dyDescent="0.25">
      <c r="B28" s="316" t="s">
        <v>1970</v>
      </c>
      <c r="C28" s="312">
        <v>131</v>
      </c>
      <c r="D28" s="319" t="s">
        <v>147</v>
      </c>
      <c r="F28" s="312">
        <v>5</v>
      </c>
      <c r="G28" s="314" t="s">
        <v>115</v>
      </c>
      <c r="H28" s="239">
        <v>5</v>
      </c>
      <c r="I28" s="29" t="s">
        <v>107</v>
      </c>
      <c r="J28" s="29" t="s">
        <v>15141</v>
      </c>
      <c r="K28" s="29" t="s">
        <v>15142</v>
      </c>
      <c r="L28" s="29" t="s">
        <v>15143</v>
      </c>
      <c r="M28" s="29" t="s">
        <v>15144</v>
      </c>
      <c r="N28" s="29" t="s">
        <v>15145</v>
      </c>
      <c r="O28" s="29" t="s">
        <v>15146</v>
      </c>
      <c r="P28" s="29" t="s">
        <v>7375</v>
      </c>
      <c r="Q28" s="29" t="s">
        <v>7376</v>
      </c>
      <c r="R28" s="29" t="s">
        <v>15147</v>
      </c>
      <c r="S28" s="29" t="s">
        <v>15148</v>
      </c>
      <c r="T28" s="315" t="s">
        <v>15149</v>
      </c>
      <c r="U28" s="2" t="s">
        <v>7377</v>
      </c>
      <c r="V28" s="40" t="s">
        <v>15101</v>
      </c>
      <c r="W28" s="41">
        <v>5</v>
      </c>
      <c r="X28" s="29" t="s">
        <v>107</v>
      </c>
      <c r="Y28" s="29" t="s">
        <v>7369</v>
      </c>
      <c r="Z28" s="29" t="s">
        <v>7370</v>
      </c>
      <c r="AA28" s="29" t="s">
        <v>7371</v>
      </c>
      <c r="AB28" s="29" t="s">
        <v>7372</v>
      </c>
      <c r="AC28" s="29" t="s">
        <v>15150</v>
      </c>
      <c r="AD28" s="29" t="s">
        <v>15147</v>
      </c>
      <c r="AE28" s="29" t="s">
        <v>15151</v>
      </c>
      <c r="AF28" s="29" t="s">
        <v>15152</v>
      </c>
      <c r="AG28" s="29" t="s">
        <v>7377</v>
      </c>
      <c r="AH28" s="29" t="s">
        <v>7378</v>
      </c>
      <c r="AI28" s="315" t="s">
        <v>7379</v>
      </c>
      <c r="AJ28" s="2"/>
      <c r="AK28" s="2"/>
      <c r="AL28" s="2"/>
      <c r="AM28" s="2"/>
      <c r="AN28" s="2"/>
      <c r="AO28" s="2"/>
      <c r="AP28" s="2"/>
      <c r="AQ28" s="2"/>
      <c r="AS28" s="27">
        <v>1</v>
      </c>
    </row>
    <row r="29" spans="2:45" s="1" customFormat="1" ht="15.75" customHeight="1" x14ac:dyDescent="0.25">
      <c r="B29" s="320" t="s">
        <v>2295</v>
      </c>
      <c r="C29" s="312">
        <v>401</v>
      </c>
      <c r="D29" s="321" t="s">
        <v>106</v>
      </c>
      <c r="F29" s="312">
        <v>6</v>
      </c>
      <c r="G29" s="314" t="s">
        <v>117</v>
      </c>
      <c r="H29" s="239">
        <v>6</v>
      </c>
      <c r="I29" s="29" t="s">
        <v>118</v>
      </c>
      <c r="J29" s="29" t="s">
        <v>15153</v>
      </c>
      <c r="K29" s="29" t="s">
        <v>15154</v>
      </c>
      <c r="L29" s="29" t="s">
        <v>15094</v>
      </c>
      <c r="M29" s="29" t="s">
        <v>15095</v>
      </c>
      <c r="N29" s="29" t="s">
        <v>15155</v>
      </c>
      <c r="O29" s="29" t="s">
        <v>15156</v>
      </c>
      <c r="P29" s="29" t="s">
        <v>7386</v>
      </c>
      <c r="Q29" s="29" t="s">
        <v>7387</v>
      </c>
      <c r="R29" s="29" t="s">
        <v>15157</v>
      </c>
      <c r="S29" s="29" t="s">
        <v>15158</v>
      </c>
      <c r="T29" s="315" t="s">
        <v>15159</v>
      </c>
      <c r="U29" s="2" t="s">
        <v>7388</v>
      </c>
      <c r="V29" s="40" t="s">
        <v>15101</v>
      </c>
      <c r="W29" s="41">
        <v>6</v>
      </c>
      <c r="X29" s="29" t="s">
        <v>118</v>
      </c>
      <c r="Y29" s="29" t="s">
        <v>7380</v>
      </c>
      <c r="Z29" s="29" t="s">
        <v>7381</v>
      </c>
      <c r="AA29" s="29" t="s">
        <v>7382</v>
      </c>
      <c r="AB29" s="29" t="s">
        <v>7383</v>
      </c>
      <c r="AC29" s="29" t="s">
        <v>15160</v>
      </c>
      <c r="AD29" s="29" t="s">
        <v>15157</v>
      </c>
      <c r="AE29" s="29" t="s">
        <v>15161</v>
      </c>
      <c r="AF29" s="29" t="s">
        <v>15162</v>
      </c>
      <c r="AG29" s="29" t="s">
        <v>7388</v>
      </c>
      <c r="AH29" s="29" t="s">
        <v>7389</v>
      </c>
      <c r="AI29" s="315" t="s">
        <v>7390</v>
      </c>
      <c r="AJ29" s="2"/>
      <c r="AK29" s="2"/>
      <c r="AL29" s="2"/>
      <c r="AM29" s="2"/>
      <c r="AN29" s="2"/>
      <c r="AO29" s="2"/>
      <c r="AP29" s="2"/>
      <c r="AQ29" s="2"/>
      <c r="AS29" s="27">
        <v>1</v>
      </c>
    </row>
    <row r="30" spans="2:45" s="1" customFormat="1" ht="15.75" customHeight="1" x14ac:dyDescent="0.25">
      <c r="B30" s="320" t="s">
        <v>2314</v>
      </c>
      <c r="C30" s="312">
        <v>496</v>
      </c>
      <c r="D30" s="321" t="s">
        <v>227</v>
      </c>
      <c r="F30" s="312">
        <v>7</v>
      </c>
      <c r="G30" s="314" t="s">
        <v>119</v>
      </c>
      <c r="H30" s="239">
        <v>7</v>
      </c>
      <c r="I30" s="29" t="s">
        <v>118</v>
      </c>
      <c r="J30" s="29" t="s">
        <v>15163</v>
      </c>
      <c r="K30" s="29" t="s">
        <v>15164</v>
      </c>
      <c r="L30" s="29" t="s">
        <v>15107</v>
      </c>
      <c r="M30" s="29" t="s">
        <v>15108</v>
      </c>
      <c r="N30" s="29" t="s">
        <v>15165</v>
      </c>
      <c r="O30" s="29" t="s">
        <v>15166</v>
      </c>
      <c r="P30" s="29" t="s">
        <v>7397</v>
      </c>
      <c r="Q30" s="29" t="s">
        <v>7398</v>
      </c>
      <c r="R30" s="29" t="s">
        <v>15167</v>
      </c>
      <c r="S30" s="29" t="s">
        <v>15168</v>
      </c>
      <c r="T30" s="315" t="s">
        <v>15169</v>
      </c>
      <c r="U30" s="2" t="s">
        <v>7399</v>
      </c>
      <c r="V30" s="40" t="s">
        <v>15101</v>
      </c>
      <c r="W30" s="41">
        <v>7</v>
      </c>
      <c r="X30" s="29" t="s">
        <v>118</v>
      </c>
      <c r="Y30" s="29" t="s">
        <v>7391</v>
      </c>
      <c r="Z30" s="29" t="s">
        <v>7392</v>
      </c>
      <c r="AA30" s="29" t="s">
        <v>7393</v>
      </c>
      <c r="AB30" s="29" t="s">
        <v>7394</v>
      </c>
      <c r="AC30" s="29" t="s">
        <v>15170</v>
      </c>
      <c r="AD30" s="29" t="s">
        <v>15167</v>
      </c>
      <c r="AE30" s="29" t="s">
        <v>15171</v>
      </c>
      <c r="AF30" s="29" t="s">
        <v>15172</v>
      </c>
      <c r="AG30" s="29" t="s">
        <v>7399</v>
      </c>
      <c r="AH30" s="29" t="s">
        <v>7400</v>
      </c>
      <c r="AI30" s="315" t="s">
        <v>7401</v>
      </c>
      <c r="AJ30" s="2"/>
      <c r="AK30" s="2"/>
      <c r="AL30" s="2"/>
      <c r="AM30" s="2"/>
      <c r="AN30" s="2"/>
      <c r="AO30" s="2"/>
      <c r="AP30" s="2"/>
      <c r="AQ30" s="2"/>
      <c r="AS30" s="27">
        <v>1</v>
      </c>
    </row>
    <row r="31" spans="2:45" s="1" customFormat="1" ht="15.75" customHeight="1" x14ac:dyDescent="0.25">
      <c r="B31" s="320" t="s">
        <v>2307</v>
      </c>
      <c r="C31" s="312">
        <v>461</v>
      </c>
      <c r="D31" s="321" t="s">
        <v>183</v>
      </c>
      <c r="F31" s="312">
        <v>8</v>
      </c>
      <c r="G31" s="314" t="s">
        <v>120</v>
      </c>
      <c r="H31" s="239">
        <v>8</v>
      </c>
      <c r="I31" s="29" t="s">
        <v>118</v>
      </c>
      <c r="J31" s="29" t="s">
        <v>15173</v>
      </c>
      <c r="K31" s="29" t="s">
        <v>15174</v>
      </c>
      <c r="L31" s="29" t="s">
        <v>15119</v>
      </c>
      <c r="M31" s="29" t="s">
        <v>15120</v>
      </c>
      <c r="N31" s="29" t="s">
        <v>15175</v>
      </c>
      <c r="O31" s="29" t="s">
        <v>15176</v>
      </c>
      <c r="P31" s="29" t="s">
        <v>7408</v>
      </c>
      <c r="Q31" s="29" t="s">
        <v>7409</v>
      </c>
      <c r="R31" s="29" t="s">
        <v>15177</v>
      </c>
      <c r="S31" s="29" t="s">
        <v>15178</v>
      </c>
      <c r="T31" s="315" t="s">
        <v>15179</v>
      </c>
      <c r="U31" s="2" t="s">
        <v>7410</v>
      </c>
      <c r="V31" s="40" t="s">
        <v>15101</v>
      </c>
      <c r="W31" s="41">
        <v>8</v>
      </c>
      <c r="X31" s="29" t="s">
        <v>118</v>
      </c>
      <c r="Y31" s="29" t="s">
        <v>7402</v>
      </c>
      <c r="Z31" s="29" t="s">
        <v>7403</v>
      </c>
      <c r="AA31" s="29" t="s">
        <v>7404</v>
      </c>
      <c r="AB31" s="29" t="s">
        <v>7405</v>
      </c>
      <c r="AC31" s="29" t="s">
        <v>15180</v>
      </c>
      <c r="AD31" s="29" t="s">
        <v>15177</v>
      </c>
      <c r="AE31" s="29" t="s">
        <v>15181</v>
      </c>
      <c r="AF31" s="29" t="s">
        <v>15182</v>
      </c>
      <c r="AG31" s="29" t="s">
        <v>7410</v>
      </c>
      <c r="AH31" s="29" t="s">
        <v>7411</v>
      </c>
      <c r="AI31" s="315" t="s">
        <v>7412</v>
      </c>
      <c r="AJ31" s="2"/>
      <c r="AK31" s="2"/>
      <c r="AL31" s="2"/>
      <c r="AM31" s="2"/>
      <c r="AN31" s="2"/>
      <c r="AO31" s="2"/>
      <c r="AP31" s="2"/>
      <c r="AQ31" s="2"/>
      <c r="AS31" s="27">
        <v>1</v>
      </c>
    </row>
    <row r="32" spans="2:45" s="1" customFormat="1" ht="15.75" customHeight="1" x14ac:dyDescent="0.25">
      <c r="B32" s="316" t="s">
        <v>222</v>
      </c>
      <c r="C32" s="312">
        <v>91</v>
      </c>
      <c r="D32" s="318" t="s">
        <v>221</v>
      </c>
      <c r="F32" s="312">
        <v>9</v>
      </c>
      <c r="G32" s="314" t="s">
        <v>121</v>
      </c>
      <c r="H32" s="239">
        <v>9</v>
      </c>
      <c r="I32" s="29" t="s">
        <v>118</v>
      </c>
      <c r="J32" s="29" t="s">
        <v>15183</v>
      </c>
      <c r="K32" s="29" t="s">
        <v>15184</v>
      </c>
      <c r="L32" s="29" t="s">
        <v>15131</v>
      </c>
      <c r="M32" s="29" t="s">
        <v>15132</v>
      </c>
      <c r="N32" s="29" t="s">
        <v>15185</v>
      </c>
      <c r="O32" s="29" t="s">
        <v>15186</v>
      </c>
      <c r="P32" s="29" t="s">
        <v>7419</v>
      </c>
      <c r="Q32" s="29" t="s">
        <v>7420</v>
      </c>
      <c r="R32" s="29" t="s">
        <v>15187</v>
      </c>
      <c r="S32" s="29" t="s">
        <v>15188</v>
      </c>
      <c r="T32" s="315" t="s">
        <v>15189</v>
      </c>
      <c r="U32" s="2" t="s">
        <v>7421</v>
      </c>
      <c r="V32" s="40" t="s">
        <v>15101</v>
      </c>
      <c r="W32" s="41">
        <v>9</v>
      </c>
      <c r="X32" s="29" t="s">
        <v>118</v>
      </c>
      <c r="Y32" s="29" t="s">
        <v>7413</v>
      </c>
      <c r="Z32" s="29" t="s">
        <v>7414</v>
      </c>
      <c r="AA32" s="29" t="s">
        <v>7415</v>
      </c>
      <c r="AB32" s="29" t="s">
        <v>7416</v>
      </c>
      <c r="AC32" s="29" t="s">
        <v>15190</v>
      </c>
      <c r="AD32" s="29" t="s">
        <v>15187</v>
      </c>
      <c r="AE32" s="29" t="s">
        <v>15191</v>
      </c>
      <c r="AF32" s="29" t="s">
        <v>15192</v>
      </c>
      <c r="AG32" s="29" t="s">
        <v>7421</v>
      </c>
      <c r="AH32" s="29" t="s">
        <v>7422</v>
      </c>
      <c r="AI32" s="315" t="s">
        <v>7423</v>
      </c>
      <c r="AJ32" s="2"/>
      <c r="AK32" s="2"/>
      <c r="AL32" s="2"/>
      <c r="AM32" s="2"/>
      <c r="AN32" s="2"/>
      <c r="AO32" s="2"/>
      <c r="AP32" s="2"/>
      <c r="AQ32" s="2"/>
      <c r="AS32" s="27">
        <v>1</v>
      </c>
    </row>
    <row r="33" spans="2:45" s="1" customFormat="1" ht="15.75" customHeight="1" x14ac:dyDescent="0.25">
      <c r="B33" s="316" t="s">
        <v>1965</v>
      </c>
      <c r="C33" s="312">
        <v>106</v>
      </c>
      <c r="D33" s="319" t="s">
        <v>117</v>
      </c>
      <c r="F33" s="312">
        <v>10</v>
      </c>
      <c r="G33" s="314" t="s">
        <v>122</v>
      </c>
      <c r="H33" s="239">
        <v>10</v>
      </c>
      <c r="I33" s="29" t="s">
        <v>118</v>
      </c>
      <c r="J33" s="29" t="s">
        <v>15193</v>
      </c>
      <c r="K33" s="29" t="s">
        <v>15194</v>
      </c>
      <c r="L33" s="29" t="s">
        <v>15143</v>
      </c>
      <c r="M33" s="29" t="s">
        <v>15144</v>
      </c>
      <c r="N33" s="29" t="s">
        <v>15145</v>
      </c>
      <c r="O33" s="29" t="s">
        <v>15146</v>
      </c>
      <c r="P33" s="29" t="s">
        <v>7430</v>
      </c>
      <c r="Q33" s="29" t="s">
        <v>7431</v>
      </c>
      <c r="R33" s="29" t="s">
        <v>15195</v>
      </c>
      <c r="S33" s="29" t="s">
        <v>15196</v>
      </c>
      <c r="T33" s="315" t="s">
        <v>15197</v>
      </c>
      <c r="U33" s="2" t="s">
        <v>7432</v>
      </c>
      <c r="V33" s="40" t="s">
        <v>15101</v>
      </c>
      <c r="W33" s="41">
        <v>10</v>
      </c>
      <c r="X33" s="29" t="s">
        <v>118</v>
      </c>
      <c r="Y33" s="29" t="s">
        <v>7424</v>
      </c>
      <c r="Z33" s="29" t="s">
        <v>7425</v>
      </c>
      <c r="AA33" s="29" t="s">
        <v>7426</v>
      </c>
      <c r="AB33" s="29" t="s">
        <v>7427</v>
      </c>
      <c r="AC33" s="29" t="s">
        <v>15198</v>
      </c>
      <c r="AD33" s="29" t="s">
        <v>15195</v>
      </c>
      <c r="AE33" s="29" t="s">
        <v>15199</v>
      </c>
      <c r="AF33" s="29" t="s">
        <v>15200</v>
      </c>
      <c r="AG33" s="29" t="s">
        <v>7432</v>
      </c>
      <c r="AH33" s="29" t="s">
        <v>7433</v>
      </c>
      <c r="AI33" s="315" t="s">
        <v>7434</v>
      </c>
      <c r="AJ33" s="2"/>
      <c r="AK33" s="2"/>
      <c r="AL33" s="2"/>
      <c r="AM33" s="2"/>
      <c r="AN33" s="2"/>
      <c r="AO33" s="2"/>
      <c r="AP33" s="2"/>
      <c r="AQ33" s="2"/>
      <c r="AS33" s="27">
        <v>1</v>
      </c>
    </row>
    <row r="34" spans="2:45" s="1" customFormat="1" ht="15.75" customHeight="1" x14ac:dyDescent="0.25">
      <c r="B34" s="316" t="s">
        <v>1973</v>
      </c>
      <c r="C34" s="312">
        <v>146</v>
      </c>
      <c r="D34" s="319" t="s">
        <v>165</v>
      </c>
      <c r="F34" s="312">
        <v>11</v>
      </c>
      <c r="G34" s="314" t="s">
        <v>123</v>
      </c>
      <c r="H34" s="239">
        <v>11</v>
      </c>
      <c r="I34" s="29" t="s">
        <v>124</v>
      </c>
      <c r="J34" s="29" t="s">
        <v>15201</v>
      </c>
      <c r="K34" s="29" t="s">
        <v>15202</v>
      </c>
      <c r="L34" s="29" t="s">
        <v>15094</v>
      </c>
      <c r="M34" s="29" t="s">
        <v>15095</v>
      </c>
      <c r="N34" s="29" t="s">
        <v>15203</v>
      </c>
      <c r="O34" s="29" t="s">
        <v>15204</v>
      </c>
      <c r="P34" s="29" t="s">
        <v>7441</v>
      </c>
      <c r="Q34" s="29" t="s">
        <v>7442</v>
      </c>
      <c r="R34" s="29" t="s">
        <v>15205</v>
      </c>
      <c r="S34" s="29" t="s">
        <v>15206</v>
      </c>
      <c r="T34" s="315" t="s">
        <v>15207</v>
      </c>
      <c r="U34" s="2" t="s">
        <v>7443</v>
      </c>
      <c r="V34" s="40" t="s">
        <v>15101</v>
      </c>
      <c r="W34" s="41">
        <v>11</v>
      </c>
      <c r="X34" s="29" t="s">
        <v>124</v>
      </c>
      <c r="Y34" s="29" t="s">
        <v>7435</v>
      </c>
      <c r="Z34" s="29" t="s">
        <v>7436</v>
      </c>
      <c r="AA34" s="29" t="s">
        <v>7437</v>
      </c>
      <c r="AB34" s="29" t="s">
        <v>7438</v>
      </c>
      <c r="AC34" s="29" t="s">
        <v>15208</v>
      </c>
      <c r="AD34" s="29" t="s">
        <v>15205</v>
      </c>
      <c r="AE34" s="29" t="s">
        <v>15209</v>
      </c>
      <c r="AF34" s="29" t="s">
        <v>15210</v>
      </c>
      <c r="AG34" s="29" t="s">
        <v>7443</v>
      </c>
      <c r="AH34" s="29" t="s">
        <v>7444</v>
      </c>
      <c r="AI34" s="315" t="s">
        <v>7445</v>
      </c>
      <c r="AJ34" s="2"/>
      <c r="AK34" s="2"/>
      <c r="AL34" s="2"/>
      <c r="AM34" s="2"/>
      <c r="AN34" s="2"/>
      <c r="AO34" s="2"/>
      <c r="AP34" s="2"/>
      <c r="AQ34" s="2"/>
      <c r="AS34" s="27">
        <v>1</v>
      </c>
    </row>
    <row r="35" spans="2:45" s="1" customFormat="1" ht="15.75" customHeight="1" x14ac:dyDescent="0.25">
      <c r="B35" s="320" t="s">
        <v>2308</v>
      </c>
      <c r="C35" s="312">
        <v>466</v>
      </c>
      <c r="D35" s="321" t="s">
        <v>190</v>
      </c>
      <c r="F35" s="312">
        <v>12</v>
      </c>
      <c r="G35" s="314" t="s">
        <v>125</v>
      </c>
      <c r="H35" s="239">
        <v>12</v>
      </c>
      <c r="I35" s="29" t="s">
        <v>124</v>
      </c>
      <c r="J35" s="29" t="s">
        <v>15211</v>
      </c>
      <c r="K35" s="29" t="s">
        <v>15212</v>
      </c>
      <c r="L35" s="29" t="s">
        <v>15107</v>
      </c>
      <c r="M35" s="29" t="s">
        <v>15108</v>
      </c>
      <c r="N35" s="29" t="s">
        <v>15213</v>
      </c>
      <c r="O35" s="29" t="s">
        <v>15214</v>
      </c>
      <c r="P35" s="29" t="s">
        <v>7452</v>
      </c>
      <c r="Q35" s="29" t="s">
        <v>7453</v>
      </c>
      <c r="R35" s="29" t="s">
        <v>15215</v>
      </c>
      <c r="S35" s="29" t="s">
        <v>15216</v>
      </c>
      <c r="T35" s="315" t="s">
        <v>15217</v>
      </c>
      <c r="U35" s="2" t="s">
        <v>7454</v>
      </c>
      <c r="V35" s="40" t="s">
        <v>15101</v>
      </c>
      <c r="W35" s="41">
        <v>12</v>
      </c>
      <c r="X35" s="29" t="s">
        <v>124</v>
      </c>
      <c r="Y35" s="29" t="s">
        <v>7446</v>
      </c>
      <c r="Z35" s="29" t="s">
        <v>7447</v>
      </c>
      <c r="AA35" s="29" t="s">
        <v>7448</v>
      </c>
      <c r="AB35" s="29" t="s">
        <v>7449</v>
      </c>
      <c r="AC35" s="29" t="s">
        <v>15218</v>
      </c>
      <c r="AD35" s="29" t="s">
        <v>15215</v>
      </c>
      <c r="AE35" s="29" t="s">
        <v>15219</v>
      </c>
      <c r="AF35" s="29" t="s">
        <v>15220</v>
      </c>
      <c r="AG35" s="29" t="s">
        <v>7454</v>
      </c>
      <c r="AH35" s="29" t="s">
        <v>7455</v>
      </c>
      <c r="AI35" s="315" t="s">
        <v>7456</v>
      </c>
      <c r="AJ35" s="2"/>
      <c r="AK35" s="2"/>
      <c r="AL35" s="2"/>
      <c r="AM35" s="2"/>
      <c r="AN35" s="2"/>
      <c r="AO35" s="2"/>
      <c r="AP35" s="2"/>
      <c r="AQ35" s="2"/>
      <c r="AS35" s="27">
        <v>1</v>
      </c>
    </row>
    <row r="36" spans="2:45" s="1" customFormat="1" ht="15.75" customHeight="1" x14ac:dyDescent="0.25">
      <c r="B36" s="316" t="s">
        <v>2078</v>
      </c>
      <c r="C36" s="312">
        <v>221</v>
      </c>
      <c r="D36" s="322" t="s">
        <v>135</v>
      </c>
      <c r="F36" s="312">
        <v>13</v>
      </c>
      <c r="G36" s="314" t="s">
        <v>126</v>
      </c>
      <c r="H36" s="239">
        <v>13</v>
      </c>
      <c r="I36" s="29" t="s">
        <v>124</v>
      </c>
      <c r="J36" s="29" t="s">
        <v>15221</v>
      </c>
      <c r="K36" s="29" t="s">
        <v>15222</v>
      </c>
      <c r="L36" s="29" t="s">
        <v>15119</v>
      </c>
      <c r="M36" s="29" t="s">
        <v>15120</v>
      </c>
      <c r="N36" s="29" t="s">
        <v>15223</v>
      </c>
      <c r="O36" s="29" t="s">
        <v>15224</v>
      </c>
      <c r="P36" s="29" t="s">
        <v>7463</v>
      </c>
      <c r="Q36" s="29" t="s">
        <v>7464</v>
      </c>
      <c r="R36" s="29" t="s">
        <v>15225</v>
      </c>
      <c r="S36" s="29" t="s">
        <v>15226</v>
      </c>
      <c r="T36" s="315" t="s">
        <v>15227</v>
      </c>
      <c r="U36" s="2" t="s">
        <v>7465</v>
      </c>
      <c r="V36" s="40" t="s">
        <v>15101</v>
      </c>
      <c r="W36" s="41">
        <v>13</v>
      </c>
      <c r="X36" s="29" t="s">
        <v>124</v>
      </c>
      <c r="Y36" s="29" t="s">
        <v>7457</v>
      </c>
      <c r="Z36" s="29" t="s">
        <v>7458</v>
      </c>
      <c r="AA36" s="29" t="s">
        <v>7459</v>
      </c>
      <c r="AB36" s="29" t="s">
        <v>7460</v>
      </c>
      <c r="AC36" s="29" t="s">
        <v>15228</v>
      </c>
      <c r="AD36" s="29" t="s">
        <v>15225</v>
      </c>
      <c r="AE36" s="29" t="s">
        <v>15229</v>
      </c>
      <c r="AF36" s="29" t="s">
        <v>15230</v>
      </c>
      <c r="AG36" s="29" t="s">
        <v>7465</v>
      </c>
      <c r="AH36" s="29" t="s">
        <v>7466</v>
      </c>
      <c r="AI36" s="315" t="s">
        <v>7467</v>
      </c>
      <c r="AJ36" s="2"/>
      <c r="AK36" s="2"/>
      <c r="AL36" s="2"/>
      <c r="AM36" s="2"/>
      <c r="AN36" s="2"/>
      <c r="AO36" s="2"/>
      <c r="AP36" s="2"/>
      <c r="AQ36" s="2"/>
      <c r="AS36" s="27">
        <v>1</v>
      </c>
    </row>
    <row r="37" spans="2:45" s="1" customFormat="1" ht="15.75" customHeight="1" x14ac:dyDescent="0.25">
      <c r="B37" s="316" t="s">
        <v>136</v>
      </c>
      <c r="C37" s="312">
        <v>21</v>
      </c>
      <c r="D37" s="318" t="s">
        <v>135</v>
      </c>
      <c r="F37" s="312">
        <v>14</v>
      </c>
      <c r="G37" s="314" t="s">
        <v>127</v>
      </c>
      <c r="H37" s="239">
        <v>14</v>
      </c>
      <c r="I37" s="29" t="s">
        <v>124</v>
      </c>
      <c r="J37" s="29" t="s">
        <v>15231</v>
      </c>
      <c r="K37" s="29" t="s">
        <v>15232</v>
      </c>
      <c r="L37" s="29" t="s">
        <v>15131</v>
      </c>
      <c r="M37" s="29" t="s">
        <v>15132</v>
      </c>
      <c r="N37" s="29" t="s">
        <v>15233</v>
      </c>
      <c r="O37" s="29" t="s">
        <v>15234</v>
      </c>
      <c r="P37" s="29" t="s">
        <v>7474</v>
      </c>
      <c r="Q37" s="29" t="s">
        <v>7475</v>
      </c>
      <c r="R37" s="29" t="s">
        <v>15235</v>
      </c>
      <c r="S37" s="29" t="s">
        <v>15236</v>
      </c>
      <c r="T37" s="315" t="s">
        <v>15237</v>
      </c>
      <c r="U37" s="2" t="s">
        <v>7476</v>
      </c>
      <c r="V37" s="40" t="s">
        <v>15101</v>
      </c>
      <c r="W37" s="41">
        <v>14</v>
      </c>
      <c r="X37" s="29" t="s">
        <v>124</v>
      </c>
      <c r="Y37" s="29" t="s">
        <v>7468</v>
      </c>
      <c r="Z37" s="29" t="s">
        <v>7469</v>
      </c>
      <c r="AA37" s="29" t="s">
        <v>7470</v>
      </c>
      <c r="AB37" s="29" t="s">
        <v>7471</v>
      </c>
      <c r="AC37" s="29" t="s">
        <v>15238</v>
      </c>
      <c r="AD37" s="29" t="s">
        <v>15235</v>
      </c>
      <c r="AE37" s="29" t="s">
        <v>15239</v>
      </c>
      <c r="AF37" s="29" t="s">
        <v>15240</v>
      </c>
      <c r="AG37" s="29" t="s">
        <v>7476</v>
      </c>
      <c r="AH37" s="29" t="s">
        <v>7477</v>
      </c>
      <c r="AI37" s="315" t="s">
        <v>7478</v>
      </c>
      <c r="AJ37" s="2"/>
      <c r="AK37" s="2"/>
      <c r="AL37" s="2"/>
      <c r="AM37" s="2"/>
      <c r="AN37" s="2"/>
      <c r="AO37" s="2"/>
      <c r="AP37" s="2"/>
      <c r="AQ37" s="2"/>
      <c r="AS37" s="27">
        <v>1</v>
      </c>
    </row>
    <row r="38" spans="2:45" s="1" customFormat="1" ht="15.75" customHeight="1" x14ac:dyDescent="0.25">
      <c r="B38" s="316" t="s">
        <v>1967</v>
      </c>
      <c r="C38" s="312">
        <v>116</v>
      </c>
      <c r="D38" s="319" t="s">
        <v>129</v>
      </c>
      <c r="F38" s="312">
        <v>15</v>
      </c>
      <c r="G38" s="314" t="s">
        <v>128</v>
      </c>
      <c r="H38" s="239">
        <v>15</v>
      </c>
      <c r="I38" s="29" t="s">
        <v>124</v>
      </c>
      <c r="J38" s="29" t="s">
        <v>15241</v>
      </c>
      <c r="K38" s="29" t="s">
        <v>15242</v>
      </c>
      <c r="L38" s="29" t="s">
        <v>15143</v>
      </c>
      <c r="M38" s="29" t="s">
        <v>15144</v>
      </c>
      <c r="N38" s="29" t="s">
        <v>15145</v>
      </c>
      <c r="O38" s="29" t="s">
        <v>15146</v>
      </c>
      <c r="P38" s="29" t="s">
        <v>7485</v>
      </c>
      <c r="Q38" s="29" t="s">
        <v>7486</v>
      </c>
      <c r="R38" s="29" t="s">
        <v>15243</v>
      </c>
      <c r="S38" s="29" t="s">
        <v>15244</v>
      </c>
      <c r="T38" s="315" t="s">
        <v>15245</v>
      </c>
      <c r="U38" s="2" t="s">
        <v>7487</v>
      </c>
      <c r="V38" s="40" t="s">
        <v>15101</v>
      </c>
      <c r="W38" s="41">
        <v>15</v>
      </c>
      <c r="X38" s="29" t="s">
        <v>124</v>
      </c>
      <c r="Y38" s="29" t="s">
        <v>7479</v>
      </c>
      <c r="Z38" s="29" t="s">
        <v>7480</v>
      </c>
      <c r="AA38" s="29" t="s">
        <v>7481</v>
      </c>
      <c r="AB38" s="29" t="s">
        <v>7482</v>
      </c>
      <c r="AC38" s="29" t="s">
        <v>15246</v>
      </c>
      <c r="AD38" s="29" t="s">
        <v>15243</v>
      </c>
      <c r="AE38" s="29" t="s">
        <v>15247</v>
      </c>
      <c r="AF38" s="29" t="s">
        <v>15248</v>
      </c>
      <c r="AG38" s="29" t="s">
        <v>7487</v>
      </c>
      <c r="AH38" s="29" t="s">
        <v>7488</v>
      </c>
      <c r="AI38" s="315" t="s">
        <v>7489</v>
      </c>
      <c r="AJ38" s="2"/>
      <c r="AK38" s="2"/>
      <c r="AL38" s="2"/>
      <c r="AM38" s="2"/>
      <c r="AN38" s="2"/>
      <c r="AO38" s="2"/>
      <c r="AP38" s="2"/>
      <c r="AQ38" s="2"/>
      <c r="AS38" s="27">
        <v>1</v>
      </c>
    </row>
    <row r="39" spans="2:45" s="1" customFormat="1" ht="15.75" customHeight="1" x14ac:dyDescent="0.25">
      <c r="B39" s="316" t="s">
        <v>2081</v>
      </c>
      <c r="C39" s="312">
        <v>236</v>
      </c>
      <c r="D39" s="322" t="s">
        <v>153</v>
      </c>
      <c r="F39" s="312">
        <v>16</v>
      </c>
      <c r="G39" s="314" t="s">
        <v>129</v>
      </c>
      <c r="H39" s="239">
        <v>16</v>
      </c>
      <c r="I39" s="29" t="s">
        <v>130</v>
      </c>
      <c r="J39" s="29" t="s">
        <v>15249</v>
      </c>
      <c r="K39" s="29" t="s">
        <v>15250</v>
      </c>
      <c r="L39" s="29" t="s">
        <v>15094</v>
      </c>
      <c r="M39" s="29" t="s">
        <v>15095</v>
      </c>
      <c r="N39" s="29" t="s">
        <v>15251</v>
      </c>
      <c r="O39" s="29" t="s">
        <v>15252</v>
      </c>
      <c r="P39" s="29" t="s">
        <v>7496</v>
      </c>
      <c r="Q39" s="29" t="s">
        <v>7497</v>
      </c>
      <c r="R39" s="29" t="s">
        <v>15253</v>
      </c>
      <c r="S39" s="29" t="s">
        <v>15254</v>
      </c>
      <c r="T39" s="315" t="s">
        <v>15255</v>
      </c>
      <c r="U39" s="2" t="s">
        <v>7498</v>
      </c>
      <c r="V39" s="40" t="s">
        <v>15101</v>
      </c>
      <c r="W39" s="41">
        <v>16</v>
      </c>
      <c r="X39" s="29" t="s">
        <v>130</v>
      </c>
      <c r="Y39" s="29" t="s">
        <v>7490</v>
      </c>
      <c r="Z39" s="29" t="s">
        <v>7491</v>
      </c>
      <c r="AA39" s="29" t="s">
        <v>7492</v>
      </c>
      <c r="AB39" s="29" t="s">
        <v>7493</v>
      </c>
      <c r="AC39" s="29" t="s">
        <v>15256</v>
      </c>
      <c r="AD39" s="29" t="s">
        <v>15253</v>
      </c>
      <c r="AE39" s="29" t="s">
        <v>15257</v>
      </c>
      <c r="AF39" s="29" t="s">
        <v>15258</v>
      </c>
      <c r="AG39" s="29" t="s">
        <v>7498</v>
      </c>
      <c r="AH39" s="29" t="s">
        <v>7499</v>
      </c>
      <c r="AI39" s="315" t="s">
        <v>7500</v>
      </c>
      <c r="AJ39" s="2"/>
      <c r="AK39" s="2"/>
      <c r="AL39" s="2"/>
      <c r="AM39" s="2"/>
      <c r="AN39" s="2"/>
      <c r="AO39" s="2"/>
      <c r="AP39" s="2"/>
      <c r="AQ39" s="2"/>
      <c r="AS39" s="27">
        <v>1</v>
      </c>
    </row>
    <row r="40" spans="2:45" s="1" customFormat="1" ht="15.75" customHeight="1" x14ac:dyDescent="0.25">
      <c r="B40" s="316" t="s">
        <v>191</v>
      </c>
      <c r="C40" s="312">
        <v>66</v>
      </c>
      <c r="D40" s="318" t="s">
        <v>190</v>
      </c>
      <c r="F40" s="312">
        <v>17</v>
      </c>
      <c r="G40" s="314" t="s">
        <v>131</v>
      </c>
      <c r="H40" s="239">
        <v>17</v>
      </c>
      <c r="I40" s="29" t="s">
        <v>130</v>
      </c>
      <c r="J40" s="29" t="s">
        <v>15259</v>
      </c>
      <c r="K40" s="29" t="s">
        <v>15260</v>
      </c>
      <c r="L40" s="29" t="s">
        <v>15107</v>
      </c>
      <c r="M40" s="29" t="s">
        <v>15108</v>
      </c>
      <c r="N40" s="29" t="s">
        <v>15261</v>
      </c>
      <c r="O40" s="29" t="s">
        <v>15262</v>
      </c>
      <c r="P40" s="29" t="s">
        <v>7507</v>
      </c>
      <c r="Q40" s="29" t="s">
        <v>7508</v>
      </c>
      <c r="R40" s="29" t="s">
        <v>15263</v>
      </c>
      <c r="S40" s="29" t="s">
        <v>15264</v>
      </c>
      <c r="T40" s="315" t="s">
        <v>15265</v>
      </c>
      <c r="U40" s="2" t="s">
        <v>7509</v>
      </c>
      <c r="V40" s="40" t="s">
        <v>15101</v>
      </c>
      <c r="W40" s="41">
        <v>17</v>
      </c>
      <c r="X40" s="29" t="s">
        <v>130</v>
      </c>
      <c r="Y40" s="29" t="s">
        <v>7501</v>
      </c>
      <c r="Z40" s="29" t="s">
        <v>7502</v>
      </c>
      <c r="AA40" s="29" t="s">
        <v>7503</v>
      </c>
      <c r="AB40" s="29" t="s">
        <v>7504</v>
      </c>
      <c r="AC40" s="29" t="s">
        <v>15266</v>
      </c>
      <c r="AD40" s="29" t="s">
        <v>15263</v>
      </c>
      <c r="AE40" s="29" t="s">
        <v>15267</v>
      </c>
      <c r="AF40" s="29" t="s">
        <v>15268</v>
      </c>
      <c r="AG40" s="29" t="s">
        <v>7509</v>
      </c>
      <c r="AH40" s="29" t="s">
        <v>7510</v>
      </c>
      <c r="AI40" s="315" t="s">
        <v>7511</v>
      </c>
      <c r="AJ40" s="2"/>
      <c r="AK40" s="2"/>
      <c r="AL40" s="2"/>
      <c r="AM40" s="2"/>
      <c r="AN40" s="2"/>
      <c r="AO40" s="2"/>
      <c r="AP40" s="2"/>
      <c r="AQ40" s="2"/>
      <c r="AS40" s="27">
        <v>1</v>
      </c>
    </row>
    <row r="41" spans="2:45" s="1" customFormat="1" ht="15.75" customHeight="1" x14ac:dyDescent="0.25">
      <c r="B41" s="316" t="s">
        <v>184</v>
      </c>
      <c r="C41" s="312">
        <v>61</v>
      </c>
      <c r="D41" s="318" t="s">
        <v>183</v>
      </c>
      <c r="F41" s="312">
        <v>18</v>
      </c>
      <c r="G41" s="314" t="s">
        <v>132</v>
      </c>
      <c r="H41" s="239">
        <v>18</v>
      </c>
      <c r="I41" s="29" t="s">
        <v>130</v>
      </c>
      <c r="J41" s="29" t="s">
        <v>15269</v>
      </c>
      <c r="K41" s="29" t="s">
        <v>15270</v>
      </c>
      <c r="L41" s="29" t="s">
        <v>15119</v>
      </c>
      <c r="M41" s="29" t="s">
        <v>15120</v>
      </c>
      <c r="N41" s="29" t="s">
        <v>15271</v>
      </c>
      <c r="O41" s="29" t="s">
        <v>15272</v>
      </c>
      <c r="P41" s="29" t="s">
        <v>7518</v>
      </c>
      <c r="Q41" s="29" t="s">
        <v>7519</v>
      </c>
      <c r="R41" s="29" t="s">
        <v>15273</v>
      </c>
      <c r="S41" s="29" t="s">
        <v>15274</v>
      </c>
      <c r="T41" s="315" t="s">
        <v>15275</v>
      </c>
      <c r="U41" s="2" t="s">
        <v>7520</v>
      </c>
      <c r="V41" s="40" t="s">
        <v>15101</v>
      </c>
      <c r="W41" s="41">
        <v>18</v>
      </c>
      <c r="X41" s="29" t="s">
        <v>130</v>
      </c>
      <c r="Y41" s="29" t="s">
        <v>7512</v>
      </c>
      <c r="Z41" s="29" t="s">
        <v>7513</v>
      </c>
      <c r="AA41" s="29" t="s">
        <v>7514</v>
      </c>
      <c r="AB41" s="29" t="s">
        <v>7515</v>
      </c>
      <c r="AC41" s="29" t="s">
        <v>15276</v>
      </c>
      <c r="AD41" s="29" t="s">
        <v>15273</v>
      </c>
      <c r="AE41" s="29" t="s">
        <v>15277</v>
      </c>
      <c r="AF41" s="29" t="s">
        <v>15278</v>
      </c>
      <c r="AG41" s="29" t="s">
        <v>7520</v>
      </c>
      <c r="AH41" s="29" t="s">
        <v>7521</v>
      </c>
      <c r="AI41" s="315" t="s">
        <v>7522</v>
      </c>
      <c r="AJ41" s="2"/>
      <c r="AK41" s="2"/>
      <c r="AL41" s="2"/>
      <c r="AM41" s="2"/>
      <c r="AN41" s="2"/>
      <c r="AO41" s="2"/>
      <c r="AP41" s="2"/>
      <c r="AQ41" s="2"/>
      <c r="AS41" s="27">
        <v>1</v>
      </c>
    </row>
    <row r="42" spans="2:45" s="1" customFormat="1" ht="15.75" customHeight="1" x14ac:dyDescent="0.25">
      <c r="B42" s="316" t="s">
        <v>1976</v>
      </c>
      <c r="C42" s="312">
        <v>161</v>
      </c>
      <c r="D42" s="319" t="s">
        <v>183</v>
      </c>
      <c r="F42" s="312">
        <v>19</v>
      </c>
      <c r="G42" s="314" t="s">
        <v>133</v>
      </c>
      <c r="H42" s="239">
        <v>19</v>
      </c>
      <c r="I42" s="29" t="s">
        <v>130</v>
      </c>
      <c r="J42" s="29" t="s">
        <v>15279</v>
      </c>
      <c r="K42" s="29" t="s">
        <v>15280</v>
      </c>
      <c r="L42" s="29" t="s">
        <v>15131</v>
      </c>
      <c r="M42" s="29" t="s">
        <v>15132</v>
      </c>
      <c r="N42" s="29" t="s">
        <v>15281</v>
      </c>
      <c r="O42" s="29" t="s">
        <v>15282</v>
      </c>
      <c r="P42" s="29" t="s">
        <v>7529</v>
      </c>
      <c r="Q42" s="29" t="s">
        <v>7530</v>
      </c>
      <c r="R42" s="29" t="s">
        <v>15283</v>
      </c>
      <c r="S42" s="29" t="s">
        <v>15284</v>
      </c>
      <c r="T42" s="315" t="s">
        <v>15285</v>
      </c>
      <c r="U42" s="2" t="s">
        <v>7531</v>
      </c>
      <c r="V42" s="40" t="s">
        <v>15101</v>
      </c>
      <c r="W42" s="41">
        <v>19</v>
      </c>
      <c r="X42" s="29" t="s">
        <v>130</v>
      </c>
      <c r="Y42" s="29" t="s">
        <v>7523</v>
      </c>
      <c r="Z42" s="29" t="s">
        <v>7524</v>
      </c>
      <c r="AA42" s="29" t="s">
        <v>7525</v>
      </c>
      <c r="AB42" s="29" t="s">
        <v>7526</v>
      </c>
      <c r="AC42" s="29" t="s">
        <v>15286</v>
      </c>
      <c r="AD42" s="29" t="s">
        <v>15283</v>
      </c>
      <c r="AE42" s="29" t="s">
        <v>15287</v>
      </c>
      <c r="AF42" s="29" t="s">
        <v>15288</v>
      </c>
      <c r="AG42" s="29" t="s">
        <v>7531</v>
      </c>
      <c r="AH42" s="29" t="s">
        <v>7532</v>
      </c>
      <c r="AI42" s="315" t="s">
        <v>7533</v>
      </c>
      <c r="AJ42" s="2"/>
      <c r="AK42" s="2"/>
      <c r="AL42" s="2"/>
      <c r="AM42" s="2"/>
      <c r="AN42" s="2"/>
      <c r="AO42" s="2"/>
      <c r="AP42" s="2"/>
      <c r="AQ42" s="2"/>
      <c r="AS42" s="27">
        <v>1</v>
      </c>
    </row>
    <row r="43" spans="2:45" s="1" customFormat="1" ht="15.75" customHeight="1" x14ac:dyDescent="0.25">
      <c r="B43" s="316" t="s">
        <v>2249</v>
      </c>
      <c r="C43" s="312">
        <v>386</v>
      </c>
      <c r="D43" s="317" t="s">
        <v>215</v>
      </c>
      <c r="F43" s="312">
        <v>20</v>
      </c>
      <c r="G43" s="314" t="s">
        <v>134</v>
      </c>
      <c r="H43" s="239">
        <v>20</v>
      </c>
      <c r="I43" s="29" t="s">
        <v>130</v>
      </c>
      <c r="J43" s="29" t="s">
        <v>15289</v>
      </c>
      <c r="K43" s="29" t="s">
        <v>15290</v>
      </c>
      <c r="L43" s="29" t="s">
        <v>15143</v>
      </c>
      <c r="M43" s="29" t="s">
        <v>15144</v>
      </c>
      <c r="N43" s="29" t="s">
        <v>15145</v>
      </c>
      <c r="O43" s="29" t="s">
        <v>15146</v>
      </c>
      <c r="P43" s="29" t="s">
        <v>7540</v>
      </c>
      <c r="Q43" s="29" t="s">
        <v>7541</v>
      </c>
      <c r="R43" s="29" t="s">
        <v>15291</v>
      </c>
      <c r="S43" s="29" t="s">
        <v>15292</v>
      </c>
      <c r="T43" s="315" t="s">
        <v>15293</v>
      </c>
      <c r="U43" s="2" t="s">
        <v>7542</v>
      </c>
      <c r="V43" s="40" t="s">
        <v>15101</v>
      </c>
      <c r="W43" s="41">
        <v>20</v>
      </c>
      <c r="X43" s="29" t="s">
        <v>130</v>
      </c>
      <c r="Y43" s="29" t="s">
        <v>7534</v>
      </c>
      <c r="Z43" s="29" t="s">
        <v>7535</v>
      </c>
      <c r="AA43" s="29" t="s">
        <v>7536</v>
      </c>
      <c r="AB43" s="29" t="s">
        <v>7537</v>
      </c>
      <c r="AC43" s="29" t="s">
        <v>15294</v>
      </c>
      <c r="AD43" s="29" t="s">
        <v>15291</v>
      </c>
      <c r="AE43" s="29" t="s">
        <v>15295</v>
      </c>
      <c r="AF43" s="29" t="s">
        <v>15296</v>
      </c>
      <c r="AG43" s="29" t="s">
        <v>7542</v>
      </c>
      <c r="AH43" s="29" t="s">
        <v>7543</v>
      </c>
      <c r="AI43" s="315" t="s">
        <v>7544</v>
      </c>
      <c r="AJ43" s="2"/>
      <c r="AK43" s="2"/>
      <c r="AL43" s="2"/>
      <c r="AM43" s="2"/>
      <c r="AN43" s="2"/>
      <c r="AO43" s="2"/>
      <c r="AP43" s="2"/>
      <c r="AQ43" s="2"/>
      <c r="AS43" s="27">
        <v>1</v>
      </c>
    </row>
    <row r="44" spans="2:45" s="1" customFormat="1" ht="15.75" customHeight="1" x14ac:dyDescent="0.25">
      <c r="B44" s="320" t="s">
        <v>2299</v>
      </c>
      <c r="C44" s="312">
        <v>421</v>
      </c>
      <c r="D44" s="321" t="s">
        <v>135</v>
      </c>
      <c r="F44" s="312">
        <v>21</v>
      </c>
      <c r="G44" s="314" t="s">
        <v>135</v>
      </c>
      <c r="H44" s="239">
        <v>21</v>
      </c>
      <c r="I44" s="29" t="s">
        <v>136</v>
      </c>
      <c r="J44" s="29" t="s">
        <v>15297</v>
      </c>
      <c r="K44" s="29" t="s">
        <v>15298</v>
      </c>
      <c r="L44" s="29" t="s">
        <v>15094</v>
      </c>
      <c r="M44" s="29" t="s">
        <v>15095</v>
      </c>
      <c r="N44" s="29" t="s">
        <v>15299</v>
      </c>
      <c r="O44" s="29" t="s">
        <v>15300</v>
      </c>
      <c r="P44" s="29" t="s">
        <v>7551</v>
      </c>
      <c r="Q44" s="29" t="s">
        <v>7552</v>
      </c>
      <c r="R44" s="29" t="s">
        <v>15301</v>
      </c>
      <c r="S44" s="29" t="s">
        <v>15302</v>
      </c>
      <c r="T44" s="315" t="s">
        <v>15303</v>
      </c>
      <c r="U44" s="2" t="s">
        <v>7553</v>
      </c>
      <c r="V44" s="40" t="s">
        <v>15101</v>
      </c>
      <c r="W44" s="41">
        <v>21</v>
      </c>
      <c r="X44" s="29" t="s">
        <v>136</v>
      </c>
      <c r="Y44" s="29" t="s">
        <v>7545</v>
      </c>
      <c r="Z44" s="29" t="s">
        <v>7546</v>
      </c>
      <c r="AA44" s="29" t="s">
        <v>7547</v>
      </c>
      <c r="AB44" s="29" t="s">
        <v>7548</v>
      </c>
      <c r="AC44" s="29" t="s">
        <v>15304</v>
      </c>
      <c r="AD44" s="29" t="s">
        <v>15301</v>
      </c>
      <c r="AE44" s="29" t="s">
        <v>15305</v>
      </c>
      <c r="AF44" s="29" t="s">
        <v>15306</v>
      </c>
      <c r="AG44" s="29" t="s">
        <v>7553</v>
      </c>
      <c r="AH44" s="29" t="s">
        <v>7554</v>
      </c>
      <c r="AI44" s="315" t="s">
        <v>7555</v>
      </c>
      <c r="AJ44" s="2"/>
      <c r="AK44" s="2"/>
      <c r="AL44" s="2"/>
      <c r="AM44" s="2"/>
      <c r="AN44" s="2"/>
      <c r="AO44" s="2"/>
      <c r="AP44" s="2"/>
      <c r="AQ44" s="2"/>
      <c r="AS44" s="27">
        <v>1</v>
      </c>
    </row>
    <row r="45" spans="2:45" s="1" customFormat="1" ht="15.75" customHeight="1" x14ac:dyDescent="0.25">
      <c r="B45" s="320" t="s">
        <v>2312</v>
      </c>
      <c r="C45" s="312">
        <v>486</v>
      </c>
      <c r="D45" s="321" t="s">
        <v>215</v>
      </c>
      <c r="F45" s="312">
        <v>22</v>
      </c>
      <c r="G45" s="314" t="s">
        <v>137</v>
      </c>
      <c r="H45" s="239">
        <v>22</v>
      </c>
      <c r="I45" s="29" t="s">
        <v>136</v>
      </c>
      <c r="J45" s="29" t="s">
        <v>15307</v>
      </c>
      <c r="K45" s="29" t="s">
        <v>15308</v>
      </c>
      <c r="L45" s="29" t="s">
        <v>15107</v>
      </c>
      <c r="M45" s="29" t="s">
        <v>15108</v>
      </c>
      <c r="N45" s="29" t="s">
        <v>15309</v>
      </c>
      <c r="O45" s="29" t="s">
        <v>15310</v>
      </c>
      <c r="P45" s="29" t="s">
        <v>7562</v>
      </c>
      <c r="Q45" s="29" t="s">
        <v>7563</v>
      </c>
      <c r="R45" s="29" t="s">
        <v>15311</v>
      </c>
      <c r="S45" s="29" t="s">
        <v>15312</v>
      </c>
      <c r="T45" s="315" t="s">
        <v>15313</v>
      </c>
      <c r="U45" s="2" t="s">
        <v>7564</v>
      </c>
      <c r="V45" s="40" t="s">
        <v>15101</v>
      </c>
      <c r="W45" s="41">
        <v>22</v>
      </c>
      <c r="X45" s="29" t="s">
        <v>136</v>
      </c>
      <c r="Y45" s="29" t="s">
        <v>7556</v>
      </c>
      <c r="Z45" s="29" t="s">
        <v>7557</v>
      </c>
      <c r="AA45" s="29" t="s">
        <v>7558</v>
      </c>
      <c r="AB45" s="29" t="s">
        <v>7559</v>
      </c>
      <c r="AC45" s="29" t="s">
        <v>15314</v>
      </c>
      <c r="AD45" s="29" t="s">
        <v>15311</v>
      </c>
      <c r="AE45" s="29" t="s">
        <v>15315</v>
      </c>
      <c r="AF45" s="29" t="s">
        <v>15316</v>
      </c>
      <c r="AG45" s="29" t="s">
        <v>7564</v>
      </c>
      <c r="AH45" s="29" t="s">
        <v>7565</v>
      </c>
      <c r="AI45" s="315" t="s">
        <v>7566</v>
      </c>
      <c r="AJ45" s="2"/>
      <c r="AK45" s="2"/>
      <c r="AL45" s="2"/>
      <c r="AM45" s="2"/>
      <c r="AN45" s="2"/>
      <c r="AO45" s="2"/>
      <c r="AP45" s="2"/>
      <c r="AQ45" s="2"/>
      <c r="AS45" s="27">
        <v>1</v>
      </c>
    </row>
    <row r="46" spans="2:45" s="1" customFormat="1" ht="15.75" customHeight="1" x14ac:dyDescent="0.25">
      <c r="B46" s="316" t="s">
        <v>2773</v>
      </c>
      <c r="C46" s="312">
        <v>536</v>
      </c>
      <c r="D46" s="323" t="s">
        <v>153</v>
      </c>
      <c r="F46" s="312">
        <v>23</v>
      </c>
      <c r="G46" s="314" t="s">
        <v>138</v>
      </c>
      <c r="H46" s="239">
        <v>23</v>
      </c>
      <c r="I46" s="29" t="s">
        <v>136</v>
      </c>
      <c r="J46" s="29" t="s">
        <v>15317</v>
      </c>
      <c r="K46" s="29" t="s">
        <v>15318</v>
      </c>
      <c r="L46" s="29" t="s">
        <v>15119</v>
      </c>
      <c r="M46" s="29" t="s">
        <v>15120</v>
      </c>
      <c r="N46" s="29" t="s">
        <v>15319</v>
      </c>
      <c r="O46" s="29" t="s">
        <v>15320</v>
      </c>
      <c r="P46" s="29" t="s">
        <v>7573</v>
      </c>
      <c r="Q46" s="29" t="s">
        <v>7574</v>
      </c>
      <c r="R46" s="29" t="s">
        <v>15321</v>
      </c>
      <c r="S46" s="29" t="s">
        <v>15322</v>
      </c>
      <c r="T46" s="315" t="s">
        <v>15323</v>
      </c>
      <c r="U46" s="2" t="s">
        <v>7575</v>
      </c>
      <c r="V46" s="40" t="s">
        <v>15101</v>
      </c>
      <c r="W46" s="41">
        <v>23</v>
      </c>
      <c r="X46" s="29" t="s">
        <v>136</v>
      </c>
      <c r="Y46" s="29" t="s">
        <v>7567</v>
      </c>
      <c r="Z46" s="29" t="s">
        <v>7568</v>
      </c>
      <c r="AA46" s="29" t="s">
        <v>7569</v>
      </c>
      <c r="AB46" s="29" t="s">
        <v>7570</v>
      </c>
      <c r="AC46" s="29" t="s">
        <v>15324</v>
      </c>
      <c r="AD46" s="29" t="s">
        <v>15321</v>
      </c>
      <c r="AE46" s="29" t="s">
        <v>15325</v>
      </c>
      <c r="AF46" s="29" t="s">
        <v>15326</v>
      </c>
      <c r="AG46" s="29" t="s">
        <v>7575</v>
      </c>
      <c r="AH46" s="29" t="s">
        <v>7576</v>
      </c>
      <c r="AI46" s="315" t="s">
        <v>7577</v>
      </c>
      <c r="AJ46" s="2"/>
      <c r="AK46" s="2"/>
      <c r="AL46" s="2"/>
      <c r="AM46" s="2"/>
      <c r="AN46" s="2"/>
      <c r="AO46" s="2"/>
      <c r="AP46" s="2"/>
      <c r="AQ46" s="2"/>
      <c r="AS46" s="27">
        <v>1</v>
      </c>
    </row>
    <row r="47" spans="2:45" s="1" customFormat="1" ht="15.75" customHeight="1" x14ac:dyDescent="0.25">
      <c r="B47" s="320" t="s">
        <v>2301</v>
      </c>
      <c r="C47" s="312">
        <v>431</v>
      </c>
      <c r="D47" s="321" t="s">
        <v>147</v>
      </c>
      <c r="F47" s="312">
        <v>24</v>
      </c>
      <c r="G47" s="314" t="s">
        <v>139</v>
      </c>
      <c r="H47" s="239">
        <v>24</v>
      </c>
      <c r="I47" s="29" t="s">
        <v>136</v>
      </c>
      <c r="J47" s="29" t="s">
        <v>15327</v>
      </c>
      <c r="K47" s="29" t="s">
        <v>15328</v>
      </c>
      <c r="L47" s="29" t="s">
        <v>15131</v>
      </c>
      <c r="M47" s="29" t="s">
        <v>15132</v>
      </c>
      <c r="N47" s="29" t="s">
        <v>15329</v>
      </c>
      <c r="O47" s="29" t="s">
        <v>15330</v>
      </c>
      <c r="P47" s="29" t="s">
        <v>7584</v>
      </c>
      <c r="Q47" s="29" t="s">
        <v>7585</v>
      </c>
      <c r="R47" s="29" t="s">
        <v>15331</v>
      </c>
      <c r="S47" s="29" t="s">
        <v>15332</v>
      </c>
      <c r="T47" s="315" t="s">
        <v>15333</v>
      </c>
      <c r="U47" s="2" t="s">
        <v>7586</v>
      </c>
      <c r="V47" s="40" t="s">
        <v>15101</v>
      </c>
      <c r="W47" s="41">
        <v>24</v>
      </c>
      <c r="X47" s="29" t="s">
        <v>136</v>
      </c>
      <c r="Y47" s="29" t="s">
        <v>7578</v>
      </c>
      <c r="Z47" s="29" t="s">
        <v>7579</v>
      </c>
      <c r="AA47" s="29" t="s">
        <v>7580</v>
      </c>
      <c r="AB47" s="29" t="s">
        <v>7581</v>
      </c>
      <c r="AC47" s="29" t="s">
        <v>15334</v>
      </c>
      <c r="AD47" s="29" t="s">
        <v>15331</v>
      </c>
      <c r="AE47" s="29" t="s">
        <v>15335</v>
      </c>
      <c r="AF47" s="29" t="s">
        <v>15336</v>
      </c>
      <c r="AG47" s="29" t="s">
        <v>7586</v>
      </c>
      <c r="AH47" s="29" t="s">
        <v>7587</v>
      </c>
      <c r="AI47" s="315" t="s">
        <v>7588</v>
      </c>
      <c r="AJ47" s="2"/>
      <c r="AK47" s="2"/>
      <c r="AL47" s="2"/>
      <c r="AM47" s="2"/>
      <c r="AN47" s="2"/>
      <c r="AO47" s="2"/>
      <c r="AP47" s="2"/>
      <c r="AQ47" s="2"/>
      <c r="AS47" s="27">
        <v>1</v>
      </c>
    </row>
    <row r="48" spans="2:45" s="1" customFormat="1" ht="15.75" customHeight="1" x14ac:dyDescent="0.25">
      <c r="B48" s="316" t="s">
        <v>2781</v>
      </c>
      <c r="C48" s="312">
        <v>541</v>
      </c>
      <c r="D48" s="323" t="s">
        <v>159</v>
      </c>
      <c r="F48" s="312">
        <v>25</v>
      </c>
      <c r="G48" s="314" t="s">
        <v>140</v>
      </c>
      <c r="H48" s="239">
        <v>25</v>
      </c>
      <c r="I48" s="29" t="s">
        <v>136</v>
      </c>
      <c r="J48" s="29" t="s">
        <v>15337</v>
      </c>
      <c r="K48" s="29" t="s">
        <v>15338</v>
      </c>
      <c r="L48" s="29" t="s">
        <v>15143</v>
      </c>
      <c r="M48" s="29" t="s">
        <v>15144</v>
      </c>
      <c r="N48" s="29" t="s">
        <v>15145</v>
      </c>
      <c r="O48" s="29" t="s">
        <v>15146</v>
      </c>
      <c r="P48" s="29" t="s">
        <v>7595</v>
      </c>
      <c r="Q48" s="29" t="s">
        <v>7596</v>
      </c>
      <c r="R48" s="29" t="s">
        <v>15339</v>
      </c>
      <c r="S48" s="29" t="s">
        <v>15340</v>
      </c>
      <c r="T48" s="315" t="s">
        <v>15341</v>
      </c>
      <c r="U48" s="2" t="s">
        <v>7597</v>
      </c>
      <c r="V48" s="40" t="s">
        <v>15101</v>
      </c>
      <c r="W48" s="41">
        <v>25</v>
      </c>
      <c r="X48" s="29" t="s">
        <v>136</v>
      </c>
      <c r="Y48" s="29" t="s">
        <v>7589</v>
      </c>
      <c r="Z48" s="29" t="s">
        <v>7590</v>
      </c>
      <c r="AA48" s="29" t="s">
        <v>7591</v>
      </c>
      <c r="AB48" s="29" t="s">
        <v>7592</v>
      </c>
      <c r="AC48" s="29" t="s">
        <v>15342</v>
      </c>
      <c r="AD48" s="29" t="s">
        <v>15339</v>
      </c>
      <c r="AE48" s="29" t="s">
        <v>15343</v>
      </c>
      <c r="AF48" s="29" t="s">
        <v>15344</v>
      </c>
      <c r="AG48" s="29" t="s">
        <v>7597</v>
      </c>
      <c r="AH48" s="29" t="s">
        <v>7598</v>
      </c>
      <c r="AI48" s="315" t="s">
        <v>7599</v>
      </c>
      <c r="AJ48" s="2"/>
      <c r="AK48" s="2"/>
      <c r="AL48" s="2"/>
      <c r="AM48" s="2"/>
      <c r="AN48" s="2"/>
      <c r="AO48" s="2"/>
      <c r="AP48" s="2"/>
      <c r="AQ48" s="2"/>
      <c r="AS48" s="27">
        <v>1</v>
      </c>
    </row>
    <row r="49" spans="2:45" s="1" customFormat="1" ht="15.75" customHeight="1" x14ac:dyDescent="0.25">
      <c r="B49" s="316" t="s">
        <v>1980</v>
      </c>
      <c r="C49" s="312">
        <v>181</v>
      </c>
      <c r="D49" s="319" t="s">
        <v>209</v>
      </c>
      <c r="F49" s="312">
        <v>26</v>
      </c>
      <c r="G49" s="314" t="s">
        <v>141</v>
      </c>
      <c r="H49" s="239">
        <v>26</v>
      </c>
      <c r="I49" s="29" t="s">
        <v>142</v>
      </c>
      <c r="J49" s="29" t="s">
        <v>15345</v>
      </c>
      <c r="K49" s="29" t="s">
        <v>15346</v>
      </c>
      <c r="L49" s="29" t="s">
        <v>15094</v>
      </c>
      <c r="M49" s="29" t="s">
        <v>15095</v>
      </c>
      <c r="N49" s="29" t="s">
        <v>15347</v>
      </c>
      <c r="O49" s="29" t="s">
        <v>15348</v>
      </c>
      <c r="P49" s="29" t="s">
        <v>7606</v>
      </c>
      <c r="Q49" s="29" t="s">
        <v>7607</v>
      </c>
      <c r="R49" s="29" t="s">
        <v>15349</v>
      </c>
      <c r="S49" s="29" t="s">
        <v>15350</v>
      </c>
      <c r="T49" s="315" t="s">
        <v>15351</v>
      </c>
      <c r="U49" s="2" t="s">
        <v>7608</v>
      </c>
      <c r="V49" s="40" t="s">
        <v>15101</v>
      </c>
      <c r="W49" s="41">
        <v>26</v>
      </c>
      <c r="X49" s="29" t="s">
        <v>142</v>
      </c>
      <c r="Y49" s="29" t="s">
        <v>7600</v>
      </c>
      <c r="Z49" s="29" t="s">
        <v>7601</v>
      </c>
      <c r="AA49" s="29" t="s">
        <v>7602</v>
      </c>
      <c r="AB49" s="29" t="s">
        <v>7603</v>
      </c>
      <c r="AC49" s="29" t="s">
        <v>15352</v>
      </c>
      <c r="AD49" s="29" t="s">
        <v>15349</v>
      </c>
      <c r="AE49" s="29" t="s">
        <v>15353</v>
      </c>
      <c r="AF49" s="29" t="s">
        <v>15354</v>
      </c>
      <c r="AG49" s="29" t="s">
        <v>7608</v>
      </c>
      <c r="AH49" s="29" t="s">
        <v>7609</v>
      </c>
      <c r="AI49" s="315" t="s">
        <v>7610</v>
      </c>
      <c r="AJ49" s="2"/>
      <c r="AK49" s="2"/>
      <c r="AL49" s="2"/>
      <c r="AM49" s="2"/>
      <c r="AN49" s="2"/>
      <c r="AO49" s="2"/>
      <c r="AP49" s="2"/>
      <c r="AQ49" s="2"/>
      <c r="AS49" s="27">
        <v>1</v>
      </c>
    </row>
    <row r="50" spans="2:45" s="1" customFormat="1" ht="15.75" customHeight="1" x14ac:dyDescent="0.25">
      <c r="B50" s="320" t="s">
        <v>2313</v>
      </c>
      <c r="C50" s="312">
        <v>491</v>
      </c>
      <c r="D50" s="321" t="s">
        <v>221</v>
      </c>
      <c r="F50" s="312">
        <v>27</v>
      </c>
      <c r="G50" s="314" t="s">
        <v>143</v>
      </c>
      <c r="H50" s="239">
        <v>27</v>
      </c>
      <c r="I50" s="29" t="s">
        <v>142</v>
      </c>
      <c r="J50" s="29" t="s">
        <v>15355</v>
      </c>
      <c r="K50" s="29" t="s">
        <v>15356</v>
      </c>
      <c r="L50" s="29" t="s">
        <v>15107</v>
      </c>
      <c r="M50" s="29" t="s">
        <v>15108</v>
      </c>
      <c r="N50" s="29" t="s">
        <v>15357</v>
      </c>
      <c r="O50" s="29" t="s">
        <v>15358</v>
      </c>
      <c r="P50" s="29" t="s">
        <v>7617</v>
      </c>
      <c r="Q50" s="29" t="s">
        <v>7618</v>
      </c>
      <c r="R50" s="29" t="s">
        <v>15359</v>
      </c>
      <c r="S50" s="29" t="s">
        <v>15360</v>
      </c>
      <c r="T50" s="315" t="s">
        <v>15361</v>
      </c>
      <c r="U50" s="2" t="s">
        <v>7619</v>
      </c>
      <c r="V50" s="40" t="s">
        <v>15101</v>
      </c>
      <c r="W50" s="41">
        <v>27</v>
      </c>
      <c r="X50" s="29" t="s">
        <v>142</v>
      </c>
      <c r="Y50" s="29" t="s">
        <v>7611</v>
      </c>
      <c r="Z50" s="29" t="s">
        <v>7612</v>
      </c>
      <c r="AA50" s="29" t="s">
        <v>7613</v>
      </c>
      <c r="AB50" s="29" t="s">
        <v>7614</v>
      </c>
      <c r="AC50" s="29" t="s">
        <v>15362</v>
      </c>
      <c r="AD50" s="29" t="s">
        <v>15359</v>
      </c>
      <c r="AE50" s="29" t="s">
        <v>15363</v>
      </c>
      <c r="AF50" s="29" t="s">
        <v>15364</v>
      </c>
      <c r="AG50" s="29" t="s">
        <v>7619</v>
      </c>
      <c r="AH50" s="29" t="s">
        <v>7620</v>
      </c>
      <c r="AI50" s="315" t="s">
        <v>7621</v>
      </c>
      <c r="AJ50" s="2"/>
      <c r="AK50" s="2"/>
      <c r="AL50" s="2"/>
      <c r="AM50" s="2"/>
      <c r="AN50" s="2"/>
      <c r="AO50" s="2"/>
      <c r="AP50" s="2"/>
      <c r="AQ50" s="2"/>
      <c r="AS50" s="27">
        <v>1</v>
      </c>
    </row>
    <row r="51" spans="2:45" s="1" customFormat="1" ht="15.75" customHeight="1" x14ac:dyDescent="0.25">
      <c r="B51" s="316" t="s">
        <v>210</v>
      </c>
      <c r="C51" s="312">
        <v>81</v>
      </c>
      <c r="D51" s="318" t="s">
        <v>209</v>
      </c>
      <c r="F51" s="312">
        <v>28</v>
      </c>
      <c r="G51" s="314" t="s">
        <v>144</v>
      </c>
      <c r="H51" s="239">
        <v>28</v>
      </c>
      <c r="I51" s="29" t="s">
        <v>142</v>
      </c>
      <c r="J51" s="29" t="s">
        <v>15365</v>
      </c>
      <c r="K51" s="29" t="s">
        <v>15366</v>
      </c>
      <c r="L51" s="29" t="s">
        <v>15119</v>
      </c>
      <c r="M51" s="29" t="s">
        <v>15120</v>
      </c>
      <c r="N51" s="29" t="s">
        <v>15367</v>
      </c>
      <c r="O51" s="29" t="s">
        <v>15368</v>
      </c>
      <c r="P51" s="29" t="s">
        <v>7628</v>
      </c>
      <c r="Q51" s="29" t="s">
        <v>7629</v>
      </c>
      <c r="R51" s="29" t="s">
        <v>15369</v>
      </c>
      <c r="S51" s="29" t="s">
        <v>15370</v>
      </c>
      <c r="T51" s="315" t="s">
        <v>15371</v>
      </c>
      <c r="U51" s="2" t="s">
        <v>7630</v>
      </c>
      <c r="V51" s="40" t="s">
        <v>15101</v>
      </c>
      <c r="W51" s="41">
        <v>28</v>
      </c>
      <c r="X51" s="29" t="s">
        <v>142</v>
      </c>
      <c r="Y51" s="29" t="s">
        <v>7622</v>
      </c>
      <c r="Z51" s="29" t="s">
        <v>7623</v>
      </c>
      <c r="AA51" s="29" t="s">
        <v>7624</v>
      </c>
      <c r="AB51" s="29" t="s">
        <v>7625</v>
      </c>
      <c r="AC51" s="29" t="s">
        <v>15372</v>
      </c>
      <c r="AD51" s="29" t="s">
        <v>15369</v>
      </c>
      <c r="AE51" s="29" t="s">
        <v>15373</v>
      </c>
      <c r="AF51" s="29" t="s">
        <v>15374</v>
      </c>
      <c r="AG51" s="29" t="s">
        <v>7630</v>
      </c>
      <c r="AH51" s="29" t="s">
        <v>7631</v>
      </c>
      <c r="AI51" s="315" t="s">
        <v>7632</v>
      </c>
      <c r="AJ51" s="2"/>
      <c r="AK51" s="2"/>
      <c r="AL51" s="2"/>
      <c r="AM51" s="2"/>
      <c r="AN51" s="2"/>
      <c r="AO51" s="2"/>
      <c r="AP51" s="2"/>
      <c r="AQ51" s="2"/>
      <c r="AS51" s="27">
        <v>1</v>
      </c>
    </row>
    <row r="52" spans="2:45" s="1" customFormat="1" ht="15.75" customHeight="1" x14ac:dyDescent="0.25">
      <c r="B52" s="316" t="s">
        <v>160</v>
      </c>
      <c r="C52" s="312">
        <v>41</v>
      </c>
      <c r="D52" s="318" t="s">
        <v>159</v>
      </c>
      <c r="F52" s="312">
        <v>29</v>
      </c>
      <c r="G52" s="314" t="s">
        <v>145</v>
      </c>
      <c r="H52" s="239">
        <v>29</v>
      </c>
      <c r="I52" s="29" t="s">
        <v>142</v>
      </c>
      <c r="J52" s="29" t="s">
        <v>15375</v>
      </c>
      <c r="K52" s="29" t="s">
        <v>15376</v>
      </c>
      <c r="L52" s="29" t="s">
        <v>15131</v>
      </c>
      <c r="M52" s="29" t="s">
        <v>15132</v>
      </c>
      <c r="N52" s="29" t="s">
        <v>15377</v>
      </c>
      <c r="O52" s="29" t="s">
        <v>15378</v>
      </c>
      <c r="P52" s="29" t="s">
        <v>7639</v>
      </c>
      <c r="Q52" s="29" t="s">
        <v>7640</v>
      </c>
      <c r="R52" s="29" t="s">
        <v>15379</v>
      </c>
      <c r="S52" s="29" t="s">
        <v>15380</v>
      </c>
      <c r="T52" s="315" t="s">
        <v>15381</v>
      </c>
      <c r="U52" s="2" t="s">
        <v>7641</v>
      </c>
      <c r="V52" s="40" t="s">
        <v>15101</v>
      </c>
      <c r="W52" s="41">
        <v>29</v>
      </c>
      <c r="X52" s="29" t="s">
        <v>142</v>
      </c>
      <c r="Y52" s="29" t="s">
        <v>7633</v>
      </c>
      <c r="Z52" s="29" t="s">
        <v>7634</v>
      </c>
      <c r="AA52" s="29" t="s">
        <v>7635</v>
      </c>
      <c r="AB52" s="29" t="s">
        <v>7636</v>
      </c>
      <c r="AC52" s="29" t="s">
        <v>15382</v>
      </c>
      <c r="AD52" s="29" t="s">
        <v>15379</v>
      </c>
      <c r="AE52" s="29" t="s">
        <v>15383</v>
      </c>
      <c r="AF52" s="29" t="s">
        <v>15384</v>
      </c>
      <c r="AG52" s="29" t="s">
        <v>7641</v>
      </c>
      <c r="AH52" s="29" t="s">
        <v>7642</v>
      </c>
      <c r="AI52" s="315" t="s">
        <v>7643</v>
      </c>
      <c r="AJ52" s="2"/>
      <c r="AK52" s="2"/>
      <c r="AL52" s="2"/>
      <c r="AM52" s="2"/>
      <c r="AN52" s="2"/>
      <c r="AO52" s="2"/>
      <c r="AP52" s="2"/>
      <c r="AQ52" s="2"/>
      <c r="AS52" s="27">
        <v>1</v>
      </c>
    </row>
    <row r="53" spans="2:45" s="1" customFormat="1" ht="15.75" customHeight="1" x14ac:dyDescent="0.25">
      <c r="B53" s="316" t="s">
        <v>2091</v>
      </c>
      <c r="C53" s="312">
        <v>291</v>
      </c>
      <c r="D53" s="322" t="s">
        <v>221</v>
      </c>
      <c r="F53" s="312">
        <v>30</v>
      </c>
      <c r="G53" s="314" t="s">
        <v>146</v>
      </c>
      <c r="H53" s="239">
        <v>30</v>
      </c>
      <c r="I53" s="29" t="s">
        <v>142</v>
      </c>
      <c r="J53" s="29" t="s">
        <v>15385</v>
      </c>
      <c r="K53" s="29" t="s">
        <v>15386</v>
      </c>
      <c r="L53" s="29" t="s">
        <v>15143</v>
      </c>
      <c r="M53" s="29" t="s">
        <v>15144</v>
      </c>
      <c r="N53" s="29" t="s">
        <v>15145</v>
      </c>
      <c r="O53" s="29" t="s">
        <v>15146</v>
      </c>
      <c r="P53" s="29" t="s">
        <v>7650</v>
      </c>
      <c r="Q53" s="29" t="s">
        <v>7651</v>
      </c>
      <c r="R53" s="29" t="s">
        <v>15387</v>
      </c>
      <c r="S53" s="29" t="s">
        <v>15388</v>
      </c>
      <c r="T53" s="315" t="s">
        <v>15389</v>
      </c>
      <c r="U53" s="2" t="s">
        <v>7652</v>
      </c>
      <c r="V53" s="40" t="s">
        <v>15101</v>
      </c>
      <c r="W53" s="41">
        <v>30</v>
      </c>
      <c r="X53" s="29" t="s">
        <v>142</v>
      </c>
      <c r="Y53" s="29" t="s">
        <v>7644</v>
      </c>
      <c r="Z53" s="29" t="s">
        <v>7645</v>
      </c>
      <c r="AA53" s="29" t="s">
        <v>7646</v>
      </c>
      <c r="AB53" s="29" t="s">
        <v>7647</v>
      </c>
      <c r="AC53" s="29" t="s">
        <v>15390</v>
      </c>
      <c r="AD53" s="29" t="s">
        <v>15387</v>
      </c>
      <c r="AE53" s="29" t="s">
        <v>15391</v>
      </c>
      <c r="AF53" s="29" t="s">
        <v>15392</v>
      </c>
      <c r="AG53" s="29" t="s">
        <v>7652</v>
      </c>
      <c r="AH53" s="29" t="s">
        <v>7653</v>
      </c>
      <c r="AI53" s="315" t="s">
        <v>7654</v>
      </c>
      <c r="AJ53" s="2"/>
      <c r="AK53" s="2"/>
      <c r="AL53" s="2"/>
      <c r="AM53" s="2"/>
      <c r="AN53" s="2"/>
      <c r="AO53" s="2"/>
      <c r="AP53" s="2"/>
      <c r="AQ53" s="2"/>
      <c r="AS53" s="27">
        <v>1</v>
      </c>
    </row>
    <row r="54" spans="2:45" s="1" customFormat="1" ht="15.75" customHeight="1" x14ac:dyDescent="0.25">
      <c r="B54" s="316" t="s">
        <v>1974</v>
      </c>
      <c r="C54" s="312">
        <v>151</v>
      </c>
      <c r="D54" s="319" t="s">
        <v>171</v>
      </c>
      <c r="F54" s="312">
        <v>31</v>
      </c>
      <c r="G54" s="314" t="s">
        <v>147</v>
      </c>
      <c r="H54" s="234">
        <v>31</v>
      </c>
      <c r="I54" s="2" t="s">
        <v>148</v>
      </c>
      <c r="J54" s="2" t="s">
        <v>15393</v>
      </c>
      <c r="K54" s="2" t="s">
        <v>15394</v>
      </c>
      <c r="L54" s="2" t="s">
        <v>15094</v>
      </c>
      <c r="M54" s="2" t="s">
        <v>15095</v>
      </c>
      <c r="N54" s="2" t="s">
        <v>15395</v>
      </c>
      <c r="O54" s="2" t="s">
        <v>15396</v>
      </c>
      <c r="P54" s="2" t="s">
        <v>7661</v>
      </c>
      <c r="Q54" s="2" t="s">
        <v>7662</v>
      </c>
      <c r="R54" s="2" t="s">
        <v>15397</v>
      </c>
      <c r="S54" s="2" t="s">
        <v>15398</v>
      </c>
      <c r="T54" s="324" t="s">
        <v>15399</v>
      </c>
      <c r="U54" s="2" t="s">
        <v>7663</v>
      </c>
      <c r="V54" s="4" t="s">
        <v>15101</v>
      </c>
      <c r="W54" s="3">
        <v>31</v>
      </c>
      <c r="X54" s="2" t="s">
        <v>148</v>
      </c>
      <c r="Y54" s="2" t="s">
        <v>7655</v>
      </c>
      <c r="Z54" s="2" t="s">
        <v>7656</v>
      </c>
      <c r="AA54" s="2" t="s">
        <v>7657</v>
      </c>
      <c r="AB54" s="2" t="s">
        <v>7658</v>
      </c>
      <c r="AC54" s="2" t="s">
        <v>15400</v>
      </c>
      <c r="AD54" s="2" t="s">
        <v>15397</v>
      </c>
      <c r="AE54" s="2" t="s">
        <v>15401</v>
      </c>
      <c r="AF54" s="2" t="s">
        <v>15402</v>
      </c>
      <c r="AG54" s="2" t="s">
        <v>7663</v>
      </c>
      <c r="AH54" s="2" t="s">
        <v>7664</v>
      </c>
      <c r="AI54" s="324" t="s">
        <v>7665</v>
      </c>
      <c r="AJ54" s="2"/>
      <c r="AK54" s="2"/>
      <c r="AL54" s="2"/>
      <c r="AM54" s="2"/>
      <c r="AN54" s="2"/>
      <c r="AO54" s="2"/>
      <c r="AP54" s="2"/>
      <c r="AQ54" s="2"/>
      <c r="AS54" s="27">
        <v>1</v>
      </c>
    </row>
    <row r="55" spans="2:45" s="1" customFormat="1" ht="15.75" customHeight="1" x14ac:dyDescent="0.25">
      <c r="B55" s="311" t="s">
        <v>2805</v>
      </c>
      <c r="C55" s="312">
        <v>556</v>
      </c>
      <c r="D55" s="313" t="s">
        <v>177</v>
      </c>
      <c r="F55" s="312">
        <v>32</v>
      </c>
      <c r="G55" s="314" t="s">
        <v>149</v>
      </c>
      <c r="H55" s="234">
        <v>32</v>
      </c>
      <c r="I55" s="2" t="s">
        <v>148</v>
      </c>
      <c r="J55" s="2" t="s">
        <v>15403</v>
      </c>
      <c r="K55" s="2" t="s">
        <v>15404</v>
      </c>
      <c r="L55" s="2" t="s">
        <v>15107</v>
      </c>
      <c r="M55" s="2" t="s">
        <v>15108</v>
      </c>
      <c r="N55" s="2" t="s">
        <v>15405</v>
      </c>
      <c r="O55" s="2" t="s">
        <v>15406</v>
      </c>
      <c r="P55" s="2" t="s">
        <v>7672</v>
      </c>
      <c r="Q55" s="2" t="s">
        <v>7673</v>
      </c>
      <c r="R55" s="2" t="s">
        <v>15407</v>
      </c>
      <c r="S55" s="2" t="s">
        <v>15408</v>
      </c>
      <c r="T55" s="324" t="s">
        <v>15409</v>
      </c>
      <c r="U55" s="2" t="s">
        <v>7674</v>
      </c>
      <c r="V55" s="4" t="s">
        <v>15101</v>
      </c>
      <c r="W55" s="3">
        <v>32</v>
      </c>
      <c r="X55" s="2" t="s">
        <v>148</v>
      </c>
      <c r="Y55" s="2" t="s">
        <v>7666</v>
      </c>
      <c r="Z55" s="2" t="s">
        <v>7667</v>
      </c>
      <c r="AA55" s="2" t="s">
        <v>7668</v>
      </c>
      <c r="AB55" s="2" t="s">
        <v>7669</v>
      </c>
      <c r="AC55" s="2" t="s">
        <v>15410</v>
      </c>
      <c r="AD55" s="2" t="s">
        <v>15407</v>
      </c>
      <c r="AE55" s="2" t="s">
        <v>15411</v>
      </c>
      <c r="AF55" s="2" t="s">
        <v>15412</v>
      </c>
      <c r="AG55" s="2" t="s">
        <v>7674</v>
      </c>
      <c r="AH55" s="2" t="s">
        <v>7675</v>
      </c>
      <c r="AI55" s="324" t="s">
        <v>7676</v>
      </c>
      <c r="AJ55" s="2"/>
      <c r="AK55" s="2"/>
      <c r="AL55" s="2"/>
      <c r="AM55" s="2"/>
      <c r="AN55" s="2"/>
      <c r="AO55" s="2"/>
      <c r="AP55" s="2"/>
      <c r="AQ55" s="2"/>
      <c r="AS55" s="27">
        <v>1</v>
      </c>
    </row>
    <row r="56" spans="2:45" s="1" customFormat="1" ht="15.75" customHeight="1" x14ac:dyDescent="0.25">
      <c r="B56" s="311" t="s">
        <v>203</v>
      </c>
      <c r="C56" s="312">
        <v>76</v>
      </c>
      <c r="D56" s="325" t="s">
        <v>202</v>
      </c>
      <c r="F56" s="312">
        <v>33</v>
      </c>
      <c r="G56" s="314" t="s">
        <v>150</v>
      </c>
      <c r="H56" s="234">
        <v>33</v>
      </c>
      <c r="I56" s="2" t="s">
        <v>148</v>
      </c>
      <c r="J56" s="2" t="s">
        <v>15413</v>
      </c>
      <c r="K56" s="2" t="s">
        <v>15414</v>
      </c>
      <c r="L56" s="2" t="s">
        <v>15119</v>
      </c>
      <c r="M56" s="2" t="s">
        <v>15120</v>
      </c>
      <c r="N56" s="2" t="s">
        <v>15415</v>
      </c>
      <c r="O56" s="2" t="s">
        <v>15416</v>
      </c>
      <c r="P56" s="2" t="s">
        <v>7683</v>
      </c>
      <c r="Q56" s="2" t="s">
        <v>7684</v>
      </c>
      <c r="R56" s="2" t="s">
        <v>15417</v>
      </c>
      <c r="S56" s="2" t="s">
        <v>15418</v>
      </c>
      <c r="T56" s="324" t="s">
        <v>15419</v>
      </c>
      <c r="U56" s="2" t="s">
        <v>7685</v>
      </c>
      <c r="V56" s="4" t="s">
        <v>15101</v>
      </c>
      <c r="W56" s="3">
        <v>33</v>
      </c>
      <c r="X56" s="2" t="s">
        <v>148</v>
      </c>
      <c r="Y56" s="2" t="s">
        <v>7677</v>
      </c>
      <c r="Z56" s="2" t="s">
        <v>7678</v>
      </c>
      <c r="AA56" s="2" t="s">
        <v>7679</v>
      </c>
      <c r="AB56" s="2" t="s">
        <v>7680</v>
      </c>
      <c r="AC56" s="2" t="s">
        <v>15420</v>
      </c>
      <c r="AD56" s="2" t="s">
        <v>15417</v>
      </c>
      <c r="AE56" s="2" t="s">
        <v>15421</v>
      </c>
      <c r="AF56" s="2" t="s">
        <v>15422</v>
      </c>
      <c r="AG56" s="2" t="s">
        <v>7685</v>
      </c>
      <c r="AH56" s="2" t="s">
        <v>7686</v>
      </c>
      <c r="AI56" s="324" t="s">
        <v>7687</v>
      </c>
      <c r="AJ56" s="2"/>
      <c r="AK56" s="2"/>
      <c r="AL56" s="2"/>
      <c r="AM56" s="2"/>
      <c r="AN56" s="2"/>
      <c r="AO56" s="2"/>
      <c r="AP56" s="2"/>
      <c r="AQ56" s="2"/>
      <c r="AS56" s="27">
        <v>1</v>
      </c>
    </row>
    <row r="57" spans="2:45" s="1" customFormat="1" ht="15.75" customHeight="1" x14ac:dyDescent="0.25">
      <c r="B57" s="311" t="s">
        <v>228</v>
      </c>
      <c r="C57" s="312">
        <v>96</v>
      </c>
      <c r="D57" s="325" t="s">
        <v>227</v>
      </c>
      <c r="F57" s="312">
        <v>34</v>
      </c>
      <c r="G57" s="314" t="s">
        <v>151</v>
      </c>
      <c r="H57" s="234">
        <v>34</v>
      </c>
      <c r="I57" s="2" t="s">
        <v>148</v>
      </c>
      <c r="J57" s="2" t="s">
        <v>15423</v>
      </c>
      <c r="K57" s="2" t="s">
        <v>15424</v>
      </c>
      <c r="L57" s="2" t="s">
        <v>15131</v>
      </c>
      <c r="M57" s="2" t="s">
        <v>15132</v>
      </c>
      <c r="N57" s="2" t="s">
        <v>15425</v>
      </c>
      <c r="O57" s="2" t="s">
        <v>15426</v>
      </c>
      <c r="P57" s="2" t="s">
        <v>7694</v>
      </c>
      <c r="Q57" s="2" t="s">
        <v>7695</v>
      </c>
      <c r="R57" s="2" t="s">
        <v>15427</v>
      </c>
      <c r="S57" s="2" t="s">
        <v>15428</v>
      </c>
      <c r="T57" s="324" t="s">
        <v>15429</v>
      </c>
      <c r="U57" s="2" t="s">
        <v>7696</v>
      </c>
      <c r="V57" s="4" t="s">
        <v>15101</v>
      </c>
      <c r="W57" s="3">
        <v>34</v>
      </c>
      <c r="X57" s="2" t="s">
        <v>148</v>
      </c>
      <c r="Y57" s="2" t="s">
        <v>7688</v>
      </c>
      <c r="Z57" s="2" t="s">
        <v>7689</v>
      </c>
      <c r="AA57" s="2" t="s">
        <v>7690</v>
      </c>
      <c r="AB57" s="2" t="s">
        <v>7691</v>
      </c>
      <c r="AC57" s="2" t="s">
        <v>15430</v>
      </c>
      <c r="AD57" s="2" t="s">
        <v>15427</v>
      </c>
      <c r="AE57" s="2" t="s">
        <v>15431</v>
      </c>
      <c r="AF57" s="2" t="s">
        <v>15432</v>
      </c>
      <c r="AG57" s="2" t="s">
        <v>7696</v>
      </c>
      <c r="AH57" s="2" t="s">
        <v>7697</v>
      </c>
      <c r="AI57" s="324" t="s">
        <v>7698</v>
      </c>
      <c r="AJ57" s="2"/>
      <c r="AK57" s="2"/>
      <c r="AL57" s="2"/>
      <c r="AM57" s="2"/>
      <c r="AN57" s="2"/>
      <c r="AO57" s="2"/>
      <c r="AP57" s="2"/>
      <c r="AQ57" s="2"/>
      <c r="AS57" s="27">
        <v>1</v>
      </c>
    </row>
    <row r="58" spans="2:45" s="1" customFormat="1" ht="15.75" customHeight="1" x14ac:dyDescent="0.25">
      <c r="B58" s="311" t="s">
        <v>1968</v>
      </c>
      <c r="C58" s="312">
        <v>121</v>
      </c>
      <c r="D58" s="326" t="s">
        <v>135</v>
      </c>
      <c r="F58" s="312">
        <v>35</v>
      </c>
      <c r="G58" s="314" t="s">
        <v>152</v>
      </c>
      <c r="H58" s="234">
        <v>35</v>
      </c>
      <c r="I58" s="2" t="s">
        <v>148</v>
      </c>
      <c r="J58" s="2" t="s">
        <v>15433</v>
      </c>
      <c r="K58" s="2" t="s">
        <v>15434</v>
      </c>
      <c r="L58" s="2" t="s">
        <v>15143</v>
      </c>
      <c r="M58" s="2" t="s">
        <v>15144</v>
      </c>
      <c r="N58" s="2" t="s">
        <v>15145</v>
      </c>
      <c r="O58" s="2" t="s">
        <v>15146</v>
      </c>
      <c r="P58" s="2" t="s">
        <v>7705</v>
      </c>
      <c r="Q58" s="2" t="s">
        <v>7706</v>
      </c>
      <c r="R58" s="2" t="s">
        <v>15435</v>
      </c>
      <c r="S58" s="2" t="s">
        <v>15436</v>
      </c>
      <c r="T58" s="324" t="s">
        <v>15437</v>
      </c>
      <c r="U58" s="2" t="s">
        <v>7707</v>
      </c>
      <c r="V58" s="4" t="s">
        <v>15101</v>
      </c>
      <c r="W58" s="3">
        <v>35</v>
      </c>
      <c r="X58" s="2" t="s">
        <v>148</v>
      </c>
      <c r="Y58" s="2" t="s">
        <v>7699</v>
      </c>
      <c r="Z58" s="2" t="s">
        <v>7700</v>
      </c>
      <c r="AA58" s="2" t="s">
        <v>7701</v>
      </c>
      <c r="AB58" s="2" t="s">
        <v>7702</v>
      </c>
      <c r="AC58" s="2" t="s">
        <v>15438</v>
      </c>
      <c r="AD58" s="2" t="s">
        <v>15435</v>
      </c>
      <c r="AE58" s="2" t="s">
        <v>15439</v>
      </c>
      <c r="AF58" s="2" t="s">
        <v>15440</v>
      </c>
      <c r="AG58" s="2" t="s">
        <v>7707</v>
      </c>
      <c r="AH58" s="2" t="s">
        <v>7708</v>
      </c>
      <c r="AI58" s="324" t="s">
        <v>7709</v>
      </c>
      <c r="AJ58" s="2"/>
      <c r="AK58" s="2"/>
      <c r="AL58" s="2"/>
      <c r="AM58" s="2"/>
      <c r="AN58" s="2"/>
      <c r="AO58" s="2"/>
      <c r="AP58" s="2"/>
      <c r="AQ58" s="2"/>
      <c r="AS58" s="27">
        <v>1</v>
      </c>
    </row>
    <row r="59" spans="2:45" s="1" customFormat="1" ht="15.75" customHeight="1" x14ac:dyDescent="0.25">
      <c r="B59" s="327" t="s">
        <v>2304</v>
      </c>
      <c r="C59" s="312">
        <v>446</v>
      </c>
      <c r="D59" s="328" t="s">
        <v>165</v>
      </c>
      <c r="F59" s="312">
        <v>36</v>
      </c>
      <c r="G59" s="314" t="s">
        <v>153</v>
      </c>
      <c r="H59" s="234">
        <v>36</v>
      </c>
      <c r="I59" s="2" t="s">
        <v>154</v>
      </c>
      <c r="J59" s="2" t="s">
        <v>15441</v>
      </c>
      <c r="K59" s="2" t="s">
        <v>15442</v>
      </c>
      <c r="L59" s="2" t="s">
        <v>15094</v>
      </c>
      <c r="M59" s="2" t="s">
        <v>15095</v>
      </c>
      <c r="N59" s="2" t="s">
        <v>15443</v>
      </c>
      <c r="O59" s="2" t="s">
        <v>15444</v>
      </c>
      <c r="P59" s="2" t="s">
        <v>7716</v>
      </c>
      <c r="Q59" s="2" t="s">
        <v>7717</v>
      </c>
      <c r="R59" s="2" t="s">
        <v>15445</v>
      </c>
      <c r="S59" s="2" t="s">
        <v>15446</v>
      </c>
      <c r="T59" s="324" t="s">
        <v>15447</v>
      </c>
      <c r="U59" s="2" t="s">
        <v>7718</v>
      </c>
      <c r="V59" s="4" t="s">
        <v>15101</v>
      </c>
      <c r="W59" s="3">
        <v>36</v>
      </c>
      <c r="X59" s="2" t="s">
        <v>154</v>
      </c>
      <c r="Y59" s="2" t="s">
        <v>7710</v>
      </c>
      <c r="Z59" s="2" t="s">
        <v>7711</v>
      </c>
      <c r="AA59" s="2" t="s">
        <v>7712</v>
      </c>
      <c r="AB59" s="2" t="s">
        <v>7713</v>
      </c>
      <c r="AC59" s="2" t="s">
        <v>15448</v>
      </c>
      <c r="AD59" s="2" t="s">
        <v>15445</v>
      </c>
      <c r="AE59" s="2" t="s">
        <v>15449</v>
      </c>
      <c r="AF59" s="2" t="s">
        <v>15450</v>
      </c>
      <c r="AG59" s="2" t="s">
        <v>7718</v>
      </c>
      <c r="AH59" s="2" t="s">
        <v>7719</v>
      </c>
      <c r="AI59" s="324" t="s">
        <v>7720</v>
      </c>
      <c r="AJ59" s="2"/>
      <c r="AK59" s="2"/>
      <c r="AL59" s="2"/>
      <c r="AM59" s="2"/>
      <c r="AN59" s="2"/>
      <c r="AO59" s="2"/>
      <c r="AP59" s="2"/>
      <c r="AQ59" s="2"/>
      <c r="AS59" s="27">
        <v>1</v>
      </c>
    </row>
    <row r="60" spans="2:45" s="1" customFormat="1" ht="15.75" customHeight="1" x14ac:dyDescent="0.25">
      <c r="B60" s="311" t="s">
        <v>2233</v>
      </c>
      <c r="C60" s="312">
        <v>306</v>
      </c>
      <c r="D60" s="329" t="s">
        <v>117</v>
      </c>
      <c r="F60" s="312">
        <v>37</v>
      </c>
      <c r="G60" s="314" t="s">
        <v>155</v>
      </c>
      <c r="H60" s="234">
        <v>37</v>
      </c>
      <c r="I60" s="2" t="s">
        <v>154</v>
      </c>
      <c r="J60" s="2" t="s">
        <v>15451</v>
      </c>
      <c r="K60" s="2" t="s">
        <v>15452</v>
      </c>
      <c r="L60" s="2" t="s">
        <v>15107</v>
      </c>
      <c r="M60" s="2" t="s">
        <v>15108</v>
      </c>
      <c r="N60" s="2" t="s">
        <v>15453</v>
      </c>
      <c r="O60" s="2" t="s">
        <v>15454</v>
      </c>
      <c r="P60" s="2" t="s">
        <v>7727</v>
      </c>
      <c r="Q60" s="2" t="s">
        <v>7728</v>
      </c>
      <c r="R60" s="2" t="s">
        <v>15455</v>
      </c>
      <c r="S60" s="2" t="s">
        <v>15456</v>
      </c>
      <c r="T60" s="324" t="s">
        <v>15457</v>
      </c>
      <c r="U60" s="2" t="s">
        <v>7729</v>
      </c>
      <c r="V60" s="4" t="s">
        <v>15101</v>
      </c>
      <c r="W60" s="3">
        <v>37</v>
      </c>
      <c r="X60" s="2" t="s">
        <v>154</v>
      </c>
      <c r="Y60" s="2" t="s">
        <v>7721</v>
      </c>
      <c r="Z60" s="2" t="s">
        <v>7722</v>
      </c>
      <c r="AA60" s="2" t="s">
        <v>7723</v>
      </c>
      <c r="AB60" s="2" t="s">
        <v>7724</v>
      </c>
      <c r="AC60" s="2" t="s">
        <v>15458</v>
      </c>
      <c r="AD60" s="2" t="s">
        <v>15455</v>
      </c>
      <c r="AE60" s="2" t="s">
        <v>15459</v>
      </c>
      <c r="AF60" s="2" t="s">
        <v>15460</v>
      </c>
      <c r="AG60" s="2" t="s">
        <v>7729</v>
      </c>
      <c r="AH60" s="2" t="s">
        <v>7730</v>
      </c>
      <c r="AI60" s="324" t="s">
        <v>7731</v>
      </c>
      <c r="AJ60" s="2"/>
      <c r="AK60" s="2"/>
      <c r="AL60" s="2"/>
      <c r="AM60" s="2"/>
      <c r="AN60" s="2"/>
      <c r="AO60" s="2"/>
      <c r="AP60" s="2"/>
      <c r="AQ60" s="2"/>
      <c r="AS60" s="27">
        <v>1</v>
      </c>
    </row>
    <row r="61" spans="2:45" s="1" customFormat="1" ht="15.75" customHeight="1" x14ac:dyDescent="0.25">
      <c r="B61" s="311" t="s">
        <v>2084</v>
      </c>
      <c r="C61" s="312">
        <v>251</v>
      </c>
      <c r="D61" s="330" t="s">
        <v>171</v>
      </c>
      <c r="F61" s="312">
        <v>38</v>
      </c>
      <c r="G61" s="314" t="s">
        <v>156</v>
      </c>
      <c r="H61" s="234">
        <v>38</v>
      </c>
      <c r="I61" s="2" t="s">
        <v>154</v>
      </c>
      <c r="J61" s="2" t="s">
        <v>15461</v>
      </c>
      <c r="K61" s="2" t="s">
        <v>15462</v>
      </c>
      <c r="L61" s="2" t="s">
        <v>15119</v>
      </c>
      <c r="M61" s="2" t="s">
        <v>15120</v>
      </c>
      <c r="N61" s="2" t="s">
        <v>15463</v>
      </c>
      <c r="O61" s="2" t="s">
        <v>15464</v>
      </c>
      <c r="P61" s="2" t="s">
        <v>7738</v>
      </c>
      <c r="Q61" s="2" t="s">
        <v>7739</v>
      </c>
      <c r="R61" s="2" t="s">
        <v>15465</v>
      </c>
      <c r="S61" s="2" t="s">
        <v>15466</v>
      </c>
      <c r="T61" s="324" t="s">
        <v>15467</v>
      </c>
      <c r="U61" s="2" t="s">
        <v>7740</v>
      </c>
      <c r="V61" s="4" t="s">
        <v>15101</v>
      </c>
      <c r="W61" s="3">
        <v>38</v>
      </c>
      <c r="X61" s="2" t="s">
        <v>154</v>
      </c>
      <c r="Y61" s="2" t="s">
        <v>7732</v>
      </c>
      <c r="Z61" s="2" t="s">
        <v>7733</v>
      </c>
      <c r="AA61" s="2" t="s">
        <v>7734</v>
      </c>
      <c r="AB61" s="2" t="s">
        <v>7735</v>
      </c>
      <c r="AC61" s="2" t="s">
        <v>15468</v>
      </c>
      <c r="AD61" s="2" t="s">
        <v>15465</v>
      </c>
      <c r="AE61" s="2" t="s">
        <v>15469</v>
      </c>
      <c r="AF61" s="2" t="s">
        <v>15470</v>
      </c>
      <c r="AG61" s="2" t="s">
        <v>7740</v>
      </c>
      <c r="AH61" s="2" t="s">
        <v>7741</v>
      </c>
      <c r="AI61" s="324" t="s">
        <v>7742</v>
      </c>
      <c r="AJ61" s="2"/>
      <c r="AK61" s="2"/>
      <c r="AL61" s="2"/>
      <c r="AM61" s="2"/>
      <c r="AN61" s="2"/>
      <c r="AO61" s="2"/>
      <c r="AP61" s="2"/>
      <c r="AQ61" s="2"/>
      <c r="AS61" s="27">
        <v>1</v>
      </c>
    </row>
    <row r="62" spans="2:45" s="1" customFormat="1" ht="15.75" customHeight="1" x14ac:dyDescent="0.25">
      <c r="B62" s="311" t="s">
        <v>2075</v>
      </c>
      <c r="C62" s="312">
        <v>206</v>
      </c>
      <c r="D62" s="330" t="s">
        <v>117</v>
      </c>
      <c r="F62" s="312">
        <v>39</v>
      </c>
      <c r="G62" s="314" t="s">
        <v>157</v>
      </c>
      <c r="H62" s="234">
        <v>39</v>
      </c>
      <c r="I62" s="2" t="s">
        <v>154</v>
      </c>
      <c r="J62" s="2" t="s">
        <v>15471</v>
      </c>
      <c r="K62" s="2" t="s">
        <v>15472</v>
      </c>
      <c r="L62" s="2" t="s">
        <v>15131</v>
      </c>
      <c r="M62" s="2" t="s">
        <v>15132</v>
      </c>
      <c r="N62" s="2" t="s">
        <v>15473</v>
      </c>
      <c r="O62" s="2" t="s">
        <v>15474</v>
      </c>
      <c r="P62" s="2" t="s">
        <v>7749</v>
      </c>
      <c r="Q62" s="2" t="s">
        <v>7750</v>
      </c>
      <c r="R62" s="2" t="s">
        <v>15475</v>
      </c>
      <c r="S62" s="2" t="s">
        <v>15476</v>
      </c>
      <c r="T62" s="324" t="s">
        <v>15477</v>
      </c>
      <c r="U62" s="2" t="s">
        <v>7751</v>
      </c>
      <c r="V62" s="4" t="s">
        <v>15101</v>
      </c>
      <c r="W62" s="3">
        <v>39</v>
      </c>
      <c r="X62" s="2" t="s">
        <v>154</v>
      </c>
      <c r="Y62" s="2" t="s">
        <v>7743</v>
      </c>
      <c r="Z62" s="2" t="s">
        <v>7744</v>
      </c>
      <c r="AA62" s="2" t="s">
        <v>7745</v>
      </c>
      <c r="AB62" s="2" t="s">
        <v>7746</v>
      </c>
      <c r="AC62" s="2" t="s">
        <v>15478</v>
      </c>
      <c r="AD62" s="2" t="s">
        <v>15475</v>
      </c>
      <c r="AE62" s="2" t="s">
        <v>15479</v>
      </c>
      <c r="AF62" s="2" t="s">
        <v>15480</v>
      </c>
      <c r="AG62" s="2" t="s">
        <v>7751</v>
      </c>
      <c r="AH62" s="2" t="s">
        <v>7752</v>
      </c>
      <c r="AI62" s="324" t="s">
        <v>7753</v>
      </c>
      <c r="AJ62" s="2"/>
      <c r="AK62" s="2"/>
      <c r="AL62" s="2"/>
      <c r="AM62" s="2"/>
      <c r="AN62" s="2"/>
      <c r="AO62" s="2"/>
      <c r="AP62" s="2"/>
      <c r="AQ62" s="2"/>
      <c r="AS62" s="27">
        <v>1</v>
      </c>
    </row>
    <row r="63" spans="2:45" s="1" customFormat="1" ht="15.75" customHeight="1" x14ac:dyDescent="0.25">
      <c r="B63" s="327" t="s">
        <v>2309</v>
      </c>
      <c r="C63" s="312">
        <v>471</v>
      </c>
      <c r="D63" s="328" t="s">
        <v>196</v>
      </c>
      <c r="F63" s="312">
        <v>40</v>
      </c>
      <c r="G63" s="314" t="s">
        <v>158</v>
      </c>
      <c r="H63" s="234">
        <v>40</v>
      </c>
      <c r="I63" s="2" t="s">
        <v>154</v>
      </c>
      <c r="J63" s="2" t="s">
        <v>15481</v>
      </c>
      <c r="K63" s="2" t="s">
        <v>15482</v>
      </c>
      <c r="L63" s="2" t="s">
        <v>15143</v>
      </c>
      <c r="M63" s="2" t="s">
        <v>15144</v>
      </c>
      <c r="N63" s="2" t="s">
        <v>15145</v>
      </c>
      <c r="O63" s="2" t="s">
        <v>15146</v>
      </c>
      <c r="P63" s="2" t="s">
        <v>7760</v>
      </c>
      <c r="Q63" s="2" t="s">
        <v>7761</v>
      </c>
      <c r="R63" s="2" t="s">
        <v>15483</v>
      </c>
      <c r="S63" s="2" t="s">
        <v>15484</v>
      </c>
      <c r="T63" s="324" t="s">
        <v>15485</v>
      </c>
      <c r="U63" s="2" t="s">
        <v>7762</v>
      </c>
      <c r="V63" s="4" t="s">
        <v>15101</v>
      </c>
      <c r="W63" s="3">
        <v>40</v>
      </c>
      <c r="X63" s="2" t="s">
        <v>154</v>
      </c>
      <c r="Y63" s="2" t="s">
        <v>7754</v>
      </c>
      <c r="Z63" s="2" t="s">
        <v>7755</v>
      </c>
      <c r="AA63" s="2" t="s">
        <v>7756</v>
      </c>
      <c r="AB63" s="2" t="s">
        <v>7757</v>
      </c>
      <c r="AC63" s="2" t="s">
        <v>15486</v>
      </c>
      <c r="AD63" s="2" t="s">
        <v>15483</v>
      </c>
      <c r="AE63" s="2" t="s">
        <v>15487</v>
      </c>
      <c r="AF63" s="2" t="s">
        <v>15488</v>
      </c>
      <c r="AG63" s="2" t="s">
        <v>7762</v>
      </c>
      <c r="AH63" s="2" t="s">
        <v>7763</v>
      </c>
      <c r="AI63" s="324" t="s">
        <v>7764</v>
      </c>
      <c r="AJ63" s="2"/>
      <c r="AK63" s="2"/>
      <c r="AL63" s="2"/>
      <c r="AM63" s="2"/>
      <c r="AN63" s="2"/>
      <c r="AO63" s="2"/>
      <c r="AP63" s="2"/>
      <c r="AQ63" s="2"/>
      <c r="AS63" s="27">
        <v>1</v>
      </c>
    </row>
    <row r="64" spans="2:45" s="1" customFormat="1" ht="15.75" customHeight="1" x14ac:dyDescent="0.25">
      <c r="B64" s="311" t="s">
        <v>1964</v>
      </c>
      <c r="C64" s="312">
        <v>101</v>
      </c>
      <c r="D64" s="326" t="s">
        <v>106</v>
      </c>
      <c r="F64" s="312">
        <v>41</v>
      </c>
      <c r="G64" s="314" t="s">
        <v>159</v>
      </c>
      <c r="H64" s="234">
        <v>41</v>
      </c>
      <c r="I64" s="2" t="s">
        <v>160</v>
      </c>
      <c r="J64" s="2" t="s">
        <v>15489</v>
      </c>
      <c r="K64" s="2" t="s">
        <v>15490</v>
      </c>
      <c r="L64" s="2" t="s">
        <v>15094</v>
      </c>
      <c r="M64" s="2" t="s">
        <v>15095</v>
      </c>
      <c r="N64" s="2" t="s">
        <v>15491</v>
      </c>
      <c r="O64" s="2" t="s">
        <v>15492</v>
      </c>
      <c r="P64" s="2" t="s">
        <v>7771</v>
      </c>
      <c r="Q64" s="2" t="s">
        <v>7772</v>
      </c>
      <c r="R64" s="2" t="s">
        <v>15493</v>
      </c>
      <c r="S64" s="2" t="s">
        <v>15494</v>
      </c>
      <c r="T64" s="324" t="s">
        <v>15495</v>
      </c>
      <c r="U64" s="2" t="s">
        <v>7773</v>
      </c>
      <c r="V64" s="4" t="s">
        <v>15101</v>
      </c>
      <c r="W64" s="3">
        <v>41</v>
      </c>
      <c r="X64" s="2" t="s">
        <v>160</v>
      </c>
      <c r="Y64" s="2" t="s">
        <v>7765</v>
      </c>
      <c r="Z64" s="2" t="s">
        <v>7766</v>
      </c>
      <c r="AA64" s="2" t="s">
        <v>7767</v>
      </c>
      <c r="AB64" s="2" t="s">
        <v>7768</v>
      </c>
      <c r="AC64" s="2" t="s">
        <v>15496</v>
      </c>
      <c r="AD64" s="2" t="s">
        <v>15493</v>
      </c>
      <c r="AE64" s="2" t="s">
        <v>15497</v>
      </c>
      <c r="AF64" s="2" t="s">
        <v>15498</v>
      </c>
      <c r="AG64" s="2" t="s">
        <v>7773</v>
      </c>
      <c r="AH64" s="2" t="s">
        <v>7774</v>
      </c>
      <c r="AI64" s="324" t="s">
        <v>7775</v>
      </c>
      <c r="AJ64" s="2"/>
      <c r="AK64" s="2"/>
      <c r="AL64" s="2"/>
      <c r="AM64" s="2"/>
      <c r="AN64" s="2"/>
      <c r="AO64" s="2"/>
      <c r="AP64" s="2"/>
      <c r="AQ64" s="2"/>
      <c r="AS64" s="27">
        <v>1</v>
      </c>
    </row>
    <row r="65" spans="2:45" s="1" customFormat="1" ht="15.75" customHeight="1" x14ac:dyDescent="0.25">
      <c r="B65" s="311" t="s">
        <v>2244</v>
      </c>
      <c r="C65" s="312">
        <v>361</v>
      </c>
      <c r="D65" s="329" t="s">
        <v>183</v>
      </c>
      <c r="F65" s="312">
        <v>42</v>
      </c>
      <c r="G65" s="314" t="s">
        <v>161</v>
      </c>
      <c r="H65" s="234">
        <v>42</v>
      </c>
      <c r="I65" s="2" t="s">
        <v>160</v>
      </c>
      <c r="J65" s="2" t="s">
        <v>15499</v>
      </c>
      <c r="K65" s="2" t="s">
        <v>15500</v>
      </c>
      <c r="L65" s="2" t="s">
        <v>15107</v>
      </c>
      <c r="M65" s="2" t="s">
        <v>15108</v>
      </c>
      <c r="N65" s="2" t="s">
        <v>15501</v>
      </c>
      <c r="O65" s="2" t="s">
        <v>15502</v>
      </c>
      <c r="P65" s="2" t="s">
        <v>7782</v>
      </c>
      <c r="Q65" s="2" t="s">
        <v>7783</v>
      </c>
      <c r="R65" s="2" t="s">
        <v>15503</v>
      </c>
      <c r="S65" s="2" t="s">
        <v>15504</v>
      </c>
      <c r="T65" s="324" t="s">
        <v>15505</v>
      </c>
      <c r="U65" s="2" t="s">
        <v>7784</v>
      </c>
      <c r="V65" s="4" t="s">
        <v>15101</v>
      </c>
      <c r="W65" s="3">
        <v>42</v>
      </c>
      <c r="X65" s="2" t="s">
        <v>160</v>
      </c>
      <c r="Y65" s="2" t="s">
        <v>7776</v>
      </c>
      <c r="Z65" s="2" t="s">
        <v>7777</v>
      </c>
      <c r="AA65" s="2" t="s">
        <v>7778</v>
      </c>
      <c r="AB65" s="2" t="s">
        <v>7779</v>
      </c>
      <c r="AC65" s="2" t="s">
        <v>15506</v>
      </c>
      <c r="AD65" s="2" t="s">
        <v>15503</v>
      </c>
      <c r="AE65" s="2" t="s">
        <v>15507</v>
      </c>
      <c r="AF65" s="2" t="s">
        <v>15508</v>
      </c>
      <c r="AG65" s="2" t="s">
        <v>7784</v>
      </c>
      <c r="AH65" s="2" t="s">
        <v>7785</v>
      </c>
      <c r="AI65" s="324" t="s">
        <v>7786</v>
      </c>
      <c r="AJ65" s="2"/>
      <c r="AK65" s="2"/>
      <c r="AL65" s="2"/>
      <c r="AM65" s="2"/>
      <c r="AN65" s="2"/>
      <c r="AO65" s="2"/>
      <c r="AP65" s="2"/>
      <c r="AQ65" s="2"/>
      <c r="AS65" s="27">
        <v>1</v>
      </c>
    </row>
    <row r="66" spans="2:45" s="1" customFormat="1" ht="15.75" customHeight="1" x14ac:dyDescent="0.25">
      <c r="B66" s="311" t="s">
        <v>2237</v>
      </c>
      <c r="C66" s="312">
        <v>326</v>
      </c>
      <c r="D66" s="329" t="s">
        <v>141</v>
      </c>
      <c r="F66" s="312">
        <v>43</v>
      </c>
      <c r="G66" s="314" t="s">
        <v>162</v>
      </c>
      <c r="H66" s="234">
        <v>43</v>
      </c>
      <c r="I66" s="2" t="s">
        <v>160</v>
      </c>
      <c r="J66" s="2" t="s">
        <v>15509</v>
      </c>
      <c r="K66" s="2" t="s">
        <v>15510</v>
      </c>
      <c r="L66" s="2" t="s">
        <v>15119</v>
      </c>
      <c r="M66" s="2" t="s">
        <v>15120</v>
      </c>
      <c r="N66" s="2" t="s">
        <v>15511</v>
      </c>
      <c r="O66" s="2" t="s">
        <v>15512</v>
      </c>
      <c r="P66" s="2" t="s">
        <v>7793</v>
      </c>
      <c r="Q66" s="2" t="s">
        <v>7794</v>
      </c>
      <c r="R66" s="2" t="s">
        <v>15513</v>
      </c>
      <c r="S66" s="2" t="s">
        <v>15514</v>
      </c>
      <c r="T66" s="324" t="s">
        <v>15515</v>
      </c>
      <c r="U66" s="2" t="s">
        <v>7795</v>
      </c>
      <c r="V66" s="4" t="s">
        <v>15101</v>
      </c>
      <c r="W66" s="3">
        <v>43</v>
      </c>
      <c r="X66" s="2" t="s">
        <v>160</v>
      </c>
      <c r="Y66" s="2" t="s">
        <v>7787</v>
      </c>
      <c r="Z66" s="2" t="s">
        <v>7788</v>
      </c>
      <c r="AA66" s="2" t="s">
        <v>7789</v>
      </c>
      <c r="AB66" s="2" t="s">
        <v>7790</v>
      </c>
      <c r="AC66" s="2" t="s">
        <v>15516</v>
      </c>
      <c r="AD66" s="2" t="s">
        <v>15513</v>
      </c>
      <c r="AE66" s="2" t="s">
        <v>15517</v>
      </c>
      <c r="AF66" s="2" t="s">
        <v>15518</v>
      </c>
      <c r="AG66" s="2" t="s">
        <v>7795</v>
      </c>
      <c r="AH66" s="2" t="s">
        <v>7796</v>
      </c>
      <c r="AI66" s="324" t="s">
        <v>7797</v>
      </c>
      <c r="AJ66" s="2"/>
      <c r="AK66" s="2"/>
      <c r="AL66" s="2"/>
      <c r="AM66" s="2"/>
      <c r="AN66" s="2"/>
      <c r="AO66" s="2"/>
      <c r="AP66" s="2"/>
      <c r="AQ66" s="2"/>
      <c r="AS66" s="27">
        <v>1</v>
      </c>
    </row>
    <row r="67" spans="2:45" s="1" customFormat="1" ht="15.75" customHeight="1" x14ac:dyDescent="0.25">
      <c r="B67" s="311" t="s">
        <v>2236</v>
      </c>
      <c r="C67" s="312">
        <v>321</v>
      </c>
      <c r="D67" s="329" t="s">
        <v>135</v>
      </c>
      <c r="F67" s="312">
        <v>44</v>
      </c>
      <c r="G67" s="314" t="s">
        <v>163</v>
      </c>
      <c r="H67" s="234">
        <v>44</v>
      </c>
      <c r="I67" s="2" t="s">
        <v>160</v>
      </c>
      <c r="J67" s="2" t="s">
        <v>15519</v>
      </c>
      <c r="K67" s="2" t="s">
        <v>15520</v>
      </c>
      <c r="L67" s="2" t="s">
        <v>15131</v>
      </c>
      <c r="M67" s="2" t="s">
        <v>15132</v>
      </c>
      <c r="N67" s="2" t="s">
        <v>15521</v>
      </c>
      <c r="O67" s="2" t="s">
        <v>15522</v>
      </c>
      <c r="P67" s="2" t="s">
        <v>7804</v>
      </c>
      <c r="Q67" s="2" t="s">
        <v>7805</v>
      </c>
      <c r="R67" s="2" t="s">
        <v>15523</v>
      </c>
      <c r="S67" s="2" t="s">
        <v>15524</v>
      </c>
      <c r="T67" s="324" t="s">
        <v>15525</v>
      </c>
      <c r="U67" s="2" t="s">
        <v>7806</v>
      </c>
      <c r="V67" s="4" t="s">
        <v>15101</v>
      </c>
      <c r="W67" s="3">
        <v>44</v>
      </c>
      <c r="X67" s="2" t="s">
        <v>160</v>
      </c>
      <c r="Y67" s="2" t="s">
        <v>7798</v>
      </c>
      <c r="Z67" s="2" t="s">
        <v>7799</v>
      </c>
      <c r="AA67" s="2" t="s">
        <v>7800</v>
      </c>
      <c r="AB67" s="2" t="s">
        <v>7801</v>
      </c>
      <c r="AC67" s="2" t="s">
        <v>15526</v>
      </c>
      <c r="AD67" s="2" t="s">
        <v>15523</v>
      </c>
      <c r="AE67" s="2" t="s">
        <v>15527</v>
      </c>
      <c r="AF67" s="2" t="s">
        <v>15528</v>
      </c>
      <c r="AG67" s="2" t="s">
        <v>7806</v>
      </c>
      <c r="AH67" s="2" t="s">
        <v>7807</v>
      </c>
      <c r="AI67" s="324" t="s">
        <v>7808</v>
      </c>
      <c r="AJ67" s="2"/>
      <c r="AK67" s="2"/>
      <c r="AL67" s="2"/>
      <c r="AM67" s="2"/>
      <c r="AN67" s="2"/>
      <c r="AO67" s="2"/>
      <c r="AP67" s="2"/>
      <c r="AQ67" s="2"/>
      <c r="AS67" s="27">
        <v>1</v>
      </c>
    </row>
    <row r="68" spans="2:45" s="1" customFormat="1" ht="15.75" customHeight="1" x14ac:dyDescent="0.25">
      <c r="B68" s="311" t="s">
        <v>1977</v>
      </c>
      <c r="C68" s="312">
        <v>166</v>
      </c>
      <c r="D68" s="326" t="s">
        <v>190</v>
      </c>
      <c r="F68" s="312">
        <v>45</v>
      </c>
      <c r="G68" s="314" t="s">
        <v>164</v>
      </c>
      <c r="H68" s="234">
        <v>45</v>
      </c>
      <c r="I68" s="2" t="s">
        <v>160</v>
      </c>
      <c r="J68" s="2" t="s">
        <v>15529</v>
      </c>
      <c r="K68" s="2" t="s">
        <v>15530</v>
      </c>
      <c r="L68" s="2" t="s">
        <v>15143</v>
      </c>
      <c r="M68" s="2" t="s">
        <v>15144</v>
      </c>
      <c r="N68" s="2" t="s">
        <v>15145</v>
      </c>
      <c r="O68" s="2" t="s">
        <v>15146</v>
      </c>
      <c r="P68" s="2" t="s">
        <v>7815</v>
      </c>
      <c r="Q68" s="2" t="s">
        <v>7816</v>
      </c>
      <c r="R68" s="2" t="s">
        <v>15531</v>
      </c>
      <c r="S68" s="2" t="s">
        <v>15532</v>
      </c>
      <c r="T68" s="324" t="s">
        <v>15533</v>
      </c>
      <c r="U68" s="2" t="s">
        <v>7817</v>
      </c>
      <c r="V68" s="4" t="s">
        <v>15101</v>
      </c>
      <c r="W68" s="3">
        <v>45</v>
      </c>
      <c r="X68" s="2" t="s">
        <v>160</v>
      </c>
      <c r="Y68" s="2" t="s">
        <v>7809</v>
      </c>
      <c r="Z68" s="2" t="s">
        <v>7810</v>
      </c>
      <c r="AA68" s="2" t="s">
        <v>7811</v>
      </c>
      <c r="AB68" s="2" t="s">
        <v>7812</v>
      </c>
      <c r="AC68" s="2" t="s">
        <v>15534</v>
      </c>
      <c r="AD68" s="2" t="s">
        <v>15531</v>
      </c>
      <c r="AE68" s="2" t="s">
        <v>15535</v>
      </c>
      <c r="AF68" s="2" t="s">
        <v>15536</v>
      </c>
      <c r="AG68" s="2" t="s">
        <v>7817</v>
      </c>
      <c r="AH68" s="2" t="s">
        <v>7818</v>
      </c>
      <c r="AI68" s="324" t="s">
        <v>7819</v>
      </c>
      <c r="AJ68" s="2"/>
      <c r="AK68" s="2"/>
      <c r="AL68" s="2"/>
      <c r="AM68" s="2"/>
      <c r="AN68" s="2"/>
      <c r="AO68" s="2"/>
      <c r="AP68" s="2"/>
      <c r="AQ68" s="2"/>
      <c r="AS68" s="27">
        <v>1</v>
      </c>
    </row>
    <row r="69" spans="2:45" s="1" customFormat="1" ht="15.75" customHeight="1" x14ac:dyDescent="0.25">
      <c r="B69" s="311" t="s">
        <v>118</v>
      </c>
      <c r="C69" s="312">
        <v>6</v>
      </c>
      <c r="D69" s="325" t="s">
        <v>117</v>
      </c>
      <c r="F69" s="312">
        <v>46</v>
      </c>
      <c r="G69" s="314" t="s">
        <v>165</v>
      </c>
      <c r="H69" s="234">
        <v>46</v>
      </c>
      <c r="I69" s="2" t="s">
        <v>166</v>
      </c>
      <c r="J69" s="2" t="s">
        <v>15537</v>
      </c>
      <c r="K69" s="2" t="s">
        <v>15538</v>
      </c>
      <c r="L69" s="2" t="s">
        <v>15094</v>
      </c>
      <c r="M69" s="2" t="s">
        <v>15095</v>
      </c>
      <c r="N69" s="2" t="s">
        <v>15539</v>
      </c>
      <c r="O69" s="2" t="s">
        <v>15540</v>
      </c>
      <c r="P69" s="2" t="s">
        <v>7826</v>
      </c>
      <c r="Q69" s="2" t="s">
        <v>7827</v>
      </c>
      <c r="R69" s="2" t="s">
        <v>15541</v>
      </c>
      <c r="S69" s="2" t="s">
        <v>15542</v>
      </c>
      <c r="T69" s="324" t="s">
        <v>15543</v>
      </c>
      <c r="U69" s="2" t="s">
        <v>7828</v>
      </c>
      <c r="V69" s="4" t="s">
        <v>15101</v>
      </c>
      <c r="W69" s="3">
        <v>46</v>
      </c>
      <c r="X69" s="2" t="s">
        <v>166</v>
      </c>
      <c r="Y69" s="2" t="s">
        <v>7820</v>
      </c>
      <c r="Z69" s="2" t="s">
        <v>7821</v>
      </c>
      <c r="AA69" s="2" t="s">
        <v>7822</v>
      </c>
      <c r="AB69" s="2" t="s">
        <v>7823</v>
      </c>
      <c r="AC69" s="2" t="s">
        <v>15544</v>
      </c>
      <c r="AD69" s="2" t="s">
        <v>15541</v>
      </c>
      <c r="AE69" s="2" t="s">
        <v>15545</v>
      </c>
      <c r="AF69" s="2" t="s">
        <v>15546</v>
      </c>
      <c r="AG69" s="2" t="s">
        <v>7828</v>
      </c>
      <c r="AH69" s="2" t="s">
        <v>7829</v>
      </c>
      <c r="AI69" s="324" t="s">
        <v>7830</v>
      </c>
      <c r="AJ69" s="2"/>
      <c r="AK69" s="2"/>
      <c r="AL69" s="2"/>
      <c r="AM69" s="2"/>
      <c r="AN69" s="2"/>
      <c r="AO69" s="2"/>
      <c r="AP69" s="2"/>
      <c r="AQ69" s="2"/>
      <c r="AS69" s="27">
        <v>1</v>
      </c>
    </row>
    <row r="70" spans="2:45" s="1" customFormat="1" ht="15.75" customHeight="1" x14ac:dyDescent="0.25">
      <c r="B70" s="327" t="s">
        <v>2298</v>
      </c>
      <c r="C70" s="312">
        <v>416</v>
      </c>
      <c r="D70" s="328" t="s">
        <v>129</v>
      </c>
      <c r="F70" s="312">
        <v>47</v>
      </c>
      <c r="G70" s="314" t="s">
        <v>167</v>
      </c>
      <c r="H70" s="234">
        <v>47</v>
      </c>
      <c r="I70" s="2" t="s">
        <v>166</v>
      </c>
      <c r="J70" s="2" t="s">
        <v>15547</v>
      </c>
      <c r="K70" s="2" t="s">
        <v>15548</v>
      </c>
      <c r="L70" s="2" t="s">
        <v>15107</v>
      </c>
      <c r="M70" s="2" t="s">
        <v>15108</v>
      </c>
      <c r="N70" s="2" t="s">
        <v>15549</v>
      </c>
      <c r="O70" s="2" t="s">
        <v>15550</v>
      </c>
      <c r="P70" s="2" t="s">
        <v>7837</v>
      </c>
      <c r="Q70" s="2" t="s">
        <v>7838</v>
      </c>
      <c r="R70" s="2" t="s">
        <v>15551</v>
      </c>
      <c r="S70" s="2" t="s">
        <v>15552</v>
      </c>
      <c r="T70" s="324" t="s">
        <v>15553</v>
      </c>
      <c r="U70" s="2" t="s">
        <v>7839</v>
      </c>
      <c r="V70" s="4" t="s">
        <v>15101</v>
      </c>
      <c r="W70" s="3">
        <v>47</v>
      </c>
      <c r="X70" s="2" t="s">
        <v>166</v>
      </c>
      <c r="Y70" s="2" t="s">
        <v>7831</v>
      </c>
      <c r="Z70" s="2" t="s">
        <v>7832</v>
      </c>
      <c r="AA70" s="2" t="s">
        <v>7833</v>
      </c>
      <c r="AB70" s="2" t="s">
        <v>7834</v>
      </c>
      <c r="AC70" s="2" t="s">
        <v>15554</v>
      </c>
      <c r="AD70" s="2" t="s">
        <v>15551</v>
      </c>
      <c r="AE70" s="2" t="s">
        <v>15555</v>
      </c>
      <c r="AF70" s="2" t="s">
        <v>15556</v>
      </c>
      <c r="AG70" s="2" t="s">
        <v>7839</v>
      </c>
      <c r="AH70" s="2" t="s">
        <v>7840</v>
      </c>
      <c r="AI70" s="324" t="s">
        <v>7841</v>
      </c>
      <c r="AJ70" s="2"/>
      <c r="AK70" s="2"/>
      <c r="AL70" s="2"/>
      <c r="AM70" s="2"/>
      <c r="AN70" s="2"/>
      <c r="AO70" s="2"/>
      <c r="AP70" s="2"/>
      <c r="AQ70" s="2"/>
      <c r="AS70" s="27">
        <v>1</v>
      </c>
    </row>
    <row r="71" spans="2:45" s="1" customFormat="1" ht="15.75" customHeight="1" x14ac:dyDescent="0.25">
      <c r="B71" s="311" t="s">
        <v>2764</v>
      </c>
      <c r="C71" s="312">
        <v>531</v>
      </c>
      <c r="D71" s="313" t="s">
        <v>147</v>
      </c>
      <c r="F71" s="312">
        <v>48</v>
      </c>
      <c r="G71" s="314" t="s">
        <v>168</v>
      </c>
      <c r="H71" s="234">
        <v>48</v>
      </c>
      <c r="I71" s="2" t="s">
        <v>166</v>
      </c>
      <c r="J71" s="2" t="s">
        <v>15557</v>
      </c>
      <c r="K71" s="2" t="s">
        <v>15558</v>
      </c>
      <c r="L71" s="2" t="s">
        <v>15119</v>
      </c>
      <c r="M71" s="2" t="s">
        <v>15120</v>
      </c>
      <c r="N71" s="2" t="s">
        <v>15559</v>
      </c>
      <c r="O71" s="2" t="s">
        <v>15560</v>
      </c>
      <c r="P71" s="2" t="s">
        <v>7848</v>
      </c>
      <c r="Q71" s="2" t="s">
        <v>7849</v>
      </c>
      <c r="R71" s="2" t="s">
        <v>15561</v>
      </c>
      <c r="S71" s="2" t="s">
        <v>15562</v>
      </c>
      <c r="T71" s="324" t="s">
        <v>15563</v>
      </c>
      <c r="U71" s="2" t="s">
        <v>7850</v>
      </c>
      <c r="V71" s="4" t="s">
        <v>15101</v>
      </c>
      <c r="W71" s="3">
        <v>48</v>
      </c>
      <c r="X71" s="2" t="s">
        <v>166</v>
      </c>
      <c r="Y71" s="2" t="s">
        <v>7842</v>
      </c>
      <c r="Z71" s="2" t="s">
        <v>7843</v>
      </c>
      <c r="AA71" s="2" t="s">
        <v>7844</v>
      </c>
      <c r="AB71" s="2" t="s">
        <v>7845</v>
      </c>
      <c r="AC71" s="2" t="s">
        <v>15564</v>
      </c>
      <c r="AD71" s="2" t="s">
        <v>15561</v>
      </c>
      <c r="AE71" s="2" t="s">
        <v>15565</v>
      </c>
      <c r="AF71" s="2" t="s">
        <v>15566</v>
      </c>
      <c r="AG71" s="2" t="s">
        <v>7850</v>
      </c>
      <c r="AH71" s="2" t="s">
        <v>7851</v>
      </c>
      <c r="AI71" s="324" t="s">
        <v>7852</v>
      </c>
      <c r="AJ71" s="2"/>
      <c r="AK71" s="2"/>
      <c r="AL71" s="2"/>
      <c r="AM71" s="2"/>
      <c r="AN71" s="2"/>
      <c r="AO71" s="2"/>
      <c r="AP71" s="2"/>
      <c r="AQ71" s="2"/>
      <c r="AS71" s="27">
        <v>1</v>
      </c>
    </row>
    <row r="72" spans="2:45" s="1" customFormat="1" ht="15.75" customHeight="1" x14ac:dyDescent="0.25">
      <c r="B72" s="311" t="s">
        <v>2080</v>
      </c>
      <c r="C72" s="312">
        <v>231</v>
      </c>
      <c r="D72" s="330" t="s">
        <v>147</v>
      </c>
      <c r="F72" s="312">
        <v>49</v>
      </c>
      <c r="G72" s="314" t="s">
        <v>169</v>
      </c>
      <c r="H72" s="234">
        <v>49</v>
      </c>
      <c r="I72" s="2" t="s">
        <v>166</v>
      </c>
      <c r="J72" s="2" t="s">
        <v>15567</v>
      </c>
      <c r="K72" s="2" t="s">
        <v>15568</v>
      </c>
      <c r="L72" s="2" t="s">
        <v>15131</v>
      </c>
      <c r="M72" s="2" t="s">
        <v>15132</v>
      </c>
      <c r="N72" s="2" t="s">
        <v>15569</v>
      </c>
      <c r="O72" s="2" t="s">
        <v>15570</v>
      </c>
      <c r="P72" s="2" t="s">
        <v>7859</v>
      </c>
      <c r="Q72" s="2" t="s">
        <v>7860</v>
      </c>
      <c r="R72" s="2" t="s">
        <v>15571</v>
      </c>
      <c r="S72" s="2" t="s">
        <v>15572</v>
      </c>
      <c r="T72" s="324" t="s">
        <v>15573</v>
      </c>
      <c r="U72" s="2" t="s">
        <v>7861</v>
      </c>
      <c r="V72" s="4" t="s">
        <v>15101</v>
      </c>
      <c r="W72" s="3">
        <v>49</v>
      </c>
      <c r="X72" s="2" t="s">
        <v>166</v>
      </c>
      <c r="Y72" s="2" t="s">
        <v>7853</v>
      </c>
      <c r="Z72" s="2" t="s">
        <v>7854</v>
      </c>
      <c r="AA72" s="2" t="s">
        <v>7855</v>
      </c>
      <c r="AB72" s="2" t="s">
        <v>7856</v>
      </c>
      <c r="AC72" s="2" t="s">
        <v>15574</v>
      </c>
      <c r="AD72" s="2" t="s">
        <v>15571</v>
      </c>
      <c r="AE72" s="2" t="s">
        <v>15575</v>
      </c>
      <c r="AF72" s="2" t="s">
        <v>15576</v>
      </c>
      <c r="AG72" s="2" t="s">
        <v>7861</v>
      </c>
      <c r="AH72" s="2" t="s">
        <v>7862</v>
      </c>
      <c r="AI72" s="324" t="s">
        <v>7863</v>
      </c>
      <c r="AJ72" s="2"/>
      <c r="AK72" s="2"/>
      <c r="AL72" s="2"/>
      <c r="AM72" s="2"/>
      <c r="AN72" s="2"/>
      <c r="AO72" s="2"/>
      <c r="AP72" s="2"/>
      <c r="AQ72" s="2"/>
      <c r="AS72" s="27">
        <v>1</v>
      </c>
    </row>
    <row r="73" spans="2:45" s="1" customFormat="1" ht="15.75" customHeight="1" x14ac:dyDescent="0.25">
      <c r="B73" s="327" t="s">
        <v>2300</v>
      </c>
      <c r="C73" s="312">
        <v>426</v>
      </c>
      <c r="D73" s="328" t="s">
        <v>141</v>
      </c>
      <c r="F73" s="312">
        <v>50</v>
      </c>
      <c r="G73" s="314" t="s">
        <v>170</v>
      </c>
      <c r="H73" s="234">
        <v>50</v>
      </c>
      <c r="I73" s="2" t="s">
        <v>166</v>
      </c>
      <c r="J73" s="2" t="s">
        <v>15577</v>
      </c>
      <c r="K73" s="2" t="s">
        <v>15578</v>
      </c>
      <c r="L73" s="2" t="s">
        <v>15143</v>
      </c>
      <c r="M73" s="2" t="s">
        <v>15144</v>
      </c>
      <c r="N73" s="2" t="s">
        <v>15145</v>
      </c>
      <c r="O73" s="2" t="s">
        <v>15146</v>
      </c>
      <c r="P73" s="2" t="s">
        <v>7870</v>
      </c>
      <c r="Q73" s="2" t="s">
        <v>7871</v>
      </c>
      <c r="R73" s="2" t="s">
        <v>15579</v>
      </c>
      <c r="S73" s="2" t="s">
        <v>15580</v>
      </c>
      <c r="T73" s="324" t="s">
        <v>15581</v>
      </c>
      <c r="U73" s="2" t="s">
        <v>7872</v>
      </c>
      <c r="V73" s="4" t="s">
        <v>15101</v>
      </c>
      <c r="W73" s="3">
        <v>50</v>
      </c>
      <c r="X73" s="2" t="s">
        <v>166</v>
      </c>
      <c r="Y73" s="2" t="s">
        <v>7864</v>
      </c>
      <c r="Z73" s="2" t="s">
        <v>7865</v>
      </c>
      <c r="AA73" s="2" t="s">
        <v>7866</v>
      </c>
      <c r="AB73" s="2" t="s">
        <v>7867</v>
      </c>
      <c r="AC73" s="2" t="s">
        <v>15582</v>
      </c>
      <c r="AD73" s="2" t="s">
        <v>15579</v>
      </c>
      <c r="AE73" s="2" t="s">
        <v>15583</v>
      </c>
      <c r="AF73" s="2" t="s">
        <v>15584</v>
      </c>
      <c r="AG73" s="2" t="s">
        <v>7872</v>
      </c>
      <c r="AH73" s="2" t="s">
        <v>7873</v>
      </c>
      <c r="AI73" s="324" t="s">
        <v>7874</v>
      </c>
      <c r="AJ73" s="2"/>
      <c r="AK73" s="2"/>
      <c r="AL73" s="2"/>
      <c r="AM73" s="2"/>
      <c r="AN73" s="2"/>
      <c r="AO73" s="2"/>
      <c r="AP73" s="2"/>
      <c r="AQ73" s="2"/>
      <c r="AS73" s="27">
        <v>1</v>
      </c>
    </row>
    <row r="74" spans="2:45" s="1" customFormat="1" ht="15.75" customHeight="1" x14ac:dyDescent="0.25">
      <c r="B74" s="311" t="s">
        <v>178</v>
      </c>
      <c r="C74" s="312">
        <v>56</v>
      </c>
      <c r="D74" s="325" t="s">
        <v>177</v>
      </c>
      <c r="F74" s="312">
        <v>51</v>
      </c>
      <c r="G74" s="314" t="s">
        <v>171</v>
      </c>
      <c r="H74" s="234">
        <v>51</v>
      </c>
      <c r="I74" s="2" t="s">
        <v>172</v>
      </c>
      <c r="J74" s="2" t="s">
        <v>15585</v>
      </c>
      <c r="K74" s="2" t="s">
        <v>15586</v>
      </c>
      <c r="L74" s="2" t="s">
        <v>15094</v>
      </c>
      <c r="M74" s="2" t="s">
        <v>15095</v>
      </c>
      <c r="N74" s="2" t="s">
        <v>15587</v>
      </c>
      <c r="O74" s="2" t="s">
        <v>15588</v>
      </c>
      <c r="P74" s="2" t="s">
        <v>7881</v>
      </c>
      <c r="Q74" s="2" t="s">
        <v>7882</v>
      </c>
      <c r="R74" s="2" t="s">
        <v>15589</v>
      </c>
      <c r="S74" s="2" t="s">
        <v>15590</v>
      </c>
      <c r="T74" s="324" t="s">
        <v>15591</v>
      </c>
      <c r="U74" s="2" t="s">
        <v>7883</v>
      </c>
      <c r="V74" s="4" t="s">
        <v>15101</v>
      </c>
      <c r="W74" s="3">
        <v>51</v>
      </c>
      <c r="X74" s="2" t="s">
        <v>172</v>
      </c>
      <c r="Y74" s="2" t="s">
        <v>7875</v>
      </c>
      <c r="Z74" s="2" t="s">
        <v>7876</v>
      </c>
      <c r="AA74" s="2" t="s">
        <v>7877</v>
      </c>
      <c r="AB74" s="2" t="s">
        <v>7878</v>
      </c>
      <c r="AC74" s="2" t="s">
        <v>15592</v>
      </c>
      <c r="AD74" s="2" t="s">
        <v>15589</v>
      </c>
      <c r="AE74" s="2" t="s">
        <v>15593</v>
      </c>
      <c r="AF74" s="2" t="s">
        <v>15594</v>
      </c>
      <c r="AG74" s="2" t="s">
        <v>7883</v>
      </c>
      <c r="AH74" s="2" t="s">
        <v>7884</v>
      </c>
      <c r="AI74" s="324" t="s">
        <v>7885</v>
      </c>
      <c r="AJ74" s="2"/>
      <c r="AK74" s="2"/>
      <c r="AL74" s="2"/>
      <c r="AM74" s="2"/>
      <c r="AN74" s="2"/>
      <c r="AO74" s="2"/>
      <c r="AP74" s="2"/>
      <c r="AQ74" s="2"/>
      <c r="AS74" s="27">
        <v>1</v>
      </c>
    </row>
    <row r="75" spans="2:45" s="1" customFormat="1" ht="15.75" customHeight="1" x14ac:dyDescent="0.25">
      <c r="B75" s="311" t="s">
        <v>172</v>
      </c>
      <c r="C75" s="312">
        <v>51</v>
      </c>
      <c r="D75" s="325" t="s">
        <v>171</v>
      </c>
      <c r="F75" s="312">
        <v>52</v>
      </c>
      <c r="G75" s="314" t="s">
        <v>173</v>
      </c>
      <c r="H75" s="234">
        <v>52</v>
      </c>
      <c r="I75" s="2" t="s">
        <v>172</v>
      </c>
      <c r="J75" s="2" t="s">
        <v>15595</v>
      </c>
      <c r="K75" s="2" t="s">
        <v>15596</v>
      </c>
      <c r="L75" s="2" t="s">
        <v>15107</v>
      </c>
      <c r="M75" s="2" t="s">
        <v>15108</v>
      </c>
      <c r="N75" s="2" t="s">
        <v>15597</v>
      </c>
      <c r="O75" s="2" t="s">
        <v>15598</v>
      </c>
      <c r="P75" s="2" t="s">
        <v>7892</v>
      </c>
      <c r="Q75" s="2" t="s">
        <v>7893</v>
      </c>
      <c r="R75" s="2" t="s">
        <v>15599</v>
      </c>
      <c r="S75" s="2" t="s">
        <v>15600</v>
      </c>
      <c r="T75" s="324" t="s">
        <v>15601</v>
      </c>
      <c r="U75" s="2" t="s">
        <v>7894</v>
      </c>
      <c r="V75" s="4" t="s">
        <v>15101</v>
      </c>
      <c r="W75" s="3">
        <v>52</v>
      </c>
      <c r="X75" s="2" t="s">
        <v>172</v>
      </c>
      <c r="Y75" s="2" t="s">
        <v>7886</v>
      </c>
      <c r="Z75" s="2" t="s">
        <v>7887</v>
      </c>
      <c r="AA75" s="2" t="s">
        <v>7888</v>
      </c>
      <c r="AB75" s="2" t="s">
        <v>7889</v>
      </c>
      <c r="AC75" s="2" t="s">
        <v>15602</v>
      </c>
      <c r="AD75" s="2" t="s">
        <v>15599</v>
      </c>
      <c r="AE75" s="2" t="s">
        <v>15603</v>
      </c>
      <c r="AF75" s="2" t="s">
        <v>15604</v>
      </c>
      <c r="AG75" s="2" t="s">
        <v>7894</v>
      </c>
      <c r="AH75" s="2" t="s">
        <v>7895</v>
      </c>
      <c r="AI75" s="324" t="s">
        <v>7896</v>
      </c>
      <c r="AJ75" s="2"/>
      <c r="AK75" s="2"/>
      <c r="AL75" s="2"/>
      <c r="AM75" s="2"/>
      <c r="AN75" s="2"/>
      <c r="AO75" s="2"/>
      <c r="AP75" s="2"/>
      <c r="AQ75" s="2"/>
      <c r="AS75" s="27">
        <v>1</v>
      </c>
    </row>
    <row r="76" spans="2:45" s="1" customFormat="1" ht="15.75" customHeight="1" x14ac:dyDescent="0.25">
      <c r="B76" s="311" t="s">
        <v>2087</v>
      </c>
      <c r="C76" s="312">
        <v>266</v>
      </c>
      <c r="D76" s="330" t="s">
        <v>190</v>
      </c>
      <c r="F76" s="312">
        <v>53</v>
      </c>
      <c r="G76" s="314" t="s">
        <v>174</v>
      </c>
      <c r="H76" s="234">
        <v>53</v>
      </c>
      <c r="I76" s="2" t="s">
        <v>172</v>
      </c>
      <c r="J76" s="2" t="s">
        <v>15605</v>
      </c>
      <c r="K76" s="2" t="s">
        <v>15606</v>
      </c>
      <c r="L76" s="2" t="s">
        <v>15119</v>
      </c>
      <c r="M76" s="2" t="s">
        <v>15120</v>
      </c>
      <c r="N76" s="2" t="s">
        <v>15607</v>
      </c>
      <c r="O76" s="2" t="s">
        <v>15608</v>
      </c>
      <c r="P76" s="2" t="s">
        <v>7903</v>
      </c>
      <c r="Q76" s="2" t="s">
        <v>7904</v>
      </c>
      <c r="R76" s="2" t="s">
        <v>15609</v>
      </c>
      <c r="S76" s="2" t="s">
        <v>15610</v>
      </c>
      <c r="T76" s="324" t="s">
        <v>15611</v>
      </c>
      <c r="U76" s="2" t="s">
        <v>7905</v>
      </c>
      <c r="V76" s="4" t="s">
        <v>15101</v>
      </c>
      <c r="W76" s="3">
        <v>53</v>
      </c>
      <c r="X76" s="2" t="s">
        <v>172</v>
      </c>
      <c r="Y76" s="2" t="s">
        <v>7897</v>
      </c>
      <c r="Z76" s="2" t="s">
        <v>7898</v>
      </c>
      <c r="AA76" s="2" t="s">
        <v>7899</v>
      </c>
      <c r="AB76" s="2" t="s">
        <v>7900</v>
      </c>
      <c r="AC76" s="2" t="s">
        <v>15612</v>
      </c>
      <c r="AD76" s="2" t="s">
        <v>15609</v>
      </c>
      <c r="AE76" s="2" t="s">
        <v>15613</v>
      </c>
      <c r="AF76" s="2" t="s">
        <v>15614</v>
      </c>
      <c r="AG76" s="2" t="s">
        <v>7905</v>
      </c>
      <c r="AH76" s="2" t="s">
        <v>7906</v>
      </c>
      <c r="AI76" s="324" t="s">
        <v>7907</v>
      </c>
      <c r="AJ76" s="2"/>
      <c r="AK76" s="2"/>
      <c r="AL76" s="2"/>
      <c r="AM76" s="2"/>
      <c r="AN76" s="2"/>
      <c r="AO76" s="2"/>
      <c r="AP76" s="2"/>
      <c r="AQ76" s="2"/>
      <c r="AS76" s="27">
        <v>1</v>
      </c>
    </row>
    <row r="77" spans="2:45" s="1" customFormat="1" ht="15.75" customHeight="1" x14ac:dyDescent="0.25">
      <c r="B77" s="311" t="s">
        <v>1975</v>
      </c>
      <c r="C77" s="312">
        <v>156</v>
      </c>
      <c r="D77" s="326" t="s">
        <v>177</v>
      </c>
      <c r="F77" s="312">
        <v>54</v>
      </c>
      <c r="G77" s="314" t="s">
        <v>175</v>
      </c>
      <c r="H77" s="234">
        <v>54</v>
      </c>
      <c r="I77" s="2" t="s">
        <v>172</v>
      </c>
      <c r="J77" s="2" t="s">
        <v>15615</v>
      </c>
      <c r="K77" s="2" t="s">
        <v>15616</v>
      </c>
      <c r="L77" s="2" t="s">
        <v>15131</v>
      </c>
      <c r="M77" s="2" t="s">
        <v>15132</v>
      </c>
      <c r="N77" s="2" t="s">
        <v>15617</v>
      </c>
      <c r="O77" s="2" t="s">
        <v>15618</v>
      </c>
      <c r="P77" s="2" t="s">
        <v>7914</v>
      </c>
      <c r="Q77" s="2" t="s">
        <v>7915</v>
      </c>
      <c r="R77" s="2" t="s">
        <v>15619</v>
      </c>
      <c r="S77" s="2" t="s">
        <v>15620</v>
      </c>
      <c r="T77" s="324" t="s">
        <v>15621</v>
      </c>
      <c r="U77" s="2" t="s">
        <v>7916</v>
      </c>
      <c r="V77" s="4" t="s">
        <v>15101</v>
      </c>
      <c r="W77" s="3">
        <v>54</v>
      </c>
      <c r="X77" s="2" t="s">
        <v>172</v>
      </c>
      <c r="Y77" s="2" t="s">
        <v>7908</v>
      </c>
      <c r="Z77" s="2" t="s">
        <v>7909</v>
      </c>
      <c r="AA77" s="2" t="s">
        <v>7910</v>
      </c>
      <c r="AB77" s="2" t="s">
        <v>7911</v>
      </c>
      <c r="AC77" s="2" t="s">
        <v>15622</v>
      </c>
      <c r="AD77" s="2" t="s">
        <v>15619</v>
      </c>
      <c r="AE77" s="2" t="s">
        <v>15623</v>
      </c>
      <c r="AF77" s="2" t="s">
        <v>15624</v>
      </c>
      <c r="AG77" s="2" t="s">
        <v>7916</v>
      </c>
      <c r="AH77" s="2" t="s">
        <v>7917</v>
      </c>
      <c r="AI77" s="324" t="s">
        <v>7918</v>
      </c>
      <c r="AJ77" s="2"/>
      <c r="AK77" s="2"/>
      <c r="AL77" s="2"/>
      <c r="AM77" s="2"/>
      <c r="AN77" s="2"/>
      <c r="AO77" s="2"/>
      <c r="AP77" s="2"/>
      <c r="AQ77" s="2"/>
      <c r="AS77" s="27">
        <v>1</v>
      </c>
    </row>
    <row r="78" spans="2:45" s="1" customFormat="1" ht="15.75" customHeight="1" x14ac:dyDescent="0.25">
      <c r="B78" s="311" t="s">
        <v>2090</v>
      </c>
      <c r="C78" s="312">
        <v>286</v>
      </c>
      <c r="D78" s="330" t="s">
        <v>215</v>
      </c>
      <c r="F78" s="312">
        <v>55</v>
      </c>
      <c r="G78" s="314" t="s">
        <v>176</v>
      </c>
      <c r="H78" s="234">
        <v>55</v>
      </c>
      <c r="I78" s="2" t="s">
        <v>172</v>
      </c>
      <c r="J78" s="2" t="s">
        <v>15625</v>
      </c>
      <c r="K78" s="2" t="s">
        <v>15626</v>
      </c>
      <c r="L78" s="2" t="s">
        <v>15143</v>
      </c>
      <c r="M78" s="2" t="s">
        <v>15144</v>
      </c>
      <c r="N78" s="2" t="s">
        <v>15145</v>
      </c>
      <c r="O78" s="2" t="s">
        <v>15146</v>
      </c>
      <c r="P78" s="2" t="s">
        <v>7925</v>
      </c>
      <c r="Q78" s="2" t="s">
        <v>7926</v>
      </c>
      <c r="R78" s="2" t="s">
        <v>15627</v>
      </c>
      <c r="S78" s="2" t="s">
        <v>15628</v>
      </c>
      <c r="T78" s="324" t="s">
        <v>15629</v>
      </c>
      <c r="U78" s="2" t="s">
        <v>7927</v>
      </c>
      <c r="V78" s="4" t="s">
        <v>15101</v>
      </c>
      <c r="W78" s="3">
        <v>55</v>
      </c>
      <c r="X78" s="2" t="s">
        <v>172</v>
      </c>
      <c r="Y78" s="2" t="s">
        <v>7919</v>
      </c>
      <c r="Z78" s="2" t="s">
        <v>7920</v>
      </c>
      <c r="AA78" s="2" t="s">
        <v>7921</v>
      </c>
      <c r="AB78" s="2" t="s">
        <v>7922</v>
      </c>
      <c r="AC78" s="2" t="s">
        <v>15630</v>
      </c>
      <c r="AD78" s="2" t="s">
        <v>15627</v>
      </c>
      <c r="AE78" s="2" t="s">
        <v>15631</v>
      </c>
      <c r="AF78" s="2" t="s">
        <v>15632</v>
      </c>
      <c r="AG78" s="2" t="s">
        <v>7927</v>
      </c>
      <c r="AH78" s="2" t="s">
        <v>7928</v>
      </c>
      <c r="AI78" s="324" t="s">
        <v>7929</v>
      </c>
      <c r="AJ78" s="2"/>
      <c r="AK78" s="2"/>
      <c r="AL78" s="2"/>
      <c r="AM78" s="2"/>
      <c r="AN78" s="2"/>
      <c r="AO78" s="2"/>
      <c r="AP78" s="2"/>
      <c r="AQ78" s="2"/>
      <c r="AS78" s="27">
        <v>1</v>
      </c>
    </row>
    <row r="79" spans="2:45" s="1" customFormat="1" ht="15.75" customHeight="1" x14ac:dyDescent="0.25">
      <c r="B79" s="311" t="s">
        <v>2841</v>
      </c>
      <c r="C79" s="312">
        <v>576</v>
      </c>
      <c r="D79" s="313" t="s">
        <v>202</v>
      </c>
      <c r="F79" s="312">
        <v>56</v>
      </c>
      <c r="G79" s="314" t="s">
        <v>177</v>
      </c>
      <c r="H79" s="234">
        <v>56</v>
      </c>
      <c r="I79" s="2" t="s">
        <v>178</v>
      </c>
      <c r="J79" s="2" t="s">
        <v>15633</v>
      </c>
      <c r="K79" s="2" t="s">
        <v>15634</v>
      </c>
      <c r="L79" s="2" t="s">
        <v>15094</v>
      </c>
      <c r="M79" s="2" t="s">
        <v>15095</v>
      </c>
      <c r="N79" s="2" t="s">
        <v>15635</v>
      </c>
      <c r="O79" s="2" t="s">
        <v>15636</v>
      </c>
      <c r="P79" s="2" t="s">
        <v>7936</v>
      </c>
      <c r="Q79" s="2" t="s">
        <v>7937</v>
      </c>
      <c r="R79" s="2" t="s">
        <v>15637</v>
      </c>
      <c r="S79" s="2" t="s">
        <v>15638</v>
      </c>
      <c r="T79" s="324" t="s">
        <v>15639</v>
      </c>
      <c r="U79" s="2" t="s">
        <v>7938</v>
      </c>
      <c r="V79" s="4" t="s">
        <v>15101</v>
      </c>
      <c r="W79" s="3">
        <v>56</v>
      </c>
      <c r="X79" s="2" t="s">
        <v>178</v>
      </c>
      <c r="Y79" s="2" t="s">
        <v>7930</v>
      </c>
      <c r="Z79" s="2" t="s">
        <v>7931</v>
      </c>
      <c r="AA79" s="2" t="s">
        <v>7932</v>
      </c>
      <c r="AB79" s="2" t="s">
        <v>7933</v>
      </c>
      <c r="AC79" s="2" t="s">
        <v>15640</v>
      </c>
      <c r="AD79" s="2" t="s">
        <v>15637</v>
      </c>
      <c r="AE79" s="2" t="s">
        <v>15641</v>
      </c>
      <c r="AF79" s="2" t="s">
        <v>15642</v>
      </c>
      <c r="AG79" s="2" t="s">
        <v>7938</v>
      </c>
      <c r="AH79" s="2" t="s">
        <v>7939</v>
      </c>
      <c r="AI79" s="324" t="s">
        <v>7940</v>
      </c>
      <c r="AJ79" s="2"/>
      <c r="AK79" s="2"/>
      <c r="AL79" s="2"/>
      <c r="AM79" s="2"/>
      <c r="AN79" s="2"/>
      <c r="AO79" s="2"/>
      <c r="AP79" s="2"/>
      <c r="AQ79" s="2"/>
      <c r="AS79" s="27">
        <v>1</v>
      </c>
    </row>
    <row r="80" spans="2:45" s="1" customFormat="1" ht="15.75" customHeight="1" x14ac:dyDescent="0.25">
      <c r="B80" s="327" t="s">
        <v>2296</v>
      </c>
      <c r="C80" s="312">
        <v>406</v>
      </c>
      <c r="D80" s="328" t="s">
        <v>117</v>
      </c>
      <c r="F80" s="312">
        <v>57</v>
      </c>
      <c r="G80" s="314" t="s">
        <v>179</v>
      </c>
      <c r="H80" s="234">
        <v>57</v>
      </c>
      <c r="I80" s="2" t="s">
        <v>178</v>
      </c>
      <c r="J80" s="2" t="s">
        <v>15643</v>
      </c>
      <c r="K80" s="2" t="s">
        <v>15644</v>
      </c>
      <c r="L80" s="2" t="s">
        <v>15107</v>
      </c>
      <c r="M80" s="2" t="s">
        <v>15108</v>
      </c>
      <c r="N80" s="2" t="s">
        <v>15645</v>
      </c>
      <c r="O80" s="2" t="s">
        <v>15646</v>
      </c>
      <c r="P80" s="2" t="s">
        <v>7947</v>
      </c>
      <c r="Q80" s="2" t="s">
        <v>7948</v>
      </c>
      <c r="R80" s="2" t="s">
        <v>15647</v>
      </c>
      <c r="S80" s="2" t="s">
        <v>15648</v>
      </c>
      <c r="T80" s="324" t="s">
        <v>15649</v>
      </c>
      <c r="U80" s="2" t="s">
        <v>7949</v>
      </c>
      <c r="V80" s="4" t="s">
        <v>15101</v>
      </c>
      <c r="W80" s="3">
        <v>57</v>
      </c>
      <c r="X80" s="2" t="s">
        <v>178</v>
      </c>
      <c r="Y80" s="2" t="s">
        <v>7941</v>
      </c>
      <c r="Z80" s="2" t="s">
        <v>7942</v>
      </c>
      <c r="AA80" s="2" t="s">
        <v>7943</v>
      </c>
      <c r="AB80" s="2" t="s">
        <v>7944</v>
      </c>
      <c r="AC80" s="2" t="s">
        <v>15650</v>
      </c>
      <c r="AD80" s="2" t="s">
        <v>15647</v>
      </c>
      <c r="AE80" s="2" t="s">
        <v>15651</v>
      </c>
      <c r="AF80" s="2" t="s">
        <v>15652</v>
      </c>
      <c r="AG80" s="2" t="s">
        <v>7949</v>
      </c>
      <c r="AH80" s="2" t="s">
        <v>7950</v>
      </c>
      <c r="AI80" s="324" t="s">
        <v>7951</v>
      </c>
      <c r="AJ80" s="2"/>
      <c r="AK80" s="2"/>
      <c r="AL80" s="2"/>
      <c r="AM80" s="2"/>
      <c r="AN80" s="2"/>
      <c r="AO80" s="2"/>
      <c r="AP80" s="2"/>
      <c r="AQ80" s="2"/>
      <c r="AS80" s="27">
        <v>1</v>
      </c>
    </row>
    <row r="81" spans="2:45" s="1" customFormat="1" ht="15.75" customHeight="1" x14ac:dyDescent="0.25">
      <c r="B81" s="327" t="s">
        <v>2310</v>
      </c>
      <c r="C81" s="312">
        <v>476</v>
      </c>
      <c r="D81" s="328" t="s">
        <v>202</v>
      </c>
      <c r="F81" s="312">
        <v>58</v>
      </c>
      <c r="G81" s="314" t="s">
        <v>180</v>
      </c>
      <c r="H81" s="234">
        <v>58</v>
      </c>
      <c r="I81" s="2" t="s">
        <v>178</v>
      </c>
      <c r="J81" s="2" t="s">
        <v>15653</v>
      </c>
      <c r="K81" s="2" t="s">
        <v>15654</v>
      </c>
      <c r="L81" s="2" t="s">
        <v>15119</v>
      </c>
      <c r="M81" s="2" t="s">
        <v>15120</v>
      </c>
      <c r="N81" s="2" t="s">
        <v>15655</v>
      </c>
      <c r="O81" s="2" t="s">
        <v>15656</v>
      </c>
      <c r="P81" s="2" t="s">
        <v>7958</v>
      </c>
      <c r="Q81" s="2" t="s">
        <v>7959</v>
      </c>
      <c r="R81" s="2" t="s">
        <v>15657</v>
      </c>
      <c r="S81" s="2" t="s">
        <v>15658</v>
      </c>
      <c r="T81" s="324" t="s">
        <v>15659</v>
      </c>
      <c r="U81" s="2" t="s">
        <v>7960</v>
      </c>
      <c r="V81" s="4" t="s">
        <v>15101</v>
      </c>
      <c r="W81" s="3">
        <v>58</v>
      </c>
      <c r="X81" s="2" t="s">
        <v>178</v>
      </c>
      <c r="Y81" s="2" t="s">
        <v>7952</v>
      </c>
      <c r="Z81" s="2" t="s">
        <v>7953</v>
      </c>
      <c r="AA81" s="2" t="s">
        <v>7954</v>
      </c>
      <c r="AB81" s="2" t="s">
        <v>7955</v>
      </c>
      <c r="AC81" s="2" t="s">
        <v>15660</v>
      </c>
      <c r="AD81" s="2" t="s">
        <v>15657</v>
      </c>
      <c r="AE81" s="2" t="s">
        <v>15661</v>
      </c>
      <c r="AF81" s="2" t="s">
        <v>15662</v>
      </c>
      <c r="AG81" s="2" t="s">
        <v>7960</v>
      </c>
      <c r="AH81" s="2" t="s">
        <v>7961</v>
      </c>
      <c r="AI81" s="324" t="s">
        <v>7962</v>
      </c>
      <c r="AJ81" s="2"/>
      <c r="AK81" s="2"/>
      <c r="AL81" s="2"/>
      <c r="AM81" s="2"/>
      <c r="AN81" s="2"/>
      <c r="AO81" s="2"/>
      <c r="AP81" s="2"/>
      <c r="AQ81" s="2"/>
      <c r="AS81" s="27">
        <v>1</v>
      </c>
    </row>
    <row r="82" spans="2:45" s="1" customFormat="1" ht="15.75" customHeight="1" x14ac:dyDescent="0.25">
      <c r="B82" s="311" t="s">
        <v>1972</v>
      </c>
      <c r="C82" s="312">
        <v>141</v>
      </c>
      <c r="D82" s="326" t="s">
        <v>159</v>
      </c>
      <c r="F82" s="312">
        <v>59</v>
      </c>
      <c r="G82" s="314" t="s">
        <v>181</v>
      </c>
      <c r="H82" s="234">
        <v>59</v>
      </c>
      <c r="I82" s="2" t="s">
        <v>178</v>
      </c>
      <c r="J82" s="2" t="s">
        <v>15663</v>
      </c>
      <c r="K82" s="2" t="s">
        <v>15664</v>
      </c>
      <c r="L82" s="2" t="s">
        <v>15131</v>
      </c>
      <c r="M82" s="2" t="s">
        <v>15132</v>
      </c>
      <c r="N82" s="2" t="s">
        <v>15665</v>
      </c>
      <c r="O82" s="2" t="s">
        <v>15666</v>
      </c>
      <c r="P82" s="2" t="s">
        <v>7969</v>
      </c>
      <c r="Q82" s="2" t="s">
        <v>7970</v>
      </c>
      <c r="R82" s="2" t="s">
        <v>15667</v>
      </c>
      <c r="S82" s="2" t="s">
        <v>15668</v>
      </c>
      <c r="T82" s="324" t="s">
        <v>15669</v>
      </c>
      <c r="U82" s="2" t="s">
        <v>7971</v>
      </c>
      <c r="V82" s="4" t="s">
        <v>15101</v>
      </c>
      <c r="W82" s="3">
        <v>59</v>
      </c>
      <c r="X82" s="2" t="s">
        <v>178</v>
      </c>
      <c r="Y82" s="2" t="s">
        <v>7963</v>
      </c>
      <c r="Z82" s="2" t="s">
        <v>7964</v>
      </c>
      <c r="AA82" s="2" t="s">
        <v>7965</v>
      </c>
      <c r="AB82" s="2" t="s">
        <v>7966</v>
      </c>
      <c r="AC82" s="2" t="s">
        <v>15670</v>
      </c>
      <c r="AD82" s="2" t="s">
        <v>15667</v>
      </c>
      <c r="AE82" s="2" t="s">
        <v>15671</v>
      </c>
      <c r="AF82" s="2" t="s">
        <v>15672</v>
      </c>
      <c r="AG82" s="2" t="s">
        <v>7971</v>
      </c>
      <c r="AH82" s="2" t="s">
        <v>7972</v>
      </c>
      <c r="AI82" s="324" t="s">
        <v>7973</v>
      </c>
      <c r="AJ82" s="2"/>
      <c r="AK82" s="2"/>
      <c r="AL82" s="2"/>
      <c r="AM82" s="2"/>
      <c r="AN82" s="2"/>
      <c r="AO82" s="2"/>
      <c r="AP82" s="2"/>
      <c r="AQ82" s="2"/>
      <c r="AS82" s="27">
        <v>1</v>
      </c>
    </row>
    <row r="83" spans="2:45" s="1" customFormat="1" ht="15.75" customHeight="1" x14ac:dyDescent="0.25">
      <c r="B83" s="327" t="s">
        <v>2305</v>
      </c>
      <c r="C83" s="312">
        <v>451</v>
      </c>
      <c r="D83" s="328" t="s">
        <v>171</v>
      </c>
      <c r="F83" s="312">
        <v>60</v>
      </c>
      <c r="G83" s="314" t="s">
        <v>182</v>
      </c>
      <c r="H83" s="234">
        <v>60</v>
      </c>
      <c r="I83" s="2" t="s">
        <v>178</v>
      </c>
      <c r="J83" s="2" t="s">
        <v>15673</v>
      </c>
      <c r="K83" s="2" t="s">
        <v>15674</v>
      </c>
      <c r="L83" s="2" t="s">
        <v>15143</v>
      </c>
      <c r="M83" s="2" t="s">
        <v>15144</v>
      </c>
      <c r="N83" s="2" t="s">
        <v>15145</v>
      </c>
      <c r="O83" s="2" t="s">
        <v>15146</v>
      </c>
      <c r="P83" s="2" t="s">
        <v>7980</v>
      </c>
      <c r="Q83" s="2" t="s">
        <v>7981</v>
      </c>
      <c r="R83" s="2" t="s">
        <v>15675</v>
      </c>
      <c r="S83" s="2" t="s">
        <v>15676</v>
      </c>
      <c r="T83" s="324" t="s">
        <v>15677</v>
      </c>
      <c r="U83" s="2" t="s">
        <v>7982</v>
      </c>
      <c r="V83" s="4" t="s">
        <v>15101</v>
      </c>
      <c r="W83" s="3">
        <v>60</v>
      </c>
      <c r="X83" s="2" t="s">
        <v>178</v>
      </c>
      <c r="Y83" s="2" t="s">
        <v>7974</v>
      </c>
      <c r="Z83" s="2" t="s">
        <v>7975</v>
      </c>
      <c r="AA83" s="2" t="s">
        <v>7976</v>
      </c>
      <c r="AB83" s="2" t="s">
        <v>7977</v>
      </c>
      <c r="AC83" s="2" t="s">
        <v>15678</v>
      </c>
      <c r="AD83" s="2" t="s">
        <v>15675</v>
      </c>
      <c r="AE83" s="2" t="s">
        <v>15679</v>
      </c>
      <c r="AF83" s="2" t="s">
        <v>15680</v>
      </c>
      <c r="AG83" s="2" t="s">
        <v>7982</v>
      </c>
      <c r="AH83" s="2" t="s">
        <v>7983</v>
      </c>
      <c r="AI83" s="324" t="s">
        <v>7984</v>
      </c>
      <c r="AJ83" s="2"/>
      <c r="AK83" s="2"/>
      <c r="AL83" s="2"/>
      <c r="AM83" s="2"/>
      <c r="AN83" s="2"/>
      <c r="AO83" s="2"/>
      <c r="AP83" s="2"/>
      <c r="AQ83" s="2"/>
      <c r="AS83" s="27">
        <v>1</v>
      </c>
    </row>
    <row r="84" spans="2:45" s="1" customFormat="1" ht="15.75" customHeight="1" x14ac:dyDescent="0.25">
      <c r="B84" s="311" t="s">
        <v>2089</v>
      </c>
      <c r="C84" s="312">
        <v>281</v>
      </c>
      <c r="D84" s="330" t="s">
        <v>209</v>
      </c>
      <c r="F84" s="312">
        <v>61</v>
      </c>
      <c r="G84" s="314" t="s">
        <v>183</v>
      </c>
      <c r="H84" s="234">
        <v>61</v>
      </c>
      <c r="I84" s="2" t="s">
        <v>184</v>
      </c>
      <c r="J84" s="2" t="s">
        <v>15681</v>
      </c>
      <c r="K84" s="2" t="s">
        <v>15682</v>
      </c>
      <c r="L84" s="2" t="s">
        <v>15094</v>
      </c>
      <c r="M84" s="2" t="s">
        <v>15095</v>
      </c>
      <c r="N84" s="2" t="s">
        <v>15683</v>
      </c>
      <c r="O84" s="2" t="s">
        <v>15684</v>
      </c>
      <c r="P84" s="2" t="s">
        <v>7991</v>
      </c>
      <c r="Q84" s="2" t="s">
        <v>7992</v>
      </c>
      <c r="R84" s="2" t="s">
        <v>15685</v>
      </c>
      <c r="S84" s="2" t="s">
        <v>15686</v>
      </c>
      <c r="T84" s="324" t="s">
        <v>15687</v>
      </c>
      <c r="U84" s="2" t="s">
        <v>7993</v>
      </c>
      <c r="V84" s="4" t="s">
        <v>15101</v>
      </c>
      <c r="W84" s="3">
        <v>61</v>
      </c>
      <c r="X84" s="2" t="s">
        <v>184</v>
      </c>
      <c r="Y84" s="2" t="s">
        <v>7985</v>
      </c>
      <c r="Z84" s="2" t="s">
        <v>7986</v>
      </c>
      <c r="AA84" s="2" t="s">
        <v>7987</v>
      </c>
      <c r="AB84" s="2" t="s">
        <v>7988</v>
      </c>
      <c r="AC84" s="2" t="s">
        <v>15688</v>
      </c>
      <c r="AD84" s="2" t="s">
        <v>15685</v>
      </c>
      <c r="AE84" s="2" t="s">
        <v>15689</v>
      </c>
      <c r="AF84" s="2" t="s">
        <v>15690</v>
      </c>
      <c r="AG84" s="2" t="s">
        <v>7993</v>
      </c>
      <c r="AH84" s="2" t="s">
        <v>7994</v>
      </c>
      <c r="AI84" s="324" t="s">
        <v>7995</v>
      </c>
      <c r="AJ84" s="2"/>
      <c r="AK84" s="2"/>
      <c r="AL84" s="2"/>
      <c r="AM84" s="2"/>
      <c r="AN84" s="2"/>
      <c r="AO84" s="2"/>
      <c r="AP84" s="2"/>
      <c r="AQ84" s="2"/>
      <c r="AS84" s="27">
        <v>1</v>
      </c>
    </row>
    <row r="85" spans="2:45" s="1" customFormat="1" ht="15.75" customHeight="1" x14ac:dyDescent="0.25">
      <c r="B85" s="311" t="s">
        <v>2850</v>
      </c>
      <c r="C85" s="312">
        <v>581</v>
      </c>
      <c r="D85" s="313" t="s">
        <v>209</v>
      </c>
      <c r="F85" s="312">
        <v>62</v>
      </c>
      <c r="G85" s="314" t="s">
        <v>186</v>
      </c>
      <c r="H85" s="234">
        <v>62</v>
      </c>
      <c r="I85" s="2" t="s">
        <v>184</v>
      </c>
      <c r="J85" s="2" t="s">
        <v>15691</v>
      </c>
      <c r="K85" s="2" t="s">
        <v>15692</v>
      </c>
      <c r="L85" s="2" t="s">
        <v>15107</v>
      </c>
      <c r="M85" s="2" t="s">
        <v>15108</v>
      </c>
      <c r="N85" s="2" t="s">
        <v>15693</v>
      </c>
      <c r="O85" s="2" t="s">
        <v>15694</v>
      </c>
      <c r="P85" s="2" t="s">
        <v>8002</v>
      </c>
      <c r="Q85" s="2" t="s">
        <v>8003</v>
      </c>
      <c r="R85" s="2" t="s">
        <v>15695</v>
      </c>
      <c r="S85" s="2" t="s">
        <v>15696</v>
      </c>
      <c r="T85" s="324" t="s">
        <v>15697</v>
      </c>
      <c r="U85" s="2" t="s">
        <v>8004</v>
      </c>
      <c r="V85" s="4" t="s">
        <v>15101</v>
      </c>
      <c r="W85" s="3">
        <v>62</v>
      </c>
      <c r="X85" s="2" t="s">
        <v>184</v>
      </c>
      <c r="Y85" s="2" t="s">
        <v>7996</v>
      </c>
      <c r="Z85" s="2" t="s">
        <v>7997</v>
      </c>
      <c r="AA85" s="2" t="s">
        <v>7998</v>
      </c>
      <c r="AB85" s="2" t="s">
        <v>7999</v>
      </c>
      <c r="AC85" s="2" t="s">
        <v>15698</v>
      </c>
      <c r="AD85" s="2" t="s">
        <v>15695</v>
      </c>
      <c r="AE85" s="2" t="s">
        <v>15699</v>
      </c>
      <c r="AF85" s="2" t="s">
        <v>15700</v>
      </c>
      <c r="AG85" s="2" t="s">
        <v>8004</v>
      </c>
      <c r="AH85" s="2" t="s">
        <v>8005</v>
      </c>
      <c r="AI85" s="324" t="s">
        <v>8006</v>
      </c>
      <c r="AJ85" s="2"/>
      <c r="AK85" s="2"/>
      <c r="AL85" s="2"/>
      <c r="AM85" s="2"/>
      <c r="AN85" s="2"/>
      <c r="AO85" s="2"/>
      <c r="AP85" s="2"/>
      <c r="AQ85" s="2"/>
      <c r="AS85" s="27">
        <v>1</v>
      </c>
    </row>
    <row r="86" spans="2:45" s="1" customFormat="1" ht="15.75" customHeight="1" x14ac:dyDescent="0.25">
      <c r="B86" s="311" t="s">
        <v>2234</v>
      </c>
      <c r="C86" s="312">
        <v>311</v>
      </c>
      <c r="D86" s="329" t="s">
        <v>123</v>
      </c>
      <c r="F86" s="312">
        <v>63</v>
      </c>
      <c r="G86" s="314" t="s">
        <v>187</v>
      </c>
      <c r="H86" s="234">
        <v>63</v>
      </c>
      <c r="I86" s="2" t="s">
        <v>184</v>
      </c>
      <c r="J86" s="2" t="s">
        <v>15701</v>
      </c>
      <c r="K86" s="2" t="s">
        <v>15702</v>
      </c>
      <c r="L86" s="2" t="s">
        <v>15119</v>
      </c>
      <c r="M86" s="2" t="s">
        <v>15120</v>
      </c>
      <c r="N86" s="2" t="s">
        <v>15703</v>
      </c>
      <c r="O86" s="2" t="s">
        <v>15704</v>
      </c>
      <c r="P86" s="2" t="s">
        <v>8013</v>
      </c>
      <c r="Q86" s="2" t="s">
        <v>8014</v>
      </c>
      <c r="R86" s="2" t="s">
        <v>15705</v>
      </c>
      <c r="S86" s="2" t="s">
        <v>15706</v>
      </c>
      <c r="T86" s="324" t="s">
        <v>15707</v>
      </c>
      <c r="U86" s="2" t="s">
        <v>8015</v>
      </c>
      <c r="V86" s="4" t="s">
        <v>15101</v>
      </c>
      <c r="W86" s="3">
        <v>63</v>
      </c>
      <c r="X86" s="2" t="s">
        <v>184</v>
      </c>
      <c r="Y86" s="2" t="s">
        <v>8007</v>
      </c>
      <c r="Z86" s="2" t="s">
        <v>8008</v>
      </c>
      <c r="AA86" s="2" t="s">
        <v>8009</v>
      </c>
      <c r="AB86" s="2" t="s">
        <v>8010</v>
      </c>
      <c r="AC86" s="2" t="s">
        <v>15708</v>
      </c>
      <c r="AD86" s="2" t="s">
        <v>15705</v>
      </c>
      <c r="AE86" s="2" t="s">
        <v>15709</v>
      </c>
      <c r="AF86" s="2" t="s">
        <v>15710</v>
      </c>
      <c r="AG86" s="2" t="s">
        <v>8015</v>
      </c>
      <c r="AH86" s="2" t="s">
        <v>8016</v>
      </c>
      <c r="AI86" s="324" t="s">
        <v>8017</v>
      </c>
      <c r="AJ86" s="2"/>
      <c r="AK86" s="2"/>
      <c r="AL86" s="2"/>
      <c r="AM86" s="2"/>
      <c r="AN86" s="2"/>
      <c r="AO86" s="2"/>
      <c r="AP86" s="2"/>
      <c r="AQ86" s="2"/>
      <c r="AS86" s="27">
        <v>1</v>
      </c>
    </row>
    <row r="87" spans="2:45" s="1" customFormat="1" ht="15.75" customHeight="1" x14ac:dyDescent="0.25">
      <c r="B87" s="311" t="s">
        <v>2235</v>
      </c>
      <c r="C87" s="312">
        <v>316</v>
      </c>
      <c r="D87" s="329" t="s">
        <v>129</v>
      </c>
      <c r="F87" s="312">
        <v>64</v>
      </c>
      <c r="G87" s="314" t="s">
        <v>188</v>
      </c>
      <c r="H87" s="234">
        <v>64</v>
      </c>
      <c r="I87" s="2" t="s">
        <v>184</v>
      </c>
      <c r="J87" s="2" t="s">
        <v>15711</v>
      </c>
      <c r="K87" s="2" t="s">
        <v>15712</v>
      </c>
      <c r="L87" s="2" t="s">
        <v>15131</v>
      </c>
      <c r="M87" s="2" t="s">
        <v>15132</v>
      </c>
      <c r="N87" s="2" t="s">
        <v>15713</v>
      </c>
      <c r="O87" s="2" t="s">
        <v>15714</v>
      </c>
      <c r="P87" s="2" t="s">
        <v>8024</v>
      </c>
      <c r="Q87" s="2" t="s">
        <v>8025</v>
      </c>
      <c r="R87" s="2" t="s">
        <v>15715</v>
      </c>
      <c r="S87" s="2" t="s">
        <v>15716</v>
      </c>
      <c r="T87" s="324" t="s">
        <v>15717</v>
      </c>
      <c r="U87" s="2" t="s">
        <v>8026</v>
      </c>
      <c r="V87" s="4" t="s">
        <v>15101</v>
      </c>
      <c r="W87" s="3">
        <v>64</v>
      </c>
      <c r="X87" s="2" t="s">
        <v>184</v>
      </c>
      <c r="Y87" s="2" t="s">
        <v>8018</v>
      </c>
      <c r="Z87" s="2" t="s">
        <v>8019</v>
      </c>
      <c r="AA87" s="2" t="s">
        <v>8020</v>
      </c>
      <c r="AB87" s="2" t="s">
        <v>8021</v>
      </c>
      <c r="AC87" s="2" t="s">
        <v>15718</v>
      </c>
      <c r="AD87" s="2" t="s">
        <v>15715</v>
      </c>
      <c r="AE87" s="2" t="s">
        <v>15719</v>
      </c>
      <c r="AF87" s="2" t="s">
        <v>15720</v>
      </c>
      <c r="AG87" s="2" t="s">
        <v>8026</v>
      </c>
      <c r="AH87" s="2" t="s">
        <v>8027</v>
      </c>
      <c r="AI87" s="324" t="s">
        <v>8028</v>
      </c>
      <c r="AJ87" s="2"/>
      <c r="AK87" s="2"/>
      <c r="AL87" s="2"/>
      <c r="AM87" s="2"/>
      <c r="AN87" s="2"/>
      <c r="AO87" s="2"/>
      <c r="AP87" s="2"/>
      <c r="AQ87" s="2"/>
      <c r="AS87" s="27">
        <v>1</v>
      </c>
    </row>
    <row r="88" spans="2:45" s="1" customFormat="1" ht="15.75" customHeight="1" x14ac:dyDescent="0.25">
      <c r="B88" s="311" t="s">
        <v>2088</v>
      </c>
      <c r="C88" s="312">
        <v>276</v>
      </c>
      <c r="D88" s="330" t="s">
        <v>202</v>
      </c>
      <c r="F88" s="312">
        <v>65</v>
      </c>
      <c r="G88" s="314" t="s">
        <v>189</v>
      </c>
      <c r="H88" s="234">
        <v>65</v>
      </c>
      <c r="I88" s="2" t="s">
        <v>184</v>
      </c>
      <c r="J88" s="2" t="s">
        <v>15721</v>
      </c>
      <c r="K88" s="2" t="s">
        <v>15722</v>
      </c>
      <c r="L88" s="2" t="s">
        <v>15143</v>
      </c>
      <c r="M88" s="2" t="s">
        <v>15144</v>
      </c>
      <c r="N88" s="2" t="s">
        <v>15145</v>
      </c>
      <c r="O88" s="2" t="s">
        <v>15146</v>
      </c>
      <c r="P88" s="2" t="s">
        <v>8035</v>
      </c>
      <c r="Q88" s="2" t="s">
        <v>8036</v>
      </c>
      <c r="R88" s="2" t="s">
        <v>15723</v>
      </c>
      <c r="S88" s="2" t="s">
        <v>15724</v>
      </c>
      <c r="T88" s="324" t="s">
        <v>15725</v>
      </c>
      <c r="U88" s="2" t="s">
        <v>8037</v>
      </c>
      <c r="V88" s="4" t="s">
        <v>15101</v>
      </c>
      <c r="W88" s="3">
        <v>65</v>
      </c>
      <c r="X88" s="2" t="s">
        <v>184</v>
      </c>
      <c r="Y88" s="2" t="s">
        <v>8029</v>
      </c>
      <c r="Z88" s="2" t="s">
        <v>8030</v>
      </c>
      <c r="AA88" s="2" t="s">
        <v>8031</v>
      </c>
      <c r="AB88" s="2" t="s">
        <v>8032</v>
      </c>
      <c r="AC88" s="2" t="s">
        <v>15726</v>
      </c>
      <c r="AD88" s="2" t="s">
        <v>15723</v>
      </c>
      <c r="AE88" s="2" t="s">
        <v>15727</v>
      </c>
      <c r="AF88" s="2" t="s">
        <v>15728</v>
      </c>
      <c r="AG88" s="2" t="s">
        <v>8037</v>
      </c>
      <c r="AH88" s="2" t="s">
        <v>8038</v>
      </c>
      <c r="AI88" s="324" t="s">
        <v>8039</v>
      </c>
      <c r="AJ88" s="2"/>
      <c r="AK88" s="2"/>
      <c r="AL88" s="2"/>
      <c r="AM88" s="2"/>
      <c r="AN88" s="2"/>
      <c r="AO88" s="2"/>
      <c r="AP88" s="2"/>
      <c r="AQ88" s="2"/>
      <c r="AS88" s="27">
        <v>1</v>
      </c>
    </row>
    <row r="89" spans="2:45" s="1" customFormat="1" ht="15.75" customHeight="1" x14ac:dyDescent="0.25">
      <c r="B89" s="311" t="s">
        <v>2074</v>
      </c>
      <c r="C89" s="312">
        <v>201</v>
      </c>
      <c r="D89" s="330" t="s">
        <v>106</v>
      </c>
      <c r="F89" s="312">
        <v>66</v>
      </c>
      <c r="G89" s="314" t="s">
        <v>190</v>
      </c>
      <c r="H89" s="234">
        <v>66</v>
      </c>
      <c r="I89" s="2" t="s">
        <v>191</v>
      </c>
      <c r="J89" s="2" t="s">
        <v>15729</v>
      </c>
      <c r="K89" s="2" t="s">
        <v>15730</v>
      </c>
      <c r="L89" s="2" t="s">
        <v>15094</v>
      </c>
      <c r="M89" s="2" t="s">
        <v>15095</v>
      </c>
      <c r="N89" s="2" t="s">
        <v>15731</v>
      </c>
      <c r="O89" s="2" t="s">
        <v>15732</v>
      </c>
      <c r="P89" s="2" t="s">
        <v>8046</v>
      </c>
      <c r="Q89" s="2" t="s">
        <v>8047</v>
      </c>
      <c r="R89" s="2" t="s">
        <v>15733</v>
      </c>
      <c r="S89" s="2" t="s">
        <v>15734</v>
      </c>
      <c r="T89" s="324" t="s">
        <v>15735</v>
      </c>
      <c r="U89" s="2" t="s">
        <v>8048</v>
      </c>
      <c r="V89" s="4" t="s">
        <v>15101</v>
      </c>
      <c r="W89" s="3">
        <v>66</v>
      </c>
      <c r="X89" s="2" t="s">
        <v>191</v>
      </c>
      <c r="Y89" s="2" t="s">
        <v>8040</v>
      </c>
      <c r="Z89" s="2" t="s">
        <v>8041</v>
      </c>
      <c r="AA89" s="2" t="s">
        <v>8042</v>
      </c>
      <c r="AB89" s="2" t="s">
        <v>8043</v>
      </c>
      <c r="AC89" s="2" t="s">
        <v>15736</v>
      </c>
      <c r="AD89" s="2" t="s">
        <v>15733</v>
      </c>
      <c r="AE89" s="2" t="s">
        <v>15737</v>
      </c>
      <c r="AF89" s="2" t="s">
        <v>15738</v>
      </c>
      <c r="AG89" s="2" t="s">
        <v>8048</v>
      </c>
      <c r="AH89" s="2" t="s">
        <v>8049</v>
      </c>
      <c r="AI89" s="324" t="s">
        <v>8050</v>
      </c>
      <c r="AJ89" s="2"/>
      <c r="AK89" s="2"/>
      <c r="AL89" s="2"/>
      <c r="AM89" s="2"/>
      <c r="AN89" s="2"/>
      <c r="AO89" s="2"/>
      <c r="AP89" s="2"/>
      <c r="AQ89" s="2"/>
      <c r="AS89" s="27">
        <v>1</v>
      </c>
    </row>
    <row r="90" spans="2:45" s="1" customFormat="1" ht="15.75" customHeight="1" x14ac:dyDescent="0.25">
      <c r="B90" s="311" t="s">
        <v>130</v>
      </c>
      <c r="C90" s="312">
        <v>16</v>
      </c>
      <c r="D90" s="325" t="s">
        <v>129</v>
      </c>
      <c r="F90" s="312">
        <v>67</v>
      </c>
      <c r="G90" s="314" t="s">
        <v>192</v>
      </c>
      <c r="H90" s="234">
        <v>67</v>
      </c>
      <c r="I90" s="2" t="s">
        <v>191</v>
      </c>
      <c r="J90" s="2" t="s">
        <v>15739</v>
      </c>
      <c r="K90" s="2" t="s">
        <v>15740</v>
      </c>
      <c r="L90" s="2" t="s">
        <v>15107</v>
      </c>
      <c r="M90" s="2" t="s">
        <v>15108</v>
      </c>
      <c r="N90" s="2" t="s">
        <v>15741</v>
      </c>
      <c r="O90" s="2" t="s">
        <v>15742</v>
      </c>
      <c r="P90" s="2" t="s">
        <v>8057</v>
      </c>
      <c r="Q90" s="2" t="s">
        <v>8058</v>
      </c>
      <c r="R90" s="2" t="s">
        <v>15743</v>
      </c>
      <c r="S90" s="2" t="s">
        <v>15744</v>
      </c>
      <c r="T90" s="324" t="s">
        <v>15745</v>
      </c>
      <c r="U90" s="2" t="s">
        <v>8059</v>
      </c>
      <c r="V90" s="4" t="s">
        <v>15101</v>
      </c>
      <c r="W90" s="3">
        <v>67</v>
      </c>
      <c r="X90" s="2" t="s">
        <v>191</v>
      </c>
      <c r="Y90" s="2" t="s">
        <v>8051</v>
      </c>
      <c r="Z90" s="2" t="s">
        <v>8052</v>
      </c>
      <c r="AA90" s="2" t="s">
        <v>8053</v>
      </c>
      <c r="AB90" s="2" t="s">
        <v>8054</v>
      </c>
      <c r="AC90" s="2" t="s">
        <v>15746</v>
      </c>
      <c r="AD90" s="2" t="s">
        <v>15743</v>
      </c>
      <c r="AE90" s="2" t="s">
        <v>15747</v>
      </c>
      <c r="AF90" s="2" t="s">
        <v>15748</v>
      </c>
      <c r="AG90" s="2" t="s">
        <v>8059</v>
      </c>
      <c r="AH90" s="2" t="s">
        <v>8060</v>
      </c>
      <c r="AI90" s="324" t="s">
        <v>8061</v>
      </c>
      <c r="AJ90" s="2"/>
      <c r="AK90" s="2"/>
      <c r="AL90" s="2"/>
      <c r="AM90" s="2"/>
      <c r="AN90" s="2"/>
      <c r="AO90" s="2"/>
      <c r="AP90" s="2"/>
      <c r="AQ90" s="2"/>
      <c r="AS90" s="27">
        <v>1</v>
      </c>
    </row>
    <row r="91" spans="2:45" s="1" customFormat="1" ht="15.75" customHeight="1" x14ac:dyDescent="0.25">
      <c r="B91" s="311" t="s">
        <v>2238</v>
      </c>
      <c r="C91" s="312">
        <v>331</v>
      </c>
      <c r="D91" s="329" t="s">
        <v>147</v>
      </c>
      <c r="F91" s="312">
        <v>68</v>
      </c>
      <c r="G91" s="314" t="s">
        <v>193</v>
      </c>
      <c r="H91" s="234">
        <v>68</v>
      </c>
      <c r="I91" s="2" t="s">
        <v>191</v>
      </c>
      <c r="J91" s="2" t="s">
        <v>15749</v>
      </c>
      <c r="K91" s="2" t="s">
        <v>15750</v>
      </c>
      <c r="L91" s="2" t="s">
        <v>15119</v>
      </c>
      <c r="M91" s="2" t="s">
        <v>15120</v>
      </c>
      <c r="N91" s="2" t="s">
        <v>15751</v>
      </c>
      <c r="O91" s="2" t="s">
        <v>15752</v>
      </c>
      <c r="P91" s="2" t="s">
        <v>8068</v>
      </c>
      <c r="Q91" s="2" t="s">
        <v>8069</v>
      </c>
      <c r="R91" s="2" t="s">
        <v>15753</v>
      </c>
      <c r="S91" s="2" t="s">
        <v>15754</v>
      </c>
      <c r="T91" s="324" t="s">
        <v>15755</v>
      </c>
      <c r="U91" s="2" t="s">
        <v>8070</v>
      </c>
      <c r="V91" s="4" t="s">
        <v>15101</v>
      </c>
      <c r="W91" s="3">
        <v>68</v>
      </c>
      <c r="X91" s="2" t="s">
        <v>191</v>
      </c>
      <c r="Y91" s="2" t="s">
        <v>8062</v>
      </c>
      <c r="Z91" s="2" t="s">
        <v>8063</v>
      </c>
      <c r="AA91" s="2" t="s">
        <v>8064</v>
      </c>
      <c r="AB91" s="2" t="s">
        <v>8065</v>
      </c>
      <c r="AC91" s="2" t="s">
        <v>15756</v>
      </c>
      <c r="AD91" s="2" t="s">
        <v>15753</v>
      </c>
      <c r="AE91" s="2" t="s">
        <v>15757</v>
      </c>
      <c r="AF91" s="2" t="s">
        <v>15758</v>
      </c>
      <c r="AG91" s="2" t="s">
        <v>8070</v>
      </c>
      <c r="AH91" s="2" t="s">
        <v>8071</v>
      </c>
      <c r="AI91" s="324" t="s">
        <v>8072</v>
      </c>
      <c r="AJ91" s="2"/>
      <c r="AK91" s="2"/>
      <c r="AL91" s="2"/>
      <c r="AM91" s="2"/>
      <c r="AN91" s="2"/>
      <c r="AO91" s="2"/>
      <c r="AP91" s="2"/>
      <c r="AQ91" s="2"/>
      <c r="AS91" s="27">
        <v>1</v>
      </c>
    </row>
    <row r="92" spans="2:45" s="1" customFormat="1" ht="15.75" customHeight="1" x14ac:dyDescent="0.25">
      <c r="B92" s="311" t="s">
        <v>216</v>
      </c>
      <c r="C92" s="312">
        <v>86</v>
      </c>
      <c r="D92" s="325" t="s">
        <v>215</v>
      </c>
      <c r="F92" s="312">
        <v>69</v>
      </c>
      <c r="G92" s="314" t="s">
        <v>194</v>
      </c>
      <c r="H92" s="234">
        <v>69</v>
      </c>
      <c r="I92" s="2" t="s">
        <v>191</v>
      </c>
      <c r="J92" s="2" t="s">
        <v>15759</v>
      </c>
      <c r="K92" s="2" t="s">
        <v>15760</v>
      </c>
      <c r="L92" s="2" t="s">
        <v>15131</v>
      </c>
      <c r="M92" s="2" t="s">
        <v>15132</v>
      </c>
      <c r="N92" s="2" t="s">
        <v>15761</v>
      </c>
      <c r="O92" s="2" t="s">
        <v>15762</v>
      </c>
      <c r="P92" s="2" t="s">
        <v>8079</v>
      </c>
      <c r="Q92" s="2" t="s">
        <v>8080</v>
      </c>
      <c r="R92" s="2" t="s">
        <v>15763</v>
      </c>
      <c r="S92" s="2" t="s">
        <v>15764</v>
      </c>
      <c r="T92" s="324" t="s">
        <v>15765</v>
      </c>
      <c r="U92" s="2" t="s">
        <v>8081</v>
      </c>
      <c r="V92" s="4" t="s">
        <v>15101</v>
      </c>
      <c r="W92" s="3">
        <v>69</v>
      </c>
      <c r="X92" s="2" t="s">
        <v>191</v>
      </c>
      <c r="Y92" s="2" t="s">
        <v>8073</v>
      </c>
      <c r="Z92" s="2" t="s">
        <v>8074</v>
      </c>
      <c r="AA92" s="2" t="s">
        <v>8075</v>
      </c>
      <c r="AB92" s="2" t="s">
        <v>8076</v>
      </c>
      <c r="AC92" s="2" t="s">
        <v>15766</v>
      </c>
      <c r="AD92" s="2" t="s">
        <v>15763</v>
      </c>
      <c r="AE92" s="2" t="s">
        <v>15767</v>
      </c>
      <c r="AF92" s="2" t="s">
        <v>15768</v>
      </c>
      <c r="AG92" s="2" t="s">
        <v>8081</v>
      </c>
      <c r="AH92" s="2" t="s">
        <v>8082</v>
      </c>
      <c r="AI92" s="324" t="s">
        <v>8083</v>
      </c>
      <c r="AJ92" s="2"/>
      <c r="AK92" s="2"/>
      <c r="AL92" s="2"/>
      <c r="AM92" s="2"/>
      <c r="AN92" s="2"/>
      <c r="AO92" s="2"/>
      <c r="AP92" s="2"/>
      <c r="AQ92" s="2"/>
      <c r="AS92" s="27">
        <v>1</v>
      </c>
    </row>
    <row r="93" spans="2:45" s="1" customFormat="1" ht="15.75" customHeight="1" x14ac:dyDescent="0.25">
      <c r="B93" s="311" t="s">
        <v>124</v>
      </c>
      <c r="C93" s="312">
        <v>11</v>
      </c>
      <c r="D93" s="325" t="s">
        <v>123</v>
      </c>
      <c r="F93" s="312">
        <v>70</v>
      </c>
      <c r="G93" s="314" t="s">
        <v>195</v>
      </c>
      <c r="H93" s="234">
        <v>70</v>
      </c>
      <c r="I93" s="2" t="s">
        <v>191</v>
      </c>
      <c r="J93" s="2" t="s">
        <v>15769</v>
      </c>
      <c r="K93" s="2" t="s">
        <v>15770</v>
      </c>
      <c r="L93" s="2" t="s">
        <v>15143</v>
      </c>
      <c r="M93" s="2" t="s">
        <v>15144</v>
      </c>
      <c r="N93" s="2" t="s">
        <v>15145</v>
      </c>
      <c r="O93" s="2" t="s">
        <v>15146</v>
      </c>
      <c r="P93" s="2" t="s">
        <v>8090</v>
      </c>
      <c r="Q93" s="2" t="s">
        <v>8091</v>
      </c>
      <c r="R93" s="2" t="s">
        <v>15771</v>
      </c>
      <c r="S93" s="2" t="s">
        <v>15772</v>
      </c>
      <c r="T93" s="324" t="s">
        <v>15773</v>
      </c>
      <c r="U93" s="2" t="s">
        <v>8092</v>
      </c>
      <c r="V93" s="4" t="s">
        <v>15101</v>
      </c>
      <c r="W93" s="3">
        <v>70</v>
      </c>
      <c r="X93" s="2" t="s">
        <v>191</v>
      </c>
      <c r="Y93" s="2" t="s">
        <v>8084</v>
      </c>
      <c r="Z93" s="2" t="s">
        <v>8085</v>
      </c>
      <c r="AA93" s="2" t="s">
        <v>8086</v>
      </c>
      <c r="AB93" s="2" t="s">
        <v>8087</v>
      </c>
      <c r="AC93" s="2" t="s">
        <v>15774</v>
      </c>
      <c r="AD93" s="2" t="s">
        <v>15771</v>
      </c>
      <c r="AE93" s="2" t="s">
        <v>15775</v>
      </c>
      <c r="AF93" s="2" t="s">
        <v>15776</v>
      </c>
      <c r="AG93" s="2" t="s">
        <v>8092</v>
      </c>
      <c r="AH93" s="2" t="s">
        <v>8093</v>
      </c>
      <c r="AI93" s="324" t="s">
        <v>8094</v>
      </c>
      <c r="AJ93" s="2"/>
      <c r="AK93" s="2"/>
      <c r="AL93" s="2"/>
      <c r="AM93" s="2"/>
      <c r="AN93" s="2"/>
      <c r="AO93" s="2"/>
      <c r="AP93" s="2"/>
      <c r="AQ93" s="2"/>
      <c r="AS93" s="27">
        <v>1</v>
      </c>
    </row>
    <row r="94" spans="2:45" s="1" customFormat="1" ht="15.75" customHeight="1" x14ac:dyDescent="0.25">
      <c r="B94" s="311" t="s">
        <v>2083</v>
      </c>
      <c r="C94" s="312">
        <v>246</v>
      </c>
      <c r="D94" s="330" t="s">
        <v>165</v>
      </c>
      <c r="F94" s="312">
        <v>71</v>
      </c>
      <c r="G94" s="314" t="s">
        <v>196</v>
      </c>
      <c r="H94" s="234">
        <v>71</v>
      </c>
      <c r="I94" s="2" t="s">
        <v>197</v>
      </c>
      <c r="J94" s="2" t="s">
        <v>15777</v>
      </c>
      <c r="K94" s="2" t="s">
        <v>15778</v>
      </c>
      <c r="L94" s="2" t="s">
        <v>15094</v>
      </c>
      <c r="M94" s="2" t="s">
        <v>15095</v>
      </c>
      <c r="N94" s="2" t="s">
        <v>15779</v>
      </c>
      <c r="O94" s="2" t="s">
        <v>15780</v>
      </c>
      <c r="P94" s="2" t="s">
        <v>8101</v>
      </c>
      <c r="Q94" s="2" t="s">
        <v>8102</v>
      </c>
      <c r="R94" s="2" t="s">
        <v>15781</v>
      </c>
      <c r="S94" s="2" t="s">
        <v>15782</v>
      </c>
      <c r="T94" s="324" t="s">
        <v>15783</v>
      </c>
      <c r="U94" s="2" t="s">
        <v>8103</v>
      </c>
      <c r="V94" s="4" t="s">
        <v>15101</v>
      </c>
      <c r="W94" s="3">
        <v>71</v>
      </c>
      <c r="X94" s="2" t="s">
        <v>197</v>
      </c>
      <c r="Y94" s="2" t="s">
        <v>8095</v>
      </c>
      <c r="Z94" s="2" t="s">
        <v>8096</v>
      </c>
      <c r="AA94" s="2" t="s">
        <v>8097</v>
      </c>
      <c r="AB94" s="2" t="s">
        <v>8098</v>
      </c>
      <c r="AC94" s="2" t="s">
        <v>15784</v>
      </c>
      <c r="AD94" s="2" t="s">
        <v>15781</v>
      </c>
      <c r="AE94" s="2" t="s">
        <v>15785</v>
      </c>
      <c r="AF94" s="2" t="s">
        <v>15786</v>
      </c>
      <c r="AG94" s="2" t="s">
        <v>8103</v>
      </c>
      <c r="AH94" s="2" t="s">
        <v>8104</v>
      </c>
      <c r="AI94" s="324" t="s">
        <v>8105</v>
      </c>
      <c r="AJ94" s="2"/>
      <c r="AK94" s="2"/>
      <c r="AL94" s="2"/>
      <c r="AM94" s="2"/>
      <c r="AN94" s="2"/>
      <c r="AO94" s="2"/>
      <c r="AP94" s="2"/>
      <c r="AQ94" s="2"/>
      <c r="AS94" s="27">
        <v>1</v>
      </c>
    </row>
    <row r="95" spans="2:45" s="1" customFormat="1" ht="15.75" customHeight="1" x14ac:dyDescent="0.25">
      <c r="B95" s="311" t="s">
        <v>1978</v>
      </c>
      <c r="C95" s="312">
        <v>171</v>
      </c>
      <c r="D95" s="326" t="s">
        <v>196</v>
      </c>
      <c r="F95" s="312">
        <v>72</v>
      </c>
      <c r="G95" s="314" t="s">
        <v>198</v>
      </c>
      <c r="H95" s="234">
        <v>72</v>
      </c>
      <c r="I95" s="2" t="s">
        <v>197</v>
      </c>
      <c r="J95" s="2" t="s">
        <v>15787</v>
      </c>
      <c r="K95" s="2" t="s">
        <v>15788</v>
      </c>
      <c r="L95" s="2" t="s">
        <v>15107</v>
      </c>
      <c r="M95" s="2" t="s">
        <v>15108</v>
      </c>
      <c r="N95" s="2" t="s">
        <v>15789</v>
      </c>
      <c r="O95" s="2" t="s">
        <v>15790</v>
      </c>
      <c r="P95" s="2" t="s">
        <v>8112</v>
      </c>
      <c r="Q95" s="2" t="s">
        <v>8113</v>
      </c>
      <c r="R95" s="2" t="s">
        <v>15791</v>
      </c>
      <c r="S95" s="2" t="s">
        <v>15792</v>
      </c>
      <c r="T95" s="324" t="s">
        <v>15793</v>
      </c>
      <c r="U95" s="2" t="s">
        <v>8114</v>
      </c>
      <c r="V95" s="4" t="s">
        <v>15101</v>
      </c>
      <c r="W95" s="3">
        <v>72</v>
      </c>
      <c r="X95" s="2" t="s">
        <v>197</v>
      </c>
      <c r="Y95" s="2" t="s">
        <v>8106</v>
      </c>
      <c r="Z95" s="2" t="s">
        <v>8107</v>
      </c>
      <c r="AA95" s="2" t="s">
        <v>8108</v>
      </c>
      <c r="AB95" s="2" t="s">
        <v>8109</v>
      </c>
      <c r="AC95" s="2" t="s">
        <v>15794</v>
      </c>
      <c r="AD95" s="2" t="s">
        <v>15791</v>
      </c>
      <c r="AE95" s="2" t="s">
        <v>15795</v>
      </c>
      <c r="AF95" s="2" t="s">
        <v>15796</v>
      </c>
      <c r="AG95" s="2" t="s">
        <v>8114</v>
      </c>
      <c r="AH95" s="2" t="s">
        <v>8115</v>
      </c>
      <c r="AI95" s="324" t="s">
        <v>8116</v>
      </c>
      <c r="AJ95" s="2"/>
      <c r="AK95" s="2"/>
      <c r="AL95" s="2"/>
      <c r="AM95" s="2"/>
      <c r="AN95" s="2"/>
      <c r="AO95" s="2"/>
      <c r="AP95" s="2"/>
      <c r="AQ95" s="2"/>
      <c r="AS95" s="27">
        <v>1</v>
      </c>
    </row>
    <row r="96" spans="2:45" s="1" customFormat="1" ht="15.75" customHeight="1" x14ac:dyDescent="0.25">
      <c r="B96" s="311" t="s">
        <v>2814</v>
      </c>
      <c r="C96" s="312">
        <v>561</v>
      </c>
      <c r="D96" s="313" t="s">
        <v>183</v>
      </c>
      <c r="F96" s="312">
        <v>73</v>
      </c>
      <c r="G96" s="314" t="s">
        <v>199</v>
      </c>
      <c r="H96" s="234">
        <v>73</v>
      </c>
      <c r="I96" s="2" t="s">
        <v>197</v>
      </c>
      <c r="J96" s="2" t="s">
        <v>15797</v>
      </c>
      <c r="K96" s="2" t="s">
        <v>15798</v>
      </c>
      <c r="L96" s="2" t="s">
        <v>15119</v>
      </c>
      <c r="M96" s="2" t="s">
        <v>15120</v>
      </c>
      <c r="N96" s="2" t="s">
        <v>15799</v>
      </c>
      <c r="O96" s="2" t="s">
        <v>15800</v>
      </c>
      <c r="P96" s="2" t="s">
        <v>8123</v>
      </c>
      <c r="Q96" s="2" t="s">
        <v>8124</v>
      </c>
      <c r="R96" s="2" t="s">
        <v>15801</v>
      </c>
      <c r="S96" s="2" t="s">
        <v>15802</v>
      </c>
      <c r="T96" s="324" t="s">
        <v>15803</v>
      </c>
      <c r="U96" s="2" t="s">
        <v>8125</v>
      </c>
      <c r="V96" s="4" t="s">
        <v>15101</v>
      </c>
      <c r="W96" s="3">
        <v>73</v>
      </c>
      <c r="X96" s="2" t="s">
        <v>197</v>
      </c>
      <c r="Y96" s="2" t="s">
        <v>8117</v>
      </c>
      <c r="Z96" s="2" t="s">
        <v>8118</v>
      </c>
      <c r="AA96" s="2" t="s">
        <v>8119</v>
      </c>
      <c r="AB96" s="2" t="s">
        <v>8120</v>
      </c>
      <c r="AC96" s="2" t="s">
        <v>15804</v>
      </c>
      <c r="AD96" s="2" t="s">
        <v>15801</v>
      </c>
      <c r="AE96" s="2" t="s">
        <v>15805</v>
      </c>
      <c r="AF96" s="2" t="s">
        <v>15806</v>
      </c>
      <c r="AG96" s="2" t="s">
        <v>8125</v>
      </c>
      <c r="AH96" s="2" t="s">
        <v>8126</v>
      </c>
      <c r="AI96" s="324" t="s">
        <v>8127</v>
      </c>
      <c r="AJ96" s="2"/>
      <c r="AK96" s="2"/>
      <c r="AL96" s="2"/>
      <c r="AM96" s="2"/>
      <c r="AN96" s="2"/>
      <c r="AO96" s="2"/>
      <c r="AP96" s="2"/>
      <c r="AQ96" s="2"/>
      <c r="AS96" s="27">
        <v>1</v>
      </c>
    </row>
    <row r="97" spans="2:45" s="1" customFormat="1" ht="15.75" customHeight="1" x14ac:dyDescent="0.25">
      <c r="B97" s="311" t="s">
        <v>1982</v>
      </c>
      <c r="C97" s="312">
        <v>191</v>
      </c>
      <c r="D97" s="326" t="s">
        <v>221</v>
      </c>
      <c r="F97" s="312">
        <v>74</v>
      </c>
      <c r="G97" s="314" t="s">
        <v>200</v>
      </c>
      <c r="H97" s="234">
        <v>74</v>
      </c>
      <c r="I97" s="2" t="s">
        <v>197</v>
      </c>
      <c r="J97" s="2" t="s">
        <v>15807</v>
      </c>
      <c r="K97" s="2" t="s">
        <v>15808</v>
      </c>
      <c r="L97" s="2" t="s">
        <v>15131</v>
      </c>
      <c r="M97" s="2" t="s">
        <v>15132</v>
      </c>
      <c r="N97" s="2" t="s">
        <v>15809</v>
      </c>
      <c r="O97" s="2" t="s">
        <v>15810</v>
      </c>
      <c r="P97" s="2" t="s">
        <v>8134</v>
      </c>
      <c r="Q97" s="2" t="s">
        <v>8135</v>
      </c>
      <c r="R97" s="2" t="s">
        <v>15811</v>
      </c>
      <c r="S97" s="2" t="s">
        <v>15812</v>
      </c>
      <c r="T97" s="324" t="s">
        <v>15813</v>
      </c>
      <c r="U97" s="2" t="s">
        <v>8136</v>
      </c>
      <c r="V97" s="4" t="s">
        <v>15101</v>
      </c>
      <c r="W97" s="3">
        <v>74</v>
      </c>
      <c r="X97" s="2" t="s">
        <v>197</v>
      </c>
      <c r="Y97" s="2" t="s">
        <v>8128</v>
      </c>
      <c r="Z97" s="2" t="s">
        <v>8129</v>
      </c>
      <c r="AA97" s="2" t="s">
        <v>8130</v>
      </c>
      <c r="AB97" s="2" t="s">
        <v>8131</v>
      </c>
      <c r="AC97" s="2" t="s">
        <v>15814</v>
      </c>
      <c r="AD97" s="2" t="s">
        <v>15811</v>
      </c>
      <c r="AE97" s="2" t="s">
        <v>15815</v>
      </c>
      <c r="AF97" s="2" t="s">
        <v>15816</v>
      </c>
      <c r="AG97" s="2" t="s">
        <v>8136</v>
      </c>
      <c r="AH97" s="2" t="s">
        <v>8137</v>
      </c>
      <c r="AI97" s="324" t="s">
        <v>8138</v>
      </c>
      <c r="AJ97" s="2"/>
      <c r="AK97" s="2"/>
      <c r="AL97" s="2"/>
      <c r="AM97" s="2"/>
      <c r="AN97" s="2"/>
      <c r="AO97" s="2"/>
      <c r="AP97" s="2"/>
      <c r="AQ97" s="2"/>
      <c r="AS97" s="27">
        <v>1</v>
      </c>
    </row>
    <row r="98" spans="2:45" s="1" customFormat="1" ht="15.75" customHeight="1" x14ac:dyDescent="0.25">
      <c r="B98" s="311" t="s">
        <v>2232</v>
      </c>
      <c r="C98" s="312">
        <v>301</v>
      </c>
      <c r="D98" s="329" t="s">
        <v>106</v>
      </c>
      <c r="F98" s="312">
        <v>75</v>
      </c>
      <c r="G98" s="314" t="s">
        <v>201</v>
      </c>
      <c r="H98" s="234">
        <v>75</v>
      </c>
      <c r="I98" s="2" t="s">
        <v>197</v>
      </c>
      <c r="J98" s="2" t="s">
        <v>15817</v>
      </c>
      <c r="K98" s="2" t="s">
        <v>15818</v>
      </c>
      <c r="L98" s="2" t="s">
        <v>15143</v>
      </c>
      <c r="M98" s="2" t="s">
        <v>15144</v>
      </c>
      <c r="N98" s="2" t="s">
        <v>15145</v>
      </c>
      <c r="O98" s="2" t="s">
        <v>15146</v>
      </c>
      <c r="P98" s="2" t="s">
        <v>8145</v>
      </c>
      <c r="Q98" s="2" t="s">
        <v>8146</v>
      </c>
      <c r="R98" s="2" t="s">
        <v>15819</v>
      </c>
      <c r="S98" s="2" t="s">
        <v>15820</v>
      </c>
      <c r="T98" s="324" t="s">
        <v>15821</v>
      </c>
      <c r="U98" s="2" t="s">
        <v>8147</v>
      </c>
      <c r="V98" s="4" t="s">
        <v>15101</v>
      </c>
      <c r="W98" s="3">
        <v>75</v>
      </c>
      <c r="X98" s="2" t="s">
        <v>197</v>
      </c>
      <c r="Y98" s="2" t="s">
        <v>8139</v>
      </c>
      <c r="Z98" s="2" t="s">
        <v>8140</v>
      </c>
      <c r="AA98" s="2" t="s">
        <v>8141</v>
      </c>
      <c r="AB98" s="2" t="s">
        <v>8142</v>
      </c>
      <c r="AC98" s="2" t="s">
        <v>15822</v>
      </c>
      <c r="AD98" s="2" t="s">
        <v>15819</v>
      </c>
      <c r="AE98" s="2" t="s">
        <v>15823</v>
      </c>
      <c r="AF98" s="2" t="s">
        <v>15824</v>
      </c>
      <c r="AG98" s="2" t="s">
        <v>8147</v>
      </c>
      <c r="AH98" s="2" t="s">
        <v>8148</v>
      </c>
      <c r="AI98" s="324" t="s">
        <v>8149</v>
      </c>
      <c r="AJ98" s="2"/>
      <c r="AK98" s="2"/>
      <c r="AL98" s="2"/>
      <c r="AM98" s="2"/>
      <c r="AN98" s="2"/>
      <c r="AO98" s="2"/>
      <c r="AP98" s="2"/>
      <c r="AQ98" s="2"/>
      <c r="AS98" s="27">
        <v>1</v>
      </c>
    </row>
    <row r="99" spans="2:45" s="1" customFormat="1" ht="15.75" customHeight="1" x14ac:dyDescent="0.25">
      <c r="B99" s="311" t="s">
        <v>2239</v>
      </c>
      <c r="C99" s="312">
        <v>336</v>
      </c>
      <c r="D99" s="329" t="s">
        <v>153</v>
      </c>
      <c r="F99" s="312">
        <v>76</v>
      </c>
      <c r="G99" s="314" t="s">
        <v>202</v>
      </c>
      <c r="H99" s="234">
        <v>76</v>
      </c>
      <c r="I99" s="2" t="s">
        <v>203</v>
      </c>
      <c r="J99" s="2" t="s">
        <v>15825</v>
      </c>
      <c r="K99" s="2" t="s">
        <v>15826</v>
      </c>
      <c r="L99" s="2" t="s">
        <v>15094</v>
      </c>
      <c r="M99" s="2" t="s">
        <v>15095</v>
      </c>
      <c r="N99" s="2" t="s">
        <v>15827</v>
      </c>
      <c r="O99" s="2" t="s">
        <v>15828</v>
      </c>
      <c r="P99" s="2" t="s">
        <v>8156</v>
      </c>
      <c r="Q99" s="2" t="s">
        <v>8157</v>
      </c>
      <c r="R99" s="2" t="s">
        <v>15829</v>
      </c>
      <c r="S99" s="2" t="s">
        <v>15830</v>
      </c>
      <c r="T99" s="324" t="s">
        <v>15831</v>
      </c>
      <c r="U99" s="2" t="s">
        <v>8158</v>
      </c>
      <c r="V99" s="4" t="s">
        <v>15101</v>
      </c>
      <c r="W99" s="3">
        <v>76</v>
      </c>
      <c r="X99" s="2" t="s">
        <v>203</v>
      </c>
      <c r="Y99" s="2" t="s">
        <v>8150</v>
      </c>
      <c r="Z99" s="2" t="s">
        <v>8151</v>
      </c>
      <c r="AA99" s="2" t="s">
        <v>8152</v>
      </c>
      <c r="AB99" s="2" t="s">
        <v>8153</v>
      </c>
      <c r="AC99" s="2" t="s">
        <v>15832</v>
      </c>
      <c r="AD99" s="2" t="s">
        <v>15829</v>
      </c>
      <c r="AE99" s="2" t="s">
        <v>15833</v>
      </c>
      <c r="AF99" s="2" t="s">
        <v>15834</v>
      </c>
      <c r="AG99" s="2" t="s">
        <v>8158</v>
      </c>
      <c r="AH99" s="2" t="s">
        <v>8159</v>
      </c>
      <c r="AI99" s="324" t="s">
        <v>8160</v>
      </c>
      <c r="AJ99" s="2"/>
      <c r="AK99" s="2"/>
      <c r="AL99" s="2"/>
      <c r="AM99" s="2"/>
      <c r="AN99" s="2"/>
      <c r="AO99" s="2"/>
      <c r="AP99" s="2"/>
      <c r="AQ99" s="2"/>
      <c r="AS99" s="27">
        <v>1</v>
      </c>
    </row>
    <row r="100" spans="2:45" s="1" customFormat="1" ht="15.75" customHeight="1" x14ac:dyDescent="0.25">
      <c r="B100" s="311" t="s">
        <v>2240</v>
      </c>
      <c r="C100" s="312">
        <v>341</v>
      </c>
      <c r="D100" s="329" t="s">
        <v>159</v>
      </c>
      <c r="F100" s="312">
        <v>77</v>
      </c>
      <c r="G100" s="314" t="s">
        <v>205</v>
      </c>
      <c r="H100" s="234">
        <v>77</v>
      </c>
      <c r="I100" s="2" t="s">
        <v>203</v>
      </c>
      <c r="J100" s="2" t="s">
        <v>15835</v>
      </c>
      <c r="K100" s="2" t="s">
        <v>15836</v>
      </c>
      <c r="L100" s="2" t="s">
        <v>15107</v>
      </c>
      <c r="M100" s="2" t="s">
        <v>15108</v>
      </c>
      <c r="N100" s="2" t="s">
        <v>15837</v>
      </c>
      <c r="O100" s="2" t="s">
        <v>15838</v>
      </c>
      <c r="P100" s="2" t="s">
        <v>8167</v>
      </c>
      <c r="Q100" s="2" t="s">
        <v>8168</v>
      </c>
      <c r="R100" s="2" t="s">
        <v>15839</v>
      </c>
      <c r="S100" s="2" t="s">
        <v>15840</v>
      </c>
      <c r="T100" s="324" t="s">
        <v>15841</v>
      </c>
      <c r="U100" s="2" t="s">
        <v>8169</v>
      </c>
      <c r="V100" s="4" t="s">
        <v>15101</v>
      </c>
      <c r="W100" s="3">
        <v>77</v>
      </c>
      <c r="X100" s="2" t="s">
        <v>203</v>
      </c>
      <c r="Y100" s="2" t="s">
        <v>8161</v>
      </c>
      <c r="Z100" s="2" t="s">
        <v>8162</v>
      </c>
      <c r="AA100" s="2" t="s">
        <v>8163</v>
      </c>
      <c r="AB100" s="2" t="s">
        <v>8164</v>
      </c>
      <c r="AC100" s="2" t="s">
        <v>15842</v>
      </c>
      <c r="AD100" s="2" t="s">
        <v>15839</v>
      </c>
      <c r="AE100" s="2" t="s">
        <v>15843</v>
      </c>
      <c r="AF100" s="2" t="s">
        <v>15844</v>
      </c>
      <c r="AG100" s="2" t="s">
        <v>8169</v>
      </c>
      <c r="AH100" s="2" t="s">
        <v>8170</v>
      </c>
      <c r="AI100" s="324" t="s">
        <v>8171</v>
      </c>
      <c r="AJ100" s="2"/>
      <c r="AK100" s="2"/>
      <c r="AL100" s="2"/>
      <c r="AM100" s="2"/>
      <c r="AN100" s="2"/>
      <c r="AO100" s="2"/>
      <c r="AP100" s="2"/>
      <c r="AQ100" s="2"/>
      <c r="AS100" s="27">
        <v>1</v>
      </c>
    </row>
    <row r="101" spans="2:45" s="1" customFormat="1" ht="15.75" customHeight="1" x14ac:dyDescent="0.25">
      <c r="B101" s="311" t="s">
        <v>2242</v>
      </c>
      <c r="C101" s="312">
        <v>351</v>
      </c>
      <c r="D101" s="329" t="s">
        <v>171</v>
      </c>
      <c r="F101" s="312">
        <v>78</v>
      </c>
      <c r="G101" s="314" t="s">
        <v>206</v>
      </c>
      <c r="H101" s="234">
        <v>78</v>
      </c>
      <c r="I101" s="2" t="s">
        <v>203</v>
      </c>
      <c r="J101" s="2" t="s">
        <v>15845</v>
      </c>
      <c r="K101" s="2" t="s">
        <v>15846</v>
      </c>
      <c r="L101" s="2" t="s">
        <v>15119</v>
      </c>
      <c r="M101" s="2" t="s">
        <v>15120</v>
      </c>
      <c r="N101" s="2" t="s">
        <v>15847</v>
      </c>
      <c r="O101" s="2" t="s">
        <v>15848</v>
      </c>
      <c r="P101" s="2" t="s">
        <v>8178</v>
      </c>
      <c r="Q101" s="2" t="s">
        <v>8179</v>
      </c>
      <c r="R101" s="2" t="s">
        <v>15849</v>
      </c>
      <c r="S101" s="2" t="s">
        <v>15850</v>
      </c>
      <c r="T101" s="324" t="s">
        <v>15851</v>
      </c>
      <c r="U101" s="2" t="s">
        <v>8180</v>
      </c>
      <c r="V101" s="4" t="s">
        <v>15101</v>
      </c>
      <c r="W101" s="3">
        <v>78</v>
      </c>
      <c r="X101" s="2" t="s">
        <v>203</v>
      </c>
      <c r="Y101" s="2" t="s">
        <v>8172</v>
      </c>
      <c r="Z101" s="2" t="s">
        <v>8173</v>
      </c>
      <c r="AA101" s="2" t="s">
        <v>8174</v>
      </c>
      <c r="AB101" s="2" t="s">
        <v>8175</v>
      </c>
      <c r="AC101" s="2" t="s">
        <v>15852</v>
      </c>
      <c r="AD101" s="2" t="s">
        <v>15849</v>
      </c>
      <c r="AE101" s="2" t="s">
        <v>15853</v>
      </c>
      <c r="AF101" s="2" t="s">
        <v>15854</v>
      </c>
      <c r="AG101" s="2" t="s">
        <v>8180</v>
      </c>
      <c r="AH101" s="2" t="s">
        <v>8181</v>
      </c>
      <c r="AI101" s="324" t="s">
        <v>8182</v>
      </c>
      <c r="AJ101" s="2"/>
      <c r="AK101" s="2"/>
      <c r="AL101" s="2"/>
      <c r="AM101" s="2"/>
      <c r="AN101" s="2"/>
      <c r="AO101" s="2"/>
      <c r="AP101" s="2"/>
      <c r="AQ101" s="2"/>
      <c r="AS101" s="27">
        <v>1</v>
      </c>
    </row>
    <row r="102" spans="2:45" s="1" customFormat="1" ht="15.75" customHeight="1" x14ac:dyDescent="0.25">
      <c r="B102" s="311" t="s">
        <v>2246</v>
      </c>
      <c r="C102" s="312">
        <v>371</v>
      </c>
      <c r="D102" s="329" t="s">
        <v>196</v>
      </c>
      <c r="F102" s="312">
        <v>79</v>
      </c>
      <c r="G102" s="314" t="s">
        <v>207</v>
      </c>
      <c r="H102" s="234">
        <v>79</v>
      </c>
      <c r="I102" s="2" t="s">
        <v>203</v>
      </c>
      <c r="J102" s="2" t="s">
        <v>15855</v>
      </c>
      <c r="K102" s="2" t="s">
        <v>15856</v>
      </c>
      <c r="L102" s="2" t="s">
        <v>15131</v>
      </c>
      <c r="M102" s="2" t="s">
        <v>15132</v>
      </c>
      <c r="N102" s="2" t="s">
        <v>15857</v>
      </c>
      <c r="O102" s="2" t="s">
        <v>15858</v>
      </c>
      <c r="P102" s="2" t="s">
        <v>8189</v>
      </c>
      <c r="Q102" s="2" t="s">
        <v>8190</v>
      </c>
      <c r="R102" s="2" t="s">
        <v>15859</v>
      </c>
      <c r="S102" s="2" t="s">
        <v>15860</v>
      </c>
      <c r="T102" s="324" t="s">
        <v>15861</v>
      </c>
      <c r="U102" s="2" t="s">
        <v>8191</v>
      </c>
      <c r="V102" s="4" t="s">
        <v>15101</v>
      </c>
      <c r="W102" s="3">
        <v>79</v>
      </c>
      <c r="X102" s="2" t="s">
        <v>203</v>
      </c>
      <c r="Y102" s="2" t="s">
        <v>8183</v>
      </c>
      <c r="Z102" s="2" t="s">
        <v>8184</v>
      </c>
      <c r="AA102" s="2" t="s">
        <v>8185</v>
      </c>
      <c r="AB102" s="2" t="s">
        <v>8186</v>
      </c>
      <c r="AC102" s="2" t="s">
        <v>15862</v>
      </c>
      <c r="AD102" s="2" t="s">
        <v>15859</v>
      </c>
      <c r="AE102" s="2" t="s">
        <v>15863</v>
      </c>
      <c r="AF102" s="2" t="s">
        <v>15864</v>
      </c>
      <c r="AG102" s="2" t="s">
        <v>8191</v>
      </c>
      <c r="AH102" s="2" t="s">
        <v>8192</v>
      </c>
      <c r="AI102" s="324" t="s">
        <v>8193</v>
      </c>
      <c r="AJ102" s="2"/>
      <c r="AK102" s="2"/>
      <c r="AL102" s="2"/>
      <c r="AM102" s="2"/>
      <c r="AN102" s="2"/>
      <c r="AO102" s="2"/>
      <c r="AP102" s="2"/>
      <c r="AQ102" s="2"/>
      <c r="AS102" s="27">
        <v>1</v>
      </c>
    </row>
    <row r="103" spans="2:45" s="1" customFormat="1" ht="15.75" customHeight="1" x14ac:dyDescent="0.25">
      <c r="B103" s="311" t="s">
        <v>2251</v>
      </c>
      <c r="C103" s="312">
        <v>396</v>
      </c>
      <c r="D103" s="329" t="s">
        <v>227</v>
      </c>
      <c r="F103" s="312">
        <v>80</v>
      </c>
      <c r="G103" s="314" t="s">
        <v>208</v>
      </c>
      <c r="H103" s="234">
        <v>80</v>
      </c>
      <c r="I103" s="2" t="s">
        <v>203</v>
      </c>
      <c r="J103" s="2" t="s">
        <v>15865</v>
      </c>
      <c r="K103" s="2" t="s">
        <v>15866</v>
      </c>
      <c r="L103" s="2" t="s">
        <v>15143</v>
      </c>
      <c r="M103" s="2" t="s">
        <v>15144</v>
      </c>
      <c r="N103" s="2" t="s">
        <v>15145</v>
      </c>
      <c r="O103" s="2" t="s">
        <v>15146</v>
      </c>
      <c r="P103" s="2" t="s">
        <v>8200</v>
      </c>
      <c r="Q103" s="2" t="s">
        <v>8201</v>
      </c>
      <c r="R103" s="2" t="s">
        <v>15867</v>
      </c>
      <c r="S103" s="2" t="s">
        <v>15868</v>
      </c>
      <c r="T103" s="324" t="s">
        <v>15869</v>
      </c>
      <c r="U103" s="2" t="s">
        <v>8202</v>
      </c>
      <c r="V103" s="4" t="s">
        <v>15101</v>
      </c>
      <c r="W103" s="3">
        <v>80</v>
      </c>
      <c r="X103" s="2" t="s">
        <v>203</v>
      </c>
      <c r="Y103" s="2" t="s">
        <v>8194</v>
      </c>
      <c r="Z103" s="2" t="s">
        <v>8195</v>
      </c>
      <c r="AA103" s="2" t="s">
        <v>8196</v>
      </c>
      <c r="AB103" s="2" t="s">
        <v>8197</v>
      </c>
      <c r="AC103" s="2" t="s">
        <v>15870</v>
      </c>
      <c r="AD103" s="2" t="s">
        <v>15867</v>
      </c>
      <c r="AE103" s="2" t="s">
        <v>15871</v>
      </c>
      <c r="AF103" s="2" t="s">
        <v>15872</v>
      </c>
      <c r="AG103" s="2" t="s">
        <v>8202</v>
      </c>
      <c r="AH103" s="2" t="s">
        <v>8203</v>
      </c>
      <c r="AI103" s="324" t="s">
        <v>8204</v>
      </c>
      <c r="AJ103" s="2"/>
      <c r="AK103" s="2"/>
      <c r="AL103" s="2"/>
      <c r="AM103" s="2"/>
      <c r="AN103" s="2"/>
      <c r="AO103" s="2"/>
      <c r="AP103" s="2"/>
      <c r="AQ103" s="2"/>
      <c r="AS103" s="27">
        <v>1</v>
      </c>
    </row>
    <row r="104" spans="2:45" s="1" customFormat="1" ht="15.75" customHeight="1" x14ac:dyDescent="0.25">
      <c r="B104" s="311" t="s">
        <v>1981</v>
      </c>
      <c r="C104" s="312">
        <v>186</v>
      </c>
      <c r="D104" s="326" t="s">
        <v>215</v>
      </c>
      <c r="F104" s="312">
        <v>81</v>
      </c>
      <c r="G104" s="314" t="s">
        <v>209</v>
      </c>
      <c r="H104" s="234">
        <v>81</v>
      </c>
      <c r="I104" s="2" t="s">
        <v>210</v>
      </c>
      <c r="J104" s="2" t="s">
        <v>15873</v>
      </c>
      <c r="K104" s="2" t="s">
        <v>15874</v>
      </c>
      <c r="L104" s="2" t="s">
        <v>15094</v>
      </c>
      <c r="M104" s="2" t="s">
        <v>15095</v>
      </c>
      <c r="N104" s="2" t="s">
        <v>15875</v>
      </c>
      <c r="O104" s="2" t="s">
        <v>15876</v>
      </c>
      <c r="P104" s="2" t="s">
        <v>8211</v>
      </c>
      <c r="Q104" s="2" t="s">
        <v>8212</v>
      </c>
      <c r="R104" s="2" t="s">
        <v>15877</v>
      </c>
      <c r="S104" s="2" t="s">
        <v>15878</v>
      </c>
      <c r="T104" s="324" t="s">
        <v>15879</v>
      </c>
      <c r="U104" s="2" t="s">
        <v>8213</v>
      </c>
      <c r="V104" s="4" t="s">
        <v>15101</v>
      </c>
      <c r="W104" s="3">
        <v>81</v>
      </c>
      <c r="X104" s="2" t="s">
        <v>210</v>
      </c>
      <c r="Y104" s="2" t="s">
        <v>8205</v>
      </c>
      <c r="Z104" s="2" t="s">
        <v>8206</v>
      </c>
      <c r="AA104" s="2" t="s">
        <v>8207</v>
      </c>
      <c r="AB104" s="2" t="s">
        <v>8208</v>
      </c>
      <c r="AC104" s="2" t="s">
        <v>15880</v>
      </c>
      <c r="AD104" s="2" t="s">
        <v>15877</v>
      </c>
      <c r="AE104" s="2" t="s">
        <v>15881</v>
      </c>
      <c r="AF104" s="2" t="s">
        <v>15882</v>
      </c>
      <c r="AG104" s="2" t="s">
        <v>8213</v>
      </c>
      <c r="AH104" s="2" t="s">
        <v>8214</v>
      </c>
      <c r="AI104" s="324" t="s">
        <v>8215</v>
      </c>
      <c r="AJ104" s="2"/>
      <c r="AK104" s="2"/>
      <c r="AL104" s="2"/>
      <c r="AM104" s="2"/>
      <c r="AN104" s="2"/>
      <c r="AO104" s="2"/>
      <c r="AP104" s="2"/>
      <c r="AQ104" s="2"/>
      <c r="AS104" s="27">
        <v>1</v>
      </c>
    </row>
    <row r="105" spans="2:45" s="1" customFormat="1" ht="15.75" customHeight="1" x14ac:dyDescent="0.25">
      <c r="B105" s="311" t="s">
        <v>2755</v>
      </c>
      <c r="C105" s="312">
        <v>526</v>
      </c>
      <c r="D105" s="313" t="s">
        <v>141</v>
      </c>
      <c r="F105" s="312">
        <v>82</v>
      </c>
      <c r="G105" s="314" t="s">
        <v>211</v>
      </c>
      <c r="H105" s="234">
        <v>82</v>
      </c>
      <c r="I105" s="2" t="s">
        <v>210</v>
      </c>
      <c r="J105" s="2" t="s">
        <v>15883</v>
      </c>
      <c r="K105" s="2" t="s">
        <v>15884</v>
      </c>
      <c r="L105" s="2" t="s">
        <v>15107</v>
      </c>
      <c r="M105" s="2" t="s">
        <v>15108</v>
      </c>
      <c r="N105" s="2" t="s">
        <v>15885</v>
      </c>
      <c r="O105" s="2" t="s">
        <v>15886</v>
      </c>
      <c r="P105" s="2" t="s">
        <v>8222</v>
      </c>
      <c r="Q105" s="2" t="s">
        <v>8223</v>
      </c>
      <c r="R105" s="2" t="s">
        <v>15887</v>
      </c>
      <c r="S105" s="2" t="s">
        <v>15888</v>
      </c>
      <c r="T105" s="324" t="s">
        <v>15889</v>
      </c>
      <c r="U105" s="2" t="s">
        <v>8224</v>
      </c>
      <c r="V105" s="4" t="s">
        <v>15101</v>
      </c>
      <c r="W105" s="3">
        <v>82</v>
      </c>
      <c r="X105" s="2" t="s">
        <v>210</v>
      </c>
      <c r="Y105" s="2" t="s">
        <v>8216</v>
      </c>
      <c r="Z105" s="2" t="s">
        <v>8217</v>
      </c>
      <c r="AA105" s="2" t="s">
        <v>8218</v>
      </c>
      <c r="AB105" s="2" t="s">
        <v>8219</v>
      </c>
      <c r="AC105" s="2" t="s">
        <v>15890</v>
      </c>
      <c r="AD105" s="2" t="s">
        <v>15887</v>
      </c>
      <c r="AE105" s="2" t="s">
        <v>15891</v>
      </c>
      <c r="AF105" s="2" t="s">
        <v>15892</v>
      </c>
      <c r="AG105" s="2" t="s">
        <v>8224</v>
      </c>
      <c r="AH105" s="2" t="s">
        <v>8225</v>
      </c>
      <c r="AI105" s="324" t="s">
        <v>8226</v>
      </c>
      <c r="AJ105" s="2"/>
      <c r="AK105" s="2"/>
      <c r="AL105" s="2"/>
      <c r="AM105" s="2"/>
      <c r="AN105" s="2"/>
      <c r="AO105" s="2"/>
      <c r="AP105" s="2"/>
      <c r="AQ105" s="2"/>
      <c r="AS105" s="27">
        <v>1</v>
      </c>
    </row>
    <row r="106" spans="2:45" s="1" customFormat="1" ht="15.75" customHeight="1" x14ac:dyDescent="0.25">
      <c r="B106" s="311" t="s">
        <v>2079</v>
      </c>
      <c r="C106" s="312">
        <v>226</v>
      </c>
      <c r="D106" s="330" t="s">
        <v>141</v>
      </c>
      <c r="F106" s="312">
        <v>83</v>
      </c>
      <c r="G106" s="314" t="s">
        <v>212</v>
      </c>
      <c r="H106" s="234">
        <v>83</v>
      </c>
      <c r="I106" s="2" t="s">
        <v>210</v>
      </c>
      <c r="J106" s="2" t="s">
        <v>15893</v>
      </c>
      <c r="K106" s="2" t="s">
        <v>15894</v>
      </c>
      <c r="L106" s="2" t="s">
        <v>15119</v>
      </c>
      <c r="M106" s="2" t="s">
        <v>15120</v>
      </c>
      <c r="N106" s="2" t="s">
        <v>15895</v>
      </c>
      <c r="O106" s="2" t="s">
        <v>15896</v>
      </c>
      <c r="P106" s="2" t="s">
        <v>8233</v>
      </c>
      <c r="Q106" s="2" t="s">
        <v>8234</v>
      </c>
      <c r="R106" s="2" t="s">
        <v>15897</v>
      </c>
      <c r="S106" s="2" t="s">
        <v>15898</v>
      </c>
      <c r="T106" s="324" t="s">
        <v>15899</v>
      </c>
      <c r="U106" s="2" t="s">
        <v>8235</v>
      </c>
      <c r="V106" s="4" t="s">
        <v>15101</v>
      </c>
      <c r="W106" s="3">
        <v>83</v>
      </c>
      <c r="X106" s="2" t="s">
        <v>210</v>
      </c>
      <c r="Y106" s="2" t="s">
        <v>8227</v>
      </c>
      <c r="Z106" s="2" t="s">
        <v>8228</v>
      </c>
      <c r="AA106" s="2" t="s">
        <v>8229</v>
      </c>
      <c r="AB106" s="2" t="s">
        <v>8230</v>
      </c>
      <c r="AC106" s="2" t="s">
        <v>15900</v>
      </c>
      <c r="AD106" s="2" t="s">
        <v>15897</v>
      </c>
      <c r="AE106" s="2" t="s">
        <v>15901</v>
      </c>
      <c r="AF106" s="2" t="s">
        <v>15902</v>
      </c>
      <c r="AG106" s="2" t="s">
        <v>8235</v>
      </c>
      <c r="AH106" s="2" t="s">
        <v>8236</v>
      </c>
      <c r="AI106" s="324" t="s">
        <v>8237</v>
      </c>
      <c r="AJ106" s="2"/>
      <c r="AK106" s="2"/>
      <c r="AL106" s="2"/>
      <c r="AM106" s="2"/>
      <c r="AN106" s="2"/>
      <c r="AO106" s="2"/>
      <c r="AP106" s="2"/>
      <c r="AQ106" s="2"/>
      <c r="AS106" s="27">
        <v>1</v>
      </c>
    </row>
    <row r="107" spans="2:45" s="1" customFormat="1" ht="15.75" customHeight="1" x14ac:dyDescent="0.25">
      <c r="B107" s="327" t="s">
        <v>2306</v>
      </c>
      <c r="C107" s="312">
        <v>456</v>
      </c>
      <c r="D107" s="328" t="s">
        <v>177</v>
      </c>
      <c r="F107" s="312">
        <v>84</v>
      </c>
      <c r="G107" s="314" t="s">
        <v>213</v>
      </c>
      <c r="H107" s="234">
        <v>84</v>
      </c>
      <c r="I107" s="2" t="s">
        <v>210</v>
      </c>
      <c r="J107" s="2" t="s">
        <v>15903</v>
      </c>
      <c r="K107" s="2" t="s">
        <v>15904</v>
      </c>
      <c r="L107" s="2" t="s">
        <v>15131</v>
      </c>
      <c r="M107" s="2" t="s">
        <v>15132</v>
      </c>
      <c r="N107" s="2" t="s">
        <v>15905</v>
      </c>
      <c r="O107" s="2" t="s">
        <v>15906</v>
      </c>
      <c r="P107" s="2" t="s">
        <v>8244</v>
      </c>
      <c r="Q107" s="2" t="s">
        <v>8245</v>
      </c>
      <c r="R107" s="2" t="s">
        <v>15907</v>
      </c>
      <c r="S107" s="2" t="s">
        <v>15908</v>
      </c>
      <c r="T107" s="324" t="s">
        <v>15909</v>
      </c>
      <c r="U107" s="2" t="s">
        <v>8246</v>
      </c>
      <c r="V107" s="4" t="s">
        <v>15101</v>
      </c>
      <c r="W107" s="3">
        <v>84</v>
      </c>
      <c r="X107" s="2" t="s">
        <v>210</v>
      </c>
      <c r="Y107" s="2" t="s">
        <v>8238</v>
      </c>
      <c r="Z107" s="2" t="s">
        <v>8239</v>
      </c>
      <c r="AA107" s="2" t="s">
        <v>8240</v>
      </c>
      <c r="AB107" s="2" t="s">
        <v>8241</v>
      </c>
      <c r="AC107" s="2" t="s">
        <v>15910</v>
      </c>
      <c r="AD107" s="2" t="s">
        <v>15907</v>
      </c>
      <c r="AE107" s="2" t="s">
        <v>15911</v>
      </c>
      <c r="AF107" s="2" t="s">
        <v>15912</v>
      </c>
      <c r="AG107" s="2" t="s">
        <v>8246</v>
      </c>
      <c r="AH107" s="2" t="s">
        <v>8247</v>
      </c>
      <c r="AI107" s="324" t="s">
        <v>8248</v>
      </c>
      <c r="AJ107" s="2"/>
      <c r="AK107" s="2"/>
      <c r="AL107" s="2"/>
      <c r="AM107" s="2"/>
      <c r="AN107" s="2"/>
      <c r="AO107" s="2"/>
      <c r="AP107" s="2"/>
      <c r="AQ107" s="2"/>
      <c r="AS107" s="27">
        <v>1</v>
      </c>
    </row>
    <row r="108" spans="2:45" s="1" customFormat="1" ht="15.75" customHeight="1" x14ac:dyDescent="0.25">
      <c r="B108" s="311" t="s">
        <v>154</v>
      </c>
      <c r="C108" s="312">
        <v>36</v>
      </c>
      <c r="D108" s="325" t="s">
        <v>153</v>
      </c>
      <c r="F108" s="312">
        <v>85</v>
      </c>
      <c r="G108" s="314" t="s">
        <v>214</v>
      </c>
      <c r="H108" s="234">
        <v>85</v>
      </c>
      <c r="I108" s="2" t="s">
        <v>210</v>
      </c>
      <c r="J108" s="2" t="s">
        <v>15913</v>
      </c>
      <c r="K108" s="2" t="s">
        <v>15914</v>
      </c>
      <c r="L108" s="2" t="s">
        <v>15143</v>
      </c>
      <c r="M108" s="2" t="s">
        <v>15144</v>
      </c>
      <c r="N108" s="2" t="s">
        <v>15145</v>
      </c>
      <c r="O108" s="2" t="s">
        <v>15146</v>
      </c>
      <c r="P108" s="2" t="s">
        <v>8255</v>
      </c>
      <c r="Q108" s="2" t="s">
        <v>8256</v>
      </c>
      <c r="R108" s="2" t="s">
        <v>15915</v>
      </c>
      <c r="S108" s="2" t="s">
        <v>15916</v>
      </c>
      <c r="T108" s="324" t="s">
        <v>15917</v>
      </c>
      <c r="U108" s="2" t="s">
        <v>8257</v>
      </c>
      <c r="V108" s="4" t="s">
        <v>15101</v>
      </c>
      <c r="W108" s="3">
        <v>85</v>
      </c>
      <c r="X108" s="2" t="s">
        <v>210</v>
      </c>
      <c r="Y108" s="2" t="s">
        <v>8249</v>
      </c>
      <c r="Z108" s="2" t="s">
        <v>8250</v>
      </c>
      <c r="AA108" s="2" t="s">
        <v>8251</v>
      </c>
      <c r="AB108" s="2" t="s">
        <v>8252</v>
      </c>
      <c r="AC108" s="2" t="s">
        <v>15918</v>
      </c>
      <c r="AD108" s="2" t="s">
        <v>15915</v>
      </c>
      <c r="AE108" s="2" t="s">
        <v>15919</v>
      </c>
      <c r="AF108" s="2" t="s">
        <v>15920</v>
      </c>
      <c r="AG108" s="2" t="s">
        <v>8257</v>
      </c>
      <c r="AH108" s="2" t="s">
        <v>8258</v>
      </c>
      <c r="AI108" s="324" t="s">
        <v>8259</v>
      </c>
      <c r="AJ108" s="2"/>
      <c r="AK108" s="2"/>
      <c r="AL108" s="2"/>
      <c r="AM108" s="2"/>
      <c r="AN108" s="2"/>
      <c r="AO108" s="2"/>
      <c r="AP108" s="2"/>
      <c r="AQ108" s="2"/>
      <c r="AS108" s="27">
        <v>1</v>
      </c>
    </row>
    <row r="109" spans="2:45" s="1" customFormat="1" ht="15.75" customHeight="1" x14ac:dyDescent="0.25">
      <c r="B109" s="311" t="s">
        <v>166</v>
      </c>
      <c r="C109" s="312">
        <v>46</v>
      </c>
      <c r="D109" s="325" t="s">
        <v>165</v>
      </c>
      <c r="F109" s="312">
        <v>86</v>
      </c>
      <c r="G109" s="314" t="s">
        <v>215</v>
      </c>
      <c r="H109" s="234">
        <v>86</v>
      </c>
      <c r="I109" s="2" t="s">
        <v>216</v>
      </c>
      <c r="J109" s="2" t="s">
        <v>15921</v>
      </c>
      <c r="K109" s="2" t="s">
        <v>15922</v>
      </c>
      <c r="L109" s="2" t="s">
        <v>15094</v>
      </c>
      <c r="M109" s="2" t="s">
        <v>15095</v>
      </c>
      <c r="N109" s="2" t="s">
        <v>15923</v>
      </c>
      <c r="O109" s="2" t="s">
        <v>15924</v>
      </c>
      <c r="P109" s="2" t="s">
        <v>8266</v>
      </c>
      <c r="Q109" s="2" t="s">
        <v>8267</v>
      </c>
      <c r="R109" s="2" t="s">
        <v>15925</v>
      </c>
      <c r="S109" s="2" t="s">
        <v>15926</v>
      </c>
      <c r="T109" s="324" t="s">
        <v>15927</v>
      </c>
      <c r="U109" s="2" t="s">
        <v>8268</v>
      </c>
      <c r="V109" s="4" t="s">
        <v>15101</v>
      </c>
      <c r="W109" s="3">
        <v>86</v>
      </c>
      <c r="X109" s="2" t="s">
        <v>216</v>
      </c>
      <c r="Y109" s="2" t="s">
        <v>8260</v>
      </c>
      <c r="Z109" s="2" t="s">
        <v>8261</v>
      </c>
      <c r="AA109" s="2" t="s">
        <v>8262</v>
      </c>
      <c r="AB109" s="2" t="s">
        <v>8263</v>
      </c>
      <c r="AC109" s="2" t="s">
        <v>15928</v>
      </c>
      <c r="AD109" s="2" t="s">
        <v>15925</v>
      </c>
      <c r="AE109" s="2" t="s">
        <v>15929</v>
      </c>
      <c r="AF109" s="2" t="s">
        <v>15930</v>
      </c>
      <c r="AG109" s="2" t="s">
        <v>8268</v>
      </c>
      <c r="AH109" s="2" t="s">
        <v>8269</v>
      </c>
      <c r="AI109" s="324" t="s">
        <v>8270</v>
      </c>
      <c r="AJ109" s="2"/>
      <c r="AK109" s="2"/>
      <c r="AL109" s="2"/>
      <c r="AM109" s="2"/>
      <c r="AN109" s="2"/>
      <c r="AO109" s="2"/>
      <c r="AP109" s="2"/>
      <c r="AQ109" s="2"/>
      <c r="AS109" s="27">
        <v>1</v>
      </c>
    </row>
    <row r="110" spans="2:45" s="1" customFormat="1" ht="15.75" customHeight="1" x14ac:dyDescent="0.25">
      <c r="B110" s="311" t="s">
        <v>197</v>
      </c>
      <c r="C110" s="312">
        <v>71</v>
      </c>
      <c r="D110" s="325" t="s">
        <v>196</v>
      </c>
      <c r="F110" s="312">
        <v>87</v>
      </c>
      <c r="G110" s="314" t="s">
        <v>217</v>
      </c>
      <c r="H110" s="234">
        <v>87</v>
      </c>
      <c r="I110" s="2" t="s">
        <v>216</v>
      </c>
      <c r="J110" s="2" t="s">
        <v>15931</v>
      </c>
      <c r="K110" s="2" t="s">
        <v>15932</v>
      </c>
      <c r="L110" s="2" t="s">
        <v>15107</v>
      </c>
      <c r="M110" s="2" t="s">
        <v>15108</v>
      </c>
      <c r="N110" s="2" t="s">
        <v>15933</v>
      </c>
      <c r="O110" s="2" t="s">
        <v>15934</v>
      </c>
      <c r="P110" s="2" t="s">
        <v>8277</v>
      </c>
      <c r="Q110" s="2" t="s">
        <v>8278</v>
      </c>
      <c r="R110" s="2" t="s">
        <v>15935</v>
      </c>
      <c r="S110" s="2" t="s">
        <v>15936</v>
      </c>
      <c r="T110" s="324" t="s">
        <v>15937</v>
      </c>
      <c r="U110" s="2" t="s">
        <v>8279</v>
      </c>
      <c r="V110" s="4" t="s">
        <v>15101</v>
      </c>
      <c r="W110" s="3">
        <v>87</v>
      </c>
      <c r="X110" s="2" t="s">
        <v>216</v>
      </c>
      <c r="Y110" s="2" t="s">
        <v>8271</v>
      </c>
      <c r="Z110" s="2" t="s">
        <v>8272</v>
      </c>
      <c r="AA110" s="2" t="s">
        <v>8273</v>
      </c>
      <c r="AB110" s="2" t="s">
        <v>8274</v>
      </c>
      <c r="AC110" s="2" t="s">
        <v>15938</v>
      </c>
      <c r="AD110" s="2" t="s">
        <v>15935</v>
      </c>
      <c r="AE110" s="2" t="s">
        <v>15939</v>
      </c>
      <c r="AF110" s="2" t="s">
        <v>15940</v>
      </c>
      <c r="AG110" s="2" t="s">
        <v>8279</v>
      </c>
      <c r="AH110" s="2" t="s">
        <v>8280</v>
      </c>
      <c r="AI110" s="324" t="s">
        <v>8281</v>
      </c>
      <c r="AJ110" s="2"/>
      <c r="AK110" s="2"/>
      <c r="AL110" s="2"/>
      <c r="AM110" s="2"/>
      <c r="AN110" s="2"/>
      <c r="AO110" s="2"/>
      <c r="AP110" s="2"/>
      <c r="AQ110" s="2"/>
      <c r="AS110" s="27">
        <v>1</v>
      </c>
    </row>
    <row r="111" spans="2:45" s="1" customFormat="1" ht="15.75" customHeight="1" x14ac:dyDescent="0.25">
      <c r="B111" s="311" t="s">
        <v>2085</v>
      </c>
      <c r="C111" s="312">
        <v>256</v>
      </c>
      <c r="D111" s="330" t="s">
        <v>177</v>
      </c>
      <c r="F111" s="312">
        <v>88</v>
      </c>
      <c r="G111" s="314" t="s">
        <v>218</v>
      </c>
      <c r="H111" s="234">
        <v>88</v>
      </c>
      <c r="I111" s="2" t="s">
        <v>216</v>
      </c>
      <c r="J111" s="2" t="s">
        <v>15941</v>
      </c>
      <c r="K111" s="2" t="s">
        <v>15942</v>
      </c>
      <c r="L111" s="2" t="s">
        <v>15119</v>
      </c>
      <c r="M111" s="2" t="s">
        <v>15120</v>
      </c>
      <c r="N111" s="2" t="s">
        <v>15943</v>
      </c>
      <c r="O111" s="2" t="s">
        <v>15944</v>
      </c>
      <c r="P111" s="2" t="s">
        <v>8288</v>
      </c>
      <c r="Q111" s="2" t="s">
        <v>8289</v>
      </c>
      <c r="R111" s="2" t="s">
        <v>15945</v>
      </c>
      <c r="S111" s="2" t="s">
        <v>15946</v>
      </c>
      <c r="T111" s="324" t="s">
        <v>15947</v>
      </c>
      <c r="U111" s="2" t="s">
        <v>8290</v>
      </c>
      <c r="V111" s="4" t="s">
        <v>15101</v>
      </c>
      <c r="W111" s="3">
        <v>88</v>
      </c>
      <c r="X111" s="2" t="s">
        <v>216</v>
      </c>
      <c r="Y111" s="2" t="s">
        <v>8282</v>
      </c>
      <c r="Z111" s="2" t="s">
        <v>8283</v>
      </c>
      <c r="AA111" s="2" t="s">
        <v>8284</v>
      </c>
      <c r="AB111" s="2" t="s">
        <v>8285</v>
      </c>
      <c r="AC111" s="2" t="s">
        <v>15948</v>
      </c>
      <c r="AD111" s="2" t="s">
        <v>15945</v>
      </c>
      <c r="AE111" s="2" t="s">
        <v>15949</v>
      </c>
      <c r="AF111" s="2" t="s">
        <v>15950</v>
      </c>
      <c r="AG111" s="2" t="s">
        <v>8290</v>
      </c>
      <c r="AH111" s="2" t="s">
        <v>8291</v>
      </c>
      <c r="AI111" s="324" t="s">
        <v>8292</v>
      </c>
      <c r="AJ111" s="2"/>
      <c r="AK111" s="2"/>
      <c r="AL111" s="2"/>
      <c r="AM111" s="2"/>
      <c r="AN111" s="2"/>
      <c r="AO111" s="2"/>
      <c r="AP111" s="2"/>
      <c r="AQ111" s="2"/>
      <c r="AS111" s="27">
        <v>1</v>
      </c>
    </row>
    <row r="112" spans="2:45" s="1" customFormat="1" ht="15.75" customHeight="1" x14ac:dyDescent="0.25">
      <c r="B112" s="311" t="s">
        <v>2797</v>
      </c>
      <c r="C112" s="312">
        <v>551</v>
      </c>
      <c r="D112" s="313" t="s">
        <v>171</v>
      </c>
      <c r="F112" s="312">
        <v>89</v>
      </c>
      <c r="G112" s="314" t="s">
        <v>219</v>
      </c>
      <c r="H112" s="234">
        <v>89</v>
      </c>
      <c r="I112" s="2" t="s">
        <v>216</v>
      </c>
      <c r="J112" s="2" t="s">
        <v>15951</v>
      </c>
      <c r="K112" s="2" t="s">
        <v>15952</v>
      </c>
      <c r="L112" s="2" t="s">
        <v>15131</v>
      </c>
      <c r="M112" s="2" t="s">
        <v>15132</v>
      </c>
      <c r="N112" s="2" t="s">
        <v>15953</v>
      </c>
      <c r="O112" s="2" t="s">
        <v>15954</v>
      </c>
      <c r="P112" s="2" t="s">
        <v>8299</v>
      </c>
      <c r="Q112" s="2" t="s">
        <v>8300</v>
      </c>
      <c r="R112" s="2" t="s">
        <v>15955</v>
      </c>
      <c r="S112" s="2" t="s">
        <v>15956</v>
      </c>
      <c r="T112" s="324" t="s">
        <v>15957</v>
      </c>
      <c r="U112" s="2" t="s">
        <v>8301</v>
      </c>
      <c r="V112" s="4" t="s">
        <v>15101</v>
      </c>
      <c r="W112" s="3">
        <v>89</v>
      </c>
      <c r="X112" s="2" t="s">
        <v>216</v>
      </c>
      <c r="Y112" s="2" t="s">
        <v>8293</v>
      </c>
      <c r="Z112" s="2" t="s">
        <v>8294</v>
      </c>
      <c r="AA112" s="2" t="s">
        <v>8295</v>
      </c>
      <c r="AB112" s="2" t="s">
        <v>8296</v>
      </c>
      <c r="AC112" s="2" t="s">
        <v>15958</v>
      </c>
      <c r="AD112" s="2" t="s">
        <v>15955</v>
      </c>
      <c r="AE112" s="2" t="s">
        <v>15959</v>
      </c>
      <c r="AF112" s="2" t="s">
        <v>15960</v>
      </c>
      <c r="AG112" s="2" t="s">
        <v>8301</v>
      </c>
      <c r="AH112" s="2" t="s">
        <v>8302</v>
      </c>
      <c r="AI112" s="324" t="s">
        <v>8303</v>
      </c>
      <c r="AJ112" s="2"/>
      <c r="AK112" s="2"/>
      <c r="AL112" s="2"/>
      <c r="AM112" s="2"/>
      <c r="AN112" s="2"/>
      <c r="AO112" s="2"/>
      <c r="AP112" s="2"/>
      <c r="AQ112" s="2"/>
      <c r="AS112" s="27">
        <v>1</v>
      </c>
    </row>
    <row r="113" spans="2:45" s="1" customFormat="1" ht="15.75" customHeight="1" x14ac:dyDescent="0.25">
      <c r="B113" s="311" t="s">
        <v>2247</v>
      </c>
      <c r="C113" s="312">
        <v>376</v>
      </c>
      <c r="D113" s="329" t="s">
        <v>202</v>
      </c>
      <c r="F113" s="312">
        <v>90</v>
      </c>
      <c r="G113" s="314" t="s">
        <v>220</v>
      </c>
      <c r="H113" s="234">
        <v>90</v>
      </c>
      <c r="I113" s="2" t="s">
        <v>216</v>
      </c>
      <c r="J113" s="2" t="s">
        <v>15961</v>
      </c>
      <c r="K113" s="2" t="s">
        <v>15962</v>
      </c>
      <c r="L113" s="2" t="s">
        <v>15143</v>
      </c>
      <c r="M113" s="2" t="s">
        <v>15144</v>
      </c>
      <c r="N113" s="2" t="s">
        <v>15145</v>
      </c>
      <c r="O113" s="2" t="s">
        <v>15146</v>
      </c>
      <c r="P113" s="2" t="s">
        <v>8310</v>
      </c>
      <c r="Q113" s="2" t="s">
        <v>8311</v>
      </c>
      <c r="R113" s="2" t="s">
        <v>15963</v>
      </c>
      <c r="S113" s="2" t="s">
        <v>15964</v>
      </c>
      <c r="T113" s="324" t="s">
        <v>15965</v>
      </c>
      <c r="U113" s="2" t="s">
        <v>8312</v>
      </c>
      <c r="V113" s="4" t="s">
        <v>15101</v>
      </c>
      <c r="W113" s="3">
        <v>90</v>
      </c>
      <c r="X113" s="2" t="s">
        <v>216</v>
      </c>
      <c r="Y113" s="2" t="s">
        <v>8304</v>
      </c>
      <c r="Z113" s="2" t="s">
        <v>8305</v>
      </c>
      <c r="AA113" s="2" t="s">
        <v>8306</v>
      </c>
      <c r="AB113" s="2" t="s">
        <v>8307</v>
      </c>
      <c r="AC113" s="2" t="s">
        <v>15966</v>
      </c>
      <c r="AD113" s="2" t="s">
        <v>15963</v>
      </c>
      <c r="AE113" s="2" t="s">
        <v>15967</v>
      </c>
      <c r="AF113" s="2" t="s">
        <v>15968</v>
      </c>
      <c r="AG113" s="2" t="s">
        <v>8312</v>
      </c>
      <c r="AH113" s="2" t="s">
        <v>8313</v>
      </c>
      <c r="AI113" s="324" t="s">
        <v>8314</v>
      </c>
      <c r="AJ113" s="2"/>
      <c r="AK113" s="2"/>
      <c r="AL113" s="2"/>
      <c r="AM113" s="2"/>
      <c r="AN113" s="2"/>
      <c r="AO113" s="2"/>
      <c r="AP113" s="2"/>
      <c r="AQ113" s="2"/>
      <c r="AS113" s="27">
        <v>1</v>
      </c>
    </row>
    <row r="114" spans="2:45" s="1" customFormat="1" ht="15.75" customHeight="1" x14ac:dyDescent="0.25">
      <c r="B114" s="311" t="s">
        <v>2092</v>
      </c>
      <c r="C114" s="312">
        <v>296</v>
      </c>
      <c r="D114" s="330" t="s">
        <v>227</v>
      </c>
      <c r="F114" s="312">
        <v>91</v>
      </c>
      <c r="G114" s="314" t="s">
        <v>221</v>
      </c>
      <c r="H114" s="234">
        <v>91</v>
      </c>
      <c r="I114" s="2" t="s">
        <v>222</v>
      </c>
      <c r="J114" s="2" t="s">
        <v>15969</v>
      </c>
      <c r="K114" s="2" t="s">
        <v>15970</v>
      </c>
      <c r="L114" s="2" t="s">
        <v>15094</v>
      </c>
      <c r="M114" s="2" t="s">
        <v>15095</v>
      </c>
      <c r="N114" s="2" t="s">
        <v>15971</v>
      </c>
      <c r="O114" s="2" t="s">
        <v>15972</v>
      </c>
      <c r="P114" s="2" t="s">
        <v>8321</v>
      </c>
      <c r="Q114" s="2" t="s">
        <v>8322</v>
      </c>
      <c r="R114" s="2" t="s">
        <v>15973</v>
      </c>
      <c r="S114" s="2" t="s">
        <v>15974</v>
      </c>
      <c r="T114" s="324" t="s">
        <v>15975</v>
      </c>
      <c r="U114" s="2" t="s">
        <v>8323</v>
      </c>
      <c r="V114" s="4" t="s">
        <v>15101</v>
      </c>
      <c r="W114" s="3">
        <v>91</v>
      </c>
      <c r="X114" s="2" t="s">
        <v>222</v>
      </c>
      <c r="Y114" s="2" t="s">
        <v>8315</v>
      </c>
      <c r="Z114" s="2" t="s">
        <v>8316</v>
      </c>
      <c r="AA114" s="2" t="s">
        <v>8317</v>
      </c>
      <c r="AB114" s="2" t="s">
        <v>8318</v>
      </c>
      <c r="AC114" s="2" t="s">
        <v>15976</v>
      </c>
      <c r="AD114" s="2" t="s">
        <v>15973</v>
      </c>
      <c r="AE114" s="2" t="s">
        <v>15977</v>
      </c>
      <c r="AF114" s="2" t="s">
        <v>15978</v>
      </c>
      <c r="AG114" s="2" t="s">
        <v>8323</v>
      </c>
      <c r="AH114" s="2" t="s">
        <v>8324</v>
      </c>
      <c r="AI114" s="324" t="s">
        <v>8325</v>
      </c>
      <c r="AJ114" s="2"/>
      <c r="AK114" s="2"/>
      <c r="AL114" s="2"/>
      <c r="AM114" s="2"/>
      <c r="AN114" s="2"/>
      <c r="AO114" s="2"/>
      <c r="AP114" s="2"/>
      <c r="AQ114" s="2"/>
      <c r="AS114" s="27">
        <v>1</v>
      </c>
    </row>
    <row r="115" spans="2:45" s="1" customFormat="1" ht="15.75" customHeight="1" x14ac:dyDescent="0.25">
      <c r="B115" s="311" t="s">
        <v>2789</v>
      </c>
      <c r="C115" s="312">
        <v>546</v>
      </c>
      <c r="D115" s="313" t="s">
        <v>165</v>
      </c>
      <c r="F115" s="312">
        <v>92</v>
      </c>
      <c r="G115" s="314" t="s">
        <v>223</v>
      </c>
      <c r="H115" s="234">
        <v>92</v>
      </c>
      <c r="I115" s="2" t="s">
        <v>222</v>
      </c>
      <c r="J115" s="2" t="s">
        <v>15979</v>
      </c>
      <c r="K115" s="2" t="s">
        <v>15980</v>
      </c>
      <c r="L115" s="2" t="s">
        <v>15107</v>
      </c>
      <c r="M115" s="2" t="s">
        <v>15108</v>
      </c>
      <c r="N115" s="2" t="s">
        <v>15981</v>
      </c>
      <c r="O115" s="2" t="s">
        <v>15982</v>
      </c>
      <c r="P115" s="2" t="s">
        <v>8332</v>
      </c>
      <c r="Q115" s="2" t="s">
        <v>8333</v>
      </c>
      <c r="R115" s="2" t="s">
        <v>15983</v>
      </c>
      <c r="S115" s="2" t="s">
        <v>15984</v>
      </c>
      <c r="T115" s="324" t="s">
        <v>15985</v>
      </c>
      <c r="U115" s="2" t="s">
        <v>8334</v>
      </c>
      <c r="V115" s="4" t="s">
        <v>15101</v>
      </c>
      <c r="W115" s="3">
        <v>92</v>
      </c>
      <c r="X115" s="2" t="s">
        <v>222</v>
      </c>
      <c r="Y115" s="2" t="s">
        <v>8326</v>
      </c>
      <c r="Z115" s="2" t="s">
        <v>8327</v>
      </c>
      <c r="AA115" s="2" t="s">
        <v>8328</v>
      </c>
      <c r="AB115" s="2" t="s">
        <v>8329</v>
      </c>
      <c r="AC115" s="2" t="s">
        <v>15986</v>
      </c>
      <c r="AD115" s="2" t="s">
        <v>15983</v>
      </c>
      <c r="AE115" s="2" t="s">
        <v>15987</v>
      </c>
      <c r="AF115" s="2" t="s">
        <v>15988</v>
      </c>
      <c r="AG115" s="2" t="s">
        <v>8334</v>
      </c>
      <c r="AH115" s="2" t="s">
        <v>8335</v>
      </c>
      <c r="AI115" s="324" t="s">
        <v>8336</v>
      </c>
      <c r="AJ115" s="2"/>
      <c r="AK115" s="2"/>
      <c r="AL115" s="2"/>
      <c r="AM115" s="2"/>
      <c r="AN115" s="2"/>
      <c r="AO115" s="2"/>
      <c r="AP115" s="2"/>
      <c r="AQ115" s="2"/>
      <c r="AS115" s="27">
        <v>1</v>
      </c>
    </row>
    <row r="116" spans="2:45" s="1" customFormat="1" ht="15.75" customHeight="1" x14ac:dyDescent="0.25">
      <c r="B116" s="311" t="s">
        <v>2823</v>
      </c>
      <c r="C116" s="312">
        <v>566</v>
      </c>
      <c r="D116" s="313" t="s">
        <v>190</v>
      </c>
      <c r="F116" s="312">
        <v>93</v>
      </c>
      <c r="G116" s="314" t="s">
        <v>224</v>
      </c>
      <c r="H116" s="234">
        <v>93</v>
      </c>
      <c r="I116" s="2" t="s">
        <v>222</v>
      </c>
      <c r="J116" s="2" t="s">
        <v>15989</v>
      </c>
      <c r="K116" s="2" t="s">
        <v>15990</v>
      </c>
      <c r="L116" s="2" t="s">
        <v>15119</v>
      </c>
      <c r="M116" s="2" t="s">
        <v>15120</v>
      </c>
      <c r="N116" s="2" t="s">
        <v>15991</v>
      </c>
      <c r="O116" s="2" t="s">
        <v>15992</v>
      </c>
      <c r="P116" s="2" t="s">
        <v>8343</v>
      </c>
      <c r="Q116" s="2" t="s">
        <v>8344</v>
      </c>
      <c r="R116" s="2" t="s">
        <v>15993</v>
      </c>
      <c r="S116" s="2" t="s">
        <v>15994</v>
      </c>
      <c r="T116" s="324" t="s">
        <v>15995</v>
      </c>
      <c r="U116" s="2" t="s">
        <v>8345</v>
      </c>
      <c r="V116" s="4" t="s">
        <v>15101</v>
      </c>
      <c r="W116" s="3">
        <v>93</v>
      </c>
      <c r="X116" s="2" t="s">
        <v>222</v>
      </c>
      <c r="Y116" s="2" t="s">
        <v>8337</v>
      </c>
      <c r="Z116" s="2" t="s">
        <v>8338</v>
      </c>
      <c r="AA116" s="2" t="s">
        <v>8339</v>
      </c>
      <c r="AB116" s="2" t="s">
        <v>8340</v>
      </c>
      <c r="AC116" s="2" t="s">
        <v>15996</v>
      </c>
      <c r="AD116" s="2" t="s">
        <v>15993</v>
      </c>
      <c r="AE116" s="2" t="s">
        <v>15997</v>
      </c>
      <c r="AF116" s="2" t="s">
        <v>15998</v>
      </c>
      <c r="AG116" s="2" t="s">
        <v>8345</v>
      </c>
      <c r="AH116" s="2" t="s">
        <v>8346</v>
      </c>
      <c r="AI116" s="324" t="s">
        <v>8347</v>
      </c>
      <c r="AJ116" s="2"/>
      <c r="AK116" s="2"/>
      <c r="AL116" s="2"/>
      <c r="AM116" s="2"/>
      <c r="AN116" s="2"/>
      <c r="AO116" s="2"/>
      <c r="AP116" s="2"/>
      <c r="AQ116" s="2"/>
      <c r="AS116" s="27">
        <v>1</v>
      </c>
    </row>
    <row r="117" spans="2:45" s="1" customFormat="1" ht="15.75" customHeight="1" x14ac:dyDescent="0.25">
      <c r="B117" s="327" t="s">
        <v>2311</v>
      </c>
      <c r="C117" s="312">
        <v>481</v>
      </c>
      <c r="D117" s="328" t="s">
        <v>209</v>
      </c>
      <c r="F117" s="312">
        <v>94</v>
      </c>
      <c r="G117" s="314" t="s">
        <v>225</v>
      </c>
      <c r="H117" s="234">
        <v>94</v>
      </c>
      <c r="I117" s="2" t="s">
        <v>222</v>
      </c>
      <c r="J117" s="2" t="s">
        <v>15999</v>
      </c>
      <c r="K117" s="2" t="s">
        <v>16000</v>
      </c>
      <c r="L117" s="2" t="s">
        <v>15131</v>
      </c>
      <c r="M117" s="2" t="s">
        <v>15132</v>
      </c>
      <c r="N117" s="2" t="s">
        <v>16001</v>
      </c>
      <c r="O117" s="2" t="s">
        <v>16002</v>
      </c>
      <c r="P117" s="2" t="s">
        <v>8354</v>
      </c>
      <c r="Q117" s="2" t="s">
        <v>8355</v>
      </c>
      <c r="R117" s="2" t="s">
        <v>16003</v>
      </c>
      <c r="S117" s="2" t="s">
        <v>16004</v>
      </c>
      <c r="T117" s="324" t="s">
        <v>16005</v>
      </c>
      <c r="U117" s="2" t="s">
        <v>8356</v>
      </c>
      <c r="V117" s="4" t="s">
        <v>15101</v>
      </c>
      <c r="W117" s="3">
        <v>94</v>
      </c>
      <c r="X117" s="2" t="s">
        <v>222</v>
      </c>
      <c r="Y117" s="2" t="s">
        <v>8348</v>
      </c>
      <c r="Z117" s="2" t="s">
        <v>8349</v>
      </c>
      <c r="AA117" s="2" t="s">
        <v>8350</v>
      </c>
      <c r="AB117" s="2" t="s">
        <v>8351</v>
      </c>
      <c r="AC117" s="2" t="s">
        <v>16006</v>
      </c>
      <c r="AD117" s="2" t="s">
        <v>16003</v>
      </c>
      <c r="AE117" s="2" t="s">
        <v>16007</v>
      </c>
      <c r="AF117" s="2" t="s">
        <v>16008</v>
      </c>
      <c r="AG117" s="2" t="s">
        <v>8356</v>
      </c>
      <c r="AH117" s="2" t="s">
        <v>8357</v>
      </c>
      <c r="AI117" s="324" t="s">
        <v>8358</v>
      </c>
      <c r="AJ117" s="2"/>
      <c r="AK117" s="2"/>
      <c r="AL117" s="2"/>
      <c r="AM117" s="2"/>
      <c r="AN117" s="2"/>
      <c r="AO117" s="2"/>
      <c r="AP117" s="2"/>
      <c r="AQ117" s="2"/>
      <c r="AS117" s="27">
        <v>1</v>
      </c>
    </row>
    <row r="118" spans="2:45" s="1" customFormat="1" ht="15.75" customHeight="1" x14ac:dyDescent="0.25">
      <c r="B118" s="311" t="s">
        <v>1979</v>
      </c>
      <c r="C118" s="312">
        <v>176</v>
      </c>
      <c r="D118" s="326" t="s">
        <v>202</v>
      </c>
      <c r="F118" s="312">
        <v>95</v>
      </c>
      <c r="G118" s="314" t="s">
        <v>226</v>
      </c>
      <c r="H118" s="234">
        <v>95</v>
      </c>
      <c r="I118" s="2" t="s">
        <v>222</v>
      </c>
      <c r="J118" s="2" t="s">
        <v>16009</v>
      </c>
      <c r="K118" s="2" t="s">
        <v>16010</v>
      </c>
      <c r="L118" s="2" t="s">
        <v>15143</v>
      </c>
      <c r="M118" s="2" t="s">
        <v>15144</v>
      </c>
      <c r="N118" s="2" t="s">
        <v>15145</v>
      </c>
      <c r="O118" s="2" t="s">
        <v>15146</v>
      </c>
      <c r="P118" s="2" t="s">
        <v>8365</v>
      </c>
      <c r="Q118" s="2" t="s">
        <v>8366</v>
      </c>
      <c r="R118" s="2" t="s">
        <v>16011</v>
      </c>
      <c r="S118" s="2" t="s">
        <v>16012</v>
      </c>
      <c r="T118" s="324" t="s">
        <v>16013</v>
      </c>
      <c r="U118" s="2" t="s">
        <v>8367</v>
      </c>
      <c r="V118" s="4" t="s">
        <v>15101</v>
      </c>
      <c r="W118" s="3">
        <v>95</v>
      </c>
      <c r="X118" s="2" t="s">
        <v>222</v>
      </c>
      <c r="Y118" s="2" t="s">
        <v>8359</v>
      </c>
      <c r="Z118" s="2" t="s">
        <v>8360</v>
      </c>
      <c r="AA118" s="2" t="s">
        <v>8361</v>
      </c>
      <c r="AB118" s="2" t="s">
        <v>8362</v>
      </c>
      <c r="AC118" s="2" t="s">
        <v>16014</v>
      </c>
      <c r="AD118" s="2" t="s">
        <v>16011</v>
      </c>
      <c r="AE118" s="2" t="s">
        <v>16015</v>
      </c>
      <c r="AF118" s="2" t="s">
        <v>16016</v>
      </c>
      <c r="AG118" s="2" t="s">
        <v>8367</v>
      </c>
      <c r="AH118" s="2" t="s">
        <v>8368</v>
      </c>
      <c r="AI118" s="324" t="s">
        <v>8369</v>
      </c>
      <c r="AJ118" s="2"/>
      <c r="AK118" s="2"/>
      <c r="AL118" s="2"/>
      <c r="AM118" s="2"/>
      <c r="AN118" s="2"/>
      <c r="AO118" s="2"/>
      <c r="AP118" s="2"/>
      <c r="AQ118" s="2"/>
      <c r="AS118" s="27">
        <v>1</v>
      </c>
    </row>
    <row r="119" spans="2:45" s="1" customFormat="1" ht="15.75" customHeight="1" x14ac:dyDescent="0.25">
      <c r="B119" s="311" t="s">
        <v>2250</v>
      </c>
      <c r="C119" s="312">
        <v>391</v>
      </c>
      <c r="D119" s="329" t="s">
        <v>221</v>
      </c>
      <c r="F119" s="312">
        <v>96</v>
      </c>
      <c r="G119" s="314" t="s">
        <v>227</v>
      </c>
      <c r="H119" s="234">
        <v>96</v>
      </c>
      <c r="I119" s="2" t="s">
        <v>228</v>
      </c>
      <c r="J119" s="2" t="s">
        <v>16017</v>
      </c>
      <c r="K119" s="2" t="s">
        <v>16018</v>
      </c>
      <c r="L119" s="2" t="s">
        <v>15094</v>
      </c>
      <c r="M119" s="2" t="s">
        <v>15095</v>
      </c>
      <c r="N119" s="2" t="s">
        <v>16019</v>
      </c>
      <c r="O119" s="2" t="s">
        <v>16020</v>
      </c>
      <c r="P119" s="2" t="s">
        <v>8376</v>
      </c>
      <c r="Q119" s="2" t="s">
        <v>8377</v>
      </c>
      <c r="R119" s="2" t="s">
        <v>16021</v>
      </c>
      <c r="S119" s="2" t="s">
        <v>16022</v>
      </c>
      <c r="T119" s="324" t="s">
        <v>16023</v>
      </c>
      <c r="U119" s="2" t="s">
        <v>8378</v>
      </c>
      <c r="V119" s="4" t="s">
        <v>15101</v>
      </c>
      <c r="W119" s="3">
        <v>96</v>
      </c>
      <c r="X119" s="2" t="s">
        <v>228</v>
      </c>
      <c r="Y119" s="2" t="s">
        <v>8370</v>
      </c>
      <c r="Z119" s="2" t="s">
        <v>8371</v>
      </c>
      <c r="AA119" s="2" t="s">
        <v>8372</v>
      </c>
      <c r="AB119" s="2" t="s">
        <v>8373</v>
      </c>
      <c r="AC119" s="2" t="s">
        <v>16024</v>
      </c>
      <c r="AD119" s="2" t="s">
        <v>16021</v>
      </c>
      <c r="AE119" s="2" t="s">
        <v>16025</v>
      </c>
      <c r="AF119" s="2" t="s">
        <v>16026</v>
      </c>
      <c r="AG119" s="2" t="s">
        <v>8378</v>
      </c>
      <c r="AH119" s="2" t="s">
        <v>8379</v>
      </c>
      <c r="AI119" s="324" t="s">
        <v>8380</v>
      </c>
      <c r="AJ119" s="2"/>
      <c r="AK119" s="2"/>
      <c r="AL119" s="2"/>
      <c r="AM119" s="2"/>
      <c r="AN119" s="2"/>
      <c r="AO119" s="2"/>
      <c r="AP119" s="2"/>
      <c r="AQ119" s="2"/>
      <c r="AS119" s="27">
        <v>1</v>
      </c>
    </row>
    <row r="120" spans="2:45" s="1" customFormat="1" ht="15.75" customHeight="1" x14ac:dyDescent="0.25">
      <c r="B120" s="327" t="s">
        <v>2302</v>
      </c>
      <c r="C120" s="312">
        <v>436</v>
      </c>
      <c r="D120" s="328" t="s">
        <v>153</v>
      </c>
      <c r="F120" s="312">
        <v>97</v>
      </c>
      <c r="G120" s="314" t="s">
        <v>229</v>
      </c>
      <c r="H120" s="234">
        <v>97</v>
      </c>
      <c r="I120" s="2" t="s">
        <v>228</v>
      </c>
      <c r="J120" s="2" t="s">
        <v>16027</v>
      </c>
      <c r="K120" s="2" t="s">
        <v>16028</v>
      </c>
      <c r="L120" s="2" t="s">
        <v>15107</v>
      </c>
      <c r="M120" s="2" t="s">
        <v>15108</v>
      </c>
      <c r="N120" s="2" t="s">
        <v>16029</v>
      </c>
      <c r="O120" s="2" t="s">
        <v>16030</v>
      </c>
      <c r="P120" s="2" t="s">
        <v>8387</v>
      </c>
      <c r="Q120" s="2" t="s">
        <v>8388</v>
      </c>
      <c r="R120" s="2" t="s">
        <v>16031</v>
      </c>
      <c r="S120" s="2" t="s">
        <v>16032</v>
      </c>
      <c r="T120" s="324" t="s">
        <v>16033</v>
      </c>
      <c r="U120" s="2" t="s">
        <v>8389</v>
      </c>
      <c r="V120" s="4" t="s">
        <v>15101</v>
      </c>
      <c r="W120" s="3">
        <v>97</v>
      </c>
      <c r="X120" s="2" t="s">
        <v>228</v>
      </c>
      <c r="Y120" s="2" t="s">
        <v>8381</v>
      </c>
      <c r="Z120" s="2" t="s">
        <v>8382</v>
      </c>
      <c r="AA120" s="2" t="s">
        <v>8383</v>
      </c>
      <c r="AB120" s="2" t="s">
        <v>8384</v>
      </c>
      <c r="AC120" s="2" t="s">
        <v>16034</v>
      </c>
      <c r="AD120" s="2" t="s">
        <v>16031</v>
      </c>
      <c r="AE120" s="2" t="s">
        <v>16035</v>
      </c>
      <c r="AF120" s="2" t="s">
        <v>16036</v>
      </c>
      <c r="AG120" s="2" t="s">
        <v>8389</v>
      </c>
      <c r="AH120" s="2" t="s">
        <v>8390</v>
      </c>
      <c r="AI120" s="324" t="s">
        <v>8391</v>
      </c>
      <c r="AJ120" s="2"/>
      <c r="AK120" s="2"/>
      <c r="AL120" s="2"/>
      <c r="AM120" s="2"/>
      <c r="AN120" s="2"/>
      <c r="AO120" s="2"/>
      <c r="AP120" s="2"/>
      <c r="AQ120" s="2"/>
      <c r="AS120" s="27">
        <v>1</v>
      </c>
    </row>
    <row r="121" spans="2:45" s="1" customFormat="1" ht="15.75" customHeight="1" x14ac:dyDescent="0.25">
      <c r="B121" s="327" t="s">
        <v>2303</v>
      </c>
      <c r="C121" s="312">
        <v>441</v>
      </c>
      <c r="D121" s="328" t="s">
        <v>159</v>
      </c>
      <c r="F121" s="312">
        <v>98</v>
      </c>
      <c r="G121" s="314" t="s">
        <v>230</v>
      </c>
      <c r="H121" s="234">
        <v>98</v>
      </c>
      <c r="I121" s="2" t="s">
        <v>228</v>
      </c>
      <c r="J121" s="2" t="s">
        <v>16037</v>
      </c>
      <c r="K121" s="2" t="s">
        <v>16038</v>
      </c>
      <c r="L121" s="2" t="s">
        <v>15119</v>
      </c>
      <c r="M121" s="2" t="s">
        <v>15120</v>
      </c>
      <c r="N121" s="2" t="s">
        <v>16039</v>
      </c>
      <c r="O121" s="2" t="s">
        <v>16040</v>
      </c>
      <c r="P121" s="2" t="s">
        <v>8398</v>
      </c>
      <c r="Q121" s="2" t="s">
        <v>8399</v>
      </c>
      <c r="R121" s="2" t="s">
        <v>16041</v>
      </c>
      <c r="S121" s="2" t="s">
        <v>16042</v>
      </c>
      <c r="T121" s="324" t="s">
        <v>16043</v>
      </c>
      <c r="U121" s="2" t="s">
        <v>8400</v>
      </c>
      <c r="V121" s="4" t="s">
        <v>15101</v>
      </c>
      <c r="W121" s="3">
        <v>98</v>
      </c>
      <c r="X121" s="2" t="s">
        <v>228</v>
      </c>
      <c r="Y121" s="2" t="s">
        <v>8392</v>
      </c>
      <c r="Z121" s="2" t="s">
        <v>8393</v>
      </c>
      <c r="AA121" s="2" t="s">
        <v>8394</v>
      </c>
      <c r="AB121" s="2" t="s">
        <v>8395</v>
      </c>
      <c r="AC121" s="2" t="s">
        <v>16044</v>
      </c>
      <c r="AD121" s="2" t="s">
        <v>16041</v>
      </c>
      <c r="AE121" s="2" t="s">
        <v>16045</v>
      </c>
      <c r="AF121" s="2" t="s">
        <v>16046</v>
      </c>
      <c r="AG121" s="2" t="s">
        <v>8400</v>
      </c>
      <c r="AH121" s="2" t="s">
        <v>8401</v>
      </c>
      <c r="AI121" s="324" t="s">
        <v>8402</v>
      </c>
      <c r="AJ121" s="2"/>
      <c r="AK121" s="2"/>
      <c r="AL121" s="2"/>
      <c r="AM121" s="2"/>
      <c r="AN121" s="2"/>
      <c r="AO121" s="2"/>
      <c r="AP121" s="2"/>
      <c r="AQ121" s="2"/>
      <c r="AS121" s="27">
        <v>1</v>
      </c>
    </row>
    <row r="122" spans="2:45" s="1" customFormat="1" ht="15.75" customHeight="1" x14ac:dyDescent="0.25">
      <c r="B122" s="311" t="s">
        <v>2245</v>
      </c>
      <c r="C122" s="312">
        <v>366</v>
      </c>
      <c r="D122" s="329" t="s">
        <v>190</v>
      </c>
      <c r="F122" s="312">
        <v>99</v>
      </c>
      <c r="G122" s="314" t="s">
        <v>231</v>
      </c>
      <c r="H122" s="234">
        <v>99</v>
      </c>
      <c r="I122" s="2" t="s">
        <v>228</v>
      </c>
      <c r="J122" s="2" t="s">
        <v>16047</v>
      </c>
      <c r="K122" s="2" t="s">
        <v>16048</v>
      </c>
      <c r="L122" s="2" t="s">
        <v>15131</v>
      </c>
      <c r="M122" s="2" t="s">
        <v>15132</v>
      </c>
      <c r="N122" s="2" t="s">
        <v>16049</v>
      </c>
      <c r="O122" s="2" t="s">
        <v>16050</v>
      </c>
      <c r="P122" s="2" t="s">
        <v>8409</v>
      </c>
      <c r="Q122" s="2" t="s">
        <v>8410</v>
      </c>
      <c r="R122" s="2" t="s">
        <v>16051</v>
      </c>
      <c r="S122" s="2" t="s">
        <v>16052</v>
      </c>
      <c r="T122" s="324" t="s">
        <v>16053</v>
      </c>
      <c r="U122" s="2" t="s">
        <v>8411</v>
      </c>
      <c r="V122" s="4" t="s">
        <v>15101</v>
      </c>
      <c r="W122" s="3">
        <v>99</v>
      </c>
      <c r="X122" s="2" t="s">
        <v>228</v>
      </c>
      <c r="Y122" s="2" t="s">
        <v>8403</v>
      </c>
      <c r="Z122" s="2" t="s">
        <v>8404</v>
      </c>
      <c r="AA122" s="2" t="s">
        <v>8405</v>
      </c>
      <c r="AB122" s="2" t="s">
        <v>8406</v>
      </c>
      <c r="AC122" s="2" t="s">
        <v>16054</v>
      </c>
      <c r="AD122" s="2" t="s">
        <v>16051</v>
      </c>
      <c r="AE122" s="2" t="s">
        <v>16055</v>
      </c>
      <c r="AF122" s="2" t="s">
        <v>16056</v>
      </c>
      <c r="AG122" s="2" t="s">
        <v>8411</v>
      </c>
      <c r="AH122" s="2" t="s">
        <v>8412</v>
      </c>
      <c r="AI122" s="324" t="s">
        <v>8413</v>
      </c>
      <c r="AJ122" s="2"/>
      <c r="AK122" s="2"/>
      <c r="AL122" s="2"/>
      <c r="AM122" s="2"/>
      <c r="AN122" s="2"/>
      <c r="AO122" s="2"/>
      <c r="AP122" s="2"/>
      <c r="AQ122" s="2"/>
      <c r="AS122" s="27">
        <v>1</v>
      </c>
    </row>
    <row r="123" spans="2:45" s="1" customFormat="1" ht="15.75" customHeight="1" x14ac:dyDescent="0.25">
      <c r="B123" s="311" t="s">
        <v>2832</v>
      </c>
      <c r="C123" s="312">
        <v>571</v>
      </c>
      <c r="D123" s="313" t="s">
        <v>196</v>
      </c>
      <c r="F123" s="312">
        <v>100</v>
      </c>
      <c r="G123" s="314" t="s">
        <v>232</v>
      </c>
      <c r="H123" s="234">
        <v>100</v>
      </c>
      <c r="I123" s="2" t="s">
        <v>228</v>
      </c>
      <c r="J123" s="2" t="s">
        <v>16057</v>
      </c>
      <c r="K123" s="2" t="s">
        <v>16058</v>
      </c>
      <c r="L123" s="2" t="s">
        <v>15143</v>
      </c>
      <c r="M123" s="2" t="s">
        <v>15144</v>
      </c>
      <c r="N123" s="2" t="s">
        <v>15145</v>
      </c>
      <c r="O123" s="2" t="s">
        <v>15146</v>
      </c>
      <c r="P123" s="2" t="s">
        <v>8420</v>
      </c>
      <c r="Q123" s="2" t="s">
        <v>8421</v>
      </c>
      <c r="R123" s="2" t="s">
        <v>16059</v>
      </c>
      <c r="S123" s="2" t="s">
        <v>16060</v>
      </c>
      <c r="T123" s="324" t="s">
        <v>16061</v>
      </c>
      <c r="U123" s="2" t="s">
        <v>8422</v>
      </c>
      <c r="V123" s="4" t="s">
        <v>15101</v>
      </c>
      <c r="W123" s="3">
        <v>100</v>
      </c>
      <c r="X123" s="2" t="s">
        <v>228</v>
      </c>
      <c r="Y123" s="2" t="s">
        <v>8414</v>
      </c>
      <c r="Z123" s="2" t="s">
        <v>8415</v>
      </c>
      <c r="AA123" s="2" t="s">
        <v>8416</v>
      </c>
      <c r="AB123" s="2" t="s">
        <v>8417</v>
      </c>
      <c r="AC123" s="2" t="s">
        <v>16062</v>
      </c>
      <c r="AD123" s="2" t="s">
        <v>16059</v>
      </c>
      <c r="AE123" s="2" t="s">
        <v>16063</v>
      </c>
      <c r="AF123" s="2" t="s">
        <v>16064</v>
      </c>
      <c r="AG123" s="2" t="s">
        <v>8422</v>
      </c>
      <c r="AH123" s="2" t="s">
        <v>8423</v>
      </c>
      <c r="AI123" s="324" t="s">
        <v>8424</v>
      </c>
      <c r="AJ123" s="2"/>
      <c r="AK123" s="2"/>
      <c r="AL123" s="2"/>
      <c r="AM123" s="2"/>
      <c r="AN123" s="2"/>
      <c r="AO123" s="2"/>
      <c r="AP123" s="2"/>
      <c r="AQ123" s="2"/>
      <c r="AS123" s="27">
        <v>1</v>
      </c>
    </row>
    <row r="124" spans="2:45" ht="15.75" x14ac:dyDescent="0.25">
      <c r="B124" s="311" t="s">
        <v>1969</v>
      </c>
      <c r="C124" s="312">
        <v>126</v>
      </c>
      <c r="D124" s="326" t="s">
        <v>141</v>
      </c>
      <c r="F124" s="312">
        <v>101</v>
      </c>
      <c r="G124" s="314" t="s">
        <v>106</v>
      </c>
      <c r="H124" s="239">
        <v>1</v>
      </c>
      <c r="I124" s="29" t="s">
        <v>1964</v>
      </c>
      <c r="J124" s="29" t="s">
        <v>16065</v>
      </c>
      <c r="K124" s="29" t="s">
        <v>16066</v>
      </c>
      <c r="L124" s="29" t="s">
        <v>15094</v>
      </c>
      <c r="M124" s="29" t="s">
        <v>15095</v>
      </c>
      <c r="N124" s="29" t="s">
        <v>16067</v>
      </c>
      <c r="O124" s="29" t="s">
        <v>16068</v>
      </c>
      <c r="P124" s="29" t="s">
        <v>6230</v>
      </c>
      <c r="Q124" s="29" t="s">
        <v>6231</v>
      </c>
      <c r="R124" s="29" t="s">
        <v>16069</v>
      </c>
      <c r="S124" s="29" t="s">
        <v>16070</v>
      </c>
      <c r="T124" s="315" t="s">
        <v>16071</v>
      </c>
      <c r="U124" s="283" t="s">
        <v>6232</v>
      </c>
      <c r="V124" s="40" t="s">
        <v>15101</v>
      </c>
      <c r="W124" s="41">
        <v>1</v>
      </c>
      <c r="X124" s="29" t="s">
        <v>1964</v>
      </c>
      <c r="Y124" s="29" t="s">
        <v>6224</v>
      </c>
      <c r="Z124" s="29" t="s">
        <v>6225</v>
      </c>
      <c r="AA124" s="29" t="s">
        <v>6226</v>
      </c>
      <c r="AB124" s="29" t="s">
        <v>6227</v>
      </c>
      <c r="AC124" s="29" t="s">
        <v>16072</v>
      </c>
      <c r="AD124" s="29" t="s">
        <v>16069</v>
      </c>
      <c r="AE124" s="29" t="s">
        <v>16073</v>
      </c>
      <c r="AF124" s="29" t="s">
        <v>16074</v>
      </c>
      <c r="AG124" s="29" t="s">
        <v>6232</v>
      </c>
      <c r="AH124" s="29" t="s">
        <v>6233</v>
      </c>
      <c r="AI124" s="315" t="s">
        <v>6234</v>
      </c>
    </row>
    <row r="125" spans="2:45" ht="15.75" x14ac:dyDescent="0.25">
      <c r="B125" s="316" t="s">
        <v>107</v>
      </c>
      <c r="C125" s="312">
        <v>1</v>
      </c>
      <c r="D125" s="318" t="s">
        <v>106</v>
      </c>
      <c r="F125" s="312">
        <v>102</v>
      </c>
      <c r="G125" s="314" t="s">
        <v>109</v>
      </c>
      <c r="H125" s="239">
        <v>2</v>
      </c>
      <c r="I125" s="29" t="s">
        <v>1964</v>
      </c>
      <c r="J125" s="29" t="s">
        <v>16075</v>
      </c>
      <c r="K125" s="29" t="s">
        <v>16076</v>
      </c>
      <c r="L125" s="29" t="s">
        <v>15107</v>
      </c>
      <c r="M125" s="29" t="s">
        <v>15108</v>
      </c>
      <c r="N125" s="29" t="s">
        <v>16077</v>
      </c>
      <c r="O125" s="29" t="s">
        <v>16078</v>
      </c>
      <c r="P125" s="29" t="s">
        <v>6241</v>
      </c>
      <c r="Q125" s="29" t="s">
        <v>6242</v>
      </c>
      <c r="R125" s="29" t="s">
        <v>16079</v>
      </c>
      <c r="S125" s="29" t="s">
        <v>16080</v>
      </c>
      <c r="T125" s="315" t="s">
        <v>16081</v>
      </c>
      <c r="U125" s="283" t="s">
        <v>6243</v>
      </c>
      <c r="V125" s="40" t="s">
        <v>15101</v>
      </c>
      <c r="W125" s="41">
        <v>2</v>
      </c>
      <c r="X125" s="29" t="s">
        <v>1964</v>
      </c>
      <c r="Y125" s="29" t="s">
        <v>6235</v>
      </c>
      <c r="Z125" s="29" t="s">
        <v>6236</v>
      </c>
      <c r="AA125" s="29" t="s">
        <v>6237</v>
      </c>
      <c r="AB125" s="29" t="s">
        <v>6238</v>
      </c>
      <c r="AC125" s="29" t="s">
        <v>16082</v>
      </c>
      <c r="AD125" s="29" t="s">
        <v>16079</v>
      </c>
      <c r="AE125" s="29" t="s">
        <v>16083</v>
      </c>
      <c r="AF125" s="29" t="s">
        <v>16084</v>
      </c>
      <c r="AG125" s="29" t="s">
        <v>6243</v>
      </c>
      <c r="AH125" s="29" t="s">
        <v>6244</v>
      </c>
      <c r="AI125" s="315" t="s">
        <v>6245</v>
      </c>
    </row>
    <row r="126" spans="2:45" ht="15.75" x14ac:dyDescent="0.25">
      <c r="B126" s="320" t="s">
        <v>2297</v>
      </c>
      <c r="C126" s="312">
        <v>411</v>
      </c>
      <c r="D126" s="321" t="s">
        <v>123</v>
      </c>
      <c r="F126" s="312">
        <v>103</v>
      </c>
      <c r="G126" s="314" t="s">
        <v>111</v>
      </c>
      <c r="H126" s="239">
        <v>3</v>
      </c>
      <c r="I126" s="29" t="s">
        <v>1964</v>
      </c>
      <c r="J126" s="29" t="s">
        <v>16085</v>
      </c>
      <c r="K126" s="29" t="s">
        <v>16086</v>
      </c>
      <c r="L126" s="29" t="s">
        <v>15119</v>
      </c>
      <c r="M126" s="29" t="s">
        <v>15120</v>
      </c>
      <c r="N126" s="29" t="s">
        <v>16087</v>
      </c>
      <c r="O126" s="29" t="s">
        <v>16088</v>
      </c>
      <c r="P126" s="29" t="s">
        <v>6252</v>
      </c>
      <c r="Q126" s="29" t="s">
        <v>6253</v>
      </c>
      <c r="R126" s="29" t="s">
        <v>16089</v>
      </c>
      <c r="S126" s="29" t="s">
        <v>16090</v>
      </c>
      <c r="T126" s="315" t="s">
        <v>16091</v>
      </c>
      <c r="U126" s="283" t="s">
        <v>6254</v>
      </c>
      <c r="V126" s="40" t="s">
        <v>15101</v>
      </c>
      <c r="W126" s="41">
        <v>3</v>
      </c>
      <c r="X126" s="29" t="s">
        <v>1964</v>
      </c>
      <c r="Y126" s="29" t="s">
        <v>6246</v>
      </c>
      <c r="Z126" s="29" t="s">
        <v>6247</v>
      </c>
      <c r="AA126" s="29" t="s">
        <v>6248</v>
      </c>
      <c r="AB126" s="29" t="s">
        <v>6249</v>
      </c>
      <c r="AC126" s="29" t="s">
        <v>16092</v>
      </c>
      <c r="AD126" s="29" t="s">
        <v>16089</v>
      </c>
      <c r="AE126" s="29" t="s">
        <v>16093</v>
      </c>
      <c r="AF126" s="29" t="s">
        <v>16094</v>
      </c>
      <c r="AG126" s="29" t="s">
        <v>6254</v>
      </c>
      <c r="AH126" s="29" t="s">
        <v>6255</v>
      </c>
      <c r="AI126" s="315" t="s">
        <v>6256</v>
      </c>
    </row>
    <row r="127" spans="2:45" ht="15.75" x14ac:dyDescent="0.25">
      <c r="B127" s="316" t="s">
        <v>1971</v>
      </c>
      <c r="C127" s="312">
        <v>136</v>
      </c>
      <c r="D127" s="319" t="s">
        <v>153</v>
      </c>
      <c r="F127" s="312">
        <v>104</v>
      </c>
      <c r="G127" s="314" t="s">
        <v>113</v>
      </c>
      <c r="H127" s="239">
        <v>4</v>
      </c>
      <c r="I127" s="29" t="s">
        <v>1964</v>
      </c>
      <c r="J127" s="29" t="s">
        <v>16095</v>
      </c>
      <c r="K127" s="29" t="s">
        <v>16096</v>
      </c>
      <c r="L127" s="29" t="s">
        <v>15131</v>
      </c>
      <c r="M127" s="29" t="s">
        <v>15132</v>
      </c>
      <c r="N127" s="29" t="s">
        <v>16097</v>
      </c>
      <c r="O127" s="29" t="s">
        <v>16098</v>
      </c>
      <c r="P127" s="29" t="s">
        <v>6263</v>
      </c>
      <c r="Q127" s="29" t="s">
        <v>6264</v>
      </c>
      <c r="R127" s="29" t="s">
        <v>16099</v>
      </c>
      <c r="S127" s="29" t="s">
        <v>16100</v>
      </c>
      <c r="T127" s="315" t="s">
        <v>16101</v>
      </c>
      <c r="U127" s="283" t="s">
        <v>6265</v>
      </c>
      <c r="V127" s="40" t="s">
        <v>15101</v>
      </c>
      <c r="W127" s="41">
        <v>4</v>
      </c>
      <c r="X127" s="29" t="s">
        <v>1964</v>
      </c>
      <c r="Y127" s="29" t="s">
        <v>6257</v>
      </c>
      <c r="Z127" s="29" t="s">
        <v>6258</v>
      </c>
      <c r="AA127" s="29" t="s">
        <v>6259</v>
      </c>
      <c r="AB127" s="29" t="s">
        <v>6260</v>
      </c>
      <c r="AC127" s="29" t="s">
        <v>16102</v>
      </c>
      <c r="AD127" s="29" t="s">
        <v>16099</v>
      </c>
      <c r="AE127" s="29" t="s">
        <v>16103</v>
      </c>
      <c r="AF127" s="29" t="s">
        <v>16104</v>
      </c>
      <c r="AG127" s="29" t="s">
        <v>6265</v>
      </c>
      <c r="AH127" s="29" t="s">
        <v>6266</v>
      </c>
      <c r="AI127" s="315" t="s">
        <v>6267</v>
      </c>
    </row>
    <row r="128" spans="2:45" ht="15.75" x14ac:dyDescent="0.25">
      <c r="B128" s="316" t="s">
        <v>2086</v>
      </c>
      <c r="C128" s="312">
        <v>261</v>
      </c>
      <c r="D128" s="322" t="s">
        <v>183</v>
      </c>
      <c r="F128" s="312">
        <v>105</v>
      </c>
      <c r="G128" s="314" t="s">
        <v>115</v>
      </c>
      <c r="H128" s="239">
        <v>5</v>
      </c>
      <c r="I128" s="29" t="s">
        <v>1964</v>
      </c>
      <c r="J128" s="29" t="s">
        <v>16105</v>
      </c>
      <c r="K128" s="29" t="s">
        <v>16106</v>
      </c>
      <c r="L128" s="29" t="s">
        <v>15143</v>
      </c>
      <c r="M128" s="29" t="s">
        <v>15144</v>
      </c>
      <c r="N128" s="29" t="s">
        <v>16107</v>
      </c>
      <c r="O128" s="29" t="s">
        <v>16108</v>
      </c>
      <c r="P128" s="29" t="s">
        <v>6274</v>
      </c>
      <c r="Q128" s="29" t="s">
        <v>6275</v>
      </c>
      <c r="R128" s="29" t="s">
        <v>16109</v>
      </c>
      <c r="S128" s="29" t="s">
        <v>16110</v>
      </c>
      <c r="T128" s="315" t="s">
        <v>16111</v>
      </c>
      <c r="U128" s="283" t="s">
        <v>6276</v>
      </c>
      <c r="V128" s="40" t="s">
        <v>15101</v>
      </c>
      <c r="W128" s="41">
        <v>5</v>
      </c>
      <c r="X128" s="29" t="s">
        <v>1964</v>
      </c>
      <c r="Y128" s="29" t="s">
        <v>6268</v>
      </c>
      <c r="Z128" s="29" t="s">
        <v>6269</v>
      </c>
      <c r="AA128" s="29" t="s">
        <v>6270</v>
      </c>
      <c r="AB128" s="29" t="s">
        <v>6271</v>
      </c>
      <c r="AC128" s="29" t="s">
        <v>16112</v>
      </c>
      <c r="AD128" s="29" t="s">
        <v>16109</v>
      </c>
      <c r="AE128" s="29" t="s">
        <v>16113</v>
      </c>
      <c r="AF128" s="29" t="s">
        <v>16114</v>
      </c>
      <c r="AG128" s="29" t="s">
        <v>6276</v>
      </c>
      <c r="AH128" s="29" t="s">
        <v>6277</v>
      </c>
      <c r="AI128" s="315" t="s">
        <v>6278</v>
      </c>
    </row>
    <row r="129" spans="2:35" ht="15.75" x14ac:dyDescent="0.25">
      <c r="B129" s="316" t="s">
        <v>1983</v>
      </c>
      <c r="C129" s="312">
        <v>196</v>
      </c>
      <c r="D129" s="319" t="s">
        <v>227</v>
      </c>
      <c r="F129" s="312">
        <v>106</v>
      </c>
      <c r="G129" s="314" t="s">
        <v>117</v>
      </c>
      <c r="H129" s="239">
        <v>6</v>
      </c>
      <c r="I129" s="29" t="s">
        <v>1965</v>
      </c>
      <c r="J129" s="29" t="s">
        <v>16115</v>
      </c>
      <c r="K129" s="29" t="s">
        <v>16116</v>
      </c>
      <c r="L129" s="29" t="s">
        <v>15094</v>
      </c>
      <c r="M129" s="29" t="s">
        <v>15095</v>
      </c>
      <c r="N129" s="29" t="s">
        <v>16117</v>
      </c>
      <c r="O129" s="29" t="s">
        <v>16118</v>
      </c>
      <c r="P129" s="29" t="s">
        <v>6285</v>
      </c>
      <c r="Q129" s="29" t="s">
        <v>6286</v>
      </c>
      <c r="R129" s="29" t="s">
        <v>16119</v>
      </c>
      <c r="S129" s="29" t="s">
        <v>16120</v>
      </c>
      <c r="T129" s="315" t="s">
        <v>16121</v>
      </c>
      <c r="U129" s="283" t="s">
        <v>6287</v>
      </c>
      <c r="V129" s="40" t="s">
        <v>15101</v>
      </c>
      <c r="W129" s="41">
        <v>6</v>
      </c>
      <c r="X129" s="29" t="s">
        <v>1965</v>
      </c>
      <c r="Y129" s="29" t="s">
        <v>6279</v>
      </c>
      <c r="Z129" s="29" t="s">
        <v>6280</v>
      </c>
      <c r="AA129" s="29" t="s">
        <v>6281</v>
      </c>
      <c r="AB129" s="29" t="s">
        <v>6282</v>
      </c>
      <c r="AC129" s="29" t="s">
        <v>16122</v>
      </c>
      <c r="AD129" s="29" t="s">
        <v>16119</v>
      </c>
      <c r="AE129" s="29" t="s">
        <v>16123</v>
      </c>
      <c r="AF129" s="29" t="s">
        <v>16124</v>
      </c>
      <c r="AG129" s="29" t="s">
        <v>6287</v>
      </c>
      <c r="AH129" s="29" t="s">
        <v>6288</v>
      </c>
      <c r="AI129" s="315" t="s">
        <v>6289</v>
      </c>
    </row>
    <row r="130" spans="2:35" ht="15.75" x14ac:dyDescent="0.25">
      <c r="B130" s="316" t="s">
        <v>2867</v>
      </c>
      <c r="C130" s="312">
        <v>591</v>
      </c>
      <c r="D130" s="323" t="s">
        <v>221</v>
      </c>
      <c r="F130" s="312">
        <v>107</v>
      </c>
      <c r="G130" s="314" t="s">
        <v>119</v>
      </c>
      <c r="H130" s="239">
        <v>7</v>
      </c>
      <c r="I130" s="29" t="s">
        <v>1965</v>
      </c>
      <c r="J130" s="29" t="s">
        <v>16125</v>
      </c>
      <c r="K130" s="29" t="s">
        <v>16126</v>
      </c>
      <c r="L130" s="29" t="s">
        <v>15107</v>
      </c>
      <c r="M130" s="29" t="s">
        <v>15108</v>
      </c>
      <c r="N130" s="29" t="s">
        <v>16127</v>
      </c>
      <c r="O130" s="29" t="s">
        <v>16078</v>
      </c>
      <c r="P130" s="29" t="s">
        <v>6296</v>
      </c>
      <c r="Q130" s="29" t="s">
        <v>6297</v>
      </c>
      <c r="R130" s="29" t="s">
        <v>16128</v>
      </c>
      <c r="S130" s="29" t="s">
        <v>16129</v>
      </c>
      <c r="T130" s="315" t="s">
        <v>16130</v>
      </c>
      <c r="U130" s="283" t="s">
        <v>6298</v>
      </c>
      <c r="V130" s="40" t="s">
        <v>15101</v>
      </c>
      <c r="W130" s="41">
        <v>7</v>
      </c>
      <c r="X130" s="29" t="s">
        <v>1965</v>
      </c>
      <c r="Y130" s="29" t="s">
        <v>6290</v>
      </c>
      <c r="Z130" s="29" t="s">
        <v>6291</v>
      </c>
      <c r="AA130" s="29" t="s">
        <v>6292</v>
      </c>
      <c r="AB130" s="29" t="s">
        <v>6293</v>
      </c>
      <c r="AC130" s="29" t="s">
        <v>16131</v>
      </c>
      <c r="AD130" s="29" t="s">
        <v>16128</v>
      </c>
      <c r="AE130" s="29" t="s">
        <v>16132</v>
      </c>
      <c r="AF130" s="29" t="s">
        <v>16133</v>
      </c>
      <c r="AG130" s="29" t="s">
        <v>6298</v>
      </c>
      <c r="AH130" s="29" t="s">
        <v>6299</v>
      </c>
      <c r="AI130" s="315" t="s">
        <v>6300</v>
      </c>
    </row>
    <row r="131" spans="2:35" ht="15.75" x14ac:dyDescent="0.25">
      <c r="B131" s="316" t="s">
        <v>2875</v>
      </c>
      <c r="C131" s="312">
        <v>596</v>
      </c>
      <c r="D131" s="323" t="s">
        <v>227</v>
      </c>
      <c r="F131" s="312">
        <v>108</v>
      </c>
      <c r="G131" s="314" t="s">
        <v>120</v>
      </c>
      <c r="H131" s="239">
        <v>8</v>
      </c>
      <c r="I131" s="29" t="s">
        <v>1965</v>
      </c>
      <c r="J131" s="29" t="s">
        <v>16134</v>
      </c>
      <c r="K131" s="29" t="s">
        <v>16135</v>
      </c>
      <c r="L131" s="29" t="s">
        <v>15119</v>
      </c>
      <c r="M131" s="29" t="s">
        <v>15120</v>
      </c>
      <c r="N131" s="29" t="s">
        <v>16087</v>
      </c>
      <c r="O131" s="29" t="s">
        <v>16088</v>
      </c>
      <c r="P131" s="29" t="s">
        <v>6307</v>
      </c>
      <c r="Q131" s="29" t="s">
        <v>6308</v>
      </c>
      <c r="R131" s="29" t="s">
        <v>16136</v>
      </c>
      <c r="S131" s="29" t="s">
        <v>16137</v>
      </c>
      <c r="T131" s="315" t="s">
        <v>16138</v>
      </c>
      <c r="U131" s="283" t="s">
        <v>6309</v>
      </c>
      <c r="V131" s="40" t="s">
        <v>15101</v>
      </c>
      <c r="W131" s="41">
        <v>8</v>
      </c>
      <c r="X131" s="29" t="s">
        <v>1965</v>
      </c>
      <c r="Y131" s="29" t="s">
        <v>6301</v>
      </c>
      <c r="Z131" s="29" t="s">
        <v>6302</v>
      </c>
      <c r="AA131" s="29" t="s">
        <v>6303</v>
      </c>
      <c r="AB131" s="29" t="s">
        <v>6304</v>
      </c>
      <c r="AC131" s="29" t="s">
        <v>16139</v>
      </c>
      <c r="AD131" s="29" t="s">
        <v>16136</v>
      </c>
      <c r="AE131" s="29" t="s">
        <v>16140</v>
      </c>
      <c r="AF131" s="29" t="s">
        <v>16141</v>
      </c>
      <c r="AG131" s="29" t="s">
        <v>6309</v>
      </c>
      <c r="AH131" s="29" t="s">
        <v>6310</v>
      </c>
      <c r="AI131" s="315" t="s">
        <v>6311</v>
      </c>
    </row>
    <row r="132" spans="2:35" ht="15.75" x14ac:dyDescent="0.25">
      <c r="B132" s="316" t="s">
        <v>2077</v>
      </c>
      <c r="C132" s="312">
        <v>216</v>
      </c>
      <c r="D132" s="322" t="s">
        <v>129</v>
      </c>
      <c r="F132" s="312">
        <v>109</v>
      </c>
      <c r="G132" s="314" t="s">
        <v>121</v>
      </c>
      <c r="H132" s="239">
        <v>9</v>
      </c>
      <c r="I132" s="29" t="s">
        <v>1965</v>
      </c>
      <c r="J132" s="29" t="s">
        <v>16142</v>
      </c>
      <c r="K132" s="29" t="s">
        <v>16143</v>
      </c>
      <c r="L132" s="29" t="s">
        <v>15131</v>
      </c>
      <c r="M132" s="29" t="s">
        <v>15132</v>
      </c>
      <c r="N132" s="29" t="s">
        <v>16097</v>
      </c>
      <c r="O132" s="29" t="s">
        <v>16098</v>
      </c>
      <c r="P132" s="29" t="s">
        <v>6318</v>
      </c>
      <c r="Q132" s="29" t="s">
        <v>6319</v>
      </c>
      <c r="R132" s="29" t="s">
        <v>16144</v>
      </c>
      <c r="S132" s="29" t="s">
        <v>16145</v>
      </c>
      <c r="T132" s="315" t="s">
        <v>16146</v>
      </c>
      <c r="U132" s="283" t="s">
        <v>6320</v>
      </c>
      <c r="V132" s="40" t="s">
        <v>15101</v>
      </c>
      <c r="W132" s="41">
        <v>9</v>
      </c>
      <c r="X132" s="29" t="s">
        <v>1965</v>
      </c>
      <c r="Y132" s="29" t="s">
        <v>6312</v>
      </c>
      <c r="Z132" s="29" t="s">
        <v>6313</v>
      </c>
      <c r="AA132" s="29" t="s">
        <v>6314</v>
      </c>
      <c r="AB132" s="29" t="s">
        <v>6315</v>
      </c>
      <c r="AC132" s="29" t="s">
        <v>16147</v>
      </c>
      <c r="AD132" s="29" t="s">
        <v>16144</v>
      </c>
      <c r="AE132" s="29" t="s">
        <v>16148</v>
      </c>
      <c r="AF132" s="29" t="s">
        <v>16149</v>
      </c>
      <c r="AG132" s="29" t="s">
        <v>6320</v>
      </c>
      <c r="AH132" s="29" t="s">
        <v>6321</v>
      </c>
      <c r="AI132" s="315" t="s">
        <v>6322</v>
      </c>
    </row>
    <row r="133" spans="2:35" ht="15.75" x14ac:dyDescent="0.25">
      <c r="B133" s="316" t="s">
        <v>1966</v>
      </c>
      <c r="C133" s="312">
        <v>111</v>
      </c>
      <c r="D133" s="319" t="s">
        <v>123</v>
      </c>
      <c r="F133" s="312">
        <v>110</v>
      </c>
      <c r="G133" s="314" t="s">
        <v>122</v>
      </c>
      <c r="H133" s="239">
        <v>10</v>
      </c>
      <c r="I133" s="29" t="s">
        <v>1965</v>
      </c>
      <c r="J133" s="29" t="s">
        <v>16150</v>
      </c>
      <c r="K133" s="29" t="s">
        <v>16151</v>
      </c>
      <c r="L133" s="29" t="s">
        <v>15143</v>
      </c>
      <c r="M133" s="29" t="s">
        <v>15144</v>
      </c>
      <c r="N133" s="29" t="s">
        <v>16107</v>
      </c>
      <c r="O133" s="29" t="s">
        <v>16108</v>
      </c>
      <c r="P133" s="29" t="s">
        <v>6329</v>
      </c>
      <c r="Q133" s="29" t="s">
        <v>6330</v>
      </c>
      <c r="R133" s="29" t="s">
        <v>16152</v>
      </c>
      <c r="S133" s="29" t="s">
        <v>16153</v>
      </c>
      <c r="T133" s="315" t="s">
        <v>16154</v>
      </c>
      <c r="U133" s="283" t="s">
        <v>6331</v>
      </c>
      <c r="V133" s="40" t="s">
        <v>15101</v>
      </c>
      <c r="W133" s="41">
        <v>10</v>
      </c>
      <c r="X133" s="29" t="s">
        <v>1965</v>
      </c>
      <c r="Y133" s="29" t="s">
        <v>6323</v>
      </c>
      <c r="Z133" s="29" t="s">
        <v>6324</v>
      </c>
      <c r="AA133" s="29" t="s">
        <v>6325</v>
      </c>
      <c r="AB133" s="29" t="s">
        <v>6326</v>
      </c>
      <c r="AC133" s="29" t="s">
        <v>16155</v>
      </c>
      <c r="AD133" s="29" t="s">
        <v>16152</v>
      </c>
      <c r="AE133" s="29" t="s">
        <v>16156</v>
      </c>
      <c r="AF133" s="29" t="s">
        <v>16157</v>
      </c>
      <c r="AG133" s="29" t="s">
        <v>6331</v>
      </c>
      <c r="AH133" s="29" t="s">
        <v>6332</v>
      </c>
      <c r="AI133" s="315" t="s">
        <v>6333</v>
      </c>
    </row>
    <row r="134" spans="2:35" ht="15.75" x14ac:dyDescent="0.25">
      <c r="B134" s="316" t="s">
        <v>2243</v>
      </c>
      <c r="C134" s="312">
        <v>356</v>
      </c>
      <c r="D134" s="317" t="s">
        <v>177</v>
      </c>
      <c r="F134" s="312">
        <v>111</v>
      </c>
      <c r="G134" s="314" t="s">
        <v>123</v>
      </c>
      <c r="H134" s="239">
        <v>11</v>
      </c>
      <c r="I134" s="29" t="s">
        <v>1966</v>
      </c>
      <c r="J134" s="29" t="s">
        <v>16158</v>
      </c>
      <c r="K134" s="29" t="s">
        <v>16159</v>
      </c>
      <c r="L134" s="29" t="s">
        <v>15094</v>
      </c>
      <c r="M134" s="29" t="s">
        <v>15095</v>
      </c>
      <c r="N134" s="29" t="s">
        <v>16160</v>
      </c>
      <c r="O134" s="29" t="s">
        <v>16161</v>
      </c>
      <c r="P134" s="29" t="s">
        <v>6340</v>
      </c>
      <c r="Q134" s="29" t="s">
        <v>6341</v>
      </c>
      <c r="R134" s="29" t="s">
        <v>16162</v>
      </c>
      <c r="S134" s="29" t="s">
        <v>16163</v>
      </c>
      <c r="T134" s="315" t="s">
        <v>16164</v>
      </c>
      <c r="U134" s="283" t="s">
        <v>6342</v>
      </c>
      <c r="V134" s="40" t="s">
        <v>15101</v>
      </c>
      <c r="W134" s="41">
        <v>11</v>
      </c>
      <c r="X134" s="29" t="s">
        <v>1966</v>
      </c>
      <c r="Y134" s="29" t="s">
        <v>6334</v>
      </c>
      <c r="Z134" s="29" t="s">
        <v>6335</v>
      </c>
      <c r="AA134" s="29" t="s">
        <v>6336</v>
      </c>
      <c r="AB134" s="29" t="s">
        <v>6337</v>
      </c>
      <c r="AC134" s="29" t="s">
        <v>16165</v>
      </c>
      <c r="AD134" s="29" t="s">
        <v>16162</v>
      </c>
      <c r="AE134" s="29" t="s">
        <v>16166</v>
      </c>
      <c r="AF134" s="29" t="s">
        <v>16167</v>
      </c>
      <c r="AG134" s="29" t="s">
        <v>6342</v>
      </c>
      <c r="AH134" s="29" t="s">
        <v>6343</v>
      </c>
      <c r="AI134" s="315" t="s">
        <v>6344</v>
      </c>
    </row>
    <row r="135" spans="2:35" ht="15.75" x14ac:dyDescent="0.25">
      <c r="B135" s="316" t="s">
        <v>148</v>
      </c>
      <c r="C135" s="312">
        <v>31</v>
      </c>
      <c r="D135" s="318" t="s">
        <v>147</v>
      </c>
      <c r="F135" s="312">
        <v>112</v>
      </c>
      <c r="G135" s="314" t="s">
        <v>125</v>
      </c>
      <c r="H135" s="239">
        <v>12</v>
      </c>
      <c r="I135" s="29" t="s">
        <v>1966</v>
      </c>
      <c r="J135" s="29" t="s">
        <v>16168</v>
      </c>
      <c r="K135" s="29" t="s">
        <v>16169</v>
      </c>
      <c r="L135" s="29" t="s">
        <v>15107</v>
      </c>
      <c r="M135" s="29" t="s">
        <v>15108</v>
      </c>
      <c r="N135" s="29" t="s">
        <v>16170</v>
      </c>
      <c r="O135" s="29" t="s">
        <v>16078</v>
      </c>
      <c r="P135" s="29" t="s">
        <v>6351</v>
      </c>
      <c r="Q135" s="29" t="s">
        <v>6352</v>
      </c>
      <c r="R135" s="29" t="s">
        <v>16171</v>
      </c>
      <c r="S135" s="29" t="s">
        <v>16172</v>
      </c>
      <c r="T135" s="315" t="s">
        <v>16173</v>
      </c>
      <c r="U135" s="283" t="s">
        <v>6353</v>
      </c>
      <c r="V135" s="40" t="s">
        <v>15101</v>
      </c>
      <c r="W135" s="41">
        <v>12</v>
      </c>
      <c r="X135" s="29" t="s">
        <v>1966</v>
      </c>
      <c r="Y135" s="29" t="s">
        <v>6345</v>
      </c>
      <c r="Z135" s="29" t="s">
        <v>6346</v>
      </c>
      <c r="AA135" s="29" t="s">
        <v>6347</v>
      </c>
      <c r="AB135" s="29" t="s">
        <v>6348</v>
      </c>
      <c r="AC135" s="29" t="s">
        <v>16174</v>
      </c>
      <c r="AD135" s="29" t="s">
        <v>16171</v>
      </c>
      <c r="AE135" s="29" t="s">
        <v>16175</v>
      </c>
      <c r="AF135" s="29" t="s">
        <v>16176</v>
      </c>
      <c r="AG135" s="29" t="s">
        <v>6353</v>
      </c>
      <c r="AH135" s="29" t="s">
        <v>6354</v>
      </c>
      <c r="AI135" s="315" t="s">
        <v>6355</v>
      </c>
    </row>
    <row r="136" spans="2:35" ht="15.75" x14ac:dyDescent="0.25">
      <c r="B136" s="316" t="s">
        <v>2076</v>
      </c>
      <c r="C136" s="312">
        <v>211</v>
      </c>
      <c r="D136" s="322" t="s">
        <v>123</v>
      </c>
      <c r="F136" s="312">
        <v>113</v>
      </c>
      <c r="G136" s="314" t="s">
        <v>126</v>
      </c>
      <c r="H136" s="239">
        <v>13</v>
      </c>
      <c r="I136" s="29" t="s">
        <v>1966</v>
      </c>
      <c r="J136" s="29" t="s">
        <v>16177</v>
      </c>
      <c r="K136" s="29" t="s">
        <v>16178</v>
      </c>
      <c r="L136" s="29" t="s">
        <v>15119</v>
      </c>
      <c r="M136" s="29" t="s">
        <v>15120</v>
      </c>
      <c r="N136" s="29" t="s">
        <v>16087</v>
      </c>
      <c r="O136" s="29" t="s">
        <v>16088</v>
      </c>
      <c r="P136" s="29" t="s">
        <v>6362</v>
      </c>
      <c r="Q136" s="29" t="s">
        <v>6363</v>
      </c>
      <c r="R136" s="29" t="s">
        <v>16179</v>
      </c>
      <c r="S136" s="29" t="s">
        <v>16180</v>
      </c>
      <c r="T136" s="315" t="s">
        <v>16181</v>
      </c>
      <c r="U136" s="283" t="s">
        <v>6364</v>
      </c>
      <c r="V136" s="40" t="s">
        <v>15101</v>
      </c>
      <c r="W136" s="41">
        <v>13</v>
      </c>
      <c r="X136" s="29" t="s">
        <v>1966</v>
      </c>
      <c r="Y136" s="29" t="s">
        <v>6356</v>
      </c>
      <c r="Z136" s="29" t="s">
        <v>6357</v>
      </c>
      <c r="AA136" s="29" t="s">
        <v>6358</v>
      </c>
      <c r="AB136" s="29" t="s">
        <v>6359</v>
      </c>
      <c r="AC136" s="29" t="s">
        <v>16182</v>
      </c>
      <c r="AD136" s="29" t="s">
        <v>16179</v>
      </c>
      <c r="AE136" s="29" t="s">
        <v>16183</v>
      </c>
      <c r="AF136" s="29" t="s">
        <v>16184</v>
      </c>
      <c r="AG136" s="29" t="s">
        <v>6364</v>
      </c>
      <c r="AH136" s="29" t="s">
        <v>6365</v>
      </c>
      <c r="AI136" s="315" t="s">
        <v>6366</v>
      </c>
    </row>
    <row r="137" spans="2:35" ht="15.75" x14ac:dyDescent="0.25">
      <c r="B137" s="316" t="s">
        <v>2082</v>
      </c>
      <c r="C137" s="312">
        <v>241</v>
      </c>
      <c r="D137" s="322" t="s">
        <v>159</v>
      </c>
      <c r="F137" s="312">
        <v>114</v>
      </c>
      <c r="G137" s="314" t="s">
        <v>127</v>
      </c>
      <c r="H137" s="239">
        <v>14</v>
      </c>
      <c r="I137" s="29" t="s">
        <v>1966</v>
      </c>
      <c r="J137" s="29" t="s">
        <v>16185</v>
      </c>
      <c r="K137" s="29" t="s">
        <v>16186</v>
      </c>
      <c r="L137" s="29" t="s">
        <v>15131</v>
      </c>
      <c r="M137" s="29" t="s">
        <v>15132</v>
      </c>
      <c r="N137" s="29" t="s">
        <v>16097</v>
      </c>
      <c r="O137" s="29" t="s">
        <v>16098</v>
      </c>
      <c r="P137" s="29" t="s">
        <v>6373</v>
      </c>
      <c r="Q137" s="29" t="s">
        <v>6374</v>
      </c>
      <c r="R137" s="29" t="s">
        <v>16187</v>
      </c>
      <c r="S137" s="29" t="s">
        <v>16188</v>
      </c>
      <c r="T137" s="315" t="s">
        <v>16189</v>
      </c>
      <c r="U137" s="283" t="s">
        <v>6375</v>
      </c>
      <c r="V137" s="40" t="s">
        <v>15101</v>
      </c>
      <c r="W137" s="41">
        <v>14</v>
      </c>
      <c r="X137" s="29" t="s">
        <v>1966</v>
      </c>
      <c r="Y137" s="29" t="s">
        <v>6367</v>
      </c>
      <c r="Z137" s="29" t="s">
        <v>6368</v>
      </c>
      <c r="AA137" s="29" t="s">
        <v>6369</v>
      </c>
      <c r="AB137" s="29" t="s">
        <v>6370</v>
      </c>
      <c r="AC137" s="29" t="s">
        <v>16190</v>
      </c>
      <c r="AD137" s="29" t="s">
        <v>16187</v>
      </c>
      <c r="AE137" s="29" t="s">
        <v>16191</v>
      </c>
      <c r="AF137" s="29" t="s">
        <v>16192</v>
      </c>
      <c r="AG137" s="29" t="s">
        <v>6375</v>
      </c>
      <c r="AH137" s="29" t="s">
        <v>6376</v>
      </c>
      <c r="AI137" s="315" t="s">
        <v>6377</v>
      </c>
    </row>
    <row r="138" spans="2:35" ht="15.75" x14ac:dyDescent="0.25">
      <c r="F138" s="312">
        <v>115</v>
      </c>
      <c r="G138" s="314" t="s">
        <v>128</v>
      </c>
      <c r="H138" s="239">
        <v>15</v>
      </c>
      <c r="I138" s="29" t="s">
        <v>1966</v>
      </c>
      <c r="J138" s="29" t="s">
        <v>16193</v>
      </c>
      <c r="K138" s="29" t="s">
        <v>16194</v>
      </c>
      <c r="L138" s="29" t="s">
        <v>15143</v>
      </c>
      <c r="M138" s="29" t="s">
        <v>15144</v>
      </c>
      <c r="N138" s="29" t="s">
        <v>16107</v>
      </c>
      <c r="O138" s="29" t="s">
        <v>16108</v>
      </c>
      <c r="P138" s="29" t="s">
        <v>6384</v>
      </c>
      <c r="Q138" s="29" t="s">
        <v>6385</v>
      </c>
      <c r="R138" s="29" t="s">
        <v>16195</v>
      </c>
      <c r="S138" s="29" t="s">
        <v>16196</v>
      </c>
      <c r="T138" s="315" t="s">
        <v>16197</v>
      </c>
      <c r="U138" s="283" t="s">
        <v>6386</v>
      </c>
      <c r="V138" s="40" t="s">
        <v>15101</v>
      </c>
      <c r="W138" s="41">
        <v>15</v>
      </c>
      <c r="X138" s="29" t="s">
        <v>1966</v>
      </c>
      <c r="Y138" s="29" t="s">
        <v>6378</v>
      </c>
      <c r="Z138" s="29" t="s">
        <v>6379</v>
      </c>
      <c r="AA138" s="29" t="s">
        <v>6380</v>
      </c>
      <c r="AB138" s="29" t="s">
        <v>6381</v>
      </c>
      <c r="AC138" s="29" t="s">
        <v>16198</v>
      </c>
      <c r="AD138" s="29" t="s">
        <v>16195</v>
      </c>
      <c r="AE138" s="29" t="s">
        <v>16199</v>
      </c>
      <c r="AF138" s="29" t="s">
        <v>16200</v>
      </c>
      <c r="AG138" s="29" t="s">
        <v>6386</v>
      </c>
      <c r="AH138" s="29" t="s">
        <v>6387</v>
      </c>
      <c r="AI138" s="315" t="s">
        <v>6388</v>
      </c>
    </row>
    <row r="139" spans="2:35" ht="15.75" x14ac:dyDescent="0.25">
      <c r="F139" s="312">
        <v>116</v>
      </c>
      <c r="G139" s="314" t="s">
        <v>129</v>
      </c>
      <c r="H139" s="239">
        <v>16</v>
      </c>
      <c r="I139" s="29" t="s">
        <v>1967</v>
      </c>
      <c r="J139" s="29" t="s">
        <v>16201</v>
      </c>
      <c r="K139" s="29" t="s">
        <v>16202</v>
      </c>
      <c r="L139" s="29" t="s">
        <v>15094</v>
      </c>
      <c r="M139" s="29" t="s">
        <v>15095</v>
      </c>
      <c r="N139" s="29" t="s">
        <v>16203</v>
      </c>
      <c r="O139" s="29" t="s">
        <v>16204</v>
      </c>
      <c r="P139" s="29" t="s">
        <v>6395</v>
      </c>
      <c r="Q139" s="29" t="s">
        <v>6396</v>
      </c>
      <c r="R139" s="29" t="s">
        <v>16205</v>
      </c>
      <c r="S139" s="29" t="s">
        <v>16206</v>
      </c>
      <c r="T139" s="315" t="s">
        <v>16207</v>
      </c>
      <c r="U139" s="283" t="s">
        <v>6397</v>
      </c>
      <c r="V139" s="40" t="s">
        <v>15101</v>
      </c>
      <c r="W139" s="41">
        <v>16</v>
      </c>
      <c r="X139" s="29" t="s">
        <v>1967</v>
      </c>
      <c r="Y139" s="29" t="s">
        <v>6389</v>
      </c>
      <c r="Z139" s="29" t="s">
        <v>6390</v>
      </c>
      <c r="AA139" s="29" t="s">
        <v>6391</v>
      </c>
      <c r="AB139" s="29" t="s">
        <v>6392</v>
      </c>
      <c r="AC139" s="29" t="s">
        <v>16208</v>
      </c>
      <c r="AD139" s="29" t="s">
        <v>16205</v>
      </c>
      <c r="AE139" s="29" t="s">
        <v>16209</v>
      </c>
      <c r="AF139" s="29" t="s">
        <v>16210</v>
      </c>
      <c r="AG139" s="29" t="s">
        <v>6397</v>
      </c>
      <c r="AH139" s="29" t="s">
        <v>6398</v>
      </c>
      <c r="AI139" s="315" t="s">
        <v>6399</v>
      </c>
    </row>
    <row r="140" spans="2:35" ht="15.75" x14ac:dyDescent="0.25">
      <c r="F140" s="312">
        <v>117</v>
      </c>
      <c r="G140" s="314" t="s">
        <v>131</v>
      </c>
      <c r="H140" s="239">
        <v>17</v>
      </c>
      <c r="I140" s="29" t="s">
        <v>1967</v>
      </c>
      <c r="J140" s="29" t="s">
        <v>16211</v>
      </c>
      <c r="K140" s="29" t="s">
        <v>16212</v>
      </c>
      <c r="L140" s="29" t="s">
        <v>15107</v>
      </c>
      <c r="M140" s="29" t="s">
        <v>15108</v>
      </c>
      <c r="N140" s="29" t="s">
        <v>16213</v>
      </c>
      <c r="O140" s="29" t="s">
        <v>16078</v>
      </c>
      <c r="P140" s="29" t="s">
        <v>6406</v>
      </c>
      <c r="Q140" s="29" t="s">
        <v>6407</v>
      </c>
      <c r="R140" s="29" t="s">
        <v>16214</v>
      </c>
      <c r="S140" s="29" t="s">
        <v>16215</v>
      </c>
      <c r="T140" s="315" t="s">
        <v>16216</v>
      </c>
      <c r="U140" s="283" t="s">
        <v>6408</v>
      </c>
      <c r="V140" s="40" t="s">
        <v>15101</v>
      </c>
      <c r="W140" s="41">
        <v>17</v>
      </c>
      <c r="X140" s="29" t="s">
        <v>1967</v>
      </c>
      <c r="Y140" s="29" t="s">
        <v>6400</v>
      </c>
      <c r="Z140" s="29" t="s">
        <v>6401</v>
      </c>
      <c r="AA140" s="29" t="s">
        <v>6402</v>
      </c>
      <c r="AB140" s="29" t="s">
        <v>6403</v>
      </c>
      <c r="AC140" s="29" t="s">
        <v>16217</v>
      </c>
      <c r="AD140" s="29" t="s">
        <v>16214</v>
      </c>
      <c r="AE140" s="29" t="s">
        <v>16218</v>
      </c>
      <c r="AF140" s="29" t="s">
        <v>16219</v>
      </c>
      <c r="AG140" s="29" t="s">
        <v>6408</v>
      </c>
      <c r="AH140" s="29" t="s">
        <v>6409</v>
      </c>
      <c r="AI140" s="315" t="s">
        <v>6410</v>
      </c>
    </row>
    <row r="141" spans="2:35" ht="15.75" x14ac:dyDescent="0.25">
      <c r="F141" s="312">
        <v>118</v>
      </c>
      <c r="G141" s="314" t="s">
        <v>132</v>
      </c>
      <c r="H141" s="239">
        <v>18</v>
      </c>
      <c r="I141" s="29" t="s">
        <v>1967</v>
      </c>
      <c r="J141" s="29" t="s">
        <v>16220</v>
      </c>
      <c r="K141" s="29" t="s">
        <v>16221</v>
      </c>
      <c r="L141" s="29" t="s">
        <v>15119</v>
      </c>
      <c r="M141" s="29" t="s">
        <v>15120</v>
      </c>
      <c r="N141" s="29" t="s">
        <v>16087</v>
      </c>
      <c r="O141" s="29" t="s">
        <v>16088</v>
      </c>
      <c r="P141" s="29" t="s">
        <v>6417</v>
      </c>
      <c r="Q141" s="29" t="s">
        <v>6418</v>
      </c>
      <c r="R141" s="29" t="s">
        <v>16222</v>
      </c>
      <c r="S141" s="29" t="s">
        <v>16223</v>
      </c>
      <c r="T141" s="315" t="s">
        <v>16224</v>
      </c>
      <c r="U141" s="283" t="s">
        <v>6419</v>
      </c>
      <c r="V141" s="40" t="s">
        <v>15101</v>
      </c>
      <c r="W141" s="41">
        <v>18</v>
      </c>
      <c r="X141" s="29" t="s">
        <v>1967</v>
      </c>
      <c r="Y141" s="29" t="s">
        <v>6411</v>
      </c>
      <c r="Z141" s="29" t="s">
        <v>6412</v>
      </c>
      <c r="AA141" s="29" t="s">
        <v>6413</v>
      </c>
      <c r="AB141" s="29" t="s">
        <v>6414</v>
      </c>
      <c r="AC141" s="29" t="s">
        <v>16225</v>
      </c>
      <c r="AD141" s="29" t="s">
        <v>16222</v>
      </c>
      <c r="AE141" s="29" t="s">
        <v>16226</v>
      </c>
      <c r="AF141" s="29" t="s">
        <v>16227</v>
      </c>
      <c r="AG141" s="29" t="s">
        <v>6419</v>
      </c>
      <c r="AH141" s="29" t="s">
        <v>6420</v>
      </c>
      <c r="AI141" s="315" t="s">
        <v>6421</v>
      </c>
    </row>
    <row r="142" spans="2:35" ht="15.75" x14ac:dyDescent="0.25">
      <c r="F142" s="312">
        <v>119</v>
      </c>
      <c r="G142" s="314" t="s">
        <v>133</v>
      </c>
      <c r="H142" s="239">
        <v>19</v>
      </c>
      <c r="I142" s="29" t="s">
        <v>1967</v>
      </c>
      <c r="J142" s="29" t="s">
        <v>16228</v>
      </c>
      <c r="K142" s="29" t="s">
        <v>16229</v>
      </c>
      <c r="L142" s="29" t="s">
        <v>15131</v>
      </c>
      <c r="M142" s="29" t="s">
        <v>15132</v>
      </c>
      <c r="N142" s="29" t="s">
        <v>16097</v>
      </c>
      <c r="O142" s="29" t="s">
        <v>16098</v>
      </c>
      <c r="P142" s="29" t="s">
        <v>6428</v>
      </c>
      <c r="Q142" s="29" t="s">
        <v>6429</v>
      </c>
      <c r="R142" s="29" t="s">
        <v>16230</v>
      </c>
      <c r="S142" s="29" t="s">
        <v>16231</v>
      </c>
      <c r="T142" s="315" t="s">
        <v>16232</v>
      </c>
      <c r="U142" s="283" t="s">
        <v>6430</v>
      </c>
      <c r="V142" s="40" t="s">
        <v>15101</v>
      </c>
      <c r="W142" s="41">
        <v>19</v>
      </c>
      <c r="X142" s="29" t="s">
        <v>1967</v>
      </c>
      <c r="Y142" s="29" t="s">
        <v>6422</v>
      </c>
      <c r="Z142" s="29" t="s">
        <v>6423</v>
      </c>
      <c r="AA142" s="29" t="s">
        <v>6424</v>
      </c>
      <c r="AB142" s="29" t="s">
        <v>6425</v>
      </c>
      <c r="AC142" s="29" t="s">
        <v>16233</v>
      </c>
      <c r="AD142" s="29" t="s">
        <v>16230</v>
      </c>
      <c r="AE142" s="29" t="s">
        <v>16234</v>
      </c>
      <c r="AF142" s="29" t="s">
        <v>16235</v>
      </c>
      <c r="AG142" s="29" t="s">
        <v>6430</v>
      </c>
      <c r="AH142" s="29" t="s">
        <v>6431</v>
      </c>
      <c r="AI142" s="315" t="s">
        <v>6432</v>
      </c>
    </row>
    <row r="143" spans="2:35" ht="15.75" x14ac:dyDescent="0.25">
      <c r="F143" s="312">
        <v>120</v>
      </c>
      <c r="G143" s="314" t="s">
        <v>134</v>
      </c>
      <c r="H143" s="239">
        <v>20</v>
      </c>
      <c r="I143" s="29" t="s">
        <v>1967</v>
      </c>
      <c r="J143" s="29" t="s">
        <v>16236</v>
      </c>
      <c r="K143" s="29" t="s">
        <v>16237</v>
      </c>
      <c r="L143" s="29" t="s">
        <v>15143</v>
      </c>
      <c r="M143" s="29" t="s">
        <v>15144</v>
      </c>
      <c r="N143" s="29" t="s">
        <v>16107</v>
      </c>
      <c r="O143" s="29" t="s">
        <v>16108</v>
      </c>
      <c r="P143" s="29" t="s">
        <v>6439</v>
      </c>
      <c r="Q143" s="29" t="s">
        <v>6440</v>
      </c>
      <c r="R143" s="29" t="s">
        <v>16238</v>
      </c>
      <c r="S143" s="29" t="s">
        <v>16239</v>
      </c>
      <c r="T143" s="315" t="s">
        <v>16240</v>
      </c>
      <c r="U143" s="283" t="s">
        <v>6441</v>
      </c>
      <c r="V143" s="40" t="s">
        <v>15101</v>
      </c>
      <c r="W143" s="41">
        <v>20</v>
      </c>
      <c r="X143" s="29" t="s">
        <v>1967</v>
      </c>
      <c r="Y143" s="29" t="s">
        <v>6433</v>
      </c>
      <c r="Z143" s="29" t="s">
        <v>6434</v>
      </c>
      <c r="AA143" s="29" t="s">
        <v>6435</v>
      </c>
      <c r="AB143" s="29" t="s">
        <v>6436</v>
      </c>
      <c r="AC143" s="29" t="s">
        <v>16241</v>
      </c>
      <c r="AD143" s="29" t="s">
        <v>16238</v>
      </c>
      <c r="AE143" s="29" t="s">
        <v>16242</v>
      </c>
      <c r="AF143" s="29" t="s">
        <v>16243</v>
      </c>
      <c r="AG143" s="29" t="s">
        <v>6441</v>
      </c>
      <c r="AH143" s="29" t="s">
        <v>6442</v>
      </c>
      <c r="AI143" s="315" t="s">
        <v>6443</v>
      </c>
    </row>
    <row r="144" spans="2:35" ht="15.75" x14ac:dyDescent="0.25">
      <c r="F144" s="312">
        <v>121</v>
      </c>
      <c r="G144" s="314" t="s">
        <v>135</v>
      </c>
      <c r="H144" s="239">
        <v>21</v>
      </c>
      <c r="I144" s="29" t="s">
        <v>1968</v>
      </c>
      <c r="J144" s="29" t="s">
        <v>16244</v>
      </c>
      <c r="K144" s="29" t="s">
        <v>16245</v>
      </c>
      <c r="L144" s="29" t="s">
        <v>15094</v>
      </c>
      <c r="M144" s="29" t="s">
        <v>15095</v>
      </c>
      <c r="N144" s="29" t="s">
        <v>16246</v>
      </c>
      <c r="O144" s="29" t="s">
        <v>16247</v>
      </c>
      <c r="P144" s="29" t="s">
        <v>6450</v>
      </c>
      <c r="Q144" s="29" t="s">
        <v>6451</v>
      </c>
      <c r="R144" s="29" t="s">
        <v>16248</v>
      </c>
      <c r="S144" s="29" t="s">
        <v>16249</v>
      </c>
      <c r="T144" s="315" t="s">
        <v>16250</v>
      </c>
      <c r="U144" s="283" t="s">
        <v>6452</v>
      </c>
      <c r="V144" s="40" t="s">
        <v>15101</v>
      </c>
      <c r="W144" s="41">
        <v>21</v>
      </c>
      <c r="X144" s="29" t="s">
        <v>1968</v>
      </c>
      <c r="Y144" s="29" t="s">
        <v>6444</v>
      </c>
      <c r="Z144" s="29" t="s">
        <v>6445</v>
      </c>
      <c r="AA144" s="29" t="s">
        <v>6446</v>
      </c>
      <c r="AB144" s="29" t="s">
        <v>6447</v>
      </c>
      <c r="AC144" s="29" t="s">
        <v>16251</v>
      </c>
      <c r="AD144" s="29" t="s">
        <v>16248</v>
      </c>
      <c r="AE144" s="29" t="s">
        <v>16252</v>
      </c>
      <c r="AF144" s="29" t="s">
        <v>16253</v>
      </c>
      <c r="AG144" s="29" t="s">
        <v>6452</v>
      </c>
      <c r="AH144" s="29" t="s">
        <v>6453</v>
      </c>
      <c r="AI144" s="315" t="s">
        <v>6454</v>
      </c>
    </row>
    <row r="145" spans="6:35" ht="15.75" x14ac:dyDescent="0.25">
      <c r="F145" s="312">
        <v>122</v>
      </c>
      <c r="G145" s="314" t="s">
        <v>137</v>
      </c>
      <c r="H145" s="239">
        <v>22</v>
      </c>
      <c r="I145" s="29" t="s">
        <v>1968</v>
      </c>
      <c r="J145" s="29" t="s">
        <v>16254</v>
      </c>
      <c r="K145" s="29" t="s">
        <v>16255</v>
      </c>
      <c r="L145" s="29" t="s">
        <v>15107</v>
      </c>
      <c r="M145" s="29" t="s">
        <v>15108</v>
      </c>
      <c r="N145" s="29" t="s">
        <v>16256</v>
      </c>
      <c r="O145" s="29" t="s">
        <v>16078</v>
      </c>
      <c r="P145" s="29" t="s">
        <v>6461</v>
      </c>
      <c r="Q145" s="29" t="s">
        <v>6462</v>
      </c>
      <c r="R145" s="29" t="s">
        <v>16257</v>
      </c>
      <c r="S145" s="29" t="s">
        <v>16258</v>
      </c>
      <c r="T145" s="315" t="s">
        <v>16259</v>
      </c>
      <c r="U145" s="283" t="s">
        <v>6463</v>
      </c>
      <c r="V145" s="40" t="s">
        <v>15101</v>
      </c>
      <c r="W145" s="41">
        <v>22</v>
      </c>
      <c r="X145" s="29" t="s">
        <v>1968</v>
      </c>
      <c r="Y145" s="29" t="s">
        <v>6455</v>
      </c>
      <c r="Z145" s="29" t="s">
        <v>6456</v>
      </c>
      <c r="AA145" s="29" t="s">
        <v>6457</v>
      </c>
      <c r="AB145" s="29" t="s">
        <v>6458</v>
      </c>
      <c r="AC145" s="29" t="s">
        <v>16260</v>
      </c>
      <c r="AD145" s="29" t="s">
        <v>16257</v>
      </c>
      <c r="AE145" s="29" t="s">
        <v>16261</v>
      </c>
      <c r="AF145" s="29" t="s">
        <v>16262</v>
      </c>
      <c r="AG145" s="29" t="s">
        <v>6463</v>
      </c>
      <c r="AH145" s="29" t="s">
        <v>6464</v>
      </c>
      <c r="AI145" s="315" t="s">
        <v>6465</v>
      </c>
    </row>
    <row r="146" spans="6:35" ht="15.75" x14ac:dyDescent="0.25">
      <c r="F146" s="312">
        <v>123</v>
      </c>
      <c r="G146" s="314" t="s">
        <v>138</v>
      </c>
      <c r="H146" s="239">
        <v>23</v>
      </c>
      <c r="I146" s="29" t="s">
        <v>1968</v>
      </c>
      <c r="J146" s="29" t="s">
        <v>16263</v>
      </c>
      <c r="K146" s="29" t="s">
        <v>16264</v>
      </c>
      <c r="L146" s="29" t="s">
        <v>15119</v>
      </c>
      <c r="M146" s="29" t="s">
        <v>15120</v>
      </c>
      <c r="N146" s="29" t="s">
        <v>16087</v>
      </c>
      <c r="O146" s="29" t="s">
        <v>16088</v>
      </c>
      <c r="P146" s="29" t="s">
        <v>6472</v>
      </c>
      <c r="Q146" s="29" t="s">
        <v>6473</v>
      </c>
      <c r="R146" s="29" t="s">
        <v>16265</v>
      </c>
      <c r="S146" s="29" t="s">
        <v>16266</v>
      </c>
      <c r="T146" s="315" t="s">
        <v>16267</v>
      </c>
      <c r="U146" s="283" t="s">
        <v>6474</v>
      </c>
      <c r="V146" s="40" t="s">
        <v>15101</v>
      </c>
      <c r="W146" s="41">
        <v>23</v>
      </c>
      <c r="X146" s="29" t="s">
        <v>1968</v>
      </c>
      <c r="Y146" s="29" t="s">
        <v>6466</v>
      </c>
      <c r="Z146" s="29" t="s">
        <v>6467</v>
      </c>
      <c r="AA146" s="29" t="s">
        <v>6468</v>
      </c>
      <c r="AB146" s="29" t="s">
        <v>6469</v>
      </c>
      <c r="AC146" s="29" t="s">
        <v>16268</v>
      </c>
      <c r="AD146" s="29" t="s">
        <v>16265</v>
      </c>
      <c r="AE146" s="29" t="s">
        <v>16269</v>
      </c>
      <c r="AF146" s="29" t="s">
        <v>16270</v>
      </c>
      <c r="AG146" s="29" t="s">
        <v>6474</v>
      </c>
      <c r="AH146" s="29" t="s">
        <v>6475</v>
      </c>
      <c r="AI146" s="315" t="s">
        <v>6476</v>
      </c>
    </row>
    <row r="147" spans="6:35" ht="15.75" x14ac:dyDescent="0.25">
      <c r="F147" s="312">
        <v>124</v>
      </c>
      <c r="G147" s="314" t="s">
        <v>139</v>
      </c>
      <c r="H147" s="239">
        <v>24</v>
      </c>
      <c r="I147" s="29" t="s">
        <v>1968</v>
      </c>
      <c r="J147" s="29" t="s">
        <v>16271</v>
      </c>
      <c r="K147" s="29" t="s">
        <v>16272</v>
      </c>
      <c r="L147" s="29" t="s">
        <v>15131</v>
      </c>
      <c r="M147" s="29" t="s">
        <v>15132</v>
      </c>
      <c r="N147" s="29" t="s">
        <v>16097</v>
      </c>
      <c r="O147" s="29" t="s">
        <v>16098</v>
      </c>
      <c r="P147" s="29" t="s">
        <v>6483</v>
      </c>
      <c r="Q147" s="29" t="s">
        <v>6484</v>
      </c>
      <c r="R147" s="29" t="s">
        <v>16273</v>
      </c>
      <c r="S147" s="29" t="s">
        <v>16274</v>
      </c>
      <c r="T147" s="315" t="s">
        <v>16275</v>
      </c>
      <c r="U147" s="283" t="s">
        <v>6485</v>
      </c>
      <c r="V147" s="40" t="s">
        <v>15101</v>
      </c>
      <c r="W147" s="41">
        <v>24</v>
      </c>
      <c r="X147" s="29" t="s">
        <v>1968</v>
      </c>
      <c r="Y147" s="29" t="s">
        <v>6477</v>
      </c>
      <c r="Z147" s="29" t="s">
        <v>6478</v>
      </c>
      <c r="AA147" s="29" t="s">
        <v>6479</v>
      </c>
      <c r="AB147" s="29" t="s">
        <v>6480</v>
      </c>
      <c r="AC147" s="29" t="s">
        <v>16276</v>
      </c>
      <c r="AD147" s="29" t="s">
        <v>16273</v>
      </c>
      <c r="AE147" s="29" t="s">
        <v>16277</v>
      </c>
      <c r="AF147" s="29" t="s">
        <v>16278</v>
      </c>
      <c r="AG147" s="29" t="s">
        <v>6485</v>
      </c>
      <c r="AH147" s="29" t="s">
        <v>6486</v>
      </c>
      <c r="AI147" s="315" t="s">
        <v>6487</v>
      </c>
    </row>
    <row r="148" spans="6:35" ht="15.75" x14ac:dyDescent="0.25">
      <c r="F148" s="312">
        <v>125</v>
      </c>
      <c r="G148" s="314" t="s">
        <v>140</v>
      </c>
      <c r="H148" s="239">
        <v>25</v>
      </c>
      <c r="I148" s="29" t="s">
        <v>1968</v>
      </c>
      <c r="J148" s="29" t="s">
        <v>16279</v>
      </c>
      <c r="K148" s="29" t="s">
        <v>16280</v>
      </c>
      <c r="L148" s="29" t="s">
        <v>15143</v>
      </c>
      <c r="M148" s="29" t="s">
        <v>15144</v>
      </c>
      <c r="N148" s="29" t="s">
        <v>16107</v>
      </c>
      <c r="O148" s="29" t="s">
        <v>16108</v>
      </c>
      <c r="P148" s="29" t="s">
        <v>6494</v>
      </c>
      <c r="Q148" s="29" t="s">
        <v>6495</v>
      </c>
      <c r="R148" s="29" t="s">
        <v>16281</v>
      </c>
      <c r="S148" s="29" t="s">
        <v>16282</v>
      </c>
      <c r="T148" s="315" t="s">
        <v>16283</v>
      </c>
      <c r="U148" s="283" t="s">
        <v>6496</v>
      </c>
      <c r="V148" s="40" t="s">
        <v>15101</v>
      </c>
      <c r="W148" s="41">
        <v>25</v>
      </c>
      <c r="X148" s="29" t="s">
        <v>1968</v>
      </c>
      <c r="Y148" s="29" t="s">
        <v>6488</v>
      </c>
      <c r="Z148" s="29" t="s">
        <v>6489</v>
      </c>
      <c r="AA148" s="29" t="s">
        <v>6490</v>
      </c>
      <c r="AB148" s="29" t="s">
        <v>6491</v>
      </c>
      <c r="AC148" s="29" t="s">
        <v>16284</v>
      </c>
      <c r="AD148" s="29" t="s">
        <v>16281</v>
      </c>
      <c r="AE148" s="29" t="s">
        <v>16285</v>
      </c>
      <c r="AF148" s="29" t="s">
        <v>16286</v>
      </c>
      <c r="AG148" s="29" t="s">
        <v>6496</v>
      </c>
      <c r="AH148" s="29" t="s">
        <v>6497</v>
      </c>
      <c r="AI148" s="315" t="s">
        <v>6498</v>
      </c>
    </row>
    <row r="149" spans="6:35" ht="15.75" x14ac:dyDescent="0.25">
      <c r="F149" s="312">
        <v>126</v>
      </c>
      <c r="G149" s="314" t="s">
        <v>141</v>
      </c>
      <c r="H149" s="239">
        <v>26</v>
      </c>
      <c r="I149" s="29" t="s">
        <v>1969</v>
      </c>
      <c r="J149" s="29" t="s">
        <v>16287</v>
      </c>
      <c r="K149" s="29" t="s">
        <v>16288</v>
      </c>
      <c r="L149" s="29" t="s">
        <v>15094</v>
      </c>
      <c r="M149" s="29" t="s">
        <v>15095</v>
      </c>
      <c r="N149" s="29" t="s">
        <v>16289</v>
      </c>
      <c r="O149" s="29" t="s">
        <v>16290</v>
      </c>
      <c r="P149" s="29" t="s">
        <v>6505</v>
      </c>
      <c r="Q149" s="29" t="s">
        <v>6506</v>
      </c>
      <c r="R149" s="29" t="s">
        <v>16291</v>
      </c>
      <c r="S149" s="29" t="s">
        <v>16292</v>
      </c>
      <c r="T149" s="315" t="s">
        <v>16293</v>
      </c>
      <c r="U149" s="283" t="s">
        <v>6507</v>
      </c>
      <c r="V149" s="40" t="s">
        <v>15101</v>
      </c>
      <c r="W149" s="41">
        <v>26</v>
      </c>
      <c r="X149" s="29" t="s">
        <v>1969</v>
      </c>
      <c r="Y149" s="29" t="s">
        <v>6499</v>
      </c>
      <c r="Z149" s="29" t="s">
        <v>6500</v>
      </c>
      <c r="AA149" s="29" t="s">
        <v>6501</v>
      </c>
      <c r="AB149" s="29" t="s">
        <v>6502</v>
      </c>
      <c r="AC149" s="29" t="s">
        <v>16294</v>
      </c>
      <c r="AD149" s="29" t="s">
        <v>16291</v>
      </c>
      <c r="AE149" s="29" t="s">
        <v>16295</v>
      </c>
      <c r="AF149" s="29" t="s">
        <v>16296</v>
      </c>
      <c r="AG149" s="29" t="s">
        <v>6507</v>
      </c>
      <c r="AH149" s="29" t="s">
        <v>6508</v>
      </c>
      <c r="AI149" s="315" t="s">
        <v>6509</v>
      </c>
    </row>
    <row r="150" spans="6:35" ht="15.75" x14ac:dyDescent="0.25">
      <c r="F150" s="312">
        <v>127</v>
      </c>
      <c r="G150" s="314" t="s">
        <v>143</v>
      </c>
      <c r="H150" s="239">
        <v>27</v>
      </c>
      <c r="I150" s="29" t="s">
        <v>1969</v>
      </c>
      <c r="J150" s="29" t="s">
        <v>16297</v>
      </c>
      <c r="K150" s="29" t="s">
        <v>16298</v>
      </c>
      <c r="L150" s="29" t="s">
        <v>15107</v>
      </c>
      <c r="M150" s="29" t="s">
        <v>15108</v>
      </c>
      <c r="N150" s="29" t="s">
        <v>16299</v>
      </c>
      <c r="O150" s="29" t="s">
        <v>16078</v>
      </c>
      <c r="P150" s="29" t="s">
        <v>6516</v>
      </c>
      <c r="Q150" s="29" t="s">
        <v>6517</v>
      </c>
      <c r="R150" s="29" t="s">
        <v>16300</v>
      </c>
      <c r="S150" s="29" t="s">
        <v>16301</v>
      </c>
      <c r="T150" s="315" t="s">
        <v>16302</v>
      </c>
      <c r="U150" s="283" t="s">
        <v>6518</v>
      </c>
      <c r="V150" s="40" t="s">
        <v>15101</v>
      </c>
      <c r="W150" s="41">
        <v>27</v>
      </c>
      <c r="X150" s="29" t="s">
        <v>1969</v>
      </c>
      <c r="Y150" s="29" t="s">
        <v>6510</v>
      </c>
      <c r="Z150" s="29" t="s">
        <v>6511</v>
      </c>
      <c r="AA150" s="29" t="s">
        <v>6512</v>
      </c>
      <c r="AB150" s="29" t="s">
        <v>6513</v>
      </c>
      <c r="AC150" s="29" t="s">
        <v>16303</v>
      </c>
      <c r="AD150" s="29" t="s">
        <v>16300</v>
      </c>
      <c r="AE150" s="29" t="s">
        <v>16304</v>
      </c>
      <c r="AF150" s="29" t="s">
        <v>16305</v>
      </c>
      <c r="AG150" s="29" t="s">
        <v>6518</v>
      </c>
      <c r="AH150" s="29" t="s">
        <v>6519</v>
      </c>
      <c r="AI150" s="315" t="s">
        <v>6520</v>
      </c>
    </row>
    <row r="151" spans="6:35" ht="15.75" x14ac:dyDescent="0.25">
      <c r="F151" s="312">
        <v>128</v>
      </c>
      <c r="G151" s="314" t="s">
        <v>144</v>
      </c>
      <c r="H151" s="239">
        <v>28</v>
      </c>
      <c r="I151" s="29" t="s">
        <v>1969</v>
      </c>
      <c r="J151" s="29" t="s">
        <v>16306</v>
      </c>
      <c r="K151" s="29" t="s">
        <v>16307</v>
      </c>
      <c r="L151" s="29" t="s">
        <v>15119</v>
      </c>
      <c r="M151" s="29" t="s">
        <v>15120</v>
      </c>
      <c r="N151" s="29" t="s">
        <v>16087</v>
      </c>
      <c r="O151" s="29" t="s">
        <v>16088</v>
      </c>
      <c r="P151" s="29" t="s">
        <v>6527</v>
      </c>
      <c r="Q151" s="29" t="s">
        <v>6528</v>
      </c>
      <c r="R151" s="29" t="s">
        <v>16308</v>
      </c>
      <c r="S151" s="29" t="s">
        <v>16309</v>
      </c>
      <c r="T151" s="315" t="s">
        <v>16310</v>
      </c>
      <c r="U151" s="283" t="s">
        <v>6529</v>
      </c>
      <c r="V151" s="40" t="s">
        <v>15101</v>
      </c>
      <c r="W151" s="41">
        <v>28</v>
      </c>
      <c r="X151" s="29" t="s">
        <v>1969</v>
      </c>
      <c r="Y151" s="29" t="s">
        <v>6521</v>
      </c>
      <c r="Z151" s="29" t="s">
        <v>6522</v>
      </c>
      <c r="AA151" s="29" t="s">
        <v>6523</v>
      </c>
      <c r="AB151" s="29" t="s">
        <v>6524</v>
      </c>
      <c r="AC151" s="29" t="s">
        <v>16311</v>
      </c>
      <c r="AD151" s="29" t="s">
        <v>16308</v>
      </c>
      <c r="AE151" s="29" t="s">
        <v>16312</v>
      </c>
      <c r="AF151" s="29" t="s">
        <v>16313</v>
      </c>
      <c r="AG151" s="29" t="s">
        <v>6529</v>
      </c>
      <c r="AH151" s="29" t="s">
        <v>6530</v>
      </c>
      <c r="AI151" s="315" t="s">
        <v>6531</v>
      </c>
    </row>
    <row r="152" spans="6:35" ht="15.75" x14ac:dyDescent="0.25">
      <c r="F152" s="312">
        <v>129</v>
      </c>
      <c r="G152" s="314" t="s">
        <v>145</v>
      </c>
      <c r="H152" s="239">
        <v>29</v>
      </c>
      <c r="I152" s="29" t="s">
        <v>1969</v>
      </c>
      <c r="J152" s="29" t="s">
        <v>16314</v>
      </c>
      <c r="K152" s="29" t="s">
        <v>16315</v>
      </c>
      <c r="L152" s="29" t="s">
        <v>15131</v>
      </c>
      <c r="M152" s="29" t="s">
        <v>15132</v>
      </c>
      <c r="N152" s="29" t="s">
        <v>16097</v>
      </c>
      <c r="O152" s="29" t="s">
        <v>16098</v>
      </c>
      <c r="P152" s="29" t="s">
        <v>6538</v>
      </c>
      <c r="Q152" s="29" t="s">
        <v>6539</v>
      </c>
      <c r="R152" s="29" t="s">
        <v>16316</v>
      </c>
      <c r="S152" s="29" t="s">
        <v>16317</v>
      </c>
      <c r="T152" s="315" t="s">
        <v>16318</v>
      </c>
      <c r="U152" s="283" t="s">
        <v>6540</v>
      </c>
      <c r="V152" s="40" t="s">
        <v>15101</v>
      </c>
      <c r="W152" s="41">
        <v>29</v>
      </c>
      <c r="X152" s="29" t="s">
        <v>1969</v>
      </c>
      <c r="Y152" s="29" t="s">
        <v>6532</v>
      </c>
      <c r="Z152" s="29" t="s">
        <v>6533</v>
      </c>
      <c r="AA152" s="29" t="s">
        <v>6534</v>
      </c>
      <c r="AB152" s="29" t="s">
        <v>6535</v>
      </c>
      <c r="AC152" s="29" t="s">
        <v>16319</v>
      </c>
      <c r="AD152" s="29" t="s">
        <v>16316</v>
      </c>
      <c r="AE152" s="29" t="s">
        <v>16320</v>
      </c>
      <c r="AF152" s="29" t="s">
        <v>16321</v>
      </c>
      <c r="AG152" s="29" t="s">
        <v>6540</v>
      </c>
      <c r="AH152" s="29" t="s">
        <v>6541</v>
      </c>
      <c r="AI152" s="315" t="s">
        <v>6542</v>
      </c>
    </row>
    <row r="153" spans="6:35" ht="15.75" x14ac:dyDescent="0.25">
      <c r="F153" s="312">
        <v>130</v>
      </c>
      <c r="G153" s="314" t="s">
        <v>146</v>
      </c>
      <c r="H153" s="239">
        <v>30</v>
      </c>
      <c r="I153" s="29" t="s">
        <v>1969</v>
      </c>
      <c r="J153" s="29" t="s">
        <v>16322</v>
      </c>
      <c r="K153" s="29" t="s">
        <v>16323</v>
      </c>
      <c r="L153" s="29" t="s">
        <v>15143</v>
      </c>
      <c r="M153" s="29" t="s">
        <v>15144</v>
      </c>
      <c r="N153" s="29" t="s">
        <v>16107</v>
      </c>
      <c r="O153" s="29" t="s">
        <v>16108</v>
      </c>
      <c r="P153" s="29" t="s">
        <v>6549</v>
      </c>
      <c r="Q153" s="29" t="s">
        <v>6550</v>
      </c>
      <c r="R153" s="29" t="s">
        <v>16324</v>
      </c>
      <c r="S153" s="29" t="s">
        <v>16325</v>
      </c>
      <c r="T153" s="315" t="s">
        <v>16326</v>
      </c>
      <c r="U153" s="283" t="s">
        <v>6551</v>
      </c>
      <c r="V153" s="40" t="s">
        <v>15101</v>
      </c>
      <c r="W153" s="41">
        <v>30</v>
      </c>
      <c r="X153" s="29" t="s">
        <v>1969</v>
      </c>
      <c r="Y153" s="29" t="s">
        <v>6543</v>
      </c>
      <c r="Z153" s="29" t="s">
        <v>6544</v>
      </c>
      <c r="AA153" s="29" t="s">
        <v>6545</v>
      </c>
      <c r="AB153" s="29" t="s">
        <v>6546</v>
      </c>
      <c r="AC153" s="29" t="s">
        <v>16327</v>
      </c>
      <c r="AD153" s="29" t="s">
        <v>16324</v>
      </c>
      <c r="AE153" s="29" t="s">
        <v>16328</v>
      </c>
      <c r="AF153" s="29" t="s">
        <v>16329</v>
      </c>
      <c r="AG153" s="29" t="s">
        <v>6551</v>
      </c>
      <c r="AH153" s="29" t="s">
        <v>6552</v>
      </c>
      <c r="AI153" s="315" t="s">
        <v>6553</v>
      </c>
    </row>
    <row r="154" spans="6:35" ht="15.75" x14ac:dyDescent="0.25">
      <c r="F154" s="312">
        <v>131</v>
      </c>
      <c r="G154" s="314" t="s">
        <v>147</v>
      </c>
      <c r="H154" s="234">
        <v>31</v>
      </c>
      <c r="I154" s="2" t="s">
        <v>1970</v>
      </c>
      <c r="J154" s="2" t="s">
        <v>16330</v>
      </c>
      <c r="K154" s="2" t="s">
        <v>16331</v>
      </c>
      <c r="L154" s="2" t="s">
        <v>15094</v>
      </c>
      <c r="M154" s="2" t="s">
        <v>15095</v>
      </c>
      <c r="N154" s="2" t="s">
        <v>16332</v>
      </c>
      <c r="O154" s="2" t="s">
        <v>16333</v>
      </c>
      <c r="P154" s="2" t="s">
        <v>6560</v>
      </c>
      <c r="Q154" s="2" t="s">
        <v>6561</v>
      </c>
      <c r="R154" s="2" t="s">
        <v>16334</v>
      </c>
      <c r="S154" s="2" t="s">
        <v>16335</v>
      </c>
      <c r="T154" s="324" t="s">
        <v>16336</v>
      </c>
      <c r="U154" s="283" t="s">
        <v>6562</v>
      </c>
      <c r="V154" s="4" t="s">
        <v>15101</v>
      </c>
      <c r="W154" s="3">
        <v>31</v>
      </c>
      <c r="X154" s="2" t="s">
        <v>1970</v>
      </c>
      <c r="Y154" s="2" t="s">
        <v>6554</v>
      </c>
      <c r="Z154" s="2" t="s">
        <v>6555</v>
      </c>
      <c r="AA154" s="2" t="s">
        <v>6556</v>
      </c>
      <c r="AB154" s="2" t="s">
        <v>6557</v>
      </c>
      <c r="AC154" s="2" t="s">
        <v>16337</v>
      </c>
      <c r="AD154" s="2" t="s">
        <v>16334</v>
      </c>
      <c r="AE154" s="2" t="s">
        <v>16338</v>
      </c>
      <c r="AF154" s="2" t="s">
        <v>16339</v>
      </c>
      <c r="AG154" s="2" t="s">
        <v>6562</v>
      </c>
      <c r="AH154" s="2" t="s">
        <v>6563</v>
      </c>
      <c r="AI154" s="324" t="s">
        <v>6564</v>
      </c>
    </row>
    <row r="155" spans="6:35" ht="15.75" x14ac:dyDescent="0.25">
      <c r="F155" s="312">
        <v>132</v>
      </c>
      <c r="G155" s="314" t="s">
        <v>149</v>
      </c>
      <c r="H155" s="234">
        <v>32</v>
      </c>
      <c r="I155" s="2" t="s">
        <v>1970</v>
      </c>
      <c r="J155" s="2" t="s">
        <v>16340</v>
      </c>
      <c r="K155" s="2" t="s">
        <v>16341</v>
      </c>
      <c r="L155" s="2" t="s">
        <v>15107</v>
      </c>
      <c r="M155" s="2" t="s">
        <v>15108</v>
      </c>
      <c r="N155" s="2" t="s">
        <v>16342</v>
      </c>
      <c r="O155" s="2" t="s">
        <v>16078</v>
      </c>
      <c r="P155" s="2" t="s">
        <v>6571</v>
      </c>
      <c r="Q155" s="2" t="s">
        <v>6572</v>
      </c>
      <c r="R155" s="2" t="s">
        <v>16343</v>
      </c>
      <c r="S155" s="2" t="s">
        <v>16344</v>
      </c>
      <c r="T155" s="324" t="s">
        <v>16345</v>
      </c>
      <c r="U155" s="283" t="s">
        <v>6573</v>
      </c>
      <c r="V155" s="4" t="s">
        <v>15101</v>
      </c>
      <c r="W155" s="3">
        <v>32</v>
      </c>
      <c r="X155" s="2" t="s">
        <v>1970</v>
      </c>
      <c r="Y155" s="2" t="s">
        <v>6565</v>
      </c>
      <c r="Z155" s="2" t="s">
        <v>6566</v>
      </c>
      <c r="AA155" s="2" t="s">
        <v>6567</v>
      </c>
      <c r="AB155" s="2" t="s">
        <v>6568</v>
      </c>
      <c r="AC155" s="2" t="s">
        <v>16346</v>
      </c>
      <c r="AD155" s="2" t="s">
        <v>16343</v>
      </c>
      <c r="AE155" s="2" t="s">
        <v>16347</v>
      </c>
      <c r="AF155" s="2" t="s">
        <v>16348</v>
      </c>
      <c r="AG155" s="2" t="s">
        <v>6573</v>
      </c>
      <c r="AH155" s="2" t="s">
        <v>6574</v>
      </c>
      <c r="AI155" s="324" t="s">
        <v>6575</v>
      </c>
    </row>
    <row r="156" spans="6:35" ht="15.75" x14ac:dyDescent="0.25">
      <c r="F156" s="312">
        <v>133</v>
      </c>
      <c r="G156" s="314" t="s">
        <v>150</v>
      </c>
      <c r="H156" s="234">
        <v>33</v>
      </c>
      <c r="I156" s="2" t="s">
        <v>1970</v>
      </c>
      <c r="J156" s="2" t="s">
        <v>16349</v>
      </c>
      <c r="K156" s="2" t="s">
        <v>16350</v>
      </c>
      <c r="L156" s="2" t="s">
        <v>15119</v>
      </c>
      <c r="M156" s="2" t="s">
        <v>15120</v>
      </c>
      <c r="N156" s="2" t="s">
        <v>16087</v>
      </c>
      <c r="O156" s="2" t="s">
        <v>16088</v>
      </c>
      <c r="P156" s="2" t="s">
        <v>6582</v>
      </c>
      <c r="Q156" s="2" t="s">
        <v>6583</v>
      </c>
      <c r="R156" s="2" t="s">
        <v>16351</v>
      </c>
      <c r="S156" s="2" t="s">
        <v>16352</v>
      </c>
      <c r="T156" s="324" t="s">
        <v>16353</v>
      </c>
      <c r="U156" s="283" t="s">
        <v>6584</v>
      </c>
      <c r="V156" s="4" t="s">
        <v>15101</v>
      </c>
      <c r="W156" s="3">
        <v>33</v>
      </c>
      <c r="X156" s="2" t="s">
        <v>1970</v>
      </c>
      <c r="Y156" s="2" t="s">
        <v>6576</v>
      </c>
      <c r="Z156" s="2" t="s">
        <v>6577</v>
      </c>
      <c r="AA156" s="2" t="s">
        <v>6578</v>
      </c>
      <c r="AB156" s="2" t="s">
        <v>6579</v>
      </c>
      <c r="AC156" s="2" t="s">
        <v>16354</v>
      </c>
      <c r="AD156" s="2" t="s">
        <v>16351</v>
      </c>
      <c r="AE156" s="2" t="s">
        <v>16355</v>
      </c>
      <c r="AF156" s="2" t="s">
        <v>16356</v>
      </c>
      <c r="AG156" s="2" t="s">
        <v>6584</v>
      </c>
      <c r="AH156" s="2" t="s">
        <v>6585</v>
      </c>
      <c r="AI156" s="324" t="s">
        <v>6586</v>
      </c>
    </row>
    <row r="157" spans="6:35" ht="15.75" x14ac:dyDescent="0.25">
      <c r="F157" s="312">
        <v>134</v>
      </c>
      <c r="G157" s="314" t="s">
        <v>151</v>
      </c>
      <c r="H157" s="234">
        <v>34</v>
      </c>
      <c r="I157" s="2" t="s">
        <v>1970</v>
      </c>
      <c r="J157" s="2" t="s">
        <v>16357</v>
      </c>
      <c r="K157" s="2" t="s">
        <v>16358</v>
      </c>
      <c r="L157" s="2" t="s">
        <v>15131</v>
      </c>
      <c r="M157" s="2" t="s">
        <v>15132</v>
      </c>
      <c r="N157" s="2" t="s">
        <v>16097</v>
      </c>
      <c r="O157" s="2" t="s">
        <v>16098</v>
      </c>
      <c r="P157" s="2" t="s">
        <v>6593</v>
      </c>
      <c r="Q157" s="2" t="s">
        <v>6594</v>
      </c>
      <c r="R157" s="2" t="s">
        <v>16359</v>
      </c>
      <c r="S157" s="2" t="s">
        <v>16360</v>
      </c>
      <c r="T157" s="324" t="s">
        <v>16361</v>
      </c>
      <c r="U157" s="283" t="s">
        <v>6595</v>
      </c>
      <c r="V157" s="4" t="s">
        <v>15101</v>
      </c>
      <c r="W157" s="3">
        <v>34</v>
      </c>
      <c r="X157" s="2" t="s">
        <v>1970</v>
      </c>
      <c r="Y157" s="2" t="s">
        <v>6587</v>
      </c>
      <c r="Z157" s="2" t="s">
        <v>6588</v>
      </c>
      <c r="AA157" s="2" t="s">
        <v>6589</v>
      </c>
      <c r="AB157" s="2" t="s">
        <v>6590</v>
      </c>
      <c r="AC157" s="2" t="s">
        <v>16362</v>
      </c>
      <c r="AD157" s="2" t="s">
        <v>16359</v>
      </c>
      <c r="AE157" s="2" t="s">
        <v>16363</v>
      </c>
      <c r="AF157" s="2" t="s">
        <v>16364</v>
      </c>
      <c r="AG157" s="2" t="s">
        <v>6595</v>
      </c>
      <c r="AH157" s="2" t="s">
        <v>6596</v>
      </c>
      <c r="AI157" s="324" t="s">
        <v>6597</v>
      </c>
    </row>
    <row r="158" spans="6:35" ht="15.75" x14ac:dyDescent="0.25">
      <c r="F158" s="312">
        <v>135</v>
      </c>
      <c r="G158" s="314" t="s">
        <v>152</v>
      </c>
      <c r="H158" s="234">
        <v>35</v>
      </c>
      <c r="I158" s="2" t="s">
        <v>1970</v>
      </c>
      <c r="J158" s="2" t="s">
        <v>16365</v>
      </c>
      <c r="K158" s="2" t="s">
        <v>16366</v>
      </c>
      <c r="L158" s="2" t="s">
        <v>15143</v>
      </c>
      <c r="M158" s="2" t="s">
        <v>15144</v>
      </c>
      <c r="N158" s="2" t="s">
        <v>16107</v>
      </c>
      <c r="O158" s="2" t="s">
        <v>16108</v>
      </c>
      <c r="P158" s="2" t="s">
        <v>6604</v>
      </c>
      <c r="Q158" s="2" t="s">
        <v>6605</v>
      </c>
      <c r="R158" s="2" t="s">
        <v>16367</v>
      </c>
      <c r="S158" s="2" t="s">
        <v>16368</v>
      </c>
      <c r="T158" s="324" t="s">
        <v>16369</v>
      </c>
      <c r="U158" s="283" t="s">
        <v>6606</v>
      </c>
      <c r="V158" s="4" t="s">
        <v>15101</v>
      </c>
      <c r="W158" s="3">
        <v>35</v>
      </c>
      <c r="X158" s="2" t="s">
        <v>1970</v>
      </c>
      <c r="Y158" s="2" t="s">
        <v>6598</v>
      </c>
      <c r="Z158" s="2" t="s">
        <v>6599</v>
      </c>
      <c r="AA158" s="2" t="s">
        <v>6600</v>
      </c>
      <c r="AB158" s="2" t="s">
        <v>6601</v>
      </c>
      <c r="AC158" s="2" t="s">
        <v>16370</v>
      </c>
      <c r="AD158" s="2" t="s">
        <v>16367</v>
      </c>
      <c r="AE158" s="2" t="s">
        <v>16371</v>
      </c>
      <c r="AF158" s="2" t="s">
        <v>16372</v>
      </c>
      <c r="AG158" s="2" t="s">
        <v>6606</v>
      </c>
      <c r="AH158" s="2" t="s">
        <v>6607</v>
      </c>
      <c r="AI158" s="324" t="s">
        <v>6608</v>
      </c>
    </row>
    <row r="159" spans="6:35" ht="15.75" x14ac:dyDescent="0.25">
      <c r="F159" s="312">
        <v>136</v>
      </c>
      <c r="G159" s="314" t="s">
        <v>153</v>
      </c>
      <c r="H159" s="234">
        <v>36</v>
      </c>
      <c r="I159" s="2" t="s">
        <v>1971</v>
      </c>
      <c r="J159" s="2" t="s">
        <v>16373</v>
      </c>
      <c r="K159" s="2" t="s">
        <v>16374</v>
      </c>
      <c r="L159" s="2" t="s">
        <v>15094</v>
      </c>
      <c r="M159" s="2" t="s">
        <v>15095</v>
      </c>
      <c r="N159" s="2" t="s">
        <v>16375</v>
      </c>
      <c r="O159" s="2" t="s">
        <v>16376</v>
      </c>
      <c r="P159" s="2" t="s">
        <v>6615</v>
      </c>
      <c r="Q159" s="2" t="s">
        <v>6616</v>
      </c>
      <c r="R159" s="2" t="s">
        <v>16377</v>
      </c>
      <c r="S159" s="2" t="s">
        <v>16378</v>
      </c>
      <c r="T159" s="324" t="s">
        <v>16379</v>
      </c>
      <c r="U159" s="283" t="s">
        <v>6617</v>
      </c>
      <c r="V159" s="4" t="s">
        <v>15101</v>
      </c>
      <c r="W159" s="3">
        <v>36</v>
      </c>
      <c r="X159" s="2" t="s">
        <v>1971</v>
      </c>
      <c r="Y159" s="2" t="s">
        <v>6609</v>
      </c>
      <c r="Z159" s="2" t="s">
        <v>6610</v>
      </c>
      <c r="AA159" s="2" t="s">
        <v>6611</v>
      </c>
      <c r="AB159" s="2" t="s">
        <v>6612</v>
      </c>
      <c r="AC159" s="2" t="s">
        <v>16380</v>
      </c>
      <c r="AD159" s="2" t="s">
        <v>16377</v>
      </c>
      <c r="AE159" s="2" t="s">
        <v>16381</v>
      </c>
      <c r="AF159" s="2" t="s">
        <v>16382</v>
      </c>
      <c r="AG159" s="2" t="s">
        <v>6617</v>
      </c>
      <c r="AH159" s="2" t="s">
        <v>6618</v>
      </c>
      <c r="AI159" s="324" t="s">
        <v>6619</v>
      </c>
    </row>
    <row r="160" spans="6:35" ht="15.75" x14ac:dyDescent="0.25">
      <c r="F160" s="312">
        <v>137</v>
      </c>
      <c r="G160" s="314" t="s">
        <v>155</v>
      </c>
      <c r="H160" s="234">
        <v>37</v>
      </c>
      <c r="I160" s="2" t="s">
        <v>1971</v>
      </c>
      <c r="J160" s="2" t="s">
        <v>16383</v>
      </c>
      <c r="K160" s="2" t="s">
        <v>16384</v>
      </c>
      <c r="L160" s="2" t="s">
        <v>15107</v>
      </c>
      <c r="M160" s="2" t="s">
        <v>15108</v>
      </c>
      <c r="N160" s="2" t="s">
        <v>16385</v>
      </c>
      <c r="O160" s="2" t="s">
        <v>16078</v>
      </c>
      <c r="P160" s="2" t="s">
        <v>6626</v>
      </c>
      <c r="Q160" s="2" t="s">
        <v>6627</v>
      </c>
      <c r="R160" s="2" t="s">
        <v>16386</v>
      </c>
      <c r="S160" s="2" t="s">
        <v>16387</v>
      </c>
      <c r="T160" s="324" t="s">
        <v>16388</v>
      </c>
      <c r="U160" s="283" t="s">
        <v>6628</v>
      </c>
      <c r="V160" s="4" t="s">
        <v>15101</v>
      </c>
      <c r="W160" s="3">
        <v>37</v>
      </c>
      <c r="X160" s="2" t="s">
        <v>1971</v>
      </c>
      <c r="Y160" s="2" t="s">
        <v>6620</v>
      </c>
      <c r="Z160" s="2" t="s">
        <v>6621</v>
      </c>
      <c r="AA160" s="2" t="s">
        <v>6622</v>
      </c>
      <c r="AB160" s="2" t="s">
        <v>6623</v>
      </c>
      <c r="AC160" s="2" t="s">
        <v>16389</v>
      </c>
      <c r="AD160" s="2" t="s">
        <v>16386</v>
      </c>
      <c r="AE160" s="2" t="s">
        <v>16390</v>
      </c>
      <c r="AF160" s="2" t="s">
        <v>16391</v>
      </c>
      <c r="AG160" s="2" t="s">
        <v>6628</v>
      </c>
      <c r="AH160" s="2" t="s">
        <v>6629</v>
      </c>
      <c r="AI160" s="324" t="s">
        <v>6630</v>
      </c>
    </row>
    <row r="161" spans="6:35" ht="15.75" x14ac:dyDescent="0.25">
      <c r="F161" s="312">
        <v>138</v>
      </c>
      <c r="G161" s="314" t="s">
        <v>156</v>
      </c>
      <c r="H161" s="234">
        <v>38</v>
      </c>
      <c r="I161" s="2" t="s">
        <v>1971</v>
      </c>
      <c r="J161" s="2" t="s">
        <v>16392</v>
      </c>
      <c r="K161" s="2" t="s">
        <v>16393</v>
      </c>
      <c r="L161" s="2" t="s">
        <v>15119</v>
      </c>
      <c r="M161" s="2" t="s">
        <v>15120</v>
      </c>
      <c r="N161" s="2" t="s">
        <v>16087</v>
      </c>
      <c r="O161" s="2" t="s">
        <v>16088</v>
      </c>
      <c r="P161" s="2" t="s">
        <v>6637</v>
      </c>
      <c r="Q161" s="2" t="s">
        <v>6638</v>
      </c>
      <c r="R161" s="2" t="s">
        <v>16394</v>
      </c>
      <c r="S161" s="2" t="s">
        <v>16395</v>
      </c>
      <c r="T161" s="324" t="s">
        <v>16396</v>
      </c>
      <c r="U161" s="283" t="s">
        <v>6639</v>
      </c>
      <c r="V161" s="4" t="s">
        <v>15101</v>
      </c>
      <c r="W161" s="3">
        <v>38</v>
      </c>
      <c r="X161" s="2" t="s">
        <v>1971</v>
      </c>
      <c r="Y161" s="2" t="s">
        <v>6631</v>
      </c>
      <c r="Z161" s="2" t="s">
        <v>6632</v>
      </c>
      <c r="AA161" s="2" t="s">
        <v>6633</v>
      </c>
      <c r="AB161" s="2" t="s">
        <v>6634</v>
      </c>
      <c r="AC161" s="2" t="s">
        <v>16397</v>
      </c>
      <c r="AD161" s="2" t="s">
        <v>16394</v>
      </c>
      <c r="AE161" s="2" t="s">
        <v>16398</v>
      </c>
      <c r="AF161" s="2" t="s">
        <v>16399</v>
      </c>
      <c r="AG161" s="2" t="s">
        <v>6639</v>
      </c>
      <c r="AH161" s="2" t="s">
        <v>6640</v>
      </c>
      <c r="AI161" s="324" t="s">
        <v>6641</v>
      </c>
    </row>
    <row r="162" spans="6:35" ht="15.75" x14ac:dyDescent="0.25">
      <c r="F162" s="312">
        <v>139</v>
      </c>
      <c r="G162" s="314" t="s">
        <v>157</v>
      </c>
      <c r="H162" s="234">
        <v>39</v>
      </c>
      <c r="I162" s="2" t="s">
        <v>1971</v>
      </c>
      <c r="J162" s="2" t="s">
        <v>16400</v>
      </c>
      <c r="K162" s="2" t="s">
        <v>16401</v>
      </c>
      <c r="L162" s="2" t="s">
        <v>15131</v>
      </c>
      <c r="M162" s="2" t="s">
        <v>15132</v>
      </c>
      <c r="N162" s="2" t="s">
        <v>16097</v>
      </c>
      <c r="O162" s="2" t="s">
        <v>16098</v>
      </c>
      <c r="P162" s="2" t="s">
        <v>6648</v>
      </c>
      <c r="Q162" s="2" t="s">
        <v>6649</v>
      </c>
      <c r="R162" s="2" t="s">
        <v>16402</v>
      </c>
      <c r="S162" s="2" t="s">
        <v>16403</v>
      </c>
      <c r="T162" s="324" t="s">
        <v>16404</v>
      </c>
      <c r="U162" s="283" t="s">
        <v>6650</v>
      </c>
      <c r="V162" s="4" t="s">
        <v>15101</v>
      </c>
      <c r="W162" s="3">
        <v>39</v>
      </c>
      <c r="X162" s="2" t="s">
        <v>1971</v>
      </c>
      <c r="Y162" s="2" t="s">
        <v>6642</v>
      </c>
      <c r="Z162" s="2" t="s">
        <v>6643</v>
      </c>
      <c r="AA162" s="2" t="s">
        <v>6644</v>
      </c>
      <c r="AB162" s="2" t="s">
        <v>6645</v>
      </c>
      <c r="AC162" s="2" t="s">
        <v>16405</v>
      </c>
      <c r="AD162" s="2" t="s">
        <v>16402</v>
      </c>
      <c r="AE162" s="2" t="s">
        <v>16406</v>
      </c>
      <c r="AF162" s="2" t="s">
        <v>16407</v>
      </c>
      <c r="AG162" s="2" t="s">
        <v>6650</v>
      </c>
      <c r="AH162" s="2" t="s">
        <v>6651</v>
      </c>
      <c r="AI162" s="324" t="s">
        <v>6652</v>
      </c>
    </row>
    <row r="163" spans="6:35" ht="15.75" x14ac:dyDescent="0.25">
      <c r="F163" s="312">
        <v>140</v>
      </c>
      <c r="G163" s="314" t="s">
        <v>158</v>
      </c>
      <c r="H163" s="234">
        <v>40</v>
      </c>
      <c r="I163" s="2" t="s">
        <v>1971</v>
      </c>
      <c r="J163" s="2" t="s">
        <v>16408</v>
      </c>
      <c r="K163" s="2" t="s">
        <v>16409</v>
      </c>
      <c r="L163" s="2" t="s">
        <v>15143</v>
      </c>
      <c r="M163" s="2" t="s">
        <v>15144</v>
      </c>
      <c r="N163" s="2" t="s">
        <v>16107</v>
      </c>
      <c r="O163" s="2" t="s">
        <v>16108</v>
      </c>
      <c r="P163" s="2" t="s">
        <v>6659</v>
      </c>
      <c r="Q163" s="2" t="s">
        <v>6660</v>
      </c>
      <c r="R163" s="2" t="s">
        <v>16410</v>
      </c>
      <c r="S163" s="2" t="s">
        <v>16411</v>
      </c>
      <c r="T163" s="324" t="s">
        <v>16412</v>
      </c>
      <c r="U163" s="283" t="s">
        <v>6661</v>
      </c>
      <c r="V163" s="4" t="s">
        <v>15101</v>
      </c>
      <c r="W163" s="3">
        <v>40</v>
      </c>
      <c r="X163" s="2" t="s">
        <v>1971</v>
      </c>
      <c r="Y163" s="2" t="s">
        <v>6653</v>
      </c>
      <c r="Z163" s="2" t="s">
        <v>6654</v>
      </c>
      <c r="AA163" s="2" t="s">
        <v>6655</v>
      </c>
      <c r="AB163" s="2" t="s">
        <v>6656</v>
      </c>
      <c r="AC163" s="2" t="s">
        <v>16413</v>
      </c>
      <c r="AD163" s="2" t="s">
        <v>16410</v>
      </c>
      <c r="AE163" s="2" t="s">
        <v>16414</v>
      </c>
      <c r="AF163" s="2" t="s">
        <v>16415</v>
      </c>
      <c r="AG163" s="2" t="s">
        <v>6661</v>
      </c>
      <c r="AH163" s="2" t="s">
        <v>6662</v>
      </c>
      <c r="AI163" s="324" t="s">
        <v>6663</v>
      </c>
    </row>
    <row r="164" spans="6:35" ht="15.75" x14ac:dyDescent="0.25">
      <c r="F164" s="312">
        <v>141</v>
      </c>
      <c r="G164" s="314" t="s">
        <v>159</v>
      </c>
      <c r="H164" s="234">
        <v>41</v>
      </c>
      <c r="I164" s="2" t="s">
        <v>1972</v>
      </c>
      <c r="J164" s="2" t="s">
        <v>16416</v>
      </c>
      <c r="K164" s="2" t="s">
        <v>16417</v>
      </c>
      <c r="L164" s="2" t="s">
        <v>15094</v>
      </c>
      <c r="M164" s="2" t="s">
        <v>15095</v>
      </c>
      <c r="N164" s="2" t="s">
        <v>16418</v>
      </c>
      <c r="O164" s="2" t="s">
        <v>16419</v>
      </c>
      <c r="P164" s="2" t="s">
        <v>6670</v>
      </c>
      <c r="Q164" s="2" t="s">
        <v>6671</v>
      </c>
      <c r="R164" s="2" t="s">
        <v>16420</v>
      </c>
      <c r="S164" s="2" t="s">
        <v>16421</v>
      </c>
      <c r="T164" s="324" t="s">
        <v>16422</v>
      </c>
      <c r="U164" s="283" t="s">
        <v>6672</v>
      </c>
      <c r="V164" s="4" t="s">
        <v>15101</v>
      </c>
      <c r="W164" s="3">
        <v>41</v>
      </c>
      <c r="X164" s="2" t="s">
        <v>1972</v>
      </c>
      <c r="Y164" s="2" t="s">
        <v>6664</v>
      </c>
      <c r="Z164" s="2" t="s">
        <v>6665</v>
      </c>
      <c r="AA164" s="2" t="s">
        <v>6666</v>
      </c>
      <c r="AB164" s="2" t="s">
        <v>6667</v>
      </c>
      <c r="AC164" s="2" t="s">
        <v>16423</v>
      </c>
      <c r="AD164" s="2" t="s">
        <v>16420</v>
      </c>
      <c r="AE164" s="2" t="s">
        <v>16424</v>
      </c>
      <c r="AF164" s="2" t="s">
        <v>16425</v>
      </c>
      <c r="AG164" s="2" t="s">
        <v>6672</v>
      </c>
      <c r="AH164" s="2" t="s">
        <v>6673</v>
      </c>
      <c r="AI164" s="324" t="s">
        <v>6674</v>
      </c>
    </row>
    <row r="165" spans="6:35" ht="15.75" x14ac:dyDescent="0.25">
      <c r="F165" s="312">
        <v>142</v>
      </c>
      <c r="G165" s="314" t="s">
        <v>161</v>
      </c>
      <c r="H165" s="234">
        <v>42</v>
      </c>
      <c r="I165" s="2" t="s">
        <v>1972</v>
      </c>
      <c r="J165" s="2" t="s">
        <v>16426</v>
      </c>
      <c r="K165" s="2" t="s">
        <v>16427</v>
      </c>
      <c r="L165" s="2" t="s">
        <v>15107</v>
      </c>
      <c r="M165" s="2" t="s">
        <v>15108</v>
      </c>
      <c r="N165" s="2" t="s">
        <v>16428</v>
      </c>
      <c r="O165" s="2" t="s">
        <v>16078</v>
      </c>
      <c r="P165" s="2" t="s">
        <v>6681</v>
      </c>
      <c r="Q165" s="2" t="s">
        <v>6682</v>
      </c>
      <c r="R165" s="2" t="s">
        <v>16429</v>
      </c>
      <c r="S165" s="2" t="s">
        <v>16430</v>
      </c>
      <c r="T165" s="324" t="s">
        <v>16431</v>
      </c>
      <c r="U165" s="283" t="s">
        <v>6683</v>
      </c>
      <c r="V165" s="4" t="s">
        <v>15101</v>
      </c>
      <c r="W165" s="3">
        <v>42</v>
      </c>
      <c r="X165" s="2" t="s">
        <v>1972</v>
      </c>
      <c r="Y165" s="2" t="s">
        <v>6675</v>
      </c>
      <c r="Z165" s="2" t="s">
        <v>6676</v>
      </c>
      <c r="AA165" s="2" t="s">
        <v>6677</v>
      </c>
      <c r="AB165" s="2" t="s">
        <v>6678</v>
      </c>
      <c r="AC165" s="2" t="s">
        <v>16432</v>
      </c>
      <c r="AD165" s="2" t="s">
        <v>16429</v>
      </c>
      <c r="AE165" s="2" t="s">
        <v>16433</v>
      </c>
      <c r="AF165" s="2" t="s">
        <v>16434</v>
      </c>
      <c r="AG165" s="2" t="s">
        <v>6683</v>
      </c>
      <c r="AH165" s="2" t="s">
        <v>6684</v>
      </c>
      <c r="AI165" s="324" t="s">
        <v>6685</v>
      </c>
    </row>
    <row r="166" spans="6:35" ht="15.75" x14ac:dyDescent="0.25">
      <c r="F166" s="312">
        <v>143</v>
      </c>
      <c r="G166" s="314" t="s">
        <v>162</v>
      </c>
      <c r="H166" s="234">
        <v>43</v>
      </c>
      <c r="I166" s="2" t="s">
        <v>1972</v>
      </c>
      <c r="J166" s="2" t="s">
        <v>16435</v>
      </c>
      <c r="K166" s="2" t="s">
        <v>16436</v>
      </c>
      <c r="L166" s="2" t="s">
        <v>15119</v>
      </c>
      <c r="M166" s="2" t="s">
        <v>15120</v>
      </c>
      <c r="N166" s="2" t="s">
        <v>16087</v>
      </c>
      <c r="O166" s="2" t="s">
        <v>16088</v>
      </c>
      <c r="P166" s="2" t="s">
        <v>6692</v>
      </c>
      <c r="Q166" s="2" t="s">
        <v>6693</v>
      </c>
      <c r="R166" s="2" t="s">
        <v>16437</v>
      </c>
      <c r="S166" s="2" t="s">
        <v>16438</v>
      </c>
      <c r="T166" s="324" t="s">
        <v>16439</v>
      </c>
      <c r="U166" s="283" t="s">
        <v>6694</v>
      </c>
      <c r="V166" s="4" t="s">
        <v>15101</v>
      </c>
      <c r="W166" s="3">
        <v>43</v>
      </c>
      <c r="X166" s="2" t="s">
        <v>1972</v>
      </c>
      <c r="Y166" s="2" t="s">
        <v>6686</v>
      </c>
      <c r="Z166" s="2" t="s">
        <v>6687</v>
      </c>
      <c r="AA166" s="2" t="s">
        <v>6688</v>
      </c>
      <c r="AB166" s="2" t="s">
        <v>6689</v>
      </c>
      <c r="AC166" s="2" t="s">
        <v>16440</v>
      </c>
      <c r="AD166" s="2" t="s">
        <v>16437</v>
      </c>
      <c r="AE166" s="2" t="s">
        <v>16441</v>
      </c>
      <c r="AF166" s="2" t="s">
        <v>16442</v>
      </c>
      <c r="AG166" s="2" t="s">
        <v>6694</v>
      </c>
      <c r="AH166" s="2" t="s">
        <v>6695</v>
      </c>
      <c r="AI166" s="324" t="s">
        <v>6696</v>
      </c>
    </row>
    <row r="167" spans="6:35" ht="15.75" x14ac:dyDescent="0.25">
      <c r="F167" s="312">
        <v>144</v>
      </c>
      <c r="G167" s="314" t="s">
        <v>163</v>
      </c>
      <c r="H167" s="234">
        <v>44</v>
      </c>
      <c r="I167" s="2" t="s">
        <v>1972</v>
      </c>
      <c r="J167" s="2" t="s">
        <v>16443</v>
      </c>
      <c r="K167" s="2" t="s">
        <v>16444</v>
      </c>
      <c r="L167" s="2" t="s">
        <v>15131</v>
      </c>
      <c r="M167" s="2" t="s">
        <v>15132</v>
      </c>
      <c r="N167" s="2" t="s">
        <v>16097</v>
      </c>
      <c r="O167" s="2" t="s">
        <v>16098</v>
      </c>
      <c r="P167" s="2" t="s">
        <v>6703</v>
      </c>
      <c r="Q167" s="2" t="s">
        <v>6704</v>
      </c>
      <c r="R167" s="2" t="s">
        <v>16445</v>
      </c>
      <c r="S167" s="2" t="s">
        <v>16446</v>
      </c>
      <c r="T167" s="324" t="s">
        <v>16447</v>
      </c>
      <c r="U167" s="283" t="s">
        <v>6705</v>
      </c>
      <c r="V167" s="4" t="s">
        <v>15101</v>
      </c>
      <c r="W167" s="3">
        <v>44</v>
      </c>
      <c r="X167" s="2" t="s">
        <v>1972</v>
      </c>
      <c r="Y167" s="2" t="s">
        <v>6697</v>
      </c>
      <c r="Z167" s="2" t="s">
        <v>6698</v>
      </c>
      <c r="AA167" s="2" t="s">
        <v>6699</v>
      </c>
      <c r="AB167" s="2" t="s">
        <v>6700</v>
      </c>
      <c r="AC167" s="2" t="s">
        <v>16448</v>
      </c>
      <c r="AD167" s="2" t="s">
        <v>16445</v>
      </c>
      <c r="AE167" s="2" t="s">
        <v>16449</v>
      </c>
      <c r="AF167" s="2" t="s">
        <v>16450</v>
      </c>
      <c r="AG167" s="2" t="s">
        <v>6705</v>
      </c>
      <c r="AH167" s="2" t="s">
        <v>6706</v>
      </c>
      <c r="AI167" s="324" t="s">
        <v>6707</v>
      </c>
    </row>
    <row r="168" spans="6:35" ht="15.75" x14ac:dyDescent="0.25">
      <c r="F168" s="312">
        <v>145</v>
      </c>
      <c r="G168" s="314" t="s">
        <v>164</v>
      </c>
      <c r="H168" s="234">
        <v>45</v>
      </c>
      <c r="I168" s="2" t="s">
        <v>1972</v>
      </c>
      <c r="J168" s="2" t="s">
        <v>16451</v>
      </c>
      <c r="K168" s="2" t="s">
        <v>16452</v>
      </c>
      <c r="L168" s="2" t="s">
        <v>15143</v>
      </c>
      <c r="M168" s="2" t="s">
        <v>15144</v>
      </c>
      <c r="N168" s="2" t="s">
        <v>16107</v>
      </c>
      <c r="O168" s="2" t="s">
        <v>16108</v>
      </c>
      <c r="P168" s="2" t="s">
        <v>6714</v>
      </c>
      <c r="Q168" s="2" t="s">
        <v>6715</v>
      </c>
      <c r="R168" s="2" t="s">
        <v>16453</v>
      </c>
      <c r="S168" s="2" t="s">
        <v>16454</v>
      </c>
      <c r="T168" s="324" t="s">
        <v>16455</v>
      </c>
      <c r="U168" s="283" t="s">
        <v>6716</v>
      </c>
      <c r="V168" s="4" t="s">
        <v>15101</v>
      </c>
      <c r="W168" s="3">
        <v>45</v>
      </c>
      <c r="X168" s="2" t="s">
        <v>1972</v>
      </c>
      <c r="Y168" s="2" t="s">
        <v>6708</v>
      </c>
      <c r="Z168" s="2" t="s">
        <v>6709</v>
      </c>
      <c r="AA168" s="2" t="s">
        <v>6710</v>
      </c>
      <c r="AB168" s="2" t="s">
        <v>6711</v>
      </c>
      <c r="AC168" s="2" t="s">
        <v>16456</v>
      </c>
      <c r="AD168" s="2" t="s">
        <v>16453</v>
      </c>
      <c r="AE168" s="2" t="s">
        <v>16457</v>
      </c>
      <c r="AF168" s="2" t="s">
        <v>16458</v>
      </c>
      <c r="AG168" s="2" t="s">
        <v>6716</v>
      </c>
      <c r="AH168" s="2" t="s">
        <v>6717</v>
      </c>
      <c r="AI168" s="324" t="s">
        <v>6718</v>
      </c>
    </row>
    <row r="169" spans="6:35" ht="15.75" x14ac:dyDescent="0.25">
      <c r="F169" s="312">
        <v>146</v>
      </c>
      <c r="G169" s="314" t="s">
        <v>165</v>
      </c>
      <c r="H169" s="234">
        <v>46</v>
      </c>
      <c r="I169" s="2" t="s">
        <v>1973</v>
      </c>
      <c r="J169" s="2" t="s">
        <v>16459</v>
      </c>
      <c r="K169" s="2" t="s">
        <v>16460</v>
      </c>
      <c r="L169" s="2" t="s">
        <v>15094</v>
      </c>
      <c r="M169" s="2" t="s">
        <v>15095</v>
      </c>
      <c r="N169" s="2" t="s">
        <v>16461</v>
      </c>
      <c r="O169" s="2" t="s">
        <v>16462</v>
      </c>
      <c r="P169" s="2" t="s">
        <v>6725</v>
      </c>
      <c r="Q169" s="2" t="s">
        <v>6726</v>
      </c>
      <c r="R169" s="2" t="s">
        <v>16463</v>
      </c>
      <c r="S169" s="2" t="s">
        <v>16464</v>
      </c>
      <c r="T169" s="324" t="s">
        <v>16465</v>
      </c>
      <c r="U169" s="283" t="s">
        <v>6727</v>
      </c>
      <c r="V169" s="4" t="s">
        <v>15101</v>
      </c>
      <c r="W169" s="3">
        <v>46</v>
      </c>
      <c r="X169" s="2" t="s">
        <v>1973</v>
      </c>
      <c r="Y169" s="2" t="s">
        <v>6719</v>
      </c>
      <c r="Z169" s="2" t="s">
        <v>6720</v>
      </c>
      <c r="AA169" s="2" t="s">
        <v>6721</v>
      </c>
      <c r="AB169" s="2" t="s">
        <v>6722</v>
      </c>
      <c r="AC169" s="2" t="s">
        <v>16466</v>
      </c>
      <c r="AD169" s="2" t="s">
        <v>16463</v>
      </c>
      <c r="AE169" s="2" t="s">
        <v>16467</v>
      </c>
      <c r="AF169" s="2" t="s">
        <v>16468</v>
      </c>
      <c r="AG169" s="2" t="s">
        <v>6727</v>
      </c>
      <c r="AH169" s="2" t="s">
        <v>6728</v>
      </c>
      <c r="AI169" s="324" t="s">
        <v>6729</v>
      </c>
    </row>
    <row r="170" spans="6:35" ht="15.75" x14ac:dyDescent="0.25">
      <c r="F170" s="312">
        <v>147</v>
      </c>
      <c r="G170" s="314" t="s">
        <v>167</v>
      </c>
      <c r="H170" s="234">
        <v>47</v>
      </c>
      <c r="I170" s="2" t="s">
        <v>1973</v>
      </c>
      <c r="J170" s="2" t="s">
        <v>16469</v>
      </c>
      <c r="K170" s="2" t="s">
        <v>16470</v>
      </c>
      <c r="L170" s="2" t="s">
        <v>15107</v>
      </c>
      <c r="M170" s="2" t="s">
        <v>15108</v>
      </c>
      <c r="N170" s="2" t="s">
        <v>16471</v>
      </c>
      <c r="O170" s="2" t="s">
        <v>16078</v>
      </c>
      <c r="P170" s="2" t="s">
        <v>6736</v>
      </c>
      <c r="Q170" s="2" t="s">
        <v>6737</v>
      </c>
      <c r="R170" s="2" t="s">
        <v>16472</v>
      </c>
      <c r="S170" s="2" t="s">
        <v>16473</v>
      </c>
      <c r="T170" s="324" t="s">
        <v>16474</v>
      </c>
      <c r="U170" s="283" t="s">
        <v>6738</v>
      </c>
      <c r="V170" s="4" t="s">
        <v>15101</v>
      </c>
      <c r="W170" s="3">
        <v>47</v>
      </c>
      <c r="X170" s="2" t="s">
        <v>1973</v>
      </c>
      <c r="Y170" s="2" t="s">
        <v>6730</v>
      </c>
      <c r="Z170" s="2" t="s">
        <v>6731</v>
      </c>
      <c r="AA170" s="2" t="s">
        <v>6732</v>
      </c>
      <c r="AB170" s="2" t="s">
        <v>6733</v>
      </c>
      <c r="AC170" s="2" t="s">
        <v>16475</v>
      </c>
      <c r="AD170" s="2" t="s">
        <v>16472</v>
      </c>
      <c r="AE170" s="2" t="s">
        <v>16476</v>
      </c>
      <c r="AF170" s="2" t="s">
        <v>16477</v>
      </c>
      <c r="AG170" s="2" t="s">
        <v>6738</v>
      </c>
      <c r="AH170" s="2" t="s">
        <v>6739</v>
      </c>
      <c r="AI170" s="324" t="s">
        <v>6740</v>
      </c>
    </row>
    <row r="171" spans="6:35" ht="15.75" x14ac:dyDescent="0.25">
      <c r="F171" s="312">
        <v>148</v>
      </c>
      <c r="G171" s="314" t="s">
        <v>168</v>
      </c>
      <c r="H171" s="234">
        <v>48</v>
      </c>
      <c r="I171" s="2" t="s">
        <v>1973</v>
      </c>
      <c r="J171" s="2" t="s">
        <v>16478</v>
      </c>
      <c r="K171" s="2" t="s">
        <v>16479</v>
      </c>
      <c r="L171" s="2" t="s">
        <v>15119</v>
      </c>
      <c r="M171" s="2" t="s">
        <v>15120</v>
      </c>
      <c r="N171" s="2" t="s">
        <v>16087</v>
      </c>
      <c r="O171" s="2" t="s">
        <v>16088</v>
      </c>
      <c r="P171" s="2" t="s">
        <v>6747</v>
      </c>
      <c r="Q171" s="2" t="s">
        <v>6748</v>
      </c>
      <c r="R171" s="2" t="s">
        <v>16480</v>
      </c>
      <c r="S171" s="2" t="s">
        <v>16481</v>
      </c>
      <c r="T171" s="324" t="s">
        <v>16482</v>
      </c>
      <c r="U171" s="283" t="s">
        <v>6749</v>
      </c>
      <c r="V171" s="4" t="s">
        <v>15101</v>
      </c>
      <c r="W171" s="3">
        <v>48</v>
      </c>
      <c r="X171" s="2" t="s">
        <v>1973</v>
      </c>
      <c r="Y171" s="2" t="s">
        <v>6741</v>
      </c>
      <c r="Z171" s="2" t="s">
        <v>6742</v>
      </c>
      <c r="AA171" s="2" t="s">
        <v>6743</v>
      </c>
      <c r="AB171" s="2" t="s">
        <v>6744</v>
      </c>
      <c r="AC171" s="2" t="s">
        <v>16483</v>
      </c>
      <c r="AD171" s="2" t="s">
        <v>16480</v>
      </c>
      <c r="AE171" s="2" t="s">
        <v>16484</v>
      </c>
      <c r="AF171" s="2" t="s">
        <v>16485</v>
      </c>
      <c r="AG171" s="2" t="s">
        <v>6749</v>
      </c>
      <c r="AH171" s="2" t="s">
        <v>6750</v>
      </c>
      <c r="AI171" s="324" t="s">
        <v>6751</v>
      </c>
    </row>
    <row r="172" spans="6:35" ht="15.75" x14ac:dyDescent="0.25">
      <c r="F172" s="312">
        <v>149</v>
      </c>
      <c r="G172" s="314" t="s">
        <v>169</v>
      </c>
      <c r="H172" s="234">
        <v>49</v>
      </c>
      <c r="I172" s="2" t="s">
        <v>1973</v>
      </c>
      <c r="J172" s="2" t="s">
        <v>16486</v>
      </c>
      <c r="K172" s="2" t="s">
        <v>16487</v>
      </c>
      <c r="L172" s="2" t="s">
        <v>15131</v>
      </c>
      <c r="M172" s="2" t="s">
        <v>15132</v>
      </c>
      <c r="N172" s="2" t="s">
        <v>16097</v>
      </c>
      <c r="O172" s="2" t="s">
        <v>16098</v>
      </c>
      <c r="P172" s="2" t="s">
        <v>6758</v>
      </c>
      <c r="Q172" s="2" t="s">
        <v>6759</v>
      </c>
      <c r="R172" s="2" t="s">
        <v>16488</v>
      </c>
      <c r="S172" s="2" t="s">
        <v>16489</v>
      </c>
      <c r="T172" s="324" t="s">
        <v>16490</v>
      </c>
      <c r="U172" s="283" t="s">
        <v>6760</v>
      </c>
      <c r="V172" s="4" t="s">
        <v>15101</v>
      </c>
      <c r="W172" s="3">
        <v>49</v>
      </c>
      <c r="X172" s="2" t="s">
        <v>1973</v>
      </c>
      <c r="Y172" s="2" t="s">
        <v>6752</v>
      </c>
      <c r="Z172" s="2" t="s">
        <v>6753</v>
      </c>
      <c r="AA172" s="2" t="s">
        <v>6754</v>
      </c>
      <c r="AB172" s="2" t="s">
        <v>6755</v>
      </c>
      <c r="AC172" s="2" t="s">
        <v>16491</v>
      </c>
      <c r="AD172" s="2" t="s">
        <v>16488</v>
      </c>
      <c r="AE172" s="2" t="s">
        <v>16492</v>
      </c>
      <c r="AF172" s="2" t="s">
        <v>16493</v>
      </c>
      <c r="AG172" s="2" t="s">
        <v>6760</v>
      </c>
      <c r="AH172" s="2" t="s">
        <v>6761</v>
      </c>
      <c r="AI172" s="324" t="s">
        <v>6762</v>
      </c>
    </row>
    <row r="173" spans="6:35" ht="15.75" x14ac:dyDescent="0.25">
      <c r="F173" s="312">
        <v>150</v>
      </c>
      <c r="G173" s="314" t="s">
        <v>170</v>
      </c>
      <c r="H173" s="234">
        <v>50</v>
      </c>
      <c r="I173" s="2" t="s">
        <v>1973</v>
      </c>
      <c r="J173" s="2" t="s">
        <v>16494</v>
      </c>
      <c r="K173" s="2" t="s">
        <v>16495</v>
      </c>
      <c r="L173" s="2" t="s">
        <v>15143</v>
      </c>
      <c r="M173" s="2" t="s">
        <v>15144</v>
      </c>
      <c r="N173" s="2" t="s">
        <v>16107</v>
      </c>
      <c r="O173" s="2" t="s">
        <v>16108</v>
      </c>
      <c r="P173" s="2" t="s">
        <v>6769</v>
      </c>
      <c r="Q173" s="2" t="s">
        <v>6770</v>
      </c>
      <c r="R173" s="2" t="s">
        <v>16496</v>
      </c>
      <c r="S173" s="2" t="s">
        <v>16497</v>
      </c>
      <c r="T173" s="324" t="s">
        <v>16498</v>
      </c>
      <c r="U173" s="283" t="s">
        <v>6771</v>
      </c>
      <c r="V173" s="4" t="s">
        <v>15101</v>
      </c>
      <c r="W173" s="3">
        <v>50</v>
      </c>
      <c r="X173" s="2" t="s">
        <v>1973</v>
      </c>
      <c r="Y173" s="2" t="s">
        <v>6763</v>
      </c>
      <c r="Z173" s="2" t="s">
        <v>6764</v>
      </c>
      <c r="AA173" s="2" t="s">
        <v>6765</v>
      </c>
      <c r="AB173" s="2" t="s">
        <v>6766</v>
      </c>
      <c r="AC173" s="2" t="s">
        <v>16499</v>
      </c>
      <c r="AD173" s="2" t="s">
        <v>16496</v>
      </c>
      <c r="AE173" s="2" t="s">
        <v>16500</v>
      </c>
      <c r="AF173" s="2" t="s">
        <v>16501</v>
      </c>
      <c r="AG173" s="2" t="s">
        <v>6771</v>
      </c>
      <c r="AH173" s="2" t="s">
        <v>6772</v>
      </c>
      <c r="AI173" s="324" t="s">
        <v>6773</v>
      </c>
    </row>
    <row r="174" spans="6:35" ht="15.75" x14ac:dyDescent="0.25">
      <c r="F174" s="312">
        <v>151</v>
      </c>
      <c r="G174" s="314" t="s">
        <v>171</v>
      </c>
      <c r="H174" s="234">
        <v>51</v>
      </c>
      <c r="I174" s="2" t="s">
        <v>1974</v>
      </c>
      <c r="J174" s="2" t="s">
        <v>16502</v>
      </c>
      <c r="K174" s="2" t="s">
        <v>16503</v>
      </c>
      <c r="L174" s="2" t="s">
        <v>15094</v>
      </c>
      <c r="M174" s="2" t="s">
        <v>15095</v>
      </c>
      <c r="N174" s="2" t="s">
        <v>16504</v>
      </c>
      <c r="O174" s="2" t="s">
        <v>16505</v>
      </c>
      <c r="P174" s="2" t="s">
        <v>6780</v>
      </c>
      <c r="Q174" s="2" t="s">
        <v>6781</v>
      </c>
      <c r="R174" s="2" t="s">
        <v>16506</v>
      </c>
      <c r="S174" s="2" t="s">
        <v>16507</v>
      </c>
      <c r="T174" s="324" t="s">
        <v>16508</v>
      </c>
      <c r="U174" s="283" t="s">
        <v>6782</v>
      </c>
      <c r="V174" s="4" t="s">
        <v>15101</v>
      </c>
      <c r="W174" s="3">
        <v>51</v>
      </c>
      <c r="X174" s="2" t="s">
        <v>1974</v>
      </c>
      <c r="Y174" s="2" t="s">
        <v>6774</v>
      </c>
      <c r="Z174" s="2" t="s">
        <v>6775</v>
      </c>
      <c r="AA174" s="2" t="s">
        <v>6776</v>
      </c>
      <c r="AB174" s="2" t="s">
        <v>6777</v>
      </c>
      <c r="AC174" s="2" t="s">
        <v>16509</v>
      </c>
      <c r="AD174" s="2" t="s">
        <v>16506</v>
      </c>
      <c r="AE174" s="2" t="s">
        <v>16510</v>
      </c>
      <c r="AF174" s="2" t="s">
        <v>16511</v>
      </c>
      <c r="AG174" s="2" t="s">
        <v>6782</v>
      </c>
      <c r="AH174" s="2" t="s">
        <v>6783</v>
      </c>
      <c r="AI174" s="324" t="s">
        <v>6784</v>
      </c>
    </row>
    <row r="175" spans="6:35" ht="15.75" x14ac:dyDescent="0.25">
      <c r="F175" s="312">
        <v>152</v>
      </c>
      <c r="G175" s="314" t="s">
        <v>173</v>
      </c>
      <c r="H175" s="234">
        <v>52</v>
      </c>
      <c r="I175" s="2" t="s">
        <v>1974</v>
      </c>
      <c r="J175" s="2" t="s">
        <v>16512</v>
      </c>
      <c r="K175" s="2" t="s">
        <v>16513</v>
      </c>
      <c r="L175" s="2" t="s">
        <v>15107</v>
      </c>
      <c r="M175" s="2" t="s">
        <v>15108</v>
      </c>
      <c r="N175" s="2" t="s">
        <v>16514</v>
      </c>
      <c r="O175" s="2" t="s">
        <v>16078</v>
      </c>
      <c r="P175" s="2" t="s">
        <v>6791</v>
      </c>
      <c r="Q175" s="2" t="s">
        <v>6792</v>
      </c>
      <c r="R175" s="2" t="s">
        <v>16515</v>
      </c>
      <c r="S175" s="2" t="s">
        <v>16516</v>
      </c>
      <c r="T175" s="324" t="s">
        <v>16517</v>
      </c>
      <c r="U175" s="283" t="s">
        <v>6793</v>
      </c>
      <c r="V175" s="4" t="s">
        <v>15101</v>
      </c>
      <c r="W175" s="3">
        <v>52</v>
      </c>
      <c r="X175" s="2" t="s">
        <v>1974</v>
      </c>
      <c r="Y175" s="2" t="s">
        <v>6785</v>
      </c>
      <c r="Z175" s="2" t="s">
        <v>6786</v>
      </c>
      <c r="AA175" s="2" t="s">
        <v>6787</v>
      </c>
      <c r="AB175" s="2" t="s">
        <v>6788</v>
      </c>
      <c r="AC175" s="2" t="s">
        <v>16518</v>
      </c>
      <c r="AD175" s="2" t="s">
        <v>16515</v>
      </c>
      <c r="AE175" s="2" t="s">
        <v>16519</v>
      </c>
      <c r="AF175" s="2" t="s">
        <v>16520</v>
      </c>
      <c r="AG175" s="2" t="s">
        <v>6793</v>
      </c>
      <c r="AH175" s="2" t="s">
        <v>6794</v>
      </c>
      <c r="AI175" s="324" t="s">
        <v>6795</v>
      </c>
    </row>
    <row r="176" spans="6:35" ht="15.75" x14ac:dyDescent="0.25">
      <c r="F176" s="312">
        <v>153</v>
      </c>
      <c r="G176" s="314" t="s">
        <v>174</v>
      </c>
      <c r="H176" s="234">
        <v>53</v>
      </c>
      <c r="I176" s="2" t="s">
        <v>1974</v>
      </c>
      <c r="J176" s="2" t="s">
        <v>16521</v>
      </c>
      <c r="K176" s="2" t="s">
        <v>16522</v>
      </c>
      <c r="L176" s="2" t="s">
        <v>15119</v>
      </c>
      <c r="M176" s="2" t="s">
        <v>15120</v>
      </c>
      <c r="N176" s="2" t="s">
        <v>16087</v>
      </c>
      <c r="O176" s="2" t="s">
        <v>16088</v>
      </c>
      <c r="P176" s="2" t="s">
        <v>6802</v>
      </c>
      <c r="Q176" s="2" t="s">
        <v>6803</v>
      </c>
      <c r="R176" s="2" t="s">
        <v>16523</v>
      </c>
      <c r="S176" s="2" t="s">
        <v>16524</v>
      </c>
      <c r="T176" s="324" t="s">
        <v>16525</v>
      </c>
      <c r="U176" s="283" t="s">
        <v>6804</v>
      </c>
      <c r="V176" s="4" t="s">
        <v>15101</v>
      </c>
      <c r="W176" s="3">
        <v>53</v>
      </c>
      <c r="X176" s="2" t="s">
        <v>1974</v>
      </c>
      <c r="Y176" s="2" t="s">
        <v>6796</v>
      </c>
      <c r="Z176" s="2" t="s">
        <v>6797</v>
      </c>
      <c r="AA176" s="2" t="s">
        <v>6798</v>
      </c>
      <c r="AB176" s="2" t="s">
        <v>6799</v>
      </c>
      <c r="AC176" s="2" t="s">
        <v>16526</v>
      </c>
      <c r="AD176" s="2" t="s">
        <v>16523</v>
      </c>
      <c r="AE176" s="2" t="s">
        <v>16527</v>
      </c>
      <c r="AF176" s="2" t="s">
        <v>16528</v>
      </c>
      <c r="AG176" s="2" t="s">
        <v>6804</v>
      </c>
      <c r="AH176" s="2" t="s">
        <v>6805</v>
      </c>
      <c r="AI176" s="324" t="s">
        <v>6806</v>
      </c>
    </row>
    <row r="177" spans="6:35" ht="15.75" x14ac:dyDescent="0.25">
      <c r="F177" s="312">
        <v>154</v>
      </c>
      <c r="G177" s="314" t="s">
        <v>175</v>
      </c>
      <c r="H177" s="234">
        <v>54</v>
      </c>
      <c r="I177" s="2" t="s">
        <v>1974</v>
      </c>
      <c r="J177" s="2" t="s">
        <v>16529</v>
      </c>
      <c r="K177" s="2" t="s">
        <v>16530</v>
      </c>
      <c r="L177" s="2" t="s">
        <v>15131</v>
      </c>
      <c r="M177" s="2" t="s">
        <v>15132</v>
      </c>
      <c r="N177" s="2" t="s">
        <v>16097</v>
      </c>
      <c r="O177" s="2" t="s">
        <v>16098</v>
      </c>
      <c r="P177" s="2" t="s">
        <v>6813</v>
      </c>
      <c r="Q177" s="2" t="s">
        <v>6814</v>
      </c>
      <c r="R177" s="2" t="s">
        <v>16531</v>
      </c>
      <c r="S177" s="2" t="s">
        <v>16532</v>
      </c>
      <c r="T177" s="324" t="s">
        <v>16533</v>
      </c>
      <c r="U177" s="283" t="s">
        <v>6815</v>
      </c>
      <c r="V177" s="4" t="s">
        <v>15101</v>
      </c>
      <c r="W177" s="3">
        <v>54</v>
      </c>
      <c r="X177" s="2" t="s">
        <v>1974</v>
      </c>
      <c r="Y177" s="2" t="s">
        <v>6807</v>
      </c>
      <c r="Z177" s="2" t="s">
        <v>6808</v>
      </c>
      <c r="AA177" s="2" t="s">
        <v>6809</v>
      </c>
      <c r="AB177" s="2" t="s">
        <v>6810</v>
      </c>
      <c r="AC177" s="2" t="s">
        <v>16534</v>
      </c>
      <c r="AD177" s="2" t="s">
        <v>16531</v>
      </c>
      <c r="AE177" s="2" t="s">
        <v>16535</v>
      </c>
      <c r="AF177" s="2" t="s">
        <v>16536</v>
      </c>
      <c r="AG177" s="2" t="s">
        <v>6815</v>
      </c>
      <c r="AH177" s="2" t="s">
        <v>6816</v>
      </c>
      <c r="AI177" s="324" t="s">
        <v>6817</v>
      </c>
    </row>
    <row r="178" spans="6:35" ht="15.75" x14ac:dyDescent="0.25">
      <c r="F178" s="312">
        <v>155</v>
      </c>
      <c r="G178" s="314" t="s">
        <v>176</v>
      </c>
      <c r="H178" s="234">
        <v>55</v>
      </c>
      <c r="I178" s="2" t="s">
        <v>1974</v>
      </c>
      <c r="J178" s="2" t="s">
        <v>16537</v>
      </c>
      <c r="K178" s="2" t="s">
        <v>16538</v>
      </c>
      <c r="L178" s="2" t="s">
        <v>15143</v>
      </c>
      <c r="M178" s="2" t="s">
        <v>15144</v>
      </c>
      <c r="N178" s="2" t="s">
        <v>16107</v>
      </c>
      <c r="O178" s="2" t="s">
        <v>16108</v>
      </c>
      <c r="P178" s="2" t="s">
        <v>6824</v>
      </c>
      <c r="Q178" s="2" t="s">
        <v>6825</v>
      </c>
      <c r="R178" s="2" t="s">
        <v>16539</v>
      </c>
      <c r="S178" s="2" t="s">
        <v>16540</v>
      </c>
      <c r="T178" s="324" t="s">
        <v>16541</v>
      </c>
      <c r="U178" s="283" t="s">
        <v>6826</v>
      </c>
      <c r="V178" s="4" t="s">
        <v>15101</v>
      </c>
      <c r="W178" s="3">
        <v>55</v>
      </c>
      <c r="X178" s="2" t="s">
        <v>1974</v>
      </c>
      <c r="Y178" s="2" t="s">
        <v>6818</v>
      </c>
      <c r="Z178" s="2" t="s">
        <v>6819</v>
      </c>
      <c r="AA178" s="2" t="s">
        <v>6820</v>
      </c>
      <c r="AB178" s="2" t="s">
        <v>6821</v>
      </c>
      <c r="AC178" s="2" t="s">
        <v>16542</v>
      </c>
      <c r="AD178" s="2" t="s">
        <v>16539</v>
      </c>
      <c r="AE178" s="2" t="s">
        <v>16543</v>
      </c>
      <c r="AF178" s="2" t="s">
        <v>16544</v>
      </c>
      <c r="AG178" s="2" t="s">
        <v>6826</v>
      </c>
      <c r="AH178" s="2" t="s">
        <v>6827</v>
      </c>
      <c r="AI178" s="324" t="s">
        <v>6828</v>
      </c>
    </row>
    <row r="179" spans="6:35" ht="15.75" x14ac:dyDescent="0.25">
      <c r="F179" s="312">
        <v>156</v>
      </c>
      <c r="G179" s="314" t="s">
        <v>177</v>
      </c>
      <c r="H179" s="234">
        <v>56</v>
      </c>
      <c r="I179" s="2" t="s">
        <v>1975</v>
      </c>
      <c r="J179" s="2" t="s">
        <v>16545</v>
      </c>
      <c r="K179" s="2" t="s">
        <v>16546</v>
      </c>
      <c r="L179" s="2" t="s">
        <v>15094</v>
      </c>
      <c r="M179" s="2" t="s">
        <v>15095</v>
      </c>
      <c r="N179" s="2" t="s">
        <v>16547</v>
      </c>
      <c r="O179" s="2" t="s">
        <v>16548</v>
      </c>
      <c r="P179" s="2" t="s">
        <v>6835</v>
      </c>
      <c r="Q179" s="2" t="s">
        <v>6836</v>
      </c>
      <c r="R179" s="2" t="s">
        <v>16549</v>
      </c>
      <c r="S179" s="2" t="s">
        <v>16550</v>
      </c>
      <c r="T179" s="324" t="s">
        <v>16551</v>
      </c>
      <c r="U179" s="283" t="s">
        <v>6837</v>
      </c>
      <c r="V179" s="4" t="s">
        <v>15101</v>
      </c>
      <c r="W179" s="3">
        <v>56</v>
      </c>
      <c r="X179" s="2" t="s">
        <v>1975</v>
      </c>
      <c r="Y179" s="2" t="s">
        <v>6829</v>
      </c>
      <c r="Z179" s="2" t="s">
        <v>6830</v>
      </c>
      <c r="AA179" s="2" t="s">
        <v>6831</v>
      </c>
      <c r="AB179" s="2" t="s">
        <v>6832</v>
      </c>
      <c r="AC179" s="2" t="s">
        <v>16552</v>
      </c>
      <c r="AD179" s="2" t="s">
        <v>16549</v>
      </c>
      <c r="AE179" s="2" t="s">
        <v>16553</v>
      </c>
      <c r="AF179" s="2" t="s">
        <v>16554</v>
      </c>
      <c r="AG179" s="2" t="s">
        <v>6837</v>
      </c>
      <c r="AH179" s="2" t="s">
        <v>6838</v>
      </c>
      <c r="AI179" s="324" t="s">
        <v>6839</v>
      </c>
    </row>
    <row r="180" spans="6:35" ht="15.75" x14ac:dyDescent="0.25">
      <c r="F180" s="312">
        <v>157</v>
      </c>
      <c r="G180" s="314" t="s">
        <v>179</v>
      </c>
      <c r="H180" s="234">
        <v>57</v>
      </c>
      <c r="I180" s="2" t="s">
        <v>1975</v>
      </c>
      <c r="J180" s="2" t="s">
        <v>16555</v>
      </c>
      <c r="K180" s="2" t="s">
        <v>16556</v>
      </c>
      <c r="L180" s="2" t="s">
        <v>15107</v>
      </c>
      <c r="M180" s="2" t="s">
        <v>15108</v>
      </c>
      <c r="N180" s="2" t="s">
        <v>16557</v>
      </c>
      <c r="O180" s="2" t="s">
        <v>16078</v>
      </c>
      <c r="P180" s="2" t="s">
        <v>6846</v>
      </c>
      <c r="Q180" s="2" t="s">
        <v>6847</v>
      </c>
      <c r="R180" s="2" t="s">
        <v>16558</v>
      </c>
      <c r="S180" s="2" t="s">
        <v>16559</v>
      </c>
      <c r="T180" s="324" t="s">
        <v>16560</v>
      </c>
      <c r="U180" s="283" t="s">
        <v>6848</v>
      </c>
      <c r="V180" s="4" t="s">
        <v>15101</v>
      </c>
      <c r="W180" s="3">
        <v>57</v>
      </c>
      <c r="X180" s="2" t="s">
        <v>1975</v>
      </c>
      <c r="Y180" s="2" t="s">
        <v>6840</v>
      </c>
      <c r="Z180" s="2" t="s">
        <v>6841</v>
      </c>
      <c r="AA180" s="2" t="s">
        <v>6842</v>
      </c>
      <c r="AB180" s="2" t="s">
        <v>6843</v>
      </c>
      <c r="AC180" s="2" t="s">
        <v>16561</v>
      </c>
      <c r="AD180" s="2" t="s">
        <v>16558</v>
      </c>
      <c r="AE180" s="2" t="s">
        <v>16562</v>
      </c>
      <c r="AF180" s="2" t="s">
        <v>16563</v>
      </c>
      <c r="AG180" s="2" t="s">
        <v>6848</v>
      </c>
      <c r="AH180" s="2" t="s">
        <v>6849</v>
      </c>
      <c r="AI180" s="324" t="s">
        <v>6850</v>
      </c>
    </row>
    <row r="181" spans="6:35" ht="15.75" x14ac:dyDescent="0.25">
      <c r="F181" s="312">
        <v>158</v>
      </c>
      <c r="G181" s="314" t="s">
        <v>180</v>
      </c>
      <c r="H181" s="234">
        <v>58</v>
      </c>
      <c r="I181" s="2" t="s">
        <v>1975</v>
      </c>
      <c r="J181" s="2" t="s">
        <v>16564</v>
      </c>
      <c r="K181" s="2" t="s">
        <v>16565</v>
      </c>
      <c r="L181" s="2" t="s">
        <v>15119</v>
      </c>
      <c r="M181" s="2" t="s">
        <v>15120</v>
      </c>
      <c r="N181" s="2" t="s">
        <v>16087</v>
      </c>
      <c r="O181" s="2" t="s">
        <v>16088</v>
      </c>
      <c r="P181" s="2" t="s">
        <v>6857</v>
      </c>
      <c r="Q181" s="2" t="s">
        <v>6858</v>
      </c>
      <c r="R181" s="2" t="s">
        <v>16566</v>
      </c>
      <c r="S181" s="2" t="s">
        <v>16567</v>
      </c>
      <c r="T181" s="324" t="s">
        <v>16568</v>
      </c>
      <c r="U181" s="283" t="s">
        <v>6859</v>
      </c>
      <c r="V181" s="4" t="s">
        <v>15101</v>
      </c>
      <c r="W181" s="3">
        <v>58</v>
      </c>
      <c r="X181" s="2" t="s">
        <v>1975</v>
      </c>
      <c r="Y181" s="2" t="s">
        <v>6851</v>
      </c>
      <c r="Z181" s="2" t="s">
        <v>6852</v>
      </c>
      <c r="AA181" s="2" t="s">
        <v>6853</v>
      </c>
      <c r="AB181" s="2" t="s">
        <v>6854</v>
      </c>
      <c r="AC181" s="2" t="s">
        <v>16569</v>
      </c>
      <c r="AD181" s="2" t="s">
        <v>16566</v>
      </c>
      <c r="AE181" s="2" t="s">
        <v>16570</v>
      </c>
      <c r="AF181" s="2" t="s">
        <v>16571</v>
      </c>
      <c r="AG181" s="2" t="s">
        <v>6859</v>
      </c>
      <c r="AH181" s="2" t="s">
        <v>6860</v>
      </c>
      <c r="AI181" s="324" t="s">
        <v>6861</v>
      </c>
    </row>
    <row r="182" spans="6:35" ht="15.75" x14ac:dyDescent="0.25">
      <c r="F182" s="312">
        <v>159</v>
      </c>
      <c r="G182" s="314" t="s">
        <v>181</v>
      </c>
      <c r="H182" s="234">
        <v>59</v>
      </c>
      <c r="I182" s="2" t="s">
        <v>1975</v>
      </c>
      <c r="J182" s="2" t="s">
        <v>16572</v>
      </c>
      <c r="K182" s="2" t="s">
        <v>16573</v>
      </c>
      <c r="L182" s="2" t="s">
        <v>15131</v>
      </c>
      <c r="M182" s="2" t="s">
        <v>15132</v>
      </c>
      <c r="N182" s="2" t="s">
        <v>16097</v>
      </c>
      <c r="O182" s="2" t="s">
        <v>16098</v>
      </c>
      <c r="P182" s="2" t="s">
        <v>6868</v>
      </c>
      <c r="Q182" s="2" t="s">
        <v>6869</v>
      </c>
      <c r="R182" s="2" t="s">
        <v>16574</v>
      </c>
      <c r="S182" s="2" t="s">
        <v>16575</v>
      </c>
      <c r="T182" s="324" t="s">
        <v>16576</v>
      </c>
      <c r="U182" s="283" t="s">
        <v>6870</v>
      </c>
      <c r="V182" s="4" t="s">
        <v>15101</v>
      </c>
      <c r="W182" s="3">
        <v>59</v>
      </c>
      <c r="X182" s="2" t="s">
        <v>1975</v>
      </c>
      <c r="Y182" s="2" t="s">
        <v>6862</v>
      </c>
      <c r="Z182" s="2" t="s">
        <v>6863</v>
      </c>
      <c r="AA182" s="2" t="s">
        <v>6864</v>
      </c>
      <c r="AB182" s="2" t="s">
        <v>6865</v>
      </c>
      <c r="AC182" s="2" t="s">
        <v>16577</v>
      </c>
      <c r="AD182" s="2" t="s">
        <v>16574</v>
      </c>
      <c r="AE182" s="2" t="s">
        <v>16578</v>
      </c>
      <c r="AF182" s="2" t="s">
        <v>16579</v>
      </c>
      <c r="AG182" s="2" t="s">
        <v>6870</v>
      </c>
      <c r="AH182" s="2" t="s">
        <v>6871</v>
      </c>
      <c r="AI182" s="324" t="s">
        <v>6872</v>
      </c>
    </row>
    <row r="183" spans="6:35" ht="15.75" x14ac:dyDescent="0.25">
      <c r="F183" s="312">
        <v>160</v>
      </c>
      <c r="G183" s="314" t="s">
        <v>182</v>
      </c>
      <c r="H183" s="234">
        <v>60</v>
      </c>
      <c r="I183" s="2" t="s">
        <v>1975</v>
      </c>
      <c r="J183" s="2" t="s">
        <v>16580</v>
      </c>
      <c r="K183" s="2" t="s">
        <v>16581</v>
      </c>
      <c r="L183" s="2" t="s">
        <v>15143</v>
      </c>
      <c r="M183" s="2" t="s">
        <v>15144</v>
      </c>
      <c r="N183" s="2" t="s">
        <v>16107</v>
      </c>
      <c r="O183" s="2" t="s">
        <v>16108</v>
      </c>
      <c r="P183" s="2" t="s">
        <v>6879</v>
      </c>
      <c r="Q183" s="2" t="s">
        <v>6880</v>
      </c>
      <c r="R183" s="2" t="s">
        <v>16582</v>
      </c>
      <c r="S183" s="2" t="s">
        <v>16583</v>
      </c>
      <c r="T183" s="324" t="s">
        <v>16584</v>
      </c>
      <c r="U183" s="283" t="s">
        <v>6881</v>
      </c>
      <c r="V183" s="4" t="s">
        <v>15101</v>
      </c>
      <c r="W183" s="3">
        <v>60</v>
      </c>
      <c r="X183" s="2" t="s">
        <v>1975</v>
      </c>
      <c r="Y183" s="2" t="s">
        <v>6873</v>
      </c>
      <c r="Z183" s="2" t="s">
        <v>6874</v>
      </c>
      <c r="AA183" s="2" t="s">
        <v>6875</v>
      </c>
      <c r="AB183" s="2" t="s">
        <v>6876</v>
      </c>
      <c r="AC183" s="2" t="s">
        <v>16585</v>
      </c>
      <c r="AD183" s="2" t="s">
        <v>16582</v>
      </c>
      <c r="AE183" s="2" t="s">
        <v>16586</v>
      </c>
      <c r="AF183" s="2" t="s">
        <v>16587</v>
      </c>
      <c r="AG183" s="2" t="s">
        <v>6881</v>
      </c>
      <c r="AH183" s="2" t="s">
        <v>6882</v>
      </c>
      <c r="AI183" s="324" t="s">
        <v>6883</v>
      </c>
    </row>
    <row r="184" spans="6:35" ht="15.75" x14ac:dyDescent="0.25">
      <c r="F184" s="312">
        <v>161</v>
      </c>
      <c r="G184" s="314" t="s">
        <v>183</v>
      </c>
      <c r="H184" s="234">
        <v>61</v>
      </c>
      <c r="I184" s="2" t="s">
        <v>1976</v>
      </c>
      <c r="J184" s="2" t="s">
        <v>16588</v>
      </c>
      <c r="K184" s="2" t="s">
        <v>16589</v>
      </c>
      <c r="L184" s="2" t="s">
        <v>15094</v>
      </c>
      <c r="M184" s="2" t="s">
        <v>15095</v>
      </c>
      <c r="N184" s="2" t="s">
        <v>16590</v>
      </c>
      <c r="O184" s="2" t="s">
        <v>16591</v>
      </c>
      <c r="P184" s="2" t="s">
        <v>6890</v>
      </c>
      <c r="Q184" s="2" t="s">
        <v>6891</v>
      </c>
      <c r="R184" s="2" t="s">
        <v>16592</v>
      </c>
      <c r="S184" s="2" t="s">
        <v>16593</v>
      </c>
      <c r="T184" s="324" t="s">
        <v>16594</v>
      </c>
      <c r="U184" s="283" t="s">
        <v>6892</v>
      </c>
      <c r="V184" s="4" t="s">
        <v>15101</v>
      </c>
      <c r="W184" s="3">
        <v>61</v>
      </c>
      <c r="X184" s="2" t="s">
        <v>1976</v>
      </c>
      <c r="Y184" s="2" t="s">
        <v>6884</v>
      </c>
      <c r="Z184" s="2" t="s">
        <v>6885</v>
      </c>
      <c r="AA184" s="2" t="s">
        <v>6886</v>
      </c>
      <c r="AB184" s="2" t="s">
        <v>6887</v>
      </c>
      <c r="AC184" s="2" t="s">
        <v>16595</v>
      </c>
      <c r="AD184" s="2" t="s">
        <v>16592</v>
      </c>
      <c r="AE184" s="2" t="s">
        <v>16596</v>
      </c>
      <c r="AF184" s="2" t="s">
        <v>16597</v>
      </c>
      <c r="AG184" s="2" t="s">
        <v>6892</v>
      </c>
      <c r="AH184" s="2" t="s">
        <v>6893</v>
      </c>
      <c r="AI184" s="324" t="s">
        <v>6894</v>
      </c>
    </row>
    <row r="185" spans="6:35" ht="15.75" x14ac:dyDescent="0.25">
      <c r="F185" s="312">
        <v>162</v>
      </c>
      <c r="G185" s="314" t="s">
        <v>186</v>
      </c>
      <c r="H185" s="234">
        <v>62</v>
      </c>
      <c r="I185" s="2" t="s">
        <v>1976</v>
      </c>
      <c r="J185" s="2" t="s">
        <v>16598</v>
      </c>
      <c r="K185" s="2" t="s">
        <v>16599</v>
      </c>
      <c r="L185" s="2" t="s">
        <v>15107</v>
      </c>
      <c r="M185" s="2" t="s">
        <v>15108</v>
      </c>
      <c r="N185" s="2" t="s">
        <v>16600</v>
      </c>
      <c r="O185" s="2" t="s">
        <v>16078</v>
      </c>
      <c r="P185" s="2" t="s">
        <v>6901</v>
      </c>
      <c r="Q185" s="2" t="s">
        <v>6902</v>
      </c>
      <c r="R185" s="2" t="s">
        <v>16601</v>
      </c>
      <c r="S185" s="2" t="s">
        <v>16602</v>
      </c>
      <c r="T185" s="324" t="s">
        <v>16603</v>
      </c>
      <c r="U185" s="283" t="s">
        <v>6903</v>
      </c>
      <c r="V185" s="4" t="s">
        <v>15101</v>
      </c>
      <c r="W185" s="3">
        <v>62</v>
      </c>
      <c r="X185" s="2" t="s">
        <v>1976</v>
      </c>
      <c r="Y185" s="2" t="s">
        <v>6895</v>
      </c>
      <c r="Z185" s="2" t="s">
        <v>6896</v>
      </c>
      <c r="AA185" s="2" t="s">
        <v>6897</v>
      </c>
      <c r="AB185" s="2" t="s">
        <v>6898</v>
      </c>
      <c r="AC185" s="2" t="s">
        <v>16604</v>
      </c>
      <c r="AD185" s="2" t="s">
        <v>16601</v>
      </c>
      <c r="AE185" s="2" t="s">
        <v>16605</v>
      </c>
      <c r="AF185" s="2" t="s">
        <v>16606</v>
      </c>
      <c r="AG185" s="2" t="s">
        <v>6903</v>
      </c>
      <c r="AH185" s="2" t="s">
        <v>6904</v>
      </c>
      <c r="AI185" s="324" t="s">
        <v>6905</v>
      </c>
    </row>
    <row r="186" spans="6:35" ht="15.75" x14ac:dyDescent="0.25">
      <c r="F186" s="312">
        <v>163</v>
      </c>
      <c r="G186" s="314" t="s">
        <v>187</v>
      </c>
      <c r="H186" s="234">
        <v>63</v>
      </c>
      <c r="I186" s="2" t="s">
        <v>1976</v>
      </c>
      <c r="J186" s="2" t="s">
        <v>16607</v>
      </c>
      <c r="K186" s="2" t="s">
        <v>16608</v>
      </c>
      <c r="L186" s="2" t="s">
        <v>15119</v>
      </c>
      <c r="M186" s="2" t="s">
        <v>15120</v>
      </c>
      <c r="N186" s="2" t="s">
        <v>16087</v>
      </c>
      <c r="O186" s="2" t="s">
        <v>16088</v>
      </c>
      <c r="P186" s="2" t="s">
        <v>6912</v>
      </c>
      <c r="Q186" s="2" t="s">
        <v>6913</v>
      </c>
      <c r="R186" s="2" t="s">
        <v>16609</v>
      </c>
      <c r="S186" s="2" t="s">
        <v>16610</v>
      </c>
      <c r="T186" s="324" t="s">
        <v>16611</v>
      </c>
      <c r="U186" s="283" t="s">
        <v>6914</v>
      </c>
      <c r="V186" s="4" t="s">
        <v>15101</v>
      </c>
      <c r="W186" s="3">
        <v>63</v>
      </c>
      <c r="X186" s="2" t="s">
        <v>1976</v>
      </c>
      <c r="Y186" s="2" t="s">
        <v>6906</v>
      </c>
      <c r="Z186" s="2" t="s">
        <v>6907</v>
      </c>
      <c r="AA186" s="2" t="s">
        <v>6908</v>
      </c>
      <c r="AB186" s="2" t="s">
        <v>6909</v>
      </c>
      <c r="AC186" s="2" t="s">
        <v>16612</v>
      </c>
      <c r="AD186" s="2" t="s">
        <v>16609</v>
      </c>
      <c r="AE186" s="2" t="s">
        <v>16613</v>
      </c>
      <c r="AF186" s="2" t="s">
        <v>16614</v>
      </c>
      <c r="AG186" s="2" t="s">
        <v>6914</v>
      </c>
      <c r="AH186" s="2" t="s">
        <v>6915</v>
      </c>
      <c r="AI186" s="324" t="s">
        <v>6916</v>
      </c>
    </row>
    <row r="187" spans="6:35" ht="15.75" x14ac:dyDescent="0.25">
      <c r="F187" s="312">
        <v>164</v>
      </c>
      <c r="G187" s="314" t="s">
        <v>188</v>
      </c>
      <c r="H187" s="234">
        <v>64</v>
      </c>
      <c r="I187" s="2" t="s">
        <v>1976</v>
      </c>
      <c r="J187" s="2" t="s">
        <v>16615</v>
      </c>
      <c r="K187" s="2" t="s">
        <v>16616</v>
      </c>
      <c r="L187" s="2" t="s">
        <v>15131</v>
      </c>
      <c r="M187" s="2" t="s">
        <v>15132</v>
      </c>
      <c r="N187" s="2" t="s">
        <v>16097</v>
      </c>
      <c r="O187" s="2" t="s">
        <v>16098</v>
      </c>
      <c r="P187" s="2" t="s">
        <v>6923</v>
      </c>
      <c r="Q187" s="2" t="s">
        <v>6924</v>
      </c>
      <c r="R187" s="2" t="s">
        <v>16617</v>
      </c>
      <c r="S187" s="2" t="s">
        <v>16618</v>
      </c>
      <c r="T187" s="324" t="s">
        <v>16619</v>
      </c>
      <c r="U187" s="283" t="s">
        <v>6925</v>
      </c>
      <c r="V187" s="4" t="s">
        <v>15101</v>
      </c>
      <c r="W187" s="3">
        <v>64</v>
      </c>
      <c r="X187" s="2" t="s">
        <v>1976</v>
      </c>
      <c r="Y187" s="2" t="s">
        <v>6917</v>
      </c>
      <c r="Z187" s="2" t="s">
        <v>6918</v>
      </c>
      <c r="AA187" s="2" t="s">
        <v>6919</v>
      </c>
      <c r="AB187" s="2" t="s">
        <v>6920</v>
      </c>
      <c r="AC187" s="2" t="s">
        <v>16620</v>
      </c>
      <c r="AD187" s="2" t="s">
        <v>16617</v>
      </c>
      <c r="AE187" s="2" t="s">
        <v>16621</v>
      </c>
      <c r="AF187" s="2" t="s">
        <v>16622</v>
      </c>
      <c r="AG187" s="2" t="s">
        <v>6925</v>
      </c>
      <c r="AH187" s="2" t="s">
        <v>6926</v>
      </c>
      <c r="AI187" s="324" t="s">
        <v>6927</v>
      </c>
    </row>
    <row r="188" spans="6:35" ht="15.75" x14ac:dyDescent="0.25">
      <c r="F188" s="312">
        <v>165</v>
      </c>
      <c r="G188" s="314" t="s">
        <v>189</v>
      </c>
      <c r="H188" s="234">
        <v>65</v>
      </c>
      <c r="I188" s="2" t="s">
        <v>1976</v>
      </c>
      <c r="J188" s="2" t="s">
        <v>16623</v>
      </c>
      <c r="K188" s="2" t="s">
        <v>16624</v>
      </c>
      <c r="L188" s="2" t="s">
        <v>15143</v>
      </c>
      <c r="M188" s="2" t="s">
        <v>15144</v>
      </c>
      <c r="N188" s="2" t="s">
        <v>16107</v>
      </c>
      <c r="O188" s="2" t="s">
        <v>16108</v>
      </c>
      <c r="P188" s="2" t="s">
        <v>6934</v>
      </c>
      <c r="Q188" s="2" t="s">
        <v>6935</v>
      </c>
      <c r="R188" s="2" t="s">
        <v>16625</v>
      </c>
      <c r="S188" s="2" t="s">
        <v>16626</v>
      </c>
      <c r="T188" s="324" t="s">
        <v>16627</v>
      </c>
      <c r="U188" s="283" t="s">
        <v>6936</v>
      </c>
      <c r="V188" s="4" t="s">
        <v>15101</v>
      </c>
      <c r="W188" s="3">
        <v>65</v>
      </c>
      <c r="X188" s="2" t="s">
        <v>1976</v>
      </c>
      <c r="Y188" s="2" t="s">
        <v>6928</v>
      </c>
      <c r="Z188" s="2" t="s">
        <v>6929</v>
      </c>
      <c r="AA188" s="2" t="s">
        <v>6930</v>
      </c>
      <c r="AB188" s="2" t="s">
        <v>6931</v>
      </c>
      <c r="AC188" s="2" t="s">
        <v>16628</v>
      </c>
      <c r="AD188" s="2" t="s">
        <v>16625</v>
      </c>
      <c r="AE188" s="2" t="s">
        <v>16629</v>
      </c>
      <c r="AF188" s="2" t="s">
        <v>16630</v>
      </c>
      <c r="AG188" s="2" t="s">
        <v>6936</v>
      </c>
      <c r="AH188" s="2" t="s">
        <v>6937</v>
      </c>
      <c r="AI188" s="324" t="s">
        <v>6938</v>
      </c>
    </row>
    <row r="189" spans="6:35" ht="15.75" x14ac:dyDescent="0.25">
      <c r="F189" s="312">
        <v>166</v>
      </c>
      <c r="G189" s="314" t="s">
        <v>190</v>
      </c>
      <c r="H189" s="234">
        <v>66</v>
      </c>
      <c r="I189" s="2" t="s">
        <v>1977</v>
      </c>
      <c r="J189" s="2" t="s">
        <v>16631</v>
      </c>
      <c r="K189" s="2" t="s">
        <v>16632</v>
      </c>
      <c r="L189" s="2" t="s">
        <v>15094</v>
      </c>
      <c r="M189" s="2" t="s">
        <v>15095</v>
      </c>
      <c r="N189" s="2" t="s">
        <v>16633</v>
      </c>
      <c r="O189" s="2" t="s">
        <v>16634</v>
      </c>
      <c r="P189" s="2" t="s">
        <v>6945</v>
      </c>
      <c r="Q189" s="2" t="s">
        <v>6946</v>
      </c>
      <c r="R189" s="2" t="s">
        <v>16635</v>
      </c>
      <c r="S189" s="2" t="s">
        <v>16636</v>
      </c>
      <c r="T189" s="324" t="s">
        <v>16637</v>
      </c>
      <c r="U189" s="283" t="s">
        <v>6947</v>
      </c>
      <c r="V189" s="4" t="s">
        <v>15101</v>
      </c>
      <c r="W189" s="3">
        <v>66</v>
      </c>
      <c r="X189" s="2" t="s">
        <v>1977</v>
      </c>
      <c r="Y189" s="2" t="s">
        <v>6939</v>
      </c>
      <c r="Z189" s="2" t="s">
        <v>6940</v>
      </c>
      <c r="AA189" s="2" t="s">
        <v>6941</v>
      </c>
      <c r="AB189" s="2" t="s">
        <v>6942</v>
      </c>
      <c r="AC189" s="2" t="s">
        <v>16638</v>
      </c>
      <c r="AD189" s="2" t="s">
        <v>16635</v>
      </c>
      <c r="AE189" s="2" t="s">
        <v>16639</v>
      </c>
      <c r="AF189" s="2" t="s">
        <v>16640</v>
      </c>
      <c r="AG189" s="2" t="s">
        <v>6947</v>
      </c>
      <c r="AH189" s="2" t="s">
        <v>6948</v>
      </c>
      <c r="AI189" s="324" t="s">
        <v>6949</v>
      </c>
    </row>
    <row r="190" spans="6:35" ht="15.75" x14ac:dyDescent="0.25">
      <c r="F190" s="312">
        <v>167</v>
      </c>
      <c r="G190" s="314" t="s">
        <v>192</v>
      </c>
      <c r="H190" s="234">
        <v>67</v>
      </c>
      <c r="I190" s="2" t="s">
        <v>1977</v>
      </c>
      <c r="J190" s="2" t="s">
        <v>16641</v>
      </c>
      <c r="K190" s="2" t="s">
        <v>16642</v>
      </c>
      <c r="L190" s="2" t="s">
        <v>15107</v>
      </c>
      <c r="M190" s="2" t="s">
        <v>15108</v>
      </c>
      <c r="N190" s="2" t="s">
        <v>16643</v>
      </c>
      <c r="O190" s="2" t="s">
        <v>16078</v>
      </c>
      <c r="P190" s="2" t="s">
        <v>6956</v>
      </c>
      <c r="Q190" s="2" t="s">
        <v>6957</v>
      </c>
      <c r="R190" s="2" t="s">
        <v>16644</v>
      </c>
      <c r="S190" s="2" t="s">
        <v>16645</v>
      </c>
      <c r="T190" s="324" t="s">
        <v>16646</v>
      </c>
      <c r="U190" s="283" t="s">
        <v>6958</v>
      </c>
      <c r="V190" s="4" t="s">
        <v>15101</v>
      </c>
      <c r="W190" s="3">
        <v>67</v>
      </c>
      <c r="X190" s="2" t="s">
        <v>1977</v>
      </c>
      <c r="Y190" s="2" t="s">
        <v>6950</v>
      </c>
      <c r="Z190" s="2" t="s">
        <v>6951</v>
      </c>
      <c r="AA190" s="2" t="s">
        <v>6952</v>
      </c>
      <c r="AB190" s="2" t="s">
        <v>6953</v>
      </c>
      <c r="AC190" s="2" t="s">
        <v>16647</v>
      </c>
      <c r="AD190" s="2" t="s">
        <v>16644</v>
      </c>
      <c r="AE190" s="2" t="s">
        <v>16648</v>
      </c>
      <c r="AF190" s="2" t="s">
        <v>16649</v>
      </c>
      <c r="AG190" s="2" t="s">
        <v>6958</v>
      </c>
      <c r="AH190" s="2" t="s">
        <v>6959</v>
      </c>
      <c r="AI190" s="324" t="s">
        <v>6960</v>
      </c>
    </row>
    <row r="191" spans="6:35" ht="15.75" x14ac:dyDescent="0.25">
      <c r="F191" s="312">
        <v>168</v>
      </c>
      <c r="G191" s="314" t="s">
        <v>193</v>
      </c>
      <c r="H191" s="234">
        <v>68</v>
      </c>
      <c r="I191" s="2" t="s">
        <v>1977</v>
      </c>
      <c r="J191" s="2" t="s">
        <v>16650</v>
      </c>
      <c r="K191" s="2" t="s">
        <v>16651</v>
      </c>
      <c r="L191" s="2" t="s">
        <v>15119</v>
      </c>
      <c r="M191" s="2" t="s">
        <v>15120</v>
      </c>
      <c r="N191" s="2" t="s">
        <v>16087</v>
      </c>
      <c r="O191" s="2" t="s">
        <v>16088</v>
      </c>
      <c r="P191" s="2" t="s">
        <v>6967</v>
      </c>
      <c r="Q191" s="2" t="s">
        <v>6968</v>
      </c>
      <c r="R191" s="2" t="s">
        <v>16652</v>
      </c>
      <c r="S191" s="2" t="s">
        <v>16653</v>
      </c>
      <c r="T191" s="324" t="s">
        <v>16654</v>
      </c>
      <c r="U191" s="283" t="s">
        <v>6969</v>
      </c>
      <c r="V191" s="4" t="s">
        <v>15101</v>
      </c>
      <c r="W191" s="3">
        <v>68</v>
      </c>
      <c r="X191" s="2" t="s">
        <v>1977</v>
      </c>
      <c r="Y191" s="2" t="s">
        <v>6961</v>
      </c>
      <c r="Z191" s="2" t="s">
        <v>6962</v>
      </c>
      <c r="AA191" s="2" t="s">
        <v>6963</v>
      </c>
      <c r="AB191" s="2" t="s">
        <v>6964</v>
      </c>
      <c r="AC191" s="2" t="s">
        <v>16655</v>
      </c>
      <c r="AD191" s="2" t="s">
        <v>16652</v>
      </c>
      <c r="AE191" s="2" t="s">
        <v>16656</v>
      </c>
      <c r="AF191" s="2" t="s">
        <v>16657</v>
      </c>
      <c r="AG191" s="2" t="s">
        <v>6969</v>
      </c>
      <c r="AH191" s="2" t="s">
        <v>6970</v>
      </c>
      <c r="AI191" s="324" t="s">
        <v>6971</v>
      </c>
    </row>
    <row r="192" spans="6:35" ht="15.75" x14ac:dyDescent="0.25">
      <c r="F192" s="312">
        <v>169</v>
      </c>
      <c r="G192" s="314" t="s">
        <v>194</v>
      </c>
      <c r="H192" s="234">
        <v>69</v>
      </c>
      <c r="I192" s="2" t="s">
        <v>1977</v>
      </c>
      <c r="J192" s="2" t="s">
        <v>16658</v>
      </c>
      <c r="K192" s="2" t="s">
        <v>16659</v>
      </c>
      <c r="L192" s="2" t="s">
        <v>15131</v>
      </c>
      <c r="M192" s="2" t="s">
        <v>15132</v>
      </c>
      <c r="N192" s="2" t="s">
        <v>16097</v>
      </c>
      <c r="O192" s="2" t="s">
        <v>16098</v>
      </c>
      <c r="P192" s="2" t="s">
        <v>6978</v>
      </c>
      <c r="Q192" s="2" t="s">
        <v>6979</v>
      </c>
      <c r="R192" s="2" t="s">
        <v>16660</v>
      </c>
      <c r="S192" s="2" t="s">
        <v>16661</v>
      </c>
      <c r="T192" s="324" t="s">
        <v>16662</v>
      </c>
      <c r="U192" s="283" t="s">
        <v>6980</v>
      </c>
      <c r="V192" s="4" t="s">
        <v>15101</v>
      </c>
      <c r="W192" s="3">
        <v>69</v>
      </c>
      <c r="X192" s="2" t="s">
        <v>1977</v>
      </c>
      <c r="Y192" s="2" t="s">
        <v>6972</v>
      </c>
      <c r="Z192" s="2" t="s">
        <v>6973</v>
      </c>
      <c r="AA192" s="2" t="s">
        <v>6974</v>
      </c>
      <c r="AB192" s="2" t="s">
        <v>6975</v>
      </c>
      <c r="AC192" s="2" t="s">
        <v>16663</v>
      </c>
      <c r="AD192" s="2" t="s">
        <v>16660</v>
      </c>
      <c r="AE192" s="2" t="s">
        <v>16664</v>
      </c>
      <c r="AF192" s="2" t="s">
        <v>16665</v>
      </c>
      <c r="AG192" s="2" t="s">
        <v>6980</v>
      </c>
      <c r="AH192" s="2" t="s">
        <v>6981</v>
      </c>
      <c r="AI192" s="324" t="s">
        <v>6982</v>
      </c>
    </row>
    <row r="193" spans="6:35" ht="15.75" x14ac:dyDescent="0.25">
      <c r="F193" s="312">
        <v>170</v>
      </c>
      <c r="G193" s="314" t="s">
        <v>195</v>
      </c>
      <c r="H193" s="234">
        <v>70</v>
      </c>
      <c r="I193" s="2" t="s">
        <v>1977</v>
      </c>
      <c r="J193" s="2" t="s">
        <v>16666</v>
      </c>
      <c r="K193" s="2" t="s">
        <v>16667</v>
      </c>
      <c r="L193" s="2" t="s">
        <v>15143</v>
      </c>
      <c r="M193" s="2" t="s">
        <v>15144</v>
      </c>
      <c r="N193" s="2" t="s">
        <v>16107</v>
      </c>
      <c r="O193" s="2" t="s">
        <v>16108</v>
      </c>
      <c r="P193" s="2" t="s">
        <v>6989</v>
      </c>
      <c r="Q193" s="2" t="s">
        <v>6990</v>
      </c>
      <c r="R193" s="2" t="s">
        <v>16668</v>
      </c>
      <c r="S193" s="2" t="s">
        <v>16669</v>
      </c>
      <c r="T193" s="324" t="s">
        <v>16670</v>
      </c>
      <c r="U193" s="283" t="s">
        <v>6991</v>
      </c>
      <c r="V193" s="4" t="s">
        <v>15101</v>
      </c>
      <c r="W193" s="3">
        <v>70</v>
      </c>
      <c r="X193" s="2" t="s">
        <v>1977</v>
      </c>
      <c r="Y193" s="2" t="s">
        <v>6983</v>
      </c>
      <c r="Z193" s="2" t="s">
        <v>6984</v>
      </c>
      <c r="AA193" s="2" t="s">
        <v>6985</v>
      </c>
      <c r="AB193" s="2" t="s">
        <v>6986</v>
      </c>
      <c r="AC193" s="2" t="s">
        <v>16671</v>
      </c>
      <c r="AD193" s="2" t="s">
        <v>16668</v>
      </c>
      <c r="AE193" s="2" t="s">
        <v>16672</v>
      </c>
      <c r="AF193" s="2" t="s">
        <v>16673</v>
      </c>
      <c r="AG193" s="2" t="s">
        <v>6991</v>
      </c>
      <c r="AH193" s="2" t="s">
        <v>6992</v>
      </c>
      <c r="AI193" s="324" t="s">
        <v>6993</v>
      </c>
    </row>
    <row r="194" spans="6:35" ht="15.75" x14ac:dyDescent="0.25">
      <c r="F194" s="312">
        <v>171</v>
      </c>
      <c r="G194" s="314" t="s">
        <v>196</v>
      </c>
      <c r="H194" s="234">
        <v>71</v>
      </c>
      <c r="I194" s="2" t="s">
        <v>1978</v>
      </c>
      <c r="J194" s="2" t="s">
        <v>16674</v>
      </c>
      <c r="K194" s="2" t="s">
        <v>16675</v>
      </c>
      <c r="L194" s="2" t="s">
        <v>15094</v>
      </c>
      <c r="M194" s="2" t="s">
        <v>15095</v>
      </c>
      <c r="N194" s="2" t="s">
        <v>16676</v>
      </c>
      <c r="O194" s="2" t="s">
        <v>16677</v>
      </c>
      <c r="P194" s="2" t="s">
        <v>7000</v>
      </c>
      <c r="Q194" s="2" t="s">
        <v>7001</v>
      </c>
      <c r="R194" s="2" t="s">
        <v>16678</v>
      </c>
      <c r="S194" s="2" t="s">
        <v>16679</v>
      </c>
      <c r="T194" s="324" t="s">
        <v>16680</v>
      </c>
      <c r="U194" s="283" t="s">
        <v>7002</v>
      </c>
      <c r="V194" s="4" t="s">
        <v>15101</v>
      </c>
      <c r="W194" s="3">
        <v>71</v>
      </c>
      <c r="X194" s="2" t="s">
        <v>1978</v>
      </c>
      <c r="Y194" s="2" t="s">
        <v>6994</v>
      </c>
      <c r="Z194" s="2" t="s">
        <v>6995</v>
      </c>
      <c r="AA194" s="2" t="s">
        <v>6996</v>
      </c>
      <c r="AB194" s="2" t="s">
        <v>6997</v>
      </c>
      <c r="AC194" s="2" t="s">
        <v>16681</v>
      </c>
      <c r="AD194" s="2" t="s">
        <v>16678</v>
      </c>
      <c r="AE194" s="2" t="s">
        <v>16682</v>
      </c>
      <c r="AF194" s="2" t="s">
        <v>16683</v>
      </c>
      <c r="AG194" s="2" t="s">
        <v>7002</v>
      </c>
      <c r="AH194" s="2" t="s">
        <v>7003</v>
      </c>
      <c r="AI194" s="324" t="s">
        <v>7004</v>
      </c>
    </row>
    <row r="195" spans="6:35" ht="15.75" x14ac:dyDescent="0.25">
      <c r="F195" s="312">
        <v>172</v>
      </c>
      <c r="G195" s="314" t="s">
        <v>198</v>
      </c>
      <c r="H195" s="234">
        <v>72</v>
      </c>
      <c r="I195" s="2" t="s">
        <v>1978</v>
      </c>
      <c r="J195" s="2" t="s">
        <v>16684</v>
      </c>
      <c r="K195" s="2" t="s">
        <v>16685</v>
      </c>
      <c r="L195" s="2" t="s">
        <v>15107</v>
      </c>
      <c r="M195" s="2" t="s">
        <v>15108</v>
      </c>
      <c r="N195" s="2" t="s">
        <v>16686</v>
      </c>
      <c r="O195" s="2" t="s">
        <v>16078</v>
      </c>
      <c r="P195" s="2" t="s">
        <v>7011</v>
      </c>
      <c r="Q195" s="2" t="s">
        <v>7012</v>
      </c>
      <c r="R195" s="2" t="s">
        <v>16687</v>
      </c>
      <c r="S195" s="2" t="s">
        <v>16688</v>
      </c>
      <c r="T195" s="324" t="s">
        <v>16689</v>
      </c>
      <c r="U195" s="283" t="s">
        <v>7013</v>
      </c>
      <c r="V195" s="4" t="s">
        <v>15101</v>
      </c>
      <c r="W195" s="3">
        <v>72</v>
      </c>
      <c r="X195" s="2" t="s">
        <v>1978</v>
      </c>
      <c r="Y195" s="2" t="s">
        <v>7005</v>
      </c>
      <c r="Z195" s="2" t="s">
        <v>7006</v>
      </c>
      <c r="AA195" s="2" t="s">
        <v>7007</v>
      </c>
      <c r="AB195" s="2" t="s">
        <v>7008</v>
      </c>
      <c r="AC195" s="2" t="s">
        <v>16690</v>
      </c>
      <c r="AD195" s="2" t="s">
        <v>16687</v>
      </c>
      <c r="AE195" s="2" t="s">
        <v>16691</v>
      </c>
      <c r="AF195" s="2" t="s">
        <v>16692</v>
      </c>
      <c r="AG195" s="2" t="s">
        <v>7013</v>
      </c>
      <c r="AH195" s="2" t="s">
        <v>7014</v>
      </c>
      <c r="AI195" s="324" t="s">
        <v>7015</v>
      </c>
    </row>
    <row r="196" spans="6:35" ht="15.75" x14ac:dyDescent="0.25">
      <c r="F196" s="312">
        <v>173</v>
      </c>
      <c r="G196" s="314" t="s">
        <v>199</v>
      </c>
      <c r="H196" s="234">
        <v>73</v>
      </c>
      <c r="I196" s="2" t="s">
        <v>1978</v>
      </c>
      <c r="J196" s="2" t="s">
        <v>16693</v>
      </c>
      <c r="K196" s="2" t="s">
        <v>16694</v>
      </c>
      <c r="L196" s="2" t="s">
        <v>15119</v>
      </c>
      <c r="M196" s="2" t="s">
        <v>15120</v>
      </c>
      <c r="N196" s="2" t="s">
        <v>16087</v>
      </c>
      <c r="O196" s="2" t="s">
        <v>16088</v>
      </c>
      <c r="P196" s="2" t="s">
        <v>7022</v>
      </c>
      <c r="Q196" s="2" t="s">
        <v>7023</v>
      </c>
      <c r="R196" s="2" t="s">
        <v>16695</v>
      </c>
      <c r="S196" s="2" t="s">
        <v>16696</v>
      </c>
      <c r="T196" s="324" t="s">
        <v>16697</v>
      </c>
      <c r="U196" s="283" t="s">
        <v>7024</v>
      </c>
      <c r="V196" s="4" t="s">
        <v>15101</v>
      </c>
      <c r="W196" s="3">
        <v>73</v>
      </c>
      <c r="X196" s="2" t="s">
        <v>1978</v>
      </c>
      <c r="Y196" s="2" t="s">
        <v>7016</v>
      </c>
      <c r="Z196" s="2" t="s">
        <v>7017</v>
      </c>
      <c r="AA196" s="2" t="s">
        <v>7018</v>
      </c>
      <c r="AB196" s="2" t="s">
        <v>7019</v>
      </c>
      <c r="AC196" s="2" t="s">
        <v>16698</v>
      </c>
      <c r="AD196" s="2" t="s">
        <v>16695</v>
      </c>
      <c r="AE196" s="2" t="s">
        <v>16699</v>
      </c>
      <c r="AF196" s="2" t="s">
        <v>16700</v>
      </c>
      <c r="AG196" s="2" t="s">
        <v>7024</v>
      </c>
      <c r="AH196" s="2" t="s">
        <v>7025</v>
      </c>
      <c r="AI196" s="324" t="s">
        <v>7026</v>
      </c>
    </row>
    <row r="197" spans="6:35" ht="15.75" x14ac:dyDescent="0.25">
      <c r="F197" s="312">
        <v>174</v>
      </c>
      <c r="G197" s="314" t="s">
        <v>200</v>
      </c>
      <c r="H197" s="234">
        <v>74</v>
      </c>
      <c r="I197" s="2" t="s">
        <v>1978</v>
      </c>
      <c r="J197" s="2" t="s">
        <v>16701</v>
      </c>
      <c r="K197" s="2" t="s">
        <v>16702</v>
      </c>
      <c r="L197" s="2" t="s">
        <v>15131</v>
      </c>
      <c r="M197" s="2" t="s">
        <v>15132</v>
      </c>
      <c r="N197" s="2" t="s">
        <v>16097</v>
      </c>
      <c r="O197" s="2" t="s">
        <v>16098</v>
      </c>
      <c r="P197" s="2" t="s">
        <v>7033</v>
      </c>
      <c r="Q197" s="2" t="s">
        <v>7034</v>
      </c>
      <c r="R197" s="2" t="s">
        <v>16703</v>
      </c>
      <c r="S197" s="2" t="s">
        <v>16704</v>
      </c>
      <c r="T197" s="324" t="s">
        <v>16705</v>
      </c>
      <c r="U197" s="283" t="s">
        <v>7035</v>
      </c>
      <c r="V197" s="4" t="s">
        <v>15101</v>
      </c>
      <c r="W197" s="3">
        <v>74</v>
      </c>
      <c r="X197" s="2" t="s">
        <v>1978</v>
      </c>
      <c r="Y197" s="2" t="s">
        <v>7027</v>
      </c>
      <c r="Z197" s="2" t="s">
        <v>7028</v>
      </c>
      <c r="AA197" s="2" t="s">
        <v>7029</v>
      </c>
      <c r="AB197" s="2" t="s">
        <v>7030</v>
      </c>
      <c r="AC197" s="2" t="s">
        <v>16706</v>
      </c>
      <c r="AD197" s="2" t="s">
        <v>16703</v>
      </c>
      <c r="AE197" s="2" t="s">
        <v>16707</v>
      </c>
      <c r="AF197" s="2" t="s">
        <v>16708</v>
      </c>
      <c r="AG197" s="2" t="s">
        <v>7035</v>
      </c>
      <c r="AH197" s="2" t="s">
        <v>7036</v>
      </c>
      <c r="AI197" s="324" t="s">
        <v>7037</v>
      </c>
    </row>
    <row r="198" spans="6:35" ht="15.75" x14ac:dyDescent="0.25">
      <c r="F198" s="312">
        <v>175</v>
      </c>
      <c r="G198" s="314" t="s">
        <v>201</v>
      </c>
      <c r="H198" s="234">
        <v>75</v>
      </c>
      <c r="I198" s="2" t="s">
        <v>1978</v>
      </c>
      <c r="J198" s="2" t="s">
        <v>16709</v>
      </c>
      <c r="K198" s="2" t="s">
        <v>16710</v>
      </c>
      <c r="L198" s="2" t="s">
        <v>15143</v>
      </c>
      <c r="M198" s="2" t="s">
        <v>15144</v>
      </c>
      <c r="N198" s="2" t="s">
        <v>16107</v>
      </c>
      <c r="O198" s="2" t="s">
        <v>16108</v>
      </c>
      <c r="P198" s="2" t="s">
        <v>7044</v>
      </c>
      <c r="Q198" s="2" t="s">
        <v>7045</v>
      </c>
      <c r="R198" s="2" t="s">
        <v>16711</v>
      </c>
      <c r="S198" s="2" t="s">
        <v>16712</v>
      </c>
      <c r="T198" s="324" t="s">
        <v>16713</v>
      </c>
      <c r="U198" s="283" t="s">
        <v>7046</v>
      </c>
      <c r="V198" s="4" t="s">
        <v>15101</v>
      </c>
      <c r="W198" s="3">
        <v>75</v>
      </c>
      <c r="X198" s="2" t="s">
        <v>1978</v>
      </c>
      <c r="Y198" s="2" t="s">
        <v>7038</v>
      </c>
      <c r="Z198" s="2" t="s">
        <v>7039</v>
      </c>
      <c r="AA198" s="2" t="s">
        <v>7040</v>
      </c>
      <c r="AB198" s="2" t="s">
        <v>7041</v>
      </c>
      <c r="AC198" s="2" t="s">
        <v>16714</v>
      </c>
      <c r="AD198" s="2" t="s">
        <v>16711</v>
      </c>
      <c r="AE198" s="2" t="s">
        <v>16715</v>
      </c>
      <c r="AF198" s="2" t="s">
        <v>16716</v>
      </c>
      <c r="AG198" s="2" t="s">
        <v>7046</v>
      </c>
      <c r="AH198" s="2" t="s">
        <v>7047</v>
      </c>
      <c r="AI198" s="324" t="s">
        <v>7048</v>
      </c>
    </row>
    <row r="199" spans="6:35" ht="15.75" x14ac:dyDescent="0.25">
      <c r="F199" s="312">
        <v>176</v>
      </c>
      <c r="G199" s="314" t="s">
        <v>202</v>
      </c>
      <c r="H199" s="234">
        <v>76</v>
      </c>
      <c r="I199" s="2" t="s">
        <v>1979</v>
      </c>
      <c r="J199" s="2" t="s">
        <v>16717</v>
      </c>
      <c r="K199" s="2" t="s">
        <v>16718</v>
      </c>
      <c r="L199" s="2" t="s">
        <v>15094</v>
      </c>
      <c r="M199" s="2" t="s">
        <v>15095</v>
      </c>
      <c r="N199" s="2" t="s">
        <v>16719</v>
      </c>
      <c r="O199" s="2" t="s">
        <v>16720</v>
      </c>
      <c r="P199" s="2" t="s">
        <v>7055</v>
      </c>
      <c r="Q199" s="2" t="s">
        <v>7056</v>
      </c>
      <c r="R199" s="2" t="s">
        <v>16721</v>
      </c>
      <c r="S199" s="2" t="s">
        <v>16722</v>
      </c>
      <c r="T199" s="324" t="s">
        <v>16723</v>
      </c>
      <c r="U199" s="283" t="s">
        <v>7057</v>
      </c>
      <c r="V199" s="4" t="s">
        <v>15101</v>
      </c>
      <c r="W199" s="3">
        <v>76</v>
      </c>
      <c r="X199" s="2" t="s">
        <v>1979</v>
      </c>
      <c r="Y199" s="2" t="s">
        <v>7049</v>
      </c>
      <c r="Z199" s="2" t="s">
        <v>7050</v>
      </c>
      <c r="AA199" s="2" t="s">
        <v>7051</v>
      </c>
      <c r="AB199" s="2" t="s">
        <v>7052</v>
      </c>
      <c r="AC199" s="2" t="s">
        <v>16724</v>
      </c>
      <c r="AD199" s="2" t="s">
        <v>16721</v>
      </c>
      <c r="AE199" s="2" t="s">
        <v>16725</v>
      </c>
      <c r="AF199" s="2" t="s">
        <v>16726</v>
      </c>
      <c r="AG199" s="2" t="s">
        <v>7057</v>
      </c>
      <c r="AH199" s="2" t="s">
        <v>7058</v>
      </c>
      <c r="AI199" s="324" t="s">
        <v>7059</v>
      </c>
    </row>
    <row r="200" spans="6:35" ht="15.75" x14ac:dyDescent="0.25">
      <c r="F200" s="312">
        <v>177</v>
      </c>
      <c r="G200" s="314" t="s">
        <v>205</v>
      </c>
      <c r="H200" s="234">
        <v>77</v>
      </c>
      <c r="I200" s="2" t="s">
        <v>1979</v>
      </c>
      <c r="J200" s="2" t="s">
        <v>16727</v>
      </c>
      <c r="K200" s="2" t="s">
        <v>16728</v>
      </c>
      <c r="L200" s="2" t="s">
        <v>15107</v>
      </c>
      <c r="M200" s="2" t="s">
        <v>15108</v>
      </c>
      <c r="N200" s="2" t="s">
        <v>16729</v>
      </c>
      <c r="O200" s="2" t="s">
        <v>16078</v>
      </c>
      <c r="P200" s="2" t="s">
        <v>7066</v>
      </c>
      <c r="Q200" s="2" t="s">
        <v>7067</v>
      </c>
      <c r="R200" s="2" t="s">
        <v>16730</v>
      </c>
      <c r="S200" s="2" t="s">
        <v>16731</v>
      </c>
      <c r="T200" s="324" t="s">
        <v>16732</v>
      </c>
      <c r="U200" s="283" t="s">
        <v>7068</v>
      </c>
      <c r="V200" s="4" t="s">
        <v>15101</v>
      </c>
      <c r="W200" s="3">
        <v>77</v>
      </c>
      <c r="X200" s="2" t="s">
        <v>1979</v>
      </c>
      <c r="Y200" s="2" t="s">
        <v>7060</v>
      </c>
      <c r="Z200" s="2" t="s">
        <v>7061</v>
      </c>
      <c r="AA200" s="2" t="s">
        <v>7062</v>
      </c>
      <c r="AB200" s="2" t="s">
        <v>7063</v>
      </c>
      <c r="AC200" s="2" t="s">
        <v>16733</v>
      </c>
      <c r="AD200" s="2" t="s">
        <v>16730</v>
      </c>
      <c r="AE200" s="2" t="s">
        <v>16734</v>
      </c>
      <c r="AF200" s="2" t="s">
        <v>16735</v>
      </c>
      <c r="AG200" s="2" t="s">
        <v>7068</v>
      </c>
      <c r="AH200" s="2" t="s">
        <v>7069</v>
      </c>
      <c r="AI200" s="324" t="s">
        <v>7070</v>
      </c>
    </row>
    <row r="201" spans="6:35" ht="15.75" x14ac:dyDescent="0.25">
      <c r="F201" s="312">
        <v>178</v>
      </c>
      <c r="G201" s="314" t="s">
        <v>206</v>
      </c>
      <c r="H201" s="234">
        <v>78</v>
      </c>
      <c r="I201" s="2" t="s">
        <v>1979</v>
      </c>
      <c r="J201" s="2" t="s">
        <v>16736</v>
      </c>
      <c r="K201" s="2" t="s">
        <v>16737</v>
      </c>
      <c r="L201" s="2" t="s">
        <v>15119</v>
      </c>
      <c r="M201" s="2" t="s">
        <v>15120</v>
      </c>
      <c r="N201" s="2" t="s">
        <v>16087</v>
      </c>
      <c r="O201" s="2" t="s">
        <v>16088</v>
      </c>
      <c r="P201" s="2" t="s">
        <v>7077</v>
      </c>
      <c r="Q201" s="2" t="s">
        <v>7078</v>
      </c>
      <c r="R201" s="2" t="s">
        <v>16738</v>
      </c>
      <c r="S201" s="2" t="s">
        <v>16739</v>
      </c>
      <c r="T201" s="324" t="s">
        <v>16740</v>
      </c>
      <c r="U201" s="283" t="s">
        <v>7079</v>
      </c>
      <c r="V201" s="4" t="s">
        <v>15101</v>
      </c>
      <c r="W201" s="3">
        <v>78</v>
      </c>
      <c r="X201" s="2" t="s">
        <v>1979</v>
      </c>
      <c r="Y201" s="2" t="s">
        <v>7071</v>
      </c>
      <c r="Z201" s="2" t="s">
        <v>7072</v>
      </c>
      <c r="AA201" s="2" t="s">
        <v>7073</v>
      </c>
      <c r="AB201" s="2" t="s">
        <v>7074</v>
      </c>
      <c r="AC201" s="2" t="s">
        <v>16741</v>
      </c>
      <c r="AD201" s="2" t="s">
        <v>16738</v>
      </c>
      <c r="AE201" s="2" t="s">
        <v>16742</v>
      </c>
      <c r="AF201" s="2" t="s">
        <v>16743</v>
      </c>
      <c r="AG201" s="2" t="s">
        <v>7079</v>
      </c>
      <c r="AH201" s="2" t="s">
        <v>7080</v>
      </c>
      <c r="AI201" s="324" t="s">
        <v>7081</v>
      </c>
    </row>
    <row r="202" spans="6:35" ht="15.75" x14ac:dyDescent="0.25">
      <c r="F202" s="312">
        <v>179</v>
      </c>
      <c r="G202" s="314" t="s">
        <v>207</v>
      </c>
      <c r="H202" s="234">
        <v>79</v>
      </c>
      <c r="I202" s="2" t="s">
        <v>1979</v>
      </c>
      <c r="J202" s="2" t="s">
        <v>16744</v>
      </c>
      <c r="K202" s="2" t="s">
        <v>16745</v>
      </c>
      <c r="L202" s="2" t="s">
        <v>15131</v>
      </c>
      <c r="M202" s="2" t="s">
        <v>15132</v>
      </c>
      <c r="N202" s="2" t="s">
        <v>16097</v>
      </c>
      <c r="O202" s="2" t="s">
        <v>16098</v>
      </c>
      <c r="P202" s="2" t="s">
        <v>7088</v>
      </c>
      <c r="Q202" s="2" t="s">
        <v>7089</v>
      </c>
      <c r="R202" s="2" t="s">
        <v>16746</v>
      </c>
      <c r="S202" s="2" t="s">
        <v>16747</v>
      </c>
      <c r="T202" s="324" t="s">
        <v>16748</v>
      </c>
      <c r="U202" s="283" t="s">
        <v>7090</v>
      </c>
      <c r="V202" s="4" t="s">
        <v>15101</v>
      </c>
      <c r="W202" s="3">
        <v>79</v>
      </c>
      <c r="X202" s="2" t="s">
        <v>1979</v>
      </c>
      <c r="Y202" s="2" t="s">
        <v>7082</v>
      </c>
      <c r="Z202" s="2" t="s">
        <v>7083</v>
      </c>
      <c r="AA202" s="2" t="s">
        <v>7084</v>
      </c>
      <c r="AB202" s="2" t="s">
        <v>7085</v>
      </c>
      <c r="AC202" s="2" t="s">
        <v>16749</v>
      </c>
      <c r="AD202" s="2" t="s">
        <v>16746</v>
      </c>
      <c r="AE202" s="2" t="s">
        <v>16750</v>
      </c>
      <c r="AF202" s="2" t="s">
        <v>16751</v>
      </c>
      <c r="AG202" s="2" t="s">
        <v>7090</v>
      </c>
      <c r="AH202" s="2" t="s">
        <v>7091</v>
      </c>
      <c r="AI202" s="324" t="s">
        <v>7092</v>
      </c>
    </row>
    <row r="203" spans="6:35" ht="15.75" x14ac:dyDescent="0.25">
      <c r="F203" s="312">
        <v>180</v>
      </c>
      <c r="G203" s="314" t="s">
        <v>208</v>
      </c>
      <c r="H203" s="234">
        <v>80</v>
      </c>
      <c r="I203" s="2" t="s">
        <v>1979</v>
      </c>
      <c r="J203" s="2" t="s">
        <v>16752</v>
      </c>
      <c r="K203" s="2" t="s">
        <v>16753</v>
      </c>
      <c r="L203" s="2" t="s">
        <v>15143</v>
      </c>
      <c r="M203" s="2" t="s">
        <v>15144</v>
      </c>
      <c r="N203" s="2" t="s">
        <v>16107</v>
      </c>
      <c r="O203" s="2" t="s">
        <v>16108</v>
      </c>
      <c r="P203" s="2" t="s">
        <v>7099</v>
      </c>
      <c r="Q203" s="2" t="s">
        <v>7100</v>
      </c>
      <c r="R203" s="2" t="s">
        <v>16754</v>
      </c>
      <c r="S203" s="2" t="s">
        <v>16755</v>
      </c>
      <c r="T203" s="324" t="s">
        <v>16756</v>
      </c>
      <c r="U203" s="283" t="s">
        <v>7101</v>
      </c>
      <c r="V203" s="4" t="s">
        <v>15101</v>
      </c>
      <c r="W203" s="3">
        <v>80</v>
      </c>
      <c r="X203" s="2" t="s">
        <v>1979</v>
      </c>
      <c r="Y203" s="2" t="s">
        <v>7093</v>
      </c>
      <c r="Z203" s="2" t="s">
        <v>7094</v>
      </c>
      <c r="AA203" s="2" t="s">
        <v>7095</v>
      </c>
      <c r="AB203" s="2" t="s">
        <v>7096</v>
      </c>
      <c r="AC203" s="2" t="s">
        <v>16757</v>
      </c>
      <c r="AD203" s="2" t="s">
        <v>16754</v>
      </c>
      <c r="AE203" s="2" t="s">
        <v>16758</v>
      </c>
      <c r="AF203" s="2" t="s">
        <v>16759</v>
      </c>
      <c r="AG203" s="2" t="s">
        <v>7101</v>
      </c>
      <c r="AH203" s="2" t="s">
        <v>7102</v>
      </c>
      <c r="AI203" s="324" t="s">
        <v>7103</v>
      </c>
    </row>
    <row r="204" spans="6:35" ht="15.75" x14ac:dyDescent="0.25">
      <c r="F204" s="312">
        <v>181</v>
      </c>
      <c r="G204" s="314" t="s">
        <v>209</v>
      </c>
      <c r="H204" s="234">
        <v>81</v>
      </c>
      <c r="I204" s="2" t="s">
        <v>1980</v>
      </c>
      <c r="J204" s="2" t="s">
        <v>16760</v>
      </c>
      <c r="K204" s="2" t="s">
        <v>16761</v>
      </c>
      <c r="L204" s="2" t="s">
        <v>15094</v>
      </c>
      <c r="M204" s="2" t="s">
        <v>15095</v>
      </c>
      <c r="N204" s="2" t="s">
        <v>16762</v>
      </c>
      <c r="O204" s="2" t="s">
        <v>16763</v>
      </c>
      <c r="P204" s="2" t="s">
        <v>7110</v>
      </c>
      <c r="Q204" s="2" t="s">
        <v>7111</v>
      </c>
      <c r="R204" s="2" t="s">
        <v>16764</v>
      </c>
      <c r="S204" s="2" t="s">
        <v>16765</v>
      </c>
      <c r="T204" s="324" t="s">
        <v>16766</v>
      </c>
      <c r="U204" s="283" t="s">
        <v>7112</v>
      </c>
      <c r="V204" s="4" t="s">
        <v>15101</v>
      </c>
      <c r="W204" s="3">
        <v>81</v>
      </c>
      <c r="X204" s="2" t="s">
        <v>1980</v>
      </c>
      <c r="Y204" s="2" t="s">
        <v>7104</v>
      </c>
      <c r="Z204" s="2" t="s">
        <v>7105</v>
      </c>
      <c r="AA204" s="2" t="s">
        <v>7106</v>
      </c>
      <c r="AB204" s="2" t="s">
        <v>7107</v>
      </c>
      <c r="AC204" s="2" t="s">
        <v>16767</v>
      </c>
      <c r="AD204" s="2" t="s">
        <v>16764</v>
      </c>
      <c r="AE204" s="2" t="s">
        <v>16768</v>
      </c>
      <c r="AF204" s="2" t="s">
        <v>16769</v>
      </c>
      <c r="AG204" s="2" t="s">
        <v>7112</v>
      </c>
      <c r="AH204" s="2" t="s">
        <v>7113</v>
      </c>
      <c r="AI204" s="324" t="s">
        <v>7114</v>
      </c>
    </row>
    <row r="205" spans="6:35" ht="15.75" x14ac:dyDescent="0.25">
      <c r="F205" s="312">
        <v>182</v>
      </c>
      <c r="G205" s="314" t="s">
        <v>211</v>
      </c>
      <c r="H205" s="234">
        <v>82</v>
      </c>
      <c r="I205" s="2" t="s">
        <v>1980</v>
      </c>
      <c r="J205" s="2" t="s">
        <v>16770</v>
      </c>
      <c r="K205" s="2" t="s">
        <v>16771</v>
      </c>
      <c r="L205" s="2" t="s">
        <v>15107</v>
      </c>
      <c r="M205" s="2" t="s">
        <v>15108</v>
      </c>
      <c r="N205" s="2" t="s">
        <v>16772</v>
      </c>
      <c r="O205" s="2" t="s">
        <v>16078</v>
      </c>
      <c r="P205" s="2" t="s">
        <v>7121</v>
      </c>
      <c r="Q205" s="2" t="s">
        <v>7122</v>
      </c>
      <c r="R205" s="2" t="s">
        <v>16773</v>
      </c>
      <c r="S205" s="2" t="s">
        <v>16774</v>
      </c>
      <c r="T205" s="324" t="s">
        <v>16775</v>
      </c>
      <c r="U205" s="283" t="s">
        <v>7123</v>
      </c>
      <c r="V205" s="4" t="s">
        <v>15101</v>
      </c>
      <c r="W205" s="3">
        <v>82</v>
      </c>
      <c r="X205" s="2" t="s">
        <v>1980</v>
      </c>
      <c r="Y205" s="2" t="s">
        <v>7115</v>
      </c>
      <c r="Z205" s="2" t="s">
        <v>7116</v>
      </c>
      <c r="AA205" s="2" t="s">
        <v>7117</v>
      </c>
      <c r="AB205" s="2" t="s">
        <v>7118</v>
      </c>
      <c r="AC205" s="2" t="s">
        <v>16776</v>
      </c>
      <c r="AD205" s="2" t="s">
        <v>16773</v>
      </c>
      <c r="AE205" s="2" t="s">
        <v>16777</v>
      </c>
      <c r="AF205" s="2" t="s">
        <v>16778</v>
      </c>
      <c r="AG205" s="2" t="s">
        <v>7123</v>
      </c>
      <c r="AH205" s="2" t="s">
        <v>7124</v>
      </c>
      <c r="AI205" s="324" t="s">
        <v>7125</v>
      </c>
    </row>
    <row r="206" spans="6:35" ht="15.75" x14ac:dyDescent="0.25">
      <c r="F206" s="312">
        <v>183</v>
      </c>
      <c r="G206" s="314" t="s">
        <v>212</v>
      </c>
      <c r="H206" s="234">
        <v>83</v>
      </c>
      <c r="I206" s="2" t="s">
        <v>1980</v>
      </c>
      <c r="J206" s="2" t="s">
        <v>16779</v>
      </c>
      <c r="K206" s="2" t="s">
        <v>16780</v>
      </c>
      <c r="L206" s="2" t="s">
        <v>15119</v>
      </c>
      <c r="M206" s="2" t="s">
        <v>15120</v>
      </c>
      <c r="N206" s="2" t="s">
        <v>16087</v>
      </c>
      <c r="O206" s="2" t="s">
        <v>16088</v>
      </c>
      <c r="P206" s="2" t="s">
        <v>7132</v>
      </c>
      <c r="Q206" s="2" t="s">
        <v>7133</v>
      </c>
      <c r="R206" s="2" t="s">
        <v>16781</v>
      </c>
      <c r="S206" s="2" t="s">
        <v>16782</v>
      </c>
      <c r="T206" s="324" t="s">
        <v>16783</v>
      </c>
      <c r="U206" s="283" t="s">
        <v>7134</v>
      </c>
      <c r="V206" s="4" t="s">
        <v>15101</v>
      </c>
      <c r="W206" s="3">
        <v>83</v>
      </c>
      <c r="X206" s="2" t="s">
        <v>1980</v>
      </c>
      <c r="Y206" s="2" t="s">
        <v>7126</v>
      </c>
      <c r="Z206" s="2" t="s">
        <v>7127</v>
      </c>
      <c r="AA206" s="2" t="s">
        <v>7128</v>
      </c>
      <c r="AB206" s="2" t="s">
        <v>7129</v>
      </c>
      <c r="AC206" s="2" t="s">
        <v>16784</v>
      </c>
      <c r="AD206" s="2" t="s">
        <v>16781</v>
      </c>
      <c r="AE206" s="2" t="s">
        <v>16785</v>
      </c>
      <c r="AF206" s="2" t="s">
        <v>16786</v>
      </c>
      <c r="AG206" s="2" t="s">
        <v>7134</v>
      </c>
      <c r="AH206" s="2" t="s">
        <v>7135</v>
      </c>
      <c r="AI206" s="324" t="s">
        <v>7136</v>
      </c>
    </row>
    <row r="207" spans="6:35" ht="15.75" x14ac:dyDescent="0.25">
      <c r="F207" s="312">
        <v>184</v>
      </c>
      <c r="G207" s="314" t="s">
        <v>213</v>
      </c>
      <c r="H207" s="234">
        <v>84</v>
      </c>
      <c r="I207" s="2" t="s">
        <v>1980</v>
      </c>
      <c r="J207" s="2" t="s">
        <v>16787</v>
      </c>
      <c r="K207" s="2" t="s">
        <v>16788</v>
      </c>
      <c r="L207" s="2" t="s">
        <v>15131</v>
      </c>
      <c r="M207" s="2" t="s">
        <v>15132</v>
      </c>
      <c r="N207" s="2" t="s">
        <v>16097</v>
      </c>
      <c r="O207" s="2" t="s">
        <v>16098</v>
      </c>
      <c r="P207" s="2" t="s">
        <v>7143</v>
      </c>
      <c r="Q207" s="2" t="s">
        <v>7144</v>
      </c>
      <c r="R207" s="2" t="s">
        <v>16789</v>
      </c>
      <c r="S207" s="2" t="s">
        <v>16790</v>
      </c>
      <c r="T207" s="324" t="s">
        <v>16791</v>
      </c>
      <c r="U207" s="283" t="s">
        <v>7145</v>
      </c>
      <c r="V207" s="4" t="s">
        <v>15101</v>
      </c>
      <c r="W207" s="3">
        <v>84</v>
      </c>
      <c r="X207" s="2" t="s">
        <v>1980</v>
      </c>
      <c r="Y207" s="2" t="s">
        <v>7137</v>
      </c>
      <c r="Z207" s="2" t="s">
        <v>7138</v>
      </c>
      <c r="AA207" s="2" t="s">
        <v>7139</v>
      </c>
      <c r="AB207" s="2" t="s">
        <v>7140</v>
      </c>
      <c r="AC207" s="2" t="s">
        <v>16792</v>
      </c>
      <c r="AD207" s="2" t="s">
        <v>16789</v>
      </c>
      <c r="AE207" s="2" t="s">
        <v>16793</v>
      </c>
      <c r="AF207" s="2" t="s">
        <v>16794</v>
      </c>
      <c r="AG207" s="2" t="s">
        <v>7145</v>
      </c>
      <c r="AH207" s="2" t="s">
        <v>7146</v>
      </c>
      <c r="AI207" s="324" t="s">
        <v>7147</v>
      </c>
    </row>
    <row r="208" spans="6:35" ht="15.75" x14ac:dyDescent="0.25">
      <c r="F208" s="312">
        <v>185</v>
      </c>
      <c r="G208" s="314" t="s">
        <v>214</v>
      </c>
      <c r="H208" s="234">
        <v>85</v>
      </c>
      <c r="I208" s="2" t="s">
        <v>1980</v>
      </c>
      <c r="J208" s="2" t="s">
        <v>16795</v>
      </c>
      <c r="K208" s="2" t="s">
        <v>16796</v>
      </c>
      <c r="L208" s="2" t="s">
        <v>15143</v>
      </c>
      <c r="M208" s="2" t="s">
        <v>15144</v>
      </c>
      <c r="N208" s="2" t="s">
        <v>16107</v>
      </c>
      <c r="O208" s="2" t="s">
        <v>16108</v>
      </c>
      <c r="P208" s="2" t="s">
        <v>7154</v>
      </c>
      <c r="Q208" s="2" t="s">
        <v>7155</v>
      </c>
      <c r="R208" s="2" t="s">
        <v>16797</v>
      </c>
      <c r="S208" s="2" t="s">
        <v>16798</v>
      </c>
      <c r="T208" s="324" t="s">
        <v>16799</v>
      </c>
      <c r="U208" s="283" t="s">
        <v>7156</v>
      </c>
      <c r="V208" s="4" t="s">
        <v>15101</v>
      </c>
      <c r="W208" s="3">
        <v>85</v>
      </c>
      <c r="X208" s="2" t="s">
        <v>1980</v>
      </c>
      <c r="Y208" s="2" t="s">
        <v>7148</v>
      </c>
      <c r="Z208" s="2" t="s">
        <v>7149</v>
      </c>
      <c r="AA208" s="2" t="s">
        <v>7150</v>
      </c>
      <c r="AB208" s="2" t="s">
        <v>7151</v>
      </c>
      <c r="AC208" s="2" t="s">
        <v>16800</v>
      </c>
      <c r="AD208" s="2" t="s">
        <v>16797</v>
      </c>
      <c r="AE208" s="2" t="s">
        <v>16801</v>
      </c>
      <c r="AF208" s="2" t="s">
        <v>16802</v>
      </c>
      <c r="AG208" s="2" t="s">
        <v>7156</v>
      </c>
      <c r="AH208" s="2" t="s">
        <v>7157</v>
      </c>
      <c r="AI208" s="324" t="s">
        <v>7158</v>
      </c>
    </row>
    <row r="209" spans="6:35" ht="15.75" x14ac:dyDescent="0.25">
      <c r="F209" s="312">
        <v>186</v>
      </c>
      <c r="G209" s="314" t="s">
        <v>215</v>
      </c>
      <c r="H209" s="234">
        <v>86</v>
      </c>
      <c r="I209" s="2" t="s">
        <v>1981</v>
      </c>
      <c r="J209" s="2" t="s">
        <v>16803</v>
      </c>
      <c r="K209" s="2" t="s">
        <v>16804</v>
      </c>
      <c r="L209" s="2" t="s">
        <v>15094</v>
      </c>
      <c r="M209" s="2" t="s">
        <v>15095</v>
      </c>
      <c r="N209" s="2" t="s">
        <v>16805</v>
      </c>
      <c r="O209" s="2" t="s">
        <v>16806</v>
      </c>
      <c r="P209" s="2" t="s">
        <v>7165</v>
      </c>
      <c r="Q209" s="2" t="s">
        <v>7166</v>
      </c>
      <c r="R209" s="2" t="s">
        <v>16807</v>
      </c>
      <c r="S209" s="2" t="s">
        <v>16808</v>
      </c>
      <c r="T209" s="324" t="s">
        <v>16809</v>
      </c>
      <c r="U209" s="283" t="s">
        <v>7167</v>
      </c>
      <c r="V209" s="4" t="s">
        <v>15101</v>
      </c>
      <c r="W209" s="3">
        <v>86</v>
      </c>
      <c r="X209" s="2" t="s">
        <v>1981</v>
      </c>
      <c r="Y209" s="2" t="s">
        <v>7159</v>
      </c>
      <c r="Z209" s="2" t="s">
        <v>7160</v>
      </c>
      <c r="AA209" s="2" t="s">
        <v>7161</v>
      </c>
      <c r="AB209" s="2" t="s">
        <v>7162</v>
      </c>
      <c r="AC209" s="2" t="s">
        <v>16810</v>
      </c>
      <c r="AD209" s="2" t="s">
        <v>16807</v>
      </c>
      <c r="AE209" s="2" t="s">
        <v>16811</v>
      </c>
      <c r="AF209" s="2" t="s">
        <v>16812</v>
      </c>
      <c r="AG209" s="2" t="s">
        <v>7167</v>
      </c>
      <c r="AH209" s="2" t="s">
        <v>7168</v>
      </c>
      <c r="AI209" s="324" t="s">
        <v>7169</v>
      </c>
    </row>
    <row r="210" spans="6:35" ht="15.75" x14ac:dyDescent="0.25">
      <c r="F210" s="312">
        <v>187</v>
      </c>
      <c r="G210" s="314" t="s">
        <v>217</v>
      </c>
      <c r="H210" s="234">
        <v>87</v>
      </c>
      <c r="I210" s="2" t="s">
        <v>1981</v>
      </c>
      <c r="J210" s="2" t="s">
        <v>16813</v>
      </c>
      <c r="K210" s="2" t="s">
        <v>16814</v>
      </c>
      <c r="L210" s="2" t="s">
        <v>15107</v>
      </c>
      <c r="M210" s="2" t="s">
        <v>15108</v>
      </c>
      <c r="N210" s="2" t="s">
        <v>16815</v>
      </c>
      <c r="O210" s="2" t="s">
        <v>16078</v>
      </c>
      <c r="P210" s="2" t="s">
        <v>7176</v>
      </c>
      <c r="Q210" s="2" t="s">
        <v>7177</v>
      </c>
      <c r="R210" s="2" t="s">
        <v>16816</v>
      </c>
      <c r="S210" s="2" t="s">
        <v>16817</v>
      </c>
      <c r="T210" s="324" t="s">
        <v>16818</v>
      </c>
      <c r="U210" s="283" t="s">
        <v>7178</v>
      </c>
      <c r="V210" s="4" t="s">
        <v>15101</v>
      </c>
      <c r="W210" s="3">
        <v>87</v>
      </c>
      <c r="X210" s="2" t="s">
        <v>1981</v>
      </c>
      <c r="Y210" s="2" t="s">
        <v>7170</v>
      </c>
      <c r="Z210" s="2" t="s">
        <v>7171</v>
      </c>
      <c r="AA210" s="2" t="s">
        <v>7172</v>
      </c>
      <c r="AB210" s="2" t="s">
        <v>7173</v>
      </c>
      <c r="AC210" s="2" t="s">
        <v>16819</v>
      </c>
      <c r="AD210" s="2" t="s">
        <v>16816</v>
      </c>
      <c r="AE210" s="2" t="s">
        <v>16820</v>
      </c>
      <c r="AF210" s="2" t="s">
        <v>16821</v>
      </c>
      <c r="AG210" s="2" t="s">
        <v>7178</v>
      </c>
      <c r="AH210" s="2" t="s">
        <v>7179</v>
      </c>
      <c r="AI210" s="324" t="s">
        <v>7180</v>
      </c>
    </row>
    <row r="211" spans="6:35" ht="15.75" x14ac:dyDescent="0.25">
      <c r="F211" s="312">
        <v>188</v>
      </c>
      <c r="G211" s="314" t="s">
        <v>218</v>
      </c>
      <c r="H211" s="234">
        <v>88</v>
      </c>
      <c r="I211" s="2" t="s">
        <v>1981</v>
      </c>
      <c r="J211" s="2" t="s">
        <v>16822</v>
      </c>
      <c r="K211" s="2" t="s">
        <v>16823</v>
      </c>
      <c r="L211" s="2" t="s">
        <v>15119</v>
      </c>
      <c r="M211" s="2" t="s">
        <v>15120</v>
      </c>
      <c r="N211" s="2" t="s">
        <v>16087</v>
      </c>
      <c r="O211" s="2" t="s">
        <v>16088</v>
      </c>
      <c r="P211" s="2" t="s">
        <v>7187</v>
      </c>
      <c r="Q211" s="2" t="s">
        <v>7188</v>
      </c>
      <c r="R211" s="2" t="s">
        <v>16824</v>
      </c>
      <c r="S211" s="2" t="s">
        <v>16825</v>
      </c>
      <c r="T211" s="324" t="s">
        <v>16826</v>
      </c>
      <c r="U211" s="283" t="s">
        <v>7189</v>
      </c>
      <c r="V211" s="4" t="s">
        <v>15101</v>
      </c>
      <c r="W211" s="3">
        <v>88</v>
      </c>
      <c r="X211" s="2" t="s">
        <v>1981</v>
      </c>
      <c r="Y211" s="2" t="s">
        <v>7181</v>
      </c>
      <c r="Z211" s="2" t="s">
        <v>7182</v>
      </c>
      <c r="AA211" s="2" t="s">
        <v>7183</v>
      </c>
      <c r="AB211" s="2" t="s">
        <v>7184</v>
      </c>
      <c r="AC211" s="2" t="s">
        <v>16827</v>
      </c>
      <c r="AD211" s="2" t="s">
        <v>16824</v>
      </c>
      <c r="AE211" s="2" t="s">
        <v>16828</v>
      </c>
      <c r="AF211" s="2" t="s">
        <v>16829</v>
      </c>
      <c r="AG211" s="2" t="s">
        <v>7189</v>
      </c>
      <c r="AH211" s="2" t="s">
        <v>7190</v>
      </c>
      <c r="AI211" s="324" t="s">
        <v>7191</v>
      </c>
    </row>
    <row r="212" spans="6:35" ht="15.75" x14ac:dyDescent="0.25">
      <c r="F212" s="312">
        <v>189</v>
      </c>
      <c r="G212" s="314" t="s">
        <v>219</v>
      </c>
      <c r="H212" s="234">
        <v>89</v>
      </c>
      <c r="I212" s="2" t="s">
        <v>1981</v>
      </c>
      <c r="J212" s="2" t="s">
        <v>16830</v>
      </c>
      <c r="K212" s="2" t="s">
        <v>16831</v>
      </c>
      <c r="L212" s="2" t="s">
        <v>15131</v>
      </c>
      <c r="M212" s="2" t="s">
        <v>15132</v>
      </c>
      <c r="N212" s="2" t="s">
        <v>16097</v>
      </c>
      <c r="O212" s="2" t="s">
        <v>16098</v>
      </c>
      <c r="P212" s="2" t="s">
        <v>7198</v>
      </c>
      <c r="Q212" s="2" t="s">
        <v>7199</v>
      </c>
      <c r="R212" s="2" t="s">
        <v>16832</v>
      </c>
      <c r="S212" s="2" t="s">
        <v>16833</v>
      </c>
      <c r="T212" s="324" t="s">
        <v>16834</v>
      </c>
      <c r="U212" s="283" t="s">
        <v>7200</v>
      </c>
      <c r="V212" s="4" t="s">
        <v>15101</v>
      </c>
      <c r="W212" s="3">
        <v>89</v>
      </c>
      <c r="X212" s="2" t="s">
        <v>1981</v>
      </c>
      <c r="Y212" s="2" t="s">
        <v>7192</v>
      </c>
      <c r="Z212" s="2" t="s">
        <v>7193</v>
      </c>
      <c r="AA212" s="2" t="s">
        <v>7194</v>
      </c>
      <c r="AB212" s="2" t="s">
        <v>7195</v>
      </c>
      <c r="AC212" s="2" t="s">
        <v>16835</v>
      </c>
      <c r="AD212" s="2" t="s">
        <v>16832</v>
      </c>
      <c r="AE212" s="2" t="s">
        <v>16836</v>
      </c>
      <c r="AF212" s="2" t="s">
        <v>16837</v>
      </c>
      <c r="AG212" s="2" t="s">
        <v>7200</v>
      </c>
      <c r="AH212" s="2" t="s">
        <v>7201</v>
      </c>
      <c r="AI212" s="324" t="s">
        <v>7202</v>
      </c>
    </row>
    <row r="213" spans="6:35" ht="15.75" x14ac:dyDescent="0.25">
      <c r="F213" s="312">
        <v>190</v>
      </c>
      <c r="G213" s="314" t="s">
        <v>220</v>
      </c>
      <c r="H213" s="234">
        <v>90</v>
      </c>
      <c r="I213" s="2" t="s">
        <v>1981</v>
      </c>
      <c r="J213" s="2" t="s">
        <v>16838</v>
      </c>
      <c r="K213" s="2" t="s">
        <v>16839</v>
      </c>
      <c r="L213" s="2" t="s">
        <v>15143</v>
      </c>
      <c r="M213" s="2" t="s">
        <v>15144</v>
      </c>
      <c r="N213" s="2" t="s">
        <v>16107</v>
      </c>
      <c r="O213" s="2" t="s">
        <v>16108</v>
      </c>
      <c r="P213" s="2" t="s">
        <v>7209</v>
      </c>
      <c r="Q213" s="2" t="s">
        <v>7210</v>
      </c>
      <c r="R213" s="2" t="s">
        <v>16840</v>
      </c>
      <c r="S213" s="2" t="s">
        <v>16841</v>
      </c>
      <c r="T213" s="324" t="s">
        <v>16842</v>
      </c>
      <c r="U213" s="283" t="s">
        <v>7211</v>
      </c>
      <c r="V213" s="4" t="s">
        <v>15101</v>
      </c>
      <c r="W213" s="3">
        <v>90</v>
      </c>
      <c r="X213" s="2" t="s">
        <v>1981</v>
      </c>
      <c r="Y213" s="2" t="s">
        <v>7203</v>
      </c>
      <c r="Z213" s="2" t="s">
        <v>7204</v>
      </c>
      <c r="AA213" s="2" t="s">
        <v>7205</v>
      </c>
      <c r="AB213" s="2" t="s">
        <v>7206</v>
      </c>
      <c r="AC213" s="2" t="s">
        <v>16843</v>
      </c>
      <c r="AD213" s="2" t="s">
        <v>16840</v>
      </c>
      <c r="AE213" s="2" t="s">
        <v>16844</v>
      </c>
      <c r="AF213" s="2" t="s">
        <v>16845</v>
      </c>
      <c r="AG213" s="2" t="s">
        <v>7211</v>
      </c>
      <c r="AH213" s="2" t="s">
        <v>7212</v>
      </c>
      <c r="AI213" s="324" t="s">
        <v>7213</v>
      </c>
    </row>
    <row r="214" spans="6:35" ht="15.75" x14ac:dyDescent="0.25">
      <c r="F214" s="312">
        <v>191</v>
      </c>
      <c r="G214" s="314" t="s">
        <v>221</v>
      </c>
      <c r="H214" s="234">
        <v>91</v>
      </c>
      <c r="I214" s="2" t="s">
        <v>1982</v>
      </c>
      <c r="J214" s="2" t="s">
        <v>16846</v>
      </c>
      <c r="K214" s="2" t="s">
        <v>16847</v>
      </c>
      <c r="L214" s="2" t="s">
        <v>15094</v>
      </c>
      <c r="M214" s="2" t="s">
        <v>15095</v>
      </c>
      <c r="N214" s="2" t="s">
        <v>16848</v>
      </c>
      <c r="O214" s="2" t="s">
        <v>16849</v>
      </c>
      <c r="P214" s="2" t="s">
        <v>7220</v>
      </c>
      <c r="Q214" s="2" t="s">
        <v>7221</v>
      </c>
      <c r="R214" s="2" t="s">
        <v>16850</v>
      </c>
      <c r="S214" s="2" t="s">
        <v>16851</v>
      </c>
      <c r="T214" s="324" t="s">
        <v>16852</v>
      </c>
      <c r="U214" s="283" t="s">
        <v>7222</v>
      </c>
      <c r="V214" s="4" t="s">
        <v>15101</v>
      </c>
      <c r="W214" s="3">
        <v>91</v>
      </c>
      <c r="X214" s="2" t="s">
        <v>1982</v>
      </c>
      <c r="Y214" s="2" t="s">
        <v>7214</v>
      </c>
      <c r="Z214" s="2" t="s">
        <v>7215</v>
      </c>
      <c r="AA214" s="2" t="s">
        <v>7216</v>
      </c>
      <c r="AB214" s="2" t="s">
        <v>7217</v>
      </c>
      <c r="AC214" s="2" t="s">
        <v>16853</v>
      </c>
      <c r="AD214" s="2" t="s">
        <v>16850</v>
      </c>
      <c r="AE214" s="2" t="s">
        <v>16854</v>
      </c>
      <c r="AF214" s="2" t="s">
        <v>16855</v>
      </c>
      <c r="AG214" s="2" t="s">
        <v>7222</v>
      </c>
      <c r="AH214" s="2" t="s">
        <v>7223</v>
      </c>
      <c r="AI214" s="324" t="s">
        <v>7224</v>
      </c>
    </row>
    <row r="215" spans="6:35" ht="15.75" x14ac:dyDescent="0.25">
      <c r="F215" s="312">
        <v>192</v>
      </c>
      <c r="G215" s="314" t="s">
        <v>223</v>
      </c>
      <c r="H215" s="234">
        <v>92</v>
      </c>
      <c r="I215" s="2" t="s">
        <v>1982</v>
      </c>
      <c r="J215" s="2" t="s">
        <v>16856</v>
      </c>
      <c r="K215" s="2" t="s">
        <v>16857</v>
      </c>
      <c r="L215" s="2" t="s">
        <v>15107</v>
      </c>
      <c r="M215" s="2" t="s">
        <v>15108</v>
      </c>
      <c r="N215" s="2" t="s">
        <v>16858</v>
      </c>
      <c r="O215" s="2" t="s">
        <v>16078</v>
      </c>
      <c r="P215" s="2" t="s">
        <v>7231</v>
      </c>
      <c r="Q215" s="2" t="s">
        <v>7232</v>
      </c>
      <c r="R215" s="2" t="s">
        <v>16859</v>
      </c>
      <c r="S215" s="2" t="s">
        <v>16860</v>
      </c>
      <c r="T215" s="324" t="s">
        <v>16861</v>
      </c>
      <c r="U215" s="283" t="s">
        <v>7233</v>
      </c>
      <c r="V215" s="4" t="s">
        <v>15101</v>
      </c>
      <c r="W215" s="3">
        <v>92</v>
      </c>
      <c r="X215" s="2" t="s">
        <v>1982</v>
      </c>
      <c r="Y215" s="2" t="s">
        <v>7225</v>
      </c>
      <c r="Z215" s="2" t="s">
        <v>7226</v>
      </c>
      <c r="AA215" s="2" t="s">
        <v>7227</v>
      </c>
      <c r="AB215" s="2" t="s">
        <v>7228</v>
      </c>
      <c r="AC215" s="2" t="s">
        <v>16862</v>
      </c>
      <c r="AD215" s="2" t="s">
        <v>16859</v>
      </c>
      <c r="AE215" s="2" t="s">
        <v>16863</v>
      </c>
      <c r="AF215" s="2" t="s">
        <v>16864</v>
      </c>
      <c r="AG215" s="2" t="s">
        <v>7233</v>
      </c>
      <c r="AH215" s="2" t="s">
        <v>7234</v>
      </c>
      <c r="AI215" s="324" t="s">
        <v>7235</v>
      </c>
    </row>
    <row r="216" spans="6:35" ht="15.75" x14ac:dyDescent="0.25">
      <c r="F216" s="312">
        <v>193</v>
      </c>
      <c r="G216" s="314" t="s">
        <v>224</v>
      </c>
      <c r="H216" s="234">
        <v>93</v>
      </c>
      <c r="I216" s="2" t="s">
        <v>1982</v>
      </c>
      <c r="J216" s="2" t="s">
        <v>16865</v>
      </c>
      <c r="K216" s="2" t="s">
        <v>16866</v>
      </c>
      <c r="L216" s="2" t="s">
        <v>15119</v>
      </c>
      <c r="M216" s="2" t="s">
        <v>15120</v>
      </c>
      <c r="N216" s="2" t="s">
        <v>16087</v>
      </c>
      <c r="O216" s="2" t="s">
        <v>16088</v>
      </c>
      <c r="P216" s="2" t="s">
        <v>7242</v>
      </c>
      <c r="Q216" s="2" t="s">
        <v>7243</v>
      </c>
      <c r="R216" s="2" t="s">
        <v>16867</v>
      </c>
      <c r="S216" s="2" t="s">
        <v>16868</v>
      </c>
      <c r="T216" s="324" t="s">
        <v>16869</v>
      </c>
      <c r="U216" s="283" t="s">
        <v>7244</v>
      </c>
      <c r="V216" s="4" t="s">
        <v>15101</v>
      </c>
      <c r="W216" s="3">
        <v>93</v>
      </c>
      <c r="X216" s="2" t="s">
        <v>1982</v>
      </c>
      <c r="Y216" s="2" t="s">
        <v>7236</v>
      </c>
      <c r="Z216" s="2" t="s">
        <v>7237</v>
      </c>
      <c r="AA216" s="2" t="s">
        <v>7238</v>
      </c>
      <c r="AB216" s="2" t="s">
        <v>7239</v>
      </c>
      <c r="AC216" s="2" t="s">
        <v>16870</v>
      </c>
      <c r="AD216" s="2" t="s">
        <v>16867</v>
      </c>
      <c r="AE216" s="2" t="s">
        <v>16871</v>
      </c>
      <c r="AF216" s="2" t="s">
        <v>16872</v>
      </c>
      <c r="AG216" s="2" t="s">
        <v>7244</v>
      </c>
      <c r="AH216" s="2" t="s">
        <v>7245</v>
      </c>
      <c r="AI216" s="324" t="s">
        <v>7246</v>
      </c>
    </row>
    <row r="217" spans="6:35" ht="15.75" x14ac:dyDescent="0.25">
      <c r="F217" s="312">
        <v>194</v>
      </c>
      <c r="G217" s="314" t="s">
        <v>225</v>
      </c>
      <c r="H217" s="234">
        <v>94</v>
      </c>
      <c r="I217" s="2" t="s">
        <v>1982</v>
      </c>
      <c r="J217" s="2" t="s">
        <v>16873</v>
      </c>
      <c r="K217" s="2" t="s">
        <v>16874</v>
      </c>
      <c r="L217" s="2" t="s">
        <v>15131</v>
      </c>
      <c r="M217" s="2" t="s">
        <v>15132</v>
      </c>
      <c r="N217" s="2" t="s">
        <v>16097</v>
      </c>
      <c r="O217" s="2" t="s">
        <v>16098</v>
      </c>
      <c r="P217" s="2" t="s">
        <v>7253</v>
      </c>
      <c r="Q217" s="2" t="s">
        <v>7254</v>
      </c>
      <c r="R217" s="2" t="s">
        <v>16875</v>
      </c>
      <c r="S217" s="2" t="s">
        <v>16876</v>
      </c>
      <c r="T217" s="324" t="s">
        <v>16877</v>
      </c>
      <c r="U217" s="283" t="s">
        <v>7255</v>
      </c>
      <c r="V217" s="4" t="s">
        <v>15101</v>
      </c>
      <c r="W217" s="3">
        <v>94</v>
      </c>
      <c r="X217" s="2" t="s">
        <v>1982</v>
      </c>
      <c r="Y217" s="2" t="s">
        <v>7247</v>
      </c>
      <c r="Z217" s="2" t="s">
        <v>7248</v>
      </c>
      <c r="AA217" s="2" t="s">
        <v>7249</v>
      </c>
      <c r="AB217" s="2" t="s">
        <v>7250</v>
      </c>
      <c r="AC217" s="2" t="s">
        <v>16878</v>
      </c>
      <c r="AD217" s="2" t="s">
        <v>16875</v>
      </c>
      <c r="AE217" s="2" t="s">
        <v>16879</v>
      </c>
      <c r="AF217" s="2" t="s">
        <v>16880</v>
      </c>
      <c r="AG217" s="2" t="s">
        <v>7255</v>
      </c>
      <c r="AH217" s="2" t="s">
        <v>7256</v>
      </c>
      <c r="AI217" s="324" t="s">
        <v>7257</v>
      </c>
    </row>
    <row r="218" spans="6:35" ht="15.75" x14ac:dyDescent="0.25">
      <c r="F218" s="312">
        <v>195</v>
      </c>
      <c r="G218" s="314" t="s">
        <v>226</v>
      </c>
      <c r="H218" s="234">
        <v>95</v>
      </c>
      <c r="I218" s="2" t="s">
        <v>1982</v>
      </c>
      <c r="J218" s="2" t="s">
        <v>16881</v>
      </c>
      <c r="K218" s="2" t="s">
        <v>16882</v>
      </c>
      <c r="L218" s="2" t="s">
        <v>15143</v>
      </c>
      <c r="M218" s="2" t="s">
        <v>15144</v>
      </c>
      <c r="N218" s="2" t="s">
        <v>16107</v>
      </c>
      <c r="O218" s="2" t="s">
        <v>16108</v>
      </c>
      <c r="P218" s="2" t="s">
        <v>7264</v>
      </c>
      <c r="Q218" s="2" t="s">
        <v>7265</v>
      </c>
      <c r="R218" s="2" t="s">
        <v>16883</v>
      </c>
      <c r="S218" s="2" t="s">
        <v>16884</v>
      </c>
      <c r="T218" s="324" t="s">
        <v>16885</v>
      </c>
      <c r="U218" s="283" t="s">
        <v>7266</v>
      </c>
      <c r="V218" s="4" t="s">
        <v>15101</v>
      </c>
      <c r="W218" s="3">
        <v>95</v>
      </c>
      <c r="X218" s="2" t="s">
        <v>1982</v>
      </c>
      <c r="Y218" s="2" t="s">
        <v>7258</v>
      </c>
      <c r="Z218" s="2" t="s">
        <v>7259</v>
      </c>
      <c r="AA218" s="2" t="s">
        <v>7260</v>
      </c>
      <c r="AB218" s="2" t="s">
        <v>7261</v>
      </c>
      <c r="AC218" s="2" t="s">
        <v>16886</v>
      </c>
      <c r="AD218" s="2" t="s">
        <v>16883</v>
      </c>
      <c r="AE218" s="2" t="s">
        <v>16887</v>
      </c>
      <c r="AF218" s="2" t="s">
        <v>16888</v>
      </c>
      <c r="AG218" s="2" t="s">
        <v>7266</v>
      </c>
      <c r="AH218" s="2" t="s">
        <v>7267</v>
      </c>
      <c r="AI218" s="324" t="s">
        <v>7268</v>
      </c>
    </row>
    <row r="219" spans="6:35" ht="15.75" x14ac:dyDescent="0.25">
      <c r="F219" s="312">
        <v>196</v>
      </c>
      <c r="G219" s="314" t="s">
        <v>227</v>
      </c>
      <c r="H219" s="234">
        <v>96</v>
      </c>
      <c r="I219" s="2" t="s">
        <v>1983</v>
      </c>
      <c r="J219" s="2" t="s">
        <v>16889</v>
      </c>
      <c r="K219" s="2" t="s">
        <v>16890</v>
      </c>
      <c r="L219" s="2" t="s">
        <v>15094</v>
      </c>
      <c r="M219" s="2" t="s">
        <v>15095</v>
      </c>
      <c r="N219" s="2" t="s">
        <v>16891</v>
      </c>
      <c r="O219" s="2" t="s">
        <v>16892</v>
      </c>
      <c r="P219" s="2" t="s">
        <v>7275</v>
      </c>
      <c r="Q219" s="2" t="s">
        <v>7276</v>
      </c>
      <c r="R219" s="2" t="s">
        <v>16893</v>
      </c>
      <c r="S219" s="2" t="s">
        <v>16894</v>
      </c>
      <c r="T219" s="324" t="s">
        <v>16895</v>
      </c>
      <c r="U219" s="283" t="s">
        <v>7277</v>
      </c>
      <c r="V219" s="4" t="s">
        <v>15101</v>
      </c>
      <c r="W219" s="3">
        <v>96</v>
      </c>
      <c r="X219" s="2" t="s">
        <v>1983</v>
      </c>
      <c r="Y219" s="2" t="s">
        <v>7269</v>
      </c>
      <c r="Z219" s="2" t="s">
        <v>7270</v>
      </c>
      <c r="AA219" s="2" t="s">
        <v>7271</v>
      </c>
      <c r="AB219" s="2" t="s">
        <v>7272</v>
      </c>
      <c r="AC219" s="2" t="s">
        <v>16896</v>
      </c>
      <c r="AD219" s="2" t="s">
        <v>16893</v>
      </c>
      <c r="AE219" s="2" t="s">
        <v>16897</v>
      </c>
      <c r="AF219" s="2" t="s">
        <v>16898</v>
      </c>
      <c r="AG219" s="2" t="s">
        <v>7277</v>
      </c>
      <c r="AH219" s="2" t="s">
        <v>7278</v>
      </c>
      <c r="AI219" s="324" t="s">
        <v>7279</v>
      </c>
    </row>
    <row r="220" spans="6:35" ht="15.75" x14ac:dyDescent="0.25">
      <c r="F220" s="312">
        <v>197</v>
      </c>
      <c r="G220" s="314" t="s">
        <v>229</v>
      </c>
      <c r="H220" s="234">
        <v>97</v>
      </c>
      <c r="I220" s="2" t="s">
        <v>1983</v>
      </c>
      <c r="J220" s="2" t="s">
        <v>16899</v>
      </c>
      <c r="K220" s="2" t="s">
        <v>16900</v>
      </c>
      <c r="L220" s="2" t="s">
        <v>15107</v>
      </c>
      <c r="M220" s="2" t="s">
        <v>15108</v>
      </c>
      <c r="N220" s="2" t="s">
        <v>16901</v>
      </c>
      <c r="O220" s="2" t="s">
        <v>16078</v>
      </c>
      <c r="P220" s="2" t="s">
        <v>7286</v>
      </c>
      <c r="Q220" s="2" t="s">
        <v>7287</v>
      </c>
      <c r="R220" s="2" t="s">
        <v>16902</v>
      </c>
      <c r="S220" s="2" t="s">
        <v>16903</v>
      </c>
      <c r="T220" s="324" t="s">
        <v>16904</v>
      </c>
      <c r="U220" s="283" t="s">
        <v>7288</v>
      </c>
      <c r="V220" s="4" t="s">
        <v>15101</v>
      </c>
      <c r="W220" s="3">
        <v>97</v>
      </c>
      <c r="X220" s="2" t="s">
        <v>1983</v>
      </c>
      <c r="Y220" s="2" t="s">
        <v>7280</v>
      </c>
      <c r="Z220" s="2" t="s">
        <v>7281</v>
      </c>
      <c r="AA220" s="2" t="s">
        <v>7282</v>
      </c>
      <c r="AB220" s="2" t="s">
        <v>7283</v>
      </c>
      <c r="AC220" s="2" t="s">
        <v>16905</v>
      </c>
      <c r="AD220" s="2" t="s">
        <v>16902</v>
      </c>
      <c r="AE220" s="2" t="s">
        <v>16906</v>
      </c>
      <c r="AF220" s="2" t="s">
        <v>16907</v>
      </c>
      <c r="AG220" s="2" t="s">
        <v>7288</v>
      </c>
      <c r="AH220" s="2" t="s">
        <v>7289</v>
      </c>
      <c r="AI220" s="324" t="s">
        <v>7290</v>
      </c>
    </row>
    <row r="221" spans="6:35" ht="15.75" x14ac:dyDescent="0.25">
      <c r="F221" s="312">
        <v>198</v>
      </c>
      <c r="G221" s="314" t="s">
        <v>230</v>
      </c>
      <c r="H221" s="234">
        <v>98</v>
      </c>
      <c r="I221" s="2" t="s">
        <v>1983</v>
      </c>
      <c r="J221" s="2" t="s">
        <v>16908</v>
      </c>
      <c r="K221" s="2" t="s">
        <v>16909</v>
      </c>
      <c r="L221" s="2" t="s">
        <v>15119</v>
      </c>
      <c r="M221" s="2" t="s">
        <v>15120</v>
      </c>
      <c r="N221" s="2" t="s">
        <v>16087</v>
      </c>
      <c r="O221" s="2" t="s">
        <v>16088</v>
      </c>
      <c r="P221" s="2" t="s">
        <v>7297</v>
      </c>
      <c r="Q221" s="2" t="s">
        <v>7298</v>
      </c>
      <c r="R221" s="2" t="s">
        <v>16910</v>
      </c>
      <c r="S221" s="2" t="s">
        <v>16911</v>
      </c>
      <c r="T221" s="324" t="s">
        <v>16912</v>
      </c>
      <c r="U221" s="283" t="s">
        <v>7299</v>
      </c>
      <c r="V221" s="4" t="s">
        <v>15101</v>
      </c>
      <c r="W221" s="3">
        <v>98</v>
      </c>
      <c r="X221" s="2" t="s">
        <v>1983</v>
      </c>
      <c r="Y221" s="2" t="s">
        <v>7291</v>
      </c>
      <c r="Z221" s="2" t="s">
        <v>7292</v>
      </c>
      <c r="AA221" s="2" t="s">
        <v>7293</v>
      </c>
      <c r="AB221" s="2" t="s">
        <v>7294</v>
      </c>
      <c r="AC221" s="2" t="s">
        <v>16913</v>
      </c>
      <c r="AD221" s="2" t="s">
        <v>16910</v>
      </c>
      <c r="AE221" s="2" t="s">
        <v>16914</v>
      </c>
      <c r="AF221" s="2" t="s">
        <v>16915</v>
      </c>
      <c r="AG221" s="2" t="s">
        <v>7299</v>
      </c>
      <c r="AH221" s="2" t="s">
        <v>7300</v>
      </c>
      <c r="AI221" s="324" t="s">
        <v>7301</v>
      </c>
    </row>
    <row r="222" spans="6:35" ht="15.75" x14ac:dyDescent="0.25">
      <c r="F222" s="312">
        <v>199</v>
      </c>
      <c r="G222" s="314" t="s">
        <v>231</v>
      </c>
      <c r="H222" s="234">
        <v>99</v>
      </c>
      <c r="I222" s="2" t="s">
        <v>1983</v>
      </c>
      <c r="J222" s="2" t="s">
        <v>16916</v>
      </c>
      <c r="K222" s="2" t="s">
        <v>16917</v>
      </c>
      <c r="L222" s="2" t="s">
        <v>15131</v>
      </c>
      <c r="M222" s="2" t="s">
        <v>15132</v>
      </c>
      <c r="N222" s="2" t="s">
        <v>16097</v>
      </c>
      <c r="O222" s="2" t="s">
        <v>16098</v>
      </c>
      <c r="P222" s="2" t="s">
        <v>7308</v>
      </c>
      <c r="Q222" s="2" t="s">
        <v>7309</v>
      </c>
      <c r="R222" s="2" t="s">
        <v>16918</v>
      </c>
      <c r="S222" s="2" t="s">
        <v>16919</v>
      </c>
      <c r="T222" s="324" t="s">
        <v>16920</v>
      </c>
      <c r="U222" s="283" t="s">
        <v>7310</v>
      </c>
      <c r="V222" s="4" t="s">
        <v>15101</v>
      </c>
      <c r="W222" s="3">
        <v>99</v>
      </c>
      <c r="X222" s="2" t="s">
        <v>1983</v>
      </c>
      <c r="Y222" s="2" t="s">
        <v>7302</v>
      </c>
      <c r="Z222" s="2" t="s">
        <v>7303</v>
      </c>
      <c r="AA222" s="2" t="s">
        <v>7304</v>
      </c>
      <c r="AB222" s="2" t="s">
        <v>7305</v>
      </c>
      <c r="AC222" s="2" t="s">
        <v>16921</v>
      </c>
      <c r="AD222" s="2" t="s">
        <v>16918</v>
      </c>
      <c r="AE222" s="2" t="s">
        <v>16922</v>
      </c>
      <c r="AF222" s="2" t="s">
        <v>16923</v>
      </c>
      <c r="AG222" s="2" t="s">
        <v>7310</v>
      </c>
      <c r="AH222" s="2" t="s">
        <v>7311</v>
      </c>
      <c r="AI222" s="324" t="s">
        <v>7312</v>
      </c>
    </row>
    <row r="223" spans="6:35" ht="15.75" x14ac:dyDescent="0.25">
      <c r="F223" s="312">
        <v>200</v>
      </c>
      <c r="G223" s="314" t="s">
        <v>232</v>
      </c>
      <c r="H223" s="234">
        <v>100</v>
      </c>
      <c r="I223" s="2" t="s">
        <v>1983</v>
      </c>
      <c r="J223" s="2" t="s">
        <v>16924</v>
      </c>
      <c r="K223" s="2" t="s">
        <v>16925</v>
      </c>
      <c r="L223" s="2" t="s">
        <v>15143</v>
      </c>
      <c r="M223" s="2" t="s">
        <v>15144</v>
      </c>
      <c r="N223" s="2" t="s">
        <v>16107</v>
      </c>
      <c r="O223" s="2" t="s">
        <v>16108</v>
      </c>
      <c r="P223" s="2" t="s">
        <v>7319</v>
      </c>
      <c r="Q223" s="2" t="s">
        <v>7320</v>
      </c>
      <c r="R223" s="2" t="s">
        <v>16926</v>
      </c>
      <c r="S223" s="2" t="s">
        <v>16927</v>
      </c>
      <c r="T223" s="324" t="s">
        <v>16928</v>
      </c>
      <c r="U223" s="283" t="s">
        <v>7321</v>
      </c>
      <c r="V223" s="4" t="s">
        <v>15101</v>
      </c>
      <c r="W223" s="3">
        <v>100</v>
      </c>
      <c r="X223" s="2" t="s">
        <v>1983</v>
      </c>
      <c r="Y223" s="2" t="s">
        <v>7313</v>
      </c>
      <c r="Z223" s="2" t="s">
        <v>7314</v>
      </c>
      <c r="AA223" s="2" t="s">
        <v>7315</v>
      </c>
      <c r="AB223" s="2" t="s">
        <v>7316</v>
      </c>
      <c r="AC223" s="2" t="s">
        <v>16929</v>
      </c>
      <c r="AD223" s="2" t="s">
        <v>16926</v>
      </c>
      <c r="AE223" s="2" t="s">
        <v>16930</v>
      </c>
      <c r="AF223" s="2" t="s">
        <v>16931</v>
      </c>
      <c r="AG223" s="2" t="s">
        <v>7321</v>
      </c>
      <c r="AH223" s="2" t="s">
        <v>7322</v>
      </c>
      <c r="AI223" s="324" t="s">
        <v>7323</v>
      </c>
    </row>
    <row r="224" spans="6:35" ht="15.75" x14ac:dyDescent="0.25">
      <c r="F224" s="312">
        <v>201</v>
      </c>
      <c r="G224" s="314" t="s">
        <v>106</v>
      </c>
      <c r="H224" s="239">
        <v>1</v>
      </c>
      <c r="I224" s="29" t="s">
        <v>2074</v>
      </c>
      <c r="J224" s="29" t="s">
        <v>16932</v>
      </c>
      <c r="K224" s="29" t="s">
        <v>16933</v>
      </c>
      <c r="L224" s="29" t="s">
        <v>15094</v>
      </c>
      <c r="M224" s="29" t="s">
        <v>15095</v>
      </c>
      <c r="N224" s="29" t="s">
        <v>16934</v>
      </c>
      <c r="O224" s="29" t="s">
        <v>16935</v>
      </c>
      <c r="P224" s="29" t="s">
        <v>5129</v>
      </c>
      <c r="Q224" s="29" t="s">
        <v>5130</v>
      </c>
      <c r="R224" s="29" t="s">
        <v>16936</v>
      </c>
      <c r="S224" s="29" t="s">
        <v>16937</v>
      </c>
      <c r="T224" s="315" t="s">
        <v>16938</v>
      </c>
      <c r="U224" s="283" t="s">
        <v>5131</v>
      </c>
      <c r="V224" s="40" t="s">
        <v>15101</v>
      </c>
      <c r="W224" s="41">
        <v>1</v>
      </c>
      <c r="X224" s="29" t="s">
        <v>2074</v>
      </c>
      <c r="Y224" s="29" t="s">
        <v>5123</v>
      </c>
      <c r="Z224" s="29" t="s">
        <v>5124</v>
      </c>
      <c r="AA224" s="29" t="s">
        <v>5125</v>
      </c>
      <c r="AB224" s="29" t="s">
        <v>5126</v>
      </c>
      <c r="AC224" s="29" t="s">
        <v>16939</v>
      </c>
      <c r="AD224" s="29" t="s">
        <v>16936</v>
      </c>
      <c r="AE224" s="29" t="s">
        <v>16940</v>
      </c>
      <c r="AF224" s="29" t="s">
        <v>16941</v>
      </c>
      <c r="AG224" s="29" t="s">
        <v>5131</v>
      </c>
      <c r="AH224" s="29" t="s">
        <v>5132</v>
      </c>
      <c r="AI224" s="315" t="s">
        <v>5133</v>
      </c>
    </row>
    <row r="225" spans="6:35" ht="15.75" x14ac:dyDescent="0.25">
      <c r="F225" s="312">
        <v>202</v>
      </c>
      <c r="G225" s="314" t="s">
        <v>109</v>
      </c>
      <c r="H225" s="239">
        <v>2</v>
      </c>
      <c r="I225" s="29" t="s">
        <v>2074</v>
      </c>
      <c r="J225" s="29" t="s">
        <v>16942</v>
      </c>
      <c r="K225" s="29" t="s">
        <v>16943</v>
      </c>
      <c r="L225" s="29" t="s">
        <v>15107</v>
      </c>
      <c r="M225" s="29" t="s">
        <v>15108</v>
      </c>
      <c r="N225" s="29" t="s">
        <v>16944</v>
      </c>
      <c r="O225" s="29" t="s">
        <v>16945</v>
      </c>
      <c r="P225" s="29" t="s">
        <v>5140</v>
      </c>
      <c r="Q225" s="29" t="s">
        <v>5141</v>
      </c>
      <c r="R225" s="29" t="s">
        <v>16946</v>
      </c>
      <c r="S225" s="29" t="s">
        <v>16947</v>
      </c>
      <c r="T225" s="315" t="s">
        <v>16948</v>
      </c>
      <c r="U225" s="283" t="s">
        <v>5142</v>
      </c>
      <c r="V225" s="40" t="s">
        <v>15101</v>
      </c>
      <c r="W225" s="41">
        <v>2</v>
      </c>
      <c r="X225" s="29" t="s">
        <v>2074</v>
      </c>
      <c r="Y225" s="29" t="s">
        <v>5134</v>
      </c>
      <c r="Z225" s="29" t="s">
        <v>5135</v>
      </c>
      <c r="AA225" s="29" t="s">
        <v>5136</v>
      </c>
      <c r="AB225" s="29" t="s">
        <v>5137</v>
      </c>
      <c r="AC225" s="29" t="s">
        <v>16949</v>
      </c>
      <c r="AD225" s="29" t="s">
        <v>16946</v>
      </c>
      <c r="AE225" s="29" t="s">
        <v>16950</v>
      </c>
      <c r="AF225" s="29" t="s">
        <v>16951</v>
      </c>
      <c r="AG225" s="29" t="s">
        <v>5142</v>
      </c>
      <c r="AH225" s="29" t="s">
        <v>5143</v>
      </c>
      <c r="AI225" s="315" t="s">
        <v>5144</v>
      </c>
    </row>
    <row r="226" spans="6:35" ht="15.75" x14ac:dyDescent="0.25">
      <c r="F226" s="312">
        <v>203</v>
      </c>
      <c r="G226" s="314" t="s">
        <v>111</v>
      </c>
      <c r="H226" s="239">
        <v>3</v>
      </c>
      <c r="I226" s="29" t="s">
        <v>2074</v>
      </c>
      <c r="J226" s="29" t="s">
        <v>16952</v>
      </c>
      <c r="K226" s="29" t="s">
        <v>16953</v>
      </c>
      <c r="L226" s="29" t="s">
        <v>15119</v>
      </c>
      <c r="M226" s="29" t="s">
        <v>15120</v>
      </c>
      <c r="N226" s="29" t="s">
        <v>16954</v>
      </c>
      <c r="O226" s="29" t="s">
        <v>16955</v>
      </c>
      <c r="P226" s="29" t="s">
        <v>5151</v>
      </c>
      <c r="Q226" s="29" t="s">
        <v>5152</v>
      </c>
      <c r="R226" s="29" t="s">
        <v>16956</v>
      </c>
      <c r="S226" s="29" t="s">
        <v>16957</v>
      </c>
      <c r="T226" s="315" t="s">
        <v>16958</v>
      </c>
      <c r="U226" s="283" t="s">
        <v>5153</v>
      </c>
      <c r="V226" s="40" t="s">
        <v>15101</v>
      </c>
      <c r="W226" s="41">
        <v>3</v>
      </c>
      <c r="X226" s="29" t="s">
        <v>2074</v>
      </c>
      <c r="Y226" s="29" t="s">
        <v>5145</v>
      </c>
      <c r="Z226" s="29" t="s">
        <v>5146</v>
      </c>
      <c r="AA226" s="29" t="s">
        <v>5147</v>
      </c>
      <c r="AB226" s="29" t="s">
        <v>5148</v>
      </c>
      <c r="AC226" s="29" t="s">
        <v>16959</v>
      </c>
      <c r="AD226" s="29" t="s">
        <v>16956</v>
      </c>
      <c r="AE226" s="29" t="s">
        <v>16960</v>
      </c>
      <c r="AF226" s="29" t="s">
        <v>16961</v>
      </c>
      <c r="AG226" s="29" t="s">
        <v>5153</v>
      </c>
      <c r="AH226" s="29" t="s">
        <v>5154</v>
      </c>
      <c r="AI226" s="315" t="s">
        <v>5155</v>
      </c>
    </row>
    <row r="227" spans="6:35" ht="15.75" x14ac:dyDescent="0.25">
      <c r="F227" s="312">
        <v>204</v>
      </c>
      <c r="G227" s="314" t="s">
        <v>113</v>
      </c>
      <c r="H227" s="239">
        <v>4</v>
      </c>
      <c r="I227" s="29" t="s">
        <v>2074</v>
      </c>
      <c r="J227" s="29" t="s">
        <v>16962</v>
      </c>
      <c r="K227" s="29" t="s">
        <v>16963</v>
      </c>
      <c r="L227" s="29" t="s">
        <v>15131</v>
      </c>
      <c r="M227" s="29" t="s">
        <v>15132</v>
      </c>
      <c r="N227" s="29" t="s">
        <v>16964</v>
      </c>
      <c r="O227" s="29" t="s">
        <v>16965</v>
      </c>
      <c r="P227" s="29" t="s">
        <v>5162</v>
      </c>
      <c r="Q227" s="29" t="s">
        <v>5163</v>
      </c>
      <c r="R227" s="29" t="s">
        <v>16966</v>
      </c>
      <c r="S227" s="29" t="s">
        <v>16967</v>
      </c>
      <c r="T227" s="315" t="s">
        <v>16968</v>
      </c>
      <c r="U227" s="283" t="s">
        <v>5164</v>
      </c>
      <c r="V227" s="40" t="s">
        <v>15101</v>
      </c>
      <c r="W227" s="41">
        <v>4</v>
      </c>
      <c r="X227" s="29" t="s">
        <v>2074</v>
      </c>
      <c r="Y227" s="29" t="s">
        <v>5156</v>
      </c>
      <c r="Z227" s="29" t="s">
        <v>5157</v>
      </c>
      <c r="AA227" s="29" t="s">
        <v>5158</v>
      </c>
      <c r="AB227" s="29" t="s">
        <v>5159</v>
      </c>
      <c r="AC227" s="29" t="s">
        <v>16969</v>
      </c>
      <c r="AD227" s="29" t="s">
        <v>16966</v>
      </c>
      <c r="AE227" s="29" t="s">
        <v>16970</v>
      </c>
      <c r="AF227" s="29" t="s">
        <v>16971</v>
      </c>
      <c r="AG227" s="29" t="s">
        <v>5164</v>
      </c>
      <c r="AH227" s="29" t="s">
        <v>5165</v>
      </c>
      <c r="AI227" s="315" t="s">
        <v>5166</v>
      </c>
    </row>
    <row r="228" spans="6:35" ht="15.75" x14ac:dyDescent="0.25">
      <c r="F228" s="312">
        <v>205</v>
      </c>
      <c r="G228" s="314" t="s">
        <v>115</v>
      </c>
      <c r="H228" s="239">
        <v>5</v>
      </c>
      <c r="I228" s="29" t="s">
        <v>2074</v>
      </c>
      <c r="J228" s="29" t="s">
        <v>16972</v>
      </c>
      <c r="K228" s="29" t="s">
        <v>16973</v>
      </c>
      <c r="L228" s="29" t="s">
        <v>15143</v>
      </c>
      <c r="M228" s="29" t="s">
        <v>15144</v>
      </c>
      <c r="N228" s="29" t="s">
        <v>16974</v>
      </c>
      <c r="O228" s="29" t="s">
        <v>16975</v>
      </c>
      <c r="P228" s="29" t="s">
        <v>5173</v>
      </c>
      <c r="Q228" s="29" t="s">
        <v>5174</v>
      </c>
      <c r="R228" s="29" t="s">
        <v>16976</v>
      </c>
      <c r="S228" s="29" t="s">
        <v>16977</v>
      </c>
      <c r="T228" s="315" t="s">
        <v>16978</v>
      </c>
      <c r="U228" s="283" t="s">
        <v>5175</v>
      </c>
      <c r="V228" s="40" t="s">
        <v>15101</v>
      </c>
      <c r="W228" s="41">
        <v>5</v>
      </c>
      <c r="X228" s="29" t="s">
        <v>2074</v>
      </c>
      <c r="Y228" s="29" t="s">
        <v>5167</v>
      </c>
      <c r="Z228" s="29" t="s">
        <v>5168</v>
      </c>
      <c r="AA228" s="29" t="s">
        <v>5169</v>
      </c>
      <c r="AB228" s="29" t="s">
        <v>5170</v>
      </c>
      <c r="AC228" s="29" t="s">
        <v>16979</v>
      </c>
      <c r="AD228" s="29" t="s">
        <v>16976</v>
      </c>
      <c r="AE228" s="29" t="s">
        <v>16980</v>
      </c>
      <c r="AF228" s="29" t="s">
        <v>16981</v>
      </c>
      <c r="AG228" s="29" t="s">
        <v>5175</v>
      </c>
      <c r="AH228" s="29" t="s">
        <v>5176</v>
      </c>
      <c r="AI228" s="315" t="s">
        <v>5177</v>
      </c>
    </row>
    <row r="229" spans="6:35" ht="15.75" x14ac:dyDescent="0.25">
      <c r="F229" s="312">
        <v>206</v>
      </c>
      <c r="G229" s="314" t="s">
        <v>117</v>
      </c>
      <c r="H229" s="239">
        <v>6</v>
      </c>
      <c r="I229" s="29" t="s">
        <v>2075</v>
      </c>
      <c r="J229" s="29" t="s">
        <v>16982</v>
      </c>
      <c r="K229" s="29" t="s">
        <v>16983</v>
      </c>
      <c r="L229" s="29" t="s">
        <v>15094</v>
      </c>
      <c r="M229" s="29" t="s">
        <v>15095</v>
      </c>
      <c r="N229" s="29" t="s">
        <v>16984</v>
      </c>
      <c r="O229" s="29" t="s">
        <v>16985</v>
      </c>
      <c r="P229" s="29" t="s">
        <v>5184</v>
      </c>
      <c r="Q229" s="29" t="s">
        <v>5185</v>
      </c>
      <c r="R229" s="29" t="s">
        <v>16986</v>
      </c>
      <c r="S229" s="29" t="s">
        <v>16987</v>
      </c>
      <c r="T229" s="315" t="s">
        <v>16988</v>
      </c>
      <c r="U229" s="283" t="s">
        <v>5186</v>
      </c>
      <c r="V229" s="40" t="s">
        <v>15101</v>
      </c>
      <c r="W229" s="41">
        <v>6</v>
      </c>
      <c r="X229" s="29" t="s">
        <v>2075</v>
      </c>
      <c r="Y229" s="29" t="s">
        <v>5178</v>
      </c>
      <c r="Z229" s="29" t="s">
        <v>5179</v>
      </c>
      <c r="AA229" s="29" t="s">
        <v>5180</v>
      </c>
      <c r="AB229" s="29" t="s">
        <v>5181</v>
      </c>
      <c r="AC229" s="29" t="s">
        <v>16989</v>
      </c>
      <c r="AD229" s="29" t="s">
        <v>16986</v>
      </c>
      <c r="AE229" s="29" t="s">
        <v>16990</v>
      </c>
      <c r="AF229" s="29" t="s">
        <v>16991</v>
      </c>
      <c r="AG229" s="29" t="s">
        <v>5186</v>
      </c>
      <c r="AH229" s="29" t="s">
        <v>5187</v>
      </c>
      <c r="AI229" s="315" t="s">
        <v>5188</v>
      </c>
    </row>
    <row r="230" spans="6:35" ht="15.75" x14ac:dyDescent="0.25">
      <c r="F230" s="312">
        <v>207</v>
      </c>
      <c r="G230" s="314" t="s">
        <v>119</v>
      </c>
      <c r="H230" s="239">
        <v>7</v>
      </c>
      <c r="I230" s="29" t="s">
        <v>2075</v>
      </c>
      <c r="J230" s="29" t="s">
        <v>16992</v>
      </c>
      <c r="K230" s="29" t="s">
        <v>16993</v>
      </c>
      <c r="L230" s="29" t="s">
        <v>15107</v>
      </c>
      <c r="M230" s="29" t="s">
        <v>15108</v>
      </c>
      <c r="N230" s="29" t="s">
        <v>16994</v>
      </c>
      <c r="O230" s="29" t="s">
        <v>16945</v>
      </c>
      <c r="P230" s="29" t="s">
        <v>5195</v>
      </c>
      <c r="Q230" s="29" t="s">
        <v>5196</v>
      </c>
      <c r="R230" s="29" t="s">
        <v>16995</v>
      </c>
      <c r="S230" s="29" t="s">
        <v>16996</v>
      </c>
      <c r="T230" s="315" t="s">
        <v>16997</v>
      </c>
      <c r="U230" s="283" t="s">
        <v>5197</v>
      </c>
      <c r="V230" s="40" t="s">
        <v>15101</v>
      </c>
      <c r="W230" s="41">
        <v>7</v>
      </c>
      <c r="X230" s="29" t="s">
        <v>2075</v>
      </c>
      <c r="Y230" s="29" t="s">
        <v>5189</v>
      </c>
      <c r="Z230" s="29" t="s">
        <v>5190</v>
      </c>
      <c r="AA230" s="29" t="s">
        <v>5191</v>
      </c>
      <c r="AB230" s="29" t="s">
        <v>5192</v>
      </c>
      <c r="AC230" s="29" t="s">
        <v>16998</v>
      </c>
      <c r="AD230" s="29" t="s">
        <v>16995</v>
      </c>
      <c r="AE230" s="29" t="s">
        <v>16999</v>
      </c>
      <c r="AF230" s="29" t="s">
        <v>17000</v>
      </c>
      <c r="AG230" s="29" t="s">
        <v>5197</v>
      </c>
      <c r="AH230" s="29" t="s">
        <v>5198</v>
      </c>
      <c r="AI230" s="315" t="s">
        <v>5199</v>
      </c>
    </row>
    <row r="231" spans="6:35" ht="15.75" x14ac:dyDescent="0.25">
      <c r="F231" s="312">
        <v>208</v>
      </c>
      <c r="G231" s="314" t="s">
        <v>120</v>
      </c>
      <c r="H231" s="239">
        <v>8</v>
      </c>
      <c r="I231" s="29" t="s">
        <v>2075</v>
      </c>
      <c r="J231" s="29" t="s">
        <v>17001</v>
      </c>
      <c r="K231" s="29" t="s">
        <v>17002</v>
      </c>
      <c r="L231" s="29" t="s">
        <v>15119</v>
      </c>
      <c r="M231" s="29" t="s">
        <v>15120</v>
      </c>
      <c r="N231" s="29" t="s">
        <v>17003</v>
      </c>
      <c r="O231" s="29" t="s">
        <v>16955</v>
      </c>
      <c r="P231" s="29" t="s">
        <v>5206</v>
      </c>
      <c r="Q231" s="29" t="s">
        <v>5207</v>
      </c>
      <c r="R231" s="29" t="s">
        <v>17004</v>
      </c>
      <c r="S231" s="29" t="s">
        <v>17005</v>
      </c>
      <c r="T231" s="315" t="s">
        <v>17006</v>
      </c>
      <c r="U231" s="283" t="s">
        <v>5208</v>
      </c>
      <c r="V231" s="40" t="s">
        <v>15101</v>
      </c>
      <c r="W231" s="41">
        <v>8</v>
      </c>
      <c r="X231" s="29" t="s">
        <v>2075</v>
      </c>
      <c r="Y231" s="29" t="s">
        <v>5200</v>
      </c>
      <c r="Z231" s="29" t="s">
        <v>5201</v>
      </c>
      <c r="AA231" s="29" t="s">
        <v>5202</v>
      </c>
      <c r="AB231" s="29" t="s">
        <v>5203</v>
      </c>
      <c r="AC231" s="29" t="s">
        <v>17007</v>
      </c>
      <c r="AD231" s="29" t="s">
        <v>17004</v>
      </c>
      <c r="AE231" s="29" t="s">
        <v>17008</v>
      </c>
      <c r="AF231" s="29" t="s">
        <v>17009</v>
      </c>
      <c r="AG231" s="29" t="s">
        <v>5208</v>
      </c>
      <c r="AH231" s="29" t="s">
        <v>5209</v>
      </c>
      <c r="AI231" s="315" t="s">
        <v>5210</v>
      </c>
    </row>
    <row r="232" spans="6:35" ht="15.75" x14ac:dyDescent="0.25">
      <c r="F232" s="312">
        <v>209</v>
      </c>
      <c r="G232" s="314" t="s">
        <v>121</v>
      </c>
      <c r="H232" s="239">
        <v>9</v>
      </c>
      <c r="I232" s="29" t="s">
        <v>2075</v>
      </c>
      <c r="J232" s="29" t="s">
        <v>17010</v>
      </c>
      <c r="K232" s="29" t="s">
        <v>17011</v>
      </c>
      <c r="L232" s="29" t="s">
        <v>15131</v>
      </c>
      <c r="M232" s="29" t="s">
        <v>15132</v>
      </c>
      <c r="N232" s="29" t="s">
        <v>16964</v>
      </c>
      <c r="O232" s="29" t="s">
        <v>16965</v>
      </c>
      <c r="P232" s="29" t="s">
        <v>5217</v>
      </c>
      <c r="Q232" s="29" t="s">
        <v>5218</v>
      </c>
      <c r="R232" s="29" t="s">
        <v>17012</v>
      </c>
      <c r="S232" s="29" t="s">
        <v>17013</v>
      </c>
      <c r="T232" s="315" t="s">
        <v>17014</v>
      </c>
      <c r="U232" s="283" t="s">
        <v>5219</v>
      </c>
      <c r="V232" s="40" t="s">
        <v>15101</v>
      </c>
      <c r="W232" s="41">
        <v>9</v>
      </c>
      <c r="X232" s="29" t="s">
        <v>2075</v>
      </c>
      <c r="Y232" s="29" t="s">
        <v>5211</v>
      </c>
      <c r="Z232" s="29" t="s">
        <v>5212</v>
      </c>
      <c r="AA232" s="29" t="s">
        <v>5213</v>
      </c>
      <c r="AB232" s="29" t="s">
        <v>5214</v>
      </c>
      <c r="AC232" s="29" t="s">
        <v>17015</v>
      </c>
      <c r="AD232" s="29" t="s">
        <v>17012</v>
      </c>
      <c r="AE232" s="29" t="s">
        <v>17016</v>
      </c>
      <c r="AF232" s="29" t="s">
        <v>17017</v>
      </c>
      <c r="AG232" s="29" t="s">
        <v>5219</v>
      </c>
      <c r="AH232" s="29" t="s">
        <v>5220</v>
      </c>
      <c r="AI232" s="315" t="s">
        <v>5221</v>
      </c>
    </row>
    <row r="233" spans="6:35" ht="15.75" x14ac:dyDescent="0.25">
      <c r="F233" s="312">
        <v>210</v>
      </c>
      <c r="G233" s="314" t="s">
        <v>122</v>
      </c>
      <c r="H233" s="239">
        <v>10</v>
      </c>
      <c r="I233" s="29" t="s">
        <v>2075</v>
      </c>
      <c r="J233" s="29" t="s">
        <v>17018</v>
      </c>
      <c r="K233" s="29" t="s">
        <v>17019</v>
      </c>
      <c r="L233" s="29" t="s">
        <v>15143</v>
      </c>
      <c r="M233" s="29" t="s">
        <v>15144</v>
      </c>
      <c r="N233" s="29" t="s">
        <v>17020</v>
      </c>
      <c r="O233" s="29" t="s">
        <v>16975</v>
      </c>
      <c r="P233" s="29" t="s">
        <v>5228</v>
      </c>
      <c r="Q233" s="29" t="s">
        <v>5229</v>
      </c>
      <c r="R233" s="29" t="s">
        <v>17021</v>
      </c>
      <c r="S233" s="29" t="s">
        <v>17022</v>
      </c>
      <c r="T233" s="315" t="s">
        <v>17023</v>
      </c>
      <c r="U233" s="283" t="s">
        <v>5230</v>
      </c>
      <c r="V233" s="40" t="s">
        <v>15101</v>
      </c>
      <c r="W233" s="41">
        <v>10</v>
      </c>
      <c r="X233" s="29" t="s">
        <v>2075</v>
      </c>
      <c r="Y233" s="29" t="s">
        <v>5222</v>
      </c>
      <c r="Z233" s="29" t="s">
        <v>5223</v>
      </c>
      <c r="AA233" s="29" t="s">
        <v>5224</v>
      </c>
      <c r="AB233" s="29" t="s">
        <v>5225</v>
      </c>
      <c r="AC233" s="29" t="s">
        <v>17024</v>
      </c>
      <c r="AD233" s="29" t="s">
        <v>17021</v>
      </c>
      <c r="AE233" s="29" t="s">
        <v>17025</v>
      </c>
      <c r="AF233" s="29" t="s">
        <v>17026</v>
      </c>
      <c r="AG233" s="29" t="s">
        <v>5230</v>
      </c>
      <c r="AH233" s="29" t="s">
        <v>5231</v>
      </c>
      <c r="AI233" s="315" t="s">
        <v>5232</v>
      </c>
    </row>
    <row r="234" spans="6:35" ht="15.75" x14ac:dyDescent="0.25">
      <c r="F234" s="312">
        <v>211</v>
      </c>
      <c r="G234" s="314" t="s">
        <v>123</v>
      </c>
      <c r="H234" s="239">
        <v>11</v>
      </c>
      <c r="I234" s="29" t="s">
        <v>2076</v>
      </c>
      <c r="J234" s="29" t="s">
        <v>17027</v>
      </c>
      <c r="K234" s="29" t="s">
        <v>17028</v>
      </c>
      <c r="L234" s="29" t="s">
        <v>15094</v>
      </c>
      <c r="M234" s="29" t="s">
        <v>15095</v>
      </c>
      <c r="N234" s="29" t="s">
        <v>17029</v>
      </c>
      <c r="O234" s="29" t="s">
        <v>17030</v>
      </c>
      <c r="P234" s="29" t="s">
        <v>5239</v>
      </c>
      <c r="Q234" s="29" t="s">
        <v>5240</v>
      </c>
      <c r="R234" s="29" t="s">
        <v>17031</v>
      </c>
      <c r="S234" s="29" t="s">
        <v>17032</v>
      </c>
      <c r="T234" s="315" t="s">
        <v>17033</v>
      </c>
      <c r="U234" s="283" t="s">
        <v>5241</v>
      </c>
      <c r="V234" s="40" t="s">
        <v>15101</v>
      </c>
      <c r="W234" s="41">
        <v>11</v>
      </c>
      <c r="X234" s="29" t="s">
        <v>2076</v>
      </c>
      <c r="Y234" s="29" t="s">
        <v>5233</v>
      </c>
      <c r="Z234" s="29" t="s">
        <v>5234</v>
      </c>
      <c r="AA234" s="29" t="s">
        <v>5235</v>
      </c>
      <c r="AB234" s="29" t="s">
        <v>5236</v>
      </c>
      <c r="AC234" s="29" t="s">
        <v>17034</v>
      </c>
      <c r="AD234" s="29" t="s">
        <v>17031</v>
      </c>
      <c r="AE234" s="29" t="s">
        <v>17035</v>
      </c>
      <c r="AF234" s="29" t="s">
        <v>17036</v>
      </c>
      <c r="AG234" s="29" t="s">
        <v>5241</v>
      </c>
      <c r="AH234" s="29" t="s">
        <v>5242</v>
      </c>
      <c r="AI234" s="315" t="s">
        <v>5243</v>
      </c>
    </row>
    <row r="235" spans="6:35" ht="15.75" x14ac:dyDescent="0.25">
      <c r="F235" s="312">
        <v>212</v>
      </c>
      <c r="G235" s="314" t="s">
        <v>125</v>
      </c>
      <c r="H235" s="239">
        <v>12</v>
      </c>
      <c r="I235" s="29" t="s">
        <v>2076</v>
      </c>
      <c r="J235" s="29" t="s">
        <v>17037</v>
      </c>
      <c r="K235" s="29" t="s">
        <v>17038</v>
      </c>
      <c r="L235" s="29" t="s">
        <v>15107</v>
      </c>
      <c r="M235" s="29" t="s">
        <v>15108</v>
      </c>
      <c r="N235" s="29" t="s">
        <v>17039</v>
      </c>
      <c r="O235" s="29" t="s">
        <v>16945</v>
      </c>
      <c r="P235" s="29" t="s">
        <v>5250</v>
      </c>
      <c r="Q235" s="29" t="s">
        <v>5251</v>
      </c>
      <c r="R235" s="29" t="s">
        <v>17040</v>
      </c>
      <c r="S235" s="29" t="s">
        <v>17041</v>
      </c>
      <c r="T235" s="315" t="s">
        <v>17042</v>
      </c>
      <c r="U235" s="283" t="s">
        <v>5252</v>
      </c>
      <c r="V235" s="40" t="s">
        <v>15101</v>
      </c>
      <c r="W235" s="41">
        <v>12</v>
      </c>
      <c r="X235" s="29" t="s">
        <v>2076</v>
      </c>
      <c r="Y235" s="29" t="s">
        <v>5244</v>
      </c>
      <c r="Z235" s="29" t="s">
        <v>5245</v>
      </c>
      <c r="AA235" s="29" t="s">
        <v>5246</v>
      </c>
      <c r="AB235" s="29" t="s">
        <v>5247</v>
      </c>
      <c r="AC235" s="29" t="s">
        <v>17043</v>
      </c>
      <c r="AD235" s="29" t="s">
        <v>17040</v>
      </c>
      <c r="AE235" s="29" t="s">
        <v>17044</v>
      </c>
      <c r="AF235" s="29" t="s">
        <v>17045</v>
      </c>
      <c r="AG235" s="29" t="s">
        <v>5252</v>
      </c>
      <c r="AH235" s="29" t="s">
        <v>5253</v>
      </c>
      <c r="AI235" s="315" t="s">
        <v>5254</v>
      </c>
    </row>
    <row r="236" spans="6:35" ht="15.75" x14ac:dyDescent="0.25">
      <c r="F236" s="312">
        <v>213</v>
      </c>
      <c r="G236" s="314" t="s">
        <v>126</v>
      </c>
      <c r="H236" s="239">
        <v>13</v>
      </c>
      <c r="I236" s="29" t="s">
        <v>2076</v>
      </c>
      <c r="J236" s="29" t="s">
        <v>17046</v>
      </c>
      <c r="K236" s="29" t="s">
        <v>17047</v>
      </c>
      <c r="L236" s="29" t="s">
        <v>15119</v>
      </c>
      <c r="M236" s="29" t="s">
        <v>15120</v>
      </c>
      <c r="N236" s="29" t="s">
        <v>17048</v>
      </c>
      <c r="O236" s="29" t="s">
        <v>16955</v>
      </c>
      <c r="P236" s="29" t="s">
        <v>5261</v>
      </c>
      <c r="Q236" s="29" t="s">
        <v>5262</v>
      </c>
      <c r="R236" s="29" t="s">
        <v>17049</v>
      </c>
      <c r="S236" s="29" t="s">
        <v>17050</v>
      </c>
      <c r="T236" s="315" t="s">
        <v>17051</v>
      </c>
      <c r="U236" s="283" t="s">
        <v>5263</v>
      </c>
      <c r="V236" s="40" t="s">
        <v>15101</v>
      </c>
      <c r="W236" s="41">
        <v>13</v>
      </c>
      <c r="X236" s="29" t="s">
        <v>2076</v>
      </c>
      <c r="Y236" s="29" t="s">
        <v>5255</v>
      </c>
      <c r="Z236" s="29" t="s">
        <v>5256</v>
      </c>
      <c r="AA236" s="29" t="s">
        <v>5257</v>
      </c>
      <c r="AB236" s="29" t="s">
        <v>5258</v>
      </c>
      <c r="AC236" s="29" t="s">
        <v>17052</v>
      </c>
      <c r="AD236" s="29" t="s">
        <v>17049</v>
      </c>
      <c r="AE236" s="29" t="s">
        <v>17053</v>
      </c>
      <c r="AF236" s="29" t="s">
        <v>17054</v>
      </c>
      <c r="AG236" s="29" t="s">
        <v>5263</v>
      </c>
      <c r="AH236" s="29" t="s">
        <v>5264</v>
      </c>
      <c r="AI236" s="315" t="s">
        <v>5265</v>
      </c>
    </row>
    <row r="237" spans="6:35" ht="15.75" x14ac:dyDescent="0.25">
      <c r="F237" s="312">
        <v>214</v>
      </c>
      <c r="G237" s="314" t="s">
        <v>127</v>
      </c>
      <c r="H237" s="239">
        <v>14</v>
      </c>
      <c r="I237" s="29" t="s">
        <v>2076</v>
      </c>
      <c r="J237" s="29" t="s">
        <v>17055</v>
      </c>
      <c r="K237" s="29" t="s">
        <v>17056</v>
      </c>
      <c r="L237" s="29" t="s">
        <v>15131</v>
      </c>
      <c r="M237" s="29" t="s">
        <v>15132</v>
      </c>
      <c r="N237" s="29" t="s">
        <v>16964</v>
      </c>
      <c r="O237" s="29" t="s">
        <v>16965</v>
      </c>
      <c r="P237" s="29" t="s">
        <v>5272</v>
      </c>
      <c r="Q237" s="29" t="s">
        <v>5273</v>
      </c>
      <c r="R237" s="29" t="s">
        <v>17057</v>
      </c>
      <c r="S237" s="29" t="s">
        <v>17058</v>
      </c>
      <c r="T237" s="315" t="s">
        <v>17059</v>
      </c>
      <c r="U237" s="283" t="s">
        <v>5274</v>
      </c>
      <c r="V237" s="40" t="s">
        <v>15101</v>
      </c>
      <c r="W237" s="41">
        <v>14</v>
      </c>
      <c r="X237" s="29" t="s">
        <v>2076</v>
      </c>
      <c r="Y237" s="29" t="s">
        <v>5266</v>
      </c>
      <c r="Z237" s="29" t="s">
        <v>5267</v>
      </c>
      <c r="AA237" s="29" t="s">
        <v>5268</v>
      </c>
      <c r="AB237" s="29" t="s">
        <v>5269</v>
      </c>
      <c r="AC237" s="29" t="s">
        <v>17060</v>
      </c>
      <c r="AD237" s="29" t="s">
        <v>17057</v>
      </c>
      <c r="AE237" s="29" t="s">
        <v>17061</v>
      </c>
      <c r="AF237" s="29" t="s">
        <v>17062</v>
      </c>
      <c r="AG237" s="29" t="s">
        <v>5274</v>
      </c>
      <c r="AH237" s="29" t="s">
        <v>5275</v>
      </c>
      <c r="AI237" s="315" t="s">
        <v>5276</v>
      </c>
    </row>
    <row r="238" spans="6:35" ht="15.75" x14ac:dyDescent="0.25">
      <c r="F238" s="312">
        <v>215</v>
      </c>
      <c r="G238" s="314" t="s">
        <v>128</v>
      </c>
      <c r="H238" s="239">
        <v>15</v>
      </c>
      <c r="I238" s="29" t="s">
        <v>2076</v>
      </c>
      <c r="J238" s="29" t="s">
        <v>17063</v>
      </c>
      <c r="K238" s="29" t="s">
        <v>17064</v>
      </c>
      <c r="L238" s="29" t="s">
        <v>15143</v>
      </c>
      <c r="M238" s="29" t="s">
        <v>15144</v>
      </c>
      <c r="N238" s="29" t="s">
        <v>17065</v>
      </c>
      <c r="O238" s="29" t="s">
        <v>16975</v>
      </c>
      <c r="P238" s="29" t="s">
        <v>5283</v>
      </c>
      <c r="Q238" s="29" t="s">
        <v>5284</v>
      </c>
      <c r="R238" s="29" t="s">
        <v>17066</v>
      </c>
      <c r="S238" s="29" t="s">
        <v>17067</v>
      </c>
      <c r="T238" s="315" t="s">
        <v>17068</v>
      </c>
      <c r="U238" s="283" t="s">
        <v>5285</v>
      </c>
      <c r="V238" s="40" t="s">
        <v>15101</v>
      </c>
      <c r="W238" s="41">
        <v>15</v>
      </c>
      <c r="X238" s="29" t="s">
        <v>2076</v>
      </c>
      <c r="Y238" s="29" t="s">
        <v>5277</v>
      </c>
      <c r="Z238" s="29" t="s">
        <v>5278</v>
      </c>
      <c r="AA238" s="29" t="s">
        <v>5279</v>
      </c>
      <c r="AB238" s="29" t="s">
        <v>5280</v>
      </c>
      <c r="AC238" s="29" t="s">
        <v>17069</v>
      </c>
      <c r="AD238" s="29" t="s">
        <v>17066</v>
      </c>
      <c r="AE238" s="29" t="s">
        <v>17070</v>
      </c>
      <c r="AF238" s="29" t="s">
        <v>17071</v>
      </c>
      <c r="AG238" s="29" t="s">
        <v>5285</v>
      </c>
      <c r="AH238" s="29" t="s">
        <v>5286</v>
      </c>
      <c r="AI238" s="315" t="s">
        <v>5287</v>
      </c>
    </row>
    <row r="239" spans="6:35" ht="15.75" x14ac:dyDescent="0.25">
      <c r="F239" s="312">
        <v>216</v>
      </c>
      <c r="G239" s="314" t="s">
        <v>129</v>
      </c>
      <c r="H239" s="239">
        <v>16</v>
      </c>
      <c r="I239" s="29" t="s">
        <v>2077</v>
      </c>
      <c r="J239" s="29" t="s">
        <v>17072</v>
      </c>
      <c r="K239" s="29" t="s">
        <v>17073</v>
      </c>
      <c r="L239" s="29" t="s">
        <v>15094</v>
      </c>
      <c r="M239" s="29" t="s">
        <v>15095</v>
      </c>
      <c r="N239" s="29" t="s">
        <v>17074</v>
      </c>
      <c r="O239" s="29" t="s">
        <v>17075</v>
      </c>
      <c r="P239" s="29" t="s">
        <v>5294</v>
      </c>
      <c r="Q239" s="29" t="s">
        <v>5295</v>
      </c>
      <c r="R239" s="29" t="s">
        <v>17076</v>
      </c>
      <c r="S239" s="29" t="s">
        <v>17077</v>
      </c>
      <c r="T239" s="315" t="s">
        <v>17078</v>
      </c>
      <c r="U239" s="283" t="s">
        <v>5296</v>
      </c>
      <c r="V239" s="40" t="s">
        <v>15101</v>
      </c>
      <c r="W239" s="41">
        <v>16</v>
      </c>
      <c r="X239" s="29" t="s">
        <v>2077</v>
      </c>
      <c r="Y239" s="29" t="s">
        <v>5288</v>
      </c>
      <c r="Z239" s="29" t="s">
        <v>5289</v>
      </c>
      <c r="AA239" s="29" t="s">
        <v>5290</v>
      </c>
      <c r="AB239" s="29" t="s">
        <v>5291</v>
      </c>
      <c r="AC239" s="29" t="s">
        <v>17079</v>
      </c>
      <c r="AD239" s="29" t="s">
        <v>17076</v>
      </c>
      <c r="AE239" s="29" t="s">
        <v>17080</v>
      </c>
      <c r="AF239" s="29" t="s">
        <v>17081</v>
      </c>
      <c r="AG239" s="29" t="s">
        <v>5296</v>
      </c>
      <c r="AH239" s="29" t="s">
        <v>5297</v>
      </c>
      <c r="AI239" s="315" t="s">
        <v>5298</v>
      </c>
    </row>
    <row r="240" spans="6:35" ht="15.75" x14ac:dyDescent="0.25">
      <c r="F240" s="312">
        <v>217</v>
      </c>
      <c r="G240" s="314" t="s">
        <v>131</v>
      </c>
      <c r="H240" s="239">
        <v>17</v>
      </c>
      <c r="I240" s="29" t="s">
        <v>2077</v>
      </c>
      <c r="J240" s="29" t="s">
        <v>17082</v>
      </c>
      <c r="K240" s="29" t="s">
        <v>17083</v>
      </c>
      <c r="L240" s="29" t="s">
        <v>15107</v>
      </c>
      <c r="M240" s="29" t="s">
        <v>15108</v>
      </c>
      <c r="N240" s="29" t="s">
        <v>17084</v>
      </c>
      <c r="O240" s="29" t="s">
        <v>16945</v>
      </c>
      <c r="P240" s="29" t="s">
        <v>5305</v>
      </c>
      <c r="Q240" s="29" t="s">
        <v>5306</v>
      </c>
      <c r="R240" s="29" t="s">
        <v>17085</v>
      </c>
      <c r="S240" s="29" t="s">
        <v>17086</v>
      </c>
      <c r="T240" s="315" t="s">
        <v>17087</v>
      </c>
      <c r="U240" s="283" t="s">
        <v>5307</v>
      </c>
      <c r="V240" s="40" t="s">
        <v>15101</v>
      </c>
      <c r="W240" s="41">
        <v>17</v>
      </c>
      <c r="X240" s="29" t="s">
        <v>2077</v>
      </c>
      <c r="Y240" s="29" t="s">
        <v>5299</v>
      </c>
      <c r="Z240" s="29" t="s">
        <v>5300</v>
      </c>
      <c r="AA240" s="29" t="s">
        <v>5301</v>
      </c>
      <c r="AB240" s="29" t="s">
        <v>5302</v>
      </c>
      <c r="AC240" s="29" t="s">
        <v>17088</v>
      </c>
      <c r="AD240" s="29" t="s">
        <v>17085</v>
      </c>
      <c r="AE240" s="29" t="s">
        <v>17089</v>
      </c>
      <c r="AF240" s="29" t="s">
        <v>17090</v>
      </c>
      <c r="AG240" s="29" t="s">
        <v>5307</v>
      </c>
      <c r="AH240" s="29" t="s">
        <v>5308</v>
      </c>
      <c r="AI240" s="315" t="s">
        <v>5309</v>
      </c>
    </row>
    <row r="241" spans="6:35" ht="15.75" x14ac:dyDescent="0.25">
      <c r="F241" s="312">
        <v>218</v>
      </c>
      <c r="G241" s="314" t="s">
        <v>132</v>
      </c>
      <c r="H241" s="239">
        <v>18</v>
      </c>
      <c r="I241" s="29" t="s">
        <v>2077</v>
      </c>
      <c r="J241" s="29" t="s">
        <v>17091</v>
      </c>
      <c r="K241" s="29" t="s">
        <v>17092</v>
      </c>
      <c r="L241" s="29" t="s">
        <v>15119</v>
      </c>
      <c r="M241" s="29" t="s">
        <v>15120</v>
      </c>
      <c r="N241" s="29" t="s">
        <v>17093</v>
      </c>
      <c r="O241" s="29" t="s">
        <v>16955</v>
      </c>
      <c r="P241" s="29" t="s">
        <v>5316</v>
      </c>
      <c r="Q241" s="29" t="s">
        <v>5317</v>
      </c>
      <c r="R241" s="29" t="s">
        <v>17094</v>
      </c>
      <c r="S241" s="29" t="s">
        <v>17095</v>
      </c>
      <c r="T241" s="315" t="s">
        <v>17096</v>
      </c>
      <c r="U241" s="283" t="s">
        <v>5318</v>
      </c>
      <c r="V241" s="40" t="s">
        <v>15101</v>
      </c>
      <c r="W241" s="41">
        <v>18</v>
      </c>
      <c r="X241" s="29" t="s">
        <v>2077</v>
      </c>
      <c r="Y241" s="29" t="s">
        <v>5310</v>
      </c>
      <c r="Z241" s="29" t="s">
        <v>5311</v>
      </c>
      <c r="AA241" s="29" t="s">
        <v>5312</v>
      </c>
      <c r="AB241" s="29" t="s">
        <v>5313</v>
      </c>
      <c r="AC241" s="29" t="s">
        <v>17097</v>
      </c>
      <c r="AD241" s="29" t="s">
        <v>17094</v>
      </c>
      <c r="AE241" s="29" t="s">
        <v>17098</v>
      </c>
      <c r="AF241" s="29" t="s">
        <v>17099</v>
      </c>
      <c r="AG241" s="29" t="s">
        <v>5318</v>
      </c>
      <c r="AH241" s="29" t="s">
        <v>5319</v>
      </c>
      <c r="AI241" s="315" t="s">
        <v>5320</v>
      </c>
    </row>
    <row r="242" spans="6:35" ht="15.75" x14ac:dyDescent="0.25">
      <c r="F242" s="312">
        <v>219</v>
      </c>
      <c r="G242" s="314" t="s">
        <v>133</v>
      </c>
      <c r="H242" s="239">
        <v>19</v>
      </c>
      <c r="I242" s="29" t="s">
        <v>2077</v>
      </c>
      <c r="J242" s="29" t="s">
        <v>17100</v>
      </c>
      <c r="K242" s="29" t="s">
        <v>17101</v>
      </c>
      <c r="L242" s="29" t="s">
        <v>15131</v>
      </c>
      <c r="M242" s="29" t="s">
        <v>15132</v>
      </c>
      <c r="N242" s="29" t="s">
        <v>16964</v>
      </c>
      <c r="O242" s="29" t="s">
        <v>16965</v>
      </c>
      <c r="P242" s="29" t="s">
        <v>5327</v>
      </c>
      <c r="Q242" s="29" t="s">
        <v>5328</v>
      </c>
      <c r="R242" s="29" t="s">
        <v>17102</v>
      </c>
      <c r="S242" s="29" t="s">
        <v>17103</v>
      </c>
      <c r="T242" s="315" t="s">
        <v>17104</v>
      </c>
      <c r="U242" s="283" t="s">
        <v>5329</v>
      </c>
      <c r="V242" s="40" t="s">
        <v>15101</v>
      </c>
      <c r="W242" s="41">
        <v>19</v>
      </c>
      <c r="X242" s="29" t="s">
        <v>2077</v>
      </c>
      <c r="Y242" s="29" t="s">
        <v>5321</v>
      </c>
      <c r="Z242" s="29" t="s">
        <v>5322</v>
      </c>
      <c r="AA242" s="29" t="s">
        <v>5323</v>
      </c>
      <c r="AB242" s="29" t="s">
        <v>5324</v>
      </c>
      <c r="AC242" s="29" t="s">
        <v>17105</v>
      </c>
      <c r="AD242" s="29" t="s">
        <v>17102</v>
      </c>
      <c r="AE242" s="29" t="s">
        <v>17106</v>
      </c>
      <c r="AF242" s="29" t="s">
        <v>17107</v>
      </c>
      <c r="AG242" s="29" t="s">
        <v>5329</v>
      </c>
      <c r="AH242" s="29" t="s">
        <v>5330</v>
      </c>
      <c r="AI242" s="315" t="s">
        <v>5331</v>
      </c>
    </row>
    <row r="243" spans="6:35" ht="15.75" x14ac:dyDescent="0.25">
      <c r="F243" s="312">
        <v>220</v>
      </c>
      <c r="G243" s="314" t="s">
        <v>134</v>
      </c>
      <c r="H243" s="239">
        <v>20</v>
      </c>
      <c r="I243" s="29" t="s">
        <v>2077</v>
      </c>
      <c r="J243" s="29" t="s">
        <v>17108</v>
      </c>
      <c r="K243" s="29" t="s">
        <v>17109</v>
      </c>
      <c r="L243" s="29" t="s">
        <v>15143</v>
      </c>
      <c r="M243" s="29" t="s">
        <v>15144</v>
      </c>
      <c r="N243" s="29" t="s">
        <v>17110</v>
      </c>
      <c r="O243" s="29" t="s">
        <v>16975</v>
      </c>
      <c r="P243" s="29" t="s">
        <v>5338</v>
      </c>
      <c r="Q243" s="29" t="s">
        <v>5339</v>
      </c>
      <c r="R243" s="29" t="s">
        <v>17111</v>
      </c>
      <c r="S243" s="29" t="s">
        <v>17112</v>
      </c>
      <c r="T243" s="315" t="s">
        <v>17113</v>
      </c>
      <c r="U243" s="283" t="s">
        <v>5340</v>
      </c>
      <c r="V243" s="40" t="s">
        <v>15101</v>
      </c>
      <c r="W243" s="41">
        <v>20</v>
      </c>
      <c r="X243" s="29" t="s">
        <v>2077</v>
      </c>
      <c r="Y243" s="29" t="s">
        <v>5332</v>
      </c>
      <c r="Z243" s="29" t="s">
        <v>5333</v>
      </c>
      <c r="AA243" s="29" t="s">
        <v>5334</v>
      </c>
      <c r="AB243" s="29" t="s">
        <v>5335</v>
      </c>
      <c r="AC243" s="29" t="s">
        <v>17114</v>
      </c>
      <c r="AD243" s="29" t="s">
        <v>17111</v>
      </c>
      <c r="AE243" s="29" t="s">
        <v>17115</v>
      </c>
      <c r="AF243" s="29" t="s">
        <v>17116</v>
      </c>
      <c r="AG243" s="29" t="s">
        <v>5340</v>
      </c>
      <c r="AH243" s="29" t="s">
        <v>5341</v>
      </c>
      <c r="AI243" s="315" t="s">
        <v>5342</v>
      </c>
    </row>
    <row r="244" spans="6:35" ht="15.75" x14ac:dyDescent="0.25">
      <c r="F244" s="312">
        <v>221</v>
      </c>
      <c r="G244" s="314" t="s">
        <v>135</v>
      </c>
      <c r="H244" s="239">
        <v>21</v>
      </c>
      <c r="I244" s="29" t="s">
        <v>2078</v>
      </c>
      <c r="J244" s="29" t="s">
        <v>17117</v>
      </c>
      <c r="K244" s="29" t="s">
        <v>17118</v>
      </c>
      <c r="L244" s="29" t="s">
        <v>15094</v>
      </c>
      <c r="M244" s="29" t="s">
        <v>15095</v>
      </c>
      <c r="N244" s="29" t="s">
        <v>17119</v>
      </c>
      <c r="O244" s="29" t="s">
        <v>17120</v>
      </c>
      <c r="P244" s="29" t="s">
        <v>5349</v>
      </c>
      <c r="Q244" s="29" t="s">
        <v>5350</v>
      </c>
      <c r="R244" s="29" t="s">
        <v>17121</v>
      </c>
      <c r="S244" s="29" t="s">
        <v>17122</v>
      </c>
      <c r="T244" s="315" t="s">
        <v>17123</v>
      </c>
      <c r="U244" s="283" t="s">
        <v>5351</v>
      </c>
      <c r="V244" s="40" t="s">
        <v>15101</v>
      </c>
      <c r="W244" s="41">
        <v>21</v>
      </c>
      <c r="X244" s="29" t="s">
        <v>2078</v>
      </c>
      <c r="Y244" s="29" t="s">
        <v>5343</v>
      </c>
      <c r="Z244" s="29" t="s">
        <v>5344</v>
      </c>
      <c r="AA244" s="29" t="s">
        <v>5345</v>
      </c>
      <c r="AB244" s="29" t="s">
        <v>5346</v>
      </c>
      <c r="AC244" s="29" t="s">
        <v>17124</v>
      </c>
      <c r="AD244" s="29" t="s">
        <v>17121</v>
      </c>
      <c r="AE244" s="29" t="s">
        <v>17125</v>
      </c>
      <c r="AF244" s="29" t="s">
        <v>17126</v>
      </c>
      <c r="AG244" s="29" t="s">
        <v>5351</v>
      </c>
      <c r="AH244" s="29" t="s">
        <v>5352</v>
      </c>
      <c r="AI244" s="315" t="s">
        <v>5353</v>
      </c>
    </row>
    <row r="245" spans="6:35" ht="15.75" x14ac:dyDescent="0.25">
      <c r="F245" s="312">
        <v>222</v>
      </c>
      <c r="G245" s="314" t="s">
        <v>137</v>
      </c>
      <c r="H245" s="239">
        <v>22</v>
      </c>
      <c r="I245" s="29" t="s">
        <v>2078</v>
      </c>
      <c r="J245" s="29" t="s">
        <v>17127</v>
      </c>
      <c r="K245" s="29" t="s">
        <v>17128</v>
      </c>
      <c r="L245" s="29" t="s">
        <v>15107</v>
      </c>
      <c r="M245" s="29" t="s">
        <v>15108</v>
      </c>
      <c r="N245" s="29" t="s">
        <v>17129</v>
      </c>
      <c r="O245" s="29" t="s">
        <v>16945</v>
      </c>
      <c r="P245" s="29" t="s">
        <v>5360</v>
      </c>
      <c r="Q245" s="29" t="s">
        <v>5361</v>
      </c>
      <c r="R245" s="29" t="s">
        <v>17130</v>
      </c>
      <c r="S245" s="29" t="s">
        <v>17131</v>
      </c>
      <c r="T245" s="315" t="s">
        <v>17132</v>
      </c>
      <c r="U245" s="283" t="s">
        <v>5362</v>
      </c>
      <c r="V245" s="40" t="s">
        <v>15101</v>
      </c>
      <c r="W245" s="41">
        <v>22</v>
      </c>
      <c r="X245" s="29" t="s">
        <v>2078</v>
      </c>
      <c r="Y245" s="29" t="s">
        <v>5354</v>
      </c>
      <c r="Z245" s="29" t="s">
        <v>5355</v>
      </c>
      <c r="AA245" s="29" t="s">
        <v>5356</v>
      </c>
      <c r="AB245" s="29" t="s">
        <v>5357</v>
      </c>
      <c r="AC245" s="29" t="s">
        <v>17133</v>
      </c>
      <c r="AD245" s="29" t="s">
        <v>17130</v>
      </c>
      <c r="AE245" s="29" t="s">
        <v>17134</v>
      </c>
      <c r="AF245" s="29" t="s">
        <v>17135</v>
      </c>
      <c r="AG245" s="29" t="s">
        <v>5362</v>
      </c>
      <c r="AH245" s="29" t="s">
        <v>5363</v>
      </c>
      <c r="AI245" s="315" t="s">
        <v>5364</v>
      </c>
    </row>
    <row r="246" spans="6:35" ht="15.75" x14ac:dyDescent="0.25">
      <c r="F246" s="312">
        <v>223</v>
      </c>
      <c r="G246" s="314" t="s">
        <v>138</v>
      </c>
      <c r="H246" s="239">
        <v>23</v>
      </c>
      <c r="I246" s="29" t="s">
        <v>2078</v>
      </c>
      <c r="J246" s="29" t="s">
        <v>17136</v>
      </c>
      <c r="K246" s="29" t="s">
        <v>17137</v>
      </c>
      <c r="L246" s="29" t="s">
        <v>15119</v>
      </c>
      <c r="M246" s="29" t="s">
        <v>15120</v>
      </c>
      <c r="N246" s="29" t="s">
        <v>17138</v>
      </c>
      <c r="O246" s="29" t="s">
        <v>16955</v>
      </c>
      <c r="P246" s="29" t="s">
        <v>5371</v>
      </c>
      <c r="Q246" s="29" t="s">
        <v>5372</v>
      </c>
      <c r="R246" s="29" t="s">
        <v>17139</v>
      </c>
      <c r="S246" s="29" t="s">
        <v>17140</v>
      </c>
      <c r="T246" s="315" t="s">
        <v>17141</v>
      </c>
      <c r="U246" s="283" t="s">
        <v>5373</v>
      </c>
      <c r="V246" s="40" t="s">
        <v>15101</v>
      </c>
      <c r="W246" s="41">
        <v>23</v>
      </c>
      <c r="X246" s="29" t="s">
        <v>2078</v>
      </c>
      <c r="Y246" s="29" t="s">
        <v>5365</v>
      </c>
      <c r="Z246" s="29" t="s">
        <v>5366</v>
      </c>
      <c r="AA246" s="29" t="s">
        <v>5367</v>
      </c>
      <c r="AB246" s="29" t="s">
        <v>5368</v>
      </c>
      <c r="AC246" s="29" t="s">
        <v>17142</v>
      </c>
      <c r="AD246" s="29" t="s">
        <v>17139</v>
      </c>
      <c r="AE246" s="29" t="s">
        <v>17143</v>
      </c>
      <c r="AF246" s="29" t="s">
        <v>17144</v>
      </c>
      <c r="AG246" s="29" t="s">
        <v>5373</v>
      </c>
      <c r="AH246" s="29" t="s">
        <v>5374</v>
      </c>
      <c r="AI246" s="315" t="s">
        <v>5375</v>
      </c>
    </row>
    <row r="247" spans="6:35" ht="15.75" x14ac:dyDescent="0.25">
      <c r="F247" s="312">
        <v>224</v>
      </c>
      <c r="G247" s="314" t="s">
        <v>139</v>
      </c>
      <c r="H247" s="239">
        <v>24</v>
      </c>
      <c r="I247" s="29" t="s">
        <v>2078</v>
      </c>
      <c r="J247" s="29" t="s">
        <v>17145</v>
      </c>
      <c r="K247" s="29" t="s">
        <v>17146</v>
      </c>
      <c r="L247" s="29" t="s">
        <v>15131</v>
      </c>
      <c r="M247" s="29" t="s">
        <v>15132</v>
      </c>
      <c r="N247" s="29" t="s">
        <v>16964</v>
      </c>
      <c r="O247" s="29" t="s">
        <v>16965</v>
      </c>
      <c r="P247" s="29" t="s">
        <v>5382</v>
      </c>
      <c r="Q247" s="29" t="s">
        <v>5383</v>
      </c>
      <c r="R247" s="29" t="s">
        <v>17147</v>
      </c>
      <c r="S247" s="29" t="s">
        <v>17148</v>
      </c>
      <c r="T247" s="315" t="s">
        <v>17149</v>
      </c>
      <c r="U247" s="283" t="s">
        <v>5384</v>
      </c>
      <c r="V247" s="40" t="s">
        <v>15101</v>
      </c>
      <c r="W247" s="41">
        <v>24</v>
      </c>
      <c r="X247" s="29" t="s">
        <v>2078</v>
      </c>
      <c r="Y247" s="29" t="s">
        <v>5376</v>
      </c>
      <c r="Z247" s="29" t="s">
        <v>5377</v>
      </c>
      <c r="AA247" s="29" t="s">
        <v>5378</v>
      </c>
      <c r="AB247" s="29" t="s">
        <v>5379</v>
      </c>
      <c r="AC247" s="29" t="s">
        <v>17150</v>
      </c>
      <c r="AD247" s="29" t="s">
        <v>17147</v>
      </c>
      <c r="AE247" s="29" t="s">
        <v>17151</v>
      </c>
      <c r="AF247" s="29" t="s">
        <v>17152</v>
      </c>
      <c r="AG247" s="29" t="s">
        <v>5384</v>
      </c>
      <c r="AH247" s="29" t="s">
        <v>5385</v>
      </c>
      <c r="AI247" s="315" t="s">
        <v>5386</v>
      </c>
    </row>
    <row r="248" spans="6:35" ht="15.75" x14ac:dyDescent="0.25">
      <c r="F248" s="312">
        <v>225</v>
      </c>
      <c r="G248" s="314" t="s">
        <v>140</v>
      </c>
      <c r="H248" s="239">
        <v>25</v>
      </c>
      <c r="I248" s="29" t="s">
        <v>2078</v>
      </c>
      <c r="J248" s="29" t="s">
        <v>17153</v>
      </c>
      <c r="K248" s="29" t="s">
        <v>17154</v>
      </c>
      <c r="L248" s="29" t="s">
        <v>15143</v>
      </c>
      <c r="M248" s="29" t="s">
        <v>15144</v>
      </c>
      <c r="N248" s="29" t="s">
        <v>17155</v>
      </c>
      <c r="O248" s="29" t="s">
        <v>16975</v>
      </c>
      <c r="P248" s="29" t="s">
        <v>5393</v>
      </c>
      <c r="Q248" s="29" t="s">
        <v>5394</v>
      </c>
      <c r="R248" s="29" t="s">
        <v>17156</v>
      </c>
      <c r="S248" s="29" t="s">
        <v>17157</v>
      </c>
      <c r="T248" s="315" t="s">
        <v>17158</v>
      </c>
      <c r="U248" s="283" t="s">
        <v>5395</v>
      </c>
      <c r="V248" s="40" t="s">
        <v>15101</v>
      </c>
      <c r="W248" s="41">
        <v>25</v>
      </c>
      <c r="X248" s="29" t="s">
        <v>2078</v>
      </c>
      <c r="Y248" s="29" t="s">
        <v>5387</v>
      </c>
      <c r="Z248" s="29" t="s">
        <v>5388</v>
      </c>
      <c r="AA248" s="29" t="s">
        <v>5389</v>
      </c>
      <c r="AB248" s="29" t="s">
        <v>5390</v>
      </c>
      <c r="AC248" s="29" t="s">
        <v>17159</v>
      </c>
      <c r="AD248" s="29" t="s">
        <v>17156</v>
      </c>
      <c r="AE248" s="29" t="s">
        <v>17160</v>
      </c>
      <c r="AF248" s="29" t="s">
        <v>17161</v>
      </c>
      <c r="AG248" s="29" t="s">
        <v>5395</v>
      </c>
      <c r="AH248" s="29" t="s">
        <v>5396</v>
      </c>
      <c r="AI248" s="315" t="s">
        <v>5397</v>
      </c>
    </row>
    <row r="249" spans="6:35" ht="15.75" x14ac:dyDescent="0.25">
      <c r="F249" s="312">
        <v>226</v>
      </c>
      <c r="G249" s="314" t="s">
        <v>141</v>
      </c>
      <c r="H249" s="239">
        <v>26</v>
      </c>
      <c r="I249" s="29" t="s">
        <v>2079</v>
      </c>
      <c r="J249" s="29" t="s">
        <v>17162</v>
      </c>
      <c r="K249" s="29" t="s">
        <v>17163</v>
      </c>
      <c r="L249" s="29" t="s">
        <v>15094</v>
      </c>
      <c r="M249" s="29" t="s">
        <v>15095</v>
      </c>
      <c r="N249" s="29" t="s">
        <v>17164</v>
      </c>
      <c r="O249" s="29" t="s">
        <v>17165</v>
      </c>
      <c r="P249" s="29" t="s">
        <v>5404</v>
      </c>
      <c r="Q249" s="29" t="s">
        <v>5405</v>
      </c>
      <c r="R249" s="29" t="s">
        <v>17166</v>
      </c>
      <c r="S249" s="29" t="s">
        <v>17167</v>
      </c>
      <c r="T249" s="315" t="s">
        <v>17168</v>
      </c>
      <c r="U249" s="283" t="s">
        <v>5406</v>
      </c>
      <c r="V249" s="40" t="s">
        <v>15101</v>
      </c>
      <c r="W249" s="41">
        <v>26</v>
      </c>
      <c r="X249" s="29" t="s">
        <v>2079</v>
      </c>
      <c r="Y249" s="29" t="s">
        <v>5398</v>
      </c>
      <c r="Z249" s="29" t="s">
        <v>5399</v>
      </c>
      <c r="AA249" s="29" t="s">
        <v>5400</v>
      </c>
      <c r="AB249" s="29" t="s">
        <v>5401</v>
      </c>
      <c r="AC249" s="29" t="s">
        <v>17169</v>
      </c>
      <c r="AD249" s="29" t="s">
        <v>17166</v>
      </c>
      <c r="AE249" s="29" t="s">
        <v>17170</v>
      </c>
      <c r="AF249" s="29" t="s">
        <v>17171</v>
      </c>
      <c r="AG249" s="29" t="s">
        <v>5406</v>
      </c>
      <c r="AH249" s="29" t="s">
        <v>5407</v>
      </c>
      <c r="AI249" s="315" t="s">
        <v>5408</v>
      </c>
    </row>
    <row r="250" spans="6:35" ht="15.75" x14ac:dyDescent="0.25">
      <c r="F250" s="312">
        <v>227</v>
      </c>
      <c r="G250" s="314" t="s">
        <v>143</v>
      </c>
      <c r="H250" s="239">
        <v>27</v>
      </c>
      <c r="I250" s="29" t="s">
        <v>2079</v>
      </c>
      <c r="J250" s="29" t="s">
        <v>17172</v>
      </c>
      <c r="K250" s="29" t="s">
        <v>17173</v>
      </c>
      <c r="L250" s="29" t="s">
        <v>15107</v>
      </c>
      <c r="M250" s="29" t="s">
        <v>15108</v>
      </c>
      <c r="N250" s="29" t="s">
        <v>17174</v>
      </c>
      <c r="O250" s="29" t="s">
        <v>16945</v>
      </c>
      <c r="P250" s="29" t="s">
        <v>5415</v>
      </c>
      <c r="Q250" s="29" t="s">
        <v>5416</v>
      </c>
      <c r="R250" s="29" t="s">
        <v>17175</v>
      </c>
      <c r="S250" s="29" t="s">
        <v>17176</v>
      </c>
      <c r="T250" s="315" t="s">
        <v>17177</v>
      </c>
      <c r="U250" s="283" t="s">
        <v>5417</v>
      </c>
      <c r="V250" s="40" t="s">
        <v>15101</v>
      </c>
      <c r="W250" s="41">
        <v>27</v>
      </c>
      <c r="X250" s="29" t="s">
        <v>2079</v>
      </c>
      <c r="Y250" s="29" t="s">
        <v>5409</v>
      </c>
      <c r="Z250" s="29" t="s">
        <v>5410</v>
      </c>
      <c r="AA250" s="29" t="s">
        <v>5411</v>
      </c>
      <c r="AB250" s="29" t="s">
        <v>5412</v>
      </c>
      <c r="AC250" s="29" t="s">
        <v>17178</v>
      </c>
      <c r="AD250" s="29" t="s">
        <v>17175</v>
      </c>
      <c r="AE250" s="29" t="s">
        <v>17179</v>
      </c>
      <c r="AF250" s="29" t="s">
        <v>17180</v>
      </c>
      <c r="AG250" s="29" t="s">
        <v>5417</v>
      </c>
      <c r="AH250" s="29" t="s">
        <v>5418</v>
      </c>
      <c r="AI250" s="315" t="s">
        <v>5419</v>
      </c>
    </row>
    <row r="251" spans="6:35" ht="15.75" x14ac:dyDescent="0.25">
      <c r="F251" s="312">
        <v>228</v>
      </c>
      <c r="G251" s="314" t="s">
        <v>144</v>
      </c>
      <c r="H251" s="239">
        <v>28</v>
      </c>
      <c r="I251" s="29" t="s">
        <v>2079</v>
      </c>
      <c r="J251" s="29" t="s">
        <v>17181</v>
      </c>
      <c r="K251" s="29" t="s">
        <v>17182</v>
      </c>
      <c r="L251" s="29" t="s">
        <v>15119</v>
      </c>
      <c r="M251" s="29" t="s">
        <v>15120</v>
      </c>
      <c r="N251" s="29" t="s">
        <v>17183</v>
      </c>
      <c r="O251" s="29" t="s">
        <v>16955</v>
      </c>
      <c r="P251" s="29" t="s">
        <v>5426</v>
      </c>
      <c r="Q251" s="29" t="s">
        <v>5427</v>
      </c>
      <c r="R251" s="29" t="s">
        <v>17184</v>
      </c>
      <c r="S251" s="29" t="s">
        <v>17185</v>
      </c>
      <c r="T251" s="315" t="s">
        <v>17186</v>
      </c>
      <c r="U251" s="283" t="s">
        <v>5428</v>
      </c>
      <c r="V251" s="40" t="s">
        <v>15101</v>
      </c>
      <c r="W251" s="41">
        <v>28</v>
      </c>
      <c r="X251" s="29" t="s">
        <v>2079</v>
      </c>
      <c r="Y251" s="29" t="s">
        <v>5420</v>
      </c>
      <c r="Z251" s="29" t="s">
        <v>5421</v>
      </c>
      <c r="AA251" s="29" t="s">
        <v>5422</v>
      </c>
      <c r="AB251" s="29" t="s">
        <v>5423</v>
      </c>
      <c r="AC251" s="29" t="s">
        <v>17187</v>
      </c>
      <c r="AD251" s="29" t="s">
        <v>17184</v>
      </c>
      <c r="AE251" s="29" t="s">
        <v>17188</v>
      </c>
      <c r="AF251" s="29" t="s">
        <v>17189</v>
      </c>
      <c r="AG251" s="29" t="s">
        <v>5428</v>
      </c>
      <c r="AH251" s="29" t="s">
        <v>5429</v>
      </c>
      <c r="AI251" s="315" t="s">
        <v>5430</v>
      </c>
    </row>
    <row r="252" spans="6:35" ht="15.75" x14ac:dyDescent="0.25">
      <c r="F252" s="312">
        <v>229</v>
      </c>
      <c r="G252" s="314" t="s">
        <v>145</v>
      </c>
      <c r="H252" s="239">
        <v>29</v>
      </c>
      <c r="I252" s="29" t="s">
        <v>2079</v>
      </c>
      <c r="J252" s="29" t="s">
        <v>17190</v>
      </c>
      <c r="K252" s="29" t="s">
        <v>17191</v>
      </c>
      <c r="L252" s="29" t="s">
        <v>15131</v>
      </c>
      <c r="M252" s="29" t="s">
        <v>15132</v>
      </c>
      <c r="N252" s="29" t="s">
        <v>16964</v>
      </c>
      <c r="O252" s="29" t="s">
        <v>16965</v>
      </c>
      <c r="P252" s="29" t="s">
        <v>5437</v>
      </c>
      <c r="Q252" s="29" t="s">
        <v>5438</v>
      </c>
      <c r="R252" s="29" t="s">
        <v>17192</v>
      </c>
      <c r="S252" s="29" t="s">
        <v>17193</v>
      </c>
      <c r="T252" s="315" t="s">
        <v>17194</v>
      </c>
      <c r="U252" s="283" t="s">
        <v>5439</v>
      </c>
      <c r="V252" s="40" t="s">
        <v>15101</v>
      </c>
      <c r="W252" s="41">
        <v>29</v>
      </c>
      <c r="X252" s="29" t="s">
        <v>2079</v>
      </c>
      <c r="Y252" s="29" t="s">
        <v>5431</v>
      </c>
      <c r="Z252" s="29" t="s">
        <v>5432</v>
      </c>
      <c r="AA252" s="29" t="s">
        <v>5433</v>
      </c>
      <c r="AB252" s="29" t="s">
        <v>5434</v>
      </c>
      <c r="AC252" s="29" t="s">
        <v>17195</v>
      </c>
      <c r="AD252" s="29" t="s">
        <v>17192</v>
      </c>
      <c r="AE252" s="29" t="s">
        <v>17196</v>
      </c>
      <c r="AF252" s="29" t="s">
        <v>17197</v>
      </c>
      <c r="AG252" s="29" t="s">
        <v>5439</v>
      </c>
      <c r="AH252" s="29" t="s">
        <v>5440</v>
      </c>
      <c r="AI252" s="315" t="s">
        <v>5441</v>
      </c>
    </row>
    <row r="253" spans="6:35" ht="15.75" x14ac:dyDescent="0.25">
      <c r="F253" s="312">
        <v>230</v>
      </c>
      <c r="G253" s="314" t="s">
        <v>146</v>
      </c>
      <c r="H253" s="239">
        <v>30</v>
      </c>
      <c r="I253" s="29" t="s">
        <v>2079</v>
      </c>
      <c r="J253" s="29" t="s">
        <v>17198</v>
      </c>
      <c r="K253" s="29" t="s">
        <v>17199</v>
      </c>
      <c r="L253" s="29" t="s">
        <v>15143</v>
      </c>
      <c r="M253" s="29" t="s">
        <v>15144</v>
      </c>
      <c r="N253" s="29" t="s">
        <v>17200</v>
      </c>
      <c r="O253" s="29" t="s">
        <v>16975</v>
      </c>
      <c r="P253" s="29" t="s">
        <v>5448</v>
      </c>
      <c r="Q253" s="29" t="s">
        <v>5449</v>
      </c>
      <c r="R253" s="29" t="s">
        <v>17201</v>
      </c>
      <c r="S253" s="29" t="s">
        <v>17202</v>
      </c>
      <c r="T253" s="315" t="s">
        <v>17203</v>
      </c>
      <c r="U253" s="283" t="s">
        <v>5450</v>
      </c>
      <c r="V253" s="40" t="s">
        <v>15101</v>
      </c>
      <c r="W253" s="41">
        <v>30</v>
      </c>
      <c r="X253" s="29" t="s">
        <v>2079</v>
      </c>
      <c r="Y253" s="29" t="s">
        <v>5442</v>
      </c>
      <c r="Z253" s="29" t="s">
        <v>5443</v>
      </c>
      <c r="AA253" s="29" t="s">
        <v>5444</v>
      </c>
      <c r="AB253" s="29" t="s">
        <v>5445</v>
      </c>
      <c r="AC253" s="29" t="s">
        <v>17204</v>
      </c>
      <c r="AD253" s="29" t="s">
        <v>17201</v>
      </c>
      <c r="AE253" s="29" t="s">
        <v>17205</v>
      </c>
      <c r="AF253" s="29" t="s">
        <v>17206</v>
      </c>
      <c r="AG253" s="29" t="s">
        <v>5450</v>
      </c>
      <c r="AH253" s="29" t="s">
        <v>5451</v>
      </c>
      <c r="AI253" s="315" t="s">
        <v>5452</v>
      </c>
    </row>
    <row r="254" spans="6:35" ht="15.75" x14ac:dyDescent="0.25">
      <c r="F254" s="312">
        <v>231</v>
      </c>
      <c r="G254" s="314" t="s">
        <v>147</v>
      </c>
      <c r="H254" s="234">
        <v>31</v>
      </c>
      <c r="I254" s="2" t="s">
        <v>2080</v>
      </c>
      <c r="J254" s="2" t="s">
        <v>17207</v>
      </c>
      <c r="K254" s="2" t="s">
        <v>17208</v>
      </c>
      <c r="L254" s="2" t="s">
        <v>15094</v>
      </c>
      <c r="M254" s="2" t="s">
        <v>15095</v>
      </c>
      <c r="N254" s="2" t="s">
        <v>17209</v>
      </c>
      <c r="O254" s="2" t="s">
        <v>17210</v>
      </c>
      <c r="P254" s="2" t="s">
        <v>5459</v>
      </c>
      <c r="Q254" s="2" t="s">
        <v>5460</v>
      </c>
      <c r="R254" s="2" t="s">
        <v>17211</v>
      </c>
      <c r="S254" s="2" t="s">
        <v>17212</v>
      </c>
      <c r="T254" s="324" t="s">
        <v>17213</v>
      </c>
      <c r="U254" s="283" t="s">
        <v>5461</v>
      </c>
      <c r="V254" s="4" t="s">
        <v>15101</v>
      </c>
      <c r="W254" s="3">
        <v>31</v>
      </c>
      <c r="X254" s="2" t="s">
        <v>2080</v>
      </c>
      <c r="Y254" s="2" t="s">
        <v>5453</v>
      </c>
      <c r="Z254" s="2" t="s">
        <v>5454</v>
      </c>
      <c r="AA254" s="2" t="s">
        <v>5455</v>
      </c>
      <c r="AB254" s="2" t="s">
        <v>5456</v>
      </c>
      <c r="AC254" s="2" t="s">
        <v>17214</v>
      </c>
      <c r="AD254" s="2" t="s">
        <v>17211</v>
      </c>
      <c r="AE254" s="2" t="s">
        <v>17215</v>
      </c>
      <c r="AF254" s="2" t="s">
        <v>17216</v>
      </c>
      <c r="AG254" s="2" t="s">
        <v>5461</v>
      </c>
      <c r="AH254" s="2" t="s">
        <v>5462</v>
      </c>
      <c r="AI254" s="324" t="s">
        <v>5463</v>
      </c>
    </row>
    <row r="255" spans="6:35" ht="15.75" x14ac:dyDescent="0.25">
      <c r="F255" s="312">
        <v>232</v>
      </c>
      <c r="G255" s="314" t="s">
        <v>149</v>
      </c>
      <c r="H255" s="234">
        <v>32</v>
      </c>
      <c r="I255" s="2" t="s">
        <v>2080</v>
      </c>
      <c r="J255" s="2" t="s">
        <v>17217</v>
      </c>
      <c r="K255" s="2" t="s">
        <v>17218</v>
      </c>
      <c r="L255" s="2" t="s">
        <v>15107</v>
      </c>
      <c r="M255" s="2" t="s">
        <v>15108</v>
      </c>
      <c r="N255" s="2" t="s">
        <v>17219</v>
      </c>
      <c r="O255" s="2" t="s">
        <v>16945</v>
      </c>
      <c r="P255" s="2" t="s">
        <v>5470</v>
      </c>
      <c r="Q255" s="2" t="s">
        <v>5471</v>
      </c>
      <c r="R255" s="2" t="s">
        <v>17220</v>
      </c>
      <c r="S255" s="2" t="s">
        <v>17221</v>
      </c>
      <c r="T255" s="324" t="s">
        <v>17222</v>
      </c>
      <c r="U255" s="283" t="s">
        <v>5472</v>
      </c>
      <c r="V255" s="4" t="s">
        <v>15101</v>
      </c>
      <c r="W255" s="3">
        <v>32</v>
      </c>
      <c r="X255" s="2" t="s">
        <v>2080</v>
      </c>
      <c r="Y255" s="2" t="s">
        <v>5464</v>
      </c>
      <c r="Z255" s="2" t="s">
        <v>5465</v>
      </c>
      <c r="AA255" s="2" t="s">
        <v>5466</v>
      </c>
      <c r="AB255" s="2" t="s">
        <v>5467</v>
      </c>
      <c r="AC255" s="2" t="s">
        <v>17223</v>
      </c>
      <c r="AD255" s="2" t="s">
        <v>17220</v>
      </c>
      <c r="AE255" s="2" t="s">
        <v>17224</v>
      </c>
      <c r="AF255" s="2" t="s">
        <v>17225</v>
      </c>
      <c r="AG255" s="2" t="s">
        <v>5472</v>
      </c>
      <c r="AH255" s="2" t="s">
        <v>5473</v>
      </c>
      <c r="AI255" s="324" t="s">
        <v>5474</v>
      </c>
    </row>
    <row r="256" spans="6:35" ht="15.75" x14ac:dyDescent="0.25">
      <c r="F256" s="312">
        <v>233</v>
      </c>
      <c r="G256" s="314" t="s">
        <v>150</v>
      </c>
      <c r="H256" s="234">
        <v>33</v>
      </c>
      <c r="I256" s="2" t="s">
        <v>2080</v>
      </c>
      <c r="J256" s="2" t="s">
        <v>17226</v>
      </c>
      <c r="K256" s="2" t="s">
        <v>17227</v>
      </c>
      <c r="L256" s="2" t="s">
        <v>15119</v>
      </c>
      <c r="M256" s="2" t="s">
        <v>15120</v>
      </c>
      <c r="N256" s="2" t="s">
        <v>17228</v>
      </c>
      <c r="O256" s="2" t="s">
        <v>16955</v>
      </c>
      <c r="P256" s="2" t="s">
        <v>5481</v>
      </c>
      <c r="Q256" s="2" t="s">
        <v>5482</v>
      </c>
      <c r="R256" s="2" t="s">
        <v>17229</v>
      </c>
      <c r="S256" s="2" t="s">
        <v>17230</v>
      </c>
      <c r="T256" s="324" t="s">
        <v>17231</v>
      </c>
      <c r="U256" s="283" t="s">
        <v>5483</v>
      </c>
      <c r="V256" s="4" t="s">
        <v>15101</v>
      </c>
      <c r="W256" s="3">
        <v>33</v>
      </c>
      <c r="X256" s="2" t="s">
        <v>2080</v>
      </c>
      <c r="Y256" s="2" t="s">
        <v>5475</v>
      </c>
      <c r="Z256" s="2" t="s">
        <v>5476</v>
      </c>
      <c r="AA256" s="2" t="s">
        <v>5477</v>
      </c>
      <c r="AB256" s="2" t="s">
        <v>5478</v>
      </c>
      <c r="AC256" s="2" t="s">
        <v>17232</v>
      </c>
      <c r="AD256" s="2" t="s">
        <v>17229</v>
      </c>
      <c r="AE256" s="2" t="s">
        <v>17233</v>
      </c>
      <c r="AF256" s="2" t="s">
        <v>17234</v>
      </c>
      <c r="AG256" s="2" t="s">
        <v>5483</v>
      </c>
      <c r="AH256" s="2" t="s">
        <v>5484</v>
      </c>
      <c r="AI256" s="324" t="s">
        <v>5485</v>
      </c>
    </row>
    <row r="257" spans="2:35" ht="15.75" x14ac:dyDescent="0.25">
      <c r="F257" s="312">
        <v>234</v>
      </c>
      <c r="G257" s="314" t="s">
        <v>151</v>
      </c>
      <c r="H257" s="234">
        <v>34</v>
      </c>
      <c r="I257" s="2" t="s">
        <v>2080</v>
      </c>
      <c r="J257" s="2" t="s">
        <v>17235</v>
      </c>
      <c r="K257" s="2" t="s">
        <v>17236</v>
      </c>
      <c r="L257" s="2" t="s">
        <v>15131</v>
      </c>
      <c r="M257" s="2" t="s">
        <v>15132</v>
      </c>
      <c r="N257" s="2" t="s">
        <v>16964</v>
      </c>
      <c r="O257" s="2" t="s">
        <v>16965</v>
      </c>
      <c r="P257" s="2" t="s">
        <v>5492</v>
      </c>
      <c r="Q257" s="2" t="s">
        <v>5493</v>
      </c>
      <c r="R257" s="2" t="s">
        <v>17237</v>
      </c>
      <c r="S257" s="2" t="s">
        <v>17238</v>
      </c>
      <c r="T257" s="324" t="s">
        <v>17239</v>
      </c>
      <c r="U257" s="283" t="s">
        <v>5494</v>
      </c>
      <c r="V257" s="4" t="s">
        <v>15101</v>
      </c>
      <c r="W257" s="3">
        <v>34</v>
      </c>
      <c r="X257" s="2" t="s">
        <v>2080</v>
      </c>
      <c r="Y257" s="2" t="s">
        <v>5486</v>
      </c>
      <c r="Z257" s="2" t="s">
        <v>5487</v>
      </c>
      <c r="AA257" s="2" t="s">
        <v>5488</v>
      </c>
      <c r="AB257" s="2" t="s">
        <v>5489</v>
      </c>
      <c r="AC257" s="2" t="s">
        <v>17240</v>
      </c>
      <c r="AD257" s="2" t="s">
        <v>17237</v>
      </c>
      <c r="AE257" s="2" t="s">
        <v>17241</v>
      </c>
      <c r="AF257" s="2" t="s">
        <v>17242</v>
      </c>
      <c r="AG257" s="2" t="s">
        <v>5494</v>
      </c>
      <c r="AH257" s="2" t="s">
        <v>5495</v>
      </c>
      <c r="AI257" s="324" t="s">
        <v>5496</v>
      </c>
    </row>
    <row r="258" spans="2:35" ht="15.75" x14ac:dyDescent="0.25">
      <c r="F258" s="312">
        <v>235</v>
      </c>
      <c r="G258" s="314" t="s">
        <v>152</v>
      </c>
      <c r="H258" s="234">
        <v>35</v>
      </c>
      <c r="I258" s="2" t="s">
        <v>2080</v>
      </c>
      <c r="J258" s="2" t="s">
        <v>17243</v>
      </c>
      <c r="K258" s="2" t="s">
        <v>17244</v>
      </c>
      <c r="L258" s="2" t="s">
        <v>15143</v>
      </c>
      <c r="M258" s="2" t="s">
        <v>15144</v>
      </c>
      <c r="N258" s="2" t="s">
        <v>17245</v>
      </c>
      <c r="O258" s="2" t="s">
        <v>16975</v>
      </c>
      <c r="P258" s="2" t="s">
        <v>5503</v>
      </c>
      <c r="Q258" s="2" t="s">
        <v>5504</v>
      </c>
      <c r="R258" s="2" t="s">
        <v>17246</v>
      </c>
      <c r="S258" s="2" t="s">
        <v>17247</v>
      </c>
      <c r="T258" s="324" t="s">
        <v>17248</v>
      </c>
      <c r="U258" s="283" t="s">
        <v>5505</v>
      </c>
      <c r="V258" s="4" t="s">
        <v>15101</v>
      </c>
      <c r="W258" s="3">
        <v>35</v>
      </c>
      <c r="X258" s="2" t="s">
        <v>2080</v>
      </c>
      <c r="Y258" s="2" t="s">
        <v>5497</v>
      </c>
      <c r="Z258" s="2" t="s">
        <v>5498</v>
      </c>
      <c r="AA258" s="2" t="s">
        <v>5499</v>
      </c>
      <c r="AB258" s="2" t="s">
        <v>5500</v>
      </c>
      <c r="AC258" s="2" t="s">
        <v>17249</v>
      </c>
      <c r="AD258" s="2" t="s">
        <v>17246</v>
      </c>
      <c r="AE258" s="2" t="s">
        <v>17250</v>
      </c>
      <c r="AF258" s="2" t="s">
        <v>17251</v>
      </c>
      <c r="AG258" s="2" t="s">
        <v>5505</v>
      </c>
      <c r="AH258" s="2" t="s">
        <v>5506</v>
      </c>
      <c r="AI258" s="324" t="s">
        <v>5507</v>
      </c>
    </row>
    <row r="259" spans="2:35" ht="15.75" x14ac:dyDescent="0.25">
      <c r="F259" s="312">
        <v>236</v>
      </c>
      <c r="G259" s="314" t="s">
        <v>153</v>
      </c>
      <c r="H259" s="234">
        <v>36</v>
      </c>
      <c r="I259" s="2" t="s">
        <v>2081</v>
      </c>
      <c r="J259" s="2" t="s">
        <v>17252</v>
      </c>
      <c r="K259" s="2" t="s">
        <v>17253</v>
      </c>
      <c r="L259" s="2" t="s">
        <v>15094</v>
      </c>
      <c r="M259" s="2" t="s">
        <v>15095</v>
      </c>
      <c r="N259" s="2" t="s">
        <v>17254</v>
      </c>
      <c r="O259" s="2" t="s">
        <v>17255</v>
      </c>
      <c r="P259" s="2" t="s">
        <v>5514</v>
      </c>
      <c r="Q259" s="2" t="s">
        <v>5515</v>
      </c>
      <c r="R259" s="2" t="s">
        <v>17256</v>
      </c>
      <c r="S259" s="2" t="s">
        <v>17257</v>
      </c>
      <c r="T259" s="324" t="s">
        <v>17258</v>
      </c>
      <c r="U259" s="283" t="s">
        <v>5516</v>
      </c>
      <c r="V259" s="4" t="s">
        <v>15101</v>
      </c>
      <c r="W259" s="3">
        <v>36</v>
      </c>
      <c r="X259" s="2" t="s">
        <v>2081</v>
      </c>
      <c r="Y259" s="2" t="s">
        <v>5508</v>
      </c>
      <c r="Z259" s="2" t="s">
        <v>5509</v>
      </c>
      <c r="AA259" s="2" t="s">
        <v>5510</v>
      </c>
      <c r="AB259" s="2" t="s">
        <v>5511</v>
      </c>
      <c r="AC259" s="2" t="s">
        <v>17259</v>
      </c>
      <c r="AD259" s="2" t="s">
        <v>17256</v>
      </c>
      <c r="AE259" s="2" t="s">
        <v>17260</v>
      </c>
      <c r="AF259" s="2" t="s">
        <v>17261</v>
      </c>
      <c r="AG259" s="2" t="s">
        <v>5516</v>
      </c>
      <c r="AH259" s="2" t="s">
        <v>5517</v>
      </c>
      <c r="AI259" s="324" t="s">
        <v>5518</v>
      </c>
    </row>
    <row r="260" spans="2:35" ht="15.75" x14ac:dyDescent="0.25">
      <c r="F260" s="312">
        <v>237</v>
      </c>
      <c r="G260" s="314" t="s">
        <v>155</v>
      </c>
      <c r="H260" s="234">
        <v>37</v>
      </c>
      <c r="I260" s="2" t="s">
        <v>2081</v>
      </c>
      <c r="J260" s="2" t="s">
        <v>17262</v>
      </c>
      <c r="K260" s="2" t="s">
        <v>17263</v>
      </c>
      <c r="L260" s="2" t="s">
        <v>15107</v>
      </c>
      <c r="M260" s="2" t="s">
        <v>15108</v>
      </c>
      <c r="N260" s="2" t="s">
        <v>17264</v>
      </c>
      <c r="O260" s="2" t="s">
        <v>16945</v>
      </c>
      <c r="P260" s="2" t="s">
        <v>5525</v>
      </c>
      <c r="Q260" s="2" t="s">
        <v>5526</v>
      </c>
      <c r="R260" s="2" t="s">
        <v>17265</v>
      </c>
      <c r="S260" s="2" t="s">
        <v>17266</v>
      </c>
      <c r="T260" s="324" t="s">
        <v>17267</v>
      </c>
      <c r="U260" s="283" t="s">
        <v>5527</v>
      </c>
      <c r="V260" s="4" t="s">
        <v>15101</v>
      </c>
      <c r="W260" s="3">
        <v>37</v>
      </c>
      <c r="X260" s="2" t="s">
        <v>2081</v>
      </c>
      <c r="Y260" s="2" t="s">
        <v>5519</v>
      </c>
      <c r="Z260" s="2" t="s">
        <v>5520</v>
      </c>
      <c r="AA260" s="2" t="s">
        <v>5521</v>
      </c>
      <c r="AB260" s="2" t="s">
        <v>5522</v>
      </c>
      <c r="AC260" s="2" t="s">
        <v>17268</v>
      </c>
      <c r="AD260" s="2" t="s">
        <v>17265</v>
      </c>
      <c r="AE260" s="2" t="s">
        <v>17269</v>
      </c>
      <c r="AF260" s="2" t="s">
        <v>17270</v>
      </c>
      <c r="AG260" s="2" t="s">
        <v>5527</v>
      </c>
      <c r="AH260" s="2" t="s">
        <v>5528</v>
      </c>
      <c r="AI260" s="324" t="s">
        <v>5529</v>
      </c>
    </row>
    <row r="261" spans="2:35" ht="15.75" x14ac:dyDescent="0.25">
      <c r="F261" s="312">
        <v>238</v>
      </c>
      <c r="G261" s="314" t="s">
        <v>156</v>
      </c>
      <c r="H261" s="234">
        <v>38</v>
      </c>
      <c r="I261" s="2" t="s">
        <v>2081</v>
      </c>
      <c r="J261" s="2" t="s">
        <v>17271</v>
      </c>
      <c r="K261" s="2" t="s">
        <v>17272</v>
      </c>
      <c r="L261" s="2" t="s">
        <v>15119</v>
      </c>
      <c r="M261" s="2" t="s">
        <v>15120</v>
      </c>
      <c r="N261" s="2" t="s">
        <v>17273</v>
      </c>
      <c r="O261" s="2" t="s">
        <v>16955</v>
      </c>
      <c r="P261" s="2" t="s">
        <v>5536</v>
      </c>
      <c r="Q261" s="2" t="s">
        <v>5537</v>
      </c>
      <c r="R261" s="2" t="s">
        <v>17274</v>
      </c>
      <c r="S261" s="2" t="s">
        <v>17275</v>
      </c>
      <c r="T261" s="324" t="s">
        <v>17276</v>
      </c>
      <c r="U261" s="283" t="s">
        <v>5538</v>
      </c>
      <c r="V261" s="4" t="s">
        <v>15101</v>
      </c>
      <c r="W261" s="3">
        <v>38</v>
      </c>
      <c r="X261" s="2" t="s">
        <v>2081</v>
      </c>
      <c r="Y261" s="2" t="s">
        <v>5530</v>
      </c>
      <c r="Z261" s="2" t="s">
        <v>5531</v>
      </c>
      <c r="AA261" s="2" t="s">
        <v>5532</v>
      </c>
      <c r="AB261" s="2" t="s">
        <v>5533</v>
      </c>
      <c r="AC261" s="2" t="s">
        <v>17277</v>
      </c>
      <c r="AD261" s="2" t="s">
        <v>17274</v>
      </c>
      <c r="AE261" s="2" t="s">
        <v>17278</v>
      </c>
      <c r="AF261" s="2" t="s">
        <v>17279</v>
      </c>
      <c r="AG261" s="2" t="s">
        <v>5538</v>
      </c>
      <c r="AH261" s="2" t="s">
        <v>5539</v>
      </c>
      <c r="AI261" s="324" t="s">
        <v>5540</v>
      </c>
    </row>
    <row r="262" spans="2:35" ht="15.75" x14ac:dyDescent="0.25">
      <c r="F262" s="312">
        <v>239</v>
      </c>
      <c r="G262" s="314" t="s">
        <v>157</v>
      </c>
      <c r="H262" s="234">
        <v>39</v>
      </c>
      <c r="I262" s="2" t="s">
        <v>2081</v>
      </c>
      <c r="J262" s="2" t="s">
        <v>17280</v>
      </c>
      <c r="K262" s="2" t="s">
        <v>17281</v>
      </c>
      <c r="L262" s="2" t="s">
        <v>15131</v>
      </c>
      <c r="M262" s="2" t="s">
        <v>15132</v>
      </c>
      <c r="N262" s="2" t="s">
        <v>16964</v>
      </c>
      <c r="O262" s="2" t="s">
        <v>16965</v>
      </c>
      <c r="P262" s="2" t="s">
        <v>5547</v>
      </c>
      <c r="Q262" s="2" t="s">
        <v>5548</v>
      </c>
      <c r="R262" s="2" t="s">
        <v>17282</v>
      </c>
      <c r="S262" s="2" t="s">
        <v>17283</v>
      </c>
      <c r="T262" s="324" t="s">
        <v>17284</v>
      </c>
      <c r="U262" s="283" t="s">
        <v>5549</v>
      </c>
      <c r="V262" s="4" t="s">
        <v>15101</v>
      </c>
      <c r="W262" s="3">
        <v>39</v>
      </c>
      <c r="X262" s="2" t="s">
        <v>2081</v>
      </c>
      <c r="Y262" s="2" t="s">
        <v>5541</v>
      </c>
      <c r="Z262" s="2" t="s">
        <v>5542</v>
      </c>
      <c r="AA262" s="2" t="s">
        <v>5543</v>
      </c>
      <c r="AB262" s="2" t="s">
        <v>5544</v>
      </c>
      <c r="AC262" s="2" t="s">
        <v>17285</v>
      </c>
      <c r="AD262" s="2" t="s">
        <v>17282</v>
      </c>
      <c r="AE262" s="2" t="s">
        <v>17286</v>
      </c>
      <c r="AF262" s="2" t="s">
        <v>17287</v>
      </c>
      <c r="AG262" s="2" t="s">
        <v>5549</v>
      </c>
      <c r="AH262" s="2" t="s">
        <v>5550</v>
      </c>
      <c r="AI262" s="324" t="s">
        <v>5551</v>
      </c>
    </row>
    <row r="263" spans="2:35" ht="15.75" x14ac:dyDescent="0.25">
      <c r="B263" s="331"/>
      <c r="D263" s="331"/>
      <c r="F263" s="312">
        <v>240</v>
      </c>
      <c r="G263" s="314" t="s">
        <v>158</v>
      </c>
      <c r="H263" s="234">
        <v>40</v>
      </c>
      <c r="I263" s="2" t="s">
        <v>2081</v>
      </c>
      <c r="J263" s="2" t="s">
        <v>17288</v>
      </c>
      <c r="K263" s="2" t="s">
        <v>17289</v>
      </c>
      <c r="L263" s="2" t="s">
        <v>15143</v>
      </c>
      <c r="M263" s="2" t="s">
        <v>15144</v>
      </c>
      <c r="N263" s="2" t="s">
        <v>17290</v>
      </c>
      <c r="O263" s="2" t="s">
        <v>16975</v>
      </c>
      <c r="P263" s="2" t="s">
        <v>5558</v>
      </c>
      <c r="Q263" s="2" t="s">
        <v>5559</v>
      </c>
      <c r="R263" s="2" t="s">
        <v>17291</v>
      </c>
      <c r="S263" s="2" t="s">
        <v>17292</v>
      </c>
      <c r="T263" s="324" t="s">
        <v>17293</v>
      </c>
      <c r="U263" s="283" t="s">
        <v>5560</v>
      </c>
      <c r="V263" s="4" t="s">
        <v>15101</v>
      </c>
      <c r="W263" s="3">
        <v>40</v>
      </c>
      <c r="X263" s="2" t="s">
        <v>2081</v>
      </c>
      <c r="Y263" s="2" t="s">
        <v>5552</v>
      </c>
      <c r="Z263" s="2" t="s">
        <v>5553</v>
      </c>
      <c r="AA263" s="2" t="s">
        <v>5554</v>
      </c>
      <c r="AB263" s="2" t="s">
        <v>5555</v>
      </c>
      <c r="AC263" s="2" t="s">
        <v>17294</v>
      </c>
      <c r="AD263" s="2" t="s">
        <v>17291</v>
      </c>
      <c r="AE263" s="2" t="s">
        <v>17295</v>
      </c>
      <c r="AF263" s="2" t="s">
        <v>17296</v>
      </c>
      <c r="AG263" s="2" t="s">
        <v>5560</v>
      </c>
      <c r="AH263" s="2" t="s">
        <v>5561</v>
      </c>
      <c r="AI263" s="324" t="s">
        <v>5562</v>
      </c>
    </row>
    <row r="264" spans="2:35" ht="15.75" x14ac:dyDescent="0.25">
      <c r="F264" s="312">
        <v>241</v>
      </c>
      <c r="G264" s="314" t="s">
        <v>159</v>
      </c>
      <c r="H264" s="234">
        <v>41</v>
      </c>
      <c r="I264" s="2" t="s">
        <v>2082</v>
      </c>
      <c r="J264" s="2" t="s">
        <v>17297</v>
      </c>
      <c r="K264" s="2" t="s">
        <v>17298</v>
      </c>
      <c r="L264" s="2" t="s">
        <v>15094</v>
      </c>
      <c r="M264" s="2" t="s">
        <v>15095</v>
      </c>
      <c r="N264" s="2" t="s">
        <v>17299</v>
      </c>
      <c r="O264" s="2" t="s">
        <v>17300</v>
      </c>
      <c r="P264" s="2" t="s">
        <v>5569</v>
      </c>
      <c r="Q264" s="2" t="s">
        <v>5570</v>
      </c>
      <c r="R264" s="2" t="s">
        <v>17301</v>
      </c>
      <c r="S264" s="2" t="s">
        <v>17302</v>
      </c>
      <c r="T264" s="324" t="s">
        <v>17303</v>
      </c>
      <c r="U264" s="283" t="s">
        <v>5571</v>
      </c>
      <c r="V264" s="4" t="s">
        <v>15101</v>
      </c>
      <c r="W264" s="3">
        <v>41</v>
      </c>
      <c r="X264" s="2" t="s">
        <v>2082</v>
      </c>
      <c r="Y264" s="2" t="s">
        <v>5563</v>
      </c>
      <c r="Z264" s="2" t="s">
        <v>5564</v>
      </c>
      <c r="AA264" s="2" t="s">
        <v>5565</v>
      </c>
      <c r="AB264" s="2" t="s">
        <v>5566</v>
      </c>
      <c r="AC264" s="2" t="s">
        <v>17304</v>
      </c>
      <c r="AD264" s="2" t="s">
        <v>17301</v>
      </c>
      <c r="AE264" s="2" t="s">
        <v>17305</v>
      </c>
      <c r="AF264" s="2" t="s">
        <v>17306</v>
      </c>
      <c r="AG264" s="2" t="s">
        <v>5571</v>
      </c>
      <c r="AH264" s="2" t="s">
        <v>5572</v>
      </c>
      <c r="AI264" s="324" t="s">
        <v>5573</v>
      </c>
    </row>
    <row r="265" spans="2:35" ht="15.75" x14ac:dyDescent="0.25">
      <c r="F265" s="312">
        <v>242</v>
      </c>
      <c r="G265" s="314" t="s">
        <v>161</v>
      </c>
      <c r="H265" s="234">
        <v>42</v>
      </c>
      <c r="I265" s="2" t="s">
        <v>2082</v>
      </c>
      <c r="J265" s="2" t="s">
        <v>17307</v>
      </c>
      <c r="K265" s="2" t="s">
        <v>17308</v>
      </c>
      <c r="L265" s="2" t="s">
        <v>15107</v>
      </c>
      <c r="M265" s="2" t="s">
        <v>15108</v>
      </c>
      <c r="N265" s="2" t="s">
        <v>17309</v>
      </c>
      <c r="O265" s="2" t="s">
        <v>16945</v>
      </c>
      <c r="P265" s="2" t="s">
        <v>5580</v>
      </c>
      <c r="Q265" s="2" t="s">
        <v>5581</v>
      </c>
      <c r="R265" s="2" t="s">
        <v>17310</v>
      </c>
      <c r="S265" s="2" t="s">
        <v>17311</v>
      </c>
      <c r="T265" s="324" t="s">
        <v>17312</v>
      </c>
      <c r="U265" s="283" t="s">
        <v>5582</v>
      </c>
      <c r="V265" s="4" t="s">
        <v>15101</v>
      </c>
      <c r="W265" s="3">
        <v>42</v>
      </c>
      <c r="X265" s="2" t="s">
        <v>2082</v>
      </c>
      <c r="Y265" s="2" t="s">
        <v>5574</v>
      </c>
      <c r="Z265" s="2" t="s">
        <v>5575</v>
      </c>
      <c r="AA265" s="2" t="s">
        <v>5576</v>
      </c>
      <c r="AB265" s="2" t="s">
        <v>5577</v>
      </c>
      <c r="AC265" s="2" t="s">
        <v>17313</v>
      </c>
      <c r="AD265" s="2" t="s">
        <v>17310</v>
      </c>
      <c r="AE265" s="2" t="s">
        <v>17314</v>
      </c>
      <c r="AF265" s="2" t="s">
        <v>17315</v>
      </c>
      <c r="AG265" s="2" t="s">
        <v>5582</v>
      </c>
      <c r="AH265" s="2" t="s">
        <v>5583</v>
      </c>
      <c r="AI265" s="324" t="s">
        <v>5584</v>
      </c>
    </row>
    <row r="266" spans="2:35" ht="15.75" x14ac:dyDescent="0.25">
      <c r="F266" s="312">
        <v>243</v>
      </c>
      <c r="G266" s="314" t="s">
        <v>162</v>
      </c>
      <c r="H266" s="234">
        <v>43</v>
      </c>
      <c r="I266" s="2" t="s">
        <v>2082</v>
      </c>
      <c r="J266" s="2" t="s">
        <v>17316</v>
      </c>
      <c r="K266" s="2" t="s">
        <v>17317</v>
      </c>
      <c r="L266" s="2" t="s">
        <v>15119</v>
      </c>
      <c r="M266" s="2" t="s">
        <v>15120</v>
      </c>
      <c r="N266" s="2" t="s">
        <v>17318</v>
      </c>
      <c r="O266" s="2" t="s">
        <v>16955</v>
      </c>
      <c r="P266" s="2" t="s">
        <v>5591</v>
      </c>
      <c r="Q266" s="2" t="s">
        <v>5592</v>
      </c>
      <c r="R266" s="2" t="s">
        <v>17319</v>
      </c>
      <c r="S266" s="2" t="s">
        <v>17320</v>
      </c>
      <c r="T266" s="324" t="s">
        <v>17321</v>
      </c>
      <c r="U266" s="283" t="s">
        <v>5593</v>
      </c>
      <c r="V266" s="4" t="s">
        <v>15101</v>
      </c>
      <c r="W266" s="3">
        <v>43</v>
      </c>
      <c r="X266" s="2" t="s">
        <v>2082</v>
      </c>
      <c r="Y266" s="2" t="s">
        <v>5585</v>
      </c>
      <c r="Z266" s="2" t="s">
        <v>5586</v>
      </c>
      <c r="AA266" s="2" t="s">
        <v>5587</v>
      </c>
      <c r="AB266" s="2" t="s">
        <v>5588</v>
      </c>
      <c r="AC266" s="2" t="s">
        <v>17322</v>
      </c>
      <c r="AD266" s="2" t="s">
        <v>17319</v>
      </c>
      <c r="AE266" s="2" t="s">
        <v>17323</v>
      </c>
      <c r="AF266" s="2" t="s">
        <v>17324</v>
      </c>
      <c r="AG266" s="2" t="s">
        <v>5593</v>
      </c>
      <c r="AH266" s="2" t="s">
        <v>5594</v>
      </c>
      <c r="AI266" s="324" t="s">
        <v>5595</v>
      </c>
    </row>
    <row r="267" spans="2:35" ht="15.75" x14ac:dyDescent="0.25">
      <c r="F267" s="312">
        <v>244</v>
      </c>
      <c r="G267" s="314" t="s">
        <v>163</v>
      </c>
      <c r="H267" s="234">
        <v>44</v>
      </c>
      <c r="I267" s="2" t="s">
        <v>2082</v>
      </c>
      <c r="J267" s="2" t="s">
        <v>17325</v>
      </c>
      <c r="K267" s="2" t="s">
        <v>17326</v>
      </c>
      <c r="L267" s="2" t="s">
        <v>15131</v>
      </c>
      <c r="M267" s="2" t="s">
        <v>15132</v>
      </c>
      <c r="N267" s="2" t="s">
        <v>16964</v>
      </c>
      <c r="O267" s="2" t="s">
        <v>16965</v>
      </c>
      <c r="P267" s="2" t="s">
        <v>5602</v>
      </c>
      <c r="Q267" s="2" t="s">
        <v>5603</v>
      </c>
      <c r="R267" s="2" t="s">
        <v>17327</v>
      </c>
      <c r="S267" s="2" t="s">
        <v>17328</v>
      </c>
      <c r="T267" s="324" t="s">
        <v>17329</v>
      </c>
      <c r="U267" s="283" t="s">
        <v>5604</v>
      </c>
      <c r="V267" s="4" t="s">
        <v>15101</v>
      </c>
      <c r="W267" s="3">
        <v>44</v>
      </c>
      <c r="X267" s="2" t="s">
        <v>2082</v>
      </c>
      <c r="Y267" s="2" t="s">
        <v>5596</v>
      </c>
      <c r="Z267" s="2" t="s">
        <v>5597</v>
      </c>
      <c r="AA267" s="2" t="s">
        <v>5598</v>
      </c>
      <c r="AB267" s="2" t="s">
        <v>5599</v>
      </c>
      <c r="AC267" s="2" t="s">
        <v>17330</v>
      </c>
      <c r="AD267" s="2" t="s">
        <v>17327</v>
      </c>
      <c r="AE267" s="2" t="s">
        <v>17331</v>
      </c>
      <c r="AF267" s="2" t="s">
        <v>17332</v>
      </c>
      <c r="AG267" s="2" t="s">
        <v>5604</v>
      </c>
      <c r="AH267" s="2" t="s">
        <v>5605</v>
      </c>
      <c r="AI267" s="324" t="s">
        <v>5606</v>
      </c>
    </row>
    <row r="268" spans="2:35" ht="15.75" x14ac:dyDescent="0.25">
      <c r="F268" s="312">
        <v>245</v>
      </c>
      <c r="G268" s="314" t="s">
        <v>164</v>
      </c>
      <c r="H268" s="234">
        <v>45</v>
      </c>
      <c r="I268" s="2" t="s">
        <v>2082</v>
      </c>
      <c r="J268" s="2" t="s">
        <v>17333</v>
      </c>
      <c r="K268" s="2" t="s">
        <v>17334</v>
      </c>
      <c r="L268" s="2" t="s">
        <v>15143</v>
      </c>
      <c r="M268" s="2" t="s">
        <v>15144</v>
      </c>
      <c r="N268" s="2" t="s">
        <v>17335</v>
      </c>
      <c r="O268" s="2" t="s">
        <v>16975</v>
      </c>
      <c r="P268" s="2" t="s">
        <v>5613</v>
      </c>
      <c r="Q268" s="2" t="s">
        <v>5614</v>
      </c>
      <c r="R268" s="2" t="s">
        <v>17336</v>
      </c>
      <c r="S268" s="2" t="s">
        <v>17337</v>
      </c>
      <c r="T268" s="324" t="s">
        <v>17338</v>
      </c>
      <c r="U268" s="283" t="s">
        <v>5615</v>
      </c>
      <c r="V268" s="4" t="s">
        <v>15101</v>
      </c>
      <c r="W268" s="3">
        <v>45</v>
      </c>
      <c r="X268" s="2" t="s">
        <v>2082</v>
      </c>
      <c r="Y268" s="2" t="s">
        <v>5607</v>
      </c>
      <c r="Z268" s="2" t="s">
        <v>5608</v>
      </c>
      <c r="AA268" s="2" t="s">
        <v>5609</v>
      </c>
      <c r="AB268" s="2" t="s">
        <v>5610</v>
      </c>
      <c r="AC268" s="2" t="s">
        <v>17339</v>
      </c>
      <c r="AD268" s="2" t="s">
        <v>17336</v>
      </c>
      <c r="AE268" s="2" t="s">
        <v>17340</v>
      </c>
      <c r="AF268" s="2" t="s">
        <v>17341</v>
      </c>
      <c r="AG268" s="2" t="s">
        <v>5615</v>
      </c>
      <c r="AH268" s="2" t="s">
        <v>5616</v>
      </c>
      <c r="AI268" s="324" t="s">
        <v>5617</v>
      </c>
    </row>
    <row r="269" spans="2:35" ht="15.75" x14ac:dyDescent="0.25">
      <c r="F269" s="312">
        <v>246</v>
      </c>
      <c r="G269" s="314" t="s">
        <v>165</v>
      </c>
      <c r="H269" s="234">
        <v>46</v>
      </c>
      <c r="I269" s="2" t="s">
        <v>2083</v>
      </c>
      <c r="J269" s="2" t="s">
        <v>17342</v>
      </c>
      <c r="K269" s="2" t="s">
        <v>17343</v>
      </c>
      <c r="L269" s="2" t="s">
        <v>15094</v>
      </c>
      <c r="M269" s="2" t="s">
        <v>15095</v>
      </c>
      <c r="N269" s="2" t="s">
        <v>17344</v>
      </c>
      <c r="O269" s="2" t="s">
        <v>17345</v>
      </c>
      <c r="P269" s="2" t="s">
        <v>5624</v>
      </c>
      <c r="Q269" s="2" t="s">
        <v>5625</v>
      </c>
      <c r="R269" s="2" t="s">
        <v>17346</v>
      </c>
      <c r="S269" s="2" t="s">
        <v>17347</v>
      </c>
      <c r="T269" s="324" t="s">
        <v>17348</v>
      </c>
      <c r="U269" s="283" t="s">
        <v>5626</v>
      </c>
      <c r="V269" s="4" t="s">
        <v>15101</v>
      </c>
      <c r="W269" s="3">
        <v>46</v>
      </c>
      <c r="X269" s="2" t="s">
        <v>2083</v>
      </c>
      <c r="Y269" s="2" t="s">
        <v>5618</v>
      </c>
      <c r="Z269" s="2" t="s">
        <v>5619</v>
      </c>
      <c r="AA269" s="2" t="s">
        <v>5620</v>
      </c>
      <c r="AB269" s="2" t="s">
        <v>5621</v>
      </c>
      <c r="AC269" s="2" t="s">
        <v>17349</v>
      </c>
      <c r="AD269" s="2" t="s">
        <v>17346</v>
      </c>
      <c r="AE269" s="2" t="s">
        <v>17350</v>
      </c>
      <c r="AF269" s="2" t="s">
        <v>17351</v>
      </c>
      <c r="AG269" s="2" t="s">
        <v>5626</v>
      </c>
      <c r="AH269" s="2" t="s">
        <v>5627</v>
      </c>
      <c r="AI269" s="324" t="s">
        <v>5628</v>
      </c>
    </row>
    <row r="270" spans="2:35" ht="15.75" x14ac:dyDescent="0.25">
      <c r="F270" s="312">
        <v>247</v>
      </c>
      <c r="G270" s="314" t="s">
        <v>167</v>
      </c>
      <c r="H270" s="234">
        <v>47</v>
      </c>
      <c r="I270" s="2" t="s">
        <v>2083</v>
      </c>
      <c r="J270" s="2" t="s">
        <v>17352</v>
      </c>
      <c r="K270" s="2" t="s">
        <v>17353</v>
      </c>
      <c r="L270" s="2" t="s">
        <v>15107</v>
      </c>
      <c r="M270" s="2" t="s">
        <v>15108</v>
      </c>
      <c r="N270" s="2" t="s">
        <v>17354</v>
      </c>
      <c r="O270" s="2" t="s">
        <v>16945</v>
      </c>
      <c r="P270" s="2" t="s">
        <v>5635</v>
      </c>
      <c r="Q270" s="2" t="s">
        <v>5636</v>
      </c>
      <c r="R270" s="2" t="s">
        <v>17355</v>
      </c>
      <c r="S270" s="2" t="s">
        <v>17356</v>
      </c>
      <c r="T270" s="324" t="s">
        <v>17357</v>
      </c>
      <c r="U270" s="283" t="s">
        <v>5637</v>
      </c>
      <c r="V270" s="4" t="s">
        <v>15101</v>
      </c>
      <c r="W270" s="3">
        <v>47</v>
      </c>
      <c r="X270" s="2" t="s">
        <v>2083</v>
      </c>
      <c r="Y270" s="2" t="s">
        <v>5629</v>
      </c>
      <c r="Z270" s="2" t="s">
        <v>5630</v>
      </c>
      <c r="AA270" s="2" t="s">
        <v>5631</v>
      </c>
      <c r="AB270" s="2" t="s">
        <v>5632</v>
      </c>
      <c r="AC270" s="2" t="s">
        <v>17358</v>
      </c>
      <c r="AD270" s="2" t="s">
        <v>17355</v>
      </c>
      <c r="AE270" s="2" t="s">
        <v>17359</v>
      </c>
      <c r="AF270" s="2" t="s">
        <v>17360</v>
      </c>
      <c r="AG270" s="2" t="s">
        <v>5637</v>
      </c>
      <c r="AH270" s="2" t="s">
        <v>5638</v>
      </c>
      <c r="AI270" s="324" t="s">
        <v>5639</v>
      </c>
    </row>
    <row r="271" spans="2:35" ht="15.75" x14ac:dyDescent="0.25">
      <c r="F271" s="312">
        <v>248</v>
      </c>
      <c r="G271" s="314" t="s">
        <v>168</v>
      </c>
      <c r="H271" s="234">
        <v>48</v>
      </c>
      <c r="I271" s="2" t="s">
        <v>2083</v>
      </c>
      <c r="J271" s="2" t="s">
        <v>17361</v>
      </c>
      <c r="K271" s="2" t="s">
        <v>17362</v>
      </c>
      <c r="L271" s="2" t="s">
        <v>15119</v>
      </c>
      <c r="M271" s="2" t="s">
        <v>15120</v>
      </c>
      <c r="N271" s="2" t="s">
        <v>17363</v>
      </c>
      <c r="O271" s="2" t="s">
        <v>16955</v>
      </c>
      <c r="P271" s="2" t="s">
        <v>5646</v>
      </c>
      <c r="Q271" s="2" t="s">
        <v>5647</v>
      </c>
      <c r="R271" s="2" t="s">
        <v>17364</v>
      </c>
      <c r="S271" s="2" t="s">
        <v>17365</v>
      </c>
      <c r="T271" s="324" t="s">
        <v>17366</v>
      </c>
      <c r="U271" s="283" t="s">
        <v>5648</v>
      </c>
      <c r="V271" s="4" t="s">
        <v>15101</v>
      </c>
      <c r="W271" s="3">
        <v>48</v>
      </c>
      <c r="X271" s="2" t="s">
        <v>2083</v>
      </c>
      <c r="Y271" s="2" t="s">
        <v>5640</v>
      </c>
      <c r="Z271" s="2" t="s">
        <v>5641</v>
      </c>
      <c r="AA271" s="2" t="s">
        <v>5642</v>
      </c>
      <c r="AB271" s="2" t="s">
        <v>5643</v>
      </c>
      <c r="AC271" s="2" t="s">
        <v>17367</v>
      </c>
      <c r="AD271" s="2" t="s">
        <v>17364</v>
      </c>
      <c r="AE271" s="2" t="s">
        <v>17368</v>
      </c>
      <c r="AF271" s="2" t="s">
        <v>17369</v>
      </c>
      <c r="AG271" s="2" t="s">
        <v>5648</v>
      </c>
      <c r="AH271" s="2" t="s">
        <v>5649</v>
      </c>
      <c r="AI271" s="324" t="s">
        <v>5650</v>
      </c>
    </row>
    <row r="272" spans="2:35" ht="15.75" x14ac:dyDescent="0.25">
      <c r="F272" s="312">
        <v>249</v>
      </c>
      <c r="G272" s="314" t="s">
        <v>169</v>
      </c>
      <c r="H272" s="234">
        <v>49</v>
      </c>
      <c r="I272" s="2" t="s">
        <v>2083</v>
      </c>
      <c r="J272" s="2" t="s">
        <v>17370</v>
      </c>
      <c r="K272" s="2" t="s">
        <v>17371</v>
      </c>
      <c r="L272" s="2" t="s">
        <v>15131</v>
      </c>
      <c r="M272" s="2" t="s">
        <v>15132</v>
      </c>
      <c r="N272" s="2" t="s">
        <v>16964</v>
      </c>
      <c r="O272" s="2" t="s">
        <v>16965</v>
      </c>
      <c r="P272" s="2" t="s">
        <v>5657</v>
      </c>
      <c r="Q272" s="2" t="s">
        <v>5658</v>
      </c>
      <c r="R272" s="2" t="s">
        <v>17372</v>
      </c>
      <c r="S272" s="2" t="s">
        <v>17373</v>
      </c>
      <c r="T272" s="324" t="s">
        <v>17374</v>
      </c>
      <c r="U272" s="283" t="s">
        <v>5659</v>
      </c>
      <c r="V272" s="4" t="s">
        <v>15101</v>
      </c>
      <c r="W272" s="3">
        <v>49</v>
      </c>
      <c r="X272" s="2" t="s">
        <v>2083</v>
      </c>
      <c r="Y272" s="2" t="s">
        <v>5651</v>
      </c>
      <c r="Z272" s="2" t="s">
        <v>5652</v>
      </c>
      <c r="AA272" s="2" t="s">
        <v>5653</v>
      </c>
      <c r="AB272" s="2" t="s">
        <v>5654</v>
      </c>
      <c r="AC272" s="2" t="s">
        <v>17375</v>
      </c>
      <c r="AD272" s="2" t="s">
        <v>17372</v>
      </c>
      <c r="AE272" s="2" t="s">
        <v>17376</v>
      </c>
      <c r="AF272" s="2" t="s">
        <v>17377</v>
      </c>
      <c r="AG272" s="2" t="s">
        <v>5659</v>
      </c>
      <c r="AH272" s="2" t="s">
        <v>5660</v>
      </c>
      <c r="AI272" s="324" t="s">
        <v>5661</v>
      </c>
    </row>
    <row r="273" spans="6:35" ht="15.75" x14ac:dyDescent="0.25">
      <c r="F273" s="312">
        <v>250</v>
      </c>
      <c r="G273" s="314" t="s">
        <v>170</v>
      </c>
      <c r="H273" s="234">
        <v>50</v>
      </c>
      <c r="I273" s="2" t="s">
        <v>2083</v>
      </c>
      <c r="J273" s="2" t="s">
        <v>17378</v>
      </c>
      <c r="K273" s="2" t="s">
        <v>17379</v>
      </c>
      <c r="L273" s="2" t="s">
        <v>15143</v>
      </c>
      <c r="M273" s="2" t="s">
        <v>15144</v>
      </c>
      <c r="N273" s="2" t="s">
        <v>17380</v>
      </c>
      <c r="O273" s="2" t="s">
        <v>16975</v>
      </c>
      <c r="P273" s="2" t="s">
        <v>5668</v>
      </c>
      <c r="Q273" s="2" t="s">
        <v>5669</v>
      </c>
      <c r="R273" s="2" t="s">
        <v>17381</v>
      </c>
      <c r="S273" s="2" t="s">
        <v>17382</v>
      </c>
      <c r="T273" s="324" t="s">
        <v>17383</v>
      </c>
      <c r="U273" s="283" t="s">
        <v>5670</v>
      </c>
      <c r="V273" s="4" t="s">
        <v>15101</v>
      </c>
      <c r="W273" s="3">
        <v>50</v>
      </c>
      <c r="X273" s="2" t="s">
        <v>2083</v>
      </c>
      <c r="Y273" s="2" t="s">
        <v>5662</v>
      </c>
      <c r="Z273" s="2" t="s">
        <v>5663</v>
      </c>
      <c r="AA273" s="2" t="s">
        <v>5664</v>
      </c>
      <c r="AB273" s="2" t="s">
        <v>5665</v>
      </c>
      <c r="AC273" s="2" t="s">
        <v>17384</v>
      </c>
      <c r="AD273" s="2" t="s">
        <v>17381</v>
      </c>
      <c r="AE273" s="2" t="s">
        <v>17385</v>
      </c>
      <c r="AF273" s="2" t="s">
        <v>17386</v>
      </c>
      <c r="AG273" s="2" t="s">
        <v>5670</v>
      </c>
      <c r="AH273" s="2" t="s">
        <v>5671</v>
      </c>
      <c r="AI273" s="324" t="s">
        <v>5672</v>
      </c>
    </row>
    <row r="274" spans="6:35" ht="15.75" x14ac:dyDescent="0.25">
      <c r="F274" s="312">
        <v>251</v>
      </c>
      <c r="G274" s="314" t="s">
        <v>171</v>
      </c>
      <c r="H274" s="234">
        <v>51</v>
      </c>
      <c r="I274" s="2" t="s">
        <v>2084</v>
      </c>
      <c r="J274" s="2" t="s">
        <v>17387</v>
      </c>
      <c r="K274" s="2" t="s">
        <v>17388</v>
      </c>
      <c r="L274" s="2" t="s">
        <v>15094</v>
      </c>
      <c r="M274" s="2" t="s">
        <v>15095</v>
      </c>
      <c r="N274" s="2" t="s">
        <v>17389</v>
      </c>
      <c r="O274" s="2" t="s">
        <v>17390</v>
      </c>
      <c r="P274" s="2" t="s">
        <v>5679</v>
      </c>
      <c r="Q274" s="2" t="s">
        <v>5680</v>
      </c>
      <c r="R274" s="2" t="s">
        <v>17391</v>
      </c>
      <c r="S274" s="2" t="s">
        <v>17392</v>
      </c>
      <c r="T274" s="324" t="s">
        <v>17393</v>
      </c>
      <c r="U274" s="283" t="s">
        <v>5681</v>
      </c>
      <c r="V274" s="4" t="s">
        <v>15101</v>
      </c>
      <c r="W274" s="3">
        <v>51</v>
      </c>
      <c r="X274" s="2" t="s">
        <v>2084</v>
      </c>
      <c r="Y274" s="2" t="s">
        <v>5673</v>
      </c>
      <c r="Z274" s="2" t="s">
        <v>5674</v>
      </c>
      <c r="AA274" s="2" t="s">
        <v>5675</v>
      </c>
      <c r="AB274" s="2" t="s">
        <v>5676</v>
      </c>
      <c r="AC274" s="2" t="s">
        <v>17394</v>
      </c>
      <c r="AD274" s="2" t="s">
        <v>17391</v>
      </c>
      <c r="AE274" s="2" t="s">
        <v>17395</v>
      </c>
      <c r="AF274" s="2" t="s">
        <v>17396</v>
      </c>
      <c r="AG274" s="2" t="s">
        <v>5681</v>
      </c>
      <c r="AH274" s="2" t="s">
        <v>5682</v>
      </c>
      <c r="AI274" s="324" t="s">
        <v>5683</v>
      </c>
    </row>
    <row r="275" spans="6:35" ht="15.75" x14ac:dyDescent="0.25">
      <c r="F275" s="312">
        <v>252</v>
      </c>
      <c r="G275" s="314" t="s">
        <v>173</v>
      </c>
      <c r="H275" s="234">
        <v>52</v>
      </c>
      <c r="I275" s="2" t="s">
        <v>2084</v>
      </c>
      <c r="J275" s="2" t="s">
        <v>17397</v>
      </c>
      <c r="K275" s="2" t="s">
        <v>17398</v>
      </c>
      <c r="L275" s="2" t="s">
        <v>15107</v>
      </c>
      <c r="M275" s="2" t="s">
        <v>15108</v>
      </c>
      <c r="N275" s="2" t="s">
        <v>17399</v>
      </c>
      <c r="O275" s="2" t="s">
        <v>16945</v>
      </c>
      <c r="P275" s="2" t="s">
        <v>5690</v>
      </c>
      <c r="Q275" s="2" t="s">
        <v>5691</v>
      </c>
      <c r="R275" s="2" t="s">
        <v>17400</v>
      </c>
      <c r="S275" s="2" t="s">
        <v>17401</v>
      </c>
      <c r="T275" s="324" t="s">
        <v>17402</v>
      </c>
      <c r="U275" s="283" t="s">
        <v>5692</v>
      </c>
      <c r="V275" s="4" t="s">
        <v>15101</v>
      </c>
      <c r="W275" s="3">
        <v>52</v>
      </c>
      <c r="X275" s="2" t="s">
        <v>2084</v>
      </c>
      <c r="Y275" s="2" t="s">
        <v>5684</v>
      </c>
      <c r="Z275" s="2" t="s">
        <v>5685</v>
      </c>
      <c r="AA275" s="2" t="s">
        <v>5686</v>
      </c>
      <c r="AB275" s="2" t="s">
        <v>5687</v>
      </c>
      <c r="AC275" s="2" t="s">
        <v>17403</v>
      </c>
      <c r="AD275" s="2" t="s">
        <v>17400</v>
      </c>
      <c r="AE275" s="2" t="s">
        <v>17404</v>
      </c>
      <c r="AF275" s="2" t="s">
        <v>17405</v>
      </c>
      <c r="AG275" s="2" t="s">
        <v>5692</v>
      </c>
      <c r="AH275" s="2" t="s">
        <v>5693</v>
      </c>
      <c r="AI275" s="324" t="s">
        <v>5694</v>
      </c>
    </row>
    <row r="276" spans="6:35" ht="15.75" x14ac:dyDescent="0.25">
      <c r="F276" s="312">
        <v>253</v>
      </c>
      <c r="G276" s="314" t="s">
        <v>174</v>
      </c>
      <c r="H276" s="234">
        <v>53</v>
      </c>
      <c r="I276" s="2" t="s">
        <v>2084</v>
      </c>
      <c r="J276" s="2" t="s">
        <v>17406</v>
      </c>
      <c r="K276" s="2" t="s">
        <v>17407</v>
      </c>
      <c r="L276" s="2" t="s">
        <v>15119</v>
      </c>
      <c r="M276" s="2" t="s">
        <v>15120</v>
      </c>
      <c r="N276" s="2" t="s">
        <v>17408</v>
      </c>
      <c r="O276" s="2" t="s">
        <v>16955</v>
      </c>
      <c r="P276" s="2" t="s">
        <v>5701</v>
      </c>
      <c r="Q276" s="2" t="s">
        <v>5702</v>
      </c>
      <c r="R276" s="2" t="s">
        <v>17409</v>
      </c>
      <c r="S276" s="2" t="s">
        <v>17410</v>
      </c>
      <c r="T276" s="324" t="s">
        <v>17411</v>
      </c>
      <c r="U276" s="283" t="s">
        <v>5703</v>
      </c>
      <c r="V276" s="4" t="s">
        <v>15101</v>
      </c>
      <c r="W276" s="3">
        <v>53</v>
      </c>
      <c r="X276" s="2" t="s">
        <v>2084</v>
      </c>
      <c r="Y276" s="2" t="s">
        <v>5695</v>
      </c>
      <c r="Z276" s="2" t="s">
        <v>5696</v>
      </c>
      <c r="AA276" s="2" t="s">
        <v>5697</v>
      </c>
      <c r="AB276" s="2" t="s">
        <v>5698</v>
      </c>
      <c r="AC276" s="2" t="s">
        <v>17412</v>
      </c>
      <c r="AD276" s="2" t="s">
        <v>17409</v>
      </c>
      <c r="AE276" s="2" t="s">
        <v>17413</v>
      </c>
      <c r="AF276" s="2" t="s">
        <v>17414</v>
      </c>
      <c r="AG276" s="2" t="s">
        <v>5703</v>
      </c>
      <c r="AH276" s="2" t="s">
        <v>5704</v>
      </c>
      <c r="AI276" s="324" t="s">
        <v>5705</v>
      </c>
    </row>
    <row r="277" spans="6:35" ht="15.75" x14ac:dyDescent="0.25">
      <c r="F277" s="312">
        <v>254</v>
      </c>
      <c r="G277" s="314" t="s">
        <v>175</v>
      </c>
      <c r="H277" s="234">
        <v>54</v>
      </c>
      <c r="I277" s="2" t="s">
        <v>2084</v>
      </c>
      <c r="J277" s="2" t="s">
        <v>17415</v>
      </c>
      <c r="K277" s="2" t="s">
        <v>17416</v>
      </c>
      <c r="L277" s="2" t="s">
        <v>15131</v>
      </c>
      <c r="M277" s="2" t="s">
        <v>15132</v>
      </c>
      <c r="N277" s="2" t="s">
        <v>16964</v>
      </c>
      <c r="O277" s="2" t="s">
        <v>16965</v>
      </c>
      <c r="P277" s="2" t="s">
        <v>5712</v>
      </c>
      <c r="Q277" s="2" t="s">
        <v>5713</v>
      </c>
      <c r="R277" s="2" t="s">
        <v>17417</v>
      </c>
      <c r="S277" s="2" t="s">
        <v>17418</v>
      </c>
      <c r="T277" s="324" t="s">
        <v>17419</v>
      </c>
      <c r="U277" s="283" t="s">
        <v>5714</v>
      </c>
      <c r="V277" s="4" t="s">
        <v>15101</v>
      </c>
      <c r="W277" s="3">
        <v>54</v>
      </c>
      <c r="X277" s="2" t="s">
        <v>2084</v>
      </c>
      <c r="Y277" s="2" t="s">
        <v>5706</v>
      </c>
      <c r="Z277" s="2" t="s">
        <v>5707</v>
      </c>
      <c r="AA277" s="2" t="s">
        <v>5708</v>
      </c>
      <c r="AB277" s="2" t="s">
        <v>5709</v>
      </c>
      <c r="AC277" s="2" t="s">
        <v>17420</v>
      </c>
      <c r="AD277" s="2" t="s">
        <v>17417</v>
      </c>
      <c r="AE277" s="2" t="s">
        <v>17421</v>
      </c>
      <c r="AF277" s="2" t="s">
        <v>17422</v>
      </c>
      <c r="AG277" s="2" t="s">
        <v>5714</v>
      </c>
      <c r="AH277" s="2" t="s">
        <v>5715</v>
      </c>
      <c r="AI277" s="324" t="s">
        <v>5716</v>
      </c>
    </row>
    <row r="278" spans="6:35" ht="15.75" x14ac:dyDescent="0.25">
      <c r="F278" s="312">
        <v>255</v>
      </c>
      <c r="G278" s="314" t="s">
        <v>176</v>
      </c>
      <c r="H278" s="234">
        <v>55</v>
      </c>
      <c r="I278" s="2" t="s">
        <v>2084</v>
      </c>
      <c r="J278" s="2" t="s">
        <v>17423</v>
      </c>
      <c r="K278" s="2" t="s">
        <v>17424</v>
      </c>
      <c r="L278" s="2" t="s">
        <v>15143</v>
      </c>
      <c r="M278" s="2" t="s">
        <v>15144</v>
      </c>
      <c r="N278" s="2" t="s">
        <v>17425</v>
      </c>
      <c r="O278" s="2" t="s">
        <v>16975</v>
      </c>
      <c r="P278" s="2" t="s">
        <v>5723</v>
      </c>
      <c r="Q278" s="2" t="s">
        <v>5724</v>
      </c>
      <c r="R278" s="2" t="s">
        <v>17426</v>
      </c>
      <c r="S278" s="2" t="s">
        <v>17427</v>
      </c>
      <c r="T278" s="324" t="s">
        <v>17428</v>
      </c>
      <c r="U278" s="283" t="s">
        <v>5725</v>
      </c>
      <c r="V278" s="4" t="s">
        <v>15101</v>
      </c>
      <c r="W278" s="3">
        <v>55</v>
      </c>
      <c r="X278" s="2" t="s">
        <v>2084</v>
      </c>
      <c r="Y278" s="2" t="s">
        <v>5717</v>
      </c>
      <c r="Z278" s="2" t="s">
        <v>5718</v>
      </c>
      <c r="AA278" s="2" t="s">
        <v>5719</v>
      </c>
      <c r="AB278" s="2" t="s">
        <v>5720</v>
      </c>
      <c r="AC278" s="2" t="s">
        <v>17429</v>
      </c>
      <c r="AD278" s="2" t="s">
        <v>17426</v>
      </c>
      <c r="AE278" s="2" t="s">
        <v>17430</v>
      </c>
      <c r="AF278" s="2" t="s">
        <v>17431</v>
      </c>
      <c r="AG278" s="2" t="s">
        <v>5725</v>
      </c>
      <c r="AH278" s="2" t="s">
        <v>5726</v>
      </c>
      <c r="AI278" s="324" t="s">
        <v>5727</v>
      </c>
    </row>
    <row r="279" spans="6:35" ht="15.75" x14ac:dyDescent="0.25">
      <c r="F279" s="312">
        <v>256</v>
      </c>
      <c r="G279" s="314" t="s">
        <v>177</v>
      </c>
      <c r="H279" s="234">
        <v>56</v>
      </c>
      <c r="I279" s="2" t="s">
        <v>2085</v>
      </c>
      <c r="J279" s="2" t="s">
        <v>17432</v>
      </c>
      <c r="K279" s="2" t="s">
        <v>17433</v>
      </c>
      <c r="L279" s="2" t="s">
        <v>15094</v>
      </c>
      <c r="M279" s="2" t="s">
        <v>15095</v>
      </c>
      <c r="N279" s="2" t="s">
        <v>17434</v>
      </c>
      <c r="O279" s="2" t="s">
        <v>17435</v>
      </c>
      <c r="P279" s="2" t="s">
        <v>5734</v>
      </c>
      <c r="Q279" s="2" t="s">
        <v>5735</v>
      </c>
      <c r="R279" s="2" t="s">
        <v>17436</v>
      </c>
      <c r="S279" s="2" t="s">
        <v>17437</v>
      </c>
      <c r="T279" s="324" t="s">
        <v>17438</v>
      </c>
      <c r="U279" s="283" t="s">
        <v>5736</v>
      </c>
      <c r="V279" s="4" t="s">
        <v>15101</v>
      </c>
      <c r="W279" s="3">
        <v>56</v>
      </c>
      <c r="X279" s="2" t="s">
        <v>2085</v>
      </c>
      <c r="Y279" s="2" t="s">
        <v>5728</v>
      </c>
      <c r="Z279" s="2" t="s">
        <v>5729</v>
      </c>
      <c r="AA279" s="2" t="s">
        <v>5730</v>
      </c>
      <c r="AB279" s="2" t="s">
        <v>5731</v>
      </c>
      <c r="AC279" s="2" t="s">
        <v>17439</v>
      </c>
      <c r="AD279" s="2" t="s">
        <v>17436</v>
      </c>
      <c r="AE279" s="2" t="s">
        <v>17440</v>
      </c>
      <c r="AF279" s="2" t="s">
        <v>17441</v>
      </c>
      <c r="AG279" s="2" t="s">
        <v>5736</v>
      </c>
      <c r="AH279" s="2" t="s">
        <v>5737</v>
      </c>
      <c r="AI279" s="324" t="s">
        <v>5738</v>
      </c>
    </row>
    <row r="280" spans="6:35" ht="15.75" x14ac:dyDescent="0.25">
      <c r="F280" s="312">
        <v>257</v>
      </c>
      <c r="G280" s="314" t="s">
        <v>179</v>
      </c>
      <c r="H280" s="234">
        <v>57</v>
      </c>
      <c r="I280" s="2" t="s">
        <v>2085</v>
      </c>
      <c r="J280" s="2" t="s">
        <v>17442</v>
      </c>
      <c r="K280" s="2" t="s">
        <v>17443</v>
      </c>
      <c r="L280" s="2" t="s">
        <v>15107</v>
      </c>
      <c r="M280" s="2" t="s">
        <v>15108</v>
      </c>
      <c r="N280" s="2" t="s">
        <v>17444</v>
      </c>
      <c r="O280" s="2" t="s">
        <v>16945</v>
      </c>
      <c r="P280" s="2" t="s">
        <v>5745</v>
      </c>
      <c r="Q280" s="2" t="s">
        <v>5746</v>
      </c>
      <c r="R280" s="2" t="s">
        <v>17445</v>
      </c>
      <c r="S280" s="2" t="s">
        <v>17446</v>
      </c>
      <c r="T280" s="324" t="s">
        <v>17447</v>
      </c>
      <c r="U280" s="283" t="s">
        <v>5747</v>
      </c>
      <c r="V280" s="4" t="s">
        <v>15101</v>
      </c>
      <c r="W280" s="3">
        <v>57</v>
      </c>
      <c r="X280" s="2" t="s">
        <v>2085</v>
      </c>
      <c r="Y280" s="2" t="s">
        <v>5739</v>
      </c>
      <c r="Z280" s="2" t="s">
        <v>5740</v>
      </c>
      <c r="AA280" s="2" t="s">
        <v>5741</v>
      </c>
      <c r="AB280" s="2" t="s">
        <v>5742</v>
      </c>
      <c r="AC280" s="2" t="s">
        <v>17448</v>
      </c>
      <c r="AD280" s="2" t="s">
        <v>17445</v>
      </c>
      <c r="AE280" s="2" t="s">
        <v>17449</v>
      </c>
      <c r="AF280" s="2" t="s">
        <v>17450</v>
      </c>
      <c r="AG280" s="2" t="s">
        <v>5747</v>
      </c>
      <c r="AH280" s="2" t="s">
        <v>5748</v>
      </c>
      <c r="AI280" s="324" t="s">
        <v>5749</v>
      </c>
    </row>
    <row r="281" spans="6:35" ht="15.75" x14ac:dyDescent="0.25">
      <c r="F281" s="312">
        <v>258</v>
      </c>
      <c r="G281" s="314" t="s">
        <v>180</v>
      </c>
      <c r="H281" s="234">
        <v>58</v>
      </c>
      <c r="I281" s="2" t="s">
        <v>2085</v>
      </c>
      <c r="J281" s="2" t="s">
        <v>17451</v>
      </c>
      <c r="K281" s="2" t="s">
        <v>17452</v>
      </c>
      <c r="L281" s="2" t="s">
        <v>15119</v>
      </c>
      <c r="M281" s="2" t="s">
        <v>15120</v>
      </c>
      <c r="N281" s="2" t="s">
        <v>17453</v>
      </c>
      <c r="O281" s="2" t="s">
        <v>16955</v>
      </c>
      <c r="P281" s="2" t="s">
        <v>5756</v>
      </c>
      <c r="Q281" s="2" t="s">
        <v>5757</v>
      </c>
      <c r="R281" s="2" t="s">
        <v>17454</v>
      </c>
      <c r="S281" s="2" t="s">
        <v>17455</v>
      </c>
      <c r="T281" s="324" t="s">
        <v>15085</v>
      </c>
      <c r="U281" s="283" t="s">
        <v>5758</v>
      </c>
      <c r="V281" s="4" t="s">
        <v>15101</v>
      </c>
      <c r="W281" s="3">
        <v>58</v>
      </c>
      <c r="X281" s="2" t="s">
        <v>2085</v>
      </c>
      <c r="Y281" s="2" t="s">
        <v>5750</v>
      </c>
      <c r="Z281" s="2" t="s">
        <v>5751</v>
      </c>
      <c r="AA281" s="2" t="s">
        <v>5752</v>
      </c>
      <c r="AB281" s="2" t="s">
        <v>5753</v>
      </c>
      <c r="AC281" s="2" t="s">
        <v>17456</v>
      </c>
      <c r="AD281" s="2" t="s">
        <v>17454</v>
      </c>
      <c r="AE281" s="2" t="s">
        <v>17457</v>
      </c>
      <c r="AF281" s="2" t="s">
        <v>17458</v>
      </c>
      <c r="AG281" s="2" t="s">
        <v>5758</v>
      </c>
      <c r="AH281" s="2" t="s">
        <v>5759</v>
      </c>
      <c r="AI281" s="324" t="s">
        <v>5760</v>
      </c>
    </row>
    <row r="282" spans="6:35" ht="15.75" x14ac:dyDescent="0.25">
      <c r="F282" s="312">
        <v>259</v>
      </c>
      <c r="G282" s="314" t="s">
        <v>181</v>
      </c>
      <c r="H282" s="234">
        <v>59</v>
      </c>
      <c r="I282" s="2" t="s">
        <v>2085</v>
      </c>
      <c r="J282" s="2" t="s">
        <v>17459</v>
      </c>
      <c r="K282" s="2" t="s">
        <v>17460</v>
      </c>
      <c r="L282" s="2" t="s">
        <v>15131</v>
      </c>
      <c r="M282" s="2" t="s">
        <v>15132</v>
      </c>
      <c r="N282" s="2" t="s">
        <v>16964</v>
      </c>
      <c r="O282" s="2" t="s">
        <v>16965</v>
      </c>
      <c r="P282" s="2" t="s">
        <v>5767</v>
      </c>
      <c r="Q282" s="2" t="s">
        <v>5768</v>
      </c>
      <c r="R282" s="2" t="s">
        <v>17461</v>
      </c>
      <c r="S282" s="2" t="s">
        <v>17462</v>
      </c>
      <c r="T282" s="324" t="s">
        <v>17463</v>
      </c>
      <c r="U282" s="283" t="s">
        <v>5769</v>
      </c>
      <c r="V282" s="4" t="s">
        <v>15101</v>
      </c>
      <c r="W282" s="3">
        <v>59</v>
      </c>
      <c r="X282" s="2" t="s">
        <v>2085</v>
      </c>
      <c r="Y282" s="2" t="s">
        <v>5761</v>
      </c>
      <c r="Z282" s="2" t="s">
        <v>5762</v>
      </c>
      <c r="AA282" s="2" t="s">
        <v>5763</v>
      </c>
      <c r="AB282" s="2" t="s">
        <v>5764</v>
      </c>
      <c r="AC282" s="2" t="s">
        <v>17464</v>
      </c>
      <c r="AD282" s="2" t="s">
        <v>17461</v>
      </c>
      <c r="AE282" s="2" t="s">
        <v>17465</v>
      </c>
      <c r="AF282" s="2" t="s">
        <v>17466</v>
      </c>
      <c r="AG282" s="2" t="s">
        <v>5769</v>
      </c>
      <c r="AH282" s="2" t="s">
        <v>5770</v>
      </c>
      <c r="AI282" s="324" t="s">
        <v>5771</v>
      </c>
    </row>
    <row r="283" spans="6:35" ht="15.75" x14ac:dyDescent="0.25">
      <c r="F283" s="312">
        <v>260</v>
      </c>
      <c r="G283" s="314" t="s">
        <v>182</v>
      </c>
      <c r="H283" s="234">
        <v>60</v>
      </c>
      <c r="I283" s="2" t="s">
        <v>2085</v>
      </c>
      <c r="J283" s="2" t="s">
        <v>17467</v>
      </c>
      <c r="K283" s="2" t="s">
        <v>17468</v>
      </c>
      <c r="L283" s="2" t="s">
        <v>15143</v>
      </c>
      <c r="M283" s="2" t="s">
        <v>15144</v>
      </c>
      <c r="N283" s="2" t="s">
        <v>17469</v>
      </c>
      <c r="O283" s="2" t="s">
        <v>16975</v>
      </c>
      <c r="P283" s="2" t="s">
        <v>5778</v>
      </c>
      <c r="Q283" s="2" t="s">
        <v>5779</v>
      </c>
      <c r="R283" s="2" t="s">
        <v>17470</v>
      </c>
      <c r="S283" s="2" t="s">
        <v>17471</v>
      </c>
      <c r="T283" s="324" t="s">
        <v>17472</v>
      </c>
      <c r="U283" s="283" t="s">
        <v>5780</v>
      </c>
      <c r="V283" s="4" t="s">
        <v>15101</v>
      </c>
      <c r="W283" s="3">
        <v>60</v>
      </c>
      <c r="X283" s="2" t="s">
        <v>2085</v>
      </c>
      <c r="Y283" s="2" t="s">
        <v>5772</v>
      </c>
      <c r="Z283" s="2" t="s">
        <v>5773</v>
      </c>
      <c r="AA283" s="2" t="s">
        <v>5774</v>
      </c>
      <c r="AB283" s="2" t="s">
        <v>5775</v>
      </c>
      <c r="AC283" s="2" t="s">
        <v>17473</v>
      </c>
      <c r="AD283" s="2" t="s">
        <v>17470</v>
      </c>
      <c r="AE283" s="2" t="s">
        <v>17474</v>
      </c>
      <c r="AF283" s="2" t="s">
        <v>17475</v>
      </c>
      <c r="AG283" s="2" t="s">
        <v>5780</v>
      </c>
      <c r="AH283" s="2" t="s">
        <v>5781</v>
      </c>
      <c r="AI283" s="324" t="s">
        <v>5782</v>
      </c>
    </row>
    <row r="284" spans="6:35" ht="15.75" x14ac:dyDescent="0.25">
      <c r="F284" s="312">
        <v>261</v>
      </c>
      <c r="G284" s="314" t="s">
        <v>183</v>
      </c>
      <c r="H284" s="234">
        <v>61</v>
      </c>
      <c r="I284" s="2" t="s">
        <v>2086</v>
      </c>
      <c r="J284" s="2" t="s">
        <v>17476</v>
      </c>
      <c r="K284" s="2" t="s">
        <v>17477</v>
      </c>
      <c r="L284" s="2" t="s">
        <v>15094</v>
      </c>
      <c r="M284" s="2" t="s">
        <v>15095</v>
      </c>
      <c r="N284" s="2" t="s">
        <v>17478</v>
      </c>
      <c r="O284" s="2" t="s">
        <v>17479</v>
      </c>
      <c r="P284" s="2" t="s">
        <v>5789</v>
      </c>
      <c r="Q284" s="2" t="s">
        <v>5790</v>
      </c>
      <c r="R284" s="2" t="s">
        <v>17480</v>
      </c>
      <c r="S284" s="2" t="s">
        <v>17481</v>
      </c>
      <c r="T284" s="324" t="s">
        <v>17482</v>
      </c>
      <c r="U284" s="283" t="s">
        <v>5791</v>
      </c>
      <c r="V284" s="4" t="s">
        <v>15101</v>
      </c>
      <c r="W284" s="3">
        <v>61</v>
      </c>
      <c r="X284" s="2" t="s">
        <v>2086</v>
      </c>
      <c r="Y284" s="2" t="s">
        <v>5783</v>
      </c>
      <c r="Z284" s="2" t="s">
        <v>5784</v>
      </c>
      <c r="AA284" s="2" t="s">
        <v>5785</v>
      </c>
      <c r="AB284" s="2" t="s">
        <v>5786</v>
      </c>
      <c r="AC284" s="2" t="s">
        <v>17483</v>
      </c>
      <c r="AD284" s="2" t="s">
        <v>17480</v>
      </c>
      <c r="AE284" s="2" t="s">
        <v>17484</v>
      </c>
      <c r="AF284" s="2" t="s">
        <v>17485</v>
      </c>
      <c r="AG284" s="2" t="s">
        <v>5791</v>
      </c>
      <c r="AH284" s="2" t="s">
        <v>5792</v>
      </c>
      <c r="AI284" s="324" t="s">
        <v>5793</v>
      </c>
    </row>
    <row r="285" spans="6:35" ht="15.75" x14ac:dyDescent="0.25">
      <c r="F285" s="312">
        <v>262</v>
      </c>
      <c r="G285" s="314" t="s">
        <v>186</v>
      </c>
      <c r="H285" s="234">
        <v>62</v>
      </c>
      <c r="I285" s="2" t="s">
        <v>2086</v>
      </c>
      <c r="J285" s="2" t="s">
        <v>17486</v>
      </c>
      <c r="K285" s="2" t="s">
        <v>17487</v>
      </c>
      <c r="L285" s="2" t="s">
        <v>15107</v>
      </c>
      <c r="M285" s="2" t="s">
        <v>15108</v>
      </c>
      <c r="N285" s="2" t="s">
        <v>17488</v>
      </c>
      <c r="O285" s="2" t="s">
        <v>16945</v>
      </c>
      <c r="P285" s="2" t="s">
        <v>5800</v>
      </c>
      <c r="Q285" s="2" t="s">
        <v>5801</v>
      </c>
      <c r="R285" s="2" t="s">
        <v>17489</v>
      </c>
      <c r="S285" s="2" t="s">
        <v>17490</v>
      </c>
      <c r="T285" s="324" t="s">
        <v>17491</v>
      </c>
      <c r="U285" s="283" t="s">
        <v>5802</v>
      </c>
      <c r="V285" s="4" t="s">
        <v>15101</v>
      </c>
      <c r="W285" s="3">
        <v>62</v>
      </c>
      <c r="X285" s="2" t="s">
        <v>2086</v>
      </c>
      <c r="Y285" s="2" t="s">
        <v>5794</v>
      </c>
      <c r="Z285" s="2" t="s">
        <v>5795</v>
      </c>
      <c r="AA285" s="2" t="s">
        <v>5796</v>
      </c>
      <c r="AB285" s="2" t="s">
        <v>5797</v>
      </c>
      <c r="AC285" s="2" t="s">
        <v>17492</v>
      </c>
      <c r="AD285" s="2" t="s">
        <v>17489</v>
      </c>
      <c r="AE285" s="2" t="s">
        <v>17493</v>
      </c>
      <c r="AF285" s="2" t="s">
        <v>17494</v>
      </c>
      <c r="AG285" s="2" t="s">
        <v>5802</v>
      </c>
      <c r="AH285" s="2" t="s">
        <v>5803</v>
      </c>
      <c r="AI285" s="324" t="s">
        <v>5804</v>
      </c>
    </row>
    <row r="286" spans="6:35" ht="15.75" x14ac:dyDescent="0.25">
      <c r="F286" s="312">
        <v>263</v>
      </c>
      <c r="G286" s="314" t="s">
        <v>187</v>
      </c>
      <c r="H286" s="234">
        <v>63</v>
      </c>
      <c r="I286" s="2" t="s">
        <v>2086</v>
      </c>
      <c r="J286" s="2" t="s">
        <v>17495</v>
      </c>
      <c r="K286" s="2" t="s">
        <v>17496</v>
      </c>
      <c r="L286" s="2" t="s">
        <v>15119</v>
      </c>
      <c r="M286" s="2" t="s">
        <v>15120</v>
      </c>
      <c r="N286" s="2" t="s">
        <v>17497</v>
      </c>
      <c r="O286" s="2" t="s">
        <v>16955</v>
      </c>
      <c r="P286" s="2" t="s">
        <v>5811</v>
      </c>
      <c r="Q286" s="2" t="s">
        <v>5812</v>
      </c>
      <c r="R286" s="2" t="s">
        <v>17498</v>
      </c>
      <c r="S286" s="2" t="s">
        <v>17499</v>
      </c>
      <c r="T286" s="324" t="s">
        <v>17500</v>
      </c>
      <c r="U286" s="283" t="s">
        <v>5813</v>
      </c>
      <c r="V286" s="4" t="s">
        <v>15101</v>
      </c>
      <c r="W286" s="3">
        <v>63</v>
      </c>
      <c r="X286" s="2" t="s">
        <v>2086</v>
      </c>
      <c r="Y286" s="2" t="s">
        <v>5805</v>
      </c>
      <c r="Z286" s="2" t="s">
        <v>5806</v>
      </c>
      <c r="AA286" s="2" t="s">
        <v>5807</v>
      </c>
      <c r="AB286" s="2" t="s">
        <v>5808</v>
      </c>
      <c r="AC286" s="2" t="s">
        <v>17501</v>
      </c>
      <c r="AD286" s="2" t="s">
        <v>17498</v>
      </c>
      <c r="AE286" s="2" t="s">
        <v>17502</v>
      </c>
      <c r="AF286" s="2" t="s">
        <v>17503</v>
      </c>
      <c r="AG286" s="2" t="s">
        <v>5813</v>
      </c>
      <c r="AH286" s="2" t="s">
        <v>5814</v>
      </c>
      <c r="AI286" s="324" t="s">
        <v>5815</v>
      </c>
    </row>
    <row r="287" spans="6:35" ht="15.75" x14ac:dyDescent="0.25">
      <c r="F287" s="312">
        <v>264</v>
      </c>
      <c r="G287" s="314" t="s">
        <v>188</v>
      </c>
      <c r="H287" s="234">
        <v>64</v>
      </c>
      <c r="I287" s="2" t="s">
        <v>2086</v>
      </c>
      <c r="J287" s="2" t="s">
        <v>17504</v>
      </c>
      <c r="K287" s="2" t="s">
        <v>17505</v>
      </c>
      <c r="L287" s="2" t="s">
        <v>15131</v>
      </c>
      <c r="M287" s="2" t="s">
        <v>15132</v>
      </c>
      <c r="N287" s="2" t="s">
        <v>16964</v>
      </c>
      <c r="O287" s="2" t="s">
        <v>16965</v>
      </c>
      <c r="P287" s="2" t="s">
        <v>5822</v>
      </c>
      <c r="Q287" s="2" t="s">
        <v>5823</v>
      </c>
      <c r="R287" s="2" t="s">
        <v>17506</v>
      </c>
      <c r="S287" s="2" t="s">
        <v>17507</v>
      </c>
      <c r="T287" s="324" t="s">
        <v>17508</v>
      </c>
      <c r="U287" s="283" t="s">
        <v>5824</v>
      </c>
      <c r="V287" s="4" t="s">
        <v>15101</v>
      </c>
      <c r="W287" s="3">
        <v>64</v>
      </c>
      <c r="X287" s="2" t="s">
        <v>2086</v>
      </c>
      <c r="Y287" s="2" t="s">
        <v>5816</v>
      </c>
      <c r="Z287" s="2" t="s">
        <v>5817</v>
      </c>
      <c r="AA287" s="2" t="s">
        <v>5818</v>
      </c>
      <c r="AB287" s="2" t="s">
        <v>5819</v>
      </c>
      <c r="AC287" s="2" t="s">
        <v>17509</v>
      </c>
      <c r="AD287" s="2" t="s">
        <v>17506</v>
      </c>
      <c r="AE287" s="2" t="s">
        <v>17510</v>
      </c>
      <c r="AF287" s="2" t="s">
        <v>17511</v>
      </c>
      <c r="AG287" s="2" t="s">
        <v>5824</v>
      </c>
      <c r="AH287" s="2" t="s">
        <v>5825</v>
      </c>
      <c r="AI287" s="324" t="s">
        <v>5826</v>
      </c>
    </row>
    <row r="288" spans="6:35" ht="15.75" x14ac:dyDescent="0.25">
      <c r="F288" s="312">
        <v>265</v>
      </c>
      <c r="G288" s="314" t="s">
        <v>189</v>
      </c>
      <c r="H288" s="234">
        <v>65</v>
      </c>
      <c r="I288" s="2" t="s">
        <v>2086</v>
      </c>
      <c r="J288" s="2" t="s">
        <v>17512</v>
      </c>
      <c r="K288" s="2" t="s">
        <v>17513</v>
      </c>
      <c r="L288" s="2" t="s">
        <v>15143</v>
      </c>
      <c r="M288" s="2" t="s">
        <v>15144</v>
      </c>
      <c r="N288" s="2" t="s">
        <v>17514</v>
      </c>
      <c r="O288" s="2" t="s">
        <v>16975</v>
      </c>
      <c r="P288" s="2" t="s">
        <v>5833</v>
      </c>
      <c r="Q288" s="2" t="s">
        <v>5834</v>
      </c>
      <c r="R288" s="2" t="s">
        <v>17515</v>
      </c>
      <c r="S288" s="2" t="s">
        <v>17516</v>
      </c>
      <c r="T288" s="324" t="s">
        <v>17517</v>
      </c>
      <c r="U288" s="283" t="s">
        <v>5835</v>
      </c>
      <c r="V288" s="4" t="s">
        <v>15101</v>
      </c>
      <c r="W288" s="3">
        <v>65</v>
      </c>
      <c r="X288" s="2" t="s">
        <v>2086</v>
      </c>
      <c r="Y288" s="2" t="s">
        <v>5827</v>
      </c>
      <c r="Z288" s="2" t="s">
        <v>5828</v>
      </c>
      <c r="AA288" s="2" t="s">
        <v>5829</v>
      </c>
      <c r="AB288" s="2" t="s">
        <v>5830</v>
      </c>
      <c r="AC288" s="2" t="s">
        <v>17518</v>
      </c>
      <c r="AD288" s="2" t="s">
        <v>17515</v>
      </c>
      <c r="AE288" s="2" t="s">
        <v>17519</v>
      </c>
      <c r="AF288" s="2" t="s">
        <v>17520</v>
      </c>
      <c r="AG288" s="2" t="s">
        <v>5835</v>
      </c>
      <c r="AH288" s="2" t="s">
        <v>5836</v>
      </c>
      <c r="AI288" s="324" t="s">
        <v>5837</v>
      </c>
    </row>
    <row r="289" spans="6:35" ht="15.75" x14ac:dyDescent="0.25">
      <c r="F289" s="312">
        <v>266</v>
      </c>
      <c r="G289" s="314" t="s">
        <v>190</v>
      </c>
      <c r="H289" s="234">
        <v>66</v>
      </c>
      <c r="I289" s="2" t="s">
        <v>2087</v>
      </c>
      <c r="J289" s="2" t="s">
        <v>17521</v>
      </c>
      <c r="K289" s="2" t="s">
        <v>17522</v>
      </c>
      <c r="L289" s="2" t="s">
        <v>15094</v>
      </c>
      <c r="M289" s="2" t="s">
        <v>15095</v>
      </c>
      <c r="N289" s="2" t="s">
        <v>17523</v>
      </c>
      <c r="O289" s="2" t="s">
        <v>17524</v>
      </c>
      <c r="P289" s="2" t="s">
        <v>5844</v>
      </c>
      <c r="Q289" s="2" t="s">
        <v>5845</v>
      </c>
      <c r="R289" s="2" t="s">
        <v>17525</v>
      </c>
      <c r="S289" s="2" t="s">
        <v>17526</v>
      </c>
      <c r="T289" s="324" t="s">
        <v>17527</v>
      </c>
      <c r="U289" s="283" t="s">
        <v>5846</v>
      </c>
      <c r="V289" s="4" t="s">
        <v>15101</v>
      </c>
      <c r="W289" s="3">
        <v>66</v>
      </c>
      <c r="X289" s="2" t="s">
        <v>2087</v>
      </c>
      <c r="Y289" s="2" t="s">
        <v>5838</v>
      </c>
      <c r="Z289" s="2" t="s">
        <v>5839</v>
      </c>
      <c r="AA289" s="2" t="s">
        <v>5840</v>
      </c>
      <c r="AB289" s="2" t="s">
        <v>5841</v>
      </c>
      <c r="AC289" s="2" t="s">
        <v>17528</v>
      </c>
      <c r="AD289" s="2" t="s">
        <v>17525</v>
      </c>
      <c r="AE289" s="2" t="s">
        <v>17529</v>
      </c>
      <c r="AF289" s="2" t="s">
        <v>17530</v>
      </c>
      <c r="AG289" s="2" t="s">
        <v>5846</v>
      </c>
      <c r="AH289" s="2" t="s">
        <v>5847</v>
      </c>
      <c r="AI289" s="324" t="s">
        <v>5848</v>
      </c>
    </row>
    <row r="290" spans="6:35" ht="15.75" x14ac:dyDescent="0.25">
      <c r="F290" s="312">
        <v>267</v>
      </c>
      <c r="G290" s="314" t="s">
        <v>192</v>
      </c>
      <c r="H290" s="234">
        <v>67</v>
      </c>
      <c r="I290" s="2" t="s">
        <v>2087</v>
      </c>
      <c r="J290" s="2" t="s">
        <v>17531</v>
      </c>
      <c r="K290" s="2" t="s">
        <v>17532</v>
      </c>
      <c r="L290" s="2" t="s">
        <v>15107</v>
      </c>
      <c r="M290" s="2" t="s">
        <v>15108</v>
      </c>
      <c r="N290" s="2" t="s">
        <v>17533</v>
      </c>
      <c r="O290" s="2" t="s">
        <v>16945</v>
      </c>
      <c r="P290" s="2" t="s">
        <v>5855</v>
      </c>
      <c r="Q290" s="2" t="s">
        <v>5856</v>
      </c>
      <c r="R290" s="2" t="s">
        <v>17534</v>
      </c>
      <c r="S290" s="2" t="s">
        <v>17535</v>
      </c>
      <c r="T290" s="324" t="s">
        <v>17536</v>
      </c>
      <c r="U290" s="283" t="s">
        <v>5857</v>
      </c>
      <c r="V290" s="4" t="s">
        <v>15101</v>
      </c>
      <c r="W290" s="3">
        <v>67</v>
      </c>
      <c r="X290" s="2" t="s">
        <v>2087</v>
      </c>
      <c r="Y290" s="2" t="s">
        <v>5849</v>
      </c>
      <c r="Z290" s="2" t="s">
        <v>5850</v>
      </c>
      <c r="AA290" s="2" t="s">
        <v>5851</v>
      </c>
      <c r="AB290" s="2" t="s">
        <v>5852</v>
      </c>
      <c r="AC290" s="2" t="s">
        <v>17537</v>
      </c>
      <c r="AD290" s="2" t="s">
        <v>17534</v>
      </c>
      <c r="AE290" s="2" t="s">
        <v>17538</v>
      </c>
      <c r="AF290" s="2" t="s">
        <v>17539</v>
      </c>
      <c r="AG290" s="2" t="s">
        <v>5857</v>
      </c>
      <c r="AH290" s="2" t="s">
        <v>5858</v>
      </c>
      <c r="AI290" s="324" t="s">
        <v>5859</v>
      </c>
    </row>
    <row r="291" spans="6:35" ht="15.75" x14ac:dyDescent="0.25">
      <c r="F291" s="312">
        <v>268</v>
      </c>
      <c r="G291" s="314" t="s">
        <v>193</v>
      </c>
      <c r="H291" s="234">
        <v>68</v>
      </c>
      <c r="I291" s="2" t="s">
        <v>2087</v>
      </c>
      <c r="J291" s="2" t="s">
        <v>17540</v>
      </c>
      <c r="K291" s="2" t="s">
        <v>17541</v>
      </c>
      <c r="L291" s="2" t="s">
        <v>15119</v>
      </c>
      <c r="M291" s="2" t="s">
        <v>15120</v>
      </c>
      <c r="N291" s="2" t="s">
        <v>17542</v>
      </c>
      <c r="O291" s="2" t="s">
        <v>16955</v>
      </c>
      <c r="P291" s="2" t="s">
        <v>5866</v>
      </c>
      <c r="Q291" s="2" t="s">
        <v>5867</v>
      </c>
      <c r="R291" s="2" t="s">
        <v>17543</v>
      </c>
      <c r="S291" s="2" t="s">
        <v>17544</v>
      </c>
      <c r="T291" s="324" t="s">
        <v>17545</v>
      </c>
      <c r="U291" s="283" t="s">
        <v>5868</v>
      </c>
      <c r="V291" s="4" t="s">
        <v>15101</v>
      </c>
      <c r="W291" s="3">
        <v>68</v>
      </c>
      <c r="X291" s="2" t="s">
        <v>2087</v>
      </c>
      <c r="Y291" s="2" t="s">
        <v>5860</v>
      </c>
      <c r="Z291" s="2" t="s">
        <v>5861</v>
      </c>
      <c r="AA291" s="2" t="s">
        <v>5862</v>
      </c>
      <c r="AB291" s="2" t="s">
        <v>5863</v>
      </c>
      <c r="AC291" s="2" t="s">
        <v>17546</v>
      </c>
      <c r="AD291" s="2" t="s">
        <v>17543</v>
      </c>
      <c r="AE291" s="2" t="s">
        <v>17547</v>
      </c>
      <c r="AF291" s="2" t="s">
        <v>17548</v>
      </c>
      <c r="AG291" s="2" t="s">
        <v>5868</v>
      </c>
      <c r="AH291" s="2" t="s">
        <v>5869</v>
      </c>
      <c r="AI291" s="324" t="s">
        <v>5870</v>
      </c>
    </row>
    <row r="292" spans="6:35" ht="15.75" x14ac:dyDescent="0.25">
      <c r="F292" s="312">
        <v>269</v>
      </c>
      <c r="G292" s="314" t="s">
        <v>194</v>
      </c>
      <c r="H292" s="234">
        <v>69</v>
      </c>
      <c r="I292" s="2" t="s">
        <v>2087</v>
      </c>
      <c r="J292" s="2" t="s">
        <v>17549</v>
      </c>
      <c r="K292" s="2" t="s">
        <v>17550</v>
      </c>
      <c r="L292" s="2" t="s">
        <v>15131</v>
      </c>
      <c r="M292" s="2" t="s">
        <v>15132</v>
      </c>
      <c r="N292" s="2" t="s">
        <v>16964</v>
      </c>
      <c r="O292" s="2" t="s">
        <v>16965</v>
      </c>
      <c r="P292" s="2" t="s">
        <v>5877</v>
      </c>
      <c r="Q292" s="2" t="s">
        <v>5878</v>
      </c>
      <c r="R292" s="2" t="s">
        <v>17551</v>
      </c>
      <c r="S292" s="2" t="s">
        <v>17552</v>
      </c>
      <c r="T292" s="324" t="s">
        <v>17553</v>
      </c>
      <c r="U292" s="283" t="s">
        <v>5879</v>
      </c>
      <c r="V292" s="4" t="s">
        <v>15101</v>
      </c>
      <c r="W292" s="3">
        <v>69</v>
      </c>
      <c r="X292" s="2" t="s">
        <v>2087</v>
      </c>
      <c r="Y292" s="2" t="s">
        <v>5871</v>
      </c>
      <c r="Z292" s="2" t="s">
        <v>5872</v>
      </c>
      <c r="AA292" s="2" t="s">
        <v>5873</v>
      </c>
      <c r="AB292" s="2" t="s">
        <v>5874</v>
      </c>
      <c r="AC292" s="2" t="s">
        <v>17554</v>
      </c>
      <c r="AD292" s="2" t="s">
        <v>17551</v>
      </c>
      <c r="AE292" s="2" t="s">
        <v>17555</v>
      </c>
      <c r="AF292" s="2" t="s">
        <v>17556</v>
      </c>
      <c r="AG292" s="2" t="s">
        <v>5879</v>
      </c>
      <c r="AH292" s="2" t="s">
        <v>5880</v>
      </c>
      <c r="AI292" s="324" t="s">
        <v>5881</v>
      </c>
    </row>
    <row r="293" spans="6:35" ht="15.75" x14ac:dyDescent="0.25">
      <c r="F293" s="312">
        <v>270</v>
      </c>
      <c r="G293" s="314" t="s">
        <v>195</v>
      </c>
      <c r="H293" s="234">
        <v>70</v>
      </c>
      <c r="I293" s="2" t="s">
        <v>2087</v>
      </c>
      <c r="J293" s="2" t="s">
        <v>17557</v>
      </c>
      <c r="K293" s="2" t="s">
        <v>17558</v>
      </c>
      <c r="L293" s="2" t="s">
        <v>15143</v>
      </c>
      <c r="M293" s="2" t="s">
        <v>15144</v>
      </c>
      <c r="N293" s="2" t="s">
        <v>17559</v>
      </c>
      <c r="O293" s="2" t="s">
        <v>16975</v>
      </c>
      <c r="P293" s="2" t="s">
        <v>5888</v>
      </c>
      <c r="Q293" s="2" t="s">
        <v>5889</v>
      </c>
      <c r="R293" s="2" t="s">
        <v>17560</v>
      </c>
      <c r="S293" s="2" t="s">
        <v>17561</v>
      </c>
      <c r="T293" s="324" t="s">
        <v>17562</v>
      </c>
      <c r="U293" s="283" t="s">
        <v>5890</v>
      </c>
      <c r="V293" s="4" t="s">
        <v>15101</v>
      </c>
      <c r="W293" s="3">
        <v>70</v>
      </c>
      <c r="X293" s="2" t="s">
        <v>2087</v>
      </c>
      <c r="Y293" s="2" t="s">
        <v>5882</v>
      </c>
      <c r="Z293" s="2" t="s">
        <v>5883</v>
      </c>
      <c r="AA293" s="2" t="s">
        <v>5884</v>
      </c>
      <c r="AB293" s="2" t="s">
        <v>5885</v>
      </c>
      <c r="AC293" s="2" t="s">
        <v>17563</v>
      </c>
      <c r="AD293" s="2" t="s">
        <v>17560</v>
      </c>
      <c r="AE293" s="2" t="s">
        <v>17564</v>
      </c>
      <c r="AF293" s="2" t="s">
        <v>17565</v>
      </c>
      <c r="AG293" s="2" t="s">
        <v>5890</v>
      </c>
      <c r="AH293" s="2" t="s">
        <v>5891</v>
      </c>
      <c r="AI293" s="324" t="s">
        <v>5892</v>
      </c>
    </row>
    <row r="294" spans="6:35" ht="15.75" x14ac:dyDescent="0.25">
      <c r="F294" s="312">
        <v>271</v>
      </c>
      <c r="G294" s="314" t="s">
        <v>196</v>
      </c>
      <c r="H294" s="234">
        <v>71</v>
      </c>
      <c r="I294" s="2" t="s">
        <v>136</v>
      </c>
      <c r="J294" s="2" t="s">
        <v>15297</v>
      </c>
      <c r="K294" s="2" t="s">
        <v>15298</v>
      </c>
      <c r="L294" s="2" t="s">
        <v>15094</v>
      </c>
      <c r="M294" s="2" t="s">
        <v>15095</v>
      </c>
      <c r="N294" s="2" t="s">
        <v>17566</v>
      </c>
      <c r="O294" s="2" t="s">
        <v>17567</v>
      </c>
      <c r="P294" s="2" t="s">
        <v>5899</v>
      </c>
      <c r="Q294" s="2" t="s">
        <v>5900</v>
      </c>
      <c r="R294" s="2" t="s">
        <v>17568</v>
      </c>
      <c r="S294" s="2" t="s">
        <v>17569</v>
      </c>
      <c r="T294" s="324" t="s">
        <v>17570</v>
      </c>
      <c r="U294" s="283" t="s">
        <v>5901</v>
      </c>
      <c r="V294" s="4" t="s">
        <v>15101</v>
      </c>
      <c r="W294" s="3">
        <v>71</v>
      </c>
      <c r="X294" s="2" t="s">
        <v>136</v>
      </c>
      <c r="Y294" s="2" t="s">
        <v>5893</v>
      </c>
      <c r="Z294" s="2" t="s">
        <v>5894</v>
      </c>
      <c r="AA294" s="2" t="s">
        <v>5895</v>
      </c>
      <c r="AB294" s="2" t="s">
        <v>5896</v>
      </c>
      <c r="AC294" s="2" t="s">
        <v>17571</v>
      </c>
      <c r="AD294" s="2" t="s">
        <v>17568</v>
      </c>
      <c r="AE294" s="2" t="s">
        <v>15305</v>
      </c>
      <c r="AF294" s="2" t="s">
        <v>15306</v>
      </c>
      <c r="AG294" s="2" t="s">
        <v>5901</v>
      </c>
      <c r="AH294" s="2" t="s">
        <v>5902</v>
      </c>
      <c r="AI294" s="324" t="s">
        <v>5903</v>
      </c>
    </row>
    <row r="295" spans="6:35" ht="15.75" x14ac:dyDescent="0.25">
      <c r="F295" s="312">
        <v>272</v>
      </c>
      <c r="G295" s="314" t="s">
        <v>198</v>
      </c>
      <c r="H295" s="234">
        <v>72</v>
      </c>
      <c r="I295" s="2" t="s">
        <v>136</v>
      </c>
      <c r="J295" s="2" t="s">
        <v>15307</v>
      </c>
      <c r="K295" s="2" t="s">
        <v>15308</v>
      </c>
      <c r="L295" s="2" t="s">
        <v>15107</v>
      </c>
      <c r="M295" s="2" t="s">
        <v>15108</v>
      </c>
      <c r="N295" s="2" t="s">
        <v>17572</v>
      </c>
      <c r="O295" s="2" t="s">
        <v>16945</v>
      </c>
      <c r="P295" s="2" t="s">
        <v>5910</v>
      </c>
      <c r="Q295" s="2" t="s">
        <v>5911</v>
      </c>
      <c r="R295" s="2" t="s">
        <v>17573</v>
      </c>
      <c r="S295" s="2" t="s">
        <v>17574</v>
      </c>
      <c r="T295" s="324" t="s">
        <v>17575</v>
      </c>
      <c r="U295" s="283" t="s">
        <v>5912</v>
      </c>
      <c r="V295" s="4" t="s">
        <v>15101</v>
      </c>
      <c r="W295" s="3">
        <v>72</v>
      </c>
      <c r="X295" s="2" t="s">
        <v>136</v>
      </c>
      <c r="Y295" s="2" t="s">
        <v>5904</v>
      </c>
      <c r="Z295" s="2" t="s">
        <v>5905</v>
      </c>
      <c r="AA295" s="2" t="s">
        <v>5906</v>
      </c>
      <c r="AB295" s="2" t="s">
        <v>5907</v>
      </c>
      <c r="AC295" s="2" t="s">
        <v>17576</v>
      </c>
      <c r="AD295" s="2" t="s">
        <v>17573</v>
      </c>
      <c r="AE295" s="2" t="s">
        <v>17577</v>
      </c>
      <c r="AF295" s="2" t="s">
        <v>17578</v>
      </c>
      <c r="AG295" s="2" t="s">
        <v>5912</v>
      </c>
      <c r="AH295" s="2" t="s">
        <v>5913</v>
      </c>
      <c r="AI295" s="324" t="s">
        <v>5914</v>
      </c>
    </row>
    <row r="296" spans="6:35" ht="15.75" x14ac:dyDescent="0.25">
      <c r="F296" s="312">
        <v>273</v>
      </c>
      <c r="G296" s="314" t="s">
        <v>199</v>
      </c>
      <c r="H296" s="234">
        <v>73</v>
      </c>
      <c r="I296" s="2" t="s">
        <v>136</v>
      </c>
      <c r="J296" s="2" t="s">
        <v>15317</v>
      </c>
      <c r="K296" s="2" t="s">
        <v>15318</v>
      </c>
      <c r="L296" s="2" t="s">
        <v>15119</v>
      </c>
      <c r="M296" s="2" t="s">
        <v>15120</v>
      </c>
      <c r="N296" s="2" t="s">
        <v>17579</v>
      </c>
      <c r="O296" s="2" t="s">
        <v>16955</v>
      </c>
      <c r="P296" s="2" t="s">
        <v>5921</v>
      </c>
      <c r="Q296" s="2" t="s">
        <v>5922</v>
      </c>
      <c r="R296" s="2" t="s">
        <v>17580</v>
      </c>
      <c r="S296" s="2" t="s">
        <v>15322</v>
      </c>
      <c r="T296" s="324" t="s">
        <v>17581</v>
      </c>
      <c r="U296" s="283" t="s">
        <v>5923</v>
      </c>
      <c r="V296" s="4" t="s">
        <v>15101</v>
      </c>
      <c r="W296" s="3">
        <v>73</v>
      </c>
      <c r="X296" s="2" t="s">
        <v>136</v>
      </c>
      <c r="Y296" s="2" t="s">
        <v>5915</v>
      </c>
      <c r="Z296" s="2" t="s">
        <v>5916</v>
      </c>
      <c r="AA296" s="2" t="s">
        <v>5917</v>
      </c>
      <c r="AB296" s="2" t="s">
        <v>5918</v>
      </c>
      <c r="AC296" s="2" t="s">
        <v>17582</v>
      </c>
      <c r="AD296" s="2" t="s">
        <v>17580</v>
      </c>
      <c r="AE296" s="2" t="s">
        <v>15325</v>
      </c>
      <c r="AF296" s="2" t="s">
        <v>15326</v>
      </c>
      <c r="AG296" s="2" t="s">
        <v>5923</v>
      </c>
      <c r="AH296" s="2" t="s">
        <v>5924</v>
      </c>
      <c r="AI296" s="324" t="s">
        <v>5925</v>
      </c>
    </row>
    <row r="297" spans="6:35" ht="15.75" x14ac:dyDescent="0.25">
      <c r="F297" s="312">
        <v>274</v>
      </c>
      <c r="G297" s="314" t="s">
        <v>200</v>
      </c>
      <c r="H297" s="234">
        <v>74</v>
      </c>
      <c r="I297" s="2" t="s">
        <v>136</v>
      </c>
      <c r="J297" s="2" t="s">
        <v>15327</v>
      </c>
      <c r="K297" s="2" t="s">
        <v>15328</v>
      </c>
      <c r="L297" s="2" t="s">
        <v>15131</v>
      </c>
      <c r="M297" s="2" t="s">
        <v>15132</v>
      </c>
      <c r="N297" s="2" t="s">
        <v>16964</v>
      </c>
      <c r="O297" s="2" t="s">
        <v>16965</v>
      </c>
      <c r="P297" s="2" t="s">
        <v>5932</v>
      </c>
      <c r="Q297" s="2" t="s">
        <v>5933</v>
      </c>
      <c r="R297" s="2" t="s">
        <v>17583</v>
      </c>
      <c r="S297" s="2" t="s">
        <v>17584</v>
      </c>
      <c r="T297" s="324" t="s">
        <v>17585</v>
      </c>
      <c r="U297" s="283" t="s">
        <v>5934</v>
      </c>
      <c r="V297" s="4" t="s">
        <v>15101</v>
      </c>
      <c r="W297" s="3">
        <v>74</v>
      </c>
      <c r="X297" s="2" t="s">
        <v>136</v>
      </c>
      <c r="Y297" s="2" t="s">
        <v>5926</v>
      </c>
      <c r="Z297" s="2" t="s">
        <v>5927</v>
      </c>
      <c r="AA297" s="2" t="s">
        <v>5928</v>
      </c>
      <c r="AB297" s="2" t="s">
        <v>5929</v>
      </c>
      <c r="AC297" s="2" t="s">
        <v>17586</v>
      </c>
      <c r="AD297" s="2" t="s">
        <v>17583</v>
      </c>
      <c r="AE297" s="2" t="s">
        <v>15335</v>
      </c>
      <c r="AF297" s="2" t="s">
        <v>15336</v>
      </c>
      <c r="AG297" s="2" t="s">
        <v>5934</v>
      </c>
      <c r="AH297" s="2" t="s">
        <v>5935</v>
      </c>
      <c r="AI297" s="324" t="s">
        <v>5936</v>
      </c>
    </row>
    <row r="298" spans="6:35" ht="15.75" x14ac:dyDescent="0.25">
      <c r="F298" s="312">
        <v>275</v>
      </c>
      <c r="G298" s="314" t="s">
        <v>201</v>
      </c>
      <c r="H298" s="234">
        <v>75</v>
      </c>
      <c r="I298" s="2" t="s">
        <v>136</v>
      </c>
      <c r="J298" s="2" t="s">
        <v>15337</v>
      </c>
      <c r="K298" s="2" t="s">
        <v>15338</v>
      </c>
      <c r="L298" s="2" t="s">
        <v>15143</v>
      </c>
      <c r="M298" s="2" t="s">
        <v>15144</v>
      </c>
      <c r="N298" s="2" t="s">
        <v>17587</v>
      </c>
      <c r="O298" s="2" t="s">
        <v>16975</v>
      </c>
      <c r="P298" s="2" t="s">
        <v>5943</v>
      </c>
      <c r="Q298" s="2" t="s">
        <v>5944</v>
      </c>
      <c r="R298" s="2" t="s">
        <v>17588</v>
      </c>
      <c r="S298" s="2" t="s">
        <v>17589</v>
      </c>
      <c r="T298" s="324" t="s">
        <v>17590</v>
      </c>
      <c r="U298" s="283" t="s">
        <v>5945</v>
      </c>
      <c r="V298" s="4" t="s">
        <v>15101</v>
      </c>
      <c r="W298" s="3">
        <v>75</v>
      </c>
      <c r="X298" s="2" t="s">
        <v>136</v>
      </c>
      <c r="Y298" s="2" t="s">
        <v>5937</v>
      </c>
      <c r="Z298" s="2" t="s">
        <v>5938</v>
      </c>
      <c r="AA298" s="2" t="s">
        <v>5939</v>
      </c>
      <c r="AB298" s="2" t="s">
        <v>5940</v>
      </c>
      <c r="AC298" s="2" t="s">
        <v>17591</v>
      </c>
      <c r="AD298" s="2" t="s">
        <v>17588</v>
      </c>
      <c r="AE298" s="2" t="s">
        <v>15343</v>
      </c>
      <c r="AF298" s="2" t="s">
        <v>15344</v>
      </c>
      <c r="AG298" s="2" t="s">
        <v>5945</v>
      </c>
      <c r="AH298" s="2" t="s">
        <v>5946</v>
      </c>
      <c r="AI298" s="324" t="s">
        <v>5947</v>
      </c>
    </row>
    <row r="299" spans="6:35" ht="15.75" x14ac:dyDescent="0.25">
      <c r="F299" s="312">
        <v>276</v>
      </c>
      <c r="G299" s="314" t="s">
        <v>202</v>
      </c>
      <c r="H299" s="234">
        <v>76</v>
      </c>
      <c r="I299" s="2" t="s">
        <v>2088</v>
      </c>
      <c r="J299" s="2" t="s">
        <v>17592</v>
      </c>
      <c r="K299" s="2" t="s">
        <v>17593</v>
      </c>
      <c r="L299" s="2" t="s">
        <v>15094</v>
      </c>
      <c r="M299" s="2" t="s">
        <v>15095</v>
      </c>
      <c r="N299" s="2" t="s">
        <v>17594</v>
      </c>
      <c r="O299" s="2" t="s">
        <v>17595</v>
      </c>
      <c r="P299" s="2" t="s">
        <v>5954</v>
      </c>
      <c r="Q299" s="2" t="s">
        <v>5955</v>
      </c>
      <c r="R299" s="2" t="s">
        <v>17596</v>
      </c>
      <c r="S299" s="2" t="s">
        <v>17597</v>
      </c>
      <c r="T299" s="324" t="s">
        <v>17598</v>
      </c>
      <c r="U299" s="283" t="s">
        <v>5956</v>
      </c>
      <c r="V299" s="4" t="s">
        <v>15101</v>
      </c>
      <c r="W299" s="3">
        <v>76</v>
      </c>
      <c r="X299" s="2" t="s">
        <v>2088</v>
      </c>
      <c r="Y299" s="2" t="s">
        <v>5948</v>
      </c>
      <c r="Z299" s="2" t="s">
        <v>5949</v>
      </c>
      <c r="AA299" s="2" t="s">
        <v>5950</v>
      </c>
      <c r="AB299" s="2" t="s">
        <v>5951</v>
      </c>
      <c r="AC299" s="2" t="s">
        <v>17599</v>
      </c>
      <c r="AD299" s="2" t="s">
        <v>17596</v>
      </c>
      <c r="AE299" s="2" t="s">
        <v>17600</v>
      </c>
      <c r="AF299" s="2" t="s">
        <v>17601</v>
      </c>
      <c r="AG299" s="2" t="s">
        <v>5956</v>
      </c>
      <c r="AH299" s="2" t="s">
        <v>5957</v>
      </c>
      <c r="AI299" s="324" t="s">
        <v>5958</v>
      </c>
    </row>
    <row r="300" spans="6:35" ht="15.75" x14ac:dyDescent="0.25">
      <c r="F300" s="312">
        <v>277</v>
      </c>
      <c r="G300" s="314" t="s">
        <v>205</v>
      </c>
      <c r="H300" s="234">
        <v>77</v>
      </c>
      <c r="I300" s="2" t="s">
        <v>2088</v>
      </c>
      <c r="J300" s="2" t="s">
        <v>17602</v>
      </c>
      <c r="K300" s="2" t="s">
        <v>17603</v>
      </c>
      <c r="L300" s="2" t="s">
        <v>15107</v>
      </c>
      <c r="M300" s="2" t="s">
        <v>15108</v>
      </c>
      <c r="N300" s="2" t="s">
        <v>17604</v>
      </c>
      <c r="O300" s="2" t="s">
        <v>16945</v>
      </c>
      <c r="P300" s="2" t="s">
        <v>5965</v>
      </c>
      <c r="Q300" s="2" t="s">
        <v>5966</v>
      </c>
      <c r="R300" s="2" t="s">
        <v>17605</v>
      </c>
      <c r="S300" s="2" t="s">
        <v>17606</v>
      </c>
      <c r="T300" s="324" t="s">
        <v>17607</v>
      </c>
      <c r="U300" s="283" t="s">
        <v>5967</v>
      </c>
      <c r="V300" s="4" t="s">
        <v>15101</v>
      </c>
      <c r="W300" s="3">
        <v>77</v>
      </c>
      <c r="X300" s="2" t="s">
        <v>2088</v>
      </c>
      <c r="Y300" s="2" t="s">
        <v>5959</v>
      </c>
      <c r="Z300" s="2" t="s">
        <v>5960</v>
      </c>
      <c r="AA300" s="2" t="s">
        <v>5961</v>
      </c>
      <c r="AB300" s="2" t="s">
        <v>5962</v>
      </c>
      <c r="AC300" s="2" t="s">
        <v>17608</v>
      </c>
      <c r="AD300" s="2" t="s">
        <v>17605</v>
      </c>
      <c r="AE300" s="2" t="s">
        <v>17609</v>
      </c>
      <c r="AF300" s="2" t="s">
        <v>17610</v>
      </c>
      <c r="AG300" s="2" t="s">
        <v>5967</v>
      </c>
      <c r="AH300" s="2" t="s">
        <v>5968</v>
      </c>
      <c r="AI300" s="324" t="s">
        <v>5969</v>
      </c>
    </row>
    <row r="301" spans="6:35" ht="15.75" x14ac:dyDescent="0.25">
      <c r="F301" s="312">
        <v>278</v>
      </c>
      <c r="G301" s="314" t="s">
        <v>206</v>
      </c>
      <c r="H301" s="234">
        <v>78</v>
      </c>
      <c r="I301" s="2" t="s">
        <v>2088</v>
      </c>
      <c r="J301" s="2" t="s">
        <v>17611</v>
      </c>
      <c r="K301" s="2" t="s">
        <v>17612</v>
      </c>
      <c r="L301" s="2" t="s">
        <v>15119</v>
      </c>
      <c r="M301" s="2" t="s">
        <v>15120</v>
      </c>
      <c r="N301" s="2" t="s">
        <v>17613</v>
      </c>
      <c r="O301" s="2" t="s">
        <v>16955</v>
      </c>
      <c r="P301" s="2" t="s">
        <v>5976</v>
      </c>
      <c r="Q301" s="2" t="s">
        <v>5977</v>
      </c>
      <c r="R301" s="2" t="s">
        <v>17614</v>
      </c>
      <c r="S301" s="2" t="s">
        <v>17615</v>
      </c>
      <c r="T301" s="324" t="s">
        <v>17616</v>
      </c>
      <c r="U301" s="283" t="s">
        <v>5978</v>
      </c>
      <c r="V301" s="4" t="s">
        <v>15101</v>
      </c>
      <c r="W301" s="3">
        <v>78</v>
      </c>
      <c r="X301" s="2" t="s">
        <v>2088</v>
      </c>
      <c r="Y301" s="2" t="s">
        <v>5970</v>
      </c>
      <c r="Z301" s="2" t="s">
        <v>5971</v>
      </c>
      <c r="AA301" s="2" t="s">
        <v>5972</v>
      </c>
      <c r="AB301" s="2" t="s">
        <v>5973</v>
      </c>
      <c r="AC301" s="2" t="s">
        <v>17617</v>
      </c>
      <c r="AD301" s="2" t="s">
        <v>17614</v>
      </c>
      <c r="AE301" s="2" t="s">
        <v>17618</v>
      </c>
      <c r="AF301" s="2" t="s">
        <v>17619</v>
      </c>
      <c r="AG301" s="2" t="s">
        <v>5978</v>
      </c>
      <c r="AH301" s="2" t="s">
        <v>5979</v>
      </c>
      <c r="AI301" s="324" t="s">
        <v>5980</v>
      </c>
    </row>
    <row r="302" spans="6:35" ht="15.75" x14ac:dyDescent="0.25">
      <c r="F302" s="312">
        <v>279</v>
      </c>
      <c r="G302" s="314" t="s">
        <v>207</v>
      </c>
      <c r="H302" s="234">
        <v>79</v>
      </c>
      <c r="I302" s="2" t="s">
        <v>2088</v>
      </c>
      <c r="J302" s="2" t="s">
        <v>17620</v>
      </c>
      <c r="K302" s="2" t="s">
        <v>17621</v>
      </c>
      <c r="L302" s="2" t="s">
        <v>15131</v>
      </c>
      <c r="M302" s="2" t="s">
        <v>15132</v>
      </c>
      <c r="N302" s="2" t="s">
        <v>16964</v>
      </c>
      <c r="O302" s="2" t="s">
        <v>16965</v>
      </c>
      <c r="P302" s="2" t="s">
        <v>5987</v>
      </c>
      <c r="Q302" s="2" t="s">
        <v>5988</v>
      </c>
      <c r="R302" s="2" t="s">
        <v>17622</v>
      </c>
      <c r="S302" s="2" t="s">
        <v>17623</v>
      </c>
      <c r="T302" s="324" t="s">
        <v>17624</v>
      </c>
      <c r="U302" s="283" t="s">
        <v>5989</v>
      </c>
      <c r="V302" s="4" t="s">
        <v>15101</v>
      </c>
      <c r="W302" s="3">
        <v>79</v>
      </c>
      <c r="X302" s="2" t="s">
        <v>2088</v>
      </c>
      <c r="Y302" s="2" t="s">
        <v>5981</v>
      </c>
      <c r="Z302" s="2" t="s">
        <v>5982</v>
      </c>
      <c r="AA302" s="2" t="s">
        <v>5983</v>
      </c>
      <c r="AB302" s="2" t="s">
        <v>5984</v>
      </c>
      <c r="AC302" s="2" t="s">
        <v>17625</v>
      </c>
      <c r="AD302" s="2" t="s">
        <v>17622</v>
      </c>
      <c r="AE302" s="2" t="s">
        <v>17626</v>
      </c>
      <c r="AF302" s="2" t="s">
        <v>17627</v>
      </c>
      <c r="AG302" s="2" t="s">
        <v>5989</v>
      </c>
      <c r="AH302" s="2" t="s">
        <v>5990</v>
      </c>
      <c r="AI302" s="324" t="s">
        <v>5991</v>
      </c>
    </row>
    <row r="303" spans="6:35" ht="15.75" x14ac:dyDescent="0.25">
      <c r="F303" s="312">
        <v>280</v>
      </c>
      <c r="G303" s="314" t="s">
        <v>208</v>
      </c>
      <c r="H303" s="234">
        <v>80</v>
      </c>
      <c r="I303" s="2" t="s">
        <v>2088</v>
      </c>
      <c r="J303" s="2" t="s">
        <v>17628</v>
      </c>
      <c r="K303" s="2" t="s">
        <v>17629</v>
      </c>
      <c r="L303" s="2" t="s">
        <v>15143</v>
      </c>
      <c r="M303" s="2" t="s">
        <v>15144</v>
      </c>
      <c r="N303" s="2" t="s">
        <v>17630</v>
      </c>
      <c r="O303" s="2" t="s">
        <v>16975</v>
      </c>
      <c r="P303" s="2" t="s">
        <v>5998</v>
      </c>
      <c r="Q303" s="2" t="s">
        <v>5999</v>
      </c>
      <c r="R303" s="2" t="s">
        <v>17631</v>
      </c>
      <c r="S303" s="2" t="s">
        <v>17632</v>
      </c>
      <c r="T303" s="324" t="s">
        <v>17633</v>
      </c>
      <c r="U303" s="283" t="s">
        <v>6000</v>
      </c>
      <c r="V303" s="4" t="s">
        <v>15101</v>
      </c>
      <c r="W303" s="3">
        <v>80</v>
      </c>
      <c r="X303" s="2" t="s">
        <v>2088</v>
      </c>
      <c r="Y303" s="2" t="s">
        <v>5992</v>
      </c>
      <c r="Z303" s="2" t="s">
        <v>5993</v>
      </c>
      <c r="AA303" s="2" t="s">
        <v>5994</v>
      </c>
      <c r="AB303" s="2" t="s">
        <v>5995</v>
      </c>
      <c r="AC303" s="2" t="s">
        <v>17634</v>
      </c>
      <c r="AD303" s="2" t="s">
        <v>17631</v>
      </c>
      <c r="AE303" s="2" t="s">
        <v>17635</v>
      </c>
      <c r="AF303" s="2" t="s">
        <v>17636</v>
      </c>
      <c r="AG303" s="2" t="s">
        <v>6000</v>
      </c>
      <c r="AH303" s="2" t="s">
        <v>6001</v>
      </c>
      <c r="AI303" s="324" t="s">
        <v>6002</v>
      </c>
    </row>
    <row r="304" spans="6:35" ht="15.75" x14ac:dyDescent="0.25">
      <c r="F304" s="312">
        <v>281</v>
      </c>
      <c r="G304" s="314" t="s">
        <v>209</v>
      </c>
      <c r="H304" s="234">
        <v>81</v>
      </c>
      <c r="I304" s="2" t="s">
        <v>2089</v>
      </c>
      <c r="J304" s="2" t="s">
        <v>17637</v>
      </c>
      <c r="K304" s="2" t="s">
        <v>17638</v>
      </c>
      <c r="L304" s="2" t="s">
        <v>15094</v>
      </c>
      <c r="M304" s="2" t="s">
        <v>15095</v>
      </c>
      <c r="N304" s="2" t="s">
        <v>17639</v>
      </c>
      <c r="O304" s="2" t="s">
        <v>17640</v>
      </c>
      <c r="P304" s="2" t="s">
        <v>6009</v>
      </c>
      <c r="Q304" s="2" t="s">
        <v>6010</v>
      </c>
      <c r="R304" s="2" t="s">
        <v>17641</v>
      </c>
      <c r="S304" s="2" t="s">
        <v>17642</v>
      </c>
      <c r="T304" s="324" t="s">
        <v>17643</v>
      </c>
      <c r="U304" s="283" t="s">
        <v>6011</v>
      </c>
      <c r="V304" s="4" t="s">
        <v>15101</v>
      </c>
      <c r="W304" s="3">
        <v>81</v>
      </c>
      <c r="X304" s="2" t="s">
        <v>2089</v>
      </c>
      <c r="Y304" s="2" t="s">
        <v>6003</v>
      </c>
      <c r="Z304" s="2" t="s">
        <v>6004</v>
      </c>
      <c r="AA304" s="2" t="s">
        <v>6005</v>
      </c>
      <c r="AB304" s="2" t="s">
        <v>6006</v>
      </c>
      <c r="AC304" s="2" t="s">
        <v>17644</v>
      </c>
      <c r="AD304" s="2" t="s">
        <v>17641</v>
      </c>
      <c r="AE304" s="2" t="s">
        <v>17645</v>
      </c>
      <c r="AF304" s="2" t="s">
        <v>17646</v>
      </c>
      <c r="AG304" s="2" t="s">
        <v>6011</v>
      </c>
      <c r="AH304" s="2" t="s">
        <v>6012</v>
      </c>
      <c r="AI304" s="324" t="s">
        <v>6013</v>
      </c>
    </row>
    <row r="305" spans="6:35" ht="15.75" x14ac:dyDescent="0.25">
      <c r="F305" s="312">
        <v>282</v>
      </c>
      <c r="G305" s="314" t="s">
        <v>211</v>
      </c>
      <c r="H305" s="234">
        <v>82</v>
      </c>
      <c r="I305" s="2" t="s">
        <v>2089</v>
      </c>
      <c r="J305" s="2" t="s">
        <v>17647</v>
      </c>
      <c r="K305" s="2" t="s">
        <v>17648</v>
      </c>
      <c r="L305" s="2" t="s">
        <v>15107</v>
      </c>
      <c r="M305" s="2" t="s">
        <v>15108</v>
      </c>
      <c r="N305" s="2" t="s">
        <v>17649</v>
      </c>
      <c r="O305" s="2" t="s">
        <v>16945</v>
      </c>
      <c r="P305" s="2" t="s">
        <v>6020</v>
      </c>
      <c r="Q305" s="2" t="s">
        <v>6021</v>
      </c>
      <c r="R305" s="2" t="s">
        <v>17650</v>
      </c>
      <c r="S305" s="2" t="s">
        <v>17651</v>
      </c>
      <c r="T305" s="324" t="s">
        <v>17652</v>
      </c>
      <c r="U305" s="283" t="s">
        <v>6022</v>
      </c>
      <c r="V305" s="4" t="s">
        <v>15101</v>
      </c>
      <c r="W305" s="3">
        <v>82</v>
      </c>
      <c r="X305" s="2" t="s">
        <v>2089</v>
      </c>
      <c r="Y305" s="2" t="s">
        <v>6014</v>
      </c>
      <c r="Z305" s="2" t="s">
        <v>6015</v>
      </c>
      <c r="AA305" s="2" t="s">
        <v>6016</v>
      </c>
      <c r="AB305" s="2" t="s">
        <v>6017</v>
      </c>
      <c r="AC305" s="2" t="s">
        <v>17653</v>
      </c>
      <c r="AD305" s="2" t="s">
        <v>17650</v>
      </c>
      <c r="AE305" s="2" t="s">
        <v>17654</v>
      </c>
      <c r="AF305" s="2" t="s">
        <v>17655</v>
      </c>
      <c r="AG305" s="2" t="s">
        <v>6022</v>
      </c>
      <c r="AH305" s="2" t="s">
        <v>6023</v>
      </c>
      <c r="AI305" s="324" t="s">
        <v>6024</v>
      </c>
    </row>
    <row r="306" spans="6:35" ht="15.75" x14ac:dyDescent="0.25">
      <c r="F306" s="312">
        <v>283</v>
      </c>
      <c r="G306" s="314" t="s">
        <v>212</v>
      </c>
      <c r="H306" s="234">
        <v>83</v>
      </c>
      <c r="I306" s="2" t="s">
        <v>2089</v>
      </c>
      <c r="J306" s="2" t="s">
        <v>17656</v>
      </c>
      <c r="K306" s="2" t="s">
        <v>17657</v>
      </c>
      <c r="L306" s="2" t="s">
        <v>15119</v>
      </c>
      <c r="M306" s="2" t="s">
        <v>15120</v>
      </c>
      <c r="N306" s="2" t="s">
        <v>17658</v>
      </c>
      <c r="O306" s="2" t="s">
        <v>16955</v>
      </c>
      <c r="P306" s="2" t="s">
        <v>6031</v>
      </c>
      <c r="Q306" s="2" t="s">
        <v>6032</v>
      </c>
      <c r="R306" s="2" t="s">
        <v>17659</v>
      </c>
      <c r="S306" s="2" t="s">
        <v>17660</v>
      </c>
      <c r="T306" s="324" t="s">
        <v>17661</v>
      </c>
      <c r="U306" s="283" t="s">
        <v>6033</v>
      </c>
      <c r="V306" s="4" t="s">
        <v>15101</v>
      </c>
      <c r="W306" s="3">
        <v>83</v>
      </c>
      <c r="X306" s="2" t="s">
        <v>2089</v>
      </c>
      <c r="Y306" s="2" t="s">
        <v>6025</v>
      </c>
      <c r="Z306" s="2" t="s">
        <v>6026</v>
      </c>
      <c r="AA306" s="2" t="s">
        <v>6027</v>
      </c>
      <c r="AB306" s="2" t="s">
        <v>6028</v>
      </c>
      <c r="AC306" s="2" t="s">
        <v>17662</v>
      </c>
      <c r="AD306" s="2" t="s">
        <v>17659</v>
      </c>
      <c r="AE306" s="2" t="s">
        <v>17663</v>
      </c>
      <c r="AF306" s="2" t="s">
        <v>17664</v>
      </c>
      <c r="AG306" s="2" t="s">
        <v>6033</v>
      </c>
      <c r="AH306" s="2" t="s">
        <v>6034</v>
      </c>
      <c r="AI306" s="324" t="s">
        <v>6035</v>
      </c>
    </row>
    <row r="307" spans="6:35" ht="15.75" x14ac:dyDescent="0.25">
      <c r="F307" s="312">
        <v>284</v>
      </c>
      <c r="G307" s="314" t="s">
        <v>213</v>
      </c>
      <c r="H307" s="234">
        <v>84</v>
      </c>
      <c r="I307" s="2" t="s">
        <v>2089</v>
      </c>
      <c r="J307" s="2" t="s">
        <v>17665</v>
      </c>
      <c r="K307" s="2" t="s">
        <v>17666</v>
      </c>
      <c r="L307" s="2" t="s">
        <v>15131</v>
      </c>
      <c r="M307" s="2" t="s">
        <v>15132</v>
      </c>
      <c r="N307" s="2" t="s">
        <v>16964</v>
      </c>
      <c r="O307" s="2" t="s">
        <v>16965</v>
      </c>
      <c r="P307" s="2" t="s">
        <v>6042</v>
      </c>
      <c r="Q307" s="2" t="s">
        <v>6043</v>
      </c>
      <c r="R307" s="2" t="s">
        <v>17667</v>
      </c>
      <c r="S307" s="2" t="s">
        <v>17668</v>
      </c>
      <c r="T307" s="324" t="s">
        <v>17669</v>
      </c>
      <c r="U307" s="283" t="s">
        <v>6044</v>
      </c>
      <c r="V307" s="4" t="s">
        <v>15101</v>
      </c>
      <c r="W307" s="3">
        <v>84</v>
      </c>
      <c r="X307" s="2" t="s">
        <v>2089</v>
      </c>
      <c r="Y307" s="2" t="s">
        <v>6036</v>
      </c>
      <c r="Z307" s="2" t="s">
        <v>6037</v>
      </c>
      <c r="AA307" s="2" t="s">
        <v>6038</v>
      </c>
      <c r="AB307" s="2" t="s">
        <v>6039</v>
      </c>
      <c r="AC307" s="2" t="s">
        <v>17670</v>
      </c>
      <c r="AD307" s="2" t="s">
        <v>17667</v>
      </c>
      <c r="AE307" s="2" t="s">
        <v>17671</v>
      </c>
      <c r="AF307" s="2" t="s">
        <v>17672</v>
      </c>
      <c r="AG307" s="2" t="s">
        <v>6044</v>
      </c>
      <c r="AH307" s="2" t="s">
        <v>6045</v>
      </c>
      <c r="AI307" s="324" t="s">
        <v>6046</v>
      </c>
    </row>
    <row r="308" spans="6:35" ht="15.75" x14ac:dyDescent="0.25">
      <c r="F308" s="312">
        <v>285</v>
      </c>
      <c r="G308" s="314" t="s">
        <v>214</v>
      </c>
      <c r="H308" s="234">
        <v>85</v>
      </c>
      <c r="I308" s="2" t="s">
        <v>2089</v>
      </c>
      <c r="J308" s="2" t="s">
        <v>17673</v>
      </c>
      <c r="K308" s="2" t="s">
        <v>17674</v>
      </c>
      <c r="L308" s="2" t="s">
        <v>15143</v>
      </c>
      <c r="M308" s="2" t="s">
        <v>15144</v>
      </c>
      <c r="N308" s="2" t="s">
        <v>17675</v>
      </c>
      <c r="O308" s="2" t="s">
        <v>16975</v>
      </c>
      <c r="P308" s="2" t="s">
        <v>6053</v>
      </c>
      <c r="Q308" s="2" t="s">
        <v>6054</v>
      </c>
      <c r="R308" s="2" t="s">
        <v>17676</v>
      </c>
      <c r="S308" s="2" t="s">
        <v>17677</v>
      </c>
      <c r="T308" s="324" t="s">
        <v>17678</v>
      </c>
      <c r="U308" s="283" t="s">
        <v>6055</v>
      </c>
      <c r="V308" s="4" t="s">
        <v>15101</v>
      </c>
      <c r="W308" s="3">
        <v>85</v>
      </c>
      <c r="X308" s="2" t="s">
        <v>2089</v>
      </c>
      <c r="Y308" s="2" t="s">
        <v>6047</v>
      </c>
      <c r="Z308" s="2" t="s">
        <v>6048</v>
      </c>
      <c r="AA308" s="2" t="s">
        <v>6049</v>
      </c>
      <c r="AB308" s="2" t="s">
        <v>6050</v>
      </c>
      <c r="AC308" s="2" t="s">
        <v>17679</v>
      </c>
      <c r="AD308" s="2" t="s">
        <v>17676</v>
      </c>
      <c r="AE308" s="2" t="s">
        <v>17680</v>
      </c>
      <c r="AF308" s="2" t="s">
        <v>17681</v>
      </c>
      <c r="AG308" s="2" t="s">
        <v>6055</v>
      </c>
      <c r="AH308" s="2" t="s">
        <v>6056</v>
      </c>
      <c r="AI308" s="324" t="s">
        <v>6057</v>
      </c>
    </row>
    <row r="309" spans="6:35" ht="15.75" x14ac:dyDescent="0.25">
      <c r="F309" s="312">
        <v>286</v>
      </c>
      <c r="G309" s="314" t="s">
        <v>215</v>
      </c>
      <c r="H309" s="234">
        <v>86</v>
      </c>
      <c r="I309" s="2" t="s">
        <v>2090</v>
      </c>
      <c r="J309" s="2" t="s">
        <v>17682</v>
      </c>
      <c r="K309" s="2" t="s">
        <v>17683</v>
      </c>
      <c r="L309" s="2" t="s">
        <v>15094</v>
      </c>
      <c r="M309" s="2" t="s">
        <v>15095</v>
      </c>
      <c r="N309" s="2" t="s">
        <v>17684</v>
      </c>
      <c r="O309" s="2" t="s">
        <v>17685</v>
      </c>
      <c r="P309" s="2" t="s">
        <v>6064</v>
      </c>
      <c r="Q309" s="2" t="s">
        <v>6065</v>
      </c>
      <c r="R309" s="2" t="s">
        <v>17686</v>
      </c>
      <c r="S309" s="2" t="s">
        <v>17687</v>
      </c>
      <c r="T309" s="324" t="s">
        <v>17688</v>
      </c>
      <c r="U309" s="283" t="s">
        <v>6066</v>
      </c>
      <c r="V309" s="4" t="s">
        <v>15101</v>
      </c>
      <c r="W309" s="3">
        <v>86</v>
      </c>
      <c r="X309" s="2" t="s">
        <v>2090</v>
      </c>
      <c r="Y309" s="2" t="s">
        <v>6058</v>
      </c>
      <c r="Z309" s="2" t="s">
        <v>6059</v>
      </c>
      <c r="AA309" s="2" t="s">
        <v>6060</v>
      </c>
      <c r="AB309" s="2" t="s">
        <v>6061</v>
      </c>
      <c r="AC309" s="2" t="s">
        <v>17689</v>
      </c>
      <c r="AD309" s="2" t="s">
        <v>17686</v>
      </c>
      <c r="AE309" s="2" t="s">
        <v>17690</v>
      </c>
      <c r="AF309" s="2" t="s">
        <v>17691</v>
      </c>
      <c r="AG309" s="2" t="s">
        <v>6066</v>
      </c>
      <c r="AH309" s="2" t="s">
        <v>6067</v>
      </c>
      <c r="AI309" s="324" t="s">
        <v>6068</v>
      </c>
    </row>
    <row r="310" spans="6:35" ht="15.75" x14ac:dyDescent="0.25">
      <c r="F310" s="312">
        <v>287</v>
      </c>
      <c r="G310" s="314" t="s">
        <v>217</v>
      </c>
      <c r="H310" s="234">
        <v>87</v>
      </c>
      <c r="I310" s="2" t="s">
        <v>2090</v>
      </c>
      <c r="J310" s="2" t="s">
        <v>17692</v>
      </c>
      <c r="K310" s="2" t="s">
        <v>17693</v>
      </c>
      <c r="L310" s="2" t="s">
        <v>15107</v>
      </c>
      <c r="M310" s="2" t="s">
        <v>15108</v>
      </c>
      <c r="N310" s="2" t="s">
        <v>17694</v>
      </c>
      <c r="O310" s="2" t="s">
        <v>16945</v>
      </c>
      <c r="P310" s="2" t="s">
        <v>6075</v>
      </c>
      <c r="Q310" s="2" t="s">
        <v>6076</v>
      </c>
      <c r="R310" s="2" t="s">
        <v>17695</v>
      </c>
      <c r="S310" s="2" t="s">
        <v>17696</v>
      </c>
      <c r="T310" s="324" t="s">
        <v>17697</v>
      </c>
      <c r="U310" s="283" t="s">
        <v>6077</v>
      </c>
      <c r="V310" s="4" t="s">
        <v>15101</v>
      </c>
      <c r="W310" s="3">
        <v>87</v>
      </c>
      <c r="X310" s="2" t="s">
        <v>2090</v>
      </c>
      <c r="Y310" s="2" t="s">
        <v>6069</v>
      </c>
      <c r="Z310" s="2" t="s">
        <v>6070</v>
      </c>
      <c r="AA310" s="2" t="s">
        <v>6071</v>
      </c>
      <c r="AB310" s="2" t="s">
        <v>6072</v>
      </c>
      <c r="AC310" s="2" t="s">
        <v>17698</v>
      </c>
      <c r="AD310" s="2" t="s">
        <v>17695</v>
      </c>
      <c r="AE310" s="2" t="s">
        <v>17699</v>
      </c>
      <c r="AF310" s="2" t="s">
        <v>17700</v>
      </c>
      <c r="AG310" s="2" t="s">
        <v>6077</v>
      </c>
      <c r="AH310" s="2" t="s">
        <v>6078</v>
      </c>
      <c r="AI310" s="324" t="s">
        <v>6079</v>
      </c>
    </row>
    <row r="311" spans="6:35" ht="15.75" x14ac:dyDescent="0.25">
      <c r="F311" s="312">
        <v>288</v>
      </c>
      <c r="G311" s="314" t="s">
        <v>218</v>
      </c>
      <c r="H311" s="234">
        <v>88</v>
      </c>
      <c r="I311" s="2" t="s">
        <v>2090</v>
      </c>
      <c r="J311" s="2" t="s">
        <v>17701</v>
      </c>
      <c r="K311" s="2" t="s">
        <v>17702</v>
      </c>
      <c r="L311" s="2" t="s">
        <v>15119</v>
      </c>
      <c r="M311" s="2" t="s">
        <v>15120</v>
      </c>
      <c r="N311" s="2" t="s">
        <v>17703</v>
      </c>
      <c r="O311" s="2" t="s">
        <v>16955</v>
      </c>
      <c r="P311" s="2" t="s">
        <v>6086</v>
      </c>
      <c r="Q311" s="2" t="s">
        <v>6087</v>
      </c>
      <c r="R311" s="2" t="s">
        <v>17704</v>
      </c>
      <c r="S311" s="2" t="s">
        <v>17705</v>
      </c>
      <c r="T311" s="324" t="s">
        <v>17706</v>
      </c>
      <c r="U311" s="283" t="s">
        <v>6088</v>
      </c>
      <c r="V311" s="4" t="s">
        <v>15101</v>
      </c>
      <c r="W311" s="3">
        <v>88</v>
      </c>
      <c r="X311" s="2" t="s">
        <v>2090</v>
      </c>
      <c r="Y311" s="2" t="s">
        <v>6080</v>
      </c>
      <c r="Z311" s="2" t="s">
        <v>6081</v>
      </c>
      <c r="AA311" s="2" t="s">
        <v>6082</v>
      </c>
      <c r="AB311" s="2" t="s">
        <v>6083</v>
      </c>
      <c r="AC311" s="2" t="s">
        <v>17707</v>
      </c>
      <c r="AD311" s="2" t="s">
        <v>17704</v>
      </c>
      <c r="AE311" s="2" t="s">
        <v>17708</v>
      </c>
      <c r="AF311" s="2" t="s">
        <v>17709</v>
      </c>
      <c r="AG311" s="2" t="s">
        <v>6088</v>
      </c>
      <c r="AH311" s="2" t="s">
        <v>6089</v>
      </c>
      <c r="AI311" s="324" t="s">
        <v>6090</v>
      </c>
    </row>
    <row r="312" spans="6:35" ht="15.75" x14ac:dyDescent="0.25">
      <c r="F312" s="312">
        <v>289</v>
      </c>
      <c r="G312" s="314" t="s">
        <v>219</v>
      </c>
      <c r="H312" s="234">
        <v>89</v>
      </c>
      <c r="I312" s="2" t="s">
        <v>2090</v>
      </c>
      <c r="J312" s="2" t="s">
        <v>17710</v>
      </c>
      <c r="K312" s="2" t="s">
        <v>17711</v>
      </c>
      <c r="L312" s="2" t="s">
        <v>15131</v>
      </c>
      <c r="M312" s="2" t="s">
        <v>15132</v>
      </c>
      <c r="N312" s="2" t="s">
        <v>16964</v>
      </c>
      <c r="O312" s="2" t="s">
        <v>16965</v>
      </c>
      <c r="P312" s="2" t="s">
        <v>6097</v>
      </c>
      <c r="Q312" s="2" t="s">
        <v>6098</v>
      </c>
      <c r="R312" s="2" t="s">
        <v>17712</v>
      </c>
      <c r="S312" s="2" t="s">
        <v>17713</v>
      </c>
      <c r="T312" s="324" t="s">
        <v>17714</v>
      </c>
      <c r="U312" s="283" t="s">
        <v>6099</v>
      </c>
      <c r="V312" s="4" t="s">
        <v>15101</v>
      </c>
      <c r="W312" s="3">
        <v>89</v>
      </c>
      <c r="X312" s="2" t="s">
        <v>2090</v>
      </c>
      <c r="Y312" s="2" t="s">
        <v>6091</v>
      </c>
      <c r="Z312" s="2" t="s">
        <v>6092</v>
      </c>
      <c r="AA312" s="2" t="s">
        <v>6093</v>
      </c>
      <c r="AB312" s="2" t="s">
        <v>6094</v>
      </c>
      <c r="AC312" s="2" t="s">
        <v>17715</v>
      </c>
      <c r="AD312" s="2" t="s">
        <v>17712</v>
      </c>
      <c r="AE312" s="2" t="s">
        <v>17716</v>
      </c>
      <c r="AF312" s="2" t="s">
        <v>17717</v>
      </c>
      <c r="AG312" s="2" t="s">
        <v>6099</v>
      </c>
      <c r="AH312" s="2" t="s">
        <v>6100</v>
      </c>
      <c r="AI312" s="324" t="s">
        <v>6101</v>
      </c>
    </row>
    <row r="313" spans="6:35" ht="15.75" x14ac:dyDescent="0.25">
      <c r="F313" s="312">
        <v>290</v>
      </c>
      <c r="G313" s="314" t="s">
        <v>220</v>
      </c>
      <c r="H313" s="234">
        <v>90</v>
      </c>
      <c r="I313" s="2" t="s">
        <v>2090</v>
      </c>
      <c r="J313" s="2" t="s">
        <v>17718</v>
      </c>
      <c r="K313" s="2" t="s">
        <v>17719</v>
      </c>
      <c r="L313" s="2" t="s">
        <v>15143</v>
      </c>
      <c r="M313" s="2" t="s">
        <v>15144</v>
      </c>
      <c r="N313" s="2" t="s">
        <v>17720</v>
      </c>
      <c r="O313" s="2" t="s">
        <v>16975</v>
      </c>
      <c r="P313" s="2" t="s">
        <v>6108</v>
      </c>
      <c r="Q313" s="2" t="s">
        <v>6109</v>
      </c>
      <c r="R313" s="2" t="s">
        <v>17721</v>
      </c>
      <c r="S313" s="2" t="s">
        <v>17722</v>
      </c>
      <c r="T313" s="324" t="s">
        <v>17723</v>
      </c>
      <c r="U313" s="283" t="s">
        <v>6110</v>
      </c>
      <c r="V313" s="4" t="s">
        <v>15101</v>
      </c>
      <c r="W313" s="3">
        <v>90</v>
      </c>
      <c r="X313" s="2" t="s">
        <v>2090</v>
      </c>
      <c r="Y313" s="2" t="s">
        <v>6102</v>
      </c>
      <c r="Z313" s="2" t="s">
        <v>6103</v>
      </c>
      <c r="AA313" s="2" t="s">
        <v>6104</v>
      </c>
      <c r="AB313" s="2" t="s">
        <v>6105</v>
      </c>
      <c r="AC313" s="2" t="s">
        <v>17724</v>
      </c>
      <c r="AD313" s="2" t="s">
        <v>17721</v>
      </c>
      <c r="AE313" s="2" t="s">
        <v>17725</v>
      </c>
      <c r="AF313" s="2" t="s">
        <v>17726</v>
      </c>
      <c r="AG313" s="2" t="s">
        <v>6110</v>
      </c>
      <c r="AH313" s="2" t="s">
        <v>6111</v>
      </c>
      <c r="AI313" s="324" t="s">
        <v>6112</v>
      </c>
    </row>
    <row r="314" spans="6:35" ht="15.75" x14ac:dyDescent="0.25">
      <c r="F314" s="312">
        <v>291</v>
      </c>
      <c r="G314" s="314" t="s">
        <v>221</v>
      </c>
      <c r="H314" s="234">
        <v>91</v>
      </c>
      <c r="I314" s="2" t="s">
        <v>2091</v>
      </c>
      <c r="J314" s="2" t="s">
        <v>17727</v>
      </c>
      <c r="K314" s="2" t="s">
        <v>17728</v>
      </c>
      <c r="L314" s="2" t="s">
        <v>15094</v>
      </c>
      <c r="M314" s="2" t="s">
        <v>15095</v>
      </c>
      <c r="N314" s="2" t="s">
        <v>17729</v>
      </c>
      <c r="O314" s="2" t="s">
        <v>17730</v>
      </c>
      <c r="P314" s="2" t="s">
        <v>6119</v>
      </c>
      <c r="Q314" s="2" t="s">
        <v>6120</v>
      </c>
      <c r="R314" s="2" t="s">
        <v>17731</v>
      </c>
      <c r="S314" s="2" t="s">
        <v>17732</v>
      </c>
      <c r="T314" s="324" t="s">
        <v>17733</v>
      </c>
      <c r="U314" s="283" t="s">
        <v>6121</v>
      </c>
      <c r="V314" s="4" t="s">
        <v>15101</v>
      </c>
      <c r="W314" s="3">
        <v>91</v>
      </c>
      <c r="X314" s="2" t="s">
        <v>2091</v>
      </c>
      <c r="Y314" s="2" t="s">
        <v>6113</v>
      </c>
      <c r="Z314" s="2" t="s">
        <v>6114</v>
      </c>
      <c r="AA314" s="2" t="s">
        <v>6115</v>
      </c>
      <c r="AB314" s="2" t="s">
        <v>6116</v>
      </c>
      <c r="AC314" s="2" t="s">
        <v>17734</v>
      </c>
      <c r="AD314" s="2" t="s">
        <v>17731</v>
      </c>
      <c r="AE314" s="2" t="s">
        <v>17735</v>
      </c>
      <c r="AF314" s="2" t="s">
        <v>17736</v>
      </c>
      <c r="AG314" s="2" t="s">
        <v>6121</v>
      </c>
      <c r="AH314" s="2" t="s">
        <v>6122</v>
      </c>
      <c r="AI314" s="324" t="s">
        <v>6123</v>
      </c>
    </row>
    <row r="315" spans="6:35" ht="15.75" x14ac:dyDescent="0.25">
      <c r="F315" s="312">
        <v>292</v>
      </c>
      <c r="G315" s="314" t="s">
        <v>223</v>
      </c>
      <c r="H315" s="234">
        <v>92</v>
      </c>
      <c r="I315" s="2" t="s">
        <v>2091</v>
      </c>
      <c r="J315" s="2" t="s">
        <v>17737</v>
      </c>
      <c r="K315" s="2" t="s">
        <v>17738</v>
      </c>
      <c r="L315" s="2" t="s">
        <v>15107</v>
      </c>
      <c r="M315" s="2" t="s">
        <v>15108</v>
      </c>
      <c r="N315" s="2" t="s">
        <v>17739</v>
      </c>
      <c r="O315" s="2" t="s">
        <v>16945</v>
      </c>
      <c r="P315" s="2" t="s">
        <v>6130</v>
      </c>
      <c r="Q315" s="2" t="s">
        <v>6131</v>
      </c>
      <c r="R315" s="2" t="s">
        <v>17740</v>
      </c>
      <c r="S315" s="2" t="s">
        <v>17741</v>
      </c>
      <c r="T315" s="324" t="s">
        <v>17742</v>
      </c>
      <c r="U315" s="283" t="s">
        <v>6132</v>
      </c>
      <c r="V315" s="4" t="s">
        <v>15101</v>
      </c>
      <c r="W315" s="3">
        <v>92</v>
      </c>
      <c r="X315" s="2" t="s">
        <v>2091</v>
      </c>
      <c r="Y315" s="2" t="s">
        <v>6124</v>
      </c>
      <c r="Z315" s="2" t="s">
        <v>6125</v>
      </c>
      <c r="AA315" s="2" t="s">
        <v>6126</v>
      </c>
      <c r="AB315" s="2" t="s">
        <v>6127</v>
      </c>
      <c r="AC315" s="2" t="s">
        <v>17743</v>
      </c>
      <c r="AD315" s="2" t="s">
        <v>17740</v>
      </c>
      <c r="AE315" s="2" t="s">
        <v>17744</v>
      </c>
      <c r="AF315" s="2" t="s">
        <v>17745</v>
      </c>
      <c r="AG315" s="2" t="s">
        <v>6132</v>
      </c>
      <c r="AH315" s="2" t="s">
        <v>6133</v>
      </c>
      <c r="AI315" s="324" t="s">
        <v>6134</v>
      </c>
    </row>
    <row r="316" spans="6:35" ht="15.75" x14ac:dyDescent="0.25">
      <c r="F316" s="312">
        <v>293</v>
      </c>
      <c r="G316" s="314" t="s">
        <v>224</v>
      </c>
      <c r="H316" s="234">
        <v>93</v>
      </c>
      <c r="I316" s="2" t="s">
        <v>2091</v>
      </c>
      <c r="J316" s="2" t="s">
        <v>17746</v>
      </c>
      <c r="K316" s="2" t="s">
        <v>17747</v>
      </c>
      <c r="L316" s="2" t="s">
        <v>15119</v>
      </c>
      <c r="M316" s="2" t="s">
        <v>15120</v>
      </c>
      <c r="N316" s="2" t="s">
        <v>17748</v>
      </c>
      <c r="O316" s="2" t="s">
        <v>16955</v>
      </c>
      <c r="P316" s="2" t="s">
        <v>6141</v>
      </c>
      <c r="Q316" s="2" t="s">
        <v>6142</v>
      </c>
      <c r="R316" s="2" t="s">
        <v>17749</v>
      </c>
      <c r="S316" s="2" t="s">
        <v>17750</v>
      </c>
      <c r="T316" s="324" t="s">
        <v>17751</v>
      </c>
      <c r="U316" s="283" t="s">
        <v>6143</v>
      </c>
      <c r="V316" s="4" t="s">
        <v>15101</v>
      </c>
      <c r="W316" s="3">
        <v>93</v>
      </c>
      <c r="X316" s="2" t="s">
        <v>2091</v>
      </c>
      <c r="Y316" s="2" t="s">
        <v>6135</v>
      </c>
      <c r="Z316" s="2" t="s">
        <v>6136</v>
      </c>
      <c r="AA316" s="2" t="s">
        <v>6137</v>
      </c>
      <c r="AB316" s="2" t="s">
        <v>6138</v>
      </c>
      <c r="AC316" s="2" t="s">
        <v>17752</v>
      </c>
      <c r="AD316" s="2" t="s">
        <v>17749</v>
      </c>
      <c r="AE316" s="2" t="s">
        <v>17753</v>
      </c>
      <c r="AF316" s="2" t="s">
        <v>17754</v>
      </c>
      <c r="AG316" s="2" t="s">
        <v>6143</v>
      </c>
      <c r="AH316" s="2" t="s">
        <v>6144</v>
      </c>
      <c r="AI316" s="324" t="s">
        <v>6145</v>
      </c>
    </row>
    <row r="317" spans="6:35" ht="15.75" x14ac:dyDescent="0.25">
      <c r="F317" s="312">
        <v>294</v>
      </c>
      <c r="G317" s="314" t="s">
        <v>225</v>
      </c>
      <c r="H317" s="234">
        <v>94</v>
      </c>
      <c r="I317" s="2" t="s">
        <v>2091</v>
      </c>
      <c r="J317" s="2" t="s">
        <v>17755</v>
      </c>
      <c r="K317" s="2" t="s">
        <v>17756</v>
      </c>
      <c r="L317" s="2" t="s">
        <v>15131</v>
      </c>
      <c r="M317" s="2" t="s">
        <v>15132</v>
      </c>
      <c r="N317" s="2" t="s">
        <v>16964</v>
      </c>
      <c r="O317" s="2" t="s">
        <v>16965</v>
      </c>
      <c r="P317" s="2" t="s">
        <v>6152</v>
      </c>
      <c r="Q317" s="2" t="s">
        <v>6153</v>
      </c>
      <c r="R317" s="2" t="s">
        <v>17757</v>
      </c>
      <c r="S317" s="2" t="s">
        <v>17758</v>
      </c>
      <c r="T317" s="324" t="s">
        <v>17759</v>
      </c>
      <c r="U317" s="283" t="s">
        <v>6154</v>
      </c>
      <c r="V317" s="4" t="s">
        <v>15101</v>
      </c>
      <c r="W317" s="3">
        <v>94</v>
      </c>
      <c r="X317" s="2" t="s">
        <v>2091</v>
      </c>
      <c r="Y317" s="2" t="s">
        <v>6146</v>
      </c>
      <c r="Z317" s="2" t="s">
        <v>6147</v>
      </c>
      <c r="AA317" s="2" t="s">
        <v>6148</v>
      </c>
      <c r="AB317" s="2" t="s">
        <v>6149</v>
      </c>
      <c r="AC317" s="2" t="s">
        <v>17760</v>
      </c>
      <c r="AD317" s="2" t="s">
        <v>17757</v>
      </c>
      <c r="AE317" s="2" t="s">
        <v>17761</v>
      </c>
      <c r="AF317" s="2" t="s">
        <v>17762</v>
      </c>
      <c r="AG317" s="2" t="s">
        <v>6154</v>
      </c>
      <c r="AH317" s="2" t="s">
        <v>6155</v>
      </c>
      <c r="AI317" s="324" t="s">
        <v>6156</v>
      </c>
    </row>
    <row r="318" spans="6:35" ht="15.75" x14ac:dyDescent="0.25">
      <c r="F318" s="312">
        <v>295</v>
      </c>
      <c r="G318" s="314" t="s">
        <v>226</v>
      </c>
      <c r="H318" s="234">
        <v>95</v>
      </c>
      <c r="I318" s="2" t="s">
        <v>2091</v>
      </c>
      <c r="J318" s="2" t="s">
        <v>17763</v>
      </c>
      <c r="K318" s="2" t="s">
        <v>17764</v>
      </c>
      <c r="L318" s="2" t="s">
        <v>15143</v>
      </c>
      <c r="M318" s="2" t="s">
        <v>15144</v>
      </c>
      <c r="N318" s="2" t="s">
        <v>17765</v>
      </c>
      <c r="O318" s="2" t="s">
        <v>16975</v>
      </c>
      <c r="P318" s="2" t="s">
        <v>6163</v>
      </c>
      <c r="Q318" s="2" t="s">
        <v>6164</v>
      </c>
      <c r="R318" s="2" t="s">
        <v>17766</v>
      </c>
      <c r="S318" s="2" t="s">
        <v>17767</v>
      </c>
      <c r="T318" s="324" t="s">
        <v>17768</v>
      </c>
      <c r="U318" s="283" t="s">
        <v>6165</v>
      </c>
      <c r="V318" s="4" t="s">
        <v>15101</v>
      </c>
      <c r="W318" s="3">
        <v>95</v>
      </c>
      <c r="X318" s="2" t="s">
        <v>2091</v>
      </c>
      <c r="Y318" s="2" t="s">
        <v>6157</v>
      </c>
      <c r="Z318" s="2" t="s">
        <v>6158</v>
      </c>
      <c r="AA318" s="2" t="s">
        <v>6159</v>
      </c>
      <c r="AB318" s="2" t="s">
        <v>6160</v>
      </c>
      <c r="AC318" s="2" t="s">
        <v>17769</v>
      </c>
      <c r="AD318" s="2" t="s">
        <v>17766</v>
      </c>
      <c r="AE318" s="2" t="s">
        <v>17770</v>
      </c>
      <c r="AF318" s="2" t="s">
        <v>17771</v>
      </c>
      <c r="AG318" s="2" t="s">
        <v>6165</v>
      </c>
      <c r="AH318" s="2" t="s">
        <v>6166</v>
      </c>
      <c r="AI318" s="324" t="s">
        <v>6167</v>
      </c>
    </row>
    <row r="319" spans="6:35" ht="15.75" x14ac:dyDescent="0.25">
      <c r="F319" s="312">
        <v>296</v>
      </c>
      <c r="G319" s="314" t="s">
        <v>227</v>
      </c>
      <c r="H319" s="234">
        <v>96</v>
      </c>
      <c r="I319" s="2" t="s">
        <v>2092</v>
      </c>
      <c r="J319" s="2" t="s">
        <v>17772</v>
      </c>
      <c r="K319" s="2" t="s">
        <v>17773</v>
      </c>
      <c r="L319" s="2" t="s">
        <v>15094</v>
      </c>
      <c r="M319" s="2" t="s">
        <v>15095</v>
      </c>
      <c r="N319" s="2" t="s">
        <v>17774</v>
      </c>
      <c r="O319" s="2" t="s">
        <v>17775</v>
      </c>
      <c r="P319" s="2" t="s">
        <v>6174</v>
      </c>
      <c r="Q319" s="2" t="s">
        <v>6175</v>
      </c>
      <c r="R319" s="2" t="s">
        <v>17776</v>
      </c>
      <c r="S319" s="2" t="s">
        <v>17777</v>
      </c>
      <c r="T319" s="324" t="s">
        <v>17778</v>
      </c>
      <c r="U319" s="283" t="s">
        <v>6176</v>
      </c>
      <c r="V319" s="4" t="s">
        <v>15101</v>
      </c>
      <c r="W319" s="3">
        <v>96</v>
      </c>
      <c r="X319" s="2" t="s">
        <v>2092</v>
      </c>
      <c r="Y319" s="2" t="s">
        <v>6168</v>
      </c>
      <c r="Z319" s="2" t="s">
        <v>6169</v>
      </c>
      <c r="AA319" s="2" t="s">
        <v>6170</v>
      </c>
      <c r="AB319" s="2" t="s">
        <v>6171</v>
      </c>
      <c r="AC319" s="2" t="s">
        <v>17779</v>
      </c>
      <c r="AD319" s="2" t="s">
        <v>17776</v>
      </c>
      <c r="AE319" s="2" t="s">
        <v>17780</v>
      </c>
      <c r="AF319" s="2" t="s">
        <v>17781</v>
      </c>
      <c r="AG319" s="2" t="s">
        <v>6176</v>
      </c>
      <c r="AH319" s="2" t="s">
        <v>6177</v>
      </c>
      <c r="AI319" s="324" t="s">
        <v>6178</v>
      </c>
    </row>
    <row r="320" spans="6:35" ht="15.75" x14ac:dyDescent="0.25">
      <c r="F320" s="312">
        <v>297</v>
      </c>
      <c r="G320" s="314" t="s">
        <v>229</v>
      </c>
      <c r="H320" s="234">
        <v>97</v>
      </c>
      <c r="I320" s="2" t="s">
        <v>2092</v>
      </c>
      <c r="J320" s="2" t="s">
        <v>17782</v>
      </c>
      <c r="K320" s="2" t="s">
        <v>17783</v>
      </c>
      <c r="L320" s="2" t="s">
        <v>15107</v>
      </c>
      <c r="M320" s="2" t="s">
        <v>15108</v>
      </c>
      <c r="N320" s="2" t="s">
        <v>17784</v>
      </c>
      <c r="O320" s="2" t="s">
        <v>16945</v>
      </c>
      <c r="P320" s="2" t="s">
        <v>6185</v>
      </c>
      <c r="Q320" s="2" t="s">
        <v>6186</v>
      </c>
      <c r="R320" s="2" t="s">
        <v>17785</v>
      </c>
      <c r="S320" s="2" t="s">
        <v>17786</v>
      </c>
      <c r="T320" s="324" t="s">
        <v>17787</v>
      </c>
      <c r="U320" s="283" t="s">
        <v>6187</v>
      </c>
      <c r="V320" s="4" t="s">
        <v>15101</v>
      </c>
      <c r="W320" s="3">
        <v>97</v>
      </c>
      <c r="X320" s="2" t="s">
        <v>2092</v>
      </c>
      <c r="Y320" s="2" t="s">
        <v>6179</v>
      </c>
      <c r="Z320" s="2" t="s">
        <v>6180</v>
      </c>
      <c r="AA320" s="2" t="s">
        <v>6181</v>
      </c>
      <c r="AB320" s="2" t="s">
        <v>6182</v>
      </c>
      <c r="AC320" s="2" t="s">
        <v>17788</v>
      </c>
      <c r="AD320" s="2" t="s">
        <v>17785</v>
      </c>
      <c r="AE320" s="2" t="s">
        <v>17789</v>
      </c>
      <c r="AF320" s="2" t="s">
        <v>17790</v>
      </c>
      <c r="AG320" s="2" t="s">
        <v>6187</v>
      </c>
      <c r="AH320" s="2" t="s">
        <v>6188</v>
      </c>
      <c r="AI320" s="324" t="s">
        <v>6189</v>
      </c>
    </row>
    <row r="321" spans="6:35" ht="15.75" x14ac:dyDescent="0.25">
      <c r="F321" s="312">
        <v>298</v>
      </c>
      <c r="G321" s="314" t="s">
        <v>230</v>
      </c>
      <c r="H321" s="234">
        <v>98</v>
      </c>
      <c r="I321" s="2" t="s">
        <v>2092</v>
      </c>
      <c r="J321" s="2" t="s">
        <v>17791</v>
      </c>
      <c r="K321" s="2" t="s">
        <v>17792</v>
      </c>
      <c r="L321" s="2" t="s">
        <v>15119</v>
      </c>
      <c r="M321" s="2" t="s">
        <v>15120</v>
      </c>
      <c r="N321" s="2" t="s">
        <v>17793</v>
      </c>
      <c r="O321" s="2" t="s">
        <v>16955</v>
      </c>
      <c r="P321" s="2" t="s">
        <v>6196</v>
      </c>
      <c r="Q321" s="2" t="s">
        <v>6197</v>
      </c>
      <c r="R321" s="2" t="s">
        <v>17794</v>
      </c>
      <c r="S321" s="2" t="s">
        <v>17795</v>
      </c>
      <c r="T321" s="324" t="s">
        <v>17796</v>
      </c>
      <c r="U321" s="283" t="s">
        <v>6198</v>
      </c>
      <c r="V321" s="4" t="s">
        <v>15101</v>
      </c>
      <c r="W321" s="3">
        <v>98</v>
      </c>
      <c r="X321" s="2" t="s">
        <v>2092</v>
      </c>
      <c r="Y321" s="2" t="s">
        <v>6190</v>
      </c>
      <c r="Z321" s="2" t="s">
        <v>6191</v>
      </c>
      <c r="AA321" s="2" t="s">
        <v>6192</v>
      </c>
      <c r="AB321" s="2" t="s">
        <v>6193</v>
      </c>
      <c r="AC321" s="2" t="s">
        <v>17797</v>
      </c>
      <c r="AD321" s="2" t="s">
        <v>17794</v>
      </c>
      <c r="AE321" s="2" t="s">
        <v>17798</v>
      </c>
      <c r="AF321" s="2" t="s">
        <v>17799</v>
      </c>
      <c r="AG321" s="2" t="s">
        <v>6198</v>
      </c>
      <c r="AH321" s="2" t="s">
        <v>6199</v>
      </c>
      <c r="AI321" s="324" t="s">
        <v>6200</v>
      </c>
    </row>
    <row r="322" spans="6:35" ht="15.75" x14ac:dyDescent="0.25">
      <c r="F322" s="312">
        <v>299</v>
      </c>
      <c r="G322" s="314" t="s">
        <v>231</v>
      </c>
      <c r="H322" s="234">
        <v>99</v>
      </c>
      <c r="I322" s="2" t="s">
        <v>2092</v>
      </c>
      <c r="J322" s="2" t="s">
        <v>17800</v>
      </c>
      <c r="K322" s="2" t="s">
        <v>17801</v>
      </c>
      <c r="L322" s="2" t="s">
        <v>15131</v>
      </c>
      <c r="M322" s="2" t="s">
        <v>15132</v>
      </c>
      <c r="N322" s="2" t="s">
        <v>16964</v>
      </c>
      <c r="O322" s="2" t="s">
        <v>16965</v>
      </c>
      <c r="P322" s="2" t="s">
        <v>6207</v>
      </c>
      <c r="Q322" s="2" t="s">
        <v>6208</v>
      </c>
      <c r="R322" s="2" t="s">
        <v>17802</v>
      </c>
      <c r="S322" s="2" t="s">
        <v>17803</v>
      </c>
      <c r="T322" s="324" t="s">
        <v>17804</v>
      </c>
      <c r="U322" s="283" t="s">
        <v>6209</v>
      </c>
      <c r="V322" s="4" t="s">
        <v>15101</v>
      </c>
      <c r="W322" s="3">
        <v>99</v>
      </c>
      <c r="X322" s="2" t="s">
        <v>2092</v>
      </c>
      <c r="Y322" s="2" t="s">
        <v>6201</v>
      </c>
      <c r="Z322" s="2" t="s">
        <v>6202</v>
      </c>
      <c r="AA322" s="2" t="s">
        <v>6203</v>
      </c>
      <c r="AB322" s="2" t="s">
        <v>6204</v>
      </c>
      <c r="AC322" s="2" t="s">
        <v>17805</v>
      </c>
      <c r="AD322" s="2" t="s">
        <v>17802</v>
      </c>
      <c r="AE322" s="2" t="s">
        <v>17806</v>
      </c>
      <c r="AF322" s="2" t="s">
        <v>17807</v>
      </c>
      <c r="AG322" s="2" t="s">
        <v>6209</v>
      </c>
      <c r="AH322" s="2" t="s">
        <v>6210</v>
      </c>
      <c r="AI322" s="324" t="s">
        <v>6211</v>
      </c>
    </row>
    <row r="323" spans="6:35" ht="15.75" x14ac:dyDescent="0.25">
      <c r="F323" s="312">
        <v>300</v>
      </c>
      <c r="G323" s="314" t="s">
        <v>232</v>
      </c>
      <c r="H323" s="234">
        <v>100</v>
      </c>
      <c r="I323" s="2" t="s">
        <v>2092</v>
      </c>
      <c r="J323" s="2" t="s">
        <v>17808</v>
      </c>
      <c r="K323" s="2" t="s">
        <v>17809</v>
      </c>
      <c r="L323" s="2" t="s">
        <v>15143</v>
      </c>
      <c r="M323" s="2" t="s">
        <v>15144</v>
      </c>
      <c r="N323" s="2" t="s">
        <v>17810</v>
      </c>
      <c r="O323" s="2" t="s">
        <v>16975</v>
      </c>
      <c r="P323" s="2" t="s">
        <v>6218</v>
      </c>
      <c r="Q323" s="2" t="s">
        <v>6219</v>
      </c>
      <c r="R323" s="2" t="s">
        <v>17811</v>
      </c>
      <c r="S323" s="2" t="s">
        <v>17812</v>
      </c>
      <c r="T323" s="324" t="s">
        <v>17813</v>
      </c>
      <c r="U323" s="283" t="s">
        <v>6220</v>
      </c>
      <c r="V323" s="4" t="s">
        <v>15101</v>
      </c>
      <c r="W323" s="3">
        <v>100</v>
      </c>
      <c r="X323" s="2" t="s">
        <v>2092</v>
      </c>
      <c r="Y323" s="2" t="s">
        <v>6212</v>
      </c>
      <c r="Z323" s="2" t="s">
        <v>6213</v>
      </c>
      <c r="AA323" s="2" t="s">
        <v>6214</v>
      </c>
      <c r="AB323" s="2" t="s">
        <v>6215</v>
      </c>
      <c r="AC323" s="2" t="s">
        <v>17814</v>
      </c>
      <c r="AD323" s="2" t="s">
        <v>17811</v>
      </c>
      <c r="AE323" s="2" t="s">
        <v>17815</v>
      </c>
      <c r="AF323" s="2" t="s">
        <v>17816</v>
      </c>
      <c r="AG323" s="2" t="s">
        <v>6220</v>
      </c>
      <c r="AH323" s="2" t="s">
        <v>6221</v>
      </c>
      <c r="AI323" s="324" t="s">
        <v>6222</v>
      </c>
    </row>
    <row r="324" spans="6:35" ht="15.75" x14ac:dyDescent="0.25">
      <c r="F324" s="312">
        <v>301</v>
      </c>
      <c r="G324" s="314" t="s">
        <v>106</v>
      </c>
      <c r="H324" s="239">
        <v>1</v>
      </c>
      <c r="I324" s="29" t="s">
        <v>2232</v>
      </c>
      <c r="J324" s="29" t="s">
        <v>17817</v>
      </c>
      <c r="K324" s="29" t="s">
        <v>17818</v>
      </c>
      <c r="L324" s="29" t="s">
        <v>15094</v>
      </c>
      <c r="M324" s="29" t="s">
        <v>15095</v>
      </c>
      <c r="N324" s="29" t="s">
        <v>17819</v>
      </c>
      <c r="O324" s="29" t="s">
        <v>17820</v>
      </c>
      <c r="P324" s="29" t="s">
        <v>4219</v>
      </c>
      <c r="Q324" s="29" t="s">
        <v>4220</v>
      </c>
      <c r="R324" s="29" t="s">
        <v>17821</v>
      </c>
      <c r="S324" s="29" t="s">
        <v>17822</v>
      </c>
      <c r="T324" s="332" t="s">
        <v>17823</v>
      </c>
      <c r="U324" s="283" t="s">
        <v>4221</v>
      </c>
      <c r="V324" s="333" t="s">
        <v>15101</v>
      </c>
      <c r="W324" s="334">
        <v>1</v>
      </c>
      <c r="X324" s="47" t="s">
        <v>2232</v>
      </c>
      <c r="Y324" s="47" t="s">
        <v>4213</v>
      </c>
      <c r="Z324" s="47" t="s">
        <v>4214</v>
      </c>
      <c r="AA324" s="47" t="s">
        <v>4215</v>
      </c>
      <c r="AB324" s="47" t="s">
        <v>4216</v>
      </c>
      <c r="AC324" s="47" t="s">
        <v>17824</v>
      </c>
      <c r="AD324" s="47" t="s">
        <v>17821</v>
      </c>
      <c r="AE324" s="47" t="s">
        <v>17825</v>
      </c>
      <c r="AF324" s="47" t="s">
        <v>17826</v>
      </c>
      <c r="AG324" s="47" t="s">
        <v>4221</v>
      </c>
      <c r="AH324" s="47" t="s">
        <v>4222</v>
      </c>
      <c r="AI324" s="332" t="s">
        <v>4223</v>
      </c>
    </row>
    <row r="325" spans="6:35" ht="15.75" x14ac:dyDescent="0.25">
      <c r="F325" s="312">
        <v>302</v>
      </c>
      <c r="G325" s="314" t="s">
        <v>109</v>
      </c>
      <c r="H325" s="239">
        <v>2</v>
      </c>
      <c r="I325" s="29" t="s">
        <v>2232</v>
      </c>
      <c r="J325" s="29" t="s">
        <v>17827</v>
      </c>
      <c r="K325" s="29" t="s">
        <v>17828</v>
      </c>
      <c r="L325" s="29" t="s">
        <v>15107</v>
      </c>
      <c r="M325" s="29" t="s">
        <v>15108</v>
      </c>
      <c r="N325" s="29" t="s">
        <v>17829</v>
      </c>
      <c r="O325" s="29" t="s">
        <v>17830</v>
      </c>
      <c r="P325" s="29" t="s">
        <v>4230</v>
      </c>
      <c r="Q325" s="29" t="s">
        <v>4231</v>
      </c>
      <c r="R325" s="29" t="s">
        <v>17831</v>
      </c>
      <c r="S325" s="29" t="s">
        <v>17832</v>
      </c>
      <c r="T325" s="332" t="s">
        <v>17833</v>
      </c>
      <c r="U325" s="283" t="s">
        <v>4232</v>
      </c>
      <c r="V325" s="333" t="s">
        <v>15101</v>
      </c>
      <c r="W325" s="334">
        <v>2</v>
      </c>
      <c r="X325" s="47" t="s">
        <v>2232</v>
      </c>
      <c r="Y325" s="47" t="s">
        <v>4224</v>
      </c>
      <c r="Z325" s="47" t="s">
        <v>4225</v>
      </c>
      <c r="AA325" s="47" t="s">
        <v>4226</v>
      </c>
      <c r="AB325" s="47" t="s">
        <v>4227</v>
      </c>
      <c r="AC325" s="47" t="s">
        <v>17834</v>
      </c>
      <c r="AD325" s="47" t="s">
        <v>17831</v>
      </c>
      <c r="AE325" s="47" t="s">
        <v>17835</v>
      </c>
      <c r="AF325" s="47" t="s">
        <v>17836</v>
      </c>
      <c r="AG325" s="47" t="s">
        <v>4232</v>
      </c>
      <c r="AH325" s="47" t="s">
        <v>4233</v>
      </c>
      <c r="AI325" s="332" t="s">
        <v>4234</v>
      </c>
    </row>
    <row r="326" spans="6:35" ht="15.75" x14ac:dyDescent="0.25">
      <c r="F326" s="312">
        <v>303</v>
      </c>
      <c r="G326" s="314" t="s">
        <v>111</v>
      </c>
      <c r="H326" s="239">
        <v>3</v>
      </c>
      <c r="I326" s="29" t="s">
        <v>2232</v>
      </c>
      <c r="J326" s="29" t="s">
        <v>17837</v>
      </c>
      <c r="K326" s="29" t="s">
        <v>17838</v>
      </c>
      <c r="L326" s="29" t="s">
        <v>15119</v>
      </c>
      <c r="M326" s="29" t="s">
        <v>15120</v>
      </c>
      <c r="N326" s="29" t="s">
        <v>17839</v>
      </c>
      <c r="O326" s="29" t="s">
        <v>17840</v>
      </c>
      <c r="P326" s="29" t="s">
        <v>4241</v>
      </c>
      <c r="Q326" s="29" t="s">
        <v>4242</v>
      </c>
      <c r="R326" s="29" t="s">
        <v>17841</v>
      </c>
      <c r="S326" s="29" t="s">
        <v>17842</v>
      </c>
      <c r="T326" s="332" t="s">
        <v>17843</v>
      </c>
      <c r="U326" s="283" t="s">
        <v>4243</v>
      </c>
      <c r="V326" s="333" t="s">
        <v>15101</v>
      </c>
      <c r="W326" s="334">
        <v>3</v>
      </c>
      <c r="X326" s="47" t="s">
        <v>2232</v>
      </c>
      <c r="Y326" s="47" t="s">
        <v>4235</v>
      </c>
      <c r="Z326" s="47" t="s">
        <v>4236</v>
      </c>
      <c r="AA326" s="47" t="s">
        <v>4237</v>
      </c>
      <c r="AB326" s="47" t="s">
        <v>4238</v>
      </c>
      <c r="AC326" s="47" t="s">
        <v>17844</v>
      </c>
      <c r="AD326" s="47" t="s">
        <v>17841</v>
      </c>
      <c r="AE326" s="47" t="s">
        <v>17845</v>
      </c>
      <c r="AF326" s="47" t="s">
        <v>17846</v>
      </c>
      <c r="AG326" s="47" t="s">
        <v>4243</v>
      </c>
      <c r="AH326" s="47" t="s">
        <v>4244</v>
      </c>
      <c r="AI326" s="332" t="s">
        <v>4245</v>
      </c>
    </row>
    <row r="327" spans="6:35" ht="15.75" x14ac:dyDescent="0.25">
      <c r="F327" s="312">
        <v>304</v>
      </c>
      <c r="G327" s="314" t="s">
        <v>113</v>
      </c>
      <c r="H327" s="239">
        <v>4</v>
      </c>
      <c r="I327" s="29" t="s">
        <v>2232</v>
      </c>
      <c r="J327" s="29" t="s">
        <v>17847</v>
      </c>
      <c r="K327" s="29" t="s">
        <v>17848</v>
      </c>
      <c r="L327" s="29" t="s">
        <v>15131</v>
      </c>
      <c r="M327" s="29" t="s">
        <v>15132</v>
      </c>
      <c r="N327" s="29" t="s">
        <v>17849</v>
      </c>
      <c r="O327" s="29" t="s">
        <v>17850</v>
      </c>
      <c r="P327" s="29" t="s">
        <v>4252</v>
      </c>
      <c r="Q327" s="29" t="s">
        <v>4253</v>
      </c>
      <c r="R327" s="29" t="s">
        <v>17851</v>
      </c>
      <c r="S327" s="29" t="s">
        <v>17852</v>
      </c>
      <c r="T327" s="332" t="s">
        <v>17853</v>
      </c>
      <c r="U327" s="283" t="s">
        <v>4254</v>
      </c>
      <c r="V327" s="333" t="s">
        <v>15101</v>
      </c>
      <c r="W327" s="334">
        <v>4</v>
      </c>
      <c r="X327" s="47" t="s">
        <v>2232</v>
      </c>
      <c r="Y327" s="47" t="s">
        <v>4246</v>
      </c>
      <c r="Z327" s="47" t="s">
        <v>4247</v>
      </c>
      <c r="AA327" s="47" t="s">
        <v>4248</v>
      </c>
      <c r="AB327" s="47" t="s">
        <v>4249</v>
      </c>
      <c r="AC327" s="47" t="s">
        <v>17854</v>
      </c>
      <c r="AD327" s="47" t="s">
        <v>17851</v>
      </c>
      <c r="AE327" s="47" t="s">
        <v>17855</v>
      </c>
      <c r="AF327" s="47" t="s">
        <v>17856</v>
      </c>
      <c r="AG327" s="47" t="s">
        <v>4254</v>
      </c>
      <c r="AH327" s="47" t="s">
        <v>4255</v>
      </c>
      <c r="AI327" s="332" t="s">
        <v>4256</v>
      </c>
    </row>
    <row r="328" spans="6:35" ht="15.75" x14ac:dyDescent="0.25">
      <c r="F328" s="312">
        <v>305</v>
      </c>
      <c r="G328" s="314" t="s">
        <v>115</v>
      </c>
      <c r="H328" s="239">
        <v>5</v>
      </c>
      <c r="I328" s="29" t="s">
        <v>2232</v>
      </c>
      <c r="J328" s="29" t="s">
        <v>17857</v>
      </c>
      <c r="K328" s="29" t="s">
        <v>17858</v>
      </c>
      <c r="L328" s="29" t="s">
        <v>15143</v>
      </c>
      <c r="M328" s="29" t="s">
        <v>15144</v>
      </c>
      <c r="N328" s="29" t="s">
        <v>17859</v>
      </c>
      <c r="O328" s="29" t="s">
        <v>17860</v>
      </c>
      <c r="P328" s="29" t="s">
        <v>4263</v>
      </c>
      <c r="Q328" s="29" t="s">
        <v>4264</v>
      </c>
      <c r="R328" s="29" t="s">
        <v>17861</v>
      </c>
      <c r="S328" s="29" t="s">
        <v>17862</v>
      </c>
      <c r="T328" s="332" t="s">
        <v>17863</v>
      </c>
      <c r="U328" s="283" t="s">
        <v>4265</v>
      </c>
      <c r="V328" s="333" t="s">
        <v>15101</v>
      </c>
      <c r="W328" s="334">
        <v>5</v>
      </c>
      <c r="X328" s="47" t="s">
        <v>2232</v>
      </c>
      <c r="Y328" s="47" t="s">
        <v>4257</v>
      </c>
      <c r="Z328" s="47" t="s">
        <v>4258</v>
      </c>
      <c r="AA328" s="47" t="s">
        <v>4259</v>
      </c>
      <c r="AB328" s="47" t="s">
        <v>4260</v>
      </c>
      <c r="AC328" s="47" t="s">
        <v>17864</v>
      </c>
      <c r="AD328" s="47" t="s">
        <v>17861</v>
      </c>
      <c r="AE328" s="47" t="s">
        <v>17865</v>
      </c>
      <c r="AF328" s="47" t="s">
        <v>17866</v>
      </c>
      <c r="AG328" s="47" t="s">
        <v>4265</v>
      </c>
      <c r="AH328" s="47" t="s">
        <v>4266</v>
      </c>
      <c r="AI328" s="332" t="s">
        <v>4267</v>
      </c>
    </row>
    <row r="329" spans="6:35" ht="15.75" x14ac:dyDescent="0.25">
      <c r="F329" s="312">
        <v>306</v>
      </c>
      <c r="G329" s="314" t="s">
        <v>117</v>
      </c>
      <c r="H329" s="239">
        <v>6</v>
      </c>
      <c r="I329" s="29" t="s">
        <v>2233</v>
      </c>
      <c r="J329" s="29" t="s">
        <v>17867</v>
      </c>
      <c r="K329" s="29" t="s">
        <v>17868</v>
      </c>
      <c r="L329" s="29" t="s">
        <v>15094</v>
      </c>
      <c r="M329" s="29" t="s">
        <v>15095</v>
      </c>
      <c r="N329" s="29" t="s">
        <v>17869</v>
      </c>
      <c r="O329" s="29" t="s">
        <v>17870</v>
      </c>
      <c r="P329" s="29" t="s">
        <v>4272</v>
      </c>
      <c r="Q329" s="29" t="s">
        <v>4273</v>
      </c>
      <c r="R329" s="29" t="s">
        <v>17871</v>
      </c>
      <c r="S329" s="29" t="s">
        <v>17872</v>
      </c>
      <c r="T329" s="332" t="s">
        <v>17873</v>
      </c>
      <c r="U329" s="283" t="s">
        <v>4274</v>
      </c>
      <c r="V329" s="333" t="s">
        <v>15101</v>
      </c>
      <c r="W329" s="334">
        <v>6</v>
      </c>
      <c r="X329" s="47" t="s">
        <v>2233</v>
      </c>
      <c r="Y329" s="47" t="s">
        <v>4268</v>
      </c>
      <c r="Z329" s="47" t="s">
        <v>4269</v>
      </c>
      <c r="AA329" s="47" t="s">
        <v>4215</v>
      </c>
      <c r="AB329" s="47" t="s">
        <v>4216</v>
      </c>
      <c r="AC329" s="47" t="s">
        <v>17874</v>
      </c>
      <c r="AD329" s="47" t="s">
        <v>17871</v>
      </c>
      <c r="AE329" s="47" t="s">
        <v>17875</v>
      </c>
      <c r="AF329" s="47" t="s">
        <v>17876</v>
      </c>
      <c r="AG329" s="47" t="s">
        <v>4274</v>
      </c>
      <c r="AH329" s="47" t="s">
        <v>4275</v>
      </c>
      <c r="AI329" s="332" t="s">
        <v>4276</v>
      </c>
    </row>
    <row r="330" spans="6:35" ht="15.75" x14ac:dyDescent="0.25">
      <c r="F330" s="312">
        <v>307</v>
      </c>
      <c r="G330" s="314" t="s">
        <v>119</v>
      </c>
      <c r="H330" s="239">
        <v>7</v>
      </c>
      <c r="I330" s="29" t="s">
        <v>2233</v>
      </c>
      <c r="J330" s="29" t="s">
        <v>17877</v>
      </c>
      <c r="K330" s="29" t="s">
        <v>17878</v>
      </c>
      <c r="L330" s="29" t="s">
        <v>15107</v>
      </c>
      <c r="M330" s="29" t="s">
        <v>15108</v>
      </c>
      <c r="N330" s="29" t="s">
        <v>17879</v>
      </c>
      <c r="O330" s="29" t="s">
        <v>17880</v>
      </c>
      <c r="P330" s="29" t="s">
        <v>4281</v>
      </c>
      <c r="Q330" s="29" t="s">
        <v>4282</v>
      </c>
      <c r="R330" s="29" t="s">
        <v>17881</v>
      </c>
      <c r="S330" s="29" t="s">
        <v>17882</v>
      </c>
      <c r="T330" s="332" t="s">
        <v>17883</v>
      </c>
      <c r="U330" s="283" t="s">
        <v>4283</v>
      </c>
      <c r="V330" s="333" t="s">
        <v>15101</v>
      </c>
      <c r="W330" s="334">
        <v>7</v>
      </c>
      <c r="X330" s="47" t="s">
        <v>2233</v>
      </c>
      <c r="Y330" s="47" t="s">
        <v>4277</v>
      </c>
      <c r="Z330" s="47" t="s">
        <v>4278</v>
      </c>
      <c r="AA330" s="47" t="s">
        <v>4226</v>
      </c>
      <c r="AB330" s="47" t="s">
        <v>4227</v>
      </c>
      <c r="AC330" s="47" t="s">
        <v>17884</v>
      </c>
      <c r="AD330" s="47" t="s">
        <v>17881</v>
      </c>
      <c r="AE330" s="47" t="s">
        <v>17885</v>
      </c>
      <c r="AF330" s="47" t="s">
        <v>17886</v>
      </c>
      <c r="AG330" s="47" t="s">
        <v>4283</v>
      </c>
      <c r="AH330" s="47" t="s">
        <v>4284</v>
      </c>
      <c r="AI330" s="332" t="s">
        <v>4285</v>
      </c>
    </row>
    <row r="331" spans="6:35" ht="15.75" x14ac:dyDescent="0.25">
      <c r="F331" s="312">
        <v>308</v>
      </c>
      <c r="G331" s="314" t="s">
        <v>120</v>
      </c>
      <c r="H331" s="239">
        <v>8</v>
      </c>
      <c r="I331" s="29" t="s">
        <v>2233</v>
      </c>
      <c r="J331" s="29" t="s">
        <v>17887</v>
      </c>
      <c r="K331" s="29" t="s">
        <v>17888</v>
      </c>
      <c r="L331" s="29" t="s">
        <v>15119</v>
      </c>
      <c r="M331" s="29" t="s">
        <v>15120</v>
      </c>
      <c r="N331" s="29" t="s">
        <v>17889</v>
      </c>
      <c r="O331" s="29" t="s">
        <v>17890</v>
      </c>
      <c r="P331" s="29" t="s">
        <v>4290</v>
      </c>
      <c r="Q331" s="29" t="s">
        <v>4291</v>
      </c>
      <c r="R331" s="29" t="s">
        <v>17891</v>
      </c>
      <c r="S331" s="29" t="s">
        <v>17892</v>
      </c>
      <c r="T331" s="332" t="s">
        <v>17893</v>
      </c>
      <c r="U331" s="283" t="s">
        <v>4292</v>
      </c>
      <c r="V331" s="333" t="s">
        <v>15101</v>
      </c>
      <c r="W331" s="334">
        <v>8</v>
      </c>
      <c r="X331" s="47" t="s">
        <v>2233</v>
      </c>
      <c r="Y331" s="47" t="s">
        <v>4286</v>
      </c>
      <c r="Z331" s="47" t="s">
        <v>4287</v>
      </c>
      <c r="AA331" s="47" t="s">
        <v>4237</v>
      </c>
      <c r="AB331" s="47" t="s">
        <v>4238</v>
      </c>
      <c r="AC331" s="47" t="s">
        <v>17894</v>
      </c>
      <c r="AD331" s="47" t="s">
        <v>17891</v>
      </c>
      <c r="AE331" s="47" t="s">
        <v>17895</v>
      </c>
      <c r="AF331" s="47" t="s">
        <v>17896</v>
      </c>
      <c r="AG331" s="47" t="s">
        <v>4292</v>
      </c>
      <c r="AH331" s="47" t="s">
        <v>4293</v>
      </c>
      <c r="AI331" s="332" t="s">
        <v>4294</v>
      </c>
    </row>
    <row r="332" spans="6:35" ht="15.75" x14ac:dyDescent="0.25">
      <c r="F332" s="312">
        <v>309</v>
      </c>
      <c r="G332" s="314" t="s">
        <v>121</v>
      </c>
      <c r="H332" s="239">
        <v>9</v>
      </c>
      <c r="I332" s="29" t="s">
        <v>2233</v>
      </c>
      <c r="J332" s="29" t="s">
        <v>17897</v>
      </c>
      <c r="K332" s="29" t="s">
        <v>17898</v>
      </c>
      <c r="L332" s="29" t="s">
        <v>15131</v>
      </c>
      <c r="M332" s="29" t="s">
        <v>15132</v>
      </c>
      <c r="N332" s="29" t="s">
        <v>17899</v>
      </c>
      <c r="O332" s="29" t="s">
        <v>17900</v>
      </c>
      <c r="P332" s="29" t="s">
        <v>4299</v>
      </c>
      <c r="Q332" s="29" t="s">
        <v>4300</v>
      </c>
      <c r="R332" s="29" t="s">
        <v>17901</v>
      </c>
      <c r="S332" s="29" t="s">
        <v>17902</v>
      </c>
      <c r="T332" s="332" t="s">
        <v>17903</v>
      </c>
      <c r="U332" s="283" t="s">
        <v>4301</v>
      </c>
      <c r="V332" s="333" t="s">
        <v>15101</v>
      </c>
      <c r="W332" s="334">
        <v>9</v>
      </c>
      <c r="X332" s="47" t="s">
        <v>2233</v>
      </c>
      <c r="Y332" s="47" t="s">
        <v>4295</v>
      </c>
      <c r="Z332" s="47" t="s">
        <v>4296</v>
      </c>
      <c r="AA332" s="47" t="s">
        <v>4248</v>
      </c>
      <c r="AB332" s="47" t="s">
        <v>4249</v>
      </c>
      <c r="AC332" s="47" t="s">
        <v>17904</v>
      </c>
      <c r="AD332" s="47" t="s">
        <v>17901</v>
      </c>
      <c r="AE332" s="47" t="s">
        <v>17905</v>
      </c>
      <c r="AF332" s="47" t="s">
        <v>17906</v>
      </c>
      <c r="AG332" s="47" t="s">
        <v>4301</v>
      </c>
      <c r="AH332" s="47" t="s">
        <v>4302</v>
      </c>
      <c r="AI332" s="332" t="s">
        <v>4303</v>
      </c>
    </row>
    <row r="333" spans="6:35" ht="15.75" x14ac:dyDescent="0.25">
      <c r="F333" s="312">
        <v>310</v>
      </c>
      <c r="G333" s="314" t="s">
        <v>122</v>
      </c>
      <c r="H333" s="239">
        <v>10</v>
      </c>
      <c r="I333" s="29" t="s">
        <v>2233</v>
      </c>
      <c r="J333" s="29" t="s">
        <v>17907</v>
      </c>
      <c r="K333" s="29" t="s">
        <v>17908</v>
      </c>
      <c r="L333" s="29" t="s">
        <v>15143</v>
      </c>
      <c r="M333" s="29" t="s">
        <v>15144</v>
      </c>
      <c r="N333" s="29" t="s">
        <v>17909</v>
      </c>
      <c r="O333" s="29" t="s">
        <v>17910</v>
      </c>
      <c r="P333" s="29" t="s">
        <v>4308</v>
      </c>
      <c r="Q333" s="29" t="s">
        <v>4309</v>
      </c>
      <c r="R333" s="29" t="s">
        <v>17911</v>
      </c>
      <c r="S333" s="29" t="s">
        <v>17912</v>
      </c>
      <c r="T333" s="332" t="s">
        <v>17913</v>
      </c>
      <c r="U333" s="283" t="s">
        <v>4310</v>
      </c>
      <c r="V333" s="333" t="s">
        <v>15101</v>
      </c>
      <c r="W333" s="334">
        <v>10</v>
      </c>
      <c r="X333" s="47" t="s">
        <v>2233</v>
      </c>
      <c r="Y333" s="47" t="s">
        <v>4304</v>
      </c>
      <c r="Z333" s="47" t="s">
        <v>4305</v>
      </c>
      <c r="AA333" s="47" t="s">
        <v>4259</v>
      </c>
      <c r="AB333" s="47" t="s">
        <v>4260</v>
      </c>
      <c r="AC333" s="47" t="s">
        <v>17914</v>
      </c>
      <c r="AD333" s="47" t="s">
        <v>17911</v>
      </c>
      <c r="AE333" s="47" t="s">
        <v>17915</v>
      </c>
      <c r="AF333" s="47" t="s">
        <v>17916</v>
      </c>
      <c r="AG333" s="47" t="s">
        <v>4310</v>
      </c>
      <c r="AH333" s="47" t="s">
        <v>4311</v>
      </c>
      <c r="AI333" s="332" t="s">
        <v>4312</v>
      </c>
    </row>
    <row r="334" spans="6:35" ht="15.75" x14ac:dyDescent="0.25">
      <c r="F334" s="312">
        <v>311</v>
      </c>
      <c r="G334" s="314" t="s">
        <v>123</v>
      </c>
      <c r="H334" s="239">
        <v>11</v>
      </c>
      <c r="I334" s="29" t="s">
        <v>2234</v>
      </c>
      <c r="J334" s="29" t="s">
        <v>17917</v>
      </c>
      <c r="K334" s="29" t="s">
        <v>17918</v>
      </c>
      <c r="L334" s="29" t="s">
        <v>15094</v>
      </c>
      <c r="M334" s="29" t="s">
        <v>15095</v>
      </c>
      <c r="N334" s="29" t="s">
        <v>17919</v>
      </c>
      <c r="O334" s="29" t="s">
        <v>17920</v>
      </c>
      <c r="P334" s="29" t="s">
        <v>4317</v>
      </c>
      <c r="Q334" s="29" t="s">
        <v>4318</v>
      </c>
      <c r="R334" s="29" t="s">
        <v>17921</v>
      </c>
      <c r="S334" s="29" t="s">
        <v>17922</v>
      </c>
      <c r="T334" s="332" t="s">
        <v>17923</v>
      </c>
      <c r="U334" s="283" t="s">
        <v>4319</v>
      </c>
      <c r="V334" s="333" t="s">
        <v>15101</v>
      </c>
      <c r="W334" s="334">
        <v>11</v>
      </c>
      <c r="X334" s="47" t="s">
        <v>2234</v>
      </c>
      <c r="Y334" s="47" t="s">
        <v>4313</v>
      </c>
      <c r="Z334" s="47" t="s">
        <v>4314</v>
      </c>
      <c r="AA334" s="47" t="s">
        <v>4215</v>
      </c>
      <c r="AB334" s="47" t="s">
        <v>4216</v>
      </c>
      <c r="AC334" s="47" t="s">
        <v>17924</v>
      </c>
      <c r="AD334" s="47" t="s">
        <v>17921</v>
      </c>
      <c r="AE334" s="47" t="s">
        <v>17925</v>
      </c>
      <c r="AF334" s="47" t="s">
        <v>17926</v>
      </c>
      <c r="AG334" s="47" t="s">
        <v>4319</v>
      </c>
      <c r="AH334" s="47" t="s">
        <v>4320</v>
      </c>
      <c r="AI334" s="332" t="s">
        <v>4321</v>
      </c>
    </row>
    <row r="335" spans="6:35" ht="15.75" x14ac:dyDescent="0.25">
      <c r="F335" s="312">
        <v>312</v>
      </c>
      <c r="G335" s="314" t="s">
        <v>125</v>
      </c>
      <c r="H335" s="239">
        <v>12</v>
      </c>
      <c r="I335" s="29" t="s">
        <v>2234</v>
      </c>
      <c r="J335" s="29" t="s">
        <v>17927</v>
      </c>
      <c r="K335" s="29" t="s">
        <v>17928</v>
      </c>
      <c r="L335" s="29" t="s">
        <v>15107</v>
      </c>
      <c r="M335" s="29" t="s">
        <v>15108</v>
      </c>
      <c r="N335" s="29" t="s">
        <v>17929</v>
      </c>
      <c r="O335" s="29" t="s">
        <v>17930</v>
      </c>
      <c r="P335" s="29" t="s">
        <v>4326</v>
      </c>
      <c r="Q335" s="29" t="s">
        <v>4327</v>
      </c>
      <c r="R335" s="29" t="s">
        <v>17931</v>
      </c>
      <c r="S335" s="29" t="s">
        <v>17932</v>
      </c>
      <c r="T335" s="332" t="s">
        <v>17933</v>
      </c>
      <c r="U335" s="283" t="s">
        <v>4328</v>
      </c>
      <c r="V335" s="333" t="s">
        <v>15101</v>
      </c>
      <c r="W335" s="334">
        <v>12</v>
      </c>
      <c r="X335" s="47" t="s">
        <v>2234</v>
      </c>
      <c r="Y335" s="47" t="s">
        <v>4322</v>
      </c>
      <c r="Z335" s="47" t="s">
        <v>4323</v>
      </c>
      <c r="AA335" s="47" t="s">
        <v>4226</v>
      </c>
      <c r="AB335" s="47" t="s">
        <v>4227</v>
      </c>
      <c r="AC335" s="47" t="s">
        <v>17934</v>
      </c>
      <c r="AD335" s="47" t="s">
        <v>17931</v>
      </c>
      <c r="AE335" s="47" t="s">
        <v>17935</v>
      </c>
      <c r="AF335" s="47" t="s">
        <v>17936</v>
      </c>
      <c r="AG335" s="47" t="s">
        <v>4328</v>
      </c>
      <c r="AH335" s="47" t="s">
        <v>4329</v>
      </c>
      <c r="AI335" s="332" t="s">
        <v>4330</v>
      </c>
    </row>
    <row r="336" spans="6:35" ht="15.75" x14ac:dyDescent="0.25">
      <c r="F336" s="312">
        <v>313</v>
      </c>
      <c r="G336" s="314" t="s">
        <v>126</v>
      </c>
      <c r="H336" s="239">
        <v>13</v>
      </c>
      <c r="I336" s="29" t="s">
        <v>2234</v>
      </c>
      <c r="J336" s="29" t="s">
        <v>17937</v>
      </c>
      <c r="K336" s="29" t="s">
        <v>17938</v>
      </c>
      <c r="L336" s="29" t="s">
        <v>15119</v>
      </c>
      <c r="M336" s="29" t="s">
        <v>15120</v>
      </c>
      <c r="N336" s="29" t="s">
        <v>17939</v>
      </c>
      <c r="O336" s="29" t="s">
        <v>17940</v>
      </c>
      <c r="P336" s="29" t="s">
        <v>4335</v>
      </c>
      <c r="Q336" s="29" t="s">
        <v>4336</v>
      </c>
      <c r="R336" s="29" t="s">
        <v>17941</v>
      </c>
      <c r="S336" s="29" t="s">
        <v>17942</v>
      </c>
      <c r="T336" s="332" t="s">
        <v>17943</v>
      </c>
      <c r="U336" s="283" t="s">
        <v>4337</v>
      </c>
      <c r="V336" s="333" t="s">
        <v>15101</v>
      </c>
      <c r="W336" s="334">
        <v>13</v>
      </c>
      <c r="X336" s="47" t="s">
        <v>2234</v>
      </c>
      <c r="Y336" s="47" t="s">
        <v>4331</v>
      </c>
      <c r="Z336" s="47" t="s">
        <v>4332</v>
      </c>
      <c r="AA336" s="47" t="s">
        <v>4237</v>
      </c>
      <c r="AB336" s="47" t="s">
        <v>4238</v>
      </c>
      <c r="AC336" s="47" t="s">
        <v>17944</v>
      </c>
      <c r="AD336" s="47" t="s">
        <v>17941</v>
      </c>
      <c r="AE336" s="47" t="s">
        <v>17945</v>
      </c>
      <c r="AF336" s="47" t="s">
        <v>17946</v>
      </c>
      <c r="AG336" s="47" t="s">
        <v>4337</v>
      </c>
      <c r="AH336" s="47" t="s">
        <v>4338</v>
      </c>
      <c r="AI336" s="332" t="s">
        <v>4339</v>
      </c>
    </row>
    <row r="337" spans="6:35" ht="15.75" x14ac:dyDescent="0.25">
      <c r="F337" s="312">
        <v>314</v>
      </c>
      <c r="G337" s="314" t="s">
        <v>127</v>
      </c>
      <c r="H337" s="239">
        <v>14</v>
      </c>
      <c r="I337" s="29" t="s">
        <v>2234</v>
      </c>
      <c r="J337" s="29" t="s">
        <v>17947</v>
      </c>
      <c r="K337" s="29" t="s">
        <v>17948</v>
      </c>
      <c r="L337" s="29" t="s">
        <v>15131</v>
      </c>
      <c r="M337" s="29" t="s">
        <v>15132</v>
      </c>
      <c r="N337" s="29" t="s">
        <v>17949</v>
      </c>
      <c r="O337" s="29" t="s">
        <v>17950</v>
      </c>
      <c r="P337" s="29" t="s">
        <v>4344</v>
      </c>
      <c r="Q337" s="29" t="s">
        <v>4345</v>
      </c>
      <c r="R337" s="29" t="s">
        <v>17951</v>
      </c>
      <c r="S337" s="29" t="s">
        <v>17952</v>
      </c>
      <c r="T337" s="332" t="s">
        <v>17953</v>
      </c>
      <c r="U337" s="283" t="s">
        <v>4346</v>
      </c>
      <c r="V337" s="333" t="s">
        <v>15101</v>
      </c>
      <c r="W337" s="334">
        <v>14</v>
      </c>
      <c r="X337" s="47" t="s">
        <v>2234</v>
      </c>
      <c r="Y337" s="47" t="s">
        <v>4340</v>
      </c>
      <c r="Z337" s="47" t="s">
        <v>4341</v>
      </c>
      <c r="AA337" s="47" t="s">
        <v>4248</v>
      </c>
      <c r="AB337" s="47" t="s">
        <v>4249</v>
      </c>
      <c r="AC337" s="47" t="s">
        <v>17954</v>
      </c>
      <c r="AD337" s="47" t="s">
        <v>17951</v>
      </c>
      <c r="AE337" s="47" t="s">
        <v>17955</v>
      </c>
      <c r="AF337" s="47" t="s">
        <v>17956</v>
      </c>
      <c r="AG337" s="47" t="s">
        <v>4346</v>
      </c>
      <c r="AH337" s="47" t="s">
        <v>4347</v>
      </c>
      <c r="AI337" s="332" t="s">
        <v>4348</v>
      </c>
    </row>
    <row r="338" spans="6:35" ht="15.75" x14ac:dyDescent="0.25">
      <c r="F338" s="312">
        <v>315</v>
      </c>
      <c r="G338" s="314" t="s">
        <v>128</v>
      </c>
      <c r="H338" s="239">
        <v>15</v>
      </c>
      <c r="I338" s="29" t="s">
        <v>2234</v>
      </c>
      <c r="J338" s="29" t="s">
        <v>17957</v>
      </c>
      <c r="K338" s="29" t="s">
        <v>17958</v>
      </c>
      <c r="L338" s="29" t="s">
        <v>15143</v>
      </c>
      <c r="M338" s="29" t="s">
        <v>15144</v>
      </c>
      <c r="N338" s="29" t="s">
        <v>17959</v>
      </c>
      <c r="O338" s="29" t="s">
        <v>17960</v>
      </c>
      <c r="P338" s="29" t="s">
        <v>4353</v>
      </c>
      <c r="Q338" s="29" t="s">
        <v>4354</v>
      </c>
      <c r="R338" s="29" t="s">
        <v>17961</v>
      </c>
      <c r="S338" s="29" t="s">
        <v>17962</v>
      </c>
      <c r="T338" s="332" t="s">
        <v>17963</v>
      </c>
      <c r="U338" s="283" t="s">
        <v>4355</v>
      </c>
      <c r="V338" s="333" t="s">
        <v>15101</v>
      </c>
      <c r="W338" s="334">
        <v>15</v>
      </c>
      <c r="X338" s="47" t="s">
        <v>2234</v>
      </c>
      <c r="Y338" s="47" t="s">
        <v>4349</v>
      </c>
      <c r="Z338" s="47" t="s">
        <v>4350</v>
      </c>
      <c r="AA338" s="47" t="s">
        <v>4259</v>
      </c>
      <c r="AB338" s="47" t="s">
        <v>4260</v>
      </c>
      <c r="AC338" s="47" t="s">
        <v>17964</v>
      </c>
      <c r="AD338" s="47" t="s">
        <v>17961</v>
      </c>
      <c r="AE338" s="47" t="s">
        <v>17965</v>
      </c>
      <c r="AF338" s="47" t="s">
        <v>17966</v>
      </c>
      <c r="AG338" s="47" t="s">
        <v>4355</v>
      </c>
      <c r="AH338" s="47" t="s">
        <v>4356</v>
      </c>
      <c r="AI338" s="332" t="s">
        <v>4357</v>
      </c>
    </row>
    <row r="339" spans="6:35" ht="15.75" x14ac:dyDescent="0.25">
      <c r="F339" s="312">
        <v>316</v>
      </c>
      <c r="G339" s="314" t="s">
        <v>129</v>
      </c>
      <c r="H339" s="239">
        <v>16</v>
      </c>
      <c r="I339" s="29" t="s">
        <v>2235</v>
      </c>
      <c r="J339" s="29" t="s">
        <v>17967</v>
      </c>
      <c r="K339" s="29" t="s">
        <v>17968</v>
      </c>
      <c r="L339" s="29" t="s">
        <v>15094</v>
      </c>
      <c r="M339" s="29" t="s">
        <v>15095</v>
      </c>
      <c r="N339" s="29" t="s">
        <v>17969</v>
      </c>
      <c r="O339" s="29" t="s">
        <v>17970</v>
      </c>
      <c r="P339" s="29" t="s">
        <v>4362</v>
      </c>
      <c r="Q339" s="29" t="s">
        <v>4363</v>
      </c>
      <c r="R339" s="29" t="s">
        <v>17971</v>
      </c>
      <c r="S339" s="29" t="s">
        <v>17972</v>
      </c>
      <c r="T339" s="332" t="s">
        <v>17973</v>
      </c>
      <c r="U339" s="283" t="s">
        <v>4364</v>
      </c>
      <c r="V339" s="333" t="s">
        <v>15101</v>
      </c>
      <c r="W339" s="334">
        <v>16</v>
      </c>
      <c r="X339" s="47" t="s">
        <v>2235</v>
      </c>
      <c r="Y339" s="47" t="s">
        <v>4358</v>
      </c>
      <c r="Z339" s="47" t="s">
        <v>4359</v>
      </c>
      <c r="AA339" s="47" t="s">
        <v>4215</v>
      </c>
      <c r="AB339" s="47" t="s">
        <v>4216</v>
      </c>
      <c r="AC339" s="47" t="s">
        <v>17974</v>
      </c>
      <c r="AD339" s="47" t="s">
        <v>17971</v>
      </c>
      <c r="AE339" s="47" t="s">
        <v>17975</v>
      </c>
      <c r="AF339" s="47" t="s">
        <v>17976</v>
      </c>
      <c r="AG339" s="47" t="s">
        <v>4364</v>
      </c>
      <c r="AH339" s="47" t="s">
        <v>4365</v>
      </c>
      <c r="AI339" s="332" t="s">
        <v>4366</v>
      </c>
    </row>
    <row r="340" spans="6:35" ht="15.75" x14ac:dyDescent="0.25">
      <c r="F340" s="312">
        <v>317</v>
      </c>
      <c r="G340" s="314" t="s">
        <v>131</v>
      </c>
      <c r="H340" s="239">
        <v>17</v>
      </c>
      <c r="I340" s="29" t="s">
        <v>2235</v>
      </c>
      <c r="J340" s="29" t="s">
        <v>17977</v>
      </c>
      <c r="K340" s="29" t="s">
        <v>17978</v>
      </c>
      <c r="L340" s="29" t="s">
        <v>15107</v>
      </c>
      <c r="M340" s="29" t="s">
        <v>15108</v>
      </c>
      <c r="N340" s="29" t="s">
        <v>17979</v>
      </c>
      <c r="O340" s="29" t="s">
        <v>17980</v>
      </c>
      <c r="P340" s="29" t="s">
        <v>4371</v>
      </c>
      <c r="Q340" s="29" t="s">
        <v>4372</v>
      </c>
      <c r="R340" s="29" t="s">
        <v>17981</v>
      </c>
      <c r="S340" s="29" t="s">
        <v>17982</v>
      </c>
      <c r="T340" s="332" t="s">
        <v>17983</v>
      </c>
      <c r="U340" s="283" t="s">
        <v>4373</v>
      </c>
      <c r="V340" s="333" t="s">
        <v>15101</v>
      </c>
      <c r="W340" s="334">
        <v>17</v>
      </c>
      <c r="X340" s="47" t="s">
        <v>2235</v>
      </c>
      <c r="Y340" s="47" t="s">
        <v>4367</v>
      </c>
      <c r="Z340" s="47" t="s">
        <v>4368</v>
      </c>
      <c r="AA340" s="47" t="s">
        <v>4226</v>
      </c>
      <c r="AB340" s="47" t="s">
        <v>4227</v>
      </c>
      <c r="AC340" s="47" t="s">
        <v>17984</v>
      </c>
      <c r="AD340" s="47" t="s">
        <v>17981</v>
      </c>
      <c r="AE340" s="47" t="s">
        <v>17985</v>
      </c>
      <c r="AF340" s="47" t="s">
        <v>17986</v>
      </c>
      <c r="AG340" s="47" t="s">
        <v>4373</v>
      </c>
      <c r="AH340" s="47" t="s">
        <v>4374</v>
      </c>
      <c r="AI340" s="332" t="s">
        <v>4375</v>
      </c>
    </row>
    <row r="341" spans="6:35" ht="15.75" x14ac:dyDescent="0.25">
      <c r="F341" s="312">
        <v>318</v>
      </c>
      <c r="G341" s="314" t="s">
        <v>132</v>
      </c>
      <c r="H341" s="239">
        <v>18</v>
      </c>
      <c r="I341" s="29" t="s">
        <v>2235</v>
      </c>
      <c r="J341" s="29" t="s">
        <v>17987</v>
      </c>
      <c r="K341" s="29" t="s">
        <v>17988</v>
      </c>
      <c r="L341" s="29" t="s">
        <v>15119</v>
      </c>
      <c r="M341" s="29" t="s">
        <v>15120</v>
      </c>
      <c r="N341" s="29" t="s">
        <v>17989</v>
      </c>
      <c r="O341" s="29" t="s">
        <v>17990</v>
      </c>
      <c r="P341" s="29" t="s">
        <v>4380</v>
      </c>
      <c r="Q341" s="29" t="s">
        <v>4381</v>
      </c>
      <c r="R341" s="29" t="s">
        <v>17991</v>
      </c>
      <c r="S341" s="29" t="s">
        <v>17992</v>
      </c>
      <c r="T341" s="332" t="s">
        <v>17993</v>
      </c>
      <c r="U341" s="283" t="s">
        <v>4382</v>
      </c>
      <c r="V341" s="333" t="s">
        <v>15101</v>
      </c>
      <c r="W341" s="334">
        <v>18</v>
      </c>
      <c r="X341" s="47" t="s">
        <v>2235</v>
      </c>
      <c r="Y341" s="47" t="s">
        <v>4376</v>
      </c>
      <c r="Z341" s="47" t="s">
        <v>4377</v>
      </c>
      <c r="AA341" s="47" t="s">
        <v>4237</v>
      </c>
      <c r="AB341" s="47" t="s">
        <v>4238</v>
      </c>
      <c r="AC341" s="47" t="s">
        <v>17994</v>
      </c>
      <c r="AD341" s="47" t="s">
        <v>17991</v>
      </c>
      <c r="AE341" s="47" t="s">
        <v>17995</v>
      </c>
      <c r="AF341" s="47" t="s">
        <v>17996</v>
      </c>
      <c r="AG341" s="47" t="s">
        <v>4382</v>
      </c>
      <c r="AH341" s="47" t="s">
        <v>4383</v>
      </c>
      <c r="AI341" s="332" t="s">
        <v>4384</v>
      </c>
    </row>
    <row r="342" spans="6:35" ht="15.75" x14ac:dyDescent="0.25">
      <c r="F342" s="312">
        <v>319</v>
      </c>
      <c r="G342" s="314" t="s">
        <v>133</v>
      </c>
      <c r="H342" s="239">
        <v>19</v>
      </c>
      <c r="I342" s="29" t="s">
        <v>2235</v>
      </c>
      <c r="J342" s="29" t="s">
        <v>17997</v>
      </c>
      <c r="K342" s="29" t="s">
        <v>17998</v>
      </c>
      <c r="L342" s="29" t="s">
        <v>15131</v>
      </c>
      <c r="M342" s="29" t="s">
        <v>15132</v>
      </c>
      <c r="N342" s="29" t="s">
        <v>17999</v>
      </c>
      <c r="O342" s="29" t="s">
        <v>18000</v>
      </c>
      <c r="P342" s="29" t="s">
        <v>4389</v>
      </c>
      <c r="Q342" s="29" t="s">
        <v>4390</v>
      </c>
      <c r="R342" s="29" t="s">
        <v>18001</v>
      </c>
      <c r="S342" s="29" t="s">
        <v>18002</v>
      </c>
      <c r="T342" s="332" t="s">
        <v>18003</v>
      </c>
      <c r="U342" s="283" t="s">
        <v>4391</v>
      </c>
      <c r="V342" s="333" t="s">
        <v>15101</v>
      </c>
      <c r="W342" s="334">
        <v>19</v>
      </c>
      <c r="X342" s="47" t="s">
        <v>2235</v>
      </c>
      <c r="Y342" s="47" t="s">
        <v>4385</v>
      </c>
      <c r="Z342" s="47" t="s">
        <v>4386</v>
      </c>
      <c r="AA342" s="47" t="s">
        <v>4248</v>
      </c>
      <c r="AB342" s="47" t="s">
        <v>4249</v>
      </c>
      <c r="AC342" s="47" t="s">
        <v>18004</v>
      </c>
      <c r="AD342" s="47" t="s">
        <v>18001</v>
      </c>
      <c r="AE342" s="47" t="s">
        <v>18005</v>
      </c>
      <c r="AF342" s="47" t="s">
        <v>18006</v>
      </c>
      <c r="AG342" s="47" t="s">
        <v>4391</v>
      </c>
      <c r="AH342" s="47" t="s">
        <v>4392</v>
      </c>
      <c r="AI342" s="332" t="s">
        <v>4393</v>
      </c>
    </row>
    <row r="343" spans="6:35" ht="15.75" x14ac:dyDescent="0.25">
      <c r="F343" s="312">
        <v>320</v>
      </c>
      <c r="G343" s="314" t="s">
        <v>134</v>
      </c>
      <c r="H343" s="239">
        <v>20</v>
      </c>
      <c r="I343" s="29" t="s">
        <v>2235</v>
      </c>
      <c r="J343" s="29" t="s">
        <v>18007</v>
      </c>
      <c r="K343" s="29" t="s">
        <v>18008</v>
      </c>
      <c r="L343" s="29" t="s">
        <v>15143</v>
      </c>
      <c r="M343" s="29" t="s">
        <v>15144</v>
      </c>
      <c r="N343" s="29" t="s">
        <v>18009</v>
      </c>
      <c r="O343" s="29" t="s">
        <v>18010</v>
      </c>
      <c r="P343" s="29" t="s">
        <v>4398</v>
      </c>
      <c r="Q343" s="29" t="s">
        <v>4399</v>
      </c>
      <c r="R343" s="29" t="s">
        <v>18011</v>
      </c>
      <c r="S343" s="29" t="s">
        <v>18012</v>
      </c>
      <c r="T343" s="332" t="s">
        <v>18013</v>
      </c>
      <c r="U343" s="283" t="s">
        <v>4400</v>
      </c>
      <c r="V343" s="333" t="s">
        <v>15101</v>
      </c>
      <c r="W343" s="334">
        <v>20</v>
      </c>
      <c r="X343" s="47" t="s">
        <v>2235</v>
      </c>
      <c r="Y343" s="47" t="s">
        <v>4394</v>
      </c>
      <c r="Z343" s="47" t="s">
        <v>4395</v>
      </c>
      <c r="AA343" s="47" t="s">
        <v>4259</v>
      </c>
      <c r="AB343" s="47" t="s">
        <v>4260</v>
      </c>
      <c r="AC343" s="47" t="s">
        <v>18014</v>
      </c>
      <c r="AD343" s="47" t="s">
        <v>18011</v>
      </c>
      <c r="AE343" s="47" t="s">
        <v>18015</v>
      </c>
      <c r="AF343" s="47" t="s">
        <v>18016</v>
      </c>
      <c r="AG343" s="47" t="s">
        <v>4400</v>
      </c>
      <c r="AH343" s="47" t="s">
        <v>4401</v>
      </c>
      <c r="AI343" s="332" t="s">
        <v>4402</v>
      </c>
    </row>
    <row r="344" spans="6:35" ht="15.75" x14ac:dyDescent="0.25">
      <c r="F344" s="312">
        <v>321</v>
      </c>
      <c r="G344" s="314" t="s">
        <v>135</v>
      </c>
      <c r="H344" s="239">
        <v>21</v>
      </c>
      <c r="I344" s="29" t="s">
        <v>2236</v>
      </c>
      <c r="J344" s="29" t="s">
        <v>18017</v>
      </c>
      <c r="K344" s="29" t="s">
        <v>18018</v>
      </c>
      <c r="L344" s="29" t="s">
        <v>15094</v>
      </c>
      <c r="M344" s="29" t="s">
        <v>15095</v>
      </c>
      <c r="N344" s="29" t="s">
        <v>18019</v>
      </c>
      <c r="O344" s="29" t="s">
        <v>18020</v>
      </c>
      <c r="P344" s="29" t="s">
        <v>4407</v>
      </c>
      <c r="Q344" s="29" t="s">
        <v>4408</v>
      </c>
      <c r="R344" s="29" t="s">
        <v>18021</v>
      </c>
      <c r="S344" s="29" t="s">
        <v>18022</v>
      </c>
      <c r="T344" s="332" t="s">
        <v>18023</v>
      </c>
      <c r="U344" s="283" t="s">
        <v>4409</v>
      </c>
      <c r="V344" s="333" t="s">
        <v>15101</v>
      </c>
      <c r="W344" s="334">
        <v>21</v>
      </c>
      <c r="X344" s="47" t="s">
        <v>2236</v>
      </c>
      <c r="Y344" s="47" t="s">
        <v>4403</v>
      </c>
      <c r="Z344" s="47" t="s">
        <v>4404</v>
      </c>
      <c r="AA344" s="47" t="s">
        <v>4215</v>
      </c>
      <c r="AB344" s="47" t="s">
        <v>4216</v>
      </c>
      <c r="AC344" s="47" t="s">
        <v>18024</v>
      </c>
      <c r="AD344" s="47" t="s">
        <v>18021</v>
      </c>
      <c r="AE344" s="47" t="s">
        <v>18025</v>
      </c>
      <c r="AF344" s="47" t="s">
        <v>18026</v>
      </c>
      <c r="AG344" s="47" t="s">
        <v>4409</v>
      </c>
      <c r="AH344" s="47" t="s">
        <v>4410</v>
      </c>
      <c r="AI344" s="332" t="s">
        <v>4411</v>
      </c>
    </row>
    <row r="345" spans="6:35" ht="15.75" x14ac:dyDescent="0.25">
      <c r="F345" s="312">
        <v>322</v>
      </c>
      <c r="G345" s="314" t="s">
        <v>137</v>
      </c>
      <c r="H345" s="239">
        <v>22</v>
      </c>
      <c r="I345" s="29" t="s">
        <v>2236</v>
      </c>
      <c r="J345" s="29" t="s">
        <v>18027</v>
      </c>
      <c r="K345" s="29" t="s">
        <v>18028</v>
      </c>
      <c r="L345" s="29" t="s">
        <v>15107</v>
      </c>
      <c r="M345" s="29" t="s">
        <v>15108</v>
      </c>
      <c r="N345" s="29" t="s">
        <v>18029</v>
      </c>
      <c r="O345" s="29" t="s">
        <v>18030</v>
      </c>
      <c r="P345" s="29" t="s">
        <v>4416</v>
      </c>
      <c r="Q345" s="29" t="s">
        <v>4417</v>
      </c>
      <c r="R345" s="29" t="s">
        <v>18031</v>
      </c>
      <c r="S345" s="29" t="s">
        <v>18032</v>
      </c>
      <c r="T345" s="332" t="s">
        <v>18033</v>
      </c>
      <c r="U345" s="283" t="s">
        <v>4418</v>
      </c>
      <c r="V345" s="333" t="s">
        <v>15101</v>
      </c>
      <c r="W345" s="334">
        <v>22</v>
      </c>
      <c r="X345" s="47" t="s">
        <v>2236</v>
      </c>
      <c r="Y345" s="47" t="s">
        <v>4412</v>
      </c>
      <c r="Z345" s="47" t="s">
        <v>4413</v>
      </c>
      <c r="AA345" s="47" t="s">
        <v>4226</v>
      </c>
      <c r="AB345" s="47" t="s">
        <v>4227</v>
      </c>
      <c r="AC345" s="47" t="s">
        <v>18034</v>
      </c>
      <c r="AD345" s="47" t="s">
        <v>18031</v>
      </c>
      <c r="AE345" s="47" t="s">
        <v>18035</v>
      </c>
      <c r="AF345" s="47" t="s">
        <v>18036</v>
      </c>
      <c r="AG345" s="47" t="s">
        <v>4418</v>
      </c>
      <c r="AH345" s="47" t="s">
        <v>4419</v>
      </c>
      <c r="AI345" s="332" t="s">
        <v>4420</v>
      </c>
    </row>
    <row r="346" spans="6:35" ht="15.75" x14ac:dyDescent="0.25">
      <c r="F346" s="312">
        <v>323</v>
      </c>
      <c r="G346" s="314" t="s">
        <v>138</v>
      </c>
      <c r="H346" s="239">
        <v>23</v>
      </c>
      <c r="I346" s="29" t="s">
        <v>2236</v>
      </c>
      <c r="J346" s="29" t="s">
        <v>18037</v>
      </c>
      <c r="K346" s="29" t="s">
        <v>18038</v>
      </c>
      <c r="L346" s="29" t="s">
        <v>15119</v>
      </c>
      <c r="M346" s="29" t="s">
        <v>15120</v>
      </c>
      <c r="N346" s="29" t="s">
        <v>18039</v>
      </c>
      <c r="O346" s="29" t="s">
        <v>18040</v>
      </c>
      <c r="P346" s="29" t="s">
        <v>4425</v>
      </c>
      <c r="Q346" s="29" t="s">
        <v>4426</v>
      </c>
      <c r="R346" s="29" t="s">
        <v>18041</v>
      </c>
      <c r="S346" s="29" t="s">
        <v>18042</v>
      </c>
      <c r="T346" s="332" t="s">
        <v>18043</v>
      </c>
      <c r="U346" s="283" t="s">
        <v>4427</v>
      </c>
      <c r="V346" s="333" t="s">
        <v>15101</v>
      </c>
      <c r="W346" s="334">
        <v>23</v>
      </c>
      <c r="X346" s="47" t="s">
        <v>2236</v>
      </c>
      <c r="Y346" s="47" t="s">
        <v>4421</v>
      </c>
      <c r="Z346" s="47" t="s">
        <v>4422</v>
      </c>
      <c r="AA346" s="47" t="s">
        <v>4237</v>
      </c>
      <c r="AB346" s="47" t="s">
        <v>4238</v>
      </c>
      <c r="AC346" s="47" t="s">
        <v>18044</v>
      </c>
      <c r="AD346" s="47" t="s">
        <v>18041</v>
      </c>
      <c r="AE346" s="47" t="s">
        <v>18045</v>
      </c>
      <c r="AF346" s="47" t="s">
        <v>18046</v>
      </c>
      <c r="AG346" s="47" t="s">
        <v>4427</v>
      </c>
      <c r="AH346" s="47" t="s">
        <v>4428</v>
      </c>
      <c r="AI346" s="332" t="s">
        <v>4429</v>
      </c>
    </row>
    <row r="347" spans="6:35" ht="15.75" x14ac:dyDescent="0.25">
      <c r="F347" s="312">
        <v>324</v>
      </c>
      <c r="G347" s="314" t="s">
        <v>139</v>
      </c>
      <c r="H347" s="239">
        <v>24</v>
      </c>
      <c r="I347" s="29" t="s">
        <v>2236</v>
      </c>
      <c r="J347" s="29" t="s">
        <v>18047</v>
      </c>
      <c r="K347" s="29" t="s">
        <v>18048</v>
      </c>
      <c r="L347" s="29" t="s">
        <v>15131</v>
      </c>
      <c r="M347" s="29" t="s">
        <v>15132</v>
      </c>
      <c r="N347" s="29" t="s">
        <v>18049</v>
      </c>
      <c r="O347" s="29" t="s">
        <v>18050</v>
      </c>
      <c r="P347" s="29" t="s">
        <v>4434</v>
      </c>
      <c r="Q347" s="29" t="s">
        <v>4435</v>
      </c>
      <c r="R347" s="29" t="s">
        <v>18051</v>
      </c>
      <c r="S347" s="29" t="s">
        <v>18052</v>
      </c>
      <c r="T347" s="332" t="s">
        <v>18053</v>
      </c>
      <c r="U347" s="283" t="s">
        <v>4436</v>
      </c>
      <c r="V347" s="333" t="s">
        <v>15101</v>
      </c>
      <c r="W347" s="334">
        <v>24</v>
      </c>
      <c r="X347" s="47" t="s">
        <v>2236</v>
      </c>
      <c r="Y347" s="47" t="s">
        <v>4430</v>
      </c>
      <c r="Z347" s="47" t="s">
        <v>4431</v>
      </c>
      <c r="AA347" s="47" t="s">
        <v>4248</v>
      </c>
      <c r="AB347" s="47" t="s">
        <v>4249</v>
      </c>
      <c r="AC347" s="47" t="s">
        <v>18054</v>
      </c>
      <c r="AD347" s="47" t="s">
        <v>18051</v>
      </c>
      <c r="AE347" s="47" t="s">
        <v>18055</v>
      </c>
      <c r="AF347" s="47" t="s">
        <v>18056</v>
      </c>
      <c r="AG347" s="47" t="s">
        <v>4436</v>
      </c>
      <c r="AH347" s="47" t="s">
        <v>4437</v>
      </c>
      <c r="AI347" s="332" t="s">
        <v>4438</v>
      </c>
    </row>
    <row r="348" spans="6:35" ht="15.75" x14ac:dyDescent="0.25">
      <c r="F348" s="312">
        <v>325</v>
      </c>
      <c r="G348" s="314" t="s">
        <v>140</v>
      </c>
      <c r="H348" s="239">
        <v>25</v>
      </c>
      <c r="I348" s="29" t="s">
        <v>2236</v>
      </c>
      <c r="J348" s="29" t="s">
        <v>18057</v>
      </c>
      <c r="K348" s="29" t="s">
        <v>18058</v>
      </c>
      <c r="L348" s="29" t="s">
        <v>15143</v>
      </c>
      <c r="M348" s="29" t="s">
        <v>15144</v>
      </c>
      <c r="N348" s="29" t="s">
        <v>18059</v>
      </c>
      <c r="O348" s="29" t="s">
        <v>18060</v>
      </c>
      <c r="P348" s="29" t="s">
        <v>4443</v>
      </c>
      <c r="Q348" s="29" t="s">
        <v>4444</v>
      </c>
      <c r="R348" s="29" t="s">
        <v>18061</v>
      </c>
      <c r="S348" s="29" t="s">
        <v>18062</v>
      </c>
      <c r="T348" s="332" t="s">
        <v>18063</v>
      </c>
      <c r="U348" s="283" t="s">
        <v>4445</v>
      </c>
      <c r="V348" s="333" t="s">
        <v>15101</v>
      </c>
      <c r="W348" s="334">
        <v>25</v>
      </c>
      <c r="X348" s="47" t="s">
        <v>2236</v>
      </c>
      <c r="Y348" s="47" t="s">
        <v>4439</v>
      </c>
      <c r="Z348" s="47" t="s">
        <v>4440</v>
      </c>
      <c r="AA348" s="47" t="s">
        <v>4259</v>
      </c>
      <c r="AB348" s="47" t="s">
        <v>4260</v>
      </c>
      <c r="AC348" s="47" t="s">
        <v>18064</v>
      </c>
      <c r="AD348" s="47" t="s">
        <v>18061</v>
      </c>
      <c r="AE348" s="47" t="s">
        <v>18065</v>
      </c>
      <c r="AF348" s="47" t="s">
        <v>18066</v>
      </c>
      <c r="AG348" s="47" t="s">
        <v>4445</v>
      </c>
      <c r="AH348" s="47" t="s">
        <v>4446</v>
      </c>
      <c r="AI348" s="332" t="s">
        <v>4447</v>
      </c>
    </row>
    <row r="349" spans="6:35" ht="15.75" x14ac:dyDescent="0.25">
      <c r="F349" s="312">
        <v>326</v>
      </c>
      <c r="G349" s="314" t="s">
        <v>141</v>
      </c>
      <c r="H349" s="239">
        <v>26</v>
      </c>
      <c r="I349" s="29" t="s">
        <v>2237</v>
      </c>
      <c r="J349" s="29" t="s">
        <v>18067</v>
      </c>
      <c r="K349" s="29" t="s">
        <v>18068</v>
      </c>
      <c r="L349" s="29" t="s">
        <v>15094</v>
      </c>
      <c r="M349" s="29" t="s">
        <v>15095</v>
      </c>
      <c r="N349" s="29" t="s">
        <v>18069</v>
      </c>
      <c r="O349" s="29" t="s">
        <v>18070</v>
      </c>
      <c r="P349" s="29" t="s">
        <v>4452</v>
      </c>
      <c r="Q349" s="29" t="s">
        <v>4453</v>
      </c>
      <c r="R349" s="29" t="s">
        <v>18071</v>
      </c>
      <c r="S349" s="29" t="s">
        <v>18072</v>
      </c>
      <c r="T349" s="332" t="s">
        <v>18073</v>
      </c>
      <c r="U349" s="283" t="s">
        <v>4454</v>
      </c>
      <c r="V349" s="333" t="s">
        <v>15101</v>
      </c>
      <c r="W349" s="334">
        <v>26</v>
      </c>
      <c r="X349" s="47" t="s">
        <v>2237</v>
      </c>
      <c r="Y349" s="47" t="s">
        <v>4448</v>
      </c>
      <c r="Z349" s="47" t="s">
        <v>4449</v>
      </c>
      <c r="AA349" s="47" t="s">
        <v>4215</v>
      </c>
      <c r="AB349" s="47" t="s">
        <v>4216</v>
      </c>
      <c r="AC349" s="47" t="s">
        <v>18074</v>
      </c>
      <c r="AD349" s="47" t="s">
        <v>18071</v>
      </c>
      <c r="AE349" s="47" t="s">
        <v>18075</v>
      </c>
      <c r="AF349" s="47" t="s">
        <v>18076</v>
      </c>
      <c r="AG349" s="47" t="s">
        <v>4454</v>
      </c>
      <c r="AH349" s="47" t="s">
        <v>4455</v>
      </c>
      <c r="AI349" s="332" t="s">
        <v>4456</v>
      </c>
    </row>
    <row r="350" spans="6:35" ht="15.75" x14ac:dyDescent="0.25">
      <c r="F350" s="312">
        <v>327</v>
      </c>
      <c r="G350" s="314" t="s">
        <v>143</v>
      </c>
      <c r="H350" s="239">
        <v>27</v>
      </c>
      <c r="I350" s="29" t="s">
        <v>2237</v>
      </c>
      <c r="J350" s="29" t="s">
        <v>18077</v>
      </c>
      <c r="K350" s="29" t="s">
        <v>18078</v>
      </c>
      <c r="L350" s="29" t="s">
        <v>15107</v>
      </c>
      <c r="M350" s="29" t="s">
        <v>15108</v>
      </c>
      <c r="N350" s="29" t="s">
        <v>18079</v>
      </c>
      <c r="O350" s="29" t="s">
        <v>18080</v>
      </c>
      <c r="P350" s="29" t="s">
        <v>4461</v>
      </c>
      <c r="Q350" s="29" t="s">
        <v>4462</v>
      </c>
      <c r="R350" s="29" t="s">
        <v>18081</v>
      </c>
      <c r="S350" s="29" t="s">
        <v>18082</v>
      </c>
      <c r="T350" s="332" t="s">
        <v>18083</v>
      </c>
      <c r="U350" s="283" t="s">
        <v>4463</v>
      </c>
      <c r="V350" s="333" t="s">
        <v>15101</v>
      </c>
      <c r="W350" s="334">
        <v>27</v>
      </c>
      <c r="X350" s="47" t="s">
        <v>2237</v>
      </c>
      <c r="Y350" s="47" t="s">
        <v>4457</v>
      </c>
      <c r="Z350" s="47" t="s">
        <v>4458</v>
      </c>
      <c r="AA350" s="47" t="s">
        <v>4226</v>
      </c>
      <c r="AB350" s="47" t="s">
        <v>4227</v>
      </c>
      <c r="AC350" s="47" t="s">
        <v>18084</v>
      </c>
      <c r="AD350" s="47" t="s">
        <v>18081</v>
      </c>
      <c r="AE350" s="47" t="s">
        <v>18085</v>
      </c>
      <c r="AF350" s="47" t="s">
        <v>18086</v>
      </c>
      <c r="AG350" s="47" t="s">
        <v>4463</v>
      </c>
      <c r="AH350" s="47" t="s">
        <v>4464</v>
      </c>
      <c r="AI350" s="332" t="s">
        <v>4465</v>
      </c>
    </row>
    <row r="351" spans="6:35" ht="15.75" x14ac:dyDescent="0.25">
      <c r="F351" s="312">
        <v>328</v>
      </c>
      <c r="G351" s="314" t="s">
        <v>144</v>
      </c>
      <c r="H351" s="239">
        <v>28</v>
      </c>
      <c r="I351" s="29" t="s">
        <v>2237</v>
      </c>
      <c r="J351" s="29" t="s">
        <v>18087</v>
      </c>
      <c r="K351" s="29" t="s">
        <v>18088</v>
      </c>
      <c r="L351" s="29" t="s">
        <v>15119</v>
      </c>
      <c r="M351" s="29" t="s">
        <v>15120</v>
      </c>
      <c r="N351" s="29" t="s">
        <v>18089</v>
      </c>
      <c r="O351" s="29" t="s">
        <v>18090</v>
      </c>
      <c r="P351" s="29" t="s">
        <v>4470</v>
      </c>
      <c r="Q351" s="29" t="s">
        <v>4471</v>
      </c>
      <c r="R351" s="29" t="s">
        <v>18091</v>
      </c>
      <c r="S351" s="29" t="s">
        <v>18092</v>
      </c>
      <c r="T351" s="332" t="s">
        <v>18093</v>
      </c>
      <c r="U351" s="283" t="s">
        <v>4472</v>
      </c>
      <c r="V351" s="333" t="s">
        <v>15101</v>
      </c>
      <c r="W351" s="334">
        <v>28</v>
      </c>
      <c r="X351" s="47" t="s">
        <v>2237</v>
      </c>
      <c r="Y351" s="47" t="s">
        <v>4466</v>
      </c>
      <c r="Z351" s="47" t="s">
        <v>4467</v>
      </c>
      <c r="AA351" s="47" t="s">
        <v>4237</v>
      </c>
      <c r="AB351" s="47" t="s">
        <v>4238</v>
      </c>
      <c r="AC351" s="47" t="s">
        <v>18094</v>
      </c>
      <c r="AD351" s="47" t="s">
        <v>18091</v>
      </c>
      <c r="AE351" s="47" t="s">
        <v>18095</v>
      </c>
      <c r="AF351" s="47" t="s">
        <v>18096</v>
      </c>
      <c r="AG351" s="47" t="s">
        <v>4472</v>
      </c>
      <c r="AH351" s="47" t="s">
        <v>4473</v>
      </c>
      <c r="AI351" s="332" t="s">
        <v>4474</v>
      </c>
    </row>
    <row r="352" spans="6:35" ht="15.75" x14ac:dyDescent="0.25">
      <c r="F352" s="312">
        <v>329</v>
      </c>
      <c r="G352" s="314" t="s">
        <v>145</v>
      </c>
      <c r="H352" s="239">
        <v>29</v>
      </c>
      <c r="I352" s="29" t="s">
        <v>2237</v>
      </c>
      <c r="J352" s="29" t="s">
        <v>18097</v>
      </c>
      <c r="K352" s="29" t="s">
        <v>18098</v>
      </c>
      <c r="L352" s="29" t="s">
        <v>15131</v>
      </c>
      <c r="M352" s="29" t="s">
        <v>15132</v>
      </c>
      <c r="N352" s="29" t="s">
        <v>18099</v>
      </c>
      <c r="O352" s="29" t="s">
        <v>18100</v>
      </c>
      <c r="P352" s="29" t="s">
        <v>4479</v>
      </c>
      <c r="Q352" s="29" t="s">
        <v>4480</v>
      </c>
      <c r="R352" s="29" t="s">
        <v>18101</v>
      </c>
      <c r="S352" s="29" t="s">
        <v>18102</v>
      </c>
      <c r="T352" s="332" t="s">
        <v>18103</v>
      </c>
      <c r="U352" s="283" t="s">
        <v>4481</v>
      </c>
      <c r="V352" s="333" t="s">
        <v>15101</v>
      </c>
      <c r="W352" s="334">
        <v>29</v>
      </c>
      <c r="X352" s="47" t="s">
        <v>2237</v>
      </c>
      <c r="Y352" s="47" t="s">
        <v>4475</v>
      </c>
      <c r="Z352" s="47" t="s">
        <v>4476</v>
      </c>
      <c r="AA352" s="47" t="s">
        <v>4248</v>
      </c>
      <c r="AB352" s="47" t="s">
        <v>4249</v>
      </c>
      <c r="AC352" s="47" t="s">
        <v>18104</v>
      </c>
      <c r="AD352" s="47" t="s">
        <v>18101</v>
      </c>
      <c r="AE352" s="47" t="s">
        <v>18105</v>
      </c>
      <c r="AF352" s="47" t="s">
        <v>18106</v>
      </c>
      <c r="AG352" s="47" t="s">
        <v>4481</v>
      </c>
      <c r="AH352" s="47" t="s">
        <v>4482</v>
      </c>
      <c r="AI352" s="332" t="s">
        <v>4483</v>
      </c>
    </row>
    <row r="353" spans="6:35" ht="15.75" x14ac:dyDescent="0.25">
      <c r="F353" s="312">
        <v>330</v>
      </c>
      <c r="G353" s="314" t="s">
        <v>146</v>
      </c>
      <c r="H353" s="239">
        <v>30</v>
      </c>
      <c r="I353" s="29" t="s">
        <v>2237</v>
      </c>
      <c r="J353" s="29" t="s">
        <v>18107</v>
      </c>
      <c r="K353" s="29" t="s">
        <v>18108</v>
      </c>
      <c r="L353" s="29" t="s">
        <v>15143</v>
      </c>
      <c r="M353" s="29" t="s">
        <v>15144</v>
      </c>
      <c r="N353" s="29" t="s">
        <v>18109</v>
      </c>
      <c r="O353" s="29" t="s">
        <v>18110</v>
      </c>
      <c r="P353" s="29" t="s">
        <v>4488</v>
      </c>
      <c r="Q353" s="29" t="s">
        <v>4489</v>
      </c>
      <c r="R353" s="29" t="s">
        <v>18111</v>
      </c>
      <c r="S353" s="29" t="s">
        <v>18112</v>
      </c>
      <c r="T353" s="332" t="s">
        <v>18113</v>
      </c>
      <c r="U353" s="283" t="s">
        <v>4490</v>
      </c>
      <c r="V353" s="333" t="s">
        <v>15101</v>
      </c>
      <c r="W353" s="334">
        <v>30</v>
      </c>
      <c r="X353" s="47" t="s">
        <v>2237</v>
      </c>
      <c r="Y353" s="47" t="s">
        <v>4484</v>
      </c>
      <c r="Z353" s="47" t="s">
        <v>4485</v>
      </c>
      <c r="AA353" s="47" t="s">
        <v>4259</v>
      </c>
      <c r="AB353" s="47" t="s">
        <v>4260</v>
      </c>
      <c r="AC353" s="47" t="s">
        <v>18114</v>
      </c>
      <c r="AD353" s="47" t="s">
        <v>18111</v>
      </c>
      <c r="AE353" s="47" t="s">
        <v>18115</v>
      </c>
      <c r="AF353" s="47" t="s">
        <v>18116</v>
      </c>
      <c r="AG353" s="47" t="s">
        <v>4490</v>
      </c>
      <c r="AH353" s="47" t="s">
        <v>4491</v>
      </c>
      <c r="AI353" s="332" t="s">
        <v>4492</v>
      </c>
    </row>
    <row r="354" spans="6:35" ht="15.75" x14ac:dyDescent="0.25">
      <c r="F354" s="312">
        <v>331</v>
      </c>
      <c r="G354" s="314" t="s">
        <v>147</v>
      </c>
      <c r="H354" s="234">
        <v>31</v>
      </c>
      <c r="I354" s="2" t="s">
        <v>2238</v>
      </c>
      <c r="J354" s="2" t="s">
        <v>18117</v>
      </c>
      <c r="K354" s="2" t="s">
        <v>18118</v>
      </c>
      <c r="L354" s="2" t="s">
        <v>15094</v>
      </c>
      <c r="M354" s="2" t="s">
        <v>15095</v>
      </c>
      <c r="N354" s="2" t="s">
        <v>18119</v>
      </c>
      <c r="O354" s="2" t="s">
        <v>18120</v>
      </c>
      <c r="P354" s="2" t="s">
        <v>4497</v>
      </c>
      <c r="Q354" s="2" t="s">
        <v>4498</v>
      </c>
      <c r="R354" s="2" t="s">
        <v>18121</v>
      </c>
      <c r="S354" s="2" t="s">
        <v>18122</v>
      </c>
      <c r="T354" s="335" t="s">
        <v>18123</v>
      </c>
      <c r="U354" s="283" t="s">
        <v>4499</v>
      </c>
      <c r="V354" s="336" t="s">
        <v>15101</v>
      </c>
      <c r="W354" s="337">
        <v>31</v>
      </c>
      <c r="X354" s="44" t="s">
        <v>2238</v>
      </c>
      <c r="Y354" s="44" t="s">
        <v>4493</v>
      </c>
      <c r="Z354" s="44" t="s">
        <v>4494</v>
      </c>
      <c r="AA354" s="44" t="s">
        <v>4215</v>
      </c>
      <c r="AB354" s="44" t="s">
        <v>4216</v>
      </c>
      <c r="AC354" s="44" t="s">
        <v>18124</v>
      </c>
      <c r="AD354" s="44" t="s">
        <v>18121</v>
      </c>
      <c r="AE354" s="44" t="s">
        <v>18125</v>
      </c>
      <c r="AF354" s="44" t="s">
        <v>18126</v>
      </c>
      <c r="AG354" s="44" t="s">
        <v>4499</v>
      </c>
      <c r="AH354" s="44" t="s">
        <v>4500</v>
      </c>
      <c r="AI354" s="335" t="s">
        <v>4501</v>
      </c>
    </row>
    <row r="355" spans="6:35" ht="15.75" x14ac:dyDescent="0.25">
      <c r="F355" s="312">
        <v>332</v>
      </c>
      <c r="G355" s="314" t="s">
        <v>149</v>
      </c>
      <c r="H355" s="234">
        <v>32</v>
      </c>
      <c r="I355" s="2" t="s">
        <v>2238</v>
      </c>
      <c r="J355" s="2" t="s">
        <v>18127</v>
      </c>
      <c r="K355" s="2" t="s">
        <v>18128</v>
      </c>
      <c r="L355" s="2" t="s">
        <v>15107</v>
      </c>
      <c r="M355" s="2" t="s">
        <v>15108</v>
      </c>
      <c r="N355" s="2" t="s">
        <v>18129</v>
      </c>
      <c r="O355" s="2" t="s">
        <v>18130</v>
      </c>
      <c r="P355" s="2" t="s">
        <v>4506</v>
      </c>
      <c r="Q355" s="2" t="s">
        <v>4507</v>
      </c>
      <c r="R355" s="2" t="s">
        <v>18131</v>
      </c>
      <c r="S355" s="2" t="s">
        <v>18132</v>
      </c>
      <c r="T355" s="335" t="s">
        <v>18133</v>
      </c>
      <c r="U355" s="283" t="s">
        <v>4508</v>
      </c>
      <c r="V355" s="336" t="s">
        <v>15101</v>
      </c>
      <c r="W355" s="337">
        <v>32</v>
      </c>
      <c r="X355" s="44" t="s">
        <v>2238</v>
      </c>
      <c r="Y355" s="44" t="s">
        <v>4502</v>
      </c>
      <c r="Z355" s="44" t="s">
        <v>4503</v>
      </c>
      <c r="AA355" s="44" t="s">
        <v>4226</v>
      </c>
      <c r="AB355" s="44" t="s">
        <v>4227</v>
      </c>
      <c r="AC355" s="44" t="s">
        <v>18134</v>
      </c>
      <c r="AD355" s="44" t="s">
        <v>18131</v>
      </c>
      <c r="AE355" s="44" t="s">
        <v>18135</v>
      </c>
      <c r="AF355" s="44" t="s">
        <v>18136</v>
      </c>
      <c r="AG355" s="44" t="s">
        <v>4508</v>
      </c>
      <c r="AH355" s="44" t="s">
        <v>4509</v>
      </c>
      <c r="AI355" s="335" t="s">
        <v>4510</v>
      </c>
    </row>
    <row r="356" spans="6:35" ht="15.75" x14ac:dyDescent="0.25">
      <c r="F356" s="312">
        <v>333</v>
      </c>
      <c r="G356" s="314" t="s">
        <v>150</v>
      </c>
      <c r="H356" s="234">
        <v>33</v>
      </c>
      <c r="I356" s="2" t="s">
        <v>2238</v>
      </c>
      <c r="J356" s="2" t="s">
        <v>18137</v>
      </c>
      <c r="K356" s="2" t="s">
        <v>18138</v>
      </c>
      <c r="L356" s="2" t="s">
        <v>15119</v>
      </c>
      <c r="M356" s="2" t="s">
        <v>15120</v>
      </c>
      <c r="N356" s="2" t="s">
        <v>18139</v>
      </c>
      <c r="O356" s="2" t="s">
        <v>18140</v>
      </c>
      <c r="P356" s="2" t="s">
        <v>4515</v>
      </c>
      <c r="Q356" s="2" t="s">
        <v>4516</v>
      </c>
      <c r="R356" s="2" t="s">
        <v>18141</v>
      </c>
      <c r="S356" s="2" t="s">
        <v>18142</v>
      </c>
      <c r="T356" s="335" t="s">
        <v>18143</v>
      </c>
      <c r="U356" s="283" t="s">
        <v>4517</v>
      </c>
      <c r="V356" s="336" t="s">
        <v>15101</v>
      </c>
      <c r="W356" s="337">
        <v>33</v>
      </c>
      <c r="X356" s="44" t="s">
        <v>2238</v>
      </c>
      <c r="Y356" s="44" t="s">
        <v>4511</v>
      </c>
      <c r="Z356" s="44" t="s">
        <v>4512</v>
      </c>
      <c r="AA356" s="44" t="s">
        <v>4237</v>
      </c>
      <c r="AB356" s="44" t="s">
        <v>4238</v>
      </c>
      <c r="AC356" s="44" t="s">
        <v>18144</v>
      </c>
      <c r="AD356" s="44" t="s">
        <v>18141</v>
      </c>
      <c r="AE356" s="44" t="s">
        <v>18145</v>
      </c>
      <c r="AF356" s="44" t="s">
        <v>18146</v>
      </c>
      <c r="AG356" s="44" t="s">
        <v>4517</v>
      </c>
      <c r="AH356" s="44" t="s">
        <v>4518</v>
      </c>
      <c r="AI356" s="335" t="s">
        <v>4519</v>
      </c>
    </row>
    <row r="357" spans="6:35" ht="15.75" x14ac:dyDescent="0.25">
      <c r="F357" s="312">
        <v>334</v>
      </c>
      <c r="G357" s="314" t="s">
        <v>151</v>
      </c>
      <c r="H357" s="234">
        <v>34</v>
      </c>
      <c r="I357" s="2" t="s">
        <v>2238</v>
      </c>
      <c r="J357" s="2" t="s">
        <v>18147</v>
      </c>
      <c r="K357" s="2" t="s">
        <v>18148</v>
      </c>
      <c r="L357" s="2" t="s">
        <v>15131</v>
      </c>
      <c r="M357" s="2" t="s">
        <v>15132</v>
      </c>
      <c r="N357" s="2" t="s">
        <v>18149</v>
      </c>
      <c r="O357" s="2" t="s">
        <v>18150</v>
      </c>
      <c r="P357" s="2" t="s">
        <v>4524</v>
      </c>
      <c r="Q357" s="2" t="s">
        <v>4525</v>
      </c>
      <c r="R357" s="2" t="s">
        <v>18151</v>
      </c>
      <c r="S357" s="2" t="s">
        <v>18152</v>
      </c>
      <c r="T357" s="335" t="s">
        <v>18153</v>
      </c>
      <c r="U357" s="283" t="s">
        <v>4526</v>
      </c>
      <c r="V357" s="336" t="s">
        <v>15101</v>
      </c>
      <c r="W357" s="337">
        <v>34</v>
      </c>
      <c r="X357" s="44" t="s">
        <v>2238</v>
      </c>
      <c r="Y357" s="44" t="s">
        <v>4520</v>
      </c>
      <c r="Z357" s="44" t="s">
        <v>4521</v>
      </c>
      <c r="AA357" s="44" t="s">
        <v>4248</v>
      </c>
      <c r="AB357" s="44" t="s">
        <v>4249</v>
      </c>
      <c r="AC357" s="44" t="s">
        <v>18154</v>
      </c>
      <c r="AD357" s="44" t="s">
        <v>18151</v>
      </c>
      <c r="AE357" s="44" t="s">
        <v>18155</v>
      </c>
      <c r="AF357" s="44" t="s">
        <v>18156</v>
      </c>
      <c r="AG357" s="44" t="s">
        <v>4526</v>
      </c>
      <c r="AH357" s="44" t="s">
        <v>4527</v>
      </c>
      <c r="AI357" s="335" t="s">
        <v>4528</v>
      </c>
    </row>
    <row r="358" spans="6:35" ht="15.75" x14ac:dyDescent="0.25">
      <c r="F358" s="312">
        <v>335</v>
      </c>
      <c r="G358" s="314" t="s">
        <v>152</v>
      </c>
      <c r="H358" s="234">
        <v>35</v>
      </c>
      <c r="I358" s="2" t="s">
        <v>2238</v>
      </c>
      <c r="J358" s="2" t="s">
        <v>18157</v>
      </c>
      <c r="K358" s="2" t="s">
        <v>18158</v>
      </c>
      <c r="L358" s="2" t="s">
        <v>15143</v>
      </c>
      <c r="M358" s="2" t="s">
        <v>15144</v>
      </c>
      <c r="N358" s="2" t="s">
        <v>18159</v>
      </c>
      <c r="O358" s="2" t="s">
        <v>18160</v>
      </c>
      <c r="P358" s="2" t="s">
        <v>4533</v>
      </c>
      <c r="Q358" s="2" t="s">
        <v>4534</v>
      </c>
      <c r="R358" s="2" t="s">
        <v>18161</v>
      </c>
      <c r="S358" s="2" t="s">
        <v>18162</v>
      </c>
      <c r="T358" s="335" t="s">
        <v>18163</v>
      </c>
      <c r="U358" s="283" t="s">
        <v>4535</v>
      </c>
      <c r="V358" s="336" t="s">
        <v>15101</v>
      </c>
      <c r="W358" s="337">
        <v>35</v>
      </c>
      <c r="X358" s="44" t="s">
        <v>2238</v>
      </c>
      <c r="Y358" s="44" t="s">
        <v>4529</v>
      </c>
      <c r="Z358" s="44" t="s">
        <v>4530</v>
      </c>
      <c r="AA358" s="44" t="s">
        <v>4259</v>
      </c>
      <c r="AB358" s="44" t="s">
        <v>4260</v>
      </c>
      <c r="AC358" s="44" t="s">
        <v>18164</v>
      </c>
      <c r="AD358" s="44" t="s">
        <v>18161</v>
      </c>
      <c r="AE358" s="44" t="s">
        <v>18165</v>
      </c>
      <c r="AF358" s="44" t="s">
        <v>18166</v>
      </c>
      <c r="AG358" s="44" t="s">
        <v>4535</v>
      </c>
      <c r="AH358" s="44" t="s">
        <v>4536</v>
      </c>
      <c r="AI358" s="335" t="s">
        <v>4537</v>
      </c>
    </row>
    <row r="359" spans="6:35" ht="15.75" x14ac:dyDescent="0.25">
      <c r="F359" s="312">
        <v>336</v>
      </c>
      <c r="G359" s="314" t="s">
        <v>153</v>
      </c>
      <c r="H359" s="234">
        <v>36</v>
      </c>
      <c r="I359" s="2" t="s">
        <v>2239</v>
      </c>
      <c r="J359" s="2" t="s">
        <v>18167</v>
      </c>
      <c r="K359" s="2" t="s">
        <v>18168</v>
      </c>
      <c r="L359" s="2" t="s">
        <v>15094</v>
      </c>
      <c r="M359" s="2" t="s">
        <v>15095</v>
      </c>
      <c r="N359" s="2" t="s">
        <v>18169</v>
      </c>
      <c r="O359" s="2" t="s">
        <v>18170</v>
      </c>
      <c r="P359" s="2" t="s">
        <v>4542</v>
      </c>
      <c r="Q359" s="2" t="s">
        <v>4543</v>
      </c>
      <c r="R359" s="2" t="s">
        <v>18171</v>
      </c>
      <c r="S359" s="2" t="s">
        <v>18172</v>
      </c>
      <c r="T359" s="335" t="s">
        <v>18173</v>
      </c>
      <c r="U359" s="283" t="s">
        <v>4544</v>
      </c>
      <c r="V359" s="336" t="s">
        <v>15101</v>
      </c>
      <c r="W359" s="337">
        <v>36</v>
      </c>
      <c r="X359" s="44" t="s">
        <v>2239</v>
      </c>
      <c r="Y359" s="44" t="s">
        <v>4538</v>
      </c>
      <c r="Z359" s="44" t="s">
        <v>4539</v>
      </c>
      <c r="AA359" s="44" t="s">
        <v>4215</v>
      </c>
      <c r="AB359" s="44" t="s">
        <v>4216</v>
      </c>
      <c r="AC359" s="44" t="s">
        <v>18174</v>
      </c>
      <c r="AD359" s="44" t="s">
        <v>18171</v>
      </c>
      <c r="AE359" s="44" t="s">
        <v>18175</v>
      </c>
      <c r="AF359" s="44" t="s">
        <v>18176</v>
      </c>
      <c r="AG359" s="44" t="s">
        <v>4544</v>
      </c>
      <c r="AH359" s="44" t="s">
        <v>4545</v>
      </c>
      <c r="AI359" s="335" t="s">
        <v>4546</v>
      </c>
    </row>
    <row r="360" spans="6:35" ht="15.75" x14ac:dyDescent="0.25">
      <c r="F360" s="312">
        <v>337</v>
      </c>
      <c r="G360" s="314" t="s">
        <v>155</v>
      </c>
      <c r="H360" s="234">
        <v>37</v>
      </c>
      <c r="I360" s="2" t="s">
        <v>2239</v>
      </c>
      <c r="J360" s="2" t="s">
        <v>18177</v>
      </c>
      <c r="K360" s="2" t="s">
        <v>18178</v>
      </c>
      <c r="L360" s="2" t="s">
        <v>15107</v>
      </c>
      <c r="M360" s="2" t="s">
        <v>15108</v>
      </c>
      <c r="N360" s="2" t="s">
        <v>18179</v>
      </c>
      <c r="O360" s="2" t="s">
        <v>18180</v>
      </c>
      <c r="P360" s="2" t="s">
        <v>4551</v>
      </c>
      <c r="Q360" s="2" t="s">
        <v>4552</v>
      </c>
      <c r="R360" s="2" t="s">
        <v>18181</v>
      </c>
      <c r="S360" s="2" t="s">
        <v>18182</v>
      </c>
      <c r="T360" s="335" t="s">
        <v>18183</v>
      </c>
      <c r="U360" s="283" t="s">
        <v>4553</v>
      </c>
      <c r="V360" s="336" t="s">
        <v>15101</v>
      </c>
      <c r="W360" s="337">
        <v>37</v>
      </c>
      <c r="X360" s="44" t="s">
        <v>2239</v>
      </c>
      <c r="Y360" s="44" t="s">
        <v>4547</v>
      </c>
      <c r="Z360" s="44" t="s">
        <v>4548</v>
      </c>
      <c r="AA360" s="44" t="s">
        <v>4226</v>
      </c>
      <c r="AB360" s="44" t="s">
        <v>4227</v>
      </c>
      <c r="AC360" s="44" t="s">
        <v>18184</v>
      </c>
      <c r="AD360" s="44" t="s">
        <v>18181</v>
      </c>
      <c r="AE360" s="44" t="s">
        <v>18185</v>
      </c>
      <c r="AF360" s="44" t="s">
        <v>18186</v>
      </c>
      <c r="AG360" s="44" t="s">
        <v>4553</v>
      </c>
      <c r="AH360" s="44" t="s">
        <v>4554</v>
      </c>
      <c r="AI360" s="335" t="s">
        <v>4555</v>
      </c>
    </row>
    <row r="361" spans="6:35" ht="15.75" x14ac:dyDescent="0.25">
      <c r="F361" s="312">
        <v>338</v>
      </c>
      <c r="G361" s="314" t="s">
        <v>156</v>
      </c>
      <c r="H361" s="234">
        <v>38</v>
      </c>
      <c r="I361" s="2" t="s">
        <v>2239</v>
      </c>
      <c r="J361" s="2" t="s">
        <v>18187</v>
      </c>
      <c r="K361" s="2" t="s">
        <v>18188</v>
      </c>
      <c r="L361" s="2" t="s">
        <v>15119</v>
      </c>
      <c r="M361" s="2" t="s">
        <v>15120</v>
      </c>
      <c r="N361" s="2" t="s">
        <v>18189</v>
      </c>
      <c r="O361" s="2" t="s">
        <v>18190</v>
      </c>
      <c r="P361" s="2" t="s">
        <v>4560</v>
      </c>
      <c r="Q361" s="2" t="s">
        <v>4561</v>
      </c>
      <c r="R361" s="2" t="s">
        <v>18191</v>
      </c>
      <c r="S361" s="2" t="s">
        <v>18192</v>
      </c>
      <c r="T361" s="335" t="s">
        <v>18193</v>
      </c>
      <c r="U361" s="283" t="s">
        <v>4562</v>
      </c>
      <c r="V361" s="336" t="s">
        <v>15101</v>
      </c>
      <c r="W361" s="337">
        <v>38</v>
      </c>
      <c r="X361" s="44" t="s">
        <v>2239</v>
      </c>
      <c r="Y361" s="44" t="s">
        <v>4556</v>
      </c>
      <c r="Z361" s="44" t="s">
        <v>4557</v>
      </c>
      <c r="AA361" s="44" t="s">
        <v>4237</v>
      </c>
      <c r="AB361" s="44" t="s">
        <v>4238</v>
      </c>
      <c r="AC361" s="44" t="s">
        <v>18194</v>
      </c>
      <c r="AD361" s="44" t="s">
        <v>18191</v>
      </c>
      <c r="AE361" s="44" t="s">
        <v>18195</v>
      </c>
      <c r="AF361" s="44" t="s">
        <v>18196</v>
      </c>
      <c r="AG361" s="44" t="s">
        <v>4562</v>
      </c>
      <c r="AH361" s="44" t="s">
        <v>4563</v>
      </c>
      <c r="AI361" s="335" t="s">
        <v>4564</v>
      </c>
    </row>
    <row r="362" spans="6:35" ht="15.75" x14ac:dyDescent="0.25">
      <c r="F362" s="312">
        <v>339</v>
      </c>
      <c r="G362" s="314" t="s">
        <v>157</v>
      </c>
      <c r="H362" s="234">
        <v>39</v>
      </c>
      <c r="I362" s="2" t="s">
        <v>2239</v>
      </c>
      <c r="J362" s="2" t="s">
        <v>18197</v>
      </c>
      <c r="K362" s="2" t="s">
        <v>18198</v>
      </c>
      <c r="L362" s="2" t="s">
        <v>15131</v>
      </c>
      <c r="M362" s="2" t="s">
        <v>15132</v>
      </c>
      <c r="N362" s="2" t="s">
        <v>18199</v>
      </c>
      <c r="O362" s="2" t="s">
        <v>18200</v>
      </c>
      <c r="P362" s="2" t="s">
        <v>4569</v>
      </c>
      <c r="Q362" s="2" t="s">
        <v>4570</v>
      </c>
      <c r="R362" s="2" t="s">
        <v>18201</v>
      </c>
      <c r="S362" s="2" t="s">
        <v>18202</v>
      </c>
      <c r="T362" s="335" t="s">
        <v>18203</v>
      </c>
      <c r="U362" s="283" t="s">
        <v>4571</v>
      </c>
      <c r="V362" s="336" t="s">
        <v>15101</v>
      </c>
      <c r="W362" s="337">
        <v>39</v>
      </c>
      <c r="X362" s="44" t="s">
        <v>2239</v>
      </c>
      <c r="Y362" s="44" t="s">
        <v>4565</v>
      </c>
      <c r="Z362" s="44" t="s">
        <v>4566</v>
      </c>
      <c r="AA362" s="44" t="s">
        <v>4248</v>
      </c>
      <c r="AB362" s="44" t="s">
        <v>4249</v>
      </c>
      <c r="AC362" s="44" t="s">
        <v>18204</v>
      </c>
      <c r="AD362" s="44" t="s">
        <v>18201</v>
      </c>
      <c r="AE362" s="44" t="s">
        <v>18205</v>
      </c>
      <c r="AF362" s="44" t="s">
        <v>18206</v>
      </c>
      <c r="AG362" s="44" t="s">
        <v>4571</v>
      </c>
      <c r="AH362" s="44" t="s">
        <v>4572</v>
      </c>
      <c r="AI362" s="335" t="s">
        <v>4573</v>
      </c>
    </row>
    <row r="363" spans="6:35" ht="15.75" x14ac:dyDescent="0.25">
      <c r="F363" s="312">
        <v>340</v>
      </c>
      <c r="G363" s="314" t="s">
        <v>158</v>
      </c>
      <c r="H363" s="234">
        <v>40</v>
      </c>
      <c r="I363" s="2" t="s">
        <v>2239</v>
      </c>
      <c r="J363" s="2" t="s">
        <v>18207</v>
      </c>
      <c r="K363" s="2" t="s">
        <v>18208</v>
      </c>
      <c r="L363" s="2" t="s">
        <v>15143</v>
      </c>
      <c r="M363" s="2" t="s">
        <v>15144</v>
      </c>
      <c r="N363" s="2" t="s">
        <v>18209</v>
      </c>
      <c r="O363" s="2" t="s">
        <v>18210</v>
      </c>
      <c r="P363" s="2" t="s">
        <v>4578</v>
      </c>
      <c r="Q363" s="2" t="s">
        <v>4579</v>
      </c>
      <c r="R363" s="2" t="s">
        <v>18211</v>
      </c>
      <c r="S363" s="2" t="s">
        <v>18212</v>
      </c>
      <c r="T363" s="335" t="s">
        <v>18213</v>
      </c>
      <c r="U363" s="283" t="s">
        <v>4580</v>
      </c>
      <c r="V363" s="336" t="s">
        <v>15101</v>
      </c>
      <c r="W363" s="337">
        <v>40</v>
      </c>
      <c r="X363" s="44" t="s">
        <v>2239</v>
      </c>
      <c r="Y363" s="44" t="s">
        <v>4574</v>
      </c>
      <c r="Z363" s="44" t="s">
        <v>4575</v>
      </c>
      <c r="AA363" s="44" t="s">
        <v>4259</v>
      </c>
      <c r="AB363" s="44" t="s">
        <v>4260</v>
      </c>
      <c r="AC363" s="44" t="s">
        <v>18214</v>
      </c>
      <c r="AD363" s="44" t="s">
        <v>18211</v>
      </c>
      <c r="AE363" s="44" t="s">
        <v>18215</v>
      </c>
      <c r="AF363" s="44" t="s">
        <v>18216</v>
      </c>
      <c r="AG363" s="44" t="s">
        <v>4580</v>
      </c>
      <c r="AH363" s="44" t="s">
        <v>4581</v>
      </c>
      <c r="AI363" s="335" t="s">
        <v>4582</v>
      </c>
    </row>
    <row r="364" spans="6:35" ht="15.75" x14ac:dyDescent="0.25">
      <c r="F364" s="312">
        <v>341</v>
      </c>
      <c r="G364" s="314" t="s">
        <v>159</v>
      </c>
      <c r="H364" s="234">
        <v>41</v>
      </c>
      <c r="I364" s="2" t="s">
        <v>2240</v>
      </c>
      <c r="J364" s="2" t="s">
        <v>18217</v>
      </c>
      <c r="K364" s="2" t="s">
        <v>18218</v>
      </c>
      <c r="L364" s="2" t="s">
        <v>15094</v>
      </c>
      <c r="M364" s="2" t="s">
        <v>15095</v>
      </c>
      <c r="N364" s="2" t="s">
        <v>18219</v>
      </c>
      <c r="O364" s="2" t="s">
        <v>18220</v>
      </c>
      <c r="P364" s="2" t="s">
        <v>4587</v>
      </c>
      <c r="Q364" s="2" t="s">
        <v>4588</v>
      </c>
      <c r="R364" s="2" t="s">
        <v>18221</v>
      </c>
      <c r="S364" s="2" t="s">
        <v>18222</v>
      </c>
      <c r="T364" s="335" t="s">
        <v>18223</v>
      </c>
      <c r="U364" s="283" t="s">
        <v>4589</v>
      </c>
      <c r="V364" s="336" t="s">
        <v>15101</v>
      </c>
      <c r="W364" s="337">
        <v>41</v>
      </c>
      <c r="X364" s="44" t="s">
        <v>2240</v>
      </c>
      <c r="Y364" s="44" t="s">
        <v>4583</v>
      </c>
      <c r="Z364" s="44" t="s">
        <v>4584</v>
      </c>
      <c r="AA364" s="44" t="s">
        <v>4215</v>
      </c>
      <c r="AB364" s="44" t="s">
        <v>4216</v>
      </c>
      <c r="AC364" s="44" t="s">
        <v>18224</v>
      </c>
      <c r="AD364" s="44" t="s">
        <v>18221</v>
      </c>
      <c r="AE364" s="44" t="s">
        <v>18225</v>
      </c>
      <c r="AF364" s="44" t="s">
        <v>18226</v>
      </c>
      <c r="AG364" s="44" t="s">
        <v>4589</v>
      </c>
      <c r="AH364" s="44" t="s">
        <v>4590</v>
      </c>
      <c r="AI364" s="335" t="s">
        <v>4591</v>
      </c>
    </row>
    <row r="365" spans="6:35" ht="15.75" x14ac:dyDescent="0.25">
      <c r="F365" s="312">
        <v>342</v>
      </c>
      <c r="G365" s="314" t="s">
        <v>161</v>
      </c>
      <c r="H365" s="234">
        <v>42</v>
      </c>
      <c r="I365" s="2" t="s">
        <v>2240</v>
      </c>
      <c r="J365" s="2" t="s">
        <v>18227</v>
      </c>
      <c r="K365" s="2" t="s">
        <v>18228</v>
      </c>
      <c r="L365" s="2" t="s">
        <v>15107</v>
      </c>
      <c r="M365" s="2" t="s">
        <v>15108</v>
      </c>
      <c r="N365" s="2" t="s">
        <v>18229</v>
      </c>
      <c r="O365" s="2" t="s">
        <v>18230</v>
      </c>
      <c r="P365" s="2" t="s">
        <v>4596</v>
      </c>
      <c r="Q365" s="2" t="s">
        <v>4597</v>
      </c>
      <c r="R365" s="2" t="s">
        <v>18231</v>
      </c>
      <c r="S365" s="2" t="s">
        <v>18232</v>
      </c>
      <c r="T365" s="335" t="s">
        <v>18233</v>
      </c>
      <c r="U365" s="283" t="s">
        <v>4598</v>
      </c>
      <c r="V365" s="336" t="s">
        <v>15101</v>
      </c>
      <c r="W365" s="337">
        <v>42</v>
      </c>
      <c r="X365" s="44" t="s">
        <v>2240</v>
      </c>
      <c r="Y365" s="44" t="s">
        <v>4592</v>
      </c>
      <c r="Z365" s="44" t="s">
        <v>4593</v>
      </c>
      <c r="AA365" s="44" t="s">
        <v>4226</v>
      </c>
      <c r="AB365" s="44" t="s">
        <v>4227</v>
      </c>
      <c r="AC365" s="44" t="s">
        <v>18234</v>
      </c>
      <c r="AD365" s="44" t="s">
        <v>18231</v>
      </c>
      <c r="AE365" s="44" t="s">
        <v>18235</v>
      </c>
      <c r="AF365" s="44" t="s">
        <v>18236</v>
      </c>
      <c r="AG365" s="44" t="s">
        <v>4598</v>
      </c>
      <c r="AH365" s="44" t="s">
        <v>4599</v>
      </c>
      <c r="AI365" s="335" t="s">
        <v>4600</v>
      </c>
    </row>
    <row r="366" spans="6:35" ht="15.75" x14ac:dyDescent="0.25">
      <c r="F366" s="312">
        <v>343</v>
      </c>
      <c r="G366" s="314" t="s">
        <v>162</v>
      </c>
      <c r="H366" s="234">
        <v>43</v>
      </c>
      <c r="I366" s="2" t="s">
        <v>2240</v>
      </c>
      <c r="J366" s="2" t="s">
        <v>18237</v>
      </c>
      <c r="K366" s="2" t="s">
        <v>18238</v>
      </c>
      <c r="L366" s="2" t="s">
        <v>15119</v>
      </c>
      <c r="M366" s="2" t="s">
        <v>15120</v>
      </c>
      <c r="N366" s="2" t="s">
        <v>18239</v>
      </c>
      <c r="O366" s="2" t="s">
        <v>18240</v>
      </c>
      <c r="P366" s="2" t="s">
        <v>4605</v>
      </c>
      <c r="Q366" s="2" t="s">
        <v>4606</v>
      </c>
      <c r="R366" s="2" t="s">
        <v>18241</v>
      </c>
      <c r="S366" s="2" t="s">
        <v>18242</v>
      </c>
      <c r="T366" s="335" t="s">
        <v>18243</v>
      </c>
      <c r="U366" s="283" t="s">
        <v>4607</v>
      </c>
      <c r="V366" s="336" t="s">
        <v>15101</v>
      </c>
      <c r="W366" s="337">
        <v>43</v>
      </c>
      <c r="X366" s="44" t="s">
        <v>2240</v>
      </c>
      <c r="Y366" s="44" t="s">
        <v>4601</v>
      </c>
      <c r="Z366" s="44" t="s">
        <v>4602</v>
      </c>
      <c r="AA366" s="44" t="s">
        <v>4237</v>
      </c>
      <c r="AB366" s="44" t="s">
        <v>4238</v>
      </c>
      <c r="AC366" s="44" t="s">
        <v>18244</v>
      </c>
      <c r="AD366" s="44" t="s">
        <v>18241</v>
      </c>
      <c r="AE366" s="44" t="s">
        <v>18245</v>
      </c>
      <c r="AF366" s="44" t="s">
        <v>18246</v>
      </c>
      <c r="AG366" s="44" t="s">
        <v>4607</v>
      </c>
      <c r="AH366" s="44" t="s">
        <v>4608</v>
      </c>
      <c r="AI366" s="335" t="s">
        <v>4609</v>
      </c>
    </row>
    <row r="367" spans="6:35" ht="15.75" x14ac:dyDescent="0.25">
      <c r="F367" s="312">
        <v>344</v>
      </c>
      <c r="G367" s="314" t="s">
        <v>163</v>
      </c>
      <c r="H367" s="234">
        <v>44</v>
      </c>
      <c r="I367" s="2" t="s">
        <v>2240</v>
      </c>
      <c r="J367" s="2" t="s">
        <v>18247</v>
      </c>
      <c r="K367" s="2" t="s">
        <v>18248</v>
      </c>
      <c r="L367" s="2" t="s">
        <v>15131</v>
      </c>
      <c r="M367" s="2" t="s">
        <v>15132</v>
      </c>
      <c r="N367" s="2" t="s">
        <v>18249</v>
      </c>
      <c r="O367" s="2" t="s">
        <v>18250</v>
      </c>
      <c r="P367" s="2" t="s">
        <v>4614</v>
      </c>
      <c r="Q367" s="2" t="s">
        <v>4615</v>
      </c>
      <c r="R367" s="2" t="s">
        <v>18251</v>
      </c>
      <c r="S367" s="2" t="s">
        <v>18252</v>
      </c>
      <c r="T367" s="335" t="s">
        <v>18253</v>
      </c>
      <c r="U367" s="283" t="s">
        <v>4616</v>
      </c>
      <c r="V367" s="336" t="s">
        <v>15101</v>
      </c>
      <c r="W367" s="337">
        <v>44</v>
      </c>
      <c r="X367" s="44" t="s">
        <v>2240</v>
      </c>
      <c r="Y367" s="44" t="s">
        <v>4610</v>
      </c>
      <c r="Z367" s="44" t="s">
        <v>4611</v>
      </c>
      <c r="AA367" s="44" t="s">
        <v>4248</v>
      </c>
      <c r="AB367" s="44" t="s">
        <v>4249</v>
      </c>
      <c r="AC367" s="44" t="s">
        <v>18254</v>
      </c>
      <c r="AD367" s="44" t="s">
        <v>18251</v>
      </c>
      <c r="AE367" s="44" t="s">
        <v>18255</v>
      </c>
      <c r="AF367" s="44" t="s">
        <v>18256</v>
      </c>
      <c r="AG367" s="44" t="s">
        <v>4616</v>
      </c>
      <c r="AH367" s="44" t="s">
        <v>4617</v>
      </c>
      <c r="AI367" s="335" t="s">
        <v>4618</v>
      </c>
    </row>
    <row r="368" spans="6:35" ht="15.75" x14ac:dyDescent="0.25">
      <c r="F368" s="312">
        <v>345</v>
      </c>
      <c r="G368" s="314" t="s">
        <v>164</v>
      </c>
      <c r="H368" s="234">
        <v>45</v>
      </c>
      <c r="I368" s="2" t="s">
        <v>2240</v>
      </c>
      <c r="J368" s="2" t="s">
        <v>18257</v>
      </c>
      <c r="K368" s="2" t="s">
        <v>18258</v>
      </c>
      <c r="L368" s="2" t="s">
        <v>15143</v>
      </c>
      <c r="M368" s="2" t="s">
        <v>15144</v>
      </c>
      <c r="N368" s="2" t="s">
        <v>18259</v>
      </c>
      <c r="O368" s="2" t="s">
        <v>18260</v>
      </c>
      <c r="P368" s="2" t="s">
        <v>4623</v>
      </c>
      <c r="Q368" s="2" t="s">
        <v>4624</v>
      </c>
      <c r="R368" s="2" t="s">
        <v>18261</v>
      </c>
      <c r="S368" s="2" t="s">
        <v>18262</v>
      </c>
      <c r="T368" s="335" t="s">
        <v>18263</v>
      </c>
      <c r="U368" s="283" t="s">
        <v>4625</v>
      </c>
      <c r="V368" s="336" t="s">
        <v>15101</v>
      </c>
      <c r="W368" s="337">
        <v>45</v>
      </c>
      <c r="X368" s="44" t="s">
        <v>2240</v>
      </c>
      <c r="Y368" s="44" t="s">
        <v>4619</v>
      </c>
      <c r="Z368" s="44" t="s">
        <v>4620</v>
      </c>
      <c r="AA368" s="44" t="s">
        <v>4259</v>
      </c>
      <c r="AB368" s="44" t="s">
        <v>4260</v>
      </c>
      <c r="AC368" s="44" t="s">
        <v>18264</v>
      </c>
      <c r="AD368" s="44" t="s">
        <v>18261</v>
      </c>
      <c r="AE368" s="44" t="s">
        <v>18265</v>
      </c>
      <c r="AF368" s="44" t="s">
        <v>18266</v>
      </c>
      <c r="AG368" s="44" t="s">
        <v>4625</v>
      </c>
      <c r="AH368" s="44" t="s">
        <v>4626</v>
      </c>
      <c r="AI368" s="335" t="s">
        <v>4627</v>
      </c>
    </row>
    <row r="369" spans="6:35" ht="15.75" x14ac:dyDescent="0.25">
      <c r="F369" s="312">
        <v>346</v>
      </c>
      <c r="G369" s="314" t="s">
        <v>165</v>
      </c>
      <c r="H369" s="234">
        <v>46</v>
      </c>
      <c r="I369" s="2" t="s">
        <v>2241</v>
      </c>
      <c r="J369" s="2" t="s">
        <v>18267</v>
      </c>
      <c r="K369" s="2" t="s">
        <v>18268</v>
      </c>
      <c r="L369" s="2" t="s">
        <v>15094</v>
      </c>
      <c r="M369" s="2" t="s">
        <v>15095</v>
      </c>
      <c r="N369" s="2" t="s">
        <v>18269</v>
      </c>
      <c r="O369" s="2" t="s">
        <v>18270</v>
      </c>
      <c r="P369" s="2" t="s">
        <v>4632</v>
      </c>
      <c r="Q369" s="2" t="s">
        <v>4633</v>
      </c>
      <c r="R369" s="2" t="s">
        <v>18271</v>
      </c>
      <c r="S369" s="2" t="s">
        <v>18272</v>
      </c>
      <c r="T369" s="335" t="s">
        <v>18273</v>
      </c>
      <c r="U369" s="283" t="s">
        <v>4634</v>
      </c>
      <c r="V369" s="336" t="s">
        <v>15101</v>
      </c>
      <c r="W369" s="337">
        <v>46</v>
      </c>
      <c r="X369" s="44" t="s">
        <v>2241</v>
      </c>
      <c r="Y369" s="44" t="s">
        <v>4628</v>
      </c>
      <c r="Z369" s="44" t="s">
        <v>4629</v>
      </c>
      <c r="AA369" s="44" t="s">
        <v>4215</v>
      </c>
      <c r="AB369" s="44" t="s">
        <v>4216</v>
      </c>
      <c r="AC369" s="44" t="s">
        <v>18274</v>
      </c>
      <c r="AD369" s="44" t="s">
        <v>18271</v>
      </c>
      <c r="AE369" s="44" t="s">
        <v>18275</v>
      </c>
      <c r="AF369" s="44" t="s">
        <v>18276</v>
      </c>
      <c r="AG369" s="44" t="s">
        <v>4634</v>
      </c>
      <c r="AH369" s="44" t="s">
        <v>4635</v>
      </c>
      <c r="AI369" s="335" t="s">
        <v>4636</v>
      </c>
    </row>
    <row r="370" spans="6:35" ht="15.75" x14ac:dyDescent="0.25">
      <c r="F370" s="312">
        <v>347</v>
      </c>
      <c r="G370" s="314" t="s">
        <v>167</v>
      </c>
      <c r="H370" s="234">
        <v>47</v>
      </c>
      <c r="I370" s="2" t="s">
        <v>2241</v>
      </c>
      <c r="J370" s="2" t="s">
        <v>18277</v>
      </c>
      <c r="K370" s="2" t="s">
        <v>18278</v>
      </c>
      <c r="L370" s="2" t="s">
        <v>15107</v>
      </c>
      <c r="M370" s="2" t="s">
        <v>15108</v>
      </c>
      <c r="N370" s="2" t="s">
        <v>18279</v>
      </c>
      <c r="O370" s="2" t="s">
        <v>18280</v>
      </c>
      <c r="P370" s="2" t="s">
        <v>4641</v>
      </c>
      <c r="Q370" s="2" t="s">
        <v>4642</v>
      </c>
      <c r="R370" s="2" t="s">
        <v>18281</v>
      </c>
      <c r="S370" s="2" t="s">
        <v>18282</v>
      </c>
      <c r="T370" s="335" t="s">
        <v>18283</v>
      </c>
      <c r="U370" s="283" t="s">
        <v>4643</v>
      </c>
      <c r="V370" s="336" t="s">
        <v>15101</v>
      </c>
      <c r="W370" s="337">
        <v>47</v>
      </c>
      <c r="X370" s="44" t="s">
        <v>2241</v>
      </c>
      <c r="Y370" s="44" t="s">
        <v>4637</v>
      </c>
      <c r="Z370" s="44" t="s">
        <v>4638</v>
      </c>
      <c r="AA370" s="44" t="s">
        <v>4226</v>
      </c>
      <c r="AB370" s="44" t="s">
        <v>4227</v>
      </c>
      <c r="AC370" s="44" t="s">
        <v>18284</v>
      </c>
      <c r="AD370" s="44" t="s">
        <v>18281</v>
      </c>
      <c r="AE370" s="44" t="s">
        <v>18285</v>
      </c>
      <c r="AF370" s="44" t="s">
        <v>18286</v>
      </c>
      <c r="AG370" s="44" t="s">
        <v>4643</v>
      </c>
      <c r="AH370" s="44" t="s">
        <v>4644</v>
      </c>
      <c r="AI370" s="335" t="s">
        <v>4645</v>
      </c>
    </row>
    <row r="371" spans="6:35" ht="15.75" x14ac:dyDescent="0.25">
      <c r="F371" s="312">
        <v>348</v>
      </c>
      <c r="G371" s="314" t="s">
        <v>168</v>
      </c>
      <c r="H371" s="234">
        <v>48</v>
      </c>
      <c r="I371" s="2" t="s">
        <v>2241</v>
      </c>
      <c r="J371" s="2" t="s">
        <v>18287</v>
      </c>
      <c r="K371" s="2" t="s">
        <v>18288</v>
      </c>
      <c r="L371" s="2" t="s">
        <v>15119</v>
      </c>
      <c r="M371" s="2" t="s">
        <v>15120</v>
      </c>
      <c r="N371" s="2" t="s">
        <v>18289</v>
      </c>
      <c r="O371" s="2" t="s">
        <v>18290</v>
      </c>
      <c r="P371" s="2" t="s">
        <v>4650</v>
      </c>
      <c r="Q371" s="2" t="s">
        <v>4651</v>
      </c>
      <c r="R371" s="2" t="s">
        <v>18291</v>
      </c>
      <c r="S371" s="2" t="s">
        <v>18292</v>
      </c>
      <c r="T371" s="335" t="s">
        <v>18293</v>
      </c>
      <c r="U371" s="283" t="s">
        <v>4652</v>
      </c>
      <c r="V371" s="336" t="s">
        <v>15101</v>
      </c>
      <c r="W371" s="337">
        <v>48</v>
      </c>
      <c r="X371" s="44" t="s">
        <v>2241</v>
      </c>
      <c r="Y371" s="44" t="s">
        <v>4646</v>
      </c>
      <c r="Z371" s="44" t="s">
        <v>4647</v>
      </c>
      <c r="AA371" s="44" t="s">
        <v>4237</v>
      </c>
      <c r="AB371" s="44" t="s">
        <v>4238</v>
      </c>
      <c r="AC371" s="44" t="s">
        <v>18294</v>
      </c>
      <c r="AD371" s="44" t="s">
        <v>18291</v>
      </c>
      <c r="AE371" s="44" t="s">
        <v>18295</v>
      </c>
      <c r="AF371" s="44" t="s">
        <v>18296</v>
      </c>
      <c r="AG371" s="44" t="s">
        <v>4652</v>
      </c>
      <c r="AH371" s="44" t="s">
        <v>4653</v>
      </c>
      <c r="AI371" s="335" t="s">
        <v>4654</v>
      </c>
    </row>
    <row r="372" spans="6:35" ht="15.75" x14ac:dyDescent="0.25">
      <c r="F372" s="312">
        <v>349</v>
      </c>
      <c r="G372" s="314" t="s">
        <v>169</v>
      </c>
      <c r="H372" s="234">
        <v>49</v>
      </c>
      <c r="I372" s="2" t="s">
        <v>2241</v>
      </c>
      <c r="J372" s="2" t="s">
        <v>18297</v>
      </c>
      <c r="K372" s="2" t="s">
        <v>18298</v>
      </c>
      <c r="L372" s="2" t="s">
        <v>15131</v>
      </c>
      <c r="M372" s="2" t="s">
        <v>15132</v>
      </c>
      <c r="N372" s="2" t="s">
        <v>18299</v>
      </c>
      <c r="O372" s="2" t="s">
        <v>18300</v>
      </c>
      <c r="P372" s="2" t="s">
        <v>4659</v>
      </c>
      <c r="Q372" s="2" t="s">
        <v>4660</v>
      </c>
      <c r="R372" s="2" t="s">
        <v>18301</v>
      </c>
      <c r="S372" s="2" t="s">
        <v>18302</v>
      </c>
      <c r="T372" s="335" t="s">
        <v>18303</v>
      </c>
      <c r="U372" s="283" t="s">
        <v>4661</v>
      </c>
      <c r="V372" s="336" t="s">
        <v>15101</v>
      </c>
      <c r="W372" s="337">
        <v>49</v>
      </c>
      <c r="X372" s="44" t="s">
        <v>2241</v>
      </c>
      <c r="Y372" s="44" t="s">
        <v>4655</v>
      </c>
      <c r="Z372" s="44" t="s">
        <v>4656</v>
      </c>
      <c r="AA372" s="44" t="s">
        <v>4248</v>
      </c>
      <c r="AB372" s="44" t="s">
        <v>4249</v>
      </c>
      <c r="AC372" s="44" t="s">
        <v>18304</v>
      </c>
      <c r="AD372" s="44" t="s">
        <v>18301</v>
      </c>
      <c r="AE372" s="44" t="s">
        <v>18305</v>
      </c>
      <c r="AF372" s="44" t="s">
        <v>18306</v>
      </c>
      <c r="AG372" s="44" t="s">
        <v>4661</v>
      </c>
      <c r="AH372" s="44" t="s">
        <v>4662</v>
      </c>
      <c r="AI372" s="335" t="s">
        <v>4663</v>
      </c>
    </row>
    <row r="373" spans="6:35" ht="15.75" x14ac:dyDescent="0.25">
      <c r="F373" s="312">
        <v>350</v>
      </c>
      <c r="G373" s="314" t="s">
        <v>170</v>
      </c>
      <c r="H373" s="234">
        <v>50</v>
      </c>
      <c r="I373" s="2" t="s">
        <v>2241</v>
      </c>
      <c r="J373" s="2" t="s">
        <v>18307</v>
      </c>
      <c r="K373" s="2" t="s">
        <v>18308</v>
      </c>
      <c r="L373" s="2" t="s">
        <v>15143</v>
      </c>
      <c r="M373" s="2" t="s">
        <v>15144</v>
      </c>
      <c r="N373" s="2" t="s">
        <v>18309</v>
      </c>
      <c r="O373" s="2" t="s">
        <v>18310</v>
      </c>
      <c r="P373" s="2" t="s">
        <v>4668</v>
      </c>
      <c r="Q373" s="2" t="s">
        <v>4669</v>
      </c>
      <c r="R373" s="2" t="s">
        <v>18311</v>
      </c>
      <c r="S373" s="2" t="s">
        <v>18312</v>
      </c>
      <c r="T373" s="335" t="s">
        <v>18313</v>
      </c>
      <c r="U373" s="283" t="s">
        <v>4670</v>
      </c>
      <c r="V373" s="336" t="s">
        <v>15101</v>
      </c>
      <c r="W373" s="337">
        <v>50</v>
      </c>
      <c r="X373" s="44" t="s">
        <v>2241</v>
      </c>
      <c r="Y373" s="44" t="s">
        <v>4664</v>
      </c>
      <c r="Z373" s="44" t="s">
        <v>4665</v>
      </c>
      <c r="AA373" s="44" t="s">
        <v>4259</v>
      </c>
      <c r="AB373" s="44" t="s">
        <v>4260</v>
      </c>
      <c r="AC373" s="44" t="s">
        <v>18314</v>
      </c>
      <c r="AD373" s="44" t="s">
        <v>18311</v>
      </c>
      <c r="AE373" s="44" t="s">
        <v>18315</v>
      </c>
      <c r="AF373" s="44" t="s">
        <v>18316</v>
      </c>
      <c r="AG373" s="44" t="s">
        <v>4670</v>
      </c>
      <c r="AH373" s="44" t="s">
        <v>4671</v>
      </c>
      <c r="AI373" s="335" t="s">
        <v>4672</v>
      </c>
    </row>
    <row r="374" spans="6:35" ht="15.75" x14ac:dyDescent="0.25">
      <c r="F374" s="312">
        <v>351</v>
      </c>
      <c r="G374" s="314" t="s">
        <v>171</v>
      </c>
      <c r="H374" s="234">
        <v>51</v>
      </c>
      <c r="I374" s="2" t="s">
        <v>2242</v>
      </c>
      <c r="J374" s="2" t="s">
        <v>18317</v>
      </c>
      <c r="K374" s="2" t="s">
        <v>18318</v>
      </c>
      <c r="L374" s="2" t="s">
        <v>15094</v>
      </c>
      <c r="M374" s="2" t="s">
        <v>15095</v>
      </c>
      <c r="N374" s="2" t="s">
        <v>18319</v>
      </c>
      <c r="O374" s="2" t="s">
        <v>18320</v>
      </c>
      <c r="P374" s="2" t="s">
        <v>4677</v>
      </c>
      <c r="Q374" s="2" t="s">
        <v>4678</v>
      </c>
      <c r="R374" s="2" t="s">
        <v>18321</v>
      </c>
      <c r="S374" s="2" t="s">
        <v>18322</v>
      </c>
      <c r="T374" s="335" t="s">
        <v>18323</v>
      </c>
      <c r="U374" s="283" t="s">
        <v>4679</v>
      </c>
      <c r="V374" s="336" t="s">
        <v>15101</v>
      </c>
      <c r="W374" s="337">
        <v>51</v>
      </c>
      <c r="X374" s="44" t="s">
        <v>2242</v>
      </c>
      <c r="Y374" s="44" t="s">
        <v>4673</v>
      </c>
      <c r="Z374" s="44" t="s">
        <v>4674</v>
      </c>
      <c r="AA374" s="44" t="s">
        <v>4215</v>
      </c>
      <c r="AB374" s="44" t="s">
        <v>4216</v>
      </c>
      <c r="AC374" s="44" t="s">
        <v>18324</v>
      </c>
      <c r="AD374" s="44" t="s">
        <v>18321</v>
      </c>
      <c r="AE374" s="44" t="s">
        <v>18325</v>
      </c>
      <c r="AF374" s="44" t="s">
        <v>18326</v>
      </c>
      <c r="AG374" s="44" t="s">
        <v>4679</v>
      </c>
      <c r="AH374" s="44" t="s">
        <v>4680</v>
      </c>
      <c r="AI374" s="335" t="s">
        <v>4681</v>
      </c>
    </row>
    <row r="375" spans="6:35" ht="15.75" x14ac:dyDescent="0.25">
      <c r="F375" s="312">
        <v>352</v>
      </c>
      <c r="G375" s="314" t="s">
        <v>173</v>
      </c>
      <c r="H375" s="234">
        <v>52</v>
      </c>
      <c r="I375" s="2" t="s">
        <v>2242</v>
      </c>
      <c r="J375" s="2" t="s">
        <v>18327</v>
      </c>
      <c r="K375" s="2" t="s">
        <v>18328</v>
      </c>
      <c r="L375" s="2" t="s">
        <v>15107</v>
      </c>
      <c r="M375" s="2" t="s">
        <v>15108</v>
      </c>
      <c r="N375" s="2" t="s">
        <v>18329</v>
      </c>
      <c r="O375" s="2" t="s">
        <v>18330</v>
      </c>
      <c r="P375" s="2" t="s">
        <v>4686</v>
      </c>
      <c r="Q375" s="2" t="s">
        <v>4687</v>
      </c>
      <c r="R375" s="2" t="s">
        <v>18331</v>
      </c>
      <c r="S375" s="2" t="s">
        <v>18332</v>
      </c>
      <c r="T375" s="335" t="s">
        <v>18333</v>
      </c>
      <c r="U375" s="283" t="s">
        <v>4688</v>
      </c>
      <c r="V375" s="336" t="s">
        <v>15101</v>
      </c>
      <c r="W375" s="337">
        <v>52</v>
      </c>
      <c r="X375" s="44" t="s">
        <v>2242</v>
      </c>
      <c r="Y375" s="44" t="s">
        <v>4682</v>
      </c>
      <c r="Z375" s="44" t="s">
        <v>4683</v>
      </c>
      <c r="AA375" s="44" t="s">
        <v>4226</v>
      </c>
      <c r="AB375" s="44" t="s">
        <v>4227</v>
      </c>
      <c r="AC375" s="44" t="s">
        <v>18334</v>
      </c>
      <c r="AD375" s="44" t="s">
        <v>18331</v>
      </c>
      <c r="AE375" s="44" t="s">
        <v>18335</v>
      </c>
      <c r="AF375" s="44" t="s">
        <v>18336</v>
      </c>
      <c r="AG375" s="44" t="s">
        <v>4688</v>
      </c>
      <c r="AH375" s="44" t="s">
        <v>4689</v>
      </c>
      <c r="AI375" s="335" t="s">
        <v>4690</v>
      </c>
    </row>
    <row r="376" spans="6:35" ht="15.75" x14ac:dyDescent="0.25">
      <c r="F376" s="312">
        <v>353</v>
      </c>
      <c r="G376" s="314" t="s">
        <v>174</v>
      </c>
      <c r="H376" s="234">
        <v>53</v>
      </c>
      <c r="I376" s="2" t="s">
        <v>2242</v>
      </c>
      <c r="J376" s="2" t="s">
        <v>18337</v>
      </c>
      <c r="K376" s="2" t="s">
        <v>18338</v>
      </c>
      <c r="L376" s="2" t="s">
        <v>15119</v>
      </c>
      <c r="M376" s="2" t="s">
        <v>15120</v>
      </c>
      <c r="N376" s="2" t="s">
        <v>18339</v>
      </c>
      <c r="O376" s="2" t="s">
        <v>18340</v>
      </c>
      <c r="P376" s="2" t="s">
        <v>4695</v>
      </c>
      <c r="Q376" s="2" t="s">
        <v>4696</v>
      </c>
      <c r="R376" s="2" t="s">
        <v>18341</v>
      </c>
      <c r="S376" s="2" t="s">
        <v>18342</v>
      </c>
      <c r="T376" s="335" t="s">
        <v>18343</v>
      </c>
      <c r="U376" s="283" t="s">
        <v>4697</v>
      </c>
      <c r="V376" s="336" t="s">
        <v>15101</v>
      </c>
      <c r="W376" s="337">
        <v>53</v>
      </c>
      <c r="X376" s="44" t="s">
        <v>2242</v>
      </c>
      <c r="Y376" s="44" t="s">
        <v>4691</v>
      </c>
      <c r="Z376" s="44" t="s">
        <v>4692</v>
      </c>
      <c r="AA376" s="44" t="s">
        <v>4237</v>
      </c>
      <c r="AB376" s="44" t="s">
        <v>4238</v>
      </c>
      <c r="AC376" s="44" t="s">
        <v>18344</v>
      </c>
      <c r="AD376" s="44" t="s">
        <v>18341</v>
      </c>
      <c r="AE376" s="44" t="s">
        <v>18345</v>
      </c>
      <c r="AF376" s="44" t="s">
        <v>18346</v>
      </c>
      <c r="AG376" s="44" t="s">
        <v>4697</v>
      </c>
      <c r="AH376" s="44" t="s">
        <v>4698</v>
      </c>
      <c r="AI376" s="335" t="s">
        <v>4699</v>
      </c>
    </row>
    <row r="377" spans="6:35" ht="15.75" x14ac:dyDescent="0.25">
      <c r="F377" s="312">
        <v>354</v>
      </c>
      <c r="G377" s="314" t="s">
        <v>175</v>
      </c>
      <c r="H377" s="234">
        <v>54</v>
      </c>
      <c r="I377" s="2" t="s">
        <v>2242</v>
      </c>
      <c r="J377" s="2" t="s">
        <v>18347</v>
      </c>
      <c r="K377" s="2" t="s">
        <v>18348</v>
      </c>
      <c r="L377" s="2" t="s">
        <v>15131</v>
      </c>
      <c r="M377" s="2" t="s">
        <v>15132</v>
      </c>
      <c r="N377" s="2" t="s">
        <v>18349</v>
      </c>
      <c r="O377" s="2" t="s">
        <v>18350</v>
      </c>
      <c r="P377" s="2" t="s">
        <v>4704</v>
      </c>
      <c r="Q377" s="2" t="s">
        <v>4705</v>
      </c>
      <c r="R377" s="2" t="s">
        <v>18351</v>
      </c>
      <c r="S377" s="2" t="s">
        <v>18352</v>
      </c>
      <c r="T377" s="335" t="s">
        <v>18353</v>
      </c>
      <c r="U377" s="283" t="s">
        <v>4706</v>
      </c>
      <c r="V377" s="336" t="s">
        <v>15101</v>
      </c>
      <c r="W377" s="337">
        <v>54</v>
      </c>
      <c r="X377" s="44" t="s">
        <v>2242</v>
      </c>
      <c r="Y377" s="44" t="s">
        <v>4700</v>
      </c>
      <c r="Z377" s="44" t="s">
        <v>4701</v>
      </c>
      <c r="AA377" s="44" t="s">
        <v>4248</v>
      </c>
      <c r="AB377" s="44" t="s">
        <v>4249</v>
      </c>
      <c r="AC377" s="44" t="s">
        <v>18354</v>
      </c>
      <c r="AD377" s="44" t="s">
        <v>18351</v>
      </c>
      <c r="AE377" s="44" t="s">
        <v>18355</v>
      </c>
      <c r="AF377" s="44" t="s">
        <v>18356</v>
      </c>
      <c r="AG377" s="44" t="s">
        <v>4706</v>
      </c>
      <c r="AH377" s="44" t="s">
        <v>4707</v>
      </c>
      <c r="AI377" s="335" t="s">
        <v>4708</v>
      </c>
    </row>
    <row r="378" spans="6:35" ht="15.75" x14ac:dyDescent="0.25">
      <c r="F378" s="312">
        <v>355</v>
      </c>
      <c r="G378" s="314" t="s">
        <v>176</v>
      </c>
      <c r="H378" s="234">
        <v>55</v>
      </c>
      <c r="I378" s="2" t="s">
        <v>2242</v>
      </c>
      <c r="J378" s="2" t="s">
        <v>18357</v>
      </c>
      <c r="K378" s="2" t="s">
        <v>18358</v>
      </c>
      <c r="L378" s="2" t="s">
        <v>15143</v>
      </c>
      <c r="M378" s="2" t="s">
        <v>15144</v>
      </c>
      <c r="N378" s="2" t="s">
        <v>18359</v>
      </c>
      <c r="O378" s="2" t="s">
        <v>18360</v>
      </c>
      <c r="P378" s="2" t="s">
        <v>4713</v>
      </c>
      <c r="Q378" s="2" t="s">
        <v>4714</v>
      </c>
      <c r="R378" s="2" t="s">
        <v>18361</v>
      </c>
      <c r="S378" s="2" t="s">
        <v>18362</v>
      </c>
      <c r="T378" s="335" t="s">
        <v>18363</v>
      </c>
      <c r="U378" s="283" t="s">
        <v>4715</v>
      </c>
      <c r="V378" s="336" t="s">
        <v>15101</v>
      </c>
      <c r="W378" s="337">
        <v>55</v>
      </c>
      <c r="X378" s="44" t="s">
        <v>2242</v>
      </c>
      <c r="Y378" s="44" t="s">
        <v>4709</v>
      </c>
      <c r="Z378" s="44" t="s">
        <v>4710</v>
      </c>
      <c r="AA378" s="44" t="s">
        <v>4259</v>
      </c>
      <c r="AB378" s="44" t="s">
        <v>4260</v>
      </c>
      <c r="AC378" s="44" t="s">
        <v>18364</v>
      </c>
      <c r="AD378" s="44" t="s">
        <v>18361</v>
      </c>
      <c r="AE378" s="44" t="s">
        <v>18365</v>
      </c>
      <c r="AF378" s="44" t="s">
        <v>18366</v>
      </c>
      <c r="AG378" s="44" t="s">
        <v>4715</v>
      </c>
      <c r="AH378" s="44" t="s">
        <v>4716</v>
      </c>
      <c r="AI378" s="335" t="s">
        <v>4717</v>
      </c>
    </row>
    <row r="379" spans="6:35" ht="15.75" x14ac:dyDescent="0.25">
      <c r="F379" s="312">
        <v>356</v>
      </c>
      <c r="G379" s="314" t="s">
        <v>177</v>
      </c>
      <c r="H379" s="234">
        <v>56</v>
      </c>
      <c r="I379" s="2" t="s">
        <v>2243</v>
      </c>
      <c r="J379" s="2" t="s">
        <v>18367</v>
      </c>
      <c r="K379" s="2" t="s">
        <v>18368</v>
      </c>
      <c r="L379" s="2" t="s">
        <v>15094</v>
      </c>
      <c r="M379" s="2" t="s">
        <v>15095</v>
      </c>
      <c r="N379" s="2" t="s">
        <v>18369</v>
      </c>
      <c r="O379" s="2" t="s">
        <v>18370</v>
      </c>
      <c r="P379" s="2" t="s">
        <v>4722</v>
      </c>
      <c r="Q379" s="2" t="s">
        <v>4723</v>
      </c>
      <c r="R379" s="2" t="s">
        <v>18371</v>
      </c>
      <c r="S379" s="2" t="s">
        <v>18372</v>
      </c>
      <c r="T379" s="335" t="s">
        <v>18373</v>
      </c>
      <c r="U379" s="283" t="s">
        <v>4724</v>
      </c>
      <c r="V379" s="336" t="s">
        <v>15101</v>
      </c>
      <c r="W379" s="337">
        <v>56</v>
      </c>
      <c r="X379" s="44" t="s">
        <v>2243</v>
      </c>
      <c r="Y379" s="44" t="s">
        <v>4718</v>
      </c>
      <c r="Z379" s="44" t="s">
        <v>4719</v>
      </c>
      <c r="AA379" s="44" t="s">
        <v>4215</v>
      </c>
      <c r="AB379" s="44" t="s">
        <v>4216</v>
      </c>
      <c r="AC379" s="44" t="s">
        <v>18374</v>
      </c>
      <c r="AD379" s="44" t="s">
        <v>18371</v>
      </c>
      <c r="AE379" s="44" t="s">
        <v>18375</v>
      </c>
      <c r="AF379" s="44" t="s">
        <v>18376</v>
      </c>
      <c r="AG379" s="44" t="s">
        <v>4724</v>
      </c>
      <c r="AH379" s="44" t="s">
        <v>4725</v>
      </c>
      <c r="AI379" s="335" t="s">
        <v>4726</v>
      </c>
    </row>
    <row r="380" spans="6:35" ht="15.75" x14ac:dyDescent="0.25">
      <c r="F380" s="312">
        <v>357</v>
      </c>
      <c r="G380" s="314" t="s">
        <v>179</v>
      </c>
      <c r="H380" s="234">
        <v>57</v>
      </c>
      <c r="I380" s="2" t="s">
        <v>2243</v>
      </c>
      <c r="J380" s="2" t="s">
        <v>18377</v>
      </c>
      <c r="K380" s="2" t="s">
        <v>18378</v>
      </c>
      <c r="L380" s="2" t="s">
        <v>15107</v>
      </c>
      <c r="M380" s="2" t="s">
        <v>15108</v>
      </c>
      <c r="N380" s="2" t="s">
        <v>18379</v>
      </c>
      <c r="O380" s="2" t="s">
        <v>18380</v>
      </c>
      <c r="P380" s="2" t="s">
        <v>4731</v>
      </c>
      <c r="Q380" s="2" t="s">
        <v>4732</v>
      </c>
      <c r="R380" s="2" t="s">
        <v>18381</v>
      </c>
      <c r="S380" s="2" t="s">
        <v>18382</v>
      </c>
      <c r="T380" s="335" t="s">
        <v>18383</v>
      </c>
      <c r="U380" s="283" t="s">
        <v>4733</v>
      </c>
      <c r="V380" s="336" t="s">
        <v>15101</v>
      </c>
      <c r="W380" s="337">
        <v>57</v>
      </c>
      <c r="X380" s="44" t="s">
        <v>2243</v>
      </c>
      <c r="Y380" s="44" t="s">
        <v>4727</v>
      </c>
      <c r="Z380" s="44" t="s">
        <v>4728</v>
      </c>
      <c r="AA380" s="44" t="s">
        <v>4226</v>
      </c>
      <c r="AB380" s="44" t="s">
        <v>4227</v>
      </c>
      <c r="AC380" s="44" t="s">
        <v>18384</v>
      </c>
      <c r="AD380" s="44" t="s">
        <v>18381</v>
      </c>
      <c r="AE380" s="44" t="s">
        <v>18385</v>
      </c>
      <c r="AF380" s="44" t="s">
        <v>18386</v>
      </c>
      <c r="AG380" s="44" t="s">
        <v>4733</v>
      </c>
      <c r="AH380" s="44" t="s">
        <v>4734</v>
      </c>
      <c r="AI380" s="335" t="s">
        <v>4735</v>
      </c>
    </row>
    <row r="381" spans="6:35" ht="15.75" x14ac:dyDescent="0.25">
      <c r="F381" s="312">
        <v>358</v>
      </c>
      <c r="G381" s="314" t="s">
        <v>180</v>
      </c>
      <c r="H381" s="234">
        <v>58</v>
      </c>
      <c r="I381" s="2" t="s">
        <v>2243</v>
      </c>
      <c r="J381" s="2" t="s">
        <v>18387</v>
      </c>
      <c r="K381" s="2" t="s">
        <v>18388</v>
      </c>
      <c r="L381" s="2" t="s">
        <v>15119</v>
      </c>
      <c r="M381" s="2" t="s">
        <v>15120</v>
      </c>
      <c r="N381" s="2" t="s">
        <v>18389</v>
      </c>
      <c r="O381" s="2" t="s">
        <v>18390</v>
      </c>
      <c r="P381" s="2" t="s">
        <v>4740</v>
      </c>
      <c r="Q381" s="2" t="s">
        <v>4741</v>
      </c>
      <c r="R381" s="2" t="s">
        <v>18391</v>
      </c>
      <c r="S381" s="2" t="s">
        <v>18392</v>
      </c>
      <c r="T381" s="335" t="s">
        <v>18393</v>
      </c>
      <c r="U381" s="283" t="s">
        <v>4742</v>
      </c>
      <c r="V381" s="336" t="s">
        <v>15101</v>
      </c>
      <c r="W381" s="337">
        <v>58</v>
      </c>
      <c r="X381" s="44" t="s">
        <v>2243</v>
      </c>
      <c r="Y381" s="44" t="s">
        <v>4736</v>
      </c>
      <c r="Z381" s="44" t="s">
        <v>4737</v>
      </c>
      <c r="AA381" s="44" t="s">
        <v>4237</v>
      </c>
      <c r="AB381" s="44" t="s">
        <v>4238</v>
      </c>
      <c r="AC381" s="44" t="s">
        <v>18394</v>
      </c>
      <c r="AD381" s="44" t="s">
        <v>18391</v>
      </c>
      <c r="AE381" s="44" t="s">
        <v>18395</v>
      </c>
      <c r="AF381" s="44" t="s">
        <v>18396</v>
      </c>
      <c r="AG381" s="44" t="s">
        <v>4742</v>
      </c>
      <c r="AH381" s="44" t="s">
        <v>4743</v>
      </c>
      <c r="AI381" s="335" t="s">
        <v>4744</v>
      </c>
    </row>
    <row r="382" spans="6:35" ht="15.75" x14ac:dyDescent="0.25">
      <c r="F382" s="312">
        <v>359</v>
      </c>
      <c r="G382" s="314" t="s">
        <v>181</v>
      </c>
      <c r="H382" s="234">
        <v>59</v>
      </c>
      <c r="I382" s="2" t="s">
        <v>2243</v>
      </c>
      <c r="J382" s="2" t="s">
        <v>18397</v>
      </c>
      <c r="K382" s="2" t="s">
        <v>18398</v>
      </c>
      <c r="L382" s="2" t="s">
        <v>15131</v>
      </c>
      <c r="M382" s="2" t="s">
        <v>15132</v>
      </c>
      <c r="N382" s="2" t="s">
        <v>18399</v>
      </c>
      <c r="O382" s="2" t="s">
        <v>18400</v>
      </c>
      <c r="P382" s="2" t="s">
        <v>4749</v>
      </c>
      <c r="Q382" s="2" t="s">
        <v>4750</v>
      </c>
      <c r="R382" s="2" t="s">
        <v>18401</v>
      </c>
      <c r="S382" s="2" t="s">
        <v>18402</v>
      </c>
      <c r="T382" s="335" t="s">
        <v>18403</v>
      </c>
      <c r="U382" s="283" t="s">
        <v>4751</v>
      </c>
      <c r="V382" s="336" t="s">
        <v>15101</v>
      </c>
      <c r="W382" s="337">
        <v>59</v>
      </c>
      <c r="X382" s="44" t="s">
        <v>2243</v>
      </c>
      <c r="Y382" s="44" t="s">
        <v>4745</v>
      </c>
      <c r="Z382" s="44" t="s">
        <v>4746</v>
      </c>
      <c r="AA382" s="44" t="s">
        <v>4248</v>
      </c>
      <c r="AB382" s="44" t="s">
        <v>4249</v>
      </c>
      <c r="AC382" s="44" t="s">
        <v>18404</v>
      </c>
      <c r="AD382" s="44" t="s">
        <v>18401</v>
      </c>
      <c r="AE382" s="44" t="s">
        <v>18405</v>
      </c>
      <c r="AF382" s="44" t="s">
        <v>18406</v>
      </c>
      <c r="AG382" s="44" t="s">
        <v>4751</v>
      </c>
      <c r="AH382" s="44" t="s">
        <v>4752</v>
      </c>
      <c r="AI382" s="335" t="s">
        <v>4753</v>
      </c>
    </row>
    <row r="383" spans="6:35" ht="15.75" x14ac:dyDescent="0.25">
      <c r="F383" s="312">
        <v>360</v>
      </c>
      <c r="G383" s="314" t="s">
        <v>182</v>
      </c>
      <c r="H383" s="234">
        <v>60</v>
      </c>
      <c r="I383" s="2" t="s">
        <v>2243</v>
      </c>
      <c r="J383" s="2" t="s">
        <v>18407</v>
      </c>
      <c r="K383" s="2" t="s">
        <v>18408</v>
      </c>
      <c r="L383" s="2" t="s">
        <v>15143</v>
      </c>
      <c r="M383" s="2" t="s">
        <v>15144</v>
      </c>
      <c r="N383" s="2" t="s">
        <v>18409</v>
      </c>
      <c r="O383" s="2" t="s">
        <v>18410</v>
      </c>
      <c r="P383" s="2" t="s">
        <v>4758</v>
      </c>
      <c r="Q383" s="2" t="s">
        <v>4759</v>
      </c>
      <c r="R383" s="2" t="s">
        <v>18411</v>
      </c>
      <c r="S383" s="2" t="s">
        <v>18412</v>
      </c>
      <c r="T383" s="335" t="s">
        <v>18413</v>
      </c>
      <c r="U383" s="283" t="s">
        <v>4760</v>
      </c>
      <c r="V383" s="336" t="s">
        <v>15101</v>
      </c>
      <c r="W383" s="337">
        <v>60</v>
      </c>
      <c r="X383" s="44" t="s">
        <v>2243</v>
      </c>
      <c r="Y383" s="44" t="s">
        <v>4754</v>
      </c>
      <c r="Z383" s="44" t="s">
        <v>4755</v>
      </c>
      <c r="AA383" s="44" t="s">
        <v>4259</v>
      </c>
      <c r="AB383" s="44" t="s">
        <v>4260</v>
      </c>
      <c r="AC383" s="44" t="s">
        <v>18414</v>
      </c>
      <c r="AD383" s="44" t="s">
        <v>18411</v>
      </c>
      <c r="AE383" s="44" t="s">
        <v>18415</v>
      </c>
      <c r="AF383" s="44" t="s">
        <v>18416</v>
      </c>
      <c r="AG383" s="44" t="s">
        <v>4760</v>
      </c>
      <c r="AH383" s="44" t="s">
        <v>4761</v>
      </c>
      <c r="AI383" s="335" t="s">
        <v>4762</v>
      </c>
    </row>
    <row r="384" spans="6:35" ht="15.75" x14ac:dyDescent="0.25">
      <c r="F384" s="312">
        <v>361</v>
      </c>
      <c r="G384" s="314" t="s">
        <v>183</v>
      </c>
      <c r="H384" s="234">
        <v>61</v>
      </c>
      <c r="I384" s="2" t="s">
        <v>2244</v>
      </c>
      <c r="J384" s="2" t="s">
        <v>18417</v>
      </c>
      <c r="K384" s="2" t="s">
        <v>18418</v>
      </c>
      <c r="L384" s="2" t="s">
        <v>15094</v>
      </c>
      <c r="M384" s="2" t="s">
        <v>15095</v>
      </c>
      <c r="N384" s="2" t="s">
        <v>18419</v>
      </c>
      <c r="O384" s="2" t="s">
        <v>18420</v>
      </c>
      <c r="P384" s="2" t="s">
        <v>4767</v>
      </c>
      <c r="Q384" s="2" t="s">
        <v>4768</v>
      </c>
      <c r="R384" s="2" t="s">
        <v>18421</v>
      </c>
      <c r="S384" s="2" t="s">
        <v>18422</v>
      </c>
      <c r="T384" s="335" t="s">
        <v>18423</v>
      </c>
      <c r="U384" s="283" t="s">
        <v>4769</v>
      </c>
      <c r="V384" s="336" t="s">
        <v>15101</v>
      </c>
      <c r="W384" s="337">
        <v>61</v>
      </c>
      <c r="X384" s="44" t="s">
        <v>2244</v>
      </c>
      <c r="Y384" s="44" t="s">
        <v>4763</v>
      </c>
      <c r="Z384" s="44" t="s">
        <v>4764</v>
      </c>
      <c r="AA384" s="44" t="s">
        <v>4215</v>
      </c>
      <c r="AB384" s="44" t="s">
        <v>4216</v>
      </c>
      <c r="AC384" s="44" t="s">
        <v>18424</v>
      </c>
      <c r="AD384" s="44" t="s">
        <v>18421</v>
      </c>
      <c r="AE384" s="44" t="s">
        <v>18425</v>
      </c>
      <c r="AF384" s="44" t="s">
        <v>18426</v>
      </c>
      <c r="AG384" s="44" t="s">
        <v>4769</v>
      </c>
      <c r="AH384" s="44" t="s">
        <v>4770</v>
      </c>
      <c r="AI384" s="335" t="s">
        <v>4771</v>
      </c>
    </row>
    <row r="385" spans="6:35" ht="15.75" x14ac:dyDescent="0.25">
      <c r="F385" s="312">
        <v>362</v>
      </c>
      <c r="G385" s="314" t="s">
        <v>186</v>
      </c>
      <c r="H385" s="234">
        <v>62</v>
      </c>
      <c r="I385" s="2" t="s">
        <v>2244</v>
      </c>
      <c r="J385" s="2" t="s">
        <v>18427</v>
      </c>
      <c r="K385" s="2" t="s">
        <v>18428</v>
      </c>
      <c r="L385" s="2" t="s">
        <v>15107</v>
      </c>
      <c r="M385" s="2" t="s">
        <v>15108</v>
      </c>
      <c r="N385" s="2" t="s">
        <v>18429</v>
      </c>
      <c r="O385" s="2" t="s">
        <v>18430</v>
      </c>
      <c r="P385" s="2" t="s">
        <v>4776</v>
      </c>
      <c r="Q385" s="2" t="s">
        <v>4777</v>
      </c>
      <c r="R385" s="2" t="s">
        <v>18431</v>
      </c>
      <c r="S385" s="2" t="s">
        <v>18432</v>
      </c>
      <c r="T385" s="335" t="s">
        <v>18433</v>
      </c>
      <c r="U385" s="283" t="s">
        <v>4778</v>
      </c>
      <c r="V385" s="336" t="s">
        <v>15101</v>
      </c>
      <c r="W385" s="337">
        <v>62</v>
      </c>
      <c r="X385" s="44" t="s">
        <v>2244</v>
      </c>
      <c r="Y385" s="44" t="s">
        <v>4772</v>
      </c>
      <c r="Z385" s="44" t="s">
        <v>4773</v>
      </c>
      <c r="AA385" s="44" t="s">
        <v>4226</v>
      </c>
      <c r="AB385" s="44" t="s">
        <v>4227</v>
      </c>
      <c r="AC385" s="44" t="s">
        <v>18434</v>
      </c>
      <c r="AD385" s="44" t="s">
        <v>18431</v>
      </c>
      <c r="AE385" s="44" t="s">
        <v>18435</v>
      </c>
      <c r="AF385" s="44" t="s">
        <v>18436</v>
      </c>
      <c r="AG385" s="44" t="s">
        <v>4778</v>
      </c>
      <c r="AH385" s="44" t="s">
        <v>4779</v>
      </c>
      <c r="AI385" s="335" t="s">
        <v>4780</v>
      </c>
    </row>
    <row r="386" spans="6:35" ht="15.75" x14ac:dyDescent="0.25">
      <c r="F386" s="312">
        <v>363</v>
      </c>
      <c r="G386" s="314" t="s">
        <v>187</v>
      </c>
      <c r="H386" s="234">
        <v>63</v>
      </c>
      <c r="I386" s="2" t="s">
        <v>2244</v>
      </c>
      <c r="J386" s="2" t="s">
        <v>18437</v>
      </c>
      <c r="K386" s="2" t="s">
        <v>18438</v>
      </c>
      <c r="L386" s="2" t="s">
        <v>15119</v>
      </c>
      <c r="M386" s="2" t="s">
        <v>15120</v>
      </c>
      <c r="N386" s="2" t="s">
        <v>18439</v>
      </c>
      <c r="O386" s="2" t="s">
        <v>18440</v>
      </c>
      <c r="P386" s="2" t="s">
        <v>4785</v>
      </c>
      <c r="Q386" s="2" t="s">
        <v>4786</v>
      </c>
      <c r="R386" s="2" t="s">
        <v>18441</v>
      </c>
      <c r="S386" s="2" t="s">
        <v>18442</v>
      </c>
      <c r="T386" s="335" t="s">
        <v>18443</v>
      </c>
      <c r="U386" s="283" t="s">
        <v>4787</v>
      </c>
      <c r="V386" s="336" t="s">
        <v>15101</v>
      </c>
      <c r="W386" s="337">
        <v>63</v>
      </c>
      <c r="X386" s="44" t="s">
        <v>2244</v>
      </c>
      <c r="Y386" s="44" t="s">
        <v>4781</v>
      </c>
      <c r="Z386" s="44" t="s">
        <v>4782</v>
      </c>
      <c r="AA386" s="44" t="s">
        <v>4237</v>
      </c>
      <c r="AB386" s="44" t="s">
        <v>4238</v>
      </c>
      <c r="AC386" s="44" t="s">
        <v>18444</v>
      </c>
      <c r="AD386" s="44" t="s">
        <v>18441</v>
      </c>
      <c r="AE386" s="44" t="s">
        <v>18445</v>
      </c>
      <c r="AF386" s="44" t="s">
        <v>18446</v>
      </c>
      <c r="AG386" s="44" t="s">
        <v>4787</v>
      </c>
      <c r="AH386" s="44" t="s">
        <v>4788</v>
      </c>
      <c r="AI386" s="335" t="s">
        <v>4789</v>
      </c>
    </row>
    <row r="387" spans="6:35" ht="15.75" x14ac:dyDescent="0.25">
      <c r="F387" s="312">
        <v>364</v>
      </c>
      <c r="G387" s="314" t="s">
        <v>188</v>
      </c>
      <c r="H387" s="234">
        <v>64</v>
      </c>
      <c r="I387" s="2" t="s">
        <v>2244</v>
      </c>
      <c r="J387" s="2" t="s">
        <v>18447</v>
      </c>
      <c r="K387" s="2" t="s">
        <v>18448</v>
      </c>
      <c r="L387" s="2" t="s">
        <v>15131</v>
      </c>
      <c r="M387" s="2" t="s">
        <v>15132</v>
      </c>
      <c r="N387" s="2" t="s">
        <v>18449</v>
      </c>
      <c r="O387" s="2" t="s">
        <v>18450</v>
      </c>
      <c r="P387" s="2" t="s">
        <v>4794</v>
      </c>
      <c r="Q387" s="2" t="s">
        <v>4795</v>
      </c>
      <c r="R387" s="2" t="s">
        <v>18451</v>
      </c>
      <c r="S387" s="2" t="s">
        <v>18452</v>
      </c>
      <c r="T387" s="335" t="s">
        <v>18453</v>
      </c>
      <c r="U387" s="283" t="s">
        <v>4796</v>
      </c>
      <c r="V387" s="336" t="s">
        <v>15101</v>
      </c>
      <c r="W387" s="337">
        <v>64</v>
      </c>
      <c r="X387" s="44" t="s">
        <v>2244</v>
      </c>
      <c r="Y387" s="44" t="s">
        <v>4790</v>
      </c>
      <c r="Z387" s="44" t="s">
        <v>4791</v>
      </c>
      <c r="AA387" s="44" t="s">
        <v>4248</v>
      </c>
      <c r="AB387" s="44" t="s">
        <v>4249</v>
      </c>
      <c r="AC387" s="44" t="s">
        <v>18454</v>
      </c>
      <c r="AD387" s="44" t="s">
        <v>18451</v>
      </c>
      <c r="AE387" s="44" t="s">
        <v>18455</v>
      </c>
      <c r="AF387" s="44" t="s">
        <v>18456</v>
      </c>
      <c r="AG387" s="44" t="s">
        <v>4796</v>
      </c>
      <c r="AH387" s="44" t="s">
        <v>4797</v>
      </c>
      <c r="AI387" s="335" t="s">
        <v>4798</v>
      </c>
    </row>
    <row r="388" spans="6:35" ht="15.75" x14ac:dyDescent="0.25">
      <c r="F388" s="312">
        <v>365</v>
      </c>
      <c r="G388" s="314" t="s">
        <v>189</v>
      </c>
      <c r="H388" s="234">
        <v>65</v>
      </c>
      <c r="I388" s="2" t="s">
        <v>2244</v>
      </c>
      <c r="J388" s="2" t="s">
        <v>18457</v>
      </c>
      <c r="K388" s="2" t="s">
        <v>18458</v>
      </c>
      <c r="L388" s="2" t="s">
        <v>15143</v>
      </c>
      <c r="M388" s="2" t="s">
        <v>15144</v>
      </c>
      <c r="N388" s="2" t="s">
        <v>18459</v>
      </c>
      <c r="O388" s="2" t="s">
        <v>18460</v>
      </c>
      <c r="P388" s="2" t="s">
        <v>4803</v>
      </c>
      <c r="Q388" s="2" t="s">
        <v>4804</v>
      </c>
      <c r="R388" s="2" t="s">
        <v>18461</v>
      </c>
      <c r="S388" s="2" t="s">
        <v>18462</v>
      </c>
      <c r="T388" s="335" t="s">
        <v>18463</v>
      </c>
      <c r="U388" s="283" t="s">
        <v>4805</v>
      </c>
      <c r="V388" s="336" t="s">
        <v>15101</v>
      </c>
      <c r="W388" s="337">
        <v>65</v>
      </c>
      <c r="X388" s="44" t="s">
        <v>2244</v>
      </c>
      <c r="Y388" s="44" t="s">
        <v>4799</v>
      </c>
      <c r="Z388" s="44" t="s">
        <v>4800</v>
      </c>
      <c r="AA388" s="44" t="s">
        <v>4259</v>
      </c>
      <c r="AB388" s="44" t="s">
        <v>4260</v>
      </c>
      <c r="AC388" s="44" t="s">
        <v>18464</v>
      </c>
      <c r="AD388" s="44" t="s">
        <v>18461</v>
      </c>
      <c r="AE388" s="44" t="s">
        <v>18465</v>
      </c>
      <c r="AF388" s="44" t="s">
        <v>18466</v>
      </c>
      <c r="AG388" s="44" t="s">
        <v>4805</v>
      </c>
      <c r="AH388" s="44" t="s">
        <v>4806</v>
      </c>
      <c r="AI388" s="335" t="s">
        <v>4807</v>
      </c>
    </row>
    <row r="389" spans="6:35" ht="15.75" x14ac:dyDescent="0.25">
      <c r="F389" s="312">
        <v>366</v>
      </c>
      <c r="G389" s="314" t="s">
        <v>190</v>
      </c>
      <c r="H389" s="234">
        <v>66</v>
      </c>
      <c r="I389" s="2" t="s">
        <v>2245</v>
      </c>
      <c r="J389" s="2" t="s">
        <v>18467</v>
      </c>
      <c r="K389" s="2" t="s">
        <v>18468</v>
      </c>
      <c r="L389" s="2" t="s">
        <v>15094</v>
      </c>
      <c r="M389" s="2" t="s">
        <v>15095</v>
      </c>
      <c r="N389" s="2" t="s">
        <v>18469</v>
      </c>
      <c r="O389" s="2" t="s">
        <v>18470</v>
      </c>
      <c r="P389" s="2" t="s">
        <v>4812</v>
      </c>
      <c r="Q389" s="2" t="s">
        <v>4813</v>
      </c>
      <c r="R389" s="2" t="s">
        <v>18471</v>
      </c>
      <c r="S389" s="2" t="s">
        <v>18472</v>
      </c>
      <c r="T389" s="335" t="s">
        <v>18473</v>
      </c>
      <c r="U389" s="283" t="s">
        <v>4814</v>
      </c>
      <c r="V389" s="336" t="s">
        <v>15101</v>
      </c>
      <c r="W389" s="337">
        <v>66</v>
      </c>
      <c r="X389" s="44" t="s">
        <v>2245</v>
      </c>
      <c r="Y389" s="44" t="s">
        <v>4808</v>
      </c>
      <c r="Z389" s="44" t="s">
        <v>4809</v>
      </c>
      <c r="AA389" s="44" t="s">
        <v>4215</v>
      </c>
      <c r="AB389" s="44" t="s">
        <v>4216</v>
      </c>
      <c r="AC389" s="44" t="s">
        <v>18474</v>
      </c>
      <c r="AD389" s="44" t="s">
        <v>18471</v>
      </c>
      <c r="AE389" s="44" t="s">
        <v>18475</v>
      </c>
      <c r="AF389" s="44" t="s">
        <v>18476</v>
      </c>
      <c r="AG389" s="44" t="s">
        <v>4814</v>
      </c>
      <c r="AH389" s="44" t="s">
        <v>4815</v>
      </c>
      <c r="AI389" s="335" t="s">
        <v>4816</v>
      </c>
    </row>
    <row r="390" spans="6:35" ht="15.75" x14ac:dyDescent="0.25">
      <c r="F390" s="312">
        <v>367</v>
      </c>
      <c r="G390" s="314" t="s">
        <v>192</v>
      </c>
      <c r="H390" s="234">
        <v>67</v>
      </c>
      <c r="I390" s="2" t="s">
        <v>2245</v>
      </c>
      <c r="J390" s="2" t="s">
        <v>18477</v>
      </c>
      <c r="K390" s="2" t="s">
        <v>18478</v>
      </c>
      <c r="L390" s="2" t="s">
        <v>15107</v>
      </c>
      <c r="M390" s="2" t="s">
        <v>15108</v>
      </c>
      <c r="N390" s="2" t="s">
        <v>18479</v>
      </c>
      <c r="O390" s="2" t="s">
        <v>18480</v>
      </c>
      <c r="P390" s="2" t="s">
        <v>4821</v>
      </c>
      <c r="Q390" s="2" t="s">
        <v>4822</v>
      </c>
      <c r="R390" s="2" t="s">
        <v>18481</v>
      </c>
      <c r="S390" s="2" t="s">
        <v>18482</v>
      </c>
      <c r="T390" s="335" t="s">
        <v>18483</v>
      </c>
      <c r="U390" s="283" t="s">
        <v>4823</v>
      </c>
      <c r="V390" s="336" t="s">
        <v>15101</v>
      </c>
      <c r="W390" s="337">
        <v>67</v>
      </c>
      <c r="X390" s="44" t="s">
        <v>2245</v>
      </c>
      <c r="Y390" s="44" t="s">
        <v>4817</v>
      </c>
      <c r="Z390" s="44" t="s">
        <v>4818</v>
      </c>
      <c r="AA390" s="44" t="s">
        <v>4226</v>
      </c>
      <c r="AB390" s="44" t="s">
        <v>4227</v>
      </c>
      <c r="AC390" s="44" t="s">
        <v>18484</v>
      </c>
      <c r="AD390" s="44" t="s">
        <v>18481</v>
      </c>
      <c r="AE390" s="44" t="s">
        <v>18485</v>
      </c>
      <c r="AF390" s="44" t="s">
        <v>18486</v>
      </c>
      <c r="AG390" s="44" t="s">
        <v>4823</v>
      </c>
      <c r="AH390" s="44" t="s">
        <v>4824</v>
      </c>
      <c r="AI390" s="335" t="s">
        <v>4825</v>
      </c>
    </row>
    <row r="391" spans="6:35" ht="15.75" x14ac:dyDescent="0.25">
      <c r="F391" s="312">
        <v>368</v>
      </c>
      <c r="G391" s="314" t="s">
        <v>193</v>
      </c>
      <c r="H391" s="234">
        <v>68</v>
      </c>
      <c r="I391" s="2" t="s">
        <v>2245</v>
      </c>
      <c r="J391" s="2" t="s">
        <v>18487</v>
      </c>
      <c r="K391" s="2" t="s">
        <v>18488</v>
      </c>
      <c r="L391" s="2" t="s">
        <v>15119</v>
      </c>
      <c r="M391" s="2" t="s">
        <v>15120</v>
      </c>
      <c r="N391" s="2" t="s">
        <v>18489</v>
      </c>
      <c r="O391" s="2" t="s">
        <v>18490</v>
      </c>
      <c r="P391" s="2" t="s">
        <v>4830</v>
      </c>
      <c r="Q391" s="2" t="s">
        <v>4831</v>
      </c>
      <c r="R391" s="2" t="s">
        <v>18491</v>
      </c>
      <c r="S391" s="2" t="s">
        <v>18492</v>
      </c>
      <c r="T391" s="335" t="s">
        <v>18493</v>
      </c>
      <c r="U391" s="283" t="s">
        <v>4832</v>
      </c>
      <c r="V391" s="336" t="s">
        <v>15101</v>
      </c>
      <c r="W391" s="337">
        <v>68</v>
      </c>
      <c r="X391" s="44" t="s">
        <v>2245</v>
      </c>
      <c r="Y391" s="44" t="s">
        <v>4826</v>
      </c>
      <c r="Z391" s="44" t="s">
        <v>4827</v>
      </c>
      <c r="AA391" s="44" t="s">
        <v>4237</v>
      </c>
      <c r="AB391" s="44" t="s">
        <v>4238</v>
      </c>
      <c r="AC391" s="44" t="s">
        <v>18494</v>
      </c>
      <c r="AD391" s="44" t="s">
        <v>18491</v>
      </c>
      <c r="AE391" s="44" t="s">
        <v>18495</v>
      </c>
      <c r="AF391" s="44" t="s">
        <v>18496</v>
      </c>
      <c r="AG391" s="44" t="s">
        <v>4832</v>
      </c>
      <c r="AH391" s="44" t="s">
        <v>4833</v>
      </c>
      <c r="AI391" s="335" t="s">
        <v>4834</v>
      </c>
    </row>
    <row r="392" spans="6:35" ht="15.75" x14ac:dyDescent="0.25">
      <c r="F392" s="312">
        <v>369</v>
      </c>
      <c r="G392" s="314" t="s">
        <v>194</v>
      </c>
      <c r="H392" s="234">
        <v>69</v>
      </c>
      <c r="I392" s="2" t="s">
        <v>2245</v>
      </c>
      <c r="J392" s="2" t="s">
        <v>18497</v>
      </c>
      <c r="K392" s="2" t="s">
        <v>18498</v>
      </c>
      <c r="L392" s="2" t="s">
        <v>15131</v>
      </c>
      <c r="M392" s="2" t="s">
        <v>15132</v>
      </c>
      <c r="N392" s="2" t="s">
        <v>18499</v>
      </c>
      <c r="O392" s="2" t="s">
        <v>18500</v>
      </c>
      <c r="P392" s="2" t="s">
        <v>4839</v>
      </c>
      <c r="Q392" s="2" t="s">
        <v>4840</v>
      </c>
      <c r="R392" s="2" t="s">
        <v>18501</v>
      </c>
      <c r="S392" s="2" t="s">
        <v>18502</v>
      </c>
      <c r="T392" s="335" t="s">
        <v>18503</v>
      </c>
      <c r="U392" s="283" t="s">
        <v>4841</v>
      </c>
      <c r="V392" s="336" t="s">
        <v>15101</v>
      </c>
      <c r="W392" s="337">
        <v>69</v>
      </c>
      <c r="X392" s="44" t="s">
        <v>2245</v>
      </c>
      <c r="Y392" s="44" t="s">
        <v>4835</v>
      </c>
      <c r="Z392" s="44" t="s">
        <v>4836</v>
      </c>
      <c r="AA392" s="44" t="s">
        <v>4248</v>
      </c>
      <c r="AB392" s="44" t="s">
        <v>4249</v>
      </c>
      <c r="AC392" s="44" t="s">
        <v>18504</v>
      </c>
      <c r="AD392" s="44" t="s">
        <v>18501</v>
      </c>
      <c r="AE392" s="44" t="s">
        <v>18505</v>
      </c>
      <c r="AF392" s="44" t="s">
        <v>18506</v>
      </c>
      <c r="AG392" s="44" t="s">
        <v>4841</v>
      </c>
      <c r="AH392" s="44" t="s">
        <v>4842</v>
      </c>
      <c r="AI392" s="335" t="s">
        <v>4843</v>
      </c>
    </row>
    <row r="393" spans="6:35" ht="15.75" x14ac:dyDescent="0.25">
      <c r="F393" s="312">
        <v>370</v>
      </c>
      <c r="G393" s="314" t="s">
        <v>195</v>
      </c>
      <c r="H393" s="234">
        <v>70</v>
      </c>
      <c r="I393" s="2" t="s">
        <v>2245</v>
      </c>
      <c r="J393" s="2" t="s">
        <v>18507</v>
      </c>
      <c r="K393" s="2" t="s">
        <v>18508</v>
      </c>
      <c r="L393" s="2" t="s">
        <v>15143</v>
      </c>
      <c r="M393" s="2" t="s">
        <v>15144</v>
      </c>
      <c r="N393" s="2" t="s">
        <v>18509</v>
      </c>
      <c r="O393" s="2" t="s">
        <v>18510</v>
      </c>
      <c r="P393" s="2" t="s">
        <v>4848</v>
      </c>
      <c r="Q393" s="2" t="s">
        <v>4849</v>
      </c>
      <c r="R393" s="2" t="s">
        <v>18511</v>
      </c>
      <c r="S393" s="2" t="s">
        <v>18512</v>
      </c>
      <c r="T393" s="335" t="s">
        <v>18513</v>
      </c>
      <c r="U393" s="283" t="s">
        <v>4850</v>
      </c>
      <c r="V393" s="336" t="s">
        <v>15101</v>
      </c>
      <c r="W393" s="337">
        <v>70</v>
      </c>
      <c r="X393" s="44" t="s">
        <v>2245</v>
      </c>
      <c r="Y393" s="44" t="s">
        <v>4844</v>
      </c>
      <c r="Z393" s="44" t="s">
        <v>4845</v>
      </c>
      <c r="AA393" s="44" t="s">
        <v>4259</v>
      </c>
      <c r="AB393" s="44" t="s">
        <v>4260</v>
      </c>
      <c r="AC393" s="44" t="s">
        <v>18514</v>
      </c>
      <c r="AD393" s="44" t="s">
        <v>18511</v>
      </c>
      <c r="AE393" s="44" t="s">
        <v>18515</v>
      </c>
      <c r="AF393" s="44" t="s">
        <v>18516</v>
      </c>
      <c r="AG393" s="44" t="s">
        <v>4850</v>
      </c>
      <c r="AH393" s="44" t="s">
        <v>4851</v>
      </c>
      <c r="AI393" s="335" t="s">
        <v>4852</v>
      </c>
    </row>
    <row r="394" spans="6:35" ht="15.75" x14ac:dyDescent="0.25">
      <c r="F394" s="312">
        <v>371</v>
      </c>
      <c r="G394" s="314" t="s">
        <v>196</v>
      </c>
      <c r="H394" s="234">
        <v>71</v>
      </c>
      <c r="I394" s="2" t="s">
        <v>2246</v>
      </c>
      <c r="J394" s="2" t="s">
        <v>18517</v>
      </c>
      <c r="K394" s="2" t="s">
        <v>18518</v>
      </c>
      <c r="L394" s="2" t="s">
        <v>15094</v>
      </c>
      <c r="M394" s="2" t="s">
        <v>15095</v>
      </c>
      <c r="N394" s="2" t="s">
        <v>18519</v>
      </c>
      <c r="O394" s="2" t="s">
        <v>18520</v>
      </c>
      <c r="P394" s="2" t="s">
        <v>4857</v>
      </c>
      <c r="Q394" s="2" t="s">
        <v>4858</v>
      </c>
      <c r="R394" s="2" t="s">
        <v>18521</v>
      </c>
      <c r="S394" s="2" t="s">
        <v>18522</v>
      </c>
      <c r="T394" s="335" t="s">
        <v>18523</v>
      </c>
      <c r="U394" s="283" t="s">
        <v>4859</v>
      </c>
      <c r="V394" s="336" t="s">
        <v>15101</v>
      </c>
      <c r="W394" s="337">
        <v>71</v>
      </c>
      <c r="X394" s="44" t="s">
        <v>2246</v>
      </c>
      <c r="Y394" s="44" t="s">
        <v>4853</v>
      </c>
      <c r="Z394" s="44" t="s">
        <v>4854</v>
      </c>
      <c r="AA394" s="44" t="s">
        <v>4215</v>
      </c>
      <c r="AB394" s="44" t="s">
        <v>4216</v>
      </c>
      <c r="AC394" s="44" t="s">
        <v>18524</v>
      </c>
      <c r="AD394" s="44" t="s">
        <v>18521</v>
      </c>
      <c r="AE394" s="44" t="s">
        <v>18525</v>
      </c>
      <c r="AF394" s="44" t="s">
        <v>18526</v>
      </c>
      <c r="AG394" s="44" t="s">
        <v>4859</v>
      </c>
      <c r="AH394" s="44" t="s">
        <v>4860</v>
      </c>
      <c r="AI394" s="335" t="s">
        <v>4861</v>
      </c>
    </row>
    <row r="395" spans="6:35" ht="15.75" x14ac:dyDescent="0.25">
      <c r="F395" s="312">
        <v>372</v>
      </c>
      <c r="G395" s="314" t="s">
        <v>198</v>
      </c>
      <c r="H395" s="234">
        <v>72</v>
      </c>
      <c r="I395" s="2" t="s">
        <v>2246</v>
      </c>
      <c r="J395" s="2" t="s">
        <v>18527</v>
      </c>
      <c r="K395" s="2" t="s">
        <v>18528</v>
      </c>
      <c r="L395" s="2" t="s">
        <v>15107</v>
      </c>
      <c r="M395" s="2" t="s">
        <v>15108</v>
      </c>
      <c r="N395" s="2" t="s">
        <v>18529</v>
      </c>
      <c r="O395" s="2" t="s">
        <v>18530</v>
      </c>
      <c r="P395" s="2" t="s">
        <v>4866</v>
      </c>
      <c r="Q395" s="2" t="s">
        <v>4867</v>
      </c>
      <c r="R395" s="2" t="s">
        <v>18531</v>
      </c>
      <c r="S395" s="2" t="s">
        <v>18532</v>
      </c>
      <c r="T395" s="335" t="s">
        <v>18533</v>
      </c>
      <c r="U395" s="283" t="s">
        <v>4868</v>
      </c>
      <c r="V395" s="336" t="s">
        <v>15101</v>
      </c>
      <c r="W395" s="337">
        <v>72</v>
      </c>
      <c r="X395" s="44" t="s">
        <v>2246</v>
      </c>
      <c r="Y395" s="44" t="s">
        <v>4862</v>
      </c>
      <c r="Z395" s="44" t="s">
        <v>4863</v>
      </c>
      <c r="AA395" s="44" t="s">
        <v>4226</v>
      </c>
      <c r="AB395" s="44" t="s">
        <v>4227</v>
      </c>
      <c r="AC395" s="44" t="s">
        <v>18534</v>
      </c>
      <c r="AD395" s="44" t="s">
        <v>18531</v>
      </c>
      <c r="AE395" s="44" t="s">
        <v>18535</v>
      </c>
      <c r="AF395" s="44" t="s">
        <v>18536</v>
      </c>
      <c r="AG395" s="44" t="s">
        <v>4868</v>
      </c>
      <c r="AH395" s="44" t="s">
        <v>4869</v>
      </c>
      <c r="AI395" s="335" t="s">
        <v>4870</v>
      </c>
    </row>
    <row r="396" spans="6:35" ht="15.75" x14ac:dyDescent="0.25">
      <c r="F396" s="312">
        <v>373</v>
      </c>
      <c r="G396" s="314" t="s">
        <v>199</v>
      </c>
      <c r="H396" s="234">
        <v>73</v>
      </c>
      <c r="I396" s="2" t="s">
        <v>2246</v>
      </c>
      <c r="J396" s="2" t="s">
        <v>18537</v>
      </c>
      <c r="K396" s="2" t="s">
        <v>18538</v>
      </c>
      <c r="L396" s="2" t="s">
        <v>15119</v>
      </c>
      <c r="M396" s="2" t="s">
        <v>15120</v>
      </c>
      <c r="N396" s="2" t="s">
        <v>18539</v>
      </c>
      <c r="O396" s="2" t="s">
        <v>18540</v>
      </c>
      <c r="P396" s="2" t="s">
        <v>4875</v>
      </c>
      <c r="Q396" s="2" t="s">
        <v>4876</v>
      </c>
      <c r="R396" s="2" t="s">
        <v>18541</v>
      </c>
      <c r="S396" s="2" t="s">
        <v>18542</v>
      </c>
      <c r="T396" s="335" t="s">
        <v>18543</v>
      </c>
      <c r="U396" s="283" t="s">
        <v>4877</v>
      </c>
      <c r="V396" s="336" t="s">
        <v>15101</v>
      </c>
      <c r="W396" s="337">
        <v>73</v>
      </c>
      <c r="X396" s="44" t="s">
        <v>2246</v>
      </c>
      <c r="Y396" s="44" t="s">
        <v>4871</v>
      </c>
      <c r="Z396" s="44" t="s">
        <v>4872</v>
      </c>
      <c r="AA396" s="44" t="s">
        <v>4237</v>
      </c>
      <c r="AB396" s="44" t="s">
        <v>4238</v>
      </c>
      <c r="AC396" s="44" t="s">
        <v>18544</v>
      </c>
      <c r="AD396" s="44" t="s">
        <v>18541</v>
      </c>
      <c r="AE396" s="44" t="s">
        <v>18545</v>
      </c>
      <c r="AF396" s="44" t="s">
        <v>18546</v>
      </c>
      <c r="AG396" s="44" t="s">
        <v>4877</v>
      </c>
      <c r="AH396" s="44" t="s">
        <v>4878</v>
      </c>
      <c r="AI396" s="335" t="s">
        <v>4879</v>
      </c>
    </row>
    <row r="397" spans="6:35" ht="15.75" x14ac:dyDescent="0.25">
      <c r="F397" s="312">
        <v>374</v>
      </c>
      <c r="G397" s="314" t="s">
        <v>200</v>
      </c>
      <c r="H397" s="234">
        <v>74</v>
      </c>
      <c r="I397" s="2" t="s">
        <v>2246</v>
      </c>
      <c r="J397" s="2" t="s">
        <v>18547</v>
      </c>
      <c r="K397" s="2" t="s">
        <v>18548</v>
      </c>
      <c r="L397" s="2" t="s">
        <v>15131</v>
      </c>
      <c r="M397" s="2" t="s">
        <v>15132</v>
      </c>
      <c r="N397" s="2" t="s">
        <v>18549</v>
      </c>
      <c r="O397" s="2" t="s">
        <v>18550</v>
      </c>
      <c r="P397" s="2" t="s">
        <v>4884</v>
      </c>
      <c r="Q397" s="2" t="s">
        <v>4885</v>
      </c>
      <c r="R397" s="2" t="s">
        <v>18551</v>
      </c>
      <c r="S397" s="2" t="s">
        <v>18552</v>
      </c>
      <c r="T397" s="335" t="s">
        <v>18553</v>
      </c>
      <c r="U397" s="283" t="s">
        <v>4886</v>
      </c>
      <c r="V397" s="336" t="s">
        <v>15101</v>
      </c>
      <c r="W397" s="337">
        <v>74</v>
      </c>
      <c r="X397" s="44" t="s">
        <v>2246</v>
      </c>
      <c r="Y397" s="44" t="s">
        <v>4880</v>
      </c>
      <c r="Z397" s="44" t="s">
        <v>4881</v>
      </c>
      <c r="AA397" s="44" t="s">
        <v>4248</v>
      </c>
      <c r="AB397" s="44" t="s">
        <v>4249</v>
      </c>
      <c r="AC397" s="44" t="s">
        <v>18554</v>
      </c>
      <c r="AD397" s="44" t="s">
        <v>18551</v>
      </c>
      <c r="AE397" s="44" t="s">
        <v>18555</v>
      </c>
      <c r="AF397" s="44" t="s">
        <v>18556</v>
      </c>
      <c r="AG397" s="44" t="s">
        <v>4886</v>
      </c>
      <c r="AH397" s="44" t="s">
        <v>4887</v>
      </c>
      <c r="AI397" s="335" t="s">
        <v>4888</v>
      </c>
    </row>
    <row r="398" spans="6:35" ht="15.75" x14ac:dyDescent="0.25">
      <c r="F398" s="312">
        <v>375</v>
      </c>
      <c r="G398" s="314" t="s">
        <v>201</v>
      </c>
      <c r="H398" s="234">
        <v>75</v>
      </c>
      <c r="I398" s="2" t="s">
        <v>2246</v>
      </c>
      <c r="J398" s="2" t="s">
        <v>18557</v>
      </c>
      <c r="K398" s="2" t="s">
        <v>18558</v>
      </c>
      <c r="L398" s="2" t="s">
        <v>15143</v>
      </c>
      <c r="M398" s="2" t="s">
        <v>15144</v>
      </c>
      <c r="N398" s="2" t="s">
        <v>18559</v>
      </c>
      <c r="O398" s="2" t="s">
        <v>18560</v>
      </c>
      <c r="P398" s="2" t="s">
        <v>4893</v>
      </c>
      <c r="Q398" s="2" t="s">
        <v>4894</v>
      </c>
      <c r="R398" s="2" t="s">
        <v>18561</v>
      </c>
      <c r="S398" s="2" t="s">
        <v>18562</v>
      </c>
      <c r="T398" s="335" t="s">
        <v>18563</v>
      </c>
      <c r="U398" s="283" t="s">
        <v>4895</v>
      </c>
      <c r="V398" s="336" t="s">
        <v>15101</v>
      </c>
      <c r="W398" s="337">
        <v>75</v>
      </c>
      <c r="X398" s="44" t="s">
        <v>2246</v>
      </c>
      <c r="Y398" s="44" t="s">
        <v>4889</v>
      </c>
      <c r="Z398" s="44" t="s">
        <v>4890</v>
      </c>
      <c r="AA398" s="44" t="s">
        <v>4259</v>
      </c>
      <c r="AB398" s="44" t="s">
        <v>4260</v>
      </c>
      <c r="AC398" s="44" t="s">
        <v>18564</v>
      </c>
      <c r="AD398" s="44" t="s">
        <v>18561</v>
      </c>
      <c r="AE398" s="44" t="s">
        <v>18565</v>
      </c>
      <c r="AF398" s="44" t="s">
        <v>18566</v>
      </c>
      <c r="AG398" s="44" t="s">
        <v>4895</v>
      </c>
      <c r="AH398" s="44" t="s">
        <v>4896</v>
      </c>
      <c r="AI398" s="335" t="s">
        <v>4897</v>
      </c>
    </row>
    <row r="399" spans="6:35" ht="15.75" x14ac:dyDescent="0.25">
      <c r="F399" s="312">
        <v>376</v>
      </c>
      <c r="G399" s="314" t="s">
        <v>202</v>
      </c>
      <c r="H399" s="234">
        <v>76</v>
      </c>
      <c r="I399" s="2" t="s">
        <v>2247</v>
      </c>
      <c r="J399" s="2" t="s">
        <v>18567</v>
      </c>
      <c r="K399" s="2" t="s">
        <v>18568</v>
      </c>
      <c r="L399" s="2" t="s">
        <v>15094</v>
      </c>
      <c r="M399" s="2" t="s">
        <v>15095</v>
      </c>
      <c r="N399" s="2" t="s">
        <v>18569</v>
      </c>
      <c r="O399" s="2" t="s">
        <v>18570</v>
      </c>
      <c r="P399" s="2" t="s">
        <v>4902</v>
      </c>
      <c r="Q399" s="2" t="s">
        <v>4903</v>
      </c>
      <c r="R399" s="2" t="s">
        <v>18571</v>
      </c>
      <c r="S399" s="2" t="s">
        <v>18572</v>
      </c>
      <c r="T399" s="335" t="s">
        <v>18573</v>
      </c>
      <c r="U399" s="283" t="s">
        <v>4904</v>
      </c>
      <c r="V399" s="336" t="s">
        <v>15101</v>
      </c>
      <c r="W399" s="337">
        <v>76</v>
      </c>
      <c r="X399" s="44" t="s">
        <v>2247</v>
      </c>
      <c r="Y399" s="44" t="s">
        <v>4898</v>
      </c>
      <c r="Z399" s="44" t="s">
        <v>4899</v>
      </c>
      <c r="AA399" s="44" t="s">
        <v>4215</v>
      </c>
      <c r="AB399" s="44" t="s">
        <v>4216</v>
      </c>
      <c r="AC399" s="44" t="s">
        <v>18574</v>
      </c>
      <c r="AD399" s="44" t="s">
        <v>18571</v>
      </c>
      <c r="AE399" s="44" t="s">
        <v>18575</v>
      </c>
      <c r="AF399" s="44" t="s">
        <v>18576</v>
      </c>
      <c r="AG399" s="44" t="s">
        <v>4904</v>
      </c>
      <c r="AH399" s="44" t="s">
        <v>4905</v>
      </c>
      <c r="AI399" s="335" t="s">
        <v>4906</v>
      </c>
    </row>
    <row r="400" spans="6:35" ht="15.75" x14ac:dyDescent="0.25">
      <c r="F400" s="312">
        <v>377</v>
      </c>
      <c r="G400" s="314" t="s">
        <v>205</v>
      </c>
      <c r="H400" s="234">
        <v>77</v>
      </c>
      <c r="I400" s="2" t="s">
        <v>2247</v>
      </c>
      <c r="J400" s="2" t="s">
        <v>18577</v>
      </c>
      <c r="K400" s="2" t="s">
        <v>18578</v>
      </c>
      <c r="L400" s="2" t="s">
        <v>15107</v>
      </c>
      <c r="M400" s="2" t="s">
        <v>15108</v>
      </c>
      <c r="N400" s="2" t="s">
        <v>18579</v>
      </c>
      <c r="O400" s="2" t="s">
        <v>18580</v>
      </c>
      <c r="P400" s="2" t="s">
        <v>4911</v>
      </c>
      <c r="Q400" s="2" t="s">
        <v>4912</v>
      </c>
      <c r="R400" s="2" t="s">
        <v>18581</v>
      </c>
      <c r="S400" s="2" t="s">
        <v>18582</v>
      </c>
      <c r="T400" s="335" t="s">
        <v>18583</v>
      </c>
      <c r="U400" s="283" t="s">
        <v>4913</v>
      </c>
      <c r="V400" s="336" t="s">
        <v>15101</v>
      </c>
      <c r="W400" s="337">
        <v>77</v>
      </c>
      <c r="X400" s="44" t="s">
        <v>2247</v>
      </c>
      <c r="Y400" s="44" t="s">
        <v>4907</v>
      </c>
      <c r="Z400" s="44" t="s">
        <v>4908</v>
      </c>
      <c r="AA400" s="44" t="s">
        <v>4226</v>
      </c>
      <c r="AB400" s="44" t="s">
        <v>4227</v>
      </c>
      <c r="AC400" s="44" t="s">
        <v>18584</v>
      </c>
      <c r="AD400" s="44" t="s">
        <v>18581</v>
      </c>
      <c r="AE400" s="44" t="s">
        <v>18585</v>
      </c>
      <c r="AF400" s="44" t="s">
        <v>18586</v>
      </c>
      <c r="AG400" s="44" t="s">
        <v>4913</v>
      </c>
      <c r="AH400" s="44" t="s">
        <v>4914</v>
      </c>
      <c r="AI400" s="335" t="s">
        <v>4915</v>
      </c>
    </row>
    <row r="401" spans="6:35" ht="15.75" x14ac:dyDescent="0.25">
      <c r="F401" s="312">
        <v>378</v>
      </c>
      <c r="G401" s="314" t="s">
        <v>206</v>
      </c>
      <c r="H401" s="234">
        <v>78</v>
      </c>
      <c r="I401" s="2" t="s">
        <v>2247</v>
      </c>
      <c r="J401" s="2" t="s">
        <v>18587</v>
      </c>
      <c r="K401" s="2" t="s">
        <v>18588</v>
      </c>
      <c r="L401" s="2" t="s">
        <v>15119</v>
      </c>
      <c r="M401" s="2" t="s">
        <v>15120</v>
      </c>
      <c r="N401" s="2" t="s">
        <v>18589</v>
      </c>
      <c r="O401" s="2" t="s">
        <v>18590</v>
      </c>
      <c r="P401" s="2" t="s">
        <v>4920</v>
      </c>
      <c r="Q401" s="2" t="s">
        <v>4921</v>
      </c>
      <c r="R401" s="2" t="s">
        <v>18591</v>
      </c>
      <c r="S401" s="2" t="s">
        <v>18592</v>
      </c>
      <c r="T401" s="335" t="s">
        <v>18593</v>
      </c>
      <c r="U401" s="283" t="s">
        <v>4922</v>
      </c>
      <c r="V401" s="336" t="s">
        <v>15101</v>
      </c>
      <c r="W401" s="337">
        <v>78</v>
      </c>
      <c r="X401" s="44" t="s">
        <v>2247</v>
      </c>
      <c r="Y401" s="44" t="s">
        <v>4916</v>
      </c>
      <c r="Z401" s="44" t="s">
        <v>4917</v>
      </c>
      <c r="AA401" s="44" t="s">
        <v>4237</v>
      </c>
      <c r="AB401" s="44" t="s">
        <v>4238</v>
      </c>
      <c r="AC401" s="44" t="s">
        <v>18594</v>
      </c>
      <c r="AD401" s="44" t="s">
        <v>18591</v>
      </c>
      <c r="AE401" s="44" t="s">
        <v>18595</v>
      </c>
      <c r="AF401" s="44" t="s">
        <v>18596</v>
      </c>
      <c r="AG401" s="44" t="s">
        <v>4922</v>
      </c>
      <c r="AH401" s="44" t="s">
        <v>4923</v>
      </c>
      <c r="AI401" s="335" t="s">
        <v>4924</v>
      </c>
    </row>
    <row r="402" spans="6:35" ht="15.75" x14ac:dyDescent="0.25">
      <c r="F402" s="312">
        <v>379</v>
      </c>
      <c r="G402" s="314" t="s">
        <v>207</v>
      </c>
      <c r="H402" s="234">
        <v>79</v>
      </c>
      <c r="I402" s="2" t="s">
        <v>2247</v>
      </c>
      <c r="J402" s="2" t="s">
        <v>18597</v>
      </c>
      <c r="K402" s="2" t="s">
        <v>18598</v>
      </c>
      <c r="L402" s="2" t="s">
        <v>15131</v>
      </c>
      <c r="M402" s="2" t="s">
        <v>15132</v>
      </c>
      <c r="N402" s="2" t="s">
        <v>18599</v>
      </c>
      <c r="O402" s="2" t="s">
        <v>18600</v>
      </c>
      <c r="P402" s="2" t="s">
        <v>4929</v>
      </c>
      <c r="Q402" s="2" t="s">
        <v>4930</v>
      </c>
      <c r="R402" s="2" t="s">
        <v>18601</v>
      </c>
      <c r="S402" s="2" t="s">
        <v>18602</v>
      </c>
      <c r="T402" s="335" t="s">
        <v>18603</v>
      </c>
      <c r="U402" s="283" t="s">
        <v>4931</v>
      </c>
      <c r="V402" s="336" t="s">
        <v>15101</v>
      </c>
      <c r="W402" s="337">
        <v>79</v>
      </c>
      <c r="X402" s="44" t="s">
        <v>2247</v>
      </c>
      <c r="Y402" s="44" t="s">
        <v>4925</v>
      </c>
      <c r="Z402" s="44" t="s">
        <v>4926</v>
      </c>
      <c r="AA402" s="44" t="s">
        <v>4248</v>
      </c>
      <c r="AB402" s="44" t="s">
        <v>4249</v>
      </c>
      <c r="AC402" s="44" t="s">
        <v>18604</v>
      </c>
      <c r="AD402" s="44" t="s">
        <v>18601</v>
      </c>
      <c r="AE402" s="44" t="s">
        <v>18605</v>
      </c>
      <c r="AF402" s="44" t="s">
        <v>18606</v>
      </c>
      <c r="AG402" s="44" t="s">
        <v>4931</v>
      </c>
      <c r="AH402" s="44" t="s">
        <v>4932</v>
      </c>
      <c r="AI402" s="335" t="s">
        <v>4933</v>
      </c>
    </row>
    <row r="403" spans="6:35" ht="15.75" x14ac:dyDescent="0.25">
      <c r="F403" s="312">
        <v>380</v>
      </c>
      <c r="G403" s="314" t="s">
        <v>208</v>
      </c>
      <c r="H403" s="234">
        <v>80</v>
      </c>
      <c r="I403" s="2" t="s">
        <v>2247</v>
      </c>
      <c r="J403" s="2" t="s">
        <v>18607</v>
      </c>
      <c r="K403" s="2" t="s">
        <v>18608</v>
      </c>
      <c r="L403" s="2" t="s">
        <v>15143</v>
      </c>
      <c r="M403" s="2" t="s">
        <v>15144</v>
      </c>
      <c r="N403" s="2" t="s">
        <v>18609</v>
      </c>
      <c r="O403" s="2" t="s">
        <v>18610</v>
      </c>
      <c r="P403" s="2" t="s">
        <v>4938</v>
      </c>
      <c r="Q403" s="2" t="s">
        <v>4939</v>
      </c>
      <c r="R403" s="2" t="s">
        <v>18611</v>
      </c>
      <c r="S403" s="2" t="s">
        <v>18612</v>
      </c>
      <c r="T403" s="335" t="s">
        <v>18613</v>
      </c>
      <c r="U403" s="283" t="s">
        <v>4940</v>
      </c>
      <c r="V403" s="336" t="s">
        <v>15101</v>
      </c>
      <c r="W403" s="337">
        <v>80</v>
      </c>
      <c r="X403" s="44" t="s">
        <v>2247</v>
      </c>
      <c r="Y403" s="44" t="s">
        <v>4934</v>
      </c>
      <c r="Z403" s="44" t="s">
        <v>4935</v>
      </c>
      <c r="AA403" s="44" t="s">
        <v>4259</v>
      </c>
      <c r="AB403" s="44" t="s">
        <v>4260</v>
      </c>
      <c r="AC403" s="44" t="s">
        <v>18614</v>
      </c>
      <c r="AD403" s="44" t="s">
        <v>18611</v>
      </c>
      <c r="AE403" s="44" t="s">
        <v>18615</v>
      </c>
      <c r="AF403" s="44" t="s">
        <v>18616</v>
      </c>
      <c r="AG403" s="44" t="s">
        <v>4940</v>
      </c>
      <c r="AH403" s="44" t="s">
        <v>4941</v>
      </c>
      <c r="AI403" s="335" t="s">
        <v>4942</v>
      </c>
    </row>
    <row r="404" spans="6:35" ht="15.75" x14ac:dyDescent="0.25">
      <c r="F404" s="312">
        <v>381</v>
      </c>
      <c r="G404" s="314" t="s">
        <v>209</v>
      </c>
      <c r="H404" s="234">
        <v>81</v>
      </c>
      <c r="I404" s="2" t="s">
        <v>2248</v>
      </c>
      <c r="J404" s="2" t="s">
        <v>18617</v>
      </c>
      <c r="K404" s="2" t="s">
        <v>18618</v>
      </c>
      <c r="L404" s="2" t="s">
        <v>15094</v>
      </c>
      <c r="M404" s="2" t="s">
        <v>15095</v>
      </c>
      <c r="N404" s="2" t="s">
        <v>18619</v>
      </c>
      <c r="O404" s="2" t="s">
        <v>18620</v>
      </c>
      <c r="P404" s="2" t="s">
        <v>4947</v>
      </c>
      <c r="Q404" s="2" t="s">
        <v>4948</v>
      </c>
      <c r="R404" s="2" t="s">
        <v>18621</v>
      </c>
      <c r="S404" s="2" t="s">
        <v>18622</v>
      </c>
      <c r="T404" s="335" t="s">
        <v>18623</v>
      </c>
      <c r="U404" s="283" t="s">
        <v>4949</v>
      </c>
      <c r="V404" s="336" t="s">
        <v>15101</v>
      </c>
      <c r="W404" s="337">
        <v>81</v>
      </c>
      <c r="X404" s="44" t="s">
        <v>2248</v>
      </c>
      <c r="Y404" s="44" t="s">
        <v>4943</v>
      </c>
      <c r="Z404" s="44" t="s">
        <v>4944</v>
      </c>
      <c r="AA404" s="44" t="s">
        <v>4215</v>
      </c>
      <c r="AB404" s="44" t="s">
        <v>4216</v>
      </c>
      <c r="AC404" s="44" t="s">
        <v>18624</v>
      </c>
      <c r="AD404" s="44" t="s">
        <v>18621</v>
      </c>
      <c r="AE404" s="44" t="s">
        <v>18625</v>
      </c>
      <c r="AF404" s="44" t="s">
        <v>18626</v>
      </c>
      <c r="AG404" s="44" t="s">
        <v>4949</v>
      </c>
      <c r="AH404" s="44" t="s">
        <v>4950</v>
      </c>
      <c r="AI404" s="335" t="s">
        <v>4951</v>
      </c>
    </row>
    <row r="405" spans="6:35" ht="15.75" x14ac:dyDescent="0.25">
      <c r="F405" s="312">
        <v>382</v>
      </c>
      <c r="G405" s="314" t="s">
        <v>211</v>
      </c>
      <c r="H405" s="234">
        <v>82</v>
      </c>
      <c r="I405" s="2" t="s">
        <v>2248</v>
      </c>
      <c r="J405" s="2" t="s">
        <v>18627</v>
      </c>
      <c r="K405" s="2" t="s">
        <v>18628</v>
      </c>
      <c r="L405" s="2" t="s">
        <v>15107</v>
      </c>
      <c r="M405" s="2" t="s">
        <v>15108</v>
      </c>
      <c r="N405" s="2" t="s">
        <v>18629</v>
      </c>
      <c r="O405" s="2" t="s">
        <v>18630</v>
      </c>
      <c r="P405" s="2" t="s">
        <v>4956</v>
      </c>
      <c r="Q405" s="2" t="s">
        <v>4957</v>
      </c>
      <c r="R405" s="2" t="s">
        <v>18631</v>
      </c>
      <c r="S405" s="2" t="s">
        <v>18632</v>
      </c>
      <c r="T405" s="335" t="s">
        <v>18633</v>
      </c>
      <c r="U405" s="283" t="s">
        <v>4958</v>
      </c>
      <c r="V405" s="336" t="s">
        <v>15101</v>
      </c>
      <c r="W405" s="337">
        <v>82</v>
      </c>
      <c r="X405" s="44" t="s">
        <v>2248</v>
      </c>
      <c r="Y405" s="44" t="s">
        <v>4952</v>
      </c>
      <c r="Z405" s="44" t="s">
        <v>4953</v>
      </c>
      <c r="AA405" s="44" t="s">
        <v>4226</v>
      </c>
      <c r="AB405" s="44" t="s">
        <v>4227</v>
      </c>
      <c r="AC405" s="44" t="s">
        <v>18634</v>
      </c>
      <c r="AD405" s="44" t="s">
        <v>18631</v>
      </c>
      <c r="AE405" s="44" t="s">
        <v>18635</v>
      </c>
      <c r="AF405" s="44" t="s">
        <v>18636</v>
      </c>
      <c r="AG405" s="44" t="s">
        <v>4958</v>
      </c>
      <c r="AH405" s="44" t="s">
        <v>4959</v>
      </c>
      <c r="AI405" s="335" t="s">
        <v>4960</v>
      </c>
    </row>
    <row r="406" spans="6:35" ht="15.75" x14ac:dyDescent="0.25">
      <c r="F406" s="312">
        <v>383</v>
      </c>
      <c r="G406" s="314" t="s">
        <v>212</v>
      </c>
      <c r="H406" s="234">
        <v>83</v>
      </c>
      <c r="I406" s="2" t="s">
        <v>2248</v>
      </c>
      <c r="J406" s="2" t="s">
        <v>18637</v>
      </c>
      <c r="K406" s="2" t="s">
        <v>18638</v>
      </c>
      <c r="L406" s="2" t="s">
        <v>15119</v>
      </c>
      <c r="M406" s="2" t="s">
        <v>15120</v>
      </c>
      <c r="N406" s="2" t="s">
        <v>18639</v>
      </c>
      <c r="O406" s="2" t="s">
        <v>18640</v>
      </c>
      <c r="P406" s="2" t="s">
        <v>4965</v>
      </c>
      <c r="Q406" s="2" t="s">
        <v>4966</v>
      </c>
      <c r="R406" s="2" t="s">
        <v>18641</v>
      </c>
      <c r="S406" s="2" t="s">
        <v>18642</v>
      </c>
      <c r="T406" s="335" t="s">
        <v>18643</v>
      </c>
      <c r="U406" s="283" t="s">
        <v>4967</v>
      </c>
      <c r="V406" s="336" t="s">
        <v>15101</v>
      </c>
      <c r="W406" s="337">
        <v>83</v>
      </c>
      <c r="X406" s="44" t="s">
        <v>2248</v>
      </c>
      <c r="Y406" s="44" t="s">
        <v>4961</v>
      </c>
      <c r="Z406" s="44" t="s">
        <v>4962</v>
      </c>
      <c r="AA406" s="44" t="s">
        <v>4237</v>
      </c>
      <c r="AB406" s="44" t="s">
        <v>4238</v>
      </c>
      <c r="AC406" s="44" t="s">
        <v>18644</v>
      </c>
      <c r="AD406" s="44" t="s">
        <v>18641</v>
      </c>
      <c r="AE406" s="44" t="s">
        <v>18645</v>
      </c>
      <c r="AF406" s="44" t="s">
        <v>18646</v>
      </c>
      <c r="AG406" s="44" t="s">
        <v>4967</v>
      </c>
      <c r="AH406" s="44" t="s">
        <v>4968</v>
      </c>
      <c r="AI406" s="335" t="s">
        <v>4969</v>
      </c>
    </row>
    <row r="407" spans="6:35" ht="15.75" x14ac:dyDescent="0.25">
      <c r="F407" s="312">
        <v>384</v>
      </c>
      <c r="G407" s="314" t="s">
        <v>213</v>
      </c>
      <c r="H407" s="234">
        <v>84</v>
      </c>
      <c r="I407" s="2" t="s">
        <v>2248</v>
      </c>
      <c r="J407" s="2" t="s">
        <v>18637</v>
      </c>
      <c r="K407" s="2" t="s">
        <v>18638</v>
      </c>
      <c r="L407" s="2" t="s">
        <v>15119</v>
      </c>
      <c r="M407" s="2" t="s">
        <v>15120</v>
      </c>
      <c r="N407" s="2" t="s">
        <v>18647</v>
      </c>
      <c r="O407" s="2" t="s">
        <v>18648</v>
      </c>
      <c r="P407" s="2" t="s">
        <v>4974</v>
      </c>
      <c r="Q407" s="2" t="s">
        <v>4975</v>
      </c>
      <c r="R407" s="2" t="s">
        <v>18649</v>
      </c>
      <c r="S407" s="2" t="s">
        <v>18642</v>
      </c>
      <c r="T407" s="335" t="s">
        <v>18650</v>
      </c>
      <c r="U407" s="283" t="s">
        <v>4976</v>
      </c>
      <c r="V407" s="336" t="s">
        <v>15101</v>
      </c>
      <c r="W407" s="337">
        <v>84</v>
      </c>
      <c r="X407" s="44" t="s">
        <v>2248</v>
      </c>
      <c r="Y407" s="44" t="s">
        <v>4970</v>
      </c>
      <c r="Z407" s="44" t="s">
        <v>4971</v>
      </c>
      <c r="AA407" s="44" t="s">
        <v>4248</v>
      </c>
      <c r="AB407" s="44" t="s">
        <v>4249</v>
      </c>
      <c r="AC407" s="44" t="s">
        <v>18651</v>
      </c>
      <c r="AD407" s="44" t="s">
        <v>18649</v>
      </c>
      <c r="AE407" s="44" t="s">
        <v>18645</v>
      </c>
      <c r="AF407" s="44" t="s">
        <v>18646</v>
      </c>
      <c r="AG407" s="44" t="s">
        <v>4976</v>
      </c>
      <c r="AH407" s="44" t="s">
        <v>4977</v>
      </c>
      <c r="AI407" s="335" t="s">
        <v>4978</v>
      </c>
    </row>
    <row r="408" spans="6:35" ht="15.75" x14ac:dyDescent="0.25">
      <c r="F408" s="312">
        <v>385</v>
      </c>
      <c r="G408" s="314" t="s">
        <v>214</v>
      </c>
      <c r="H408" s="234">
        <v>85</v>
      </c>
      <c r="I408" s="2" t="s">
        <v>2248</v>
      </c>
      <c r="J408" s="2" t="s">
        <v>18652</v>
      </c>
      <c r="K408" s="2" t="s">
        <v>18653</v>
      </c>
      <c r="L408" s="2" t="s">
        <v>15143</v>
      </c>
      <c r="M408" s="2" t="s">
        <v>15144</v>
      </c>
      <c r="N408" s="2" t="s">
        <v>18654</v>
      </c>
      <c r="O408" s="2" t="s">
        <v>18655</v>
      </c>
      <c r="P408" s="2" t="s">
        <v>4983</v>
      </c>
      <c r="Q408" s="2" t="s">
        <v>4984</v>
      </c>
      <c r="R408" s="2" t="s">
        <v>18656</v>
      </c>
      <c r="S408" s="2" t="s">
        <v>18657</v>
      </c>
      <c r="T408" s="335" t="s">
        <v>18658</v>
      </c>
      <c r="U408" s="283" t="s">
        <v>4985</v>
      </c>
      <c r="V408" s="336" t="s">
        <v>15101</v>
      </c>
      <c r="W408" s="337">
        <v>85</v>
      </c>
      <c r="X408" s="44" t="s">
        <v>2248</v>
      </c>
      <c r="Y408" s="44" t="s">
        <v>4979</v>
      </c>
      <c r="Z408" s="44" t="s">
        <v>4980</v>
      </c>
      <c r="AA408" s="44" t="s">
        <v>4259</v>
      </c>
      <c r="AB408" s="44" t="s">
        <v>4260</v>
      </c>
      <c r="AC408" s="44" t="s">
        <v>18659</v>
      </c>
      <c r="AD408" s="44" t="s">
        <v>18656</v>
      </c>
      <c r="AE408" s="44" t="s">
        <v>18660</v>
      </c>
      <c r="AF408" s="44" t="s">
        <v>18661</v>
      </c>
      <c r="AG408" s="44" t="s">
        <v>4985</v>
      </c>
      <c r="AH408" s="44" t="s">
        <v>4986</v>
      </c>
      <c r="AI408" s="335" t="s">
        <v>4987</v>
      </c>
    </row>
    <row r="409" spans="6:35" ht="15.75" x14ac:dyDescent="0.25">
      <c r="F409" s="312">
        <v>386</v>
      </c>
      <c r="G409" s="314" t="s">
        <v>215</v>
      </c>
      <c r="H409" s="234">
        <v>86</v>
      </c>
      <c r="I409" s="2" t="s">
        <v>2249</v>
      </c>
      <c r="J409" s="2" t="s">
        <v>18662</v>
      </c>
      <c r="K409" s="2" t="s">
        <v>18663</v>
      </c>
      <c r="L409" s="2" t="s">
        <v>15094</v>
      </c>
      <c r="M409" s="2" t="s">
        <v>15095</v>
      </c>
      <c r="N409" s="2" t="s">
        <v>18664</v>
      </c>
      <c r="O409" s="2" t="s">
        <v>18665</v>
      </c>
      <c r="P409" s="2" t="s">
        <v>4992</v>
      </c>
      <c r="Q409" s="2" t="s">
        <v>4993</v>
      </c>
      <c r="R409" s="2" t="s">
        <v>18666</v>
      </c>
      <c r="S409" s="2" t="s">
        <v>18667</v>
      </c>
      <c r="T409" s="335" t="s">
        <v>18668</v>
      </c>
      <c r="U409" s="283" t="s">
        <v>4994</v>
      </c>
      <c r="V409" s="336" t="s">
        <v>15101</v>
      </c>
      <c r="W409" s="337">
        <v>86</v>
      </c>
      <c r="X409" s="44" t="s">
        <v>2249</v>
      </c>
      <c r="Y409" s="44" t="s">
        <v>4988</v>
      </c>
      <c r="Z409" s="44" t="s">
        <v>4989</v>
      </c>
      <c r="AA409" s="44" t="s">
        <v>4215</v>
      </c>
      <c r="AB409" s="44" t="s">
        <v>4216</v>
      </c>
      <c r="AC409" s="44" t="s">
        <v>18669</v>
      </c>
      <c r="AD409" s="44" t="s">
        <v>18666</v>
      </c>
      <c r="AE409" s="44" t="s">
        <v>18670</v>
      </c>
      <c r="AF409" s="44" t="s">
        <v>18671</v>
      </c>
      <c r="AG409" s="44" t="s">
        <v>4994</v>
      </c>
      <c r="AH409" s="44" t="s">
        <v>4995</v>
      </c>
      <c r="AI409" s="335" t="s">
        <v>4996</v>
      </c>
    </row>
    <row r="410" spans="6:35" ht="15.75" x14ac:dyDescent="0.25">
      <c r="F410" s="312">
        <v>387</v>
      </c>
      <c r="G410" s="314" t="s">
        <v>217</v>
      </c>
      <c r="H410" s="234">
        <v>87</v>
      </c>
      <c r="I410" s="2" t="s">
        <v>2249</v>
      </c>
      <c r="J410" s="2" t="s">
        <v>18672</v>
      </c>
      <c r="K410" s="2" t="s">
        <v>18673</v>
      </c>
      <c r="L410" s="2" t="s">
        <v>15107</v>
      </c>
      <c r="M410" s="2" t="s">
        <v>15108</v>
      </c>
      <c r="N410" s="2" t="s">
        <v>18674</v>
      </c>
      <c r="O410" s="2" t="s">
        <v>18675</v>
      </c>
      <c r="P410" s="2" t="s">
        <v>5001</v>
      </c>
      <c r="Q410" s="2" t="s">
        <v>5002</v>
      </c>
      <c r="R410" s="2" t="s">
        <v>18676</v>
      </c>
      <c r="S410" s="2" t="s">
        <v>18677</v>
      </c>
      <c r="T410" s="335" t="s">
        <v>18678</v>
      </c>
      <c r="U410" s="283" t="s">
        <v>5003</v>
      </c>
      <c r="V410" s="336" t="s">
        <v>15101</v>
      </c>
      <c r="W410" s="337">
        <v>87</v>
      </c>
      <c r="X410" s="44" t="s">
        <v>2249</v>
      </c>
      <c r="Y410" s="44" t="s">
        <v>4997</v>
      </c>
      <c r="Z410" s="44" t="s">
        <v>4998</v>
      </c>
      <c r="AA410" s="44" t="s">
        <v>4226</v>
      </c>
      <c r="AB410" s="44" t="s">
        <v>4227</v>
      </c>
      <c r="AC410" s="44" t="s">
        <v>18679</v>
      </c>
      <c r="AD410" s="44" t="s">
        <v>18676</v>
      </c>
      <c r="AE410" s="44" t="s">
        <v>18680</v>
      </c>
      <c r="AF410" s="44" t="s">
        <v>18681</v>
      </c>
      <c r="AG410" s="44" t="s">
        <v>5003</v>
      </c>
      <c r="AH410" s="44" t="s">
        <v>5004</v>
      </c>
      <c r="AI410" s="335" t="s">
        <v>5005</v>
      </c>
    </row>
    <row r="411" spans="6:35" ht="15.75" x14ac:dyDescent="0.25">
      <c r="F411" s="312">
        <v>388</v>
      </c>
      <c r="G411" s="314" t="s">
        <v>218</v>
      </c>
      <c r="H411" s="234">
        <v>88</v>
      </c>
      <c r="I411" s="2" t="s">
        <v>2249</v>
      </c>
      <c r="J411" s="2" t="s">
        <v>18682</v>
      </c>
      <c r="K411" s="2" t="s">
        <v>18683</v>
      </c>
      <c r="L411" s="2" t="s">
        <v>15119</v>
      </c>
      <c r="M411" s="2" t="s">
        <v>15120</v>
      </c>
      <c r="N411" s="2" t="s">
        <v>18684</v>
      </c>
      <c r="O411" s="2" t="s">
        <v>18685</v>
      </c>
      <c r="P411" s="2" t="s">
        <v>5010</v>
      </c>
      <c r="Q411" s="2" t="s">
        <v>5011</v>
      </c>
      <c r="R411" s="2" t="s">
        <v>18686</v>
      </c>
      <c r="S411" s="2" t="s">
        <v>18687</v>
      </c>
      <c r="T411" s="335" t="s">
        <v>18688</v>
      </c>
      <c r="U411" s="283" t="s">
        <v>5012</v>
      </c>
      <c r="V411" s="336" t="s">
        <v>15101</v>
      </c>
      <c r="W411" s="337">
        <v>88</v>
      </c>
      <c r="X411" s="44" t="s">
        <v>2249</v>
      </c>
      <c r="Y411" s="44" t="s">
        <v>5006</v>
      </c>
      <c r="Z411" s="44" t="s">
        <v>5007</v>
      </c>
      <c r="AA411" s="44" t="s">
        <v>4237</v>
      </c>
      <c r="AB411" s="44" t="s">
        <v>4238</v>
      </c>
      <c r="AC411" s="44" t="s">
        <v>18689</v>
      </c>
      <c r="AD411" s="44" t="s">
        <v>18686</v>
      </c>
      <c r="AE411" s="44" t="s">
        <v>18690</v>
      </c>
      <c r="AF411" s="44" t="s">
        <v>18691</v>
      </c>
      <c r="AG411" s="44" t="s">
        <v>5012</v>
      </c>
      <c r="AH411" s="44" t="s">
        <v>5013</v>
      </c>
      <c r="AI411" s="335" t="s">
        <v>5014</v>
      </c>
    </row>
    <row r="412" spans="6:35" ht="15.75" x14ac:dyDescent="0.25">
      <c r="F412" s="312">
        <v>389</v>
      </c>
      <c r="G412" s="314" t="s">
        <v>219</v>
      </c>
      <c r="H412" s="234">
        <v>89</v>
      </c>
      <c r="I412" s="2" t="s">
        <v>2249</v>
      </c>
      <c r="J412" s="2" t="s">
        <v>18692</v>
      </c>
      <c r="K412" s="2" t="s">
        <v>18693</v>
      </c>
      <c r="L412" s="2" t="s">
        <v>15131</v>
      </c>
      <c r="M412" s="2" t="s">
        <v>15132</v>
      </c>
      <c r="N412" s="2" t="s">
        <v>18694</v>
      </c>
      <c r="O412" s="2" t="s">
        <v>18695</v>
      </c>
      <c r="P412" s="2" t="s">
        <v>5019</v>
      </c>
      <c r="Q412" s="2" t="s">
        <v>5020</v>
      </c>
      <c r="R412" s="2" t="s">
        <v>18696</v>
      </c>
      <c r="S412" s="2" t="s">
        <v>18697</v>
      </c>
      <c r="T412" s="335" t="s">
        <v>18698</v>
      </c>
      <c r="U412" s="283" t="s">
        <v>5021</v>
      </c>
      <c r="V412" s="336" t="s">
        <v>15101</v>
      </c>
      <c r="W412" s="337">
        <v>89</v>
      </c>
      <c r="X412" s="44" t="s">
        <v>2249</v>
      </c>
      <c r="Y412" s="44" t="s">
        <v>5015</v>
      </c>
      <c r="Z412" s="44" t="s">
        <v>5016</v>
      </c>
      <c r="AA412" s="44" t="s">
        <v>4248</v>
      </c>
      <c r="AB412" s="44" t="s">
        <v>4249</v>
      </c>
      <c r="AC412" s="44" t="s">
        <v>18699</v>
      </c>
      <c r="AD412" s="44" t="s">
        <v>18696</v>
      </c>
      <c r="AE412" s="44" t="s">
        <v>18700</v>
      </c>
      <c r="AF412" s="44" t="s">
        <v>18701</v>
      </c>
      <c r="AG412" s="44" t="s">
        <v>5021</v>
      </c>
      <c r="AH412" s="44" t="s">
        <v>5022</v>
      </c>
      <c r="AI412" s="335" t="s">
        <v>5023</v>
      </c>
    </row>
    <row r="413" spans="6:35" ht="15.75" x14ac:dyDescent="0.25">
      <c r="F413" s="312">
        <v>390</v>
      </c>
      <c r="G413" s="314" t="s">
        <v>220</v>
      </c>
      <c r="H413" s="234">
        <v>90</v>
      </c>
      <c r="I413" s="2" t="s">
        <v>2249</v>
      </c>
      <c r="J413" s="2" t="s">
        <v>18702</v>
      </c>
      <c r="K413" s="2" t="s">
        <v>18703</v>
      </c>
      <c r="L413" s="2" t="s">
        <v>15143</v>
      </c>
      <c r="M413" s="2" t="s">
        <v>15144</v>
      </c>
      <c r="N413" s="2" t="s">
        <v>18704</v>
      </c>
      <c r="O413" s="2" t="s">
        <v>18705</v>
      </c>
      <c r="P413" s="2" t="s">
        <v>5028</v>
      </c>
      <c r="Q413" s="2" t="s">
        <v>5029</v>
      </c>
      <c r="R413" s="2" t="s">
        <v>18706</v>
      </c>
      <c r="S413" s="2" t="s">
        <v>18707</v>
      </c>
      <c r="T413" s="335" t="s">
        <v>18708</v>
      </c>
      <c r="U413" s="283" t="s">
        <v>5030</v>
      </c>
      <c r="V413" s="336" t="s">
        <v>15101</v>
      </c>
      <c r="W413" s="337">
        <v>90</v>
      </c>
      <c r="X413" s="44" t="s">
        <v>2249</v>
      </c>
      <c r="Y413" s="44" t="s">
        <v>5024</v>
      </c>
      <c r="Z413" s="44" t="s">
        <v>5025</v>
      </c>
      <c r="AA413" s="44" t="s">
        <v>4259</v>
      </c>
      <c r="AB413" s="44" t="s">
        <v>4260</v>
      </c>
      <c r="AC413" s="44" t="s">
        <v>18709</v>
      </c>
      <c r="AD413" s="44" t="s">
        <v>18706</v>
      </c>
      <c r="AE413" s="44" t="s">
        <v>18710</v>
      </c>
      <c r="AF413" s="44" t="s">
        <v>18711</v>
      </c>
      <c r="AG413" s="44" t="s">
        <v>5030</v>
      </c>
      <c r="AH413" s="44" t="s">
        <v>5031</v>
      </c>
      <c r="AI413" s="335" t="s">
        <v>5032</v>
      </c>
    </row>
    <row r="414" spans="6:35" ht="15.75" x14ac:dyDescent="0.25">
      <c r="F414" s="312">
        <v>391</v>
      </c>
      <c r="G414" s="314" t="s">
        <v>221</v>
      </c>
      <c r="H414" s="234">
        <v>91</v>
      </c>
      <c r="I414" s="2" t="s">
        <v>2250</v>
      </c>
      <c r="J414" s="2" t="s">
        <v>18712</v>
      </c>
      <c r="K414" s="2" t="s">
        <v>18713</v>
      </c>
      <c r="L414" s="2" t="s">
        <v>15094</v>
      </c>
      <c r="M414" s="2" t="s">
        <v>15095</v>
      </c>
      <c r="N414" s="2" t="s">
        <v>18714</v>
      </c>
      <c r="O414" s="2" t="s">
        <v>18715</v>
      </c>
      <c r="P414" s="2" t="s">
        <v>5037</v>
      </c>
      <c r="Q414" s="2" t="s">
        <v>5038</v>
      </c>
      <c r="R414" s="2" t="s">
        <v>18716</v>
      </c>
      <c r="S414" s="2" t="s">
        <v>18717</v>
      </c>
      <c r="T414" s="335" t="s">
        <v>18718</v>
      </c>
      <c r="U414" s="283" t="s">
        <v>5039</v>
      </c>
      <c r="V414" s="336" t="s">
        <v>15101</v>
      </c>
      <c r="W414" s="337">
        <v>91</v>
      </c>
      <c r="X414" s="44" t="s">
        <v>2250</v>
      </c>
      <c r="Y414" s="44" t="s">
        <v>5033</v>
      </c>
      <c r="Z414" s="44" t="s">
        <v>5034</v>
      </c>
      <c r="AA414" s="44" t="s">
        <v>4215</v>
      </c>
      <c r="AB414" s="44" t="s">
        <v>4216</v>
      </c>
      <c r="AC414" s="44" t="s">
        <v>18719</v>
      </c>
      <c r="AD414" s="44" t="s">
        <v>18716</v>
      </c>
      <c r="AE414" s="44" t="s">
        <v>18720</v>
      </c>
      <c r="AF414" s="44" t="s">
        <v>18721</v>
      </c>
      <c r="AG414" s="44" t="s">
        <v>5039</v>
      </c>
      <c r="AH414" s="44" t="s">
        <v>5040</v>
      </c>
      <c r="AI414" s="335" t="s">
        <v>5041</v>
      </c>
    </row>
    <row r="415" spans="6:35" ht="15.75" x14ac:dyDescent="0.25">
      <c r="F415" s="312">
        <v>392</v>
      </c>
      <c r="G415" s="314" t="s">
        <v>223</v>
      </c>
      <c r="H415" s="234">
        <v>92</v>
      </c>
      <c r="I415" s="2" t="s">
        <v>2250</v>
      </c>
      <c r="J415" s="2" t="s">
        <v>18722</v>
      </c>
      <c r="K415" s="2" t="s">
        <v>18723</v>
      </c>
      <c r="L415" s="2" t="s">
        <v>15107</v>
      </c>
      <c r="M415" s="2" t="s">
        <v>15108</v>
      </c>
      <c r="N415" s="2" t="s">
        <v>18724</v>
      </c>
      <c r="O415" s="2" t="s">
        <v>18725</v>
      </c>
      <c r="P415" s="2" t="s">
        <v>5046</v>
      </c>
      <c r="Q415" s="2" t="s">
        <v>5047</v>
      </c>
      <c r="R415" s="2" t="s">
        <v>18726</v>
      </c>
      <c r="S415" s="2" t="s">
        <v>18727</v>
      </c>
      <c r="T415" s="335" t="s">
        <v>18728</v>
      </c>
      <c r="U415" s="283" t="s">
        <v>5048</v>
      </c>
      <c r="V415" s="336" t="s">
        <v>15101</v>
      </c>
      <c r="W415" s="337">
        <v>92</v>
      </c>
      <c r="X415" s="44" t="s">
        <v>2250</v>
      </c>
      <c r="Y415" s="44" t="s">
        <v>5042</v>
      </c>
      <c r="Z415" s="44" t="s">
        <v>5043</v>
      </c>
      <c r="AA415" s="44" t="s">
        <v>4226</v>
      </c>
      <c r="AB415" s="44" t="s">
        <v>4227</v>
      </c>
      <c r="AC415" s="44" t="s">
        <v>18729</v>
      </c>
      <c r="AD415" s="44" t="s">
        <v>18726</v>
      </c>
      <c r="AE415" s="44" t="s">
        <v>18730</v>
      </c>
      <c r="AF415" s="44" t="s">
        <v>18731</v>
      </c>
      <c r="AG415" s="44" t="s">
        <v>5048</v>
      </c>
      <c r="AH415" s="44" t="s">
        <v>5049</v>
      </c>
      <c r="AI415" s="335" t="s">
        <v>5050</v>
      </c>
    </row>
    <row r="416" spans="6:35" ht="15.75" x14ac:dyDescent="0.25">
      <c r="F416" s="312">
        <v>393</v>
      </c>
      <c r="G416" s="314" t="s">
        <v>224</v>
      </c>
      <c r="H416" s="234">
        <v>93</v>
      </c>
      <c r="I416" s="2" t="s">
        <v>2250</v>
      </c>
      <c r="J416" s="2" t="s">
        <v>18732</v>
      </c>
      <c r="K416" s="2" t="s">
        <v>18733</v>
      </c>
      <c r="L416" s="2" t="s">
        <v>15119</v>
      </c>
      <c r="M416" s="2" t="s">
        <v>15120</v>
      </c>
      <c r="N416" s="2" t="s">
        <v>18734</v>
      </c>
      <c r="O416" s="2" t="s">
        <v>18735</v>
      </c>
      <c r="P416" s="2" t="s">
        <v>5055</v>
      </c>
      <c r="Q416" s="2" t="s">
        <v>5056</v>
      </c>
      <c r="R416" s="2" t="s">
        <v>18736</v>
      </c>
      <c r="S416" s="2" t="s">
        <v>18737</v>
      </c>
      <c r="T416" s="335" t="s">
        <v>18738</v>
      </c>
      <c r="U416" s="283" t="s">
        <v>5057</v>
      </c>
      <c r="V416" s="336" t="s">
        <v>15101</v>
      </c>
      <c r="W416" s="337">
        <v>93</v>
      </c>
      <c r="X416" s="44" t="s">
        <v>2250</v>
      </c>
      <c r="Y416" s="44" t="s">
        <v>5051</v>
      </c>
      <c r="Z416" s="44" t="s">
        <v>5052</v>
      </c>
      <c r="AA416" s="44" t="s">
        <v>4237</v>
      </c>
      <c r="AB416" s="44" t="s">
        <v>4238</v>
      </c>
      <c r="AC416" s="44" t="s">
        <v>18739</v>
      </c>
      <c r="AD416" s="44" t="s">
        <v>18736</v>
      </c>
      <c r="AE416" s="44" t="s">
        <v>18740</v>
      </c>
      <c r="AF416" s="44" t="s">
        <v>18741</v>
      </c>
      <c r="AG416" s="44" t="s">
        <v>5057</v>
      </c>
      <c r="AH416" s="44" t="s">
        <v>5058</v>
      </c>
      <c r="AI416" s="335" t="s">
        <v>5059</v>
      </c>
    </row>
    <row r="417" spans="6:35" ht="15.75" x14ac:dyDescent="0.25">
      <c r="F417" s="312">
        <v>394</v>
      </c>
      <c r="G417" s="314" t="s">
        <v>225</v>
      </c>
      <c r="H417" s="234">
        <v>94</v>
      </c>
      <c r="I417" s="2" t="s">
        <v>2250</v>
      </c>
      <c r="J417" s="2" t="s">
        <v>18742</v>
      </c>
      <c r="K417" s="2" t="s">
        <v>18743</v>
      </c>
      <c r="L417" s="2" t="s">
        <v>15131</v>
      </c>
      <c r="M417" s="2" t="s">
        <v>15132</v>
      </c>
      <c r="N417" s="2" t="s">
        <v>18744</v>
      </c>
      <c r="O417" s="2" t="s">
        <v>18745</v>
      </c>
      <c r="P417" s="2" t="s">
        <v>5064</v>
      </c>
      <c r="Q417" s="2" t="s">
        <v>5065</v>
      </c>
      <c r="R417" s="2" t="s">
        <v>18746</v>
      </c>
      <c r="S417" s="2" t="s">
        <v>18747</v>
      </c>
      <c r="T417" s="335" t="s">
        <v>18748</v>
      </c>
      <c r="U417" s="283" t="s">
        <v>5066</v>
      </c>
      <c r="V417" s="336" t="s">
        <v>15101</v>
      </c>
      <c r="W417" s="337">
        <v>94</v>
      </c>
      <c r="X417" s="44" t="s">
        <v>2250</v>
      </c>
      <c r="Y417" s="44" t="s">
        <v>5060</v>
      </c>
      <c r="Z417" s="44" t="s">
        <v>5061</v>
      </c>
      <c r="AA417" s="44" t="s">
        <v>4248</v>
      </c>
      <c r="AB417" s="44" t="s">
        <v>4249</v>
      </c>
      <c r="AC417" s="44" t="s">
        <v>18749</v>
      </c>
      <c r="AD417" s="44" t="s">
        <v>18746</v>
      </c>
      <c r="AE417" s="44" t="s">
        <v>18750</v>
      </c>
      <c r="AF417" s="44" t="s">
        <v>18751</v>
      </c>
      <c r="AG417" s="44" t="s">
        <v>5066</v>
      </c>
      <c r="AH417" s="44" t="s">
        <v>5067</v>
      </c>
      <c r="AI417" s="335" t="s">
        <v>5068</v>
      </c>
    </row>
    <row r="418" spans="6:35" ht="15.75" x14ac:dyDescent="0.25">
      <c r="F418" s="312">
        <v>395</v>
      </c>
      <c r="G418" s="314" t="s">
        <v>226</v>
      </c>
      <c r="H418" s="234">
        <v>95</v>
      </c>
      <c r="I418" s="2" t="s">
        <v>2250</v>
      </c>
      <c r="J418" s="2" t="s">
        <v>18752</v>
      </c>
      <c r="K418" s="2" t="s">
        <v>18753</v>
      </c>
      <c r="L418" s="2" t="s">
        <v>15143</v>
      </c>
      <c r="M418" s="2" t="s">
        <v>15144</v>
      </c>
      <c r="N418" s="2" t="s">
        <v>18754</v>
      </c>
      <c r="O418" s="2" t="s">
        <v>18755</v>
      </c>
      <c r="P418" s="2" t="s">
        <v>5073</v>
      </c>
      <c r="Q418" s="2" t="s">
        <v>5074</v>
      </c>
      <c r="R418" s="2" t="s">
        <v>18756</v>
      </c>
      <c r="S418" s="2" t="s">
        <v>18757</v>
      </c>
      <c r="T418" s="335" t="s">
        <v>18758</v>
      </c>
      <c r="U418" s="283" t="s">
        <v>5075</v>
      </c>
      <c r="V418" s="336" t="s">
        <v>15101</v>
      </c>
      <c r="W418" s="337">
        <v>95</v>
      </c>
      <c r="X418" s="44" t="s">
        <v>2250</v>
      </c>
      <c r="Y418" s="44" t="s">
        <v>5069</v>
      </c>
      <c r="Z418" s="44" t="s">
        <v>5070</v>
      </c>
      <c r="AA418" s="44" t="s">
        <v>4259</v>
      </c>
      <c r="AB418" s="44" t="s">
        <v>4260</v>
      </c>
      <c r="AC418" s="44" t="s">
        <v>18759</v>
      </c>
      <c r="AD418" s="44" t="s">
        <v>18756</v>
      </c>
      <c r="AE418" s="44" t="s">
        <v>18760</v>
      </c>
      <c r="AF418" s="44" t="s">
        <v>18761</v>
      </c>
      <c r="AG418" s="44" t="s">
        <v>5075</v>
      </c>
      <c r="AH418" s="44" t="s">
        <v>5076</v>
      </c>
      <c r="AI418" s="335" t="s">
        <v>5077</v>
      </c>
    </row>
    <row r="419" spans="6:35" ht="15.75" x14ac:dyDescent="0.25">
      <c r="F419" s="312">
        <v>396</v>
      </c>
      <c r="G419" s="314" t="s">
        <v>227</v>
      </c>
      <c r="H419" s="234">
        <v>96</v>
      </c>
      <c r="I419" s="2" t="s">
        <v>2251</v>
      </c>
      <c r="J419" s="2" t="s">
        <v>18762</v>
      </c>
      <c r="K419" s="2" t="s">
        <v>18763</v>
      </c>
      <c r="L419" s="2" t="s">
        <v>15094</v>
      </c>
      <c r="M419" s="2" t="s">
        <v>15095</v>
      </c>
      <c r="N419" s="2" t="s">
        <v>18764</v>
      </c>
      <c r="O419" s="2" t="s">
        <v>18765</v>
      </c>
      <c r="P419" s="2" t="s">
        <v>5082</v>
      </c>
      <c r="Q419" s="2" t="s">
        <v>5083</v>
      </c>
      <c r="R419" s="2" t="s">
        <v>18766</v>
      </c>
      <c r="S419" s="2" t="s">
        <v>18767</v>
      </c>
      <c r="T419" s="335" t="s">
        <v>18768</v>
      </c>
      <c r="U419" s="283" t="s">
        <v>5084</v>
      </c>
      <c r="V419" s="336" t="s">
        <v>15101</v>
      </c>
      <c r="W419" s="337">
        <v>96</v>
      </c>
      <c r="X419" s="44" t="s">
        <v>2251</v>
      </c>
      <c r="Y419" s="44" t="s">
        <v>5078</v>
      </c>
      <c r="Z419" s="44" t="s">
        <v>5079</v>
      </c>
      <c r="AA419" s="44" t="s">
        <v>4215</v>
      </c>
      <c r="AB419" s="44" t="s">
        <v>4216</v>
      </c>
      <c r="AC419" s="44" t="s">
        <v>18769</v>
      </c>
      <c r="AD419" s="44" t="s">
        <v>18766</v>
      </c>
      <c r="AE419" s="44" t="s">
        <v>18770</v>
      </c>
      <c r="AF419" s="44" t="s">
        <v>18771</v>
      </c>
      <c r="AG419" s="44" t="s">
        <v>5084</v>
      </c>
      <c r="AH419" s="44" t="s">
        <v>5085</v>
      </c>
      <c r="AI419" s="335" t="s">
        <v>5086</v>
      </c>
    </row>
    <row r="420" spans="6:35" ht="15.75" x14ac:dyDescent="0.25">
      <c r="F420" s="312">
        <v>397</v>
      </c>
      <c r="G420" s="314" t="s">
        <v>229</v>
      </c>
      <c r="H420" s="234">
        <v>97</v>
      </c>
      <c r="I420" s="2" t="s">
        <v>2251</v>
      </c>
      <c r="J420" s="2" t="s">
        <v>18772</v>
      </c>
      <c r="K420" s="2" t="s">
        <v>18773</v>
      </c>
      <c r="L420" s="2" t="s">
        <v>15107</v>
      </c>
      <c r="M420" s="2" t="s">
        <v>15108</v>
      </c>
      <c r="N420" s="2" t="s">
        <v>18774</v>
      </c>
      <c r="O420" s="2" t="s">
        <v>18775</v>
      </c>
      <c r="P420" s="2" t="s">
        <v>5091</v>
      </c>
      <c r="Q420" s="2" t="s">
        <v>5092</v>
      </c>
      <c r="R420" s="2" t="s">
        <v>18776</v>
      </c>
      <c r="S420" s="2" t="s">
        <v>18777</v>
      </c>
      <c r="T420" s="335" t="s">
        <v>18778</v>
      </c>
      <c r="U420" s="283" t="s">
        <v>5093</v>
      </c>
      <c r="V420" s="336" t="s">
        <v>15101</v>
      </c>
      <c r="W420" s="337">
        <v>97</v>
      </c>
      <c r="X420" s="44" t="s">
        <v>2251</v>
      </c>
      <c r="Y420" s="44" t="s">
        <v>5087</v>
      </c>
      <c r="Z420" s="44" t="s">
        <v>5088</v>
      </c>
      <c r="AA420" s="44" t="s">
        <v>4226</v>
      </c>
      <c r="AB420" s="44" t="s">
        <v>4227</v>
      </c>
      <c r="AC420" s="44" t="s">
        <v>18779</v>
      </c>
      <c r="AD420" s="44" t="s">
        <v>18776</v>
      </c>
      <c r="AE420" s="44" t="s">
        <v>18780</v>
      </c>
      <c r="AF420" s="44" t="s">
        <v>18781</v>
      </c>
      <c r="AG420" s="44" t="s">
        <v>5093</v>
      </c>
      <c r="AH420" s="44" t="s">
        <v>5094</v>
      </c>
      <c r="AI420" s="335" t="s">
        <v>5095</v>
      </c>
    </row>
    <row r="421" spans="6:35" ht="15.75" x14ac:dyDescent="0.25">
      <c r="F421" s="312">
        <v>398</v>
      </c>
      <c r="G421" s="314" t="s">
        <v>230</v>
      </c>
      <c r="H421" s="234">
        <v>98</v>
      </c>
      <c r="I421" s="2" t="s">
        <v>2251</v>
      </c>
      <c r="J421" s="2" t="s">
        <v>18772</v>
      </c>
      <c r="K421" s="2" t="s">
        <v>18773</v>
      </c>
      <c r="L421" s="2" t="s">
        <v>15107</v>
      </c>
      <c r="M421" s="2" t="s">
        <v>15108</v>
      </c>
      <c r="N421" s="2" t="s">
        <v>18782</v>
      </c>
      <c r="O421" s="2" t="s">
        <v>18783</v>
      </c>
      <c r="P421" s="2" t="s">
        <v>5100</v>
      </c>
      <c r="Q421" s="2" t="s">
        <v>5101</v>
      </c>
      <c r="R421" s="2" t="s">
        <v>18784</v>
      </c>
      <c r="S421" s="2" t="s">
        <v>18785</v>
      </c>
      <c r="T421" s="335" t="s">
        <v>18786</v>
      </c>
      <c r="U421" s="283" t="s">
        <v>5102</v>
      </c>
      <c r="V421" s="336" t="s">
        <v>15101</v>
      </c>
      <c r="W421" s="337">
        <v>98</v>
      </c>
      <c r="X421" s="44" t="s">
        <v>2251</v>
      </c>
      <c r="Y421" s="44" t="s">
        <v>5096</v>
      </c>
      <c r="Z421" s="44" t="s">
        <v>5097</v>
      </c>
      <c r="AA421" s="44" t="s">
        <v>4237</v>
      </c>
      <c r="AB421" s="44" t="s">
        <v>4238</v>
      </c>
      <c r="AC421" s="44" t="s">
        <v>18787</v>
      </c>
      <c r="AD421" s="44" t="s">
        <v>18784</v>
      </c>
      <c r="AE421" s="44" t="s">
        <v>18788</v>
      </c>
      <c r="AF421" s="44" t="s">
        <v>18789</v>
      </c>
      <c r="AG421" s="44" t="s">
        <v>5102</v>
      </c>
      <c r="AH421" s="44" t="s">
        <v>5103</v>
      </c>
      <c r="AI421" s="335" t="s">
        <v>5104</v>
      </c>
    </row>
    <row r="422" spans="6:35" ht="15.75" x14ac:dyDescent="0.25">
      <c r="F422" s="312">
        <v>399</v>
      </c>
      <c r="G422" s="314" t="s">
        <v>231</v>
      </c>
      <c r="H422" s="234">
        <v>99</v>
      </c>
      <c r="I422" s="2" t="s">
        <v>2251</v>
      </c>
      <c r="J422" s="2" t="s">
        <v>18772</v>
      </c>
      <c r="K422" s="2" t="s">
        <v>18773</v>
      </c>
      <c r="L422" s="2" t="s">
        <v>15107</v>
      </c>
      <c r="M422" s="2" t="s">
        <v>15108</v>
      </c>
      <c r="N422" s="2" t="s">
        <v>18790</v>
      </c>
      <c r="O422" s="2" t="s">
        <v>18791</v>
      </c>
      <c r="P422" s="2" t="s">
        <v>5109</v>
      </c>
      <c r="Q422" s="2" t="s">
        <v>5110</v>
      </c>
      <c r="R422" s="2" t="s">
        <v>18792</v>
      </c>
      <c r="S422" s="2" t="s">
        <v>18793</v>
      </c>
      <c r="T422" s="335" t="s">
        <v>18794</v>
      </c>
      <c r="U422" s="283" t="s">
        <v>5111</v>
      </c>
      <c r="V422" s="336" t="s">
        <v>15101</v>
      </c>
      <c r="W422" s="337">
        <v>99</v>
      </c>
      <c r="X422" s="44" t="s">
        <v>2251</v>
      </c>
      <c r="Y422" s="44" t="s">
        <v>5105</v>
      </c>
      <c r="Z422" s="44" t="s">
        <v>5106</v>
      </c>
      <c r="AA422" s="44" t="s">
        <v>4248</v>
      </c>
      <c r="AB422" s="44" t="s">
        <v>4249</v>
      </c>
      <c r="AC422" s="44" t="s">
        <v>18795</v>
      </c>
      <c r="AD422" s="44" t="s">
        <v>18792</v>
      </c>
      <c r="AE422" s="44" t="s">
        <v>18788</v>
      </c>
      <c r="AF422" s="44" t="s">
        <v>18789</v>
      </c>
      <c r="AG422" s="44" t="s">
        <v>5111</v>
      </c>
      <c r="AH422" s="44" t="s">
        <v>5112</v>
      </c>
      <c r="AI422" s="335" t="s">
        <v>5113</v>
      </c>
    </row>
    <row r="423" spans="6:35" ht="15.75" x14ac:dyDescent="0.25">
      <c r="F423" s="312">
        <v>400</v>
      </c>
      <c r="G423" s="314" t="s">
        <v>232</v>
      </c>
      <c r="H423" s="234">
        <v>100</v>
      </c>
      <c r="I423" s="2" t="s">
        <v>2251</v>
      </c>
      <c r="J423" s="2" t="s">
        <v>18796</v>
      </c>
      <c r="K423" s="2" t="s">
        <v>18797</v>
      </c>
      <c r="L423" s="2" t="s">
        <v>15143</v>
      </c>
      <c r="M423" s="2" t="s">
        <v>15144</v>
      </c>
      <c r="N423" s="2" t="s">
        <v>18798</v>
      </c>
      <c r="O423" s="2" t="s">
        <v>18799</v>
      </c>
      <c r="P423" s="2" t="s">
        <v>5118</v>
      </c>
      <c r="Q423" s="2" t="s">
        <v>5119</v>
      </c>
      <c r="R423" s="2" t="s">
        <v>18800</v>
      </c>
      <c r="S423" s="2" t="s">
        <v>18801</v>
      </c>
      <c r="T423" s="335" t="s">
        <v>18802</v>
      </c>
      <c r="U423" s="283" t="s">
        <v>5120</v>
      </c>
      <c r="V423" s="336" t="s">
        <v>15101</v>
      </c>
      <c r="W423" s="337">
        <v>100</v>
      </c>
      <c r="X423" s="44" t="s">
        <v>2251</v>
      </c>
      <c r="Y423" s="44" t="s">
        <v>5114</v>
      </c>
      <c r="Z423" s="44" t="s">
        <v>5115</v>
      </c>
      <c r="AA423" s="44" t="s">
        <v>4259</v>
      </c>
      <c r="AB423" s="44" t="s">
        <v>4260</v>
      </c>
      <c r="AC423" s="44" t="s">
        <v>18803</v>
      </c>
      <c r="AD423" s="44" t="s">
        <v>18800</v>
      </c>
      <c r="AE423" s="44" t="s">
        <v>18804</v>
      </c>
      <c r="AF423" s="44" t="s">
        <v>18805</v>
      </c>
      <c r="AG423" s="44" t="s">
        <v>5120</v>
      </c>
      <c r="AH423" s="44" t="s">
        <v>5121</v>
      </c>
      <c r="AI423" s="335" t="s">
        <v>5122</v>
      </c>
    </row>
    <row r="424" spans="6:35" ht="15.75" x14ac:dyDescent="0.25">
      <c r="F424" s="312">
        <v>401</v>
      </c>
      <c r="G424" s="314" t="s">
        <v>106</v>
      </c>
      <c r="H424" s="338">
        <v>1</v>
      </c>
      <c r="I424" s="47" t="s">
        <v>2295</v>
      </c>
      <c r="J424" s="47" t="s">
        <v>18806</v>
      </c>
      <c r="K424" s="47" t="s">
        <v>18807</v>
      </c>
      <c r="L424" s="47" t="s">
        <v>18808</v>
      </c>
      <c r="M424" s="47" t="s">
        <v>18809</v>
      </c>
      <c r="N424" s="47" t="s">
        <v>18810</v>
      </c>
      <c r="O424" s="47" t="s">
        <v>18811</v>
      </c>
      <c r="P424" s="47" t="s">
        <v>3419</v>
      </c>
      <c r="Q424" s="47" t="s">
        <v>3420</v>
      </c>
      <c r="R424" s="47" t="s">
        <v>18812</v>
      </c>
      <c r="S424" s="47" t="s">
        <v>18813</v>
      </c>
      <c r="T424" s="339" t="s">
        <v>18814</v>
      </c>
      <c r="U424" s="283" t="s">
        <v>13508</v>
      </c>
      <c r="V424" s="340" t="s">
        <v>13509</v>
      </c>
      <c r="W424" s="341">
        <v>1</v>
      </c>
      <c r="X424" s="342" t="s">
        <v>2295</v>
      </c>
      <c r="Y424" s="342" t="s">
        <v>3413</v>
      </c>
      <c r="Z424" s="342" t="s">
        <v>3414</v>
      </c>
      <c r="AA424" s="342" t="s">
        <v>3415</v>
      </c>
      <c r="AB424" s="342" t="s">
        <v>3416</v>
      </c>
      <c r="AC424" s="342" t="s">
        <v>18815</v>
      </c>
      <c r="AD424" s="342" t="s">
        <v>18812</v>
      </c>
      <c r="AE424" s="342" t="s">
        <v>18816</v>
      </c>
      <c r="AF424" s="342" t="s">
        <v>18817</v>
      </c>
      <c r="AG424" s="342" t="s">
        <v>13508</v>
      </c>
      <c r="AH424" s="342" t="s">
        <v>13509</v>
      </c>
      <c r="AI424" s="339" t="s">
        <v>13510</v>
      </c>
    </row>
    <row r="425" spans="6:35" ht="15.75" x14ac:dyDescent="0.25">
      <c r="F425" s="312">
        <v>402</v>
      </c>
      <c r="G425" s="314" t="s">
        <v>109</v>
      </c>
      <c r="H425" s="338">
        <v>2</v>
      </c>
      <c r="I425" s="47" t="s">
        <v>2295</v>
      </c>
      <c r="J425" s="47" t="s">
        <v>18818</v>
      </c>
      <c r="K425" s="47" t="s">
        <v>18819</v>
      </c>
      <c r="L425" s="47" t="s">
        <v>15107</v>
      </c>
      <c r="M425" s="47" t="s">
        <v>15108</v>
      </c>
      <c r="N425" s="47" t="s">
        <v>18820</v>
      </c>
      <c r="O425" s="47" t="s">
        <v>18821</v>
      </c>
      <c r="P425" s="47" t="s">
        <v>3427</v>
      </c>
      <c r="Q425" s="47" t="s">
        <v>3428</v>
      </c>
      <c r="R425" s="47" t="s">
        <v>18822</v>
      </c>
      <c r="S425" s="47" t="s">
        <v>18823</v>
      </c>
      <c r="T425" s="339" t="s">
        <v>18824</v>
      </c>
      <c r="U425" s="283" t="s">
        <v>13508</v>
      </c>
      <c r="V425" s="340" t="s">
        <v>13509</v>
      </c>
      <c r="W425" s="341">
        <v>2</v>
      </c>
      <c r="X425" s="342" t="s">
        <v>2295</v>
      </c>
      <c r="Y425" s="342" t="s">
        <v>3421</v>
      </c>
      <c r="Z425" s="342" t="s">
        <v>3422</v>
      </c>
      <c r="AA425" s="342" t="s">
        <v>3423</v>
      </c>
      <c r="AB425" s="342" t="s">
        <v>3424</v>
      </c>
      <c r="AC425" s="342" t="s">
        <v>18825</v>
      </c>
      <c r="AD425" s="342" t="s">
        <v>18822</v>
      </c>
      <c r="AE425" s="342" t="s">
        <v>18826</v>
      </c>
      <c r="AF425" s="342" t="s">
        <v>18827</v>
      </c>
      <c r="AG425" s="342" t="s">
        <v>13508</v>
      </c>
      <c r="AH425" s="342" t="s">
        <v>13509</v>
      </c>
      <c r="AI425" s="339" t="s">
        <v>13510</v>
      </c>
    </row>
    <row r="426" spans="6:35" ht="15.75" x14ac:dyDescent="0.25">
      <c r="F426" s="312">
        <v>403</v>
      </c>
      <c r="G426" s="314" t="s">
        <v>111</v>
      </c>
      <c r="H426" s="338">
        <v>3</v>
      </c>
      <c r="I426" s="47" t="s">
        <v>2295</v>
      </c>
      <c r="J426" s="47" t="s">
        <v>18828</v>
      </c>
      <c r="K426" s="47" t="s">
        <v>18829</v>
      </c>
      <c r="L426" s="47" t="s">
        <v>15119</v>
      </c>
      <c r="M426" s="47" t="s">
        <v>15120</v>
      </c>
      <c r="N426" s="47" t="s">
        <v>18830</v>
      </c>
      <c r="O426" s="47" t="s">
        <v>18831</v>
      </c>
      <c r="P426" s="47" t="s">
        <v>3435</v>
      </c>
      <c r="Q426" s="47" t="s">
        <v>3436</v>
      </c>
      <c r="R426" s="47" t="s">
        <v>18832</v>
      </c>
      <c r="S426" s="47" t="s">
        <v>18833</v>
      </c>
      <c r="T426" s="339" t="s">
        <v>18834</v>
      </c>
      <c r="U426" s="283" t="s">
        <v>13508</v>
      </c>
      <c r="V426" s="340" t="s">
        <v>13509</v>
      </c>
      <c r="W426" s="341">
        <v>3</v>
      </c>
      <c r="X426" s="342" t="s">
        <v>2295</v>
      </c>
      <c r="Y426" s="342" t="s">
        <v>3429</v>
      </c>
      <c r="Z426" s="342" t="s">
        <v>3430</v>
      </c>
      <c r="AA426" s="342" t="s">
        <v>3431</v>
      </c>
      <c r="AB426" s="342" t="s">
        <v>3432</v>
      </c>
      <c r="AC426" s="342" t="s">
        <v>18835</v>
      </c>
      <c r="AD426" s="342" t="s">
        <v>18832</v>
      </c>
      <c r="AE426" s="342" t="s">
        <v>18836</v>
      </c>
      <c r="AF426" s="342" t="s">
        <v>18837</v>
      </c>
      <c r="AG426" s="342" t="s">
        <v>13508</v>
      </c>
      <c r="AH426" s="342" t="s">
        <v>13509</v>
      </c>
      <c r="AI426" s="339" t="s">
        <v>13510</v>
      </c>
    </row>
    <row r="427" spans="6:35" ht="15.75" x14ac:dyDescent="0.25">
      <c r="F427" s="312">
        <v>404</v>
      </c>
      <c r="G427" s="314" t="s">
        <v>113</v>
      </c>
      <c r="H427" s="338">
        <v>4</v>
      </c>
      <c r="I427" s="47" t="s">
        <v>2295</v>
      </c>
      <c r="J427" s="47" t="s">
        <v>18838</v>
      </c>
      <c r="K427" s="47" t="s">
        <v>18839</v>
      </c>
      <c r="L427" s="47" t="s">
        <v>15131</v>
      </c>
      <c r="M427" s="47" t="s">
        <v>15132</v>
      </c>
      <c r="N427" s="47" t="s">
        <v>18840</v>
      </c>
      <c r="O427" s="47" t="s">
        <v>18841</v>
      </c>
      <c r="P427" s="47" t="s">
        <v>3443</v>
      </c>
      <c r="Q427" s="47" t="s">
        <v>3444</v>
      </c>
      <c r="R427" s="47" t="s">
        <v>18842</v>
      </c>
      <c r="S427" s="47" t="s">
        <v>18843</v>
      </c>
      <c r="T427" s="339" t="s">
        <v>18844</v>
      </c>
      <c r="U427" s="283" t="s">
        <v>13508</v>
      </c>
      <c r="V427" s="340" t="s">
        <v>13509</v>
      </c>
      <c r="W427" s="341">
        <v>4</v>
      </c>
      <c r="X427" s="342" t="s">
        <v>2295</v>
      </c>
      <c r="Y427" s="342" t="s">
        <v>3437</v>
      </c>
      <c r="Z427" s="342" t="s">
        <v>3438</v>
      </c>
      <c r="AA427" s="342" t="s">
        <v>3439</v>
      </c>
      <c r="AB427" s="342" t="s">
        <v>3440</v>
      </c>
      <c r="AC427" s="342" t="s">
        <v>18845</v>
      </c>
      <c r="AD427" s="342" t="s">
        <v>18842</v>
      </c>
      <c r="AE427" s="342" t="s">
        <v>18846</v>
      </c>
      <c r="AF427" s="342" t="s">
        <v>18847</v>
      </c>
      <c r="AG427" s="342" t="s">
        <v>13508</v>
      </c>
      <c r="AH427" s="342" t="s">
        <v>13509</v>
      </c>
      <c r="AI427" s="339" t="s">
        <v>13510</v>
      </c>
    </row>
    <row r="428" spans="6:35" ht="15.75" x14ac:dyDescent="0.25">
      <c r="F428" s="312">
        <v>405</v>
      </c>
      <c r="G428" s="314" t="s">
        <v>115</v>
      </c>
      <c r="H428" s="338">
        <v>5</v>
      </c>
      <c r="I428" s="47" t="s">
        <v>2295</v>
      </c>
      <c r="J428" s="47" t="s">
        <v>18848</v>
      </c>
      <c r="K428" s="47" t="s">
        <v>18849</v>
      </c>
      <c r="L428" s="47" t="s">
        <v>15143</v>
      </c>
      <c r="M428" s="47" t="s">
        <v>15144</v>
      </c>
      <c r="N428" s="47" t="s">
        <v>18850</v>
      </c>
      <c r="O428" s="47" t="s">
        <v>18851</v>
      </c>
      <c r="P428" s="47" t="s">
        <v>3451</v>
      </c>
      <c r="Q428" s="47" t="s">
        <v>3452</v>
      </c>
      <c r="R428" s="47" t="s">
        <v>18852</v>
      </c>
      <c r="S428" s="47" t="s">
        <v>18853</v>
      </c>
      <c r="T428" s="339" t="s">
        <v>18854</v>
      </c>
      <c r="U428" s="283" t="s">
        <v>13508</v>
      </c>
      <c r="V428" s="340" t="s">
        <v>13509</v>
      </c>
      <c r="W428" s="341">
        <v>5</v>
      </c>
      <c r="X428" s="342" t="s">
        <v>2295</v>
      </c>
      <c r="Y428" s="342" t="s">
        <v>3445</v>
      </c>
      <c r="Z428" s="342" t="s">
        <v>3446</v>
      </c>
      <c r="AA428" s="342" t="s">
        <v>3447</v>
      </c>
      <c r="AB428" s="342" t="s">
        <v>3448</v>
      </c>
      <c r="AC428" s="342" t="s">
        <v>18855</v>
      </c>
      <c r="AD428" s="342" t="s">
        <v>18852</v>
      </c>
      <c r="AE428" s="342" t="s">
        <v>18856</v>
      </c>
      <c r="AF428" s="342" t="s">
        <v>18857</v>
      </c>
      <c r="AG428" s="342" t="s">
        <v>13508</v>
      </c>
      <c r="AH428" s="342" t="s">
        <v>13509</v>
      </c>
      <c r="AI428" s="339" t="s">
        <v>13510</v>
      </c>
    </row>
    <row r="429" spans="6:35" ht="15.75" x14ac:dyDescent="0.25">
      <c r="F429" s="312">
        <v>406</v>
      </c>
      <c r="G429" s="314" t="s">
        <v>117</v>
      </c>
      <c r="H429" s="338">
        <v>6</v>
      </c>
      <c r="I429" s="47" t="s">
        <v>2296</v>
      </c>
      <c r="J429" s="47" t="s">
        <v>18858</v>
      </c>
      <c r="K429" s="47" t="s">
        <v>18859</v>
      </c>
      <c r="L429" s="47" t="s">
        <v>18808</v>
      </c>
      <c r="M429" s="47" t="s">
        <v>18809</v>
      </c>
      <c r="N429" s="47" t="s">
        <v>18860</v>
      </c>
      <c r="O429" s="47" t="s">
        <v>18861</v>
      </c>
      <c r="P429" s="47" t="s">
        <v>3459</v>
      </c>
      <c r="Q429" s="47" t="s">
        <v>3460</v>
      </c>
      <c r="R429" s="47" t="s">
        <v>18862</v>
      </c>
      <c r="S429" s="47" t="s">
        <v>18863</v>
      </c>
      <c r="T429" s="339" t="s">
        <v>18864</v>
      </c>
      <c r="U429" s="283" t="s">
        <v>14260</v>
      </c>
      <c r="V429" s="340" t="s">
        <v>13509</v>
      </c>
      <c r="W429" s="341">
        <v>6</v>
      </c>
      <c r="X429" s="342" t="s">
        <v>2296</v>
      </c>
      <c r="Y429" s="342" t="s">
        <v>3453</v>
      </c>
      <c r="Z429" s="342" t="s">
        <v>3454</v>
      </c>
      <c r="AA429" s="342" t="s">
        <v>3455</v>
      </c>
      <c r="AB429" s="342" t="s">
        <v>3456</v>
      </c>
      <c r="AC429" s="342" t="s">
        <v>18865</v>
      </c>
      <c r="AD429" s="342" t="s">
        <v>18862</v>
      </c>
      <c r="AE429" s="342" t="s">
        <v>18866</v>
      </c>
      <c r="AF429" s="342" t="s">
        <v>18867</v>
      </c>
      <c r="AG429" s="342" t="s">
        <v>14260</v>
      </c>
      <c r="AH429" s="342" t="s">
        <v>13509</v>
      </c>
      <c r="AI429" s="339" t="s">
        <v>13510</v>
      </c>
    </row>
    <row r="430" spans="6:35" ht="15.75" x14ac:dyDescent="0.25">
      <c r="F430" s="312">
        <v>407</v>
      </c>
      <c r="G430" s="314" t="s">
        <v>119</v>
      </c>
      <c r="H430" s="338">
        <v>7</v>
      </c>
      <c r="I430" s="47" t="s">
        <v>2296</v>
      </c>
      <c r="J430" s="47" t="s">
        <v>18868</v>
      </c>
      <c r="K430" s="47" t="s">
        <v>18869</v>
      </c>
      <c r="L430" s="47" t="s">
        <v>15107</v>
      </c>
      <c r="M430" s="47" t="s">
        <v>15108</v>
      </c>
      <c r="N430" s="47" t="s">
        <v>18870</v>
      </c>
      <c r="O430" s="47" t="s">
        <v>18871</v>
      </c>
      <c r="P430" s="47" t="s">
        <v>3467</v>
      </c>
      <c r="Q430" s="47" t="s">
        <v>3468</v>
      </c>
      <c r="R430" s="47" t="s">
        <v>18872</v>
      </c>
      <c r="S430" s="47" t="s">
        <v>18873</v>
      </c>
      <c r="T430" s="339" t="s">
        <v>18874</v>
      </c>
      <c r="U430" s="283" t="s">
        <v>14260</v>
      </c>
      <c r="V430" s="340" t="s">
        <v>13509</v>
      </c>
      <c r="W430" s="341">
        <v>7</v>
      </c>
      <c r="X430" s="342" t="s">
        <v>2296</v>
      </c>
      <c r="Y430" s="342" t="s">
        <v>3461</v>
      </c>
      <c r="Z430" s="342" t="s">
        <v>3462</v>
      </c>
      <c r="AA430" s="342" t="s">
        <v>3463</v>
      </c>
      <c r="AB430" s="342" t="s">
        <v>3464</v>
      </c>
      <c r="AC430" s="342" t="s">
        <v>18875</v>
      </c>
      <c r="AD430" s="342" t="s">
        <v>18872</v>
      </c>
      <c r="AE430" s="342" t="s">
        <v>18876</v>
      </c>
      <c r="AF430" s="342" t="s">
        <v>18877</v>
      </c>
      <c r="AG430" s="342" t="s">
        <v>14260</v>
      </c>
      <c r="AH430" s="342" t="s">
        <v>13509</v>
      </c>
      <c r="AI430" s="339" t="s">
        <v>13510</v>
      </c>
    </row>
    <row r="431" spans="6:35" ht="15.75" x14ac:dyDescent="0.25">
      <c r="F431" s="312">
        <v>408</v>
      </c>
      <c r="G431" s="314" t="s">
        <v>120</v>
      </c>
      <c r="H431" s="338">
        <v>8</v>
      </c>
      <c r="I431" s="47" t="s">
        <v>2296</v>
      </c>
      <c r="J431" s="47" t="s">
        <v>18878</v>
      </c>
      <c r="K431" s="47" t="s">
        <v>18879</v>
      </c>
      <c r="L431" s="47" t="s">
        <v>15119</v>
      </c>
      <c r="M431" s="47" t="s">
        <v>15120</v>
      </c>
      <c r="N431" s="47" t="s">
        <v>18880</v>
      </c>
      <c r="O431" s="47" t="s">
        <v>18881</v>
      </c>
      <c r="P431" s="47" t="s">
        <v>3475</v>
      </c>
      <c r="Q431" s="47" t="s">
        <v>3476</v>
      </c>
      <c r="R431" s="47" t="s">
        <v>18882</v>
      </c>
      <c r="S431" s="47" t="s">
        <v>18883</v>
      </c>
      <c r="T431" s="339" t="s">
        <v>18884</v>
      </c>
      <c r="U431" s="283" t="s">
        <v>14260</v>
      </c>
      <c r="V431" s="340" t="s">
        <v>13509</v>
      </c>
      <c r="W431" s="341">
        <v>8</v>
      </c>
      <c r="X431" s="342" t="s">
        <v>2296</v>
      </c>
      <c r="Y431" s="342" t="s">
        <v>3469</v>
      </c>
      <c r="Z431" s="342" t="s">
        <v>3470</v>
      </c>
      <c r="AA431" s="342" t="s">
        <v>3471</v>
      </c>
      <c r="AB431" s="342" t="s">
        <v>3472</v>
      </c>
      <c r="AC431" s="342" t="s">
        <v>18885</v>
      </c>
      <c r="AD431" s="342" t="s">
        <v>18882</v>
      </c>
      <c r="AE431" s="342" t="s">
        <v>18886</v>
      </c>
      <c r="AF431" s="342" t="s">
        <v>18887</v>
      </c>
      <c r="AG431" s="342" t="s">
        <v>14260</v>
      </c>
      <c r="AH431" s="342" t="s">
        <v>13509</v>
      </c>
      <c r="AI431" s="339" t="s">
        <v>13510</v>
      </c>
    </row>
    <row r="432" spans="6:35" ht="15.75" x14ac:dyDescent="0.25">
      <c r="F432" s="312">
        <v>409</v>
      </c>
      <c r="G432" s="314" t="s">
        <v>121</v>
      </c>
      <c r="H432" s="338">
        <v>9</v>
      </c>
      <c r="I432" s="47" t="s">
        <v>2296</v>
      </c>
      <c r="J432" s="47" t="s">
        <v>18888</v>
      </c>
      <c r="K432" s="47" t="s">
        <v>18889</v>
      </c>
      <c r="L432" s="47" t="s">
        <v>15131</v>
      </c>
      <c r="M432" s="47" t="s">
        <v>15132</v>
      </c>
      <c r="N432" s="47" t="s">
        <v>18890</v>
      </c>
      <c r="O432" s="47" t="s">
        <v>18891</v>
      </c>
      <c r="P432" s="47" t="s">
        <v>3483</v>
      </c>
      <c r="Q432" s="47" t="s">
        <v>3484</v>
      </c>
      <c r="R432" s="47" t="s">
        <v>18892</v>
      </c>
      <c r="S432" s="47" t="s">
        <v>18893</v>
      </c>
      <c r="T432" s="339" t="s">
        <v>18894</v>
      </c>
      <c r="U432" s="283" t="s">
        <v>14260</v>
      </c>
      <c r="V432" s="340" t="s">
        <v>13509</v>
      </c>
      <c r="W432" s="341">
        <v>9</v>
      </c>
      <c r="X432" s="342" t="s">
        <v>2296</v>
      </c>
      <c r="Y432" s="342" t="s">
        <v>3477</v>
      </c>
      <c r="Z432" s="342" t="s">
        <v>3478</v>
      </c>
      <c r="AA432" s="342" t="s">
        <v>3479</v>
      </c>
      <c r="AB432" s="342" t="s">
        <v>3480</v>
      </c>
      <c r="AC432" s="342" t="s">
        <v>18895</v>
      </c>
      <c r="AD432" s="342" t="s">
        <v>18892</v>
      </c>
      <c r="AE432" s="342" t="s">
        <v>18896</v>
      </c>
      <c r="AF432" s="342" t="s">
        <v>18897</v>
      </c>
      <c r="AG432" s="342" t="s">
        <v>14260</v>
      </c>
      <c r="AH432" s="342" t="s">
        <v>13509</v>
      </c>
      <c r="AI432" s="339" t="s">
        <v>13510</v>
      </c>
    </row>
    <row r="433" spans="6:35" ht="15.75" x14ac:dyDescent="0.25">
      <c r="F433" s="312">
        <v>410</v>
      </c>
      <c r="G433" s="314" t="s">
        <v>122</v>
      </c>
      <c r="H433" s="338">
        <v>10</v>
      </c>
      <c r="I433" s="47" t="s">
        <v>2296</v>
      </c>
      <c r="J433" s="47" t="s">
        <v>18898</v>
      </c>
      <c r="K433" s="47" t="s">
        <v>18899</v>
      </c>
      <c r="L433" s="47" t="s">
        <v>15143</v>
      </c>
      <c r="M433" s="47" t="s">
        <v>15144</v>
      </c>
      <c r="N433" s="47" t="s">
        <v>18900</v>
      </c>
      <c r="O433" s="47" t="s">
        <v>18901</v>
      </c>
      <c r="P433" s="47" t="s">
        <v>3491</v>
      </c>
      <c r="Q433" s="47" t="s">
        <v>3492</v>
      </c>
      <c r="R433" s="47" t="s">
        <v>18902</v>
      </c>
      <c r="S433" s="47" t="s">
        <v>18903</v>
      </c>
      <c r="T433" s="339" t="s">
        <v>18904</v>
      </c>
      <c r="U433" s="283" t="s">
        <v>14260</v>
      </c>
      <c r="V433" s="340" t="s">
        <v>13509</v>
      </c>
      <c r="W433" s="341">
        <v>10</v>
      </c>
      <c r="X433" s="342" t="s">
        <v>2296</v>
      </c>
      <c r="Y433" s="342" t="s">
        <v>3485</v>
      </c>
      <c r="Z433" s="342" t="s">
        <v>3486</v>
      </c>
      <c r="AA433" s="342" t="s">
        <v>3487</v>
      </c>
      <c r="AB433" s="342" t="s">
        <v>3488</v>
      </c>
      <c r="AC433" s="342" t="s">
        <v>18905</v>
      </c>
      <c r="AD433" s="342" t="s">
        <v>18902</v>
      </c>
      <c r="AE433" s="342" t="s">
        <v>18906</v>
      </c>
      <c r="AF433" s="342" t="s">
        <v>18907</v>
      </c>
      <c r="AG433" s="342" t="s">
        <v>14260</v>
      </c>
      <c r="AH433" s="342" t="s">
        <v>13509</v>
      </c>
      <c r="AI433" s="339" t="s">
        <v>13510</v>
      </c>
    </row>
    <row r="434" spans="6:35" ht="15.75" x14ac:dyDescent="0.25">
      <c r="F434" s="312">
        <v>411</v>
      </c>
      <c r="G434" s="314" t="s">
        <v>123</v>
      </c>
      <c r="H434" s="338">
        <v>11</v>
      </c>
      <c r="I434" s="47" t="s">
        <v>2297</v>
      </c>
      <c r="J434" s="47" t="s">
        <v>18908</v>
      </c>
      <c r="K434" s="47" t="s">
        <v>18909</v>
      </c>
      <c r="L434" s="47" t="s">
        <v>18808</v>
      </c>
      <c r="M434" s="47" t="s">
        <v>18809</v>
      </c>
      <c r="N434" s="47" t="s">
        <v>18910</v>
      </c>
      <c r="O434" s="47" t="s">
        <v>18911</v>
      </c>
      <c r="P434" s="47" t="s">
        <v>3499</v>
      </c>
      <c r="Q434" s="47" t="s">
        <v>3500</v>
      </c>
      <c r="R434" s="47" t="s">
        <v>18912</v>
      </c>
      <c r="S434" s="47" t="s">
        <v>18913</v>
      </c>
      <c r="T434" s="339" t="s">
        <v>18914</v>
      </c>
      <c r="U434" s="283" t="s">
        <v>14908</v>
      </c>
      <c r="V434" s="340" t="s">
        <v>13509</v>
      </c>
      <c r="W434" s="341">
        <v>11</v>
      </c>
      <c r="X434" s="342" t="s">
        <v>2297</v>
      </c>
      <c r="Y434" s="342" t="s">
        <v>3493</v>
      </c>
      <c r="Z434" s="342" t="s">
        <v>3494</v>
      </c>
      <c r="AA434" s="342" t="s">
        <v>3495</v>
      </c>
      <c r="AB434" s="342" t="s">
        <v>3496</v>
      </c>
      <c r="AC434" s="342" t="s">
        <v>18915</v>
      </c>
      <c r="AD434" s="342" t="s">
        <v>18912</v>
      </c>
      <c r="AE434" s="342" t="s">
        <v>18916</v>
      </c>
      <c r="AF434" s="342" t="s">
        <v>18917</v>
      </c>
      <c r="AG434" s="342" t="s">
        <v>14908</v>
      </c>
      <c r="AH434" s="342" t="s">
        <v>13509</v>
      </c>
      <c r="AI434" s="339" t="s">
        <v>13510</v>
      </c>
    </row>
    <row r="435" spans="6:35" ht="15.75" x14ac:dyDescent="0.25">
      <c r="F435" s="312">
        <v>412</v>
      </c>
      <c r="G435" s="314" t="s">
        <v>125</v>
      </c>
      <c r="H435" s="338">
        <v>12</v>
      </c>
      <c r="I435" s="47" t="s">
        <v>2297</v>
      </c>
      <c r="J435" s="47" t="s">
        <v>18918</v>
      </c>
      <c r="K435" s="47" t="s">
        <v>18919</v>
      </c>
      <c r="L435" s="47" t="s">
        <v>15107</v>
      </c>
      <c r="M435" s="47" t="s">
        <v>15108</v>
      </c>
      <c r="N435" s="47" t="s">
        <v>18920</v>
      </c>
      <c r="O435" s="47" t="s">
        <v>18921</v>
      </c>
      <c r="P435" s="47" t="s">
        <v>3507</v>
      </c>
      <c r="Q435" s="47" t="s">
        <v>3508</v>
      </c>
      <c r="R435" s="47" t="s">
        <v>18922</v>
      </c>
      <c r="S435" s="47" t="s">
        <v>18923</v>
      </c>
      <c r="T435" s="339" t="s">
        <v>18924</v>
      </c>
      <c r="U435" s="283" t="s">
        <v>14908</v>
      </c>
      <c r="V435" s="340" t="s">
        <v>13509</v>
      </c>
      <c r="W435" s="341">
        <v>12</v>
      </c>
      <c r="X435" s="342" t="s">
        <v>2297</v>
      </c>
      <c r="Y435" s="342" t="s">
        <v>3501</v>
      </c>
      <c r="Z435" s="342" t="s">
        <v>3502</v>
      </c>
      <c r="AA435" s="342" t="s">
        <v>3503</v>
      </c>
      <c r="AB435" s="342" t="s">
        <v>3504</v>
      </c>
      <c r="AC435" s="342" t="s">
        <v>18925</v>
      </c>
      <c r="AD435" s="342" t="s">
        <v>18922</v>
      </c>
      <c r="AE435" s="342" t="s">
        <v>18926</v>
      </c>
      <c r="AF435" s="342" t="s">
        <v>18927</v>
      </c>
      <c r="AG435" s="342" t="s">
        <v>14908</v>
      </c>
      <c r="AH435" s="342" t="s">
        <v>13509</v>
      </c>
      <c r="AI435" s="339" t="s">
        <v>13510</v>
      </c>
    </row>
    <row r="436" spans="6:35" ht="15.75" x14ac:dyDescent="0.25">
      <c r="F436" s="312">
        <v>413</v>
      </c>
      <c r="G436" s="314" t="s">
        <v>126</v>
      </c>
      <c r="H436" s="338">
        <v>13</v>
      </c>
      <c r="I436" s="47" t="s">
        <v>2297</v>
      </c>
      <c r="J436" s="47" t="s">
        <v>18928</v>
      </c>
      <c r="K436" s="47" t="s">
        <v>18929</v>
      </c>
      <c r="L436" s="47" t="s">
        <v>15119</v>
      </c>
      <c r="M436" s="47" t="s">
        <v>15120</v>
      </c>
      <c r="N436" s="47" t="s">
        <v>18930</v>
      </c>
      <c r="O436" s="47" t="s">
        <v>18931</v>
      </c>
      <c r="P436" s="47" t="s">
        <v>3515</v>
      </c>
      <c r="Q436" s="47" t="s">
        <v>3516</v>
      </c>
      <c r="R436" s="47" t="s">
        <v>18932</v>
      </c>
      <c r="S436" s="47" t="s">
        <v>18933</v>
      </c>
      <c r="T436" s="339" t="s">
        <v>18934</v>
      </c>
      <c r="U436" s="283" t="s">
        <v>14908</v>
      </c>
      <c r="V436" s="340" t="s">
        <v>13509</v>
      </c>
      <c r="W436" s="341">
        <v>13</v>
      </c>
      <c r="X436" s="342" t="s">
        <v>2297</v>
      </c>
      <c r="Y436" s="342" t="s">
        <v>3509</v>
      </c>
      <c r="Z436" s="342" t="s">
        <v>3510</v>
      </c>
      <c r="AA436" s="342" t="s">
        <v>3511</v>
      </c>
      <c r="AB436" s="342" t="s">
        <v>3512</v>
      </c>
      <c r="AC436" s="342" t="s">
        <v>18935</v>
      </c>
      <c r="AD436" s="342" t="s">
        <v>18932</v>
      </c>
      <c r="AE436" s="342" t="s">
        <v>18936</v>
      </c>
      <c r="AF436" s="342" t="s">
        <v>18937</v>
      </c>
      <c r="AG436" s="342" t="s">
        <v>14908</v>
      </c>
      <c r="AH436" s="342" t="s">
        <v>13509</v>
      </c>
      <c r="AI436" s="339" t="s">
        <v>13510</v>
      </c>
    </row>
    <row r="437" spans="6:35" ht="15.75" x14ac:dyDescent="0.25">
      <c r="F437" s="312">
        <v>414</v>
      </c>
      <c r="G437" s="314" t="s">
        <v>127</v>
      </c>
      <c r="H437" s="338">
        <v>14</v>
      </c>
      <c r="I437" s="47" t="s">
        <v>2297</v>
      </c>
      <c r="J437" s="47" t="s">
        <v>18938</v>
      </c>
      <c r="K437" s="47" t="s">
        <v>18939</v>
      </c>
      <c r="L437" s="47" t="s">
        <v>15131</v>
      </c>
      <c r="M437" s="47" t="s">
        <v>15132</v>
      </c>
      <c r="N437" s="47" t="s">
        <v>18940</v>
      </c>
      <c r="O437" s="47" t="s">
        <v>18941</v>
      </c>
      <c r="P437" s="47" t="s">
        <v>3523</v>
      </c>
      <c r="Q437" s="47" t="s">
        <v>3524</v>
      </c>
      <c r="R437" s="47" t="s">
        <v>18942</v>
      </c>
      <c r="S437" s="47" t="s">
        <v>18943</v>
      </c>
      <c r="T437" s="339" t="s">
        <v>18944</v>
      </c>
      <c r="U437" s="283" t="s">
        <v>14908</v>
      </c>
      <c r="V437" s="340" t="s">
        <v>13509</v>
      </c>
      <c r="W437" s="341">
        <v>14</v>
      </c>
      <c r="X437" s="342" t="s">
        <v>2297</v>
      </c>
      <c r="Y437" s="342" t="s">
        <v>3517</v>
      </c>
      <c r="Z437" s="342" t="s">
        <v>3518</v>
      </c>
      <c r="AA437" s="342" t="s">
        <v>3519</v>
      </c>
      <c r="AB437" s="342" t="s">
        <v>3520</v>
      </c>
      <c r="AC437" s="342" t="s">
        <v>18945</v>
      </c>
      <c r="AD437" s="342" t="s">
        <v>18942</v>
      </c>
      <c r="AE437" s="342" t="s">
        <v>18946</v>
      </c>
      <c r="AF437" s="342" t="s">
        <v>18947</v>
      </c>
      <c r="AG437" s="342" t="s">
        <v>14908</v>
      </c>
      <c r="AH437" s="342" t="s">
        <v>13509</v>
      </c>
      <c r="AI437" s="339" t="s">
        <v>13510</v>
      </c>
    </row>
    <row r="438" spans="6:35" ht="15.75" x14ac:dyDescent="0.25">
      <c r="F438" s="312">
        <v>415</v>
      </c>
      <c r="G438" s="314" t="s">
        <v>128</v>
      </c>
      <c r="H438" s="338">
        <v>15</v>
      </c>
      <c r="I438" s="47" t="s">
        <v>2297</v>
      </c>
      <c r="J438" s="47" t="s">
        <v>18948</v>
      </c>
      <c r="K438" s="47" t="s">
        <v>18949</v>
      </c>
      <c r="L438" s="47" t="s">
        <v>15143</v>
      </c>
      <c r="M438" s="47" t="s">
        <v>15144</v>
      </c>
      <c r="N438" s="47" t="s">
        <v>18950</v>
      </c>
      <c r="O438" s="47" t="s">
        <v>18951</v>
      </c>
      <c r="P438" s="47" t="s">
        <v>3531</v>
      </c>
      <c r="Q438" s="47" t="s">
        <v>3532</v>
      </c>
      <c r="R438" s="47" t="s">
        <v>18952</v>
      </c>
      <c r="S438" s="47" t="s">
        <v>18953</v>
      </c>
      <c r="T438" s="339" t="s">
        <v>18954</v>
      </c>
      <c r="U438" s="283" t="s">
        <v>14908</v>
      </c>
      <c r="V438" s="340" t="s">
        <v>13509</v>
      </c>
      <c r="W438" s="341">
        <v>15</v>
      </c>
      <c r="X438" s="342" t="s">
        <v>2297</v>
      </c>
      <c r="Y438" s="342" t="s">
        <v>3525</v>
      </c>
      <c r="Z438" s="342" t="s">
        <v>3526</v>
      </c>
      <c r="AA438" s="342" t="s">
        <v>3527</v>
      </c>
      <c r="AB438" s="342" t="s">
        <v>3528</v>
      </c>
      <c r="AC438" s="342" t="s">
        <v>18955</v>
      </c>
      <c r="AD438" s="342" t="s">
        <v>18952</v>
      </c>
      <c r="AE438" s="342" t="s">
        <v>18956</v>
      </c>
      <c r="AF438" s="342" t="s">
        <v>18957</v>
      </c>
      <c r="AG438" s="342" t="s">
        <v>14908</v>
      </c>
      <c r="AH438" s="342" t="s">
        <v>13509</v>
      </c>
      <c r="AI438" s="339" t="s">
        <v>13510</v>
      </c>
    </row>
    <row r="439" spans="6:35" ht="15.75" x14ac:dyDescent="0.25">
      <c r="F439" s="312">
        <v>416</v>
      </c>
      <c r="G439" s="314" t="s">
        <v>129</v>
      </c>
      <c r="H439" s="338">
        <v>16</v>
      </c>
      <c r="I439" s="47" t="s">
        <v>2298</v>
      </c>
      <c r="J439" s="47" t="s">
        <v>18958</v>
      </c>
      <c r="K439" s="47" t="s">
        <v>18959</v>
      </c>
      <c r="L439" s="47" t="s">
        <v>18808</v>
      </c>
      <c r="M439" s="47" t="s">
        <v>18809</v>
      </c>
      <c r="N439" s="47" t="s">
        <v>18960</v>
      </c>
      <c r="O439" s="47" t="s">
        <v>18961</v>
      </c>
      <c r="P439" s="47" t="s">
        <v>3539</v>
      </c>
      <c r="Q439" s="47" t="s">
        <v>3540</v>
      </c>
      <c r="R439" s="47" t="s">
        <v>18962</v>
      </c>
      <c r="S439" s="47" t="s">
        <v>18963</v>
      </c>
      <c r="T439" s="339" t="s">
        <v>18964</v>
      </c>
      <c r="U439" s="283" t="s">
        <v>14127</v>
      </c>
      <c r="V439" s="340" t="s">
        <v>13509</v>
      </c>
      <c r="W439" s="341">
        <v>16</v>
      </c>
      <c r="X439" s="342" t="s">
        <v>2298</v>
      </c>
      <c r="Y439" s="342" t="s">
        <v>3533</v>
      </c>
      <c r="Z439" s="342" t="s">
        <v>3534</v>
      </c>
      <c r="AA439" s="342" t="s">
        <v>3535</v>
      </c>
      <c r="AB439" s="342" t="s">
        <v>3536</v>
      </c>
      <c r="AC439" s="342" t="s">
        <v>18965</v>
      </c>
      <c r="AD439" s="342" t="s">
        <v>18962</v>
      </c>
      <c r="AE439" s="342" t="s">
        <v>18966</v>
      </c>
      <c r="AF439" s="342" t="s">
        <v>18967</v>
      </c>
      <c r="AG439" s="342" t="s">
        <v>14127</v>
      </c>
      <c r="AH439" s="342" t="s">
        <v>13509</v>
      </c>
      <c r="AI439" s="339" t="s">
        <v>13510</v>
      </c>
    </row>
    <row r="440" spans="6:35" ht="15.75" x14ac:dyDescent="0.25">
      <c r="F440" s="312">
        <v>417</v>
      </c>
      <c r="G440" s="314" t="s">
        <v>131</v>
      </c>
      <c r="H440" s="338">
        <v>17</v>
      </c>
      <c r="I440" s="47" t="s">
        <v>2298</v>
      </c>
      <c r="J440" s="47" t="s">
        <v>18968</v>
      </c>
      <c r="K440" s="47" t="s">
        <v>18969</v>
      </c>
      <c r="L440" s="47" t="s">
        <v>15107</v>
      </c>
      <c r="M440" s="47" t="s">
        <v>15108</v>
      </c>
      <c r="N440" s="47" t="s">
        <v>18970</v>
      </c>
      <c r="O440" s="47" t="s">
        <v>18971</v>
      </c>
      <c r="P440" s="47" t="s">
        <v>3547</v>
      </c>
      <c r="Q440" s="47" t="s">
        <v>3548</v>
      </c>
      <c r="R440" s="47" t="s">
        <v>18972</v>
      </c>
      <c r="S440" s="47" t="s">
        <v>18973</v>
      </c>
      <c r="T440" s="339" t="s">
        <v>18974</v>
      </c>
      <c r="U440" s="283" t="s">
        <v>14127</v>
      </c>
      <c r="V440" s="340" t="s">
        <v>13509</v>
      </c>
      <c r="W440" s="341">
        <v>17</v>
      </c>
      <c r="X440" s="342" t="s">
        <v>2298</v>
      </c>
      <c r="Y440" s="342" t="s">
        <v>3541</v>
      </c>
      <c r="Z440" s="342" t="s">
        <v>3542</v>
      </c>
      <c r="AA440" s="342" t="s">
        <v>3543</v>
      </c>
      <c r="AB440" s="342" t="s">
        <v>3544</v>
      </c>
      <c r="AC440" s="342" t="s">
        <v>18975</v>
      </c>
      <c r="AD440" s="342" t="s">
        <v>18972</v>
      </c>
      <c r="AE440" s="342" t="s">
        <v>18976</v>
      </c>
      <c r="AF440" s="342" t="s">
        <v>18977</v>
      </c>
      <c r="AG440" s="342" t="s">
        <v>14127</v>
      </c>
      <c r="AH440" s="342" t="s">
        <v>13509</v>
      </c>
      <c r="AI440" s="339" t="s">
        <v>13510</v>
      </c>
    </row>
    <row r="441" spans="6:35" ht="15.75" x14ac:dyDescent="0.25">
      <c r="F441" s="312">
        <v>418</v>
      </c>
      <c r="G441" s="314" t="s">
        <v>132</v>
      </c>
      <c r="H441" s="338">
        <v>18</v>
      </c>
      <c r="I441" s="47" t="s">
        <v>2298</v>
      </c>
      <c r="J441" s="47" t="s">
        <v>18978</v>
      </c>
      <c r="K441" s="47" t="s">
        <v>18979</v>
      </c>
      <c r="L441" s="47" t="s">
        <v>15119</v>
      </c>
      <c r="M441" s="47" t="s">
        <v>15120</v>
      </c>
      <c r="N441" s="47" t="s">
        <v>18980</v>
      </c>
      <c r="O441" s="47" t="s">
        <v>18981</v>
      </c>
      <c r="P441" s="47" t="s">
        <v>3555</v>
      </c>
      <c r="Q441" s="47" t="s">
        <v>3556</v>
      </c>
      <c r="R441" s="47" t="s">
        <v>18982</v>
      </c>
      <c r="S441" s="47" t="s">
        <v>18983</v>
      </c>
      <c r="T441" s="339" t="s">
        <v>18984</v>
      </c>
      <c r="U441" s="283" t="s">
        <v>14127</v>
      </c>
      <c r="V441" s="340" t="s">
        <v>13509</v>
      </c>
      <c r="W441" s="341">
        <v>18</v>
      </c>
      <c r="X441" s="342" t="s">
        <v>2298</v>
      </c>
      <c r="Y441" s="342" t="s">
        <v>3549</v>
      </c>
      <c r="Z441" s="342" t="s">
        <v>3550</v>
      </c>
      <c r="AA441" s="342" t="s">
        <v>3551</v>
      </c>
      <c r="AB441" s="342" t="s">
        <v>3552</v>
      </c>
      <c r="AC441" s="342" t="s">
        <v>18985</v>
      </c>
      <c r="AD441" s="342" t="s">
        <v>18982</v>
      </c>
      <c r="AE441" s="342" t="s">
        <v>18986</v>
      </c>
      <c r="AF441" s="342" t="s">
        <v>18987</v>
      </c>
      <c r="AG441" s="342" t="s">
        <v>14127</v>
      </c>
      <c r="AH441" s="342" t="s">
        <v>13509</v>
      </c>
      <c r="AI441" s="339" t="s">
        <v>13510</v>
      </c>
    </row>
    <row r="442" spans="6:35" ht="15.75" x14ac:dyDescent="0.25">
      <c r="F442" s="312">
        <v>419</v>
      </c>
      <c r="G442" s="314" t="s">
        <v>133</v>
      </c>
      <c r="H442" s="338">
        <v>19</v>
      </c>
      <c r="I442" s="47" t="s">
        <v>2298</v>
      </c>
      <c r="J442" s="47" t="s">
        <v>18988</v>
      </c>
      <c r="K442" s="47" t="s">
        <v>18989</v>
      </c>
      <c r="L442" s="47" t="s">
        <v>15131</v>
      </c>
      <c r="M442" s="47" t="s">
        <v>15132</v>
      </c>
      <c r="N442" s="47" t="s">
        <v>18990</v>
      </c>
      <c r="O442" s="47" t="s">
        <v>18991</v>
      </c>
      <c r="P442" s="47" t="s">
        <v>3563</v>
      </c>
      <c r="Q442" s="47" t="s">
        <v>3564</v>
      </c>
      <c r="R442" s="47" t="s">
        <v>18992</v>
      </c>
      <c r="S442" s="47" t="s">
        <v>18993</v>
      </c>
      <c r="T442" s="339" t="s">
        <v>18994</v>
      </c>
      <c r="U442" s="283" t="s">
        <v>14127</v>
      </c>
      <c r="V442" s="340" t="s">
        <v>13509</v>
      </c>
      <c r="W442" s="341">
        <v>19</v>
      </c>
      <c r="X442" s="342" t="s">
        <v>2298</v>
      </c>
      <c r="Y442" s="342" t="s">
        <v>3557</v>
      </c>
      <c r="Z442" s="342" t="s">
        <v>3558</v>
      </c>
      <c r="AA442" s="342" t="s">
        <v>3559</v>
      </c>
      <c r="AB442" s="342" t="s">
        <v>3560</v>
      </c>
      <c r="AC442" s="342" t="s">
        <v>18995</v>
      </c>
      <c r="AD442" s="342" t="s">
        <v>18992</v>
      </c>
      <c r="AE442" s="342" t="s">
        <v>18996</v>
      </c>
      <c r="AF442" s="342" t="s">
        <v>18997</v>
      </c>
      <c r="AG442" s="342" t="s">
        <v>14127</v>
      </c>
      <c r="AH442" s="342" t="s">
        <v>13509</v>
      </c>
      <c r="AI442" s="339" t="s">
        <v>13510</v>
      </c>
    </row>
    <row r="443" spans="6:35" ht="15.75" x14ac:dyDescent="0.25">
      <c r="F443" s="312">
        <v>420</v>
      </c>
      <c r="G443" s="314" t="s">
        <v>134</v>
      </c>
      <c r="H443" s="338">
        <v>20</v>
      </c>
      <c r="I443" s="47" t="s">
        <v>2298</v>
      </c>
      <c r="J443" s="47" t="s">
        <v>18998</v>
      </c>
      <c r="K443" s="47" t="s">
        <v>18999</v>
      </c>
      <c r="L443" s="47" t="s">
        <v>15143</v>
      </c>
      <c r="M443" s="47" t="s">
        <v>15144</v>
      </c>
      <c r="N443" s="47" t="s">
        <v>19000</v>
      </c>
      <c r="O443" s="47" t="s">
        <v>19001</v>
      </c>
      <c r="P443" s="47" t="s">
        <v>3571</v>
      </c>
      <c r="Q443" s="47" t="s">
        <v>3572</v>
      </c>
      <c r="R443" s="47" t="s">
        <v>19002</v>
      </c>
      <c r="S443" s="47" t="s">
        <v>19003</v>
      </c>
      <c r="T443" s="339" t="s">
        <v>19004</v>
      </c>
      <c r="U443" s="283" t="s">
        <v>14127</v>
      </c>
      <c r="V443" s="340" t="s">
        <v>13509</v>
      </c>
      <c r="W443" s="341">
        <v>20</v>
      </c>
      <c r="X443" s="342" t="s">
        <v>2298</v>
      </c>
      <c r="Y443" s="342" t="s">
        <v>3565</v>
      </c>
      <c r="Z443" s="342" t="s">
        <v>3566</v>
      </c>
      <c r="AA443" s="342" t="s">
        <v>3567</v>
      </c>
      <c r="AB443" s="342" t="s">
        <v>3568</v>
      </c>
      <c r="AC443" s="342" t="s">
        <v>19005</v>
      </c>
      <c r="AD443" s="342" t="s">
        <v>19002</v>
      </c>
      <c r="AE443" s="342" t="s">
        <v>19006</v>
      </c>
      <c r="AF443" s="342" t="s">
        <v>19007</v>
      </c>
      <c r="AG443" s="342" t="s">
        <v>14127</v>
      </c>
      <c r="AH443" s="342" t="s">
        <v>13509</v>
      </c>
      <c r="AI443" s="339" t="s">
        <v>13510</v>
      </c>
    </row>
    <row r="444" spans="6:35" ht="15.75" x14ac:dyDescent="0.25">
      <c r="F444" s="312">
        <v>421</v>
      </c>
      <c r="G444" s="314" t="s">
        <v>135</v>
      </c>
      <c r="H444" s="338">
        <v>21</v>
      </c>
      <c r="I444" s="47" t="s">
        <v>2299</v>
      </c>
      <c r="J444" s="47" t="s">
        <v>19008</v>
      </c>
      <c r="K444" s="47" t="s">
        <v>19009</v>
      </c>
      <c r="L444" s="47" t="s">
        <v>18808</v>
      </c>
      <c r="M444" s="47" t="s">
        <v>18809</v>
      </c>
      <c r="N444" s="47" t="s">
        <v>19010</v>
      </c>
      <c r="O444" s="47" t="s">
        <v>19011</v>
      </c>
      <c r="P444" s="47" t="s">
        <v>3579</v>
      </c>
      <c r="Q444" s="47" t="s">
        <v>3580</v>
      </c>
      <c r="R444" s="47" t="s">
        <v>19012</v>
      </c>
      <c r="S444" s="47" t="s">
        <v>19013</v>
      </c>
      <c r="T444" s="339" t="s">
        <v>19014</v>
      </c>
      <c r="U444" s="283" t="s">
        <v>13761</v>
      </c>
      <c r="V444" s="340" t="s">
        <v>13509</v>
      </c>
      <c r="W444" s="341">
        <v>21</v>
      </c>
      <c r="X444" s="342" t="s">
        <v>2299</v>
      </c>
      <c r="Y444" s="342" t="s">
        <v>3573</v>
      </c>
      <c r="Z444" s="342" t="s">
        <v>3574</v>
      </c>
      <c r="AA444" s="342" t="s">
        <v>3575</v>
      </c>
      <c r="AB444" s="342" t="s">
        <v>3576</v>
      </c>
      <c r="AC444" s="342" t="s">
        <v>19015</v>
      </c>
      <c r="AD444" s="342" t="s">
        <v>19012</v>
      </c>
      <c r="AE444" s="342" t="s">
        <v>19016</v>
      </c>
      <c r="AF444" s="342" t="s">
        <v>19017</v>
      </c>
      <c r="AG444" s="342" t="s">
        <v>13761</v>
      </c>
      <c r="AH444" s="342" t="s">
        <v>13509</v>
      </c>
      <c r="AI444" s="339" t="s">
        <v>13510</v>
      </c>
    </row>
    <row r="445" spans="6:35" ht="15.75" x14ac:dyDescent="0.25">
      <c r="F445" s="312">
        <v>422</v>
      </c>
      <c r="G445" s="314" t="s">
        <v>137</v>
      </c>
      <c r="H445" s="338">
        <v>22</v>
      </c>
      <c r="I445" s="47" t="s">
        <v>2299</v>
      </c>
      <c r="J445" s="47" t="s">
        <v>19018</v>
      </c>
      <c r="K445" s="47" t="s">
        <v>19019</v>
      </c>
      <c r="L445" s="47" t="s">
        <v>15107</v>
      </c>
      <c r="M445" s="47" t="s">
        <v>15108</v>
      </c>
      <c r="N445" s="47" t="s">
        <v>19020</v>
      </c>
      <c r="O445" s="47" t="s">
        <v>19021</v>
      </c>
      <c r="P445" s="47" t="s">
        <v>3587</v>
      </c>
      <c r="Q445" s="47" t="s">
        <v>3588</v>
      </c>
      <c r="R445" s="47" t="s">
        <v>19022</v>
      </c>
      <c r="S445" s="47" t="s">
        <v>19023</v>
      </c>
      <c r="T445" s="339" t="s">
        <v>19024</v>
      </c>
      <c r="U445" s="283" t="s">
        <v>13761</v>
      </c>
      <c r="V445" s="340" t="s">
        <v>13509</v>
      </c>
      <c r="W445" s="341">
        <v>22</v>
      </c>
      <c r="X445" s="342" t="s">
        <v>2299</v>
      </c>
      <c r="Y445" s="342" t="s">
        <v>3581</v>
      </c>
      <c r="Z445" s="342" t="s">
        <v>3582</v>
      </c>
      <c r="AA445" s="342" t="s">
        <v>3583</v>
      </c>
      <c r="AB445" s="342" t="s">
        <v>3584</v>
      </c>
      <c r="AC445" s="342" t="s">
        <v>19025</v>
      </c>
      <c r="AD445" s="342" t="s">
        <v>19022</v>
      </c>
      <c r="AE445" s="342" t="s">
        <v>19026</v>
      </c>
      <c r="AF445" s="342" t="s">
        <v>19027</v>
      </c>
      <c r="AG445" s="342" t="s">
        <v>13761</v>
      </c>
      <c r="AH445" s="342" t="s">
        <v>13509</v>
      </c>
      <c r="AI445" s="339" t="s">
        <v>13510</v>
      </c>
    </row>
    <row r="446" spans="6:35" ht="15.75" x14ac:dyDescent="0.25">
      <c r="F446" s="312">
        <v>423</v>
      </c>
      <c r="G446" s="314" t="s">
        <v>138</v>
      </c>
      <c r="H446" s="338">
        <v>23</v>
      </c>
      <c r="I446" s="47" t="s">
        <v>2299</v>
      </c>
      <c r="J446" s="47" t="s">
        <v>19028</v>
      </c>
      <c r="K446" s="47" t="s">
        <v>19029</v>
      </c>
      <c r="L446" s="47" t="s">
        <v>15119</v>
      </c>
      <c r="M446" s="47" t="s">
        <v>15120</v>
      </c>
      <c r="N446" s="47" t="s">
        <v>19030</v>
      </c>
      <c r="O446" s="47" t="s">
        <v>19031</v>
      </c>
      <c r="P446" s="47" t="s">
        <v>3595</v>
      </c>
      <c r="Q446" s="47" t="s">
        <v>3596</v>
      </c>
      <c r="R446" s="47" t="s">
        <v>19032</v>
      </c>
      <c r="S446" s="47" t="s">
        <v>19033</v>
      </c>
      <c r="T446" s="339" t="s">
        <v>19034</v>
      </c>
      <c r="U446" s="283" t="s">
        <v>13761</v>
      </c>
      <c r="V446" s="340" t="s">
        <v>13509</v>
      </c>
      <c r="W446" s="341">
        <v>23</v>
      </c>
      <c r="X446" s="342" t="s">
        <v>2299</v>
      </c>
      <c r="Y446" s="342" t="s">
        <v>3589</v>
      </c>
      <c r="Z446" s="342" t="s">
        <v>3590</v>
      </c>
      <c r="AA446" s="342" t="s">
        <v>3591</v>
      </c>
      <c r="AB446" s="342" t="s">
        <v>3592</v>
      </c>
      <c r="AC446" s="342" t="s">
        <v>19035</v>
      </c>
      <c r="AD446" s="342" t="s">
        <v>19032</v>
      </c>
      <c r="AE446" s="342" t="s">
        <v>19036</v>
      </c>
      <c r="AF446" s="342" t="s">
        <v>19037</v>
      </c>
      <c r="AG446" s="342" t="s">
        <v>13761</v>
      </c>
      <c r="AH446" s="342" t="s">
        <v>13509</v>
      </c>
      <c r="AI446" s="339" t="s">
        <v>13510</v>
      </c>
    </row>
    <row r="447" spans="6:35" ht="15.75" x14ac:dyDescent="0.25">
      <c r="F447" s="312">
        <v>424</v>
      </c>
      <c r="G447" s="314" t="s">
        <v>139</v>
      </c>
      <c r="H447" s="338">
        <v>24</v>
      </c>
      <c r="I447" s="47" t="s">
        <v>2299</v>
      </c>
      <c r="J447" s="47" t="s">
        <v>19038</v>
      </c>
      <c r="K447" s="47" t="s">
        <v>19039</v>
      </c>
      <c r="L447" s="47" t="s">
        <v>15131</v>
      </c>
      <c r="M447" s="47" t="s">
        <v>15132</v>
      </c>
      <c r="N447" s="47" t="s">
        <v>19040</v>
      </c>
      <c r="O447" s="47" t="s">
        <v>19041</v>
      </c>
      <c r="P447" s="47" t="s">
        <v>3603</v>
      </c>
      <c r="Q447" s="47" t="s">
        <v>3604</v>
      </c>
      <c r="R447" s="47" t="s">
        <v>19042</v>
      </c>
      <c r="S447" s="47" t="s">
        <v>19043</v>
      </c>
      <c r="T447" s="339" t="s">
        <v>19044</v>
      </c>
      <c r="U447" s="283" t="s">
        <v>13761</v>
      </c>
      <c r="V447" s="340" t="s">
        <v>13509</v>
      </c>
      <c r="W447" s="341">
        <v>24</v>
      </c>
      <c r="X447" s="342" t="s">
        <v>2299</v>
      </c>
      <c r="Y447" s="342" t="s">
        <v>3597</v>
      </c>
      <c r="Z447" s="342" t="s">
        <v>3598</v>
      </c>
      <c r="AA447" s="342" t="s">
        <v>3599</v>
      </c>
      <c r="AB447" s="342" t="s">
        <v>3600</v>
      </c>
      <c r="AC447" s="342" t="s">
        <v>19045</v>
      </c>
      <c r="AD447" s="342" t="s">
        <v>19042</v>
      </c>
      <c r="AE447" s="342" t="s">
        <v>19046</v>
      </c>
      <c r="AF447" s="342" t="s">
        <v>19047</v>
      </c>
      <c r="AG447" s="342" t="s">
        <v>13761</v>
      </c>
      <c r="AH447" s="342" t="s">
        <v>13509</v>
      </c>
      <c r="AI447" s="339" t="s">
        <v>13510</v>
      </c>
    </row>
    <row r="448" spans="6:35" ht="15.75" x14ac:dyDescent="0.25">
      <c r="F448" s="312">
        <v>425</v>
      </c>
      <c r="G448" s="314" t="s">
        <v>140</v>
      </c>
      <c r="H448" s="338">
        <v>25</v>
      </c>
      <c r="I448" s="47" t="s">
        <v>2299</v>
      </c>
      <c r="J448" s="47" t="s">
        <v>19048</v>
      </c>
      <c r="K448" s="47" t="s">
        <v>19049</v>
      </c>
      <c r="L448" s="47" t="s">
        <v>15143</v>
      </c>
      <c r="M448" s="47" t="s">
        <v>15144</v>
      </c>
      <c r="N448" s="47" t="s">
        <v>19050</v>
      </c>
      <c r="O448" s="47" t="s">
        <v>19051</v>
      </c>
      <c r="P448" s="47" t="s">
        <v>3611</v>
      </c>
      <c r="Q448" s="47" t="s">
        <v>3612</v>
      </c>
      <c r="R448" s="47" t="s">
        <v>19052</v>
      </c>
      <c r="S448" s="47" t="s">
        <v>19053</v>
      </c>
      <c r="T448" s="339" t="s">
        <v>19054</v>
      </c>
      <c r="U448" s="283" t="s">
        <v>13761</v>
      </c>
      <c r="V448" s="340" t="s">
        <v>13509</v>
      </c>
      <c r="W448" s="341">
        <v>25</v>
      </c>
      <c r="X448" s="342" t="s">
        <v>2299</v>
      </c>
      <c r="Y448" s="342" t="s">
        <v>3605</v>
      </c>
      <c r="Z448" s="342" t="s">
        <v>3606</v>
      </c>
      <c r="AA448" s="342" t="s">
        <v>3607</v>
      </c>
      <c r="AB448" s="342" t="s">
        <v>3608</v>
      </c>
      <c r="AC448" s="342" t="s">
        <v>19055</v>
      </c>
      <c r="AD448" s="342" t="s">
        <v>19052</v>
      </c>
      <c r="AE448" s="342" t="s">
        <v>19056</v>
      </c>
      <c r="AF448" s="342" t="s">
        <v>19057</v>
      </c>
      <c r="AG448" s="342" t="s">
        <v>13761</v>
      </c>
      <c r="AH448" s="342" t="s">
        <v>13509</v>
      </c>
      <c r="AI448" s="339" t="s">
        <v>13510</v>
      </c>
    </row>
    <row r="449" spans="6:35" ht="15.75" x14ac:dyDescent="0.25">
      <c r="F449" s="312">
        <v>426</v>
      </c>
      <c r="G449" s="314" t="s">
        <v>141</v>
      </c>
      <c r="H449" s="338">
        <v>26</v>
      </c>
      <c r="I449" s="47" t="s">
        <v>2300</v>
      </c>
      <c r="J449" s="47" t="s">
        <v>19058</v>
      </c>
      <c r="K449" s="47" t="s">
        <v>19059</v>
      </c>
      <c r="L449" s="47" t="s">
        <v>18808</v>
      </c>
      <c r="M449" s="47" t="s">
        <v>18809</v>
      </c>
      <c r="N449" s="47" t="s">
        <v>19060</v>
      </c>
      <c r="O449" s="47" t="s">
        <v>19061</v>
      </c>
      <c r="P449" s="47" t="s">
        <v>3619</v>
      </c>
      <c r="Q449" s="47" t="s">
        <v>3620</v>
      </c>
      <c r="R449" s="47" t="s">
        <v>19062</v>
      </c>
      <c r="S449" s="47" t="s">
        <v>19063</v>
      </c>
      <c r="T449" s="339" t="s">
        <v>19064</v>
      </c>
      <c r="U449" s="283" t="s">
        <v>14173</v>
      </c>
      <c r="V449" s="340" t="s">
        <v>13509</v>
      </c>
      <c r="W449" s="341">
        <v>26</v>
      </c>
      <c r="X449" s="342" t="s">
        <v>2300</v>
      </c>
      <c r="Y449" s="342" t="s">
        <v>3613</v>
      </c>
      <c r="Z449" s="342" t="s">
        <v>3614</v>
      </c>
      <c r="AA449" s="342" t="s">
        <v>3615</v>
      </c>
      <c r="AB449" s="342" t="s">
        <v>3616</v>
      </c>
      <c r="AC449" s="342" t="s">
        <v>19065</v>
      </c>
      <c r="AD449" s="342" t="s">
        <v>19062</v>
      </c>
      <c r="AE449" s="342" t="s">
        <v>19066</v>
      </c>
      <c r="AF449" s="342" t="s">
        <v>19067</v>
      </c>
      <c r="AG449" s="342" t="s">
        <v>14173</v>
      </c>
      <c r="AH449" s="342" t="s">
        <v>13509</v>
      </c>
      <c r="AI449" s="339" t="s">
        <v>13510</v>
      </c>
    </row>
    <row r="450" spans="6:35" ht="15.75" x14ac:dyDescent="0.25">
      <c r="F450" s="312">
        <v>427</v>
      </c>
      <c r="G450" s="314" t="s">
        <v>143</v>
      </c>
      <c r="H450" s="338">
        <v>27</v>
      </c>
      <c r="I450" s="47" t="s">
        <v>2300</v>
      </c>
      <c r="J450" s="47" t="s">
        <v>19068</v>
      </c>
      <c r="K450" s="47" t="s">
        <v>19069</v>
      </c>
      <c r="L450" s="47" t="s">
        <v>15107</v>
      </c>
      <c r="M450" s="47" t="s">
        <v>15108</v>
      </c>
      <c r="N450" s="47" t="s">
        <v>19070</v>
      </c>
      <c r="O450" s="47" t="s">
        <v>19071</v>
      </c>
      <c r="P450" s="47" t="s">
        <v>3627</v>
      </c>
      <c r="Q450" s="47" t="s">
        <v>3628</v>
      </c>
      <c r="R450" s="47" t="s">
        <v>19072</v>
      </c>
      <c r="S450" s="47" t="s">
        <v>19073</v>
      </c>
      <c r="T450" s="339" t="s">
        <v>19074</v>
      </c>
      <c r="U450" s="283" t="s">
        <v>14173</v>
      </c>
      <c r="V450" s="340" t="s">
        <v>13509</v>
      </c>
      <c r="W450" s="341">
        <v>27</v>
      </c>
      <c r="X450" s="342" t="s">
        <v>2300</v>
      </c>
      <c r="Y450" s="342" t="s">
        <v>3621</v>
      </c>
      <c r="Z450" s="342" t="s">
        <v>3622</v>
      </c>
      <c r="AA450" s="342" t="s">
        <v>3623</v>
      </c>
      <c r="AB450" s="342" t="s">
        <v>3624</v>
      </c>
      <c r="AC450" s="342" t="s">
        <v>19075</v>
      </c>
      <c r="AD450" s="342" t="s">
        <v>19072</v>
      </c>
      <c r="AE450" s="342" t="s">
        <v>19076</v>
      </c>
      <c r="AF450" s="342" t="s">
        <v>19077</v>
      </c>
      <c r="AG450" s="342" t="s">
        <v>14173</v>
      </c>
      <c r="AH450" s="342" t="s">
        <v>13509</v>
      </c>
      <c r="AI450" s="339" t="s">
        <v>13510</v>
      </c>
    </row>
    <row r="451" spans="6:35" ht="15.75" x14ac:dyDescent="0.25">
      <c r="F451" s="312">
        <v>428</v>
      </c>
      <c r="G451" s="314" t="s">
        <v>144</v>
      </c>
      <c r="H451" s="338">
        <v>28</v>
      </c>
      <c r="I451" s="47" t="s">
        <v>2300</v>
      </c>
      <c r="J451" s="47" t="s">
        <v>19078</v>
      </c>
      <c r="K451" s="47" t="s">
        <v>19079</v>
      </c>
      <c r="L451" s="47" t="s">
        <v>15119</v>
      </c>
      <c r="M451" s="47" t="s">
        <v>15120</v>
      </c>
      <c r="N451" s="47" t="s">
        <v>19080</v>
      </c>
      <c r="O451" s="47" t="s">
        <v>19081</v>
      </c>
      <c r="P451" s="47" t="s">
        <v>3635</v>
      </c>
      <c r="Q451" s="47" t="s">
        <v>3636</v>
      </c>
      <c r="R451" s="47" t="s">
        <v>19082</v>
      </c>
      <c r="S451" s="47" t="s">
        <v>19083</v>
      </c>
      <c r="T451" s="339" t="s">
        <v>19084</v>
      </c>
      <c r="U451" s="283" t="s">
        <v>14173</v>
      </c>
      <c r="V451" s="340" t="s">
        <v>13509</v>
      </c>
      <c r="W451" s="341">
        <v>28</v>
      </c>
      <c r="X451" s="342" t="s">
        <v>2300</v>
      </c>
      <c r="Y451" s="342" t="s">
        <v>3629</v>
      </c>
      <c r="Z451" s="342" t="s">
        <v>3630</v>
      </c>
      <c r="AA451" s="342" t="s">
        <v>3631</v>
      </c>
      <c r="AB451" s="342" t="s">
        <v>3632</v>
      </c>
      <c r="AC451" s="342" t="s">
        <v>19085</v>
      </c>
      <c r="AD451" s="342" t="s">
        <v>19082</v>
      </c>
      <c r="AE451" s="342" t="s">
        <v>19086</v>
      </c>
      <c r="AF451" s="342" t="s">
        <v>19087</v>
      </c>
      <c r="AG451" s="342" t="s">
        <v>14173</v>
      </c>
      <c r="AH451" s="342" t="s">
        <v>13509</v>
      </c>
      <c r="AI451" s="339" t="s">
        <v>13510</v>
      </c>
    </row>
    <row r="452" spans="6:35" ht="15.75" x14ac:dyDescent="0.25">
      <c r="F452" s="312">
        <v>429</v>
      </c>
      <c r="G452" s="314" t="s">
        <v>145</v>
      </c>
      <c r="H452" s="338">
        <v>29</v>
      </c>
      <c r="I452" s="47" t="s">
        <v>2300</v>
      </c>
      <c r="J452" s="47" t="s">
        <v>19088</v>
      </c>
      <c r="K452" s="47" t="s">
        <v>19089</v>
      </c>
      <c r="L452" s="47" t="s">
        <v>15131</v>
      </c>
      <c r="M452" s="47" t="s">
        <v>15132</v>
      </c>
      <c r="N452" s="47" t="s">
        <v>19090</v>
      </c>
      <c r="O452" s="47" t="s">
        <v>19091</v>
      </c>
      <c r="P452" s="47" t="s">
        <v>3643</v>
      </c>
      <c r="Q452" s="47" t="s">
        <v>3644</v>
      </c>
      <c r="R452" s="47" t="s">
        <v>19092</v>
      </c>
      <c r="S452" s="47" t="s">
        <v>19093</v>
      </c>
      <c r="T452" s="339" t="s">
        <v>19094</v>
      </c>
      <c r="U452" s="283" t="s">
        <v>14173</v>
      </c>
      <c r="V452" s="340" t="s">
        <v>13509</v>
      </c>
      <c r="W452" s="341">
        <v>29</v>
      </c>
      <c r="X452" s="342" t="s">
        <v>2300</v>
      </c>
      <c r="Y452" s="342" t="s">
        <v>3637</v>
      </c>
      <c r="Z452" s="342" t="s">
        <v>3638</v>
      </c>
      <c r="AA452" s="342" t="s">
        <v>3639</v>
      </c>
      <c r="AB452" s="342" t="s">
        <v>3640</v>
      </c>
      <c r="AC452" s="342" t="s">
        <v>19095</v>
      </c>
      <c r="AD452" s="342" t="s">
        <v>19092</v>
      </c>
      <c r="AE452" s="342" t="s">
        <v>19096</v>
      </c>
      <c r="AF452" s="342" t="s">
        <v>19097</v>
      </c>
      <c r="AG452" s="342" t="s">
        <v>14173</v>
      </c>
      <c r="AH452" s="342" t="s">
        <v>13509</v>
      </c>
      <c r="AI452" s="339" t="s">
        <v>13510</v>
      </c>
    </row>
    <row r="453" spans="6:35" ht="15.75" x14ac:dyDescent="0.25">
      <c r="F453" s="312">
        <v>430</v>
      </c>
      <c r="G453" s="314" t="s">
        <v>146</v>
      </c>
      <c r="H453" s="338">
        <v>30</v>
      </c>
      <c r="I453" s="47" t="s">
        <v>2300</v>
      </c>
      <c r="J453" s="47" t="s">
        <v>19098</v>
      </c>
      <c r="K453" s="47" t="s">
        <v>19099</v>
      </c>
      <c r="L453" s="47" t="s">
        <v>15143</v>
      </c>
      <c r="M453" s="47" t="s">
        <v>15144</v>
      </c>
      <c r="N453" s="47" t="s">
        <v>19100</v>
      </c>
      <c r="O453" s="47" t="s">
        <v>19101</v>
      </c>
      <c r="P453" s="47" t="s">
        <v>3651</v>
      </c>
      <c r="Q453" s="47" t="s">
        <v>3652</v>
      </c>
      <c r="R453" s="47" t="s">
        <v>19102</v>
      </c>
      <c r="S453" s="47" t="s">
        <v>19103</v>
      </c>
      <c r="T453" s="339" t="s">
        <v>19104</v>
      </c>
      <c r="U453" s="283" t="s">
        <v>14173</v>
      </c>
      <c r="V453" s="340" t="s">
        <v>13509</v>
      </c>
      <c r="W453" s="341">
        <v>30</v>
      </c>
      <c r="X453" s="342" t="s">
        <v>2300</v>
      </c>
      <c r="Y453" s="342" t="s">
        <v>3645</v>
      </c>
      <c r="Z453" s="342" t="s">
        <v>3646</v>
      </c>
      <c r="AA453" s="342" t="s">
        <v>3647</v>
      </c>
      <c r="AB453" s="342" t="s">
        <v>3648</v>
      </c>
      <c r="AC453" s="342" t="s">
        <v>19105</v>
      </c>
      <c r="AD453" s="342" t="s">
        <v>19102</v>
      </c>
      <c r="AE453" s="342" t="s">
        <v>19106</v>
      </c>
      <c r="AF453" s="342" t="s">
        <v>19107</v>
      </c>
      <c r="AG453" s="342" t="s">
        <v>14173</v>
      </c>
      <c r="AH453" s="342" t="s">
        <v>13509</v>
      </c>
      <c r="AI453" s="339" t="s">
        <v>13510</v>
      </c>
    </row>
    <row r="454" spans="6:35" ht="15.75" x14ac:dyDescent="0.25">
      <c r="F454" s="312">
        <v>431</v>
      </c>
      <c r="G454" s="314" t="s">
        <v>147</v>
      </c>
      <c r="H454" s="343">
        <v>31</v>
      </c>
      <c r="I454" s="44" t="s">
        <v>2301</v>
      </c>
      <c r="J454" s="44" t="s">
        <v>19108</v>
      </c>
      <c r="K454" s="44" t="s">
        <v>19109</v>
      </c>
      <c r="L454" s="44" t="s">
        <v>15143</v>
      </c>
      <c r="M454" s="44" t="s">
        <v>15144</v>
      </c>
      <c r="N454" s="44" t="s">
        <v>19110</v>
      </c>
      <c r="O454" s="44" t="s">
        <v>19111</v>
      </c>
      <c r="P454" s="44" t="s">
        <v>3659</v>
      </c>
      <c r="Q454" s="44" t="s">
        <v>3660</v>
      </c>
      <c r="R454" s="44" t="s">
        <v>19112</v>
      </c>
      <c r="S454" s="44" t="s">
        <v>19113</v>
      </c>
      <c r="T454" s="344" t="s">
        <v>19114</v>
      </c>
      <c r="U454" s="283" t="s">
        <v>13808</v>
      </c>
      <c r="V454" s="345" t="s">
        <v>13509</v>
      </c>
      <c r="W454" s="346">
        <v>31</v>
      </c>
      <c r="X454" s="347" t="s">
        <v>2301</v>
      </c>
      <c r="Y454" s="347" t="s">
        <v>3653</v>
      </c>
      <c r="Z454" s="347" t="s">
        <v>3654</v>
      </c>
      <c r="AA454" s="347" t="s">
        <v>3655</v>
      </c>
      <c r="AB454" s="347" t="s">
        <v>3656</v>
      </c>
      <c r="AC454" s="347" t="s">
        <v>19115</v>
      </c>
      <c r="AD454" s="347" t="s">
        <v>19112</v>
      </c>
      <c r="AE454" s="347" t="s">
        <v>19116</v>
      </c>
      <c r="AF454" s="347" t="s">
        <v>19117</v>
      </c>
      <c r="AG454" s="347" t="s">
        <v>13808</v>
      </c>
      <c r="AH454" s="347" t="s">
        <v>13509</v>
      </c>
      <c r="AI454" s="344" t="s">
        <v>13510</v>
      </c>
    </row>
    <row r="455" spans="6:35" ht="15.75" x14ac:dyDescent="0.25">
      <c r="F455" s="312">
        <v>432</v>
      </c>
      <c r="G455" s="314" t="s">
        <v>149</v>
      </c>
      <c r="H455" s="343">
        <v>32</v>
      </c>
      <c r="I455" s="44" t="s">
        <v>2301</v>
      </c>
      <c r="J455" s="44" t="s">
        <v>19118</v>
      </c>
      <c r="K455" s="44" t="s">
        <v>19119</v>
      </c>
      <c r="L455" s="44" t="s">
        <v>15107</v>
      </c>
      <c r="M455" s="44" t="s">
        <v>15108</v>
      </c>
      <c r="N455" s="44" t="s">
        <v>19120</v>
      </c>
      <c r="O455" s="44" t="s">
        <v>19121</v>
      </c>
      <c r="P455" s="44" t="s">
        <v>3667</v>
      </c>
      <c r="Q455" s="44" t="s">
        <v>3668</v>
      </c>
      <c r="R455" s="44" t="s">
        <v>19122</v>
      </c>
      <c r="S455" s="44" t="s">
        <v>19123</v>
      </c>
      <c r="T455" s="344" t="s">
        <v>19124</v>
      </c>
      <c r="U455" s="283" t="s">
        <v>13808</v>
      </c>
      <c r="V455" s="345" t="s">
        <v>13509</v>
      </c>
      <c r="W455" s="346">
        <v>32</v>
      </c>
      <c r="X455" s="347" t="s">
        <v>2301</v>
      </c>
      <c r="Y455" s="347" t="s">
        <v>3661</v>
      </c>
      <c r="Z455" s="347" t="s">
        <v>3662</v>
      </c>
      <c r="AA455" s="347" t="s">
        <v>3663</v>
      </c>
      <c r="AB455" s="347" t="s">
        <v>3664</v>
      </c>
      <c r="AC455" s="347" t="s">
        <v>19125</v>
      </c>
      <c r="AD455" s="347" t="s">
        <v>19122</v>
      </c>
      <c r="AE455" s="347" t="s">
        <v>19126</v>
      </c>
      <c r="AF455" s="347" t="s">
        <v>19127</v>
      </c>
      <c r="AG455" s="347" t="s">
        <v>13808</v>
      </c>
      <c r="AH455" s="347" t="s">
        <v>13509</v>
      </c>
      <c r="AI455" s="344" t="s">
        <v>13510</v>
      </c>
    </row>
    <row r="456" spans="6:35" ht="15.75" x14ac:dyDescent="0.25">
      <c r="F456" s="312">
        <v>433</v>
      </c>
      <c r="G456" s="314" t="s">
        <v>150</v>
      </c>
      <c r="H456" s="343">
        <v>33</v>
      </c>
      <c r="I456" s="44" t="s">
        <v>2301</v>
      </c>
      <c r="J456" s="44" t="s">
        <v>19128</v>
      </c>
      <c r="K456" s="44" t="s">
        <v>19129</v>
      </c>
      <c r="L456" s="44" t="s">
        <v>15119</v>
      </c>
      <c r="M456" s="44" t="s">
        <v>15120</v>
      </c>
      <c r="N456" s="44" t="s">
        <v>19130</v>
      </c>
      <c r="O456" s="44" t="s">
        <v>19131</v>
      </c>
      <c r="P456" s="44" t="s">
        <v>3675</v>
      </c>
      <c r="Q456" s="44" t="s">
        <v>3676</v>
      </c>
      <c r="R456" s="44" t="s">
        <v>19132</v>
      </c>
      <c r="S456" s="44" t="s">
        <v>19133</v>
      </c>
      <c r="T456" s="344" t="s">
        <v>19134</v>
      </c>
      <c r="U456" s="283" t="s">
        <v>13808</v>
      </c>
      <c r="V456" s="345" t="s">
        <v>13509</v>
      </c>
      <c r="W456" s="346">
        <v>33</v>
      </c>
      <c r="X456" s="347" t="s">
        <v>2301</v>
      </c>
      <c r="Y456" s="347" t="s">
        <v>3669</v>
      </c>
      <c r="Z456" s="347" t="s">
        <v>3670</v>
      </c>
      <c r="AA456" s="347" t="s">
        <v>3671</v>
      </c>
      <c r="AB456" s="347" t="s">
        <v>3672</v>
      </c>
      <c r="AC456" s="347" t="s">
        <v>19135</v>
      </c>
      <c r="AD456" s="347" t="s">
        <v>19132</v>
      </c>
      <c r="AE456" s="347" t="s">
        <v>19136</v>
      </c>
      <c r="AF456" s="347" t="s">
        <v>19137</v>
      </c>
      <c r="AG456" s="347" t="s">
        <v>13808</v>
      </c>
      <c r="AH456" s="347" t="s">
        <v>13509</v>
      </c>
      <c r="AI456" s="344" t="s">
        <v>13510</v>
      </c>
    </row>
    <row r="457" spans="6:35" ht="15.75" x14ac:dyDescent="0.25">
      <c r="F457" s="312">
        <v>434</v>
      </c>
      <c r="G457" s="314" t="s">
        <v>151</v>
      </c>
      <c r="H457" s="343">
        <v>34</v>
      </c>
      <c r="I457" s="44" t="s">
        <v>2301</v>
      </c>
      <c r="J457" s="44" t="s">
        <v>19138</v>
      </c>
      <c r="K457" s="44" t="s">
        <v>19139</v>
      </c>
      <c r="L457" s="44" t="s">
        <v>15131</v>
      </c>
      <c r="M457" s="44" t="s">
        <v>15132</v>
      </c>
      <c r="N457" s="44" t="s">
        <v>19140</v>
      </c>
      <c r="O457" s="44" t="s">
        <v>19141</v>
      </c>
      <c r="P457" s="44" t="s">
        <v>3683</v>
      </c>
      <c r="Q457" s="44" t="s">
        <v>3684</v>
      </c>
      <c r="R457" s="44" t="s">
        <v>19142</v>
      </c>
      <c r="S457" s="44" t="s">
        <v>19143</v>
      </c>
      <c r="T457" s="344" t="s">
        <v>19144</v>
      </c>
      <c r="U457" s="283" t="s">
        <v>13808</v>
      </c>
      <c r="V457" s="345" t="s">
        <v>13509</v>
      </c>
      <c r="W457" s="346">
        <v>34</v>
      </c>
      <c r="X457" s="347" t="s">
        <v>2301</v>
      </c>
      <c r="Y457" s="347" t="s">
        <v>3677</v>
      </c>
      <c r="Z457" s="347" t="s">
        <v>3678</v>
      </c>
      <c r="AA457" s="347" t="s">
        <v>3679</v>
      </c>
      <c r="AB457" s="347" t="s">
        <v>3680</v>
      </c>
      <c r="AC457" s="347" t="s">
        <v>19145</v>
      </c>
      <c r="AD457" s="347" t="s">
        <v>19142</v>
      </c>
      <c r="AE457" s="347" t="s">
        <v>19146</v>
      </c>
      <c r="AF457" s="347" t="s">
        <v>19147</v>
      </c>
      <c r="AG457" s="347" t="s">
        <v>13808</v>
      </c>
      <c r="AH457" s="347" t="s">
        <v>13509</v>
      </c>
      <c r="AI457" s="344" t="s">
        <v>13510</v>
      </c>
    </row>
    <row r="458" spans="6:35" ht="15.75" x14ac:dyDescent="0.25">
      <c r="F458" s="312">
        <v>435</v>
      </c>
      <c r="G458" s="314" t="s">
        <v>152</v>
      </c>
      <c r="H458" s="343">
        <v>35</v>
      </c>
      <c r="I458" s="44" t="s">
        <v>2301</v>
      </c>
      <c r="J458" s="44" t="s">
        <v>19108</v>
      </c>
      <c r="K458" s="44" t="s">
        <v>19109</v>
      </c>
      <c r="L458" s="44" t="s">
        <v>15143</v>
      </c>
      <c r="M458" s="44" t="s">
        <v>15144</v>
      </c>
      <c r="N458" s="44" t="s">
        <v>19148</v>
      </c>
      <c r="O458" s="44" t="s">
        <v>19149</v>
      </c>
      <c r="P458" s="44" t="s">
        <v>3691</v>
      </c>
      <c r="Q458" s="44" t="s">
        <v>3692</v>
      </c>
      <c r="R458" s="44" t="s">
        <v>19150</v>
      </c>
      <c r="S458" s="44" t="s">
        <v>19113</v>
      </c>
      <c r="T458" s="344" t="s">
        <v>19151</v>
      </c>
      <c r="U458" s="283" t="s">
        <v>13808</v>
      </c>
      <c r="V458" s="345" t="s">
        <v>13509</v>
      </c>
      <c r="W458" s="346">
        <v>35</v>
      </c>
      <c r="X458" s="347" t="s">
        <v>2301</v>
      </c>
      <c r="Y458" s="347" t="s">
        <v>3685</v>
      </c>
      <c r="Z458" s="347" t="s">
        <v>3686</v>
      </c>
      <c r="AA458" s="347" t="s">
        <v>3687</v>
      </c>
      <c r="AB458" s="347" t="s">
        <v>3688</v>
      </c>
      <c r="AC458" s="347" t="s">
        <v>19152</v>
      </c>
      <c r="AD458" s="347" t="s">
        <v>19150</v>
      </c>
      <c r="AE458" s="347" t="s">
        <v>19116</v>
      </c>
      <c r="AF458" s="347" t="s">
        <v>19117</v>
      </c>
      <c r="AG458" s="347" t="s">
        <v>13808</v>
      </c>
      <c r="AH458" s="347" t="s">
        <v>13509</v>
      </c>
      <c r="AI458" s="344" t="s">
        <v>13510</v>
      </c>
    </row>
    <row r="459" spans="6:35" ht="15.75" x14ac:dyDescent="0.25">
      <c r="F459" s="312">
        <v>436</v>
      </c>
      <c r="G459" s="314" t="s">
        <v>153</v>
      </c>
      <c r="H459" s="343">
        <v>36</v>
      </c>
      <c r="I459" s="44" t="s">
        <v>2302</v>
      </c>
      <c r="J459" s="44" t="s">
        <v>19153</v>
      </c>
      <c r="K459" s="44" t="s">
        <v>19154</v>
      </c>
      <c r="L459" s="44" t="s">
        <v>18808</v>
      </c>
      <c r="M459" s="44" t="s">
        <v>18809</v>
      </c>
      <c r="N459" s="44" t="s">
        <v>19155</v>
      </c>
      <c r="O459" s="44" t="s">
        <v>19156</v>
      </c>
      <c r="P459" s="44" t="s">
        <v>3699</v>
      </c>
      <c r="Q459" s="44" t="s">
        <v>3700</v>
      </c>
      <c r="R459" s="44" t="s">
        <v>19157</v>
      </c>
      <c r="S459" s="44" t="s">
        <v>19158</v>
      </c>
      <c r="T459" s="344" t="s">
        <v>19159</v>
      </c>
      <c r="U459" s="283" t="s">
        <v>14827</v>
      </c>
      <c r="V459" s="345" t="s">
        <v>13509</v>
      </c>
      <c r="W459" s="346">
        <v>36</v>
      </c>
      <c r="X459" s="347" t="s">
        <v>2302</v>
      </c>
      <c r="Y459" s="347" t="s">
        <v>3693</v>
      </c>
      <c r="Z459" s="347" t="s">
        <v>3694</v>
      </c>
      <c r="AA459" s="347" t="s">
        <v>3695</v>
      </c>
      <c r="AB459" s="347" t="s">
        <v>3696</v>
      </c>
      <c r="AC459" s="347" t="s">
        <v>19160</v>
      </c>
      <c r="AD459" s="347" t="s">
        <v>19157</v>
      </c>
      <c r="AE459" s="347" t="s">
        <v>19161</v>
      </c>
      <c r="AF459" s="347" t="s">
        <v>19162</v>
      </c>
      <c r="AG459" s="347" t="s">
        <v>14827</v>
      </c>
      <c r="AH459" s="347" t="s">
        <v>13509</v>
      </c>
      <c r="AI459" s="344" t="s">
        <v>13510</v>
      </c>
    </row>
    <row r="460" spans="6:35" ht="15.75" x14ac:dyDescent="0.25">
      <c r="F460" s="312">
        <v>437</v>
      </c>
      <c r="G460" s="314" t="s">
        <v>155</v>
      </c>
      <c r="H460" s="343">
        <v>37</v>
      </c>
      <c r="I460" s="44" t="s">
        <v>2302</v>
      </c>
      <c r="J460" s="44" t="s">
        <v>19163</v>
      </c>
      <c r="K460" s="44" t="s">
        <v>19164</v>
      </c>
      <c r="L460" s="44" t="s">
        <v>15107</v>
      </c>
      <c r="M460" s="44" t="s">
        <v>15108</v>
      </c>
      <c r="N460" s="44" t="s">
        <v>19165</v>
      </c>
      <c r="O460" s="44" t="s">
        <v>19166</v>
      </c>
      <c r="P460" s="44" t="s">
        <v>3707</v>
      </c>
      <c r="Q460" s="44" t="s">
        <v>3708</v>
      </c>
      <c r="R460" s="44" t="s">
        <v>19167</v>
      </c>
      <c r="S460" s="44" t="s">
        <v>19168</v>
      </c>
      <c r="T460" s="344" t="s">
        <v>19169</v>
      </c>
      <c r="U460" s="283" t="s">
        <v>14827</v>
      </c>
      <c r="V460" s="345" t="s">
        <v>13509</v>
      </c>
      <c r="W460" s="346">
        <v>37</v>
      </c>
      <c r="X460" s="347" t="s">
        <v>2302</v>
      </c>
      <c r="Y460" s="347" t="s">
        <v>3701</v>
      </c>
      <c r="Z460" s="347" t="s">
        <v>3702</v>
      </c>
      <c r="AA460" s="347" t="s">
        <v>3703</v>
      </c>
      <c r="AB460" s="347" t="s">
        <v>3704</v>
      </c>
      <c r="AC460" s="347" t="s">
        <v>19170</v>
      </c>
      <c r="AD460" s="347" t="s">
        <v>19167</v>
      </c>
      <c r="AE460" s="347" t="s">
        <v>19171</v>
      </c>
      <c r="AF460" s="347" t="s">
        <v>19172</v>
      </c>
      <c r="AG460" s="347" t="s">
        <v>14827</v>
      </c>
      <c r="AH460" s="347" t="s">
        <v>13509</v>
      </c>
      <c r="AI460" s="344" t="s">
        <v>13510</v>
      </c>
    </row>
    <row r="461" spans="6:35" ht="15.75" x14ac:dyDescent="0.25">
      <c r="F461" s="312">
        <v>438</v>
      </c>
      <c r="G461" s="314" t="s">
        <v>156</v>
      </c>
      <c r="H461" s="343">
        <v>38</v>
      </c>
      <c r="I461" s="44" t="s">
        <v>2302</v>
      </c>
      <c r="J461" s="44" t="s">
        <v>19173</v>
      </c>
      <c r="K461" s="44" t="s">
        <v>19174</v>
      </c>
      <c r="L461" s="44" t="s">
        <v>15119</v>
      </c>
      <c r="M461" s="44" t="s">
        <v>15120</v>
      </c>
      <c r="N461" s="44" t="s">
        <v>19175</v>
      </c>
      <c r="O461" s="44" t="s">
        <v>19176</v>
      </c>
      <c r="P461" s="44" t="s">
        <v>3715</v>
      </c>
      <c r="Q461" s="44" t="s">
        <v>3716</v>
      </c>
      <c r="R461" s="44" t="s">
        <v>19177</v>
      </c>
      <c r="S461" s="44" t="s">
        <v>19178</v>
      </c>
      <c r="T461" s="344" t="s">
        <v>19179</v>
      </c>
      <c r="U461" s="283" t="s">
        <v>14827</v>
      </c>
      <c r="V461" s="345" t="s">
        <v>13509</v>
      </c>
      <c r="W461" s="346">
        <v>38</v>
      </c>
      <c r="X461" s="347" t="s">
        <v>2302</v>
      </c>
      <c r="Y461" s="347" t="s">
        <v>3709</v>
      </c>
      <c r="Z461" s="347" t="s">
        <v>3710</v>
      </c>
      <c r="AA461" s="347" t="s">
        <v>3711</v>
      </c>
      <c r="AB461" s="347" t="s">
        <v>3712</v>
      </c>
      <c r="AC461" s="347" t="s">
        <v>19180</v>
      </c>
      <c r="AD461" s="347" t="s">
        <v>19177</v>
      </c>
      <c r="AE461" s="347" t="s">
        <v>19181</v>
      </c>
      <c r="AF461" s="347" t="s">
        <v>19182</v>
      </c>
      <c r="AG461" s="347" t="s">
        <v>14827</v>
      </c>
      <c r="AH461" s="347" t="s">
        <v>13509</v>
      </c>
      <c r="AI461" s="344" t="s">
        <v>13510</v>
      </c>
    </row>
    <row r="462" spans="6:35" ht="15.75" x14ac:dyDescent="0.25">
      <c r="F462" s="312">
        <v>439</v>
      </c>
      <c r="G462" s="314" t="s">
        <v>157</v>
      </c>
      <c r="H462" s="343">
        <v>39</v>
      </c>
      <c r="I462" s="44" t="s">
        <v>2302</v>
      </c>
      <c r="J462" s="44" t="s">
        <v>19183</v>
      </c>
      <c r="K462" s="44" t="s">
        <v>19184</v>
      </c>
      <c r="L462" s="44" t="s">
        <v>15131</v>
      </c>
      <c r="M462" s="44" t="s">
        <v>15132</v>
      </c>
      <c r="N462" s="44" t="s">
        <v>19185</v>
      </c>
      <c r="O462" s="44" t="s">
        <v>19186</v>
      </c>
      <c r="P462" s="44" t="s">
        <v>3723</v>
      </c>
      <c r="Q462" s="44" t="s">
        <v>3724</v>
      </c>
      <c r="R462" s="44" t="s">
        <v>19187</v>
      </c>
      <c r="S462" s="44" t="s">
        <v>19188</v>
      </c>
      <c r="T462" s="344" t="s">
        <v>19189</v>
      </c>
      <c r="U462" s="283" t="s">
        <v>14827</v>
      </c>
      <c r="V462" s="345" t="s">
        <v>13509</v>
      </c>
      <c r="W462" s="346">
        <v>39</v>
      </c>
      <c r="X462" s="347" t="s">
        <v>2302</v>
      </c>
      <c r="Y462" s="347" t="s">
        <v>3717</v>
      </c>
      <c r="Z462" s="347" t="s">
        <v>3718</v>
      </c>
      <c r="AA462" s="347" t="s">
        <v>3719</v>
      </c>
      <c r="AB462" s="347" t="s">
        <v>3720</v>
      </c>
      <c r="AC462" s="347" t="s">
        <v>19190</v>
      </c>
      <c r="AD462" s="347" t="s">
        <v>19187</v>
      </c>
      <c r="AE462" s="347" t="s">
        <v>19191</v>
      </c>
      <c r="AF462" s="347" t="s">
        <v>19192</v>
      </c>
      <c r="AG462" s="347" t="s">
        <v>14827</v>
      </c>
      <c r="AH462" s="347" t="s">
        <v>13509</v>
      </c>
      <c r="AI462" s="344" t="s">
        <v>13510</v>
      </c>
    </row>
    <row r="463" spans="6:35" ht="15.75" x14ac:dyDescent="0.25">
      <c r="F463" s="312">
        <v>440</v>
      </c>
      <c r="G463" s="314" t="s">
        <v>158</v>
      </c>
      <c r="H463" s="343">
        <v>40</v>
      </c>
      <c r="I463" s="44" t="s">
        <v>2302</v>
      </c>
      <c r="J463" s="44" t="s">
        <v>19193</v>
      </c>
      <c r="K463" s="44" t="s">
        <v>19194</v>
      </c>
      <c r="L463" s="44" t="s">
        <v>15143</v>
      </c>
      <c r="M463" s="44" t="s">
        <v>15144</v>
      </c>
      <c r="N463" s="44" t="s">
        <v>19195</v>
      </c>
      <c r="O463" s="44" t="s">
        <v>19196</v>
      </c>
      <c r="P463" s="44" t="s">
        <v>3731</v>
      </c>
      <c r="Q463" s="44" t="s">
        <v>3732</v>
      </c>
      <c r="R463" s="44" t="s">
        <v>19197</v>
      </c>
      <c r="S463" s="44" t="s">
        <v>19198</v>
      </c>
      <c r="T463" s="344" t="s">
        <v>19199</v>
      </c>
      <c r="U463" s="283" t="s">
        <v>14827</v>
      </c>
      <c r="V463" s="345" t="s">
        <v>13509</v>
      </c>
      <c r="W463" s="346">
        <v>40</v>
      </c>
      <c r="X463" s="347" t="s">
        <v>2302</v>
      </c>
      <c r="Y463" s="347" t="s">
        <v>3725</v>
      </c>
      <c r="Z463" s="347" t="s">
        <v>3726</v>
      </c>
      <c r="AA463" s="347" t="s">
        <v>3727</v>
      </c>
      <c r="AB463" s="347" t="s">
        <v>3728</v>
      </c>
      <c r="AC463" s="347" t="s">
        <v>19200</v>
      </c>
      <c r="AD463" s="347" t="s">
        <v>19197</v>
      </c>
      <c r="AE463" s="347" t="s">
        <v>19201</v>
      </c>
      <c r="AF463" s="347" t="s">
        <v>19202</v>
      </c>
      <c r="AG463" s="347" t="s">
        <v>14827</v>
      </c>
      <c r="AH463" s="347" t="s">
        <v>13509</v>
      </c>
      <c r="AI463" s="344" t="s">
        <v>13510</v>
      </c>
    </row>
    <row r="464" spans="6:35" ht="15.75" x14ac:dyDescent="0.25">
      <c r="F464" s="312">
        <v>441</v>
      </c>
      <c r="G464" s="314" t="s">
        <v>159</v>
      </c>
      <c r="H464" s="343">
        <v>41</v>
      </c>
      <c r="I464" s="44" t="s">
        <v>2303</v>
      </c>
      <c r="J464" s="44" t="s">
        <v>19203</v>
      </c>
      <c r="K464" s="44" t="s">
        <v>19204</v>
      </c>
      <c r="L464" s="44" t="s">
        <v>18808</v>
      </c>
      <c r="M464" s="44" t="s">
        <v>18809</v>
      </c>
      <c r="N464" s="44" t="s">
        <v>19205</v>
      </c>
      <c r="O464" s="44" t="s">
        <v>19206</v>
      </c>
      <c r="P464" s="44" t="s">
        <v>3739</v>
      </c>
      <c r="Q464" s="44" t="s">
        <v>3740</v>
      </c>
      <c r="R464" s="44" t="s">
        <v>19207</v>
      </c>
      <c r="S464" s="44" t="s">
        <v>19208</v>
      </c>
      <c r="T464" s="344" t="s">
        <v>19209</v>
      </c>
      <c r="U464" s="283" t="s">
        <v>14843</v>
      </c>
      <c r="V464" s="345" t="s">
        <v>13509</v>
      </c>
      <c r="W464" s="346">
        <v>41</v>
      </c>
      <c r="X464" s="347" t="s">
        <v>2303</v>
      </c>
      <c r="Y464" s="347" t="s">
        <v>3733</v>
      </c>
      <c r="Z464" s="347" t="s">
        <v>3734</v>
      </c>
      <c r="AA464" s="347" t="s">
        <v>3735</v>
      </c>
      <c r="AB464" s="347" t="s">
        <v>3736</v>
      </c>
      <c r="AC464" s="347" t="s">
        <v>19210</v>
      </c>
      <c r="AD464" s="347" t="s">
        <v>19207</v>
      </c>
      <c r="AE464" s="347" t="s">
        <v>19211</v>
      </c>
      <c r="AF464" s="347" t="s">
        <v>19212</v>
      </c>
      <c r="AG464" s="347" t="s">
        <v>14843</v>
      </c>
      <c r="AH464" s="347" t="s">
        <v>13509</v>
      </c>
      <c r="AI464" s="344" t="s">
        <v>13510</v>
      </c>
    </row>
    <row r="465" spans="6:35" ht="15.75" x14ac:dyDescent="0.25">
      <c r="F465" s="312">
        <v>442</v>
      </c>
      <c r="G465" s="314" t="s">
        <v>161</v>
      </c>
      <c r="H465" s="343">
        <v>42</v>
      </c>
      <c r="I465" s="44" t="s">
        <v>2303</v>
      </c>
      <c r="J465" s="44" t="s">
        <v>19213</v>
      </c>
      <c r="K465" s="44" t="s">
        <v>19214</v>
      </c>
      <c r="L465" s="44" t="s">
        <v>15107</v>
      </c>
      <c r="M465" s="44" t="s">
        <v>15108</v>
      </c>
      <c r="N465" s="44" t="s">
        <v>19215</v>
      </c>
      <c r="O465" s="44" t="s">
        <v>19216</v>
      </c>
      <c r="P465" s="44" t="s">
        <v>3747</v>
      </c>
      <c r="Q465" s="44" t="s">
        <v>3748</v>
      </c>
      <c r="R465" s="44" t="s">
        <v>19217</v>
      </c>
      <c r="S465" s="44" t="s">
        <v>19218</v>
      </c>
      <c r="T465" s="344" t="s">
        <v>19219</v>
      </c>
      <c r="U465" s="283" t="s">
        <v>14843</v>
      </c>
      <c r="V465" s="345" t="s">
        <v>13509</v>
      </c>
      <c r="W465" s="346">
        <v>42</v>
      </c>
      <c r="X465" s="347" t="s">
        <v>2303</v>
      </c>
      <c r="Y465" s="347" t="s">
        <v>3741</v>
      </c>
      <c r="Z465" s="347" t="s">
        <v>3742</v>
      </c>
      <c r="AA465" s="347" t="s">
        <v>3743</v>
      </c>
      <c r="AB465" s="347" t="s">
        <v>3744</v>
      </c>
      <c r="AC465" s="347" t="s">
        <v>19220</v>
      </c>
      <c r="AD465" s="347" t="s">
        <v>19217</v>
      </c>
      <c r="AE465" s="347" t="s">
        <v>19221</v>
      </c>
      <c r="AF465" s="347" t="s">
        <v>19222</v>
      </c>
      <c r="AG465" s="347" t="s">
        <v>14843</v>
      </c>
      <c r="AH465" s="347" t="s">
        <v>13509</v>
      </c>
      <c r="AI465" s="344" t="s">
        <v>13510</v>
      </c>
    </row>
    <row r="466" spans="6:35" ht="15.75" x14ac:dyDescent="0.25">
      <c r="F466" s="312">
        <v>443</v>
      </c>
      <c r="G466" s="314" t="s">
        <v>162</v>
      </c>
      <c r="H466" s="343">
        <v>43</v>
      </c>
      <c r="I466" s="44" t="s">
        <v>2303</v>
      </c>
      <c r="J466" s="44" t="s">
        <v>19223</v>
      </c>
      <c r="K466" s="44" t="s">
        <v>19224</v>
      </c>
      <c r="L466" s="44" t="s">
        <v>15119</v>
      </c>
      <c r="M466" s="44" t="s">
        <v>15120</v>
      </c>
      <c r="N466" s="44" t="s">
        <v>19225</v>
      </c>
      <c r="O466" s="44" t="s">
        <v>19226</v>
      </c>
      <c r="P466" s="44" t="s">
        <v>3755</v>
      </c>
      <c r="Q466" s="44" t="s">
        <v>3756</v>
      </c>
      <c r="R466" s="44" t="s">
        <v>19227</v>
      </c>
      <c r="S466" s="44" t="s">
        <v>19228</v>
      </c>
      <c r="T466" s="344" t="s">
        <v>19229</v>
      </c>
      <c r="U466" s="283" t="s">
        <v>14843</v>
      </c>
      <c r="V466" s="345" t="s">
        <v>13509</v>
      </c>
      <c r="W466" s="346">
        <v>43</v>
      </c>
      <c r="X466" s="347" t="s">
        <v>2303</v>
      </c>
      <c r="Y466" s="347" t="s">
        <v>3749</v>
      </c>
      <c r="Z466" s="347" t="s">
        <v>3750</v>
      </c>
      <c r="AA466" s="347" t="s">
        <v>3751</v>
      </c>
      <c r="AB466" s="347" t="s">
        <v>3752</v>
      </c>
      <c r="AC466" s="347" t="s">
        <v>19230</v>
      </c>
      <c r="AD466" s="347" t="s">
        <v>19227</v>
      </c>
      <c r="AE466" s="347" t="s">
        <v>19231</v>
      </c>
      <c r="AF466" s="347" t="s">
        <v>19232</v>
      </c>
      <c r="AG466" s="347" t="s">
        <v>14843</v>
      </c>
      <c r="AH466" s="347" t="s">
        <v>13509</v>
      </c>
      <c r="AI466" s="344" t="s">
        <v>13510</v>
      </c>
    </row>
    <row r="467" spans="6:35" ht="15.75" x14ac:dyDescent="0.25">
      <c r="F467" s="312">
        <v>444</v>
      </c>
      <c r="G467" s="314" t="s">
        <v>163</v>
      </c>
      <c r="H467" s="343">
        <v>44</v>
      </c>
      <c r="I467" s="44" t="s">
        <v>2303</v>
      </c>
      <c r="J467" s="44" t="s">
        <v>19233</v>
      </c>
      <c r="K467" s="44" t="s">
        <v>19234</v>
      </c>
      <c r="L467" s="44" t="s">
        <v>15131</v>
      </c>
      <c r="M467" s="44" t="s">
        <v>15132</v>
      </c>
      <c r="N467" s="44" t="s">
        <v>19235</v>
      </c>
      <c r="O467" s="44" t="s">
        <v>19236</v>
      </c>
      <c r="P467" s="44" t="s">
        <v>3763</v>
      </c>
      <c r="Q467" s="44" t="s">
        <v>3764</v>
      </c>
      <c r="R467" s="44" t="s">
        <v>19237</v>
      </c>
      <c r="S467" s="44" t="s">
        <v>19238</v>
      </c>
      <c r="T467" s="344" t="s">
        <v>19239</v>
      </c>
      <c r="U467" s="283" t="s">
        <v>14843</v>
      </c>
      <c r="V467" s="345" t="s">
        <v>13509</v>
      </c>
      <c r="W467" s="346">
        <v>44</v>
      </c>
      <c r="X467" s="347" t="s">
        <v>2303</v>
      </c>
      <c r="Y467" s="347" t="s">
        <v>3757</v>
      </c>
      <c r="Z467" s="347" t="s">
        <v>3758</v>
      </c>
      <c r="AA467" s="347" t="s">
        <v>3759</v>
      </c>
      <c r="AB467" s="347" t="s">
        <v>3760</v>
      </c>
      <c r="AC467" s="347" t="s">
        <v>19240</v>
      </c>
      <c r="AD467" s="347" t="s">
        <v>19237</v>
      </c>
      <c r="AE467" s="347" t="s">
        <v>19241</v>
      </c>
      <c r="AF467" s="347" t="s">
        <v>19242</v>
      </c>
      <c r="AG467" s="347" t="s">
        <v>14843</v>
      </c>
      <c r="AH467" s="347" t="s">
        <v>13509</v>
      </c>
      <c r="AI467" s="344" t="s">
        <v>13510</v>
      </c>
    </row>
    <row r="468" spans="6:35" ht="15.75" x14ac:dyDescent="0.25">
      <c r="F468" s="312">
        <v>445</v>
      </c>
      <c r="G468" s="314" t="s">
        <v>164</v>
      </c>
      <c r="H468" s="343">
        <v>45</v>
      </c>
      <c r="I468" s="44" t="s">
        <v>2303</v>
      </c>
      <c r="J468" s="44" t="s">
        <v>19243</v>
      </c>
      <c r="K468" s="44" t="s">
        <v>19244</v>
      </c>
      <c r="L468" s="44" t="s">
        <v>15143</v>
      </c>
      <c r="M468" s="44" t="s">
        <v>15144</v>
      </c>
      <c r="N468" s="44" t="s">
        <v>19245</v>
      </c>
      <c r="O468" s="44" t="s">
        <v>19246</v>
      </c>
      <c r="P468" s="44" t="s">
        <v>3771</v>
      </c>
      <c r="Q468" s="44" t="s">
        <v>3772</v>
      </c>
      <c r="R468" s="44" t="s">
        <v>19247</v>
      </c>
      <c r="S468" s="44" t="s">
        <v>19248</v>
      </c>
      <c r="T468" s="344" t="s">
        <v>19249</v>
      </c>
      <c r="U468" s="283" t="s">
        <v>14843</v>
      </c>
      <c r="V468" s="345" t="s">
        <v>13509</v>
      </c>
      <c r="W468" s="346">
        <v>45</v>
      </c>
      <c r="X468" s="347" t="s">
        <v>2303</v>
      </c>
      <c r="Y468" s="347" t="s">
        <v>3765</v>
      </c>
      <c r="Z468" s="347" t="s">
        <v>3766</v>
      </c>
      <c r="AA468" s="347" t="s">
        <v>3767</v>
      </c>
      <c r="AB468" s="347" t="s">
        <v>3768</v>
      </c>
      <c r="AC468" s="347" t="s">
        <v>19250</v>
      </c>
      <c r="AD468" s="347" t="s">
        <v>19247</v>
      </c>
      <c r="AE468" s="347" t="s">
        <v>19251</v>
      </c>
      <c r="AF468" s="347" t="s">
        <v>19252</v>
      </c>
      <c r="AG468" s="347" t="s">
        <v>14843</v>
      </c>
      <c r="AH468" s="347" t="s">
        <v>13509</v>
      </c>
      <c r="AI468" s="344" t="s">
        <v>13510</v>
      </c>
    </row>
    <row r="469" spans="6:35" ht="15.75" x14ac:dyDescent="0.25">
      <c r="F469" s="312">
        <v>446</v>
      </c>
      <c r="G469" s="314" t="s">
        <v>165</v>
      </c>
      <c r="H469" s="343">
        <v>46</v>
      </c>
      <c r="I469" s="44" t="s">
        <v>2304</v>
      </c>
      <c r="J469" s="44" t="s">
        <v>19253</v>
      </c>
      <c r="K469" s="44" t="s">
        <v>19254</v>
      </c>
      <c r="L469" s="44" t="s">
        <v>18808</v>
      </c>
      <c r="M469" s="44" t="s">
        <v>18809</v>
      </c>
      <c r="N469" s="44" t="s">
        <v>19255</v>
      </c>
      <c r="O469" s="44" t="s">
        <v>19256</v>
      </c>
      <c r="P469" s="44" t="s">
        <v>3779</v>
      </c>
      <c r="Q469" s="44" t="s">
        <v>3780</v>
      </c>
      <c r="R469" s="44" t="s">
        <v>19257</v>
      </c>
      <c r="S469" s="44" t="s">
        <v>19258</v>
      </c>
      <c r="T469" s="344" t="s">
        <v>19259</v>
      </c>
      <c r="U469" s="283" t="s">
        <v>13970</v>
      </c>
      <c r="V469" s="345" t="s">
        <v>13509</v>
      </c>
      <c r="W469" s="346">
        <v>46</v>
      </c>
      <c r="X469" s="347" t="s">
        <v>2304</v>
      </c>
      <c r="Y469" s="347" t="s">
        <v>3773</v>
      </c>
      <c r="Z469" s="347" t="s">
        <v>3774</v>
      </c>
      <c r="AA469" s="347" t="s">
        <v>3775</v>
      </c>
      <c r="AB469" s="347" t="s">
        <v>3776</v>
      </c>
      <c r="AC469" s="347" t="s">
        <v>19260</v>
      </c>
      <c r="AD469" s="347" t="s">
        <v>19257</v>
      </c>
      <c r="AE469" s="347" t="s">
        <v>19261</v>
      </c>
      <c r="AF469" s="347" t="s">
        <v>19262</v>
      </c>
      <c r="AG469" s="347" t="s">
        <v>13970</v>
      </c>
      <c r="AH469" s="347" t="s">
        <v>13509</v>
      </c>
      <c r="AI469" s="344" t="s">
        <v>13510</v>
      </c>
    </row>
    <row r="470" spans="6:35" ht="15.75" x14ac:dyDescent="0.25">
      <c r="F470" s="312">
        <v>447</v>
      </c>
      <c r="G470" s="314" t="s">
        <v>167</v>
      </c>
      <c r="H470" s="343">
        <v>47</v>
      </c>
      <c r="I470" s="44" t="s">
        <v>2304</v>
      </c>
      <c r="J470" s="44" t="s">
        <v>19263</v>
      </c>
      <c r="K470" s="44" t="s">
        <v>19264</v>
      </c>
      <c r="L470" s="44" t="s">
        <v>15107</v>
      </c>
      <c r="M470" s="44" t="s">
        <v>15108</v>
      </c>
      <c r="N470" s="44" t="s">
        <v>19265</v>
      </c>
      <c r="O470" s="44" t="s">
        <v>19266</v>
      </c>
      <c r="P470" s="44" t="s">
        <v>3787</v>
      </c>
      <c r="Q470" s="44" t="s">
        <v>3788</v>
      </c>
      <c r="R470" s="44" t="s">
        <v>19267</v>
      </c>
      <c r="S470" s="44" t="s">
        <v>19268</v>
      </c>
      <c r="T470" s="344" t="s">
        <v>19269</v>
      </c>
      <c r="U470" s="283" t="s">
        <v>13970</v>
      </c>
      <c r="V470" s="345" t="s">
        <v>13509</v>
      </c>
      <c r="W470" s="346">
        <v>47</v>
      </c>
      <c r="X470" s="347" t="s">
        <v>2304</v>
      </c>
      <c r="Y470" s="347" t="s">
        <v>3781</v>
      </c>
      <c r="Z470" s="347" t="s">
        <v>3782</v>
      </c>
      <c r="AA470" s="347" t="s">
        <v>3783</v>
      </c>
      <c r="AB470" s="347" t="s">
        <v>3784</v>
      </c>
      <c r="AC470" s="347" t="s">
        <v>19270</v>
      </c>
      <c r="AD470" s="347" t="s">
        <v>19267</v>
      </c>
      <c r="AE470" s="347" t="s">
        <v>19271</v>
      </c>
      <c r="AF470" s="347" t="s">
        <v>19272</v>
      </c>
      <c r="AG470" s="347" t="s">
        <v>13970</v>
      </c>
      <c r="AH470" s="347" t="s">
        <v>13509</v>
      </c>
      <c r="AI470" s="344" t="s">
        <v>13510</v>
      </c>
    </row>
    <row r="471" spans="6:35" ht="15.75" x14ac:dyDescent="0.25">
      <c r="F471" s="312">
        <v>448</v>
      </c>
      <c r="G471" s="314" t="s">
        <v>168</v>
      </c>
      <c r="H471" s="343">
        <v>48</v>
      </c>
      <c r="I471" s="44" t="s">
        <v>2304</v>
      </c>
      <c r="J471" s="44" t="s">
        <v>19273</v>
      </c>
      <c r="K471" s="44" t="s">
        <v>19274</v>
      </c>
      <c r="L471" s="44" t="s">
        <v>15119</v>
      </c>
      <c r="M471" s="44" t="s">
        <v>15120</v>
      </c>
      <c r="N471" s="44" t="s">
        <v>19275</v>
      </c>
      <c r="O471" s="44" t="s">
        <v>19276</v>
      </c>
      <c r="P471" s="44" t="s">
        <v>3795</v>
      </c>
      <c r="Q471" s="44" t="s">
        <v>3796</v>
      </c>
      <c r="R471" s="44" t="s">
        <v>19277</v>
      </c>
      <c r="S471" s="44" t="s">
        <v>19278</v>
      </c>
      <c r="T471" s="344" t="s">
        <v>19279</v>
      </c>
      <c r="U471" s="283" t="s">
        <v>13970</v>
      </c>
      <c r="V471" s="345" t="s">
        <v>13509</v>
      </c>
      <c r="W471" s="346">
        <v>48</v>
      </c>
      <c r="X471" s="347" t="s">
        <v>2304</v>
      </c>
      <c r="Y471" s="347" t="s">
        <v>3789</v>
      </c>
      <c r="Z471" s="347" t="s">
        <v>3790</v>
      </c>
      <c r="AA471" s="347" t="s">
        <v>3791</v>
      </c>
      <c r="AB471" s="347" t="s">
        <v>3792</v>
      </c>
      <c r="AC471" s="347" t="s">
        <v>19280</v>
      </c>
      <c r="AD471" s="347" t="s">
        <v>19277</v>
      </c>
      <c r="AE471" s="347" t="s">
        <v>19281</v>
      </c>
      <c r="AF471" s="347" t="s">
        <v>19282</v>
      </c>
      <c r="AG471" s="347" t="s">
        <v>13970</v>
      </c>
      <c r="AH471" s="347" t="s">
        <v>13509</v>
      </c>
      <c r="AI471" s="344" t="s">
        <v>13510</v>
      </c>
    </row>
    <row r="472" spans="6:35" ht="15.75" x14ac:dyDescent="0.25">
      <c r="F472" s="312">
        <v>449</v>
      </c>
      <c r="G472" s="314" t="s">
        <v>169</v>
      </c>
      <c r="H472" s="343">
        <v>49</v>
      </c>
      <c r="I472" s="44" t="s">
        <v>2304</v>
      </c>
      <c r="J472" s="44" t="s">
        <v>19283</v>
      </c>
      <c r="K472" s="44" t="s">
        <v>19284</v>
      </c>
      <c r="L472" s="44" t="s">
        <v>15131</v>
      </c>
      <c r="M472" s="44" t="s">
        <v>15132</v>
      </c>
      <c r="N472" s="44" t="s">
        <v>19285</v>
      </c>
      <c r="O472" s="44" t="s">
        <v>19286</v>
      </c>
      <c r="P472" s="44" t="s">
        <v>3803</v>
      </c>
      <c r="Q472" s="44" t="s">
        <v>3804</v>
      </c>
      <c r="R472" s="44" t="s">
        <v>19287</v>
      </c>
      <c r="S472" s="44" t="s">
        <v>19288</v>
      </c>
      <c r="T472" s="344" t="s">
        <v>19289</v>
      </c>
      <c r="U472" s="283" t="s">
        <v>13970</v>
      </c>
      <c r="V472" s="345" t="s">
        <v>13509</v>
      </c>
      <c r="W472" s="346">
        <v>49</v>
      </c>
      <c r="X472" s="347" t="s">
        <v>2304</v>
      </c>
      <c r="Y472" s="347" t="s">
        <v>3797</v>
      </c>
      <c r="Z472" s="347" t="s">
        <v>3798</v>
      </c>
      <c r="AA472" s="347" t="s">
        <v>3799</v>
      </c>
      <c r="AB472" s="347" t="s">
        <v>3800</v>
      </c>
      <c r="AC472" s="347" t="s">
        <v>19290</v>
      </c>
      <c r="AD472" s="347" t="s">
        <v>19287</v>
      </c>
      <c r="AE472" s="347" t="s">
        <v>19291</v>
      </c>
      <c r="AF472" s="347" t="s">
        <v>19292</v>
      </c>
      <c r="AG472" s="347" t="s">
        <v>13970</v>
      </c>
      <c r="AH472" s="347" t="s">
        <v>13509</v>
      </c>
      <c r="AI472" s="344" t="s">
        <v>13510</v>
      </c>
    </row>
    <row r="473" spans="6:35" ht="15.75" x14ac:dyDescent="0.25">
      <c r="F473" s="312">
        <v>450</v>
      </c>
      <c r="G473" s="314" t="s">
        <v>170</v>
      </c>
      <c r="H473" s="343">
        <v>50</v>
      </c>
      <c r="I473" s="44" t="s">
        <v>2304</v>
      </c>
      <c r="J473" s="44" t="s">
        <v>19293</v>
      </c>
      <c r="K473" s="44" t="s">
        <v>19294</v>
      </c>
      <c r="L473" s="44" t="s">
        <v>15143</v>
      </c>
      <c r="M473" s="44" t="s">
        <v>15144</v>
      </c>
      <c r="N473" s="44" t="s">
        <v>19295</v>
      </c>
      <c r="O473" s="44" t="s">
        <v>19296</v>
      </c>
      <c r="P473" s="44" t="s">
        <v>3811</v>
      </c>
      <c r="Q473" s="44" t="s">
        <v>3812</v>
      </c>
      <c r="R473" s="44" t="s">
        <v>19297</v>
      </c>
      <c r="S473" s="44" t="s">
        <v>19298</v>
      </c>
      <c r="T473" s="344" t="s">
        <v>19299</v>
      </c>
      <c r="U473" s="283" t="s">
        <v>13970</v>
      </c>
      <c r="V473" s="345" t="s">
        <v>13509</v>
      </c>
      <c r="W473" s="346">
        <v>50</v>
      </c>
      <c r="X473" s="347" t="s">
        <v>2304</v>
      </c>
      <c r="Y473" s="347" t="s">
        <v>3805</v>
      </c>
      <c r="Z473" s="347" t="s">
        <v>3806</v>
      </c>
      <c r="AA473" s="347" t="s">
        <v>3807</v>
      </c>
      <c r="AB473" s="347" t="s">
        <v>3808</v>
      </c>
      <c r="AC473" s="347" t="s">
        <v>19300</v>
      </c>
      <c r="AD473" s="347" t="s">
        <v>19297</v>
      </c>
      <c r="AE473" s="347" t="s">
        <v>19301</v>
      </c>
      <c r="AF473" s="347" t="s">
        <v>19302</v>
      </c>
      <c r="AG473" s="347" t="s">
        <v>13970</v>
      </c>
      <c r="AH473" s="347" t="s">
        <v>13509</v>
      </c>
      <c r="AI473" s="344" t="s">
        <v>13510</v>
      </c>
    </row>
    <row r="474" spans="6:35" ht="15.75" x14ac:dyDescent="0.25">
      <c r="F474" s="312">
        <v>451</v>
      </c>
      <c r="G474" s="314" t="s">
        <v>171</v>
      </c>
      <c r="H474" s="343">
        <v>51</v>
      </c>
      <c r="I474" s="44" t="s">
        <v>2305</v>
      </c>
      <c r="J474" s="44" t="s">
        <v>19303</v>
      </c>
      <c r="K474" s="44" t="s">
        <v>19304</v>
      </c>
      <c r="L474" s="44" t="s">
        <v>18808</v>
      </c>
      <c r="M474" s="44" t="s">
        <v>18809</v>
      </c>
      <c r="N474" s="44" t="s">
        <v>19305</v>
      </c>
      <c r="O474" s="44" t="s">
        <v>19306</v>
      </c>
      <c r="P474" s="44" t="s">
        <v>3819</v>
      </c>
      <c r="Q474" s="44" t="s">
        <v>3820</v>
      </c>
      <c r="R474" s="44" t="s">
        <v>19307</v>
      </c>
      <c r="S474" s="44" t="s">
        <v>19308</v>
      </c>
      <c r="T474" s="344" t="s">
        <v>19309</v>
      </c>
      <c r="U474" s="283" t="s">
        <v>14307</v>
      </c>
      <c r="V474" s="345" t="s">
        <v>13509</v>
      </c>
      <c r="W474" s="346">
        <v>51</v>
      </c>
      <c r="X474" s="347" t="s">
        <v>2305</v>
      </c>
      <c r="Y474" s="347" t="s">
        <v>3813</v>
      </c>
      <c r="Z474" s="347" t="s">
        <v>3814</v>
      </c>
      <c r="AA474" s="347" t="s">
        <v>3815</v>
      </c>
      <c r="AB474" s="347" t="s">
        <v>3816</v>
      </c>
      <c r="AC474" s="347" t="s">
        <v>19310</v>
      </c>
      <c r="AD474" s="347" t="s">
        <v>19307</v>
      </c>
      <c r="AE474" s="347" t="s">
        <v>19311</v>
      </c>
      <c r="AF474" s="347" t="s">
        <v>19312</v>
      </c>
      <c r="AG474" s="347" t="s">
        <v>14307</v>
      </c>
      <c r="AH474" s="347" t="s">
        <v>13509</v>
      </c>
      <c r="AI474" s="344" t="s">
        <v>13510</v>
      </c>
    </row>
    <row r="475" spans="6:35" ht="15.75" x14ac:dyDescent="0.25">
      <c r="F475" s="312">
        <v>452</v>
      </c>
      <c r="G475" s="314" t="s">
        <v>173</v>
      </c>
      <c r="H475" s="343">
        <v>52</v>
      </c>
      <c r="I475" s="44" t="s">
        <v>2305</v>
      </c>
      <c r="J475" s="44" t="s">
        <v>19313</v>
      </c>
      <c r="K475" s="44" t="s">
        <v>19314</v>
      </c>
      <c r="L475" s="44" t="s">
        <v>15107</v>
      </c>
      <c r="M475" s="44" t="s">
        <v>15108</v>
      </c>
      <c r="N475" s="44" t="s">
        <v>19315</v>
      </c>
      <c r="O475" s="44" t="s">
        <v>19316</v>
      </c>
      <c r="P475" s="44" t="s">
        <v>3827</v>
      </c>
      <c r="Q475" s="44" t="s">
        <v>3828</v>
      </c>
      <c r="R475" s="44" t="s">
        <v>19317</v>
      </c>
      <c r="S475" s="44" t="s">
        <v>19318</v>
      </c>
      <c r="T475" s="344" t="s">
        <v>19319</v>
      </c>
      <c r="U475" s="283" t="s">
        <v>14307</v>
      </c>
      <c r="V475" s="345" t="s">
        <v>13509</v>
      </c>
      <c r="W475" s="346">
        <v>52</v>
      </c>
      <c r="X475" s="347" t="s">
        <v>2305</v>
      </c>
      <c r="Y475" s="347" t="s">
        <v>3821</v>
      </c>
      <c r="Z475" s="347" t="s">
        <v>3822</v>
      </c>
      <c r="AA475" s="347" t="s">
        <v>3823</v>
      </c>
      <c r="AB475" s="347" t="s">
        <v>3824</v>
      </c>
      <c r="AC475" s="347" t="s">
        <v>19320</v>
      </c>
      <c r="AD475" s="347" t="s">
        <v>19317</v>
      </c>
      <c r="AE475" s="347" t="s">
        <v>19321</v>
      </c>
      <c r="AF475" s="347" t="s">
        <v>19322</v>
      </c>
      <c r="AG475" s="347" t="s">
        <v>14307</v>
      </c>
      <c r="AH475" s="347" t="s">
        <v>13509</v>
      </c>
      <c r="AI475" s="344" t="s">
        <v>13510</v>
      </c>
    </row>
    <row r="476" spans="6:35" ht="15.75" x14ac:dyDescent="0.25">
      <c r="F476" s="312">
        <v>453</v>
      </c>
      <c r="G476" s="314" t="s">
        <v>174</v>
      </c>
      <c r="H476" s="343">
        <v>53</v>
      </c>
      <c r="I476" s="44" t="s">
        <v>2305</v>
      </c>
      <c r="J476" s="44" t="s">
        <v>19323</v>
      </c>
      <c r="K476" s="44" t="s">
        <v>19324</v>
      </c>
      <c r="L476" s="44" t="s">
        <v>15119</v>
      </c>
      <c r="M476" s="44" t="s">
        <v>15120</v>
      </c>
      <c r="N476" s="44" t="s">
        <v>19325</v>
      </c>
      <c r="O476" s="44" t="s">
        <v>19326</v>
      </c>
      <c r="P476" s="44" t="s">
        <v>3835</v>
      </c>
      <c r="Q476" s="44" t="s">
        <v>3836</v>
      </c>
      <c r="R476" s="44" t="s">
        <v>19327</v>
      </c>
      <c r="S476" s="44" t="s">
        <v>19328</v>
      </c>
      <c r="T476" s="344" t="s">
        <v>19329</v>
      </c>
      <c r="U476" s="283" t="s">
        <v>14307</v>
      </c>
      <c r="V476" s="345" t="s">
        <v>13509</v>
      </c>
      <c r="W476" s="346">
        <v>53</v>
      </c>
      <c r="X476" s="347" t="s">
        <v>2305</v>
      </c>
      <c r="Y476" s="347" t="s">
        <v>3829</v>
      </c>
      <c r="Z476" s="347" t="s">
        <v>3830</v>
      </c>
      <c r="AA476" s="347" t="s">
        <v>3831</v>
      </c>
      <c r="AB476" s="347" t="s">
        <v>3832</v>
      </c>
      <c r="AC476" s="347" t="s">
        <v>19330</v>
      </c>
      <c r="AD476" s="347" t="s">
        <v>19327</v>
      </c>
      <c r="AE476" s="347" t="s">
        <v>19331</v>
      </c>
      <c r="AF476" s="347" t="s">
        <v>19332</v>
      </c>
      <c r="AG476" s="347" t="s">
        <v>14307</v>
      </c>
      <c r="AH476" s="347" t="s">
        <v>13509</v>
      </c>
      <c r="AI476" s="344" t="s">
        <v>13510</v>
      </c>
    </row>
    <row r="477" spans="6:35" ht="15.75" x14ac:dyDescent="0.25">
      <c r="F477" s="312">
        <v>454</v>
      </c>
      <c r="G477" s="314" t="s">
        <v>175</v>
      </c>
      <c r="H477" s="343">
        <v>54</v>
      </c>
      <c r="I477" s="44" t="s">
        <v>2305</v>
      </c>
      <c r="J477" s="44" t="s">
        <v>19333</v>
      </c>
      <c r="K477" s="44" t="s">
        <v>19334</v>
      </c>
      <c r="L477" s="44" t="s">
        <v>15131</v>
      </c>
      <c r="M477" s="44" t="s">
        <v>15132</v>
      </c>
      <c r="N477" s="44" t="s">
        <v>19335</v>
      </c>
      <c r="O477" s="44" t="s">
        <v>19336</v>
      </c>
      <c r="P477" s="44" t="s">
        <v>3843</v>
      </c>
      <c r="Q477" s="44" t="s">
        <v>3844</v>
      </c>
      <c r="R477" s="44" t="s">
        <v>19337</v>
      </c>
      <c r="S477" s="44" t="s">
        <v>19338</v>
      </c>
      <c r="T477" s="344" t="s">
        <v>19339</v>
      </c>
      <c r="U477" s="283" t="s">
        <v>14307</v>
      </c>
      <c r="V477" s="345" t="s">
        <v>13509</v>
      </c>
      <c r="W477" s="346">
        <v>54</v>
      </c>
      <c r="X477" s="347" t="s">
        <v>2305</v>
      </c>
      <c r="Y477" s="347" t="s">
        <v>3837</v>
      </c>
      <c r="Z477" s="347" t="s">
        <v>3838</v>
      </c>
      <c r="AA477" s="347" t="s">
        <v>3839</v>
      </c>
      <c r="AB477" s="347" t="s">
        <v>3840</v>
      </c>
      <c r="AC477" s="347" t="s">
        <v>19340</v>
      </c>
      <c r="AD477" s="347" t="s">
        <v>19337</v>
      </c>
      <c r="AE477" s="347" t="s">
        <v>19341</v>
      </c>
      <c r="AF477" s="347" t="s">
        <v>19342</v>
      </c>
      <c r="AG477" s="347" t="s">
        <v>14307</v>
      </c>
      <c r="AH477" s="347" t="s">
        <v>13509</v>
      </c>
      <c r="AI477" s="344" t="s">
        <v>13510</v>
      </c>
    </row>
    <row r="478" spans="6:35" ht="15.75" x14ac:dyDescent="0.25">
      <c r="F478" s="312">
        <v>455</v>
      </c>
      <c r="G478" s="314" t="s">
        <v>176</v>
      </c>
      <c r="H478" s="343">
        <v>55</v>
      </c>
      <c r="I478" s="44" t="s">
        <v>2305</v>
      </c>
      <c r="J478" s="44" t="s">
        <v>19343</v>
      </c>
      <c r="K478" s="44" t="s">
        <v>19344</v>
      </c>
      <c r="L478" s="44" t="s">
        <v>15143</v>
      </c>
      <c r="M478" s="44" t="s">
        <v>15144</v>
      </c>
      <c r="N478" s="44" t="s">
        <v>19345</v>
      </c>
      <c r="O478" s="44" t="s">
        <v>19346</v>
      </c>
      <c r="P478" s="44" t="s">
        <v>3851</v>
      </c>
      <c r="Q478" s="44" t="s">
        <v>3852</v>
      </c>
      <c r="R478" s="44" t="s">
        <v>19347</v>
      </c>
      <c r="S478" s="44" t="s">
        <v>19348</v>
      </c>
      <c r="T478" s="344" t="s">
        <v>19349</v>
      </c>
      <c r="U478" s="283" t="s">
        <v>14307</v>
      </c>
      <c r="V478" s="345" t="s">
        <v>13509</v>
      </c>
      <c r="W478" s="346">
        <v>55</v>
      </c>
      <c r="X478" s="347" t="s">
        <v>2305</v>
      </c>
      <c r="Y478" s="347" t="s">
        <v>3845</v>
      </c>
      <c r="Z478" s="347" t="s">
        <v>3846</v>
      </c>
      <c r="AA478" s="347" t="s">
        <v>3847</v>
      </c>
      <c r="AB478" s="347" t="s">
        <v>3848</v>
      </c>
      <c r="AC478" s="347" t="s">
        <v>19350</v>
      </c>
      <c r="AD478" s="347" t="s">
        <v>19347</v>
      </c>
      <c r="AE478" s="347" t="s">
        <v>19351</v>
      </c>
      <c r="AF478" s="347" t="s">
        <v>19352</v>
      </c>
      <c r="AG478" s="347" t="s">
        <v>14307</v>
      </c>
      <c r="AH478" s="347" t="s">
        <v>13509</v>
      </c>
      <c r="AI478" s="344" t="s">
        <v>13510</v>
      </c>
    </row>
    <row r="479" spans="6:35" ht="15.75" x14ac:dyDescent="0.25">
      <c r="F479" s="312">
        <v>456</v>
      </c>
      <c r="G479" s="314" t="s">
        <v>177</v>
      </c>
      <c r="H479" s="343">
        <v>56</v>
      </c>
      <c r="I479" s="44" t="s">
        <v>2306</v>
      </c>
      <c r="J479" s="44" t="s">
        <v>19353</v>
      </c>
      <c r="K479" s="44" t="s">
        <v>19354</v>
      </c>
      <c r="L479" s="44" t="s">
        <v>18808</v>
      </c>
      <c r="M479" s="44" t="s">
        <v>18809</v>
      </c>
      <c r="N479" s="44" t="s">
        <v>19355</v>
      </c>
      <c r="O479" s="44" t="s">
        <v>19356</v>
      </c>
      <c r="P479" s="44" t="s">
        <v>3859</v>
      </c>
      <c r="Q479" s="44" t="s">
        <v>3860</v>
      </c>
      <c r="R479" s="44" t="s">
        <v>19357</v>
      </c>
      <c r="S479" s="44" t="s">
        <v>19358</v>
      </c>
      <c r="T479" s="344" t="s">
        <v>19359</v>
      </c>
      <c r="U479" s="283" t="s">
        <v>14642</v>
      </c>
      <c r="V479" s="345" t="s">
        <v>13509</v>
      </c>
      <c r="W479" s="346">
        <v>56</v>
      </c>
      <c r="X479" s="347" t="s">
        <v>2306</v>
      </c>
      <c r="Y479" s="347" t="s">
        <v>3853</v>
      </c>
      <c r="Z479" s="347" t="s">
        <v>3854</v>
      </c>
      <c r="AA479" s="347" t="s">
        <v>3855</v>
      </c>
      <c r="AB479" s="347" t="s">
        <v>3856</v>
      </c>
      <c r="AC479" s="347" t="s">
        <v>19360</v>
      </c>
      <c r="AD479" s="347" t="s">
        <v>19357</v>
      </c>
      <c r="AE479" s="347" t="s">
        <v>19361</v>
      </c>
      <c r="AF479" s="347" t="s">
        <v>19362</v>
      </c>
      <c r="AG479" s="347" t="s">
        <v>14642</v>
      </c>
      <c r="AH479" s="347" t="s">
        <v>13509</v>
      </c>
      <c r="AI479" s="344" t="s">
        <v>13510</v>
      </c>
    </row>
    <row r="480" spans="6:35" ht="15.75" x14ac:dyDescent="0.25">
      <c r="F480" s="312">
        <v>457</v>
      </c>
      <c r="G480" s="314" t="s">
        <v>179</v>
      </c>
      <c r="H480" s="343">
        <v>57</v>
      </c>
      <c r="I480" s="44" t="s">
        <v>2306</v>
      </c>
      <c r="J480" s="44" t="s">
        <v>19363</v>
      </c>
      <c r="K480" s="44" t="s">
        <v>19364</v>
      </c>
      <c r="L480" s="44" t="s">
        <v>15107</v>
      </c>
      <c r="M480" s="44" t="s">
        <v>15108</v>
      </c>
      <c r="N480" s="44" t="s">
        <v>19365</v>
      </c>
      <c r="O480" s="44" t="s">
        <v>19366</v>
      </c>
      <c r="P480" s="44" t="s">
        <v>3867</v>
      </c>
      <c r="Q480" s="44" t="s">
        <v>3868</v>
      </c>
      <c r="R480" s="44" t="s">
        <v>19367</v>
      </c>
      <c r="S480" s="44" t="s">
        <v>19368</v>
      </c>
      <c r="T480" s="344" t="s">
        <v>19369</v>
      </c>
      <c r="U480" s="283" t="s">
        <v>14642</v>
      </c>
      <c r="V480" s="345" t="s">
        <v>13509</v>
      </c>
      <c r="W480" s="346">
        <v>57</v>
      </c>
      <c r="X480" s="347" t="s">
        <v>2306</v>
      </c>
      <c r="Y480" s="347" t="s">
        <v>3861</v>
      </c>
      <c r="Z480" s="347" t="s">
        <v>3862</v>
      </c>
      <c r="AA480" s="347" t="s">
        <v>3863</v>
      </c>
      <c r="AB480" s="347" t="s">
        <v>3864</v>
      </c>
      <c r="AC480" s="347" t="s">
        <v>19370</v>
      </c>
      <c r="AD480" s="347" t="s">
        <v>19367</v>
      </c>
      <c r="AE480" s="347" t="s">
        <v>19371</v>
      </c>
      <c r="AF480" s="347" t="s">
        <v>19372</v>
      </c>
      <c r="AG480" s="347" t="s">
        <v>14642</v>
      </c>
      <c r="AH480" s="347" t="s">
        <v>13509</v>
      </c>
      <c r="AI480" s="344" t="s">
        <v>13510</v>
      </c>
    </row>
    <row r="481" spans="6:35" ht="15.75" x14ac:dyDescent="0.25">
      <c r="F481" s="312">
        <v>458</v>
      </c>
      <c r="G481" s="314" t="s">
        <v>180</v>
      </c>
      <c r="H481" s="343">
        <v>58</v>
      </c>
      <c r="I481" s="44" t="s">
        <v>2306</v>
      </c>
      <c r="J481" s="44" t="s">
        <v>19373</v>
      </c>
      <c r="K481" s="44" t="s">
        <v>19374</v>
      </c>
      <c r="L481" s="44" t="s">
        <v>15119</v>
      </c>
      <c r="M481" s="44" t="s">
        <v>15120</v>
      </c>
      <c r="N481" s="44" t="s">
        <v>19375</v>
      </c>
      <c r="O481" s="44" t="s">
        <v>19376</v>
      </c>
      <c r="P481" s="44" t="s">
        <v>3875</v>
      </c>
      <c r="Q481" s="44" t="s">
        <v>3876</v>
      </c>
      <c r="R481" s="44" t="s">
        <v>19377</v>
      </c>
      <c r="S481" s="44" t="s">
        <v>19378</v>
      </c>
      <c r="T481" s="344" t="s">
        <v>19379</v>
      </c>
      <c r="U481" s="283" t="s">
        <v>14642</v>
      </c>
      <c r="V481" s="345" t="s">
        <v>13509</v>
      </c>
      <c r="W481" s="346">
        <v>58</v>
      </c>
      <c r="X481" s="347" t="s">
        <v>2306</v>
      </c>
      <c r="Y481" s="347" t="s">
        <v>3869</v>
      </c>
      <c r="Z481" s="347" t="s">
        <v>3870</v>
      </c>
      <c r="AA481" s="347" t="s">
        <v>3871</v>
      </c>
      <c r="AB481" s="347" t="s">
        <v>3872</v>
      </c>
      <c r="AC481" s="347" t="s">
        <v>19380</v>
      </c>
      <c r="AD481" s="347" t="s">
        <v>19377</v>
      </c>
      <c r="AE481" s="347" t="s">
        <v>19381</v>
      </c>
      <c r="AF481" s="347" t="s">
        <v>19382</v>
      </c>
      <c r="AG481" s="347" t="s">
        <v>14642</v>
      </c>
      <c r="AH481" s="347" t="s">
        <v>13509</v>
      </c>
      <c r="AI481" s="344" t="s">
        <v>13510</v>
      </c>
    </row>
    <row r="482" spans="6:35" ht="15.75" x14ac:dyDescent="0.25">
      <c r="F482" s="312">
        <v>459</v>
      </c>
      <c r="G482" s="314" t="s">
        <v>181</v>
      </c>
      <c r="H482" s="343">
        <v>59</v>
      </c>
      <c r="I482" s="44" t="s">
        <v>2306</v>
      </c>
      <c r="J482" s="44" t="s">
        <v>19383</v>
      </c>
      <c r="K482" s="44" t="s">
        <v>19384</v>
      </c>
      <c r="L482" s="44" t="s">
        <v>15131</v>
      </c>
      <c r="M482" s="44" t="s">
        <v>15132</v>
      </c>
      <c r="N482" s="44" t="s">
        <v>19385</v>
      </c>
      <c r="O482" s="44" t="s">
        <v>19386</v>
      </c>
      <c r="P482" s="44" t="s">
        <v>3883</v>
      </c>
      <c r="Q482" s="44" t="s">
        <v>3884</v>
      </c>
      <c r="R482" s="44" t="s">
        <v>19387</v>
      </c>
      <c r="S482" s="44" t="s">
        <v>19388</v>
      </c>
      <c r="T482" s="344" t="s">
        <v>19389</v>
      </c>
      <c r="U482" s="283" t="s">
        <v>14642</v>
      </c>
      <c r="V482" s="345" t="s">
        <v>13509</v>
      </c>
      <c r="W482" s="346">
        <v>59</v>
      </c>
      <c r="X482" s="347" t="s">
        <v>2306</v>
      </c>
      <c r="Y482" s="347" t="s">
        <v>3877</v>
      </c>
      <c r="Z482" s="347" t="s">
        <v>3878</v>
      </c>
      <c r="AA482" s="347" t="s">
        <v>3879</v>
      </c>
      <c r="AB482" s="347" t="s">
        <v>3880</v>
      </c>
      <c r="AC482" s="347" t="s">
        <v>19390</v>
      </c>
      <c r="AD482" s="347" t="s">
        <v>19387</v>
      </c>
      <c r="AE482" s="347" t="s">
        <v>19391</v>
      </c>
      <c r="AF482" s="347" t="s">
        <v>19392</v>
      </c>
      <c r="AG482" s="347" t="s">
        <v>14642</v>
      </c>
      <c r="AH482" s="347" t="s">
        <v>13509</v>
      </c>
      <c r="AI482" s="344" t="s">
        <v>13510</v>
      </c>
    </row>
    <row r="483" spans="6:35" ht="15.75" x14ac:dyDescent="0.25">
      <c r="F483" s="312">
        <v>460</v>
      </c>
      <c r="G483" s="314" t="s">
        <v>182</v>
      </c>
      <c r="H483" s="343">
        <v>60</v>
      </c>
      <c r="I483" s="44" t="s">
        <v>2306</v>
      </c>
      <c r="J483" s="44" t="s">
        <v>19393</v>
      </c>
      <c r="K483" s="44" t="s">
        <v>19394</v>
      </c>
      <c r="L483" s="44" t="s">
        <v>15143</v>
      </c>
      <c r="M483" s="44" t="s">
        <v>15144</v>
      </c>
      <c r="N483" s="44" t="s">
        <v>19395</v>
      </c>
      <c r="O483" s="44" t="s">
        <v>19396</v>
      </c>
      <c r="P483" s="44" t="s">
        <v>3891</v>
      </c>
      <c r="Q483" s="44" t="s">
        <v>3892</v>
      </c>
      <c r="R483" s="44" t="s">
        <v>19397</v>
      </c>
      <c r="S483" s="44" t="s">
        <v>19398</v>
      </c>
      <c r="T483" s="344" t="s">
        <v>19399</v>
      </c>
      <c r="U483" s="283" t="s">
        <v>14642</v>
      </c>
      <c r="V483" s="345" t="s">
        <v>13509</v>
      </c>
      <c r="W483" s="346">
        <v>60</v>
      </c>
      <c r="X483" s="347" t="s">
        <v>2306</v>
      </c>
      <c r="Y483" s="347" t="s">
        <v>3885</v>
      </c>
      <c r="Z483" s="347" t="s">
        <v>3886</v>
      </c>
      <c r="AA483" s="347" t="s">
        <v>3887</v>
      </c>
      <c r="AB483" s="347" t="s">
        <v>3888</v>
      </c>
      <c r="AC483" s="347" t="s">
        <v>19400</v>
      </c>
      <c r="AD483" s="347" t="s">
        <v>19397</v>
      </c>
      <c r="AE483" s="347" t="s">
        <v>19401</v>
      </c>
      <c r="AF483" s="347" t="s">
        <v>19402</v>
      </c>
      <c r="AG483" s="347" t="s">
        <v>14642</v>
      </c>
      <c r="AH483" s="347" t="s">
        <v>13509</v>
      </c>
      <c r="AI483" s="344" t="s">
        <v>13510</v>
      </c>
    </row>
    <row r="484" spans="6:35" ht="15.75" x14ac:dyDescent="0.25">
      <c r="F484" s="312">
        <v>461</v>
      </c>
      <c r="G484" s="314" t="s">
        <v>183</v>
      </c>
      <c r="H484" s="343">
        <v>61</v>
      </c>
      <c r="I484" s="44" t="s">
        <v>2307</v>
      </c>
      <c r="J484" s="44" t="s">
        <v>19403</v>
      </c>
      <c r="K484" s="44" t="s">
        <v>19404</v>
      </c>
      <c r="L484" s="44" t="s">
        <v>18808</v>
      </c>
      <c r="M484" s="44" t="s">
        <v>18809</v>
      </c>
      <c r="N484" s="44" t="s">
        <v>19405</v>
      </c>
      <c r="O484" s="44" t="s">
        <v>19406</v>
      </c>
      <c r="P484" s="44" t="s">
        <v>3899</v>
      </c>
      <c r="Q484" s="44" t="s">
        <v>3900</v>
      </c>
      <c r="R484" s="44" t="s">
        <v>19407</v>
      </c>
      <c r="S484" s="44" t="s">
        <v>19408</v>
      </c>
      <c r="T484" s="344" t="s">
        <v>19409</v>
      </c>
      <c r="U484" s="283" t="s">
        <v>13541</v>
      </c>
      <c r="V484" s="345" t="s">
        <v>13509</v>
      </c>
      <c r="W484" s="346">
        <v>61</v>
      </c>
      <c r="X484" s="347" t="s">
        <v>2307</v>
      </c>
      <c r="Y484" s="347" t="s">
        <v>3893</v>
      </c>
      <c r="Z484" s="347" t="s">
        <v>3894</v>
      </c>
      <c r="AA484" s="347" t="s">
        <v>3895</v>
      </c>
      <c r="AB484" s="347" t="s">
        <v>3896</v>
      </c>
      <c r="AC484" s="347" t="s">
        <v>19410</v>
      </c>
      <c r="AD484" s="347" t="s">
        <v>19407</v>
      </c>
      <c r="AE484" s="347" t="s">
        <v>19411</v>
      </c>
      <c r="AF484" s="347" t="s">
        <v>19412</v>
      </c>
      <c r="AG484" s="347" t="s">
        <v>13541</v>
      </c>
      <c r="AH484" s="347" t="s">
        <v>13509</v>
      </c>
      <c r="AI484" s="344" t="s">
        <v>13510</v>
      </c>
    </row>
    <row r="485" spans="6:35" ht="15.75" x14ac:dyDescent="0.25">
      <c r="F485" s="312">
        <v>462</v>
      </c>
      <c r="G485" s="314" t="s">
        <v>186</v>
      </c>
      <c r="H485" s="343">
        <v>62</v>
      </c>
      <c r="I485" s="44" t="s">
        <v>2307</v>
      </c>
      <c r="J485" s="44" t="s">
        <v>19413</v>
      </c>
      <c r="K485" s="44" t="s">
        <v>19414</v>
      </c>
      <c r="L485" s="44" t="s">
        <v>15107</v>
      </c>
      <c r="M485" s="44" t="s">
        <v>15108</v>
      </c>
      <c r="N485" s="44" t="s">
        <v>19415</v>
      </c>
      <c r="O485" s="44" t="s">
        <v>19416</v>
      </c>
      <c r="P485" s="44" t="s">
        <v>3907</v>
      </c>
      <c r="Q485" s="44" t="s">
        <v>3908</v>
      </c>
      <c r="R485" s="44" t="s">
        <v>19417</v>
      </c>
      <c r="S485" s="44" t="s">
        <v>19418</v>
      </c>
      <c r="T485" s="344" t="s">
        <v>19419</v>
      </c>
      <c r="U485" s="283" t="s">
        <v>13541</v>
      </c>
      <c r="V485" s="345" t="s">
        <v>13509</v>
      </c>
      <c r="W485" s="346">
        <v>62</v>
      </c>
      <c r="X485" s="347" t="s">
        <v>2307</v>
      </c>
      <c r="Y485" s="347" t="s">
        <v>3901</v>
      </c>
      <c r="Z485" s="347" t="s">
        <v>3902</v>
      </c>
      <c r="AA485" s="347" t="s">
        <v>3903</v>
      </c>
      <c r="AB485" s="347" t="s">
        <v>3904</v>
      </c>
      <c r="AC485" s="347" t="s">
        <v>19420</v>
      </c>
      <c r="AD485" s="347" t="s">
        <v>19417</v>
      </c>
      <c r="AE485" s="347" t="s">
        <v>19421</v>
      </c>
      <c r="AF485" s="347" t="s">
        <v>19422</v>
      </c>
      <c r="AG485" s="347" t="s">
        <v>13541</v>
      </c>
      <c r="AH485" s="347" t="s">
        <v>13509</v>
      </c>
      <c r="AI485" s="344" t="s">
        <v>13510</v>
      </c>
    </row>
    <row r="486" spans="6:35" ht="15.75" x14ac:dyDescent="0.25">
      <c r="F486" s="312">
        <v>463</v>
      </c>
      <c r="G486" s="314" t="s">
        <v>187</v>
      </c>
      <c r="H486" s="343">
        <v>63</v>
      </c>
      <c r="I486" s="44" t="s">
        <v>2307</v>
      </c>
      <c r="J486" s="44" t="s">
        <v>19423</v>
      </c>
      <c r="K486" s="44" t="s">
        <v>19424</v>
      </c>
      <c r="L486" s="44" t="s">
        <v>15119</v>
      </c>
      <c r="M486" s="44" t="s">
        <v>15120</v>
      </c>
      <c r="N486" s="44" t="s">
        <v>19425</v>
      </c>
      <c r="O486" s="44" t="s">
        <v>19426</v>
      </c>
      <c r="P486" s="44" t="s">
        <v>3915</v>
      </c>
      <c r="Q486" s="44" t="s">
        <v>3916</v>
      </c>
      <c r="R486" s="44" t="s">
        <v>19427</v>
      </c>
      <c r="S486" s="44" t="s">
        <v>19428</v>
      </c>
      <c r="T486" s="344" t="s">
        <v>19429</v>
      </c>
      <c r="U486" s="283" t="s">
        <v>13541</v>
      </c>
      <c r="V486" s="345" t="s">
        <v>13509</v>
      </c>
      <c r="W486" s="346">
        <v>63</v>
      </c>
      <c r="X486" s="347" t="s">
        <v>2307</v>
      </c>
      <c r="Y486" s="347" t="s">
        <v>3909</v>
      </c>
      <c r="Z486" s="347" t="s">
        <v>3910</v>
      </c>
      <c r="AA486" s="347" t="s">
        <v>3911</v>
      </c>
      <c r="AB486" s="347" t="s">
        <v>3912</v>
      </c>
      <c r="AC486" s="347" t="s">
        <v>19430</v>
      </c>
      <c r="AD486" s="347" t="s">
        <v>19427</v>
      </c>
      <c r="AE486" s="347" t="s">
        <v>19431</v>
      </c>
      <c r="AF486" s="347" t="s">
        <v>19432</v>
      </c>
      <c r="AG486" s="347" t="s">
        <v>13541</v>
      </c>
      <c r="AH486" s="347" t="s">
        <v>13509</v>
      </c>
      <c r="AI486" s="344" t="s">
        <v>13510</v>
      </c>
    </row>
    <row r="487" spans="6:35" ht="15.75" x14ac:dyDescent="0.25">
      <c r="F487" s="312">
        <v>464</v>
      </c>
      <c r="G487" s="314" t="s">
        <v>188</v>
      </c>
      <c r="H487" s="343">
        <v>64</v>
      </c>
      <c r="I487" s="44" t="s">
        <v>2307</v>
      </c>
      <c r="J487" s="44" t="s">
        <v>19433</v>
      </c>
      <c r="K487" s="44" t="s">
        <v>19434</v>
      </c>
      <c r="L487" s="44" t="s">
        <v>15131</v>
      </c>
      <c r="M487" s="44" t="s">
        <v>15132</v>
      </c>
      <c r="N487" s="44" t="s">
        <v>19435</v>
      </c>
      <c r="O487" s="44" t="s">
        <v>19436</v>
      </c>
      <c r="P487" s="44" t="s">
        <v>3923</v>
      </c>
      <c r="Q487" s="44" t="s">
        <v>3924</v>
      </c>
      <c r="R487" s="44" t="s">
        <v>19437</v>
      </c>
      <c r="S487" s="44" t="s">
        <v>19438</v>
      </c>
      <c r="T487" s="344" t="s">
        <v>19439</v>
      </c>
      <c r="U487" s="283" t="s">
        <v>13541</v>
      </c>
      <c r="V487" s="345" t="s">
        <v>13509</v>
      </c>
      <c r="W487" s="346">
        <v>64</v>
      </c>
      <c r="X487" s="347" t="s">
        <v>2307</v>
      </c>
      <c r="Y487" s="347" t="s">
        <v>3917</v>
      </c>
      <c r="Z487" s="347" t="s">
        <v>3918</v>
      </c>
      <c r="AA487" s="347" t="s">
        <v>3919</v>
      </c>
      <c r="AB487" s="347" t="s">
        <v>3920</v>
      </c>
      <c r="AC487" s="347" t="s">
        <v>19440</v>
      </c>
      <c r="AD487" s="347" t="s">
        <v>19437</v>
      </c>
      <c r="AE487" s="347" t="s">
        <v>19441</v>
      </c>
      <c r="AF487" s="347" t="s">
        <v>19442</v>
      </c>
      <c r="AG487" s="347" t="s">
        <v>13541</v>
      </c>
      <c r="AH487" s="347" t="s">
        <v>13509</v>
      </c>
      <c r="AI487" s="344" t="s">
        <v>13510</v>
      </c>
    </row>
    <row r="488" spans="6:35" ht="15.75" x14ac:dyDescent="0.25">
      <c r="F488" s="312">
        <v>465</v>
      </c>
      <c r="G488" s="314" t="s">
        <v>189</v>
      </c>
      <c r="H488" s="343">
        <v>65</v>
      </c>
      <c r="I488" s="44" t="s">
        <v>2307</v>
      </c>
      <c r="J488" s="44" t="s">
        <v>19443</v>
      </c>
      <c r="K488" s="44" t="s">
        <v>19444</v>
      </c>
      <c r="L488" s="44" t="s">
        <v>15143</v>
      </c>
      <c r="M488" s="44" t="s">
        <v>15144</v>
      </c>
      <c r="N488" s="44" t="s">
        <v>19445</v>
      </c>
      <c r="O488" s="44" t="s">
        <v>19446</v>
      </c>
      <c r="P488" s="44" t="s">
        <v>3931</v>
      </c>
      <c r="Q488" s="44" t="s">
        <v>3932</v>
      </c>
      <c r="R488" s="44" t="s">
        <v>19447</v>
      </c>
      <c r="S488" s="44" t="s">
        <v>19448</v>
      </c>
      <c r="T488" s="344" t="s">
        <v>19449</v>
      </c>
      <c r="U488" s="283" t="s">
        <v>13541</v>
      </c>
      <c r="V488" s="345" t="s">
        <v>13509</v>
      </c>
      <c r="W488" s="346">
        <v>65</v>
      </c>
      <c r="X488" s="347" t="s">
        <v>2307</v>
      </c>
      <c r="Y488" s="347" t="s">
        <v>3925</v>
      </c>
      <c r="Z488" s="347" t="s">
        <v>3926</v>
      </c>
      <c r="AA488" s="347" t="s">
        <v>3927</v>
      </c>
      <c r="AB488" s="347" t="s">
        <v>3928</v>
      </c>
      <c r="AC488" s="347" t="s">
        <v>19450</v>
      </c>
      <c r="AD488" s="347" t="s">
        <v>19447</v>
      </c>
      <c r="AE488" s="347" t="s">
        <v>19451</v>
      </c>
      <c r="AF488" s="347" t="s">
        <v>19452</v>
      </c>
      <c r="AG488" s="347" t="s">
        <v>13541</v>
      </c>
      <c r="AH488" s="347" t="s">
        <v>13509</v>
      </c>
      <c r="AI488" s="344" t="s">
        <v>13510</v>
      </c>
    </row>
    <row r="489" spans="6:35" ht="15.75" x14ac:dyDescent="0.25">
      <c r="F489" s="312">
        <v>466</v>
      </c>
      <c r="G489" s="314" t="s">
        <v>190</v>
      </c>
      <c r="H489" s="343">
        <v>66</v>
      </c>
      <c r="I489" s="44" t="s">
        <v>2308</v>
      </c>
      <c r="J489" s="44" t="s">
        <v>19453</v>
      </c>
      <c r="K489" s="44" t="s">
        <v>19454</v>
      </c>
      <c r="L489" s="44" t="s">
        <v>18808</v>
      </c>
      <c r="M489" s="44" t="s">
        <v>18809</v>
      </c>
      <c r="N489" s="44" t="s">
        <v>19455</v>
      </c>
      <c r="O489" s="44" t="s">
        <v>19456</v>
      </c>
      <c r="P489" s="44" t="s">
        <v>3939</v>
      </c>
      <c r="Q489" s="44" t="s">
        <v>3940</v>
      </c>
      <c r="R489" s="44" t="s">
        <v>19457</v>
      </c>
      <c r="S489" s="44" t="s">
        <v>19458</v>
      </c>
      <c r="T489" s="344" t="s">
        <v>19459</v>
      </c>
      <c r="U489" s="283" t="s">
        <v>13593</v>
      </c>
      <c r="V489" s="345" t="s">
        <v>13509</v>
      </c>
      <c r="W489" s="346">
        <v>66</v>
      </c>
      <c r="X489" s="347" t="s">
        <v>2308</v>
      </c>
      <c r="Y489" s="347" t="s">
        <v>3933</v>
      </c>
      <c r="Z489" s="347" t="s">
        <v>3934</v>
      </c>
      <c r="AA489" s="347" t="s">
        <v>3935</v>
      </c>
      <c r="AB489" s="347" t="s">
        <v>3936</v>
      </c>
      <c r="AC489" s="347" t="s">
        <v>19460</v>
      </c>
      <c r="AD489" s="347" t="s">
        <v>19457</v>
      </c>
      <c r="AE489" s="347" t="s">
        <v>19461</v>
      </c>
      <c r="AF489" s="347" t="s">
        <v>19462</v>
      </c>
      <c r="AG489" s="347" t="s">
        <v>13593</v>
      </c>
      <c r="AH489" s="347" t="s">
        <v>13509</v>
      </c>
      <c r="AI489" s="344" t="s">
        <v>13510</v>
      </c>
    </row>
    <row r="490" spans="6:35" ht="15.75" x14ac:dyDescent="0.25">
      <c r="F490" s="312">
        <v>467</v>
      </c>
      <c r="G490" s="314" t="s">
        <v>192</v>
      </c>
      <c r="H490" s="343">
        <v>67</v>
      </c>
      <c r="I490" s="44" t="s">
        <v>2308</v>
      </c>
      <c r="J490" s="44" t="s">
        <v>19463</v>
      </c>
      <c r="K490" s="44" t="s">
        <v>19464</v>
      </c>
      <c r="L490" s="44" t="s">
        <v>15107</v>
      </c>
      <c r="M490" s="44" t="s">
        <v>15108</v>
      </c>
      <c r="N490" s="44" t="s">
        <v>19465</v>
      </c>
      <c r="O490" s="44" t="s">
        <v>19466</v>
      </c>
      <c r="P490" s="44" t="s">
        <v>3947</v>
      </c>
      <c r="Q490" s="44" t="s">
        <v>3948</v>
      </c>
      <c r="R490" s="44" t="s">
        <v>19467</v>
      </c>
      <c r="S490" s="44" t="s">
        <v>19468</v>
      </c>
      <c r="T490" s="344" t="s">
        <v>19469</v>
      </c>
      <c r="U490" s="283" t="s">
        <v>13593</v>
      </c>
      <c r="V490" s="345" t="s">
        <v>13509</v>
      </c>
      <c r="W490" s="346">
        <v>67</v>
      </c>
      <c r="X490" s="347" t="s">
        <v>2308</v>
      </c>
      <c r="Y490" s="347" t="s">
        <v>3941</v>
      </c>
      <c r="Z490" s="347" t="s">
        <v>3942</v>
      </c>
      <c r="AA490" s="347" t="s">
        <v>3943</v>
      </c>
      <c r="AB490" s="347" t="s">
        <v>3944</v>
      </c>
      <c r="AC490" s="347" t="s">
        <v>19470</v>
      </c>
      <c r="AD490" s="347" t="s">
        <v>19467</v>
      </c>
      <c r="AE490" s="347" t="s">
        <v>19471</v>
      </c>
      <c r="AF490" s="347" t="s">
        <v>19472</v>
      </c>
      <c r="AG490" s="347" t="s">
        <v>13593</v>
      </c>
      <c r="AH490" s="347" t="s">
        <v>13509</v>
      </c>
      <c r="AI490" s="344" t="s">
        <v>13510</v>
      </c>
    </row>
    <row r="491" spans="6:35" ht="15.75" x14ac:dyDescent="0.25">
      <c r="F491" s="312">
        <v>468</v>
      </c>
      <c r="G491" s="314" t="s">
        <v>193</v>
      </c>
      <c r="H491" s="343">
        <v>68</v>
      </c>
      <c r="I491" s="44" t="s">
        <v>2308</v>
      </c>
      <c r="J491" s="44" t="s">
        <v>19473</v>
      </c>
      <c r="K491" s="44" t="s">
        <v>19474</v>
      </c>
      <c r="L491" s="44" t="s">
        <v>15119</v>
      </c>
      <c r="M491" s="44" t="s">
        <v>15120</v>
      </c>
      <c r="N491" s="44" t="s">
        <v>19475</v>
      </c>
      <c r="O491" s="44" t="s">
        <v>19476</v>
      </c>
      <c r="P491" s="44" t="s">
        <v>3955</v>
      </c>
      <c r="Q491" s="44" t="s">
        <v>3956</v>
      </c>
      <c r="R491" s="44" t="s">
        <v>19477</v>
      </c>
      <c r="S491" s="44" t="s">
        <v>19478</v>
      </c>
      <c r="T491" s="344" t="s">
        <v>19479</v>
      </c>
      <c r="U491" s="283" t="s">
        <v>13593</v>
      </c>
      <c r="V491" s="345" t="s">
        <v>13509</v>
      </c>
      <c r="W491" s="346">
        <v>68</v>
      </c>
      <c r="X491" s="347" t="s">
        <v>2308</v>
      </c>
      <c r="Y491" s="347" t="s">
        <v>3949</v>
      </c>
      <c r="Z491" s="347" t="s">
        <v>3950</v>
      </c>
      <c r="AA491" s="347" t="s">
        <v>3951</v>
      </c>
      <c r="AB491" s="347" t="s">
        <v>3952</v>
      </c>
      <c r="AC491" s="347" t="s">
        <v>19480</v>
      </c>
      <c r="AD491" s="347" t="s">
        <v>19477</v>
      </c>
      <c r="AE491" s="347" t="s">
        <v>19481</v>
      </c>
      <c r="AF491" s="347" t="s">
        <v>19482</v>
      </c>
      <c r="AG491" s="347" t="s">
        <v>13593</v>
      </c>
      <c r="AH491" s="347" t="s">
        <v>13509</v>
      </c>
      <c r="AI491" s="344" t="s">
        <v>13510</v>
      </c>
    </row>
    <row r="492" spans="6:35" ht="15.75" x14ac:dyDescent="0.25">
      <c r="F492" s="312">
        <v>469</v>
      </c>
      <c r="G492" s="314" t="s">
        <v>194</v>
      </c>
      <c r="H492" s="343">
        <v>69</v>
      </c>
      <c r="I492" s="44" t="s">
        <v>2308</v>
      </c>
      <c r="J492" s="44" t="s">
        <v>19483</v>
      </c>
      <c r="K492" s="44" t="s">
        <v>19484</v>
      </c>
      <c r="L492" s="44" t="s">
        <v>15131</v>
      </c>
      <c r="M492" s="44" t="s">
        <v>15132</v>
      </c>
      <c r="N492" s="44" t="s">
        <v>19485</v>
      </c>
      <c r="O492" s="44" t="s">
        <v>19486</v>
      </c>
      <c r="P492" s="44" t="s">
        <v>3963</v>
      </c>
      <c r="Q492" s="44" t="s">
        <v>3964</v>
      </c>
      <c r="R492" s="44" t="s">
        <v>19487</v>
      </c>
      <c r="S492" s="44" t="s">
        <v>19488</v>
      </c>
      <c r="T492" s="344" t="s">
        <v>19489</v>
      </c>
      <c r="U492" s="283" t="s">
        <v>13593</v>
      </c>
      <c r="V492" s="345" t="s">
        <v>13509</v>
      </c>
      <c r="W492" s="346">
        <v>69</v>
      </c>
      <c r="X492" s="347" t="s">
        <v>2308</v>
      </c>
      <c r="Y492" s="347" t="s">
        <v>3957</v>
      </c>
      <c r="Z492" s="347" t="s">
        <v>3958</v>
      </c>
      <c r="AA492" s="347" t="s">
        <v>3959</v>
      </c>
      <c r="AB492" s="347" t="s">
        <v>3960</v>
      </c>
      <c r="AC492" s="347" t="s">
        <v>19490</v>
      </c>
      <c r="AD492" s="347" t="s">
        <v>19487</v>
      </c>
      <c r="AE492" s="347" t="s">
        <v>19491</v>
      </c>
      <c r="AF492" s="347" t="s">
        <v>19492</v>
      </c>
      <c r="AG492" s="347" t="s">
        <v>13593</v>
      </c>
      <c r="AH492" s="347" t="s">
        <v>13509</v>
      </c>
      <c r="AI492" s="344" t="s">
        <v>13510</v>
      </c>
    </row>
    <row r="493" spans="6:35" ht="15.75" x14ac:dyDescent="0.25">
      <c r="F493" s="312">
        <v>470</v>
      </c>
      <c r="G493" s="314" t="s">
        <v>195</v>
      </c>
      <c r="H493" s="343">
        <v>70</v>
      </c>
      <c r="I493" s="44" t="s">
        <v>2308</v>
      </c>
      <c r="J493" s="44" t="s">
        <v>19493</v>
      </c>
      <c r="K493" s="44" t="s">
        <v>19494</v>
      </c>
      <c r="L493" s="44" t="s">
        <v>15143</v>
      </c>
      <c r="M493" s="44" t="s">
        <v>15144</v>
      </c>
      <c r="N493" s="44" t="s">
        <v>19495</v>
      </c>
      <c r="O493" s="44" t="s">
        <v>19496</v>
      </c>
      <c r="P493" s="44" t="s">
        <v>3971</v>
      </c>
      <c r="Q493" s="44" t="s">
        <v>3972</v>
      </c>
      <c r="R493" s="44" t="s">
        <v>19497</v>
      </c>
      <c r="S493" s="44" t="s">
        <v>19498</v>
      </c>
      <c r="T493" s="344" t="s">
        <v>19499</v>
      </c>
      <c r="U493" s="283" t="s">
        <v>13593</v>
      </c>
      <c r="V493" s="345" t="s">
        <v>13509</v>
      </c>
      <c r="W493" s="346">
        <v>70</v>
      </c>
      <c r="X493" s="347" t="s">
        <v>2308</v>
      </c>
      <c r="Y493" s="347" t="s">
        <v>3965</v>
      </c>
      <c r="Z493" s="347" t="s">
        <v>3966</v>
      </c>
      <c r="AA493" s="347" t="s">
        <v>3967</v>
      </c>
      <c r="AB493" s="347" t="s">
        <v>3968</v>
      </c>
      <c r="AC493" s="347" t="s">
        <v>19500</v>
      </c>
      <c r="AD493" s="347" t="s">
        <v>19497</v>
      </c>
      <c r="AE493" s="347" t="s">
        <v>19501</v>
      </c>
      <c r="AF493" s="347" t="s">
        <v>19502</v>
      </c>
      <c r="AG493" s="347" t="s">
        <v>13593</v>
      </c>
      <c r="AH493" s="347" t="s">
        <v>13509</v>
      </c>
      <c r="AI493" s="344" t="s">
        <v>13510</v>
      </c>
    </row>
    <row r="494" spans="6:35" ht="15.75" x14ac:dyDescent="0.25">
      <c r="F494" s="312">
        <v>471</v>
      </c>
      <c r="G494" s="314" t="s">
        <v>196</v>
      </c>
      <c r="H494" s="343">
        <v>71</v>
      </c>
      <c r="I494" s="44" t="s">
        <v>2309</v>
      </c>
      <c r="J494" s="44" t="s">
        <v>19503</v>
      </c>
      <c r="K494" s="44" t="s">
        <v>19504</v>
      </c>
      <c r="L494" s="44" t="s">
        <v>18808</v>
      </c>
      <c r="M494" s="44" t="s">
        <v>18809</v>
      </c>
      <c r="N494" s="44" t="s">
        <v>19505</v>
      </c>
      <c r="O494" s="44" t="s">
        <v>19506</v>
      </c>
      <c r="P494" s="44" t="s">
        <v>3979</v>
      </c>
      <c r="Q494" s="44" t="s">
        <v>3980</v>
      </c>
      <c r="R494" s="44" t="s">
        <v>19507</v>
      </c>
      <c r="S494" s="44" t="s">
        <v>19508</v>
      </c>
      <c r="T494" s="344" t="s">
        <v>19509</v>
      </c>
      <c r="U494" s="283" t="s">
        <v>14031</v>
      </c>
      <c r="V494" s="345" t="s">
        <v>13509</v>
      </c>
      <c r="W494" s="346">
        <v>71</v>
      </c>
      <c r="X494" s="347" t="s">
        <v>2309</v>
      </c>
      <c r="Y494" s="347" t="s">
        <v>3973</v>
      </c>
      <c r="Z494" s="347" t="s">
        <v>3974</v>
      </c>
      <c r="AA494" s="347" t="s">
        <v>3975</v>
      </c>
      <c r="AB494" s="347" t="s">
        <v>3976</v>
      </c>
      <c r="AC494" s="347" t="s">
        <v>19510</v>
      </c>
      <c r="AD494" s="347" t="s">
        <v>19507</v>
      </c>
      <c r="AE494" s="347" t="s">
        <v>19511</v>
      </c>
      <c r="AF494" s="347" t="s">
        <v>19512</v>
      </c>
      <c r="AG494" s="347" t="s">
        <v>14031</v>
      </c>
      <c r="AH494" s="347" t="s">
        <v>13509</v>
      </c>
      <c r="AI494" s="344" t="s">
        <v>13510</v>
      </c>
    </row>
    <row r="495" spans="6:35" ht="15.75" x14ac:dyDescent="0.25">
      <c r="F495" s="312">
        <v>472</v>
      </c>
      <c r="G495" s="314" t="s">
        <v>198</v>
      </c>
      <c r="H495" s="343">
        <v>72</v>
      </c>
      <c r="I495" s="44" t="s">
        <v>2309</v>
      </c>
      <c r="J495" s="44" t="s">
        <v>19513</v>
      </c>
      <c r="K495" s="44" t="s">
        <v>19514</v>
      </c>
      <c r="L495" s="44" t="s">
        <v>15107</v>
      </c>
      <c r="M495" s="44" t="s">
        <v>15108</v>
      </c>
      <c r="N495" s="44" t="s">
        <v>19515</v>
      </c>
      <c r="O495" s="44" t="s">
        <v>19516</v>
      </c>
      <c r="P495" s="44" t="s">
        <v>3987</v>
      </c>
      <c r="Q495" s="44" t="s">
        <v>3988</v>
      </c>
      <c r="R495" s="44" t="s">
        <v>19517</v>
      </c>
      <c r="S495" s="44" t="s">
        <v>19518</v>
      </c>
      <c r="T495" s="344" t="s">
        <v>19519</v>
      </c>
      <c r="U495" s="283" t="s">
        <v>14031</v>
      </c>
      <c r="V495" s="345" t="s">
        <v>13509</v>
      </c>
      <c r="W495" s="346">
        <v>72</v>
      </c>
      <c r="X495" s="347" t="s">
        <v>2309</v>
      </c>
      <c r="Y495" s="347" t="s">
        <v>3981</v>
      </c>
      <c r="Z495" s="347" t="s">
        <v>3982</v>
      </c>
      <c r="AA495" s="347" t="s">
        <v>3983</v>
      </c>
      <c r="AB495" s="347" t="s">
        <v>3984</v>
      </c>
      <c r="AC495" s="347" t="s">
        <v>19520</v>
      </c>
      <c r="AD495" s="347" t="s">
        <v>19517</v>
      </c>
      <c r="AE495" s="347" t="s">
        <v>19521</v>
      </c>
      <c r="AF495" s="347" t="s">
        <v>19522</v>
      </c>
      <c r="AG495" s="347" t="s">
        <v>14031</v>
      </c>
      <c r="AH495" s="347" t="s">
        <v>13509</v>
      </c>
      <c r="AI495" s="344" t="s">
        <v>13510</v>
      </c>
    </row>
    <row r="496" spans="6:35" ht="15.75" x14ac:dyDescent="0.25">
      <c r="F496" s="312">
        <v>473</v>
      </c>
      <c r="G496" s="314" t="s">
        <v>199</v>
      </c>
      <c r="H496" s="343">
        <v>73</v>
      </c>
      <c r="I496" s="44" t="s">
        <v>2309</v>
      </c>
      <c r="J496" s="44" t="s">
        <v>19523</v>
      </c>
      <c r="K496" s="44" t="s">
        <v>19524</v>
      </c>
      <c r="L496" s="44" t="s">
        <v>15119</v>
      </c>
      <c r="M496" s="44" t="s">
        <v>15120</v>
      </c>
      <c r="N496" s="44" t="s">
        <v>19525</v>
      </c>
      <c r="O496" s="44" t="s">
        <v>19526</v>
      </c>
      <c r="P496" s="44" t="s">
        <v>3995</v>
      </c>
      <c r="Q496" s="44" t="s">
        <v>3996</v>
      </c>
      <c r="R496" s="44" t="s">
        <v>19527</v>
      </c>
      <c r="S496" s="44" t="s">
        <v>19528</v>
      </c>
      <c r="T496" s="344" t="s">
        <v>19529</v>
      </c>
      <c r="U496" s="283" t="s">
        <v>14031</v>
      </c>
      <c r="V496" s="345" t="s">
        <v>13509</v>
      </c>
      <c r="W496" s="346">
        <v>73</v>
      </c>
      <c r="X496" s="347" t="s">
        <v>2309</v>
      </c>
      <c r="Y496" s="347" t="s">
        <v>3989</v>
      </c>
      <c r="Z496" s="347" t="s">
        <v>3990</v>
      </c>
      <c r="AA496" s="347" t="s">
        <v>3991</v>
      </c>
      <c r="AB496" s="347" t="s">
        <v>3992</v>
      </c>
      <c r="AC496" s="347" t="s">
        <v>19530</v>
      </c>
      <c r="AD496" s="347" t="s">
        <v>19527</v>
      </c>
      <c r="AE496" s="347" t="s">
        <v>19531</v>
      </c>
      <c r="AF496" s="347" t="s">
        <v>19532</v>
      </c>
      <c r="AG496" s="347" t="s">
        <v>14031</v>
      </c>
      <c r="AH496" s="347" t="s">
        <v>13509</v>
      </c>
      <c r="AI496" s="344" t="s">
        <v>13510</v>
      </c>
    </row>
    <row r="497" spans="6:35" ht="15.75" x14ac:dyDescent="0.25">
      <c r="F497" s="312">
        <v>474</v>
      </c>
      <c r="G497" s="314" t="s">
        <v>200</v>
      </c>
      <c r="H497" s="343">
        <v>74</v>
      </c>
      <c r="I497" s="44" t="s">
        <v>2309</v>
      </c>
      <c r="J497" s="44" t="s">
        <v>19533</v>
      </c>
      <c r="K497" s="44" t="s">
        <v>19534</v>
      </c>
      <c r="L497" s="44" t="s">
        <v>15131</v>
      </c>
      <c r="M497" s="44" t="s">
        <v>15132</v>
      </c>
      <c r="N497" s="44" t="s">
        <v>19535</v>
      </c>
      <c r="O497" s="44" t="s">
        <v>19536</v>
      </c>
      <c r="P497" s="44" t="s">
        <v>4003</v>
      </c>
      <c r="Q497" s="44" t="s">
        <v>4004</v>
      </c>
      <c r="R497" s="44" t="s">
        <v>19537</v>
      </c>
      <c r="S497" s="44" t="s">
        <v>19538</v>
      </c>
      <c r="T497" s="344" t="s">
        <v>19539</v>
      </c>
      <c r="U497" s="283" t="s">
        <v>14031</v>
      </c>
      <c r="V497" s="345" t="s">
        <v>13509</v>
      </c>
      <c r="W497" s="346">
        <v>74</v>
      </c>
      <c r="X497" s="347" t="s">
        <v>2309</v>
      </c>
      <c r="Y497" s="347" t="s">
        <v>3997</v>
      </c>
      <c r="Z497" s="347" t="s">
        <v>3998</v>
      </c>
      <c r="AA497" s="347" t="s">
        <v>3999</v>
      </c>
      <c r="AB497" s="347" t="s">
        <v>4000</v>
      </c>
      <c r="AC497" s="347" t="s">
        <v>19540</v>
      </c>
      <c r="AD497" s="347" t="s">
        <v>19537</v>
      </c>
      <c r="AE497" s="347" t="s">
        <v>19541</v>
      </c>
      <c r="AF497" s="347" t="s">
        <v>19542</v>
      </c>
      <c r="AG497" s="347" t="s">
        <v>14031</v>
      </c>
      <c r="AH497" s="347" t="s">
        <v>13509</v>
      </c>
      <c r="AI497" s="344" t="s">
        <v>13510</v>
      </c>
    </row>
    <row r="498" spans="6:35" ht="15.75" x14ac:dyDescent="0.25">
      <c r="F498" s="312">
        <v>475</v>
      </c>
      <c r="G498" s="314" t="s">
        <v>201</v>
      </c>
      <c r="H498" s="343">
        <v>75</v>
      </c>
      <c r="I498" s="44" t="s">
        <v>2309</v>
      </c>
      <c r="J498" s="44" t="s">
        <v>19543</v>
      </c>
      <c r="K498" s="44" t="s">
        <v>19544</v>
      </c>
      <c r="L498" s="44" t="s">
        <v>15143</v>
      </c>
      <c r="M498" s="44" t="s">
        <v>15144</v>
      </c>
      <c r="N498" s="44" t="s">
        <v>19545</v>
      </c>
      <c r="O498" s="44" t="s">
        <v>19546</v>
      </c>
      <c r="P498" s="44" t="s">
        <v>4011</v>
      </c>
      <c r="Q498" s="44" t="s">
        <v>4012</v>
      </c>
      <c r="R498" s="44" t="s">
        <v>19547</v>
      </c>
      <c r="S498" s="44" t="s">
        <v>19548</v>
      </c>
      <c r="T498" s="344" t="s">
        <v>19549</v>
      </c>
      <c r="U498" s="283" t="s">
        <v>14031</v>
      </c>
      <c r="V498" s="345" t="s">
        <v>13509</v>
      </c>
      <c r="W498" s="346">
        <v>75</v>
      </c>
      <c r="X498" s="347" t="s">
        <v>2309</v>
      </c>
      <c r="Y498" s="347" t="s">
        <v>4005</v>
      </c>
      <c r="Z498" s="347" t="s">
        <v>4006</v>
      </c>
      <c r="AA498" s="347" t="s">
        <v>4007</v>
      </c>
      <c r="AB498" s="347" t="s">
        <v>4008</v>
      </c>
      <c r="AC498" s="347" t="s">
        <v>19550</v>
      </c>
      <c r="AD498" s="347" t="s">
        <v>19547</v>
      </c>
      <c r="AE498" s="347" t="s">
        <v>19551</v>
      </c>
      <c r="AF498" s="347" t="s">
        <v>19552</v>
      </c>
      <c r="AG498" s="347" t="s">
        <v>14031</v>
      </c>
      <c r="AH498" s="347" t="s">
        <v>13509</v>
      </c>
      <c r="AI498" s="344" t="s">
        <v>13510</v>
      </c>
    </row>
    <row r="499" spans="6:35" ht="15.75" x14ac:dyDescent="0.25">
      <c r="F499" s="312">
        <v>476</v>
      </c>
      <c r="G499" s="314" t="s">
        <v>202</v>
      </c>
      <c r="H499" s="343">
        <v>76</v>
      </c>
      <c r="I499" s="44" t="s">
        <v>2310</v>
      </c>
      <c r="J499" s="44" t="s">
        <v>19553</v>
      </c>
      <c r="K499" s="44" t="s">
        <v>19554</v>
      </c>
      <c r="L499" s="44" t="s">
        <v>18808</v>
      </c>
      <c r="M499" s="44" t="s">
        <v>18809</v>
      </c>
      <c r="N499" s="44" t="s">
        <v>19555</v>
      </c>
      <c r="O499" s="44" t="s">
        <v>19556</v>
      </c>
      <c r="P499" s="44" t="s">
        <v>4019</v>
      </c>
      <c r="Q499" s="44" t="s">
        <v>4020</v>
      </c>
      <c r="R499" s="44" t="s">
        <v>19557</v>
      </c>
      <c r="S499" s="44" t="s">
        <v>19558</v>
      </c>
      <c r="T499" s="344" t="s">
        <v>19559</v>
      </c>
      <c r="U499" s="283" t="s">
        <v>14276</v>
      </c>
      <c r="V499" s="345" t="s">
        <v>13509</v>
      </c>
      <c r="W499" s="346">
        <v>76</v>
      </c>
      <c r="X499" s="347" t="s">
        <v>2310</v>
      </c>
      <c r="Y499" s="347" t="s">
        <v>4013</v>
      </c>
      <c r="Z499" s="347" t="s">
        <v>4014</v>
      </c>
      <c r="AA499" s="347" t="s">
        <v>4015</v>
      </c>
      <c r="AB499" s="347" t="s">
        <v>4016</v>
      </c>
      <c r="AC499" s="347" t="s">
        <v>19560</v>
      </c>
      <c r="AD499" s="347" t="s">
        <v>19557</v>
      </c>
      <c r="AE499" s="347" t="s">
        <v>19561</v>
      </c>
      <c r="AF499" s="347" t="s">
        <v>19562</v>
      </c>
      <c r="AG499" s="347" t="s">
        <v>14276</v>
      </c>
      <c r="AH499" s="347" t="s">
        <v>13509</v>
      </c>
      <c r="AI499" s="344" t="s">
        <v>13510</v>
      </c>
    </row>
    <row r="500" spans="6:35" ht="15.75" x14ac:dyDescent="0.25">
      <c r="F500" s="312">
        <v>477</v>
      </c>
      <c r="G500" s="314" t="s">
        <v>205</v>
      </c>
      <c r="H500" s="343">
        <v>77</v>
      </c>
      <c r="I500" s="44" t="s">
        <v>2310</v>
      </c>
      <c r="J500" s="44" t="s">
        <v>19563</v>
      </c>
      <c r="K500" s="44" t="s">
        <v>19564</v>
      </c>
      <c r="L500" s="44" t="s">
        <v>15107</v>
      </c>
      <c r="M500" s="44" t="s">
        <v>15108</v>
      </c>
      <c r="N500" s="44" t="s">
        <v>19565</v>
      </c>
      <c r="O500" s="44" t="s">
        <v>19566</v>
      </c>
      <c r="P500" s="44" t="s">
        <v>4027</v>
      </c>
      <c r="Q500" s="44" t="s">
        <v>4028</v>
      </c>
      <c r="R500" s="44" t="s">
        <v>19567</v>
      </c>
      <c r="S500" s="44" t="s">
        <v>19568</v>
      </c>
      <c r="T500" s="344" t="s">
        <v>19569</v>
      </c>
      <c r="U500" s="283" t="s">
        <v>14276</v>
      </c>
      <c r="V500" s="345" t="s">
        <v>13509</v>
      </c>
      <c r="W500" s="346">
        <v>77</v>
      </c>
      <c r="X500" s="347" t="s">
        <v>2310</v>
      </c>
      <c r="Y500" s="347" t="s">
        <v>4021</v>
      </c>
      <c r="Z500" s="347" t="s">
        <v>4022</v>
      </c>
      <c r="AA500" s="347" t="s">
        <v>4023</v>
      </c>
      <c r="AB500" s="347" t="s">
        <v>4024</v>
      </c>
      <c r="AC500" s="347" t="s">
        <v>19570</v>
      </c>
      <c r="AD500" s="347" t="s">
        <v>19567</v>
      </c>
      <c r="AE500" s="347" t="s">
        <v>19571</v>
      </c>
      <c r="AF500" s="347" t="s">
        <v>19572</v>
      </c>
      <c r="AG500" s="347" t="s">
        <v>14276</v>
      </c>
      <c r="AH500" s="347" t="s">
        <v>13509</v>
      </c>
      <c r="AI500" s="344" t="s">
        <v>13510</v>
      </c>
    </row>
    <row r="501" spans="6:35" ht="15.75" x14ac:dyDescent="0.25">
      <c r="F501" s="312">
        <v>478</v>
      </c>
      <c r="G501" s="314" t="s">
        <v>206</v>
      </c>
      <c r="H501" s="343">
        <v>78</v>
      </c>
      <c r="I501" s="44" t="s">
        <v>2310</v>
      </c>
      <c r="J501" s="44" t="s">
        <v>19573</v>
      </c>
      <c r="K501" s="44" t="s">
        <v>19574</v>
      </c>
      <c r="L501" s="44" t="s">
        <v>15119</v>
      </c>
      <c r="M501" s="44" t="s">
        <v>15120</v>
      </c>
      <c r="N501" s="44" t="s">
        <v>19575</v>
      </c>
      <c r="O501" s="44" t="s">
        <v>19576</v>
      </c>
      <c r="P501" s="44" t="s">
        <v>4035</v>
      </c>
      <c r="Q501" s="44" t="s">
        <v>4036</v>
      </c>
      <c r="R501" s="44" t="s">
        <v>19577</v>
      </c>
      <c r="S501" s="44" t="s">
        <v>19578</v>
      </c>
      <c r="T501" s="344" t="s">
        <v>19579</v>
      </c>
      <c r="U501" s="283" t="s">
        <v>14276</v>
      </c>
      <c r="V501" s="345" t="s">
        <v>13509</v>
      </c>
      <c r="W501" s="346">
        <v>78</v>
      </c>
      <c r="X501" s="347" t="s">
        <v>2310</v>
      </c>
      <c r="Y501" s="347" t="s">
        <v>4029</v>
      </c>
      <c r="Z501" s="347" t="s">
        <v>4030</v>
      </c>
      <c r="AA501" s="347" t="s">
        <v>4031</v>
      </c>
      <c r="AB501" s="347" t="s">
        <v>4032</v>
      </c>
      <c r="AC501" s="347" t="s">
        <v>19580</v>
      </c>
      <c r="AD501" s="347" t="s">
        <v>19577</v>
      </c>
      <c r="AE501" s="347" t="s">
        <v>19581</v>
      </c>
      <c r="AF501" s="347" t="s">
        <v>19582</v>
      </c>
      <c r="AG501" s="347" t="s">
        <v>14276</v>
      </c>
      <c r="AH501" s="347" t="s">
        <v>13509</v>
      </c>
      <c r="AI501" s="344" t="s">
        <v>13510</v>
      </c>
    </row>
    <row r="502" spans="6:35" ht="15.75" x14ac:dyDescent="0.25">
      <c r="F502" s="312">
        <v>479</v>
      </c>
      <c r="G502" s="314" t="s">
        <v>207</v>
      </c>
      <c r="H502" s="343">
        <v>79</v>
      </c>
      <c r="I502" s="44" t="s">
        <v>2310</v>
      </c>
      <c r="J502" s="44" t="s">
        <v>19583</v>
      </c>
      <c r="K502" s="44" t="s">
        <v>19584</v>
      </c>
      <c r="L502" s="44" t="s">
        <v>15131</v>
      </c>
      <c r="M502" s="44" t="s">
        <v>15132</v>
      </c>
      <c r="N502" s="44" t="s">
        <v>19585</v>
      </c>
      <c r="O502" s="44" t="s">
        <v>19586</v>
      </c>
      <c r="P502" s="44" t="s">
        <v>4043</v>
      </c>
      <c r="Q502" s="44" t="s">
        <v>4044</v>
      </c>
      <c r="R502" s="44" t="s">
        <v>19587</v>
      </c>
      <c r="S502" s="44" t="s">
        <v>19588</v>
      </c>
      <c r="T502" s="344" t="s">
        <v>19589</v>
      </c>
      <c r="U502" s="283" t="s">
        <v>14276</v>
      </c>
      <c r="V502" s="345" t="s">
        <v>13509</v>
      </c>
      <c r="W502" s="346">
        <v>79</v>
      </c>
      <c r="X502" s="347" t="s">
        <v>2310</v>
      </c>
      <c r="Y502" s="347" t="s">
        <v>4037</v>
      </c>
      <c r="Z502" s="347" t="s">
        <v>4038</v>
      </c>
      <c r="AA502" s="347" t="s">
        <v>4039</v>
      </c>
      <c r="AB502" s="347" t="s">
        <v>4040</v>
      </c>
      <c r="AC502" s="347" t="s">
        <v>19590</v>
      </c>
      <c r="AD502" s="347" t="s">
        <v>19587</v>
      </c>
      <c r="AE502" s="347" t="s">
        <v>19591</v>
      </c>
      <c r="AF502" s="347" t="s">
        <v>19592</v>
      </c>
      <c r="AG502" s="347" t="s">
        <v>14276</v>
      </c>
      <c r="AH502" s="347" t="s">
        <v>13509</v>
      </c>
      <c r="AI502" s="344" t="s">
        <v>13510</v>
      </c>
    </row>
    <row r="503" spans="6:35" ht="15.75" x14ac:dyDescent="0.25">
      <c r="F503" s="312">
        <v>480</v>
      </c>
      <c r="G503" s="314" t="s">
        <v>208</v>
      </c>
      <c r="H503" s="343">
        <v>80</v>
      </c>
      <c r="I503" s="44" t="s">
        <v>2310</v>
      </c>
      <c r="J503" s="44" t="s">
        <v>19593</v>
      </c>
      <c r="K503" s="44" t="s">
        <v>19594</v>
      </c>
      <c r="L503" s="44" t="s">
        <v>15143</v>
      </c>
      <c r="M503" s="44" t="s">
        <v>15144</v>
      </c>
      <c r="N503" s="44" t="s">
        <v>19595</v>
      </c>
      <c r="O503" s="44" t="s">
        <v>19596</v>
      </c>
      <c r="P503" s="44" t="s">
        <v>4051</v>
      </c>
      <c r="Q503" s="44" t="s">
        <v>4052</v>
      </c>
      <c r="R503" s="44" t="s">
        <v>19597</v>
      </c>
      <c r="S503" s="44" t="s">
        <v>19598</v>
      </c>
      <c r="T503" s="344" t="s">
        <v>19599</v>
      </c>
      <c r="U503" s="283" t="s">
        <v>14276</v>
      </c>
      <c r="V503" s="345" t="s">
        <v>13509</v>
      </c>
      <c r="W503" s="346">
        <v>80</v>
      </c>
      <c r="X503" s="347" t="s">
        <v>2310</v>
      </c>
      <c r="Y503" s="347" t="s">
        <v>4045</v>
      </c>
      <c r="Z503" s="347" t="s">
        <v>4046</v>
      </c>
      <c r="AA503" s="347" t="s">
        <v>4047</v>
      </c>
      <c r="AB503" s="347" t="s">
        <v>4048</v>
      </c>
      <c r="AC503" s="347" t="s">
        <v>19600</v>
      </c>
      <c r="AD503" s="347" t="s">
        <v>19597</v>
      </c>
      <c r="AE503" s="347" t="s">
        <v>19601</v>
      </c>
      <c r="AF503" s="347" t="s">
        <v>19602</v>
      </c>
      <c r="AG503" s="347" t="s">
        <v>14276</v>
      </c>
      <c r="AH503" s="347" t="s">
        <v>13509</v>
      </c>
      <c r="AI503" s="344" t="s">
        <v>13510</v>
      </c>
    </row>
    <row r="504" spans="6:35" ht="15.75" x14ac:dyDescent="0.25">
      <c r="F504" s="312">
        <v>481</v>
      </c>
      <c r="G504" s="314" t="s">
        <v>209</v>
      </c>
      <c r="H504" s="343">
        <v>81</v>
      </c>
      <c r="I504" s="44" t="s">
        <v>2311</v>
      </c>
      <c r="J504" s="44" t="s">
        <v>19603</v>
      </c>
      <c r="K504" s="44" t="s">
        <v>19604</v>
      </c>
      <c r="L504" s="44" t="s">
        <v>18808</v>
      </c>
      <c r="M504" s="44" t="s">
        <v>18809</v>
      </c>
      <c r="N504" s="44" t="s">
        <v>19605</v>
      </c>
      <c r="O504" s="44" t="s">
        <v>19606</v>
      </c>
      <c r="P504" s="44" t="s">
        <v>4059</v>
      </c>
      <c r="Q504" s="44" t="s">
        <v>4060</v>
      </c>
      <c r="R504" s="44" t="s">
        <v>19607</v>
      </c>
      <c r="S504" s="44" t="s">
        <v>19608</v>
      </c>
      <c r="T504" s="344" t="s">
        <v>19609</v>
      </c>
      <c r="U504" s="283" t="s">
        <v>13777</v>
      </c>
      <c r="V504" s="345" t="s">
        <v>13509</v>
      </c>
      <c r="W504" s="346">
        <v>81</v>
      </c>
      <c r="X504" s="347" t="s">
        <v>2311</v>
      </c>
      <c r="Y504" s="347" t="s">
        <v>4053</v>
      </c>
      <c r="Z504" s="347" t="s">
        <v>4054</v>
      </c>
      <c r="AA504" s="347" t="s">
        <v>4055</v>
      </c>
      <c r="AB504" s="347" t="s">
        <v>4056</v>
      </c>
      <c r="AC504" s="347" t="s">
        <v>19610</v>
      </c>
      <c r="AD504" s="347" t="s">
        <v>19607</v>
      </c>
      <c r="AE504" s="347" t="s">
        <v>19611</v>
      </c>
      <c r="AF504" s="347" t="s">
        <v>19612</v>
      </c>
      <c r="AG504" s="347" t="s">
        <v>13777</v>
      </c>
      <c r="AH504" s="347" t="s">
        <v>13509</v>
      </c>
      <c r="AI504" s="344" t="s">
        <v>13510</v>
      </c>
    </row>
    <row r="505" spans="6:35" ht="15.75" x14ac:dyDescent="0.25">
      <c r="F505" s="312">
        <v>482</v>
      </c>
      <c r="G505" s="314" t="s">
        <v>211</v>
      </c>
      <c r="H505" s="343">
        <v>82</v>
      </c>
      <c r="I505" s="44" t="s">
        <v>2311</v>
      </c>
      <c r="J505" s="44" t="s">
        <v>19613</v>
      </c>
      <c r="K505" s="44" t="s">
        <v>19614</v>
      </c>
      <c r="L505" s="44" t="s">
        <v>15107</v>
      </c>
      <c r="M505" s="44" t="s">
        <v>15108</v>
      </c>
      <c r="N505" s="44" t="s">
        <v>19615</v>
      </c>
      <c r="O505" s="44" t="s">
        <v>19616</v>
      </c>
      <c r="P505" s="44" t="s">
        <v>4067</v>
      </c>
      <c r="Q505" s="44" t="s">
        <v>4068</v>
      </c>
      <c r="R505" s="44" t="s">
        <v>19617</v>
      </c>
      <c r="S505" s="44" t="s">
        <v>19618</v>
      </c>
      <c r="T505" s="344" t="s">
        <v>19619</v>
      </c>
      <c r="U505" s="283" t="s">
        <v>13777</v>
      </c>
      <c r="V505" s="345" t="s">
        <v>13509</v>
      </c>
      <c r="W505" s="346">
        <v>82</v>
      </c>
      <c r="X505" s="347" t="s">
        <v>2311</v>
      </c>
      <c r="Y505" s="347" t="s">
        <v>4061</v>
      </c>
      <c r="Z505" s="347" t="s">
        <v>4062</v>
      </c>
      <c r="AA505" s="347" t="s">
        <v>4063</v>
      </c>
      <c r="AB505" s="347" t="s">
        <v>4064</v>
      </c>
      <c r="AC505" s="347" t="s">
        <v>19620</v>
      </c>
      <c r="AD505" s="347" t="s">
        <v>19617</v>
      </c>
      <c r="AE505" s="347" t="s">
        <v>19621</v>
      </c>
      <c r="AF505" s="347" t="s">
        <v>19622</v>
      </c>
      <c r="AG505" s="347" t="s">
        <v>13777</v>
      </c>
      <c r="AH505" s="347" t="s">
        <v>13509</v>
      </c>
      <c r="AI505" s="344" t="s">
        <v>13510</v>
      </c>
    </row>
    <row r="506" spans="6:35" ht="15.75" x14ac:dyDescent="0.25">
      <c r="F506" s="312">
        <v>483</v>
      </c>
      <c r="G506" s="314" t="s">
        <v>212</v>
      </c>
      <c r="H506" s="343">
        <v>83</v>
      </c>
      <c r="I506" s="44" t="s">
        <v>2311</v>
      </c>
      <c r="J506" s="44" t="s">
        <v>19623</v>
      </c>
      <c r="K506" s="44" t="s">
        <v>19624</v>
      </c>
      <c r="L506" s="44" t="s">
        <v>15119</v>
      </c>
      <c r="M506" s="44" t="s">
        <v>15120</v>
      </c>
      <c r="N506" s="44" t="s">
        <v>19625</v>
      </c>
      <c r="O506" s="44" t="s">
        <v>19626</v>
      </c>
      <c r="P506" s="44" t="s">
        <v>4075</v>
      </c>
      <c r="Q506" s="44" t="s">
        <v>4076</v>
      </c>
      <c r="R506" s="44" t="s">
        <v>19627</v>
      </c>
      <c r="S506" s="44" t="s">
        <v>19628</v>
      </c>
      <c r="T506" s="344" t="s">
        <v>19629</v>
      </c>
      <c r="U506" s="283" t="s">
        <v>13777</v>
      </c>
      <c r="V506" s="345" t="s">
        <v>13509</v>
      </c>
      <c r="W506" s="346">
        <v>83</v>
      </c>
      <c r="X506" s="347" t="s">
        <v>2311</v>
      </c>
      <c r="Y506" s="347" t="s">
        <v>4069</v>
      </c>
      <c r="Z506" s="347" t="s">
        <v>4070</v>
      </c>
      <c r="AA506" s="347" t="s">
        <v>4071</v>
      </c>
      <c r="AB506" s="347" t="s">
        <v>4072</v>
      </c>
      <c r="AC506" s="347" t="s">
        <v>19630</v>
      </c>
      <c r="AD506" s="347" t="s">
        <v>19627</v>
      </c>
      <c r="AE506" s="347" t="s">
        <v>19631</v>
      </c>
      <c r="AF506" s="347" t="s">
        <v>19632</v>
      </c>
      <c r="AG506" s="347" t="s">
        <v>13777</v>
      </c>
      <c r="AH506" s="347" t="s">
        <v>13509</v>
      </c>
      <c r="AI506" s="344" t="s">
        <v>13510</v>
      </c>
    </row>
    <row r="507" spans="6:35" ht="15.75" x14ac:dyDescent="0.25">
      <c r="F507" s="312">
        <v>484</v>
      </c>
      <c r="G507" s="314" t="s">
        <v>213</v>
      </c>
      <c r="H507" s="343">
        <v>84</v>
      </c>
      <c r="I507" s="44" t="s">
        <v>2311</v>
      </c>
      <c r="J507" s="44" t="s">
        <v>19633</v>
      </c>
      <c r="K507" s="44" t="s">
        <v>19634</v>
      </c>
      <c r="L507" s="44" t="s">
        <v>15131</v>
      </c>
      <c r="M507" s="44" t="s">
        <v>15132</v>
      </c>
      <c r="N507" s="44" t="s">
        <v>19635</v>
      </c>
      <c r="O507" s="44" t="s">
        <v>19636</v>
      </c>
      <c r="P507" s="44" t="s">
        <v>4083</v>
      </c>
      <c r="Q507" s="44" t="s">
        <v>4084</v>
      </c>
      <c r="R507" s="44" t="s">
        <v>19637</v>
      </c>
      <c r="S507" s="44" t="s">
        <v>19638</v>
      </c>
      <c r="T507" s="344" t="s">
        <v>19639</v>
      </c>
      <c r="U507" s="283" t="s">
        <v>13777</v>
      </c>
      <c r="V507" s="345" t="s">
        <v>13509</v>
      </c>
      <c r="W507" s="346">
        <v>84</v>
      </c>
      <c r="X507" s="347" t="s">
        <v>2311</v>
      </c>
      <c r="Y507" s="347" t="s">
        <v>4077</v>
      </c>
      <c r="Z507" s="347" t="s">
        <v>4078</v>
      </c>
      <c r="AA507" s="347" t="s">
        <v>4079</v>
      </c>
      <c r="AB507" s="347" t="s">
        <v>4080</v>
      </c>
      <c r="AC507" s="347" t="s">
        <v>19640</v>
      </c>
      <c r="AD507" s="347" t="s">
        <v>19637</v>
      </c>
      <c r="AE507" s="347" t="s">
        <v>19641</v>
      </c>
      <c r="AF507" s="347" t="s">
        <v>19642</v>
      </c>
      <c r="AG507" s="347" t="s">
        <v>13777</v>
      </c>
      <c r="AH507" s="347" t="s">
        <v>13509</v>
      </c>
      <c r="AI507" s="344" t="s">
        <v>13510</v>
      </c>
    </row>
    <row r="508" spans="6:35" ht="15.75" x14ac:dyDescent="0.25">
      <c r="F508" s="312">
        <v>485</v>
      </c>
      <c r="G508" s="314" t="s">
        <v>214</v>
      </c>
      <c r="H508" s="343">
        <v>85</v>
      </c>
      <c r="I508" s="44" t="s">
        <v>2311</v>
      </c>
      <c r="J508" s="44" t="s">
        <v>19643</v>
      </c>
      <c r="K508" s="44" t="s">
        <v>19644</v>
      </c>
      <c r="L508" s="44" t="s">
        <v>15143</v>
      </c>
      <c r="M508" s="44" t="s">
        <v>15144</v>
      </c>
      <c r="N508" s="44" t="s">
        <v>19645</v>
      </c>
      <c r="O508" s="44" t="s">
        <v>19646</v>
      </c>
      <c r="P508" s="44" t="s">
        <v>4091</v>
      </c>
      <c r="Q508" s="44" t="s">
        <v>4092</v>
      </c>
      <c r="R508" s="44" t="s">
        <v>19647</v>
      </c>
      <c r="S508" s="44" t="s">
        <v>19648</v>
      </c>
      <c r="T508" s="344" t="s">
        <v>19649</v>
      </c>
      <c r="U508" s="283" t="s">
        <v>13777</v>
      </c>
      <c r="V508" s="345" t="s">
        <v>13509</v>
      </c>
      <c r="W508" s="346">
        <v>85</v>
      </c>
      <c r="X508" s="347" t="s">
        <v>2311</v>
      </c>
      <c r="Y508" s="347" t="s">
        <v>4085</v>
      </c>
      <c r="Z508" s="347" t="s">
        <v>4086</v>
      </c>
      <c r="AA508" s="347" t="s">
        <v>4087</v>
      </c>
      <c r="AB508" s="347" t="s">
        <v>4088</v>
      </c>
      <c r="AC508" s="347" t="s">
        <v>19650</v>
      </c>
      <c r="AD508" s="347" t="s">
        <v>19647</v>
      </c>
      <c r="AE508" s="347" t="s">
        <v>19651</v>
      </c>
      <c r="AF508" s="347" t="s">
        <v>19652</v>
      </c>
      <c r="AG508" s="347" t="s">
        <v>13777</v>
      </c>
      <c r="AH508" s="347" t="s">
        <v>13509</v>
      </c>
      <c r="AI508" s="344" t="s">
        <v>13510</v>
      </c>
    </row>
    <row r="509" spans="6:35" ht="15.75" x14ac:dyDescent="0.25">
      <c r="F509" s="312">
        <v>486</v>
      </c>
      <c r="G509" s="314" t="s">
        <v>215</v>
      </c>
      <c r="H509" s="343">
        <v>86</v>
      </c>
      <c r="I509" s="44" t="s">
        <v>2312</v>
      </c>
      <c r="J509" s="44" t="s">
        <v>19653</v>
      </c>
      <c r="K509" s="44" t="s">
        <v>19654</v>
      </c>
      <c r="L509" s="44" t="s">
        <v>18808</v>
      </c>
      <c r="M509" s="44" t="s">
        <v>18809</v>
      </c>
      <c r="N509" s="44" t="s">
        <v>19655</v>
      </c>
      <c r="O509" s="44" t="s">
        <v>19656</v>
      </c>
      <c r="P509" s="44" t="s">
        <v>4099</v>
      </c>
      <c r="Q509" s="44" t="s">
        <v>4100</v>
      </c>
      <c r="R509" s="44" t="s">
        <v>19657</v>
      </c>
      <c r="S509" s="44" t="s">
        <v>19658</v>
      </c>
      <c r="T509" s="344" t="s">
        <v>19659</v>
      </c>
      <c r="U509" s="283" t="s">
        <v>13777</v>
      </c>
      <c r="V509" s="345" t="s">
        <v>13509</v>
      </c>
      <c r="W509" s="346">
        <v>86</v>
      </c>
      <c r="X509" s="347" t="s">
        <v>2312</v>
      </c>
      <c r="Y509" s="347" t="s">
        <v>4093</v>
      </c>
      <c r="Z509" s="347" t="s">
        <v>4094</v>
      </c>
      <c r="AA509" s="347" t="s">
        <v>4095</v>
      </c>
      <c r="AB509" s="347" t="s">
        <v>4096</v>
      </c>
      <c r="AC509" s="347" t="s">
        <v>19660</v>
      </c>
      <c r="AD509" s="347" t="s">
        <v>19657</v>
      </c>
      <c r="AE509" s="347" t="s">
        <v>19661</v>
      </c>
      <c r="AF509" s="347" t="s">
        <v>19662</v>
      </c>
      <c r="AG509" s="347" t="s">
        <v>13777</v>
      </c>
      <c r="AH509" s="347" t="s">
        <v>13509</v>
      </c>
      <c r="AI509" s="344" t="s">
        <v>13510</v>
      </c>
    </row>
    <row r="510" spans="6:35" ht="15.75" x14ac:dyDescent="0.25">
      <c r="F510" s="312">
        <v>487</v>
      </c>
      <c r="G510" s="314" t="s">
        <v>217</v>
      </c>
      <c r="H510" s="343">
        <v>87</v>
      </c>
      <c r="I510" s="44" t="s">
        <v>2312</v>
      </c>
      <c r="J510" s="44" t="s">
        <v>19663</v>
      </c>
      <c r="K510" s="44" t="s">
        <v>19664</v>
      </c>
      <c r="L510" s="44" t="s">
        <v>15107</v>
      </c>
      <c r="M510" s="44" t="s">
        <v>15108</v>
      </c>
      <c r="N510" s="44" t="s">
        <v>19665</v>
      </c>
      <c r="O510" s="44" t="s">
        <v>19666</v>
      </c>
      <c r="P510" s="44" t="s">
        <v>4107</v>
      </c>
      <c r="Q510" s="44" t="s">
        <v>4108</v>
      </c>
      <c r="R510" s="44" t="s">
        <v>19667</v>
      </c>
      <c r="S510" s="44" t="s">
        <v>19668</v>
      </c>
      <c r="T510" s="344" t="s">
        <v>19669</v>
      </c>
      <c r="U510" s="283" t="s">
        <v>13777</v>
      </c>
      <c r="V510" s="345" t="s">
        <v>13509</v>
      </c>
      <c r="W510" s="346">
        <v>87</v>
      </c>
      <c r="X510" s="347" t="s">
        <v>2312</v>
      </c>
      <c r="Y510" s="347" t="s">
        <v>4101</v>
      </c>
      <c r="Z510" s="347" t="s">
        <v>4102</v>
      </c>
      <c r="AA510" s="347" t="s">
        <v>4103</v>
      </c>
      <c r="AB510" s="347" t="s">
        <v>4104</v>
      </c>
      <c r="AC510" s="347" t="s">
        <v>19670</v>
      </c>
      <c r="AD510" s="347" t="s">
        <v>19667</v>
      </c>
      <c r="AE510" s="347" t="s">
        <v>19671</v>
      </c>
      <c r="AF510" s="347" t="s">
        <v>19672</v>
      </c>
      <c r="AG510" s="347" t="s">
        <v>13777</v>
      </c>
      <c r="AH510" s="347" t="s">
        <v>13509</v>
      </c>
      <c r="AI510" s="344" t="s">
        <v>13510</v>
      </c>
    </row>
    <row r="511" spans="6:35" ht="15.75" x14ac:dyDescent="0.25">
      <c r="F511" s="312">
        <v>488</v>
      </c>
      <c r="G511" s="314" t="s">
        <v>218</v>
      </c>
      <c r="H511" s="343">
        <v>88</v>
      </c>
      <c r="I511" s="44" t="s">
        <v>2312</v>
      </c>
      <c r="J511" s="44" t="s">
        <v>19673</v>
      </c>
      <c r="K511" s="44" t="s">
        <v>19674</v>
      </c>
      <c r="L511" s="44" t="s">
        <v>15119</v>
      </c>
      <c r="M511" s="44" t="s">
        <v>15120</v>
      </c>
      <c r="N511" s="44" t="s">
        <v>19675</v>
      </c>
      <c r="O511" s="44" t="s">
        <v>19676</v>
      </c>
      <c r="P511" s="44" t="s">
        <v>4115</v>
      </c>
      <c r="Q511" s="44" t="s">
        <v>4116</v>
      </c>
      <c r="R511" s="44" t="s">
        <v>19677</v>
      </c>
      <c r="S511" s="44" t="s">
        <v>19678</v>
      </c>
      <c r="T511" s="344" t="s">
        <v>19679</v>
      </c>
      <c r="U511" s="283" t="s">
        <v>13777</v>
      </c>
      <c r="V511" s="345" t="s">
        <v>13509</v>
      </c>
      <c r="W511" s="346">
        <v>88</v>
      </c>
      <c r="X511" s="347" t="s">
        <v>2312</v>
      </c>
      <c r="Y511" s="347" t="s">
        <v>4109</v>
      </c>
      <c r="Z511" s="347" t="s">
        <v>4110</v>
      </c>
      <c r="AA511" s="347" t="s">
        <v>4111</v>
      </c>
      <c r="AB511" s="347" t="s">
        <v>4112</v>
      </c>
      <c r="AC511" s="347" t="s">
        <v>19680</v>
      </c>
      <c r="AD511" s="347" t="s">
        <v>19677</v>
      </c>
      <c r="AE511" s="347" t="s">
        <v>19681</v>
      </c>
      <c r="AF511" s="347" t="s">
        <v>19682</v>
      </c>
      <c r="AG511" s="347" t="s">
        <v>13777</v>
      </c>
      <c r="AH511" s="347" t="s">
        <v>13509</v>
      </c>
      <c r="AI511" s="344" t="s">
        <v>13510</v>
      </c>
    </row>
    <row r="512" spans="6:35" ht="15.75" x14ac:dyDescent="0.25">
      <c r="F512" s="312">
        <v>489</v>
      </c>
      <c r="G512" s="314" t="s">
        <v>219</v>
      </c>
      <c r="H512" s="343">
        <v>89</v>
      </c>
      <c r="I512" s="44" t="s">
        <v>2312</v>
      </c>
      <c r="J512" s="44" t="s">
        <v>19683</v>
      </c>
      <c r="K512" s="44" t="s">
        <v>19684</v>
      </c>
      <c r="L512" s="44" t="s">
        <v>15131</v>
      </c>
      <c r="M512" s="44" t="s">
        <v>15132</v>
      </c>
      <c r="N512" s="44" t="s">
        <v>19685</v>
      </c>
      <c r="O512" s="44" t="s">
        <v>19686</v>
      </c>
      <c r="P512" s="44" t="s">
        <v>4123</v>
      </c>
      <c r="Q512" s="44" t="s">
        <v>4124</v>
      </c>
      <c r="R512" s="44" t="s">
        <v>19687</v>
      </c>
      <c r="S512" s="44" t="s">
        <v>19688</v>
      </c>
      <c r="T512" s="344" t="s">
        <v>19689</v>
      </c>
      <c r="U512" s="283" t="s">
        <v>13777</v>
      </c>
      <c r="V512" s="345" t="s">
        <v>13509</v>
      </c>
      <c r="W512" s="346">
        <v>89</v>
      </c>
      <c r="X512" s="347" t="s">
        <v>2312</v>
      </c>
      <c r="Y512" s="347" t="s">
        <v>4117</v>
      </c>
      <c r="Z512" s="347" t="s">
        <v>4118</v>
      </c>
      <c r="AA512" s="347" t="s">
        <v>4119</v>
      </c>
      <c r="AB512" s="347" t="s">
        <v>4120</v>
      </c>
      <c r="AC512" s="347" t="s">
        <v>19690</v>
      </c>
      <c r="AD512" s="347" t="s">
        <v>19687</v>
      </c>
      <c r="AE512" s="347" t="s">
        <v>19691</v>
      </c>
      <c r="AF512" s="347" t="s">
        <v>19692</v>
      </c>
      <c r="AG512" s="347" t="s">
        <v>13777</v>
      </c>
      <c r="AH512" s="347" t="s">
        <v>13509</v>
      </c>
      <c r="AI512" s="344" t="s">
        <v>13510</v>
      </c>
    </row>
    <row r="513" spans="6:35" ht="15.75" x14ac:dyDescent="0.25">
      <c r="F513" s="312">
        <v>490</v>
      </c>
      <c r="G513" s="314" t="s">
        <v>220</v>
      </c>
      <c r="H513" s="343">
        <v>90</v>
      </c>
      <c r="I513" s="44" t="s">
        <v>2312</v>
      </c>
      <c r="J513" s="44" t="s">
        <v>19693</v>
      </c>
      <c r="K513" s="44" t="s">
        <v>19694</v>
      </c>
      <c r="L513" s="44" t="s">
        <v>15143</v>
      </c>
      <c r="M513" s="44" t="s">
        <v>15144</v>
      </c>
      <c r="N513" s="44" t="s">
        <v>19695</v>
      </c>
      <c r="O513" s="44" t="s">
        <v>19696</v>
      </c>
      <c r="P513" s="44" t="s">
        <v>4131</v>
      </c>
      <c r="Q513" s="44" t="s">
        <v>4132</v>
      </c>
      <c r="R513" s="44" t="s">
        <v>19697</v>
      </c>
      <c r="S513" s="44" t="s">
        <v>19698</v>
      </c>
      <c r="T513" s="344" t="s">
        <v>19699</v>
      </c>
      <c r="U513" s="283" t="s">
        <v>13777</v>
      </c>
      <c r="V513" s="345" t="s">
        <v>13509</v>
      </c>
      <c r="W513" s="346">
        <v>90</v>
      </c>
      <c r="X513" s="347" t="s">
        <v>2312</v>
      </c>
      <c r="Y513" s="347" t="s">
        <v>4125</v>
      </c>
      <c r="Z513" s="347" t="s">
        <v>4126</v>
      </c>
      <c r="AA513" s="347" t="s">
        <v>4127</v>
      </c>
      <c r="AB513" s="347" t="s">
        <v>4128</v>
      </c>
      <c r="AC513" s="347" t="s">
        <v>19700</v>
      </c>
      <c r="AD513" s="347" t="s">
        <v>19697</v>
      </c>
      <c r="AE513" s="347" t="s">
        <v>19701</v>
      </c>
      <c r="AF513" s="347" t="s">
        <v>19702</v>
      </c>
      <c r="AG513" s="347" t="s">
        <v>13777</v>
      </c>
      <c r="AH513" s="347" t="s">
        <v>13509</v>
      </c>
      <c r="AI513" s="344" t="s">
        <v>13510</v>
      </c>
    </row>
    <row r="514" spans="6:35" ht="15.75" x14ac:dyDescent="0.25">
      <c r="F514" s="312">
        <v>491</v>
      </c>
      <c r="G514" s="314" t="s">
        <v>221</v>
      </c>
      <c r="H514" s="343">
        <v>91</v>
      </c>
      <c r="I514" s="44" t="s">
        <v>2313</v>
      </c>
      <c r="J514" s="44" t="s">
        <v>19703</v>
      </c>
      <c r="K514" s="44" t="s">
        <v>19704</v>
      </c>
      <c r="L514" s="44" t="s">
        <v>18808</v>
      </c>
      <c r="M514" s="44" t="s">
        <v>18809</v>
      </c>
      <c r="N514" s="44" t="s">
        <v>19705</v>
      </c>
      <c r="O514" s="44" t="s">
        <v>19706</v>
      </c>
      <c r="P514" s="44" t="s">
        <v>4139</v>
      </c>
      <c r="Q514" s="44" t="s">
        <v>4140</v>
      </c>
      <c r="R514" s="44" t="s">
        <v>19707</v>
      </c>
      <c r="S514" s="44" t="s">
        <v>19708</v>
      </c>
      <c r="T514" s="344" t="s">
        <v>19709</v>
      </c>
      <c r="U514" s="283" t="s">
        <v>13854</v>
      </c>
      <c r="V514" s="345" t="s">
        <v>13509</v>
      </c>
      <c r="W514" s="346">
        <v>91</v>
      </c>
      <c r="X514" s="347" t="s">
        <v>2313</v>
      </c>
      <c r="Y514" s="347" t="s">
        <v>4133</v>
      </c>
      <c r="Z514" s="347" t="s">
        <v>4134</v>
      </c>
      <c r="AA514" s="347" t="s">
        <v>4135</v>
      </c>
      <c r="AB514" s="347" t="s">
        <v>4136</v>
      </c>
      <c r="AC514" s="347" t="s">
        <v>19710</v>
      </c>
      <c r="AD514" s="347" t="s">
        <v>19707</v>
      </c>
      <c r="AE514" s="347" t="s">
        <v>19711</v>
      </c>
      <c r="AF514" s="347" t="s">
        <v>19712</v>
      </c>
      <c r="AG514" s="347" t="s">
        <v>13854</v>
      </c>
      <c r="AH514" s="347" t="s">
        <v>13509</v>
      </c>
      <c r="AI514" s="344" t="s">
        <v>13510</v>
      </c>
    </row>
    <row r="515" spans="6:35" ht="15.75" x14ac:dyDescent="0.25">
      <c r="F515" s="312">
        <v>492</v>
      </c>
      <c r="G515" s="314" t="s">
        <v>223</v>
      </c>
      <c r="H515" s="343">
        <v>92</v>
      </c>
      <c r="I515" s="44" t="s">
        <v>2313</v>
      </c>
      <c r="J515" s="44" t="s">
        <v>19713</v>
      </c>
      <c r="K515" s="44" t="s">
        <v>19714</v>
      </c>
      <c r="L515" s="44" t="s">
        <v>15107</v>
      </c>
      <c r="M515" s="44" t="s">
        <v>15108</v>
      </c>
      <c r="N515" s="44" t="s">
        <v>19715</v>
      </c>
      <c r="O515" s="44" t="s">
        <v>19716</v>
      </c>
      <c r="P515" s="44" t="s">
        <v>4147</v>
      </c>
      <c r="Q515" s="44" t="s">
        <v>4148</v>
      </c>
      <c r="R515" s="44" t="s">
        <v>19717</v>
      </c>
      <c r="S515" s="44" t="s">
        <v>19718</v>
      </c>
      <c r="T515" s="344" t="s">
        <v>19719</v>
      </c>
      <c r="U515" s="283" t="s">
        <v>13854</v>
      </c>
      <c r="V515" s="345" t="s">
        <v>13509</v>
      </c>
      <c r="W515" s="346">
        <v>92</v>
      </c>
      <c r="X515" s="347" t="s">
        <v>2313</v>
      </c>
      <c r="Y515" s="347" t="s">
        <v>4141</v>
      </c>
      <c r="Z515" s="347" t="s">
        <v>4142</v>
      </c>
      <c r="AA515" s="347" t="s">
        <v>4143</v>
      </c>
      <c r="AB515" s="347" t="s">
        <v>4144</v>
      </c>
      <c r="AC515" s="347" t="s">
        <v>19720</v>
      </c>
      <c r="AD515" s="347" t="s">
        <v>19717</v>
      </c>
      <c r="AE515" s="347" t="s">
        <v>19721</v>
      </c>
      <c r="AF515" s="347" t="s">
        <v>19722</v>
      </c>
      <c r="AG515" s="347" t="s">
        <v>13854</v>
      </c>
      <c r="AH515" s="347" t="s">
        <v>13509</v>
      </c>
      <c r="AI515" s="344" t="s">
        <v>13510</v>
      </c>
    </row>
    <row r="516" spans="6:35" ht="15.75" x14ac:dyDescent="0.25">
      <c r="F516" s="312">
        <v>493</v>
      </c>
      <c r="G516" s="314" t="s">
        <v>224</v>
      </c>
      <c r="H516" s="343">
        <v>93</v>
      </c>
      <c r="I516" s="44" t="s">
        <v>2313</v>
      </c>
      <c r="J516" s="44" t="s">
        <v>19723</v>
      </c>
      <c r="K516" s="44" t="s">
        <v>19724</v>
      </c>
      <c r="L516" s="44" t="s">
        <v>15119</v>
      </c>
      <c r="M516" s="44" t="s">
        <v>15120</v>
      </c>
      <c r="N516" s="44" t="s">
        <v>19725</v>
      </c>
      <c r="O516" s="44" t="s">
        <v>19726</v>
      </c>
      <c r="P516" s="44" t="s">
        <v>4155</v>
      </c>
      <c r="Q516" s="44" t="s">
        <v>4156</v>
      </c>
      <c r="R516" s="44" t="s">
        <v>19727</v>
      </c>
      <c r="S516" s="44" t="s">
        <v>19728</v>
      </c>
      <c r="T516" s="344" t="s">
        <v>19729</v>
      </c>
      <c r="U516" s="283" t="s">
        <v>13854</v>
      </c>
      <c r="V516" s="345" t="s">
        <v>13509</v>
      </c>
      <c r="W516" s="346">
        <v>93</v>
      </c>
      <c r="X516" s="347" t="s">
        <v>2313</v>
      </c>
      <c r="Y516" s="347" t="s">
        <v>4149</v>
      </c>
      <c r="Z516" s="347" t="s">
        <v>4150</v>
      </c>
      <c r="AA516" s="347" t="s">
        <v>4151</v>
      </c>
      <c r="AB516" s="347" t="s">
        <v>4152</v>
      </c>
      <c r="AC516" s="347" t="s">
        <v>19730</v>
      </c>
      <c r="AD516" s="347" t="s">
        <v>19727</v>
      </c>
      <c r="AE516" s="347" t="s">
        <v>19731</v>
      </c>
      <c r="AF516" s="347" t="s">
        <v>19732</v>
      </c>
      <c r="AG516" s="347" t="s">
        <v>13854</v>
      </c>
      <c r="AH516" s="347" t="s">
        <v>13509</v>
      </c>
      <c r="AI516" s="344" t="s">
        <v>13510</v>
      </c>
    </row>
    <row r="517" spans="6:35" ht="15.75" x14ac:dyDescent="0.25">
      <c r="F517" s="312">
        <v>494</v>
      </c>
      <c r="G517" s="314" t="s">
        <v>225</v>
      </c>
      <c r="H517" s="343">
        <v>94</v>
      </c>
      <c r="I517" s="44" t="s">
        <v>2313</v>
      </c>
      <c r="J517" s="44" t="s">
        <v>19733</v>
      </c>
      <c r="K517" s="44" t="s">
        <v>19734</v>
      </c>
      <c r="L517" s="44" t="s">
        <v>15131</v>
      </c>
      <c r="M517" s="44" t="s">
        <v>15132</v>
      </c>
      <c r="N517" s="44" t="s">
        <v>19735</v>
      </c>
      <c r="O517" s="44" t="s">
        <v>19736</v>
      </c>
      <c r="P517" s="44" t="s">
        <v>4163</v>
      </c>
      <c r="Q517" s="44" t="s">
        <v>4164</v>
      </c>
      <c r="R517" s="44" t="s">
        <v>19737</v>
      </c>
      <c r="S517" s="44" t="s">
        <v>19738</v>
      </c>
      <c r="T517" s="344" t="s">
        <v>19739</v>
      </c>
      <c r="U517" s="283" t="s">
        <v>13854</v>
      </c>
      <c r="V517" s="345" t="s">
        <v>13509</v>
      </c>
      <c r="W517" s="346">
        <v>94</v>
      </c>
      <c r="X517" s="347" t="s">
        <v>2313</v>
      </c>
      <c r="Y517" s="347" t="s">
        <v>4157</v>
      </c>
      <c r="Z517" s="347" t="s">
        <v>4158</v>
      </c>
      <c r="AA517" s="347" t="s">
        <v>4159</v>
      </c>
      <c r="AB517" s="347" t="s">
        <v>4160</v>
      </c>
      <c r="AC517" s="347" t="s">
        <v>19740</v>
      </c>
      <c r="AD517" s="347" t="s">
        <v>19737</v>
      </c>
      <c r="AE517" s="347" t="s">
        <v>19741</v>
      </c>
      <c r="AF517" s="347" t="s">
        <v>19742</v>
      </c>
      <c r="AG517" s="347" t="s">
        <v>13854</v>
      </c>
      <c r="AH517" s="347" t="s">
        <v>13509</v>
      </c>
      <c r="AI517" s="344" t="s">
        <v>13510</v>
      </c>
    </row>
    <row r="518" spans="6:35" ht="15.75" x14ac:dyDescent="0.25">
      <c r="F518" s="312">
        <v>495</v>
      </c>
      <c r="G518" s="314" t="s">
        <v>226</v>
      </c>
      <c r="H518" s="343">
        <v>95</v>
      </c>
      <c r="I518" s="44" t="s">
        <v>2313</v>
      </c>
      <c r="J518" s="44" t="s">
        <v>19743</v>
      </c>
      <c r="K518" s="44" t="s">
        <v>19744</v>
      </c>
      <c r="L518" s="44" t="s">
        <v>15143</v>
      </c>
      <c r="M518" s="44" t="s">
        <v>15144</v>
      </c>
      <c r="N518" s="44" t="s">
        <v>19745</v>
      </c>
      <c r="O518" s="44" t="s">
        <v>19746</v>
      </c>
      <c r="P518" s="44" t="s">
        <v>4171</v>
      </c>
      <c r="Q518" s="44" t="s">
        <v>4172</v>
      </c>
      <c r="R518" s="44" t="s">
        <v>19747</v>
      </c>
      <c r="S518" s="44" t="s">
        <v>19748</v>
      </c>
      <c r="T518" s="344" t="s">
        <v>19749</v>
      </c>
      <c r="U518" s="283" t="s">
        <v>13854</v>
      </c>
      <c r="V518" s="345" t="s">
        <v>13509</v>
      </c>
      <c r="W518" s="346">
        <v>95</v>
      </c>
      <c r="X518" s="347" t="s">
        <v>2313</v>
      </c>
      <c r="Y518" s="347" t="s">
        <v>4165</v>
      </c>
      <c r="Z518" s="347" t="s">
        <v>4166</v>
      </c>
      <c r="AA518" s="347" t="s">
        <v>4167</v>
      </c>
      <c r="AB518" s="347" t="s">
        <v>4168</v>
      </c>
      <c r="AC518" s="347" t="s">
        <v>19750</v>
      </c>
      <c r="AD518" s="347" t="s">
        <v>19747</v>
      </c>
      <c r="AE518" s="347" t="s">
        <v>19751</v>
      </c>
      <c r="AF518" s="347" t="s">
        <v>19752</v>
      </c>
      <c r="AG518" s="347" t="s">
        <v>13854</v>
      </c>
      <c r="AH518" s="347" t="s">
        <v>13509</v>
      </c>
      <c r="AI518" s="344" t="s">
        <v>13510</v>
      </c>
    </row>
    <row r="519" spans="6:35" ht="15.75" x14ac:dyDescent="0.25">
      <c r="F519" s="312">
        <v>496</v>
      </c>
      <c r="G519" s="314" t="s">
        <v>227</v>
      </c>
      <c r="H519" s="343">
        <v>96</v>
      </c>
      <c r="I519" s="44" t="s">
        <v>2314</v>
      </c>
      <c r="J519" s="44" t="s">
        <v>19753</v>
      </c>
      <c r="K519" s="44" t="s">
        <v>19754</v>
      </c>
      <c r="L519" s="44" t="s">
        <v>18808</v>
      </c>
      <c r="M519" s="44" t="s">
        <v>18809</v>
      </c>
      <c r="N519" s="44" t="s">
        <v>19755</v>
      </c>
      <c r="O519" s="44" t="s">
        <v>19756</v>
      </c>
      <c r="P519" s="44" t="s">
        <v>4179</v>
      </c>
      <c r="Q519" s="44" t="s">
        <v>4180</v>
      </c>
      <c r="R519" s="44" t="s">
        <v>19757</v>
      </c>
      <c r="S519" s="44" t="s">
        <v>19758</v>
      </c>
      <c r="T519" s="344" t="s">
        <v>19759</v>
      </c>
      <c r="U519" s="283" t="s">
        <v>2315</v>
      </c>
      <c r="V519" s="345" t="s">
        <v>13509</v>
      </c>
      <c r="W519" s="346">
        <v>96</v>
      </c>
      <c r="X519" s="347" t="s">
        <v>2314</v>
      </c>
      <c r="Y519" s="347" t="s">
        <v>4173</v>
      </c>
      <c r="Z519" s="347" t="s">
        <v>4174</v>
      </c>
      <c r="AA519" s="347" t="s">
        <v>4175</v>
      </c>
      <c r="AB519" s="347" t="s">
        <v>4176</v>
      </c>
      <c r="AC519" s="347" t="s">
        <v>19760</v>
      </c>
      <c r="AD519" s="347" t="s">
        <v>19757</v>
      </c>
      <c r="AE519" s="347" t="s">
        <v>19761</v>
      </c>
      <c r="AF519" s="347" t="s">
        <v>19762</v>
      </c>
      <c r="AG519" s="347" t="s">
        <v>2315</v>
      </c>
      <c r="AH519" s="347" t="s">
        <v>13509</v>
      </c>
      <c r="AI519" s="344" t="s">
        <v>13510</v>
      </c>
    </row>
    <row r="520" spans="6:35" ht="15.75" x14ac:dyDescent="0.25">
      <c r="F520" s="312">
        <v>497</v>
      </c>
      <c r="G520" s="314" t="s">
        <v>229</v>
      </c>
      <c r="H520" s="343">
        <v>97</v>
      </c>
      <c r="I520" s="44" t="s">
        <v>2314</v>
      </c>
      <c r="J520" s="44" t="s">
        <v>19763</v>
      </c>
      <c r="K520" s="44" t="s">
        <v>19764</v>
      </c>
      <c r="L520" s="44" t="s">
        <v>15107</v>
      </c>
      <c r="M520" s="44" t="s">
        <v>15108</v>
      </c>
      <c r="N520" s="44" t="s">
        <v>19765</v>
      </c>
      <c r="O520" s="44" t="s">
        <v>19766</v>
      </c>
      <c r="P520" s="44" t="s">
        <v>4187</v>
      </c>
      <c r="Q520" s="44" t="s">
        <v>4188</v>
      </c>
      <c r="R520" s="44" t="s">
        <v>19767</v>
      </c>
      <c r="S520" s="44" t="s">
        <v>19768</v>
      </c>
      <c r="T520" s="344" t="s">
        <v>19769</v>
      </c>
      <c r="U520" s="283" t="s">
        <v>2315</v>
      </c>
      <c r="V520" s="345" t="s">
        <v>13509</v>
      </c>
      <c r="W520" s="346">
        <v>97</v>
      </c>
      <c r="X520" s="347" t="s">
        <v>2314</v>
      </c>
      <c r="Y520" s="347" t="s">
        <v>4181</v>
      </c>
      <c r="Z520" s="347" t="s">
        <v>4182</v>
      </c>
      <c r="AA520" s="347" t="s">
        <v>4183</v>
      </c>
      <c r="AB520" s="347" t="s">
        <v>4184</v>
      </c>
      <c r="AC520" s="347" t="s">
        <v>19770</v>
      </c>
      <c r="AD520" s="347" t="s">
        <v>19767</v>
      </c>
      <c r="AE520" s="347" t="s">
        <v>19771</v>
      </c>
      <c r="AF520" s="347" t="s">
        <v>19772</v>
      </c>
      <c r="AG520" s="347" t="s">
        <v>2315</v>
      </c>
      <c r="AH520" s="347" t="s">
        <v>13509</v>
      </c>
      <c r="AI520" s="344" t="s">
        <v>13510</v>
      </c>
    </row>
    <row r="521" spans="6:35" ht="15.75" x14ac:dyDescent="0.25">
      <c r="F521" s="312">
        <v>498</v>
      </c>
      <c r="G521" s="314" t="s">
        <v>230</v>
      </c>
      <c r="H521" s="343">
        <v>98</v>
      </c>
      <c r="I521" s="44" t="s">
        <v>2314</v>
      </c>
      <c r="J521" s="44" t="s">
        <v>19773</v>
      </c>
      <c r="K521" s="44" t="s">
        <v>19774</v>
      </c>
      <c r="L521" s="44" t="s">
        <v>15119</v>
      </c>
      <c r="M521" s="44" t="s">
        <v>15120</v>
      </c>
      <c r="N521" s="44" t="s">
        <v>19775</v>
      </c>
      <c r="O521" s="44" t="s">
        <v>19776</v>
      </c>
      <c r="P521" s="44" t="s">
        <v>4195</v>
      </c>
      <c r="Q521" s="44" t="s">
        <v>4196</v>
      </c>
      <c r="R521" s="44" t="s">
        <v>19777</v>
      </c>
      <c r="S521" s="44" t="s">
        <v>19778</v>
      </c>
      <c r="T521" s="344" t="s">
        <v>19779</v>
      </c>
      <c r="U521" s="283" t="s">
        <v>2315</v>
      </c>
      <c r="V521" s="345" t="s">
        <v>13509</v>
      </c>
      <c r="W521" s="346">
        <v>98</v>
      </c>
      <c r="X521" s="347" t="s">
        <v>2314</v>
      </c>
      <c r="Y521" s="347" t="s">
        <v>4189</v>
      </c>
      <c r="Z521" s="347" t="s">
        <v>4190</v>
      </c>
      <c r="AA521" s="347" t="s">
        <v>4191</v>
      </c>
      <c r="AB521" s="347" t="s">
        <v>4192</v>
      </c>
      <c r="AC521" s="347" t="s">
        <v>19780</v>
      </c>
      <c r="AD521" s="347" t="s">
        <v>19777</v>
      </c>
      <c r="AE521" s="347" t="s">
        <v>19781</v>
      </c>
      <c r="AF521" s="347" t="s">
        <v>19782</v>
      </c>
      <c r="AG521" s="347" t="s">
        <v>2315</v>
      </c>
      <c r="AH521" s="347" t="s">
        <v>13509</v>
      </c>
      <c r="AI521" s="344" t="s">
        <v>13510</v>
      </c>
    </row>
    <row r="522" spans="6:35" ht="15.75" x14ac:dyDescent="0.25">
      <c r="F522" s="312">
        <v>499</v>
      </c>
      <c r="G522" s="314" t="s">
        <v>231</v>
      </c>
      <c r="H522" s="343">
        <v>99</v>
      </c>
      <c r="I522" s="44" t="s">
        <v>2314</v>
      </c>
      <c r="J522" s="44" t="s">
        <v>19783</v>
      </c>
      <c r="K522" s="44" t="s">
        <v>19784</v>
      </c>
      <c r="L522" s="44" t="s">
        <v>15131</v>
      </c>
      <c r="M522" s="44" t="s">
        <v>15132</v>
      </c>
      <c r="N522" s="44" t="s">
        <v>19785</v>
      </c>
      <c r="O522" s="44" t="s">
        <v>19786</v>
      </c>
      <c r="P522" s="44" t="s">
        <v>4203</v>
      </c>
      <c r="Q522" s="44" t="s">
        <v>4204</v>
      </c>
      <c r="R522" s="44" t="s">
        <v>19787</v>
      </c>
      <c r="S522" s="44" t="s">
        <v>19788</v>
      </c>
      <c r="T522" s="344" t="s">
        <v>19789</v>
      </c>
      <c r="U522" s="283" t="s">
        <v>2315</v>
      </c>
      <c r="V522" s="345" t="s">
        <v>13509</v>
      </c>
      <c r="W522" s="346">
        <v>99</v>
      </c>
      <c r="X522" s="347" t="s">
        <v>2314</v>
      </c>
      <c r="Y522" s="347" t="s">
        <v>4197</v>
      </c>
      <c r="Z522" s="347" t="s">
        <v>4198</v>
      </c>
      <c r="AA522" s="347" t="s">
        <v>4199</v>
      </c>
      <c r="AB522" s="347" t="s">
        <v>4200</v>
      </c>
      <c r="AC522" s="347" t="s">
        <v>19790</v>
      </c>
      <c r="AD522" s="347" t="s">
        <v>19787</v>
      </c>
      <c r="AE522" s="347" t="s">
        <v>19791</v>
      </c>
      <c r="AF522" s="347" t="s">
        <v>19792</v>
      </c>
      <c r="AG522" s="347" t="s">
        <v>2315</v>
      </c>
      <c r="AH522" s="347" t="s">
        <v>13509</v>
      </c>
      <c r="AI522" s="344" t="s">
        <v>13510</v>
      </c>
    </row>
    <row r="523" spans="6:35" ht="15.75" x14ac:dyDescent="0.25">
      <c r="F523" s="312">
        <v>500</v>
      </c>
      <c r="G523" s="314" t="s">
        <v>232</v>
      </c>
      <c r="H523" s="343">
        <v>100</v>
      </c>
      <c r="I523" s="44" t="s">
        <v>2314</v>
      </c>
      <c r="J523" s="44" t="s">
        <v>19793</v>
      </c>
      <c r="K523" s="44" t="s">
        <v>19794</v>
      </c>
      <c r="L523" s="44" t="s">
        <v>15143</v>
      </c>
      <c r="M523" s="44" t="s">
        <v>15144</v>
      </c>
      <c r="N523" s="44" t="s">
        <v>19795</v>
      </c>
      <c r="O523" s="44" t="s">
        <v>19796</v>
      </c>
      <c r="P523" s="44" t="s">
        <v>4211</v>
      </c>
      <c r="Q523" s="44" t="s">
        <v>4212</v>
      </c>
      <c r="R523" s="44" t="s">
        <v>19797</v>
      </c>
      <c r="S523" s="44" t="s">
        <v>19798</v>
      </c>
      <c r="T523" s="344" t="s">
        <v>19799</v>
      </c>
      <c r="U523" s="283" t="s">
        <v>2315</v>
      </c>
      <c r="V523" s="345" t="s">
        <v>13509</v>
      </c>
      <c r="W523" s="346">
        <v>100</v>
      </c>
      <c r="X523" s="347" t="s">
        <v>2314</v>
      </c>
      <c r="Y523" s="347" t="s">
        <v>4205</v>
      </c>
      <c r="Z523" s="347" t="s">
        <v>4206</v>
      </c>
      <c r="AA523" s="347" t="s">
        <v>4207</v>
      </c>
      <c r="AB523" s="347" t="s">
        <v>4208</v>
      </c>
      <c r="AC523" s="347" t="s">
        <v>19800</v>
      </c>
      <c r="AD523" s="347" t="s">
        <v>19797</v>
      </c>
      <c r="AE523" s="347" t="s">
        <v>19801</v>
      </c>
      <c r="AF523" s="347" t="s">
        <v>19802</v>
      </c>
      <c r="AG523" s="347" t="s">
        <v>2315</v>
      </c>
      <c r="AH523" s="347" t="s">
        <v>13509</v>
      </c>
      <c r="AI523" s="344" t="s">
        <v>13510</v>
      </c>
    </row>
    <row r="524" spans="6:35" ht="15.75" x14ac:dyDescent="0.25">
      <c r="F524" s="312">
        <v>501</v>
      </c>
      <c r="G524" s="314" t="s">
        <v>106</v>
      </c>
      <c r="H524" s="239">
        <v>1</v>
      </c>
      <c r="I524" s="29" t="s">
        <v>228</v>
      </c>
      <c r="J524" s="29" t="s">
        <v>16017</v>
      </c>
      <c r="K524" s="29" t="s">
        <v>16018</v>
      </c>
      <c r="L524" s="29" t="s">
        <v>15094</v>
      </c>
      <c r="M524" s="29" t="s">
        <v>15095</v>
      </c>
      <c r="N524" s="29" t="s">
        <v>19803</v>
      </c>
      <c r="O524" s="29" t="s">
        <v>19804</v>
      </c>
      <c r="P524" s="29" t="s">
        <v>2718</v>
      </c>
      <c r="Q524" s="29" t="s">
        <v>2719</v>
      </c>
      <c r="R524" s="29" t="s">
        <v>19805</v>
      </c>
      <c r="S524" s="29" t="s">
        <v>19806</v>
      </c>
      <c r="T524" s="143" t="s">
        <v>19807</v>
      </c>
      <c r="U524" s="283" t="s">
        <v>185</v>
      </c>
      <c r="V524" s="119" t="s">
        <v>15101</v>
      </c>
      <c r="W524" s="120">
        <v>1</v>
      </c>
      <c r="X524" s="104" t="s">
        <v>228</v>
      </c>
      <c r="Y524" s="104" t="s">
        <v>2717</v>
      </c>
      <c r="Z524" s="104" t="s">
        <v>2913</v>
      </c>
      <c r="AA524" s="104" t="s">
        <v>108</v>
      </c>
      <c r="AB524" s="104" t="s">
        <v>2914</v>
      </c>
      <c r="AC524" s="104" t="s">
        <v>19808</v>
      </c>
      <c r="AD524" s="104" t="s">
        <v>19805</v>
      </c>
      <c r="AE524" s="104" t="s">
        <v>16025</v>
      </c>
      <c r="AF524" s="104" t="s">
        <v>16026</v>
      </c>
      <c r="AG524" s="104" t="s">
        <v>185</v>
      </c>
      <c r="AH524" s="104" t="s">
        <v>2720</v>
      </c>
      <c r="AI524" s="143" t="s">
        <v>2917</v>
      </c>
    </row>
    <row r="525" spans="6:35" ht="15.75" x14ac:dyDescent="0.25">
      <c r="F525" s="312">
        <v>502</v>
      </c>
      <c r="G525" s="314" t="s">
        <v>109</v>
      </c>
      <c r="H525" s="239">
        <v>2</v>
      </c>
      <c r="I525" s="29" t="s">
        <v>228</v>
      </c>
      <c r="J525" s="29" t="s">
        <v>16027</v>
      </c>
      <c r="K525" s="29" t="s">
        <v>16028</v>
      </c>
      <c r="L525" s="29" t="s">
        <v>15107</v>
      </c>
      <c r="M525" s="29" t="s">
        <v>15108</v>
      </c>
      <c r="N525" s="29" t="s">
        <v>19809</v>
      </c>
      <c r="O525" s="29" t="s">
        <v>19810</v>
      </c>
      <c r="P525" s="29" t="s">
        <v>2718</v>
      </c>
      <c r="Q525" s="29" t="s">
        <v>2719</v>
      </c>
      <c r="R525" s="29" t="s">
        <v>19811</v>
      </c>
      <c r="S525" s="29" t="s">
        <v>19812</v>
      </c>
      <c r="T525" s="143" t="s">
        <v>19813</v>
      </c>
      <c r="U525" s="283" t="s">
        <v>185</v>
      </c>
      <c r="V525" s="119" t="s">
        <v>15101</v>
      </c>
      <c r="W525" s="120">
        <v>2</v>
      </c>
      <c r="X525" s="104" t="s">
        <v>228</v>
      </c>
      <c r="Y525" s="104" t="s">
        <v>2721</v>
      </c>
      <c r="Z525" s="104" t="s">
        <v>2918</v>
      </c>
      <c r="AA525" s="104" t="s">
        <v>110</v>
      </c>
      <c r="AB525" s="104" t="s">
        <v>2919</v>
      </c>
      <c r="AC525" s="104" t="s">
        <v>19814</v>
      </c>
      <c r="AD525" s="104" t="s">
        <v>19811</v>
      </c>
      <c r="AE525" s="104" t="s">
        <v>16035</v>
      </c>
      <c r="AF525" s="104" t="s">
        <v>16036</v>
      </c>
      <c r="AG525" s="104" t="s">
        <v>185</v>
      </c>
      <c r="AH525" s="104" t="s">
        <v>2720</v>
      </c>
      <c r="AI525" s="143" t="s">
        <v>2922</v>
      </c>
    </row>
    <row r="526" spans="6:35" ht="15.75" x14ac:dyDescent="0.25">
      <c r="F526" s="312">
        <v>503</v>
      </c>
      <c r="G526" s="314" t="s">
        <v>111</v>
      </c>
      <c r="H526" s="239">
        <v>3</v>
      </c>
      <c r="I526" s="29" t="s">
        <v>228</v>
      </c>
      <c r="J526" s="29" t="s">
        <v>16037</v>
      </c>
      <c r="K526" s="29" t="s">
        <v>16038</v>
      </c>
      <c r="L526" s="29" t="s">
        <v>15119</v>
      </c>
      <c r="M526" s="29" t="s">
        <v>15120</v>
      </c>
      <c r="N526" s="29" t="s">
        <v>19815</v>
      </c>
      <c r="O526" s="29" t="s">
        <v>19816</v>
      </c>
      <c r="P526" s="29" t="s">
        <v>2718</v>
      </c>
      <c r="Q526" s="29" t="s">
        <v>2719</v>
      </c>
      <c r="R526" s="29" t="s">
        <v>19817</v>
      </c>
      <c r="S526" s="29" t="s">
        <v>16042</v>
      </c>
      <c r="T526" s="143" t="s">
        <v>19818</v>
      </c>
      <c r="U526" s="283" t="s">
        <v>185</v>
      </c>
      <c r="V526" s="119" t="s">
        <v>15101</v>
      </c>
      <c r="W526" s="120">
        <v>3</v>
      </c>
      <c r="X526" s="104" t="s">
        <v>228</v>
      </c>
      <c r="Y526" s="104" t="s">
        <v>2722</v>
      </c>
      <c r="Z526" s="104" t="s">
        <v>2923</v>
      </c>
      <c r="AA526" s="104" t="s">
        <v>112</v>
      </c>
      <c r="AB526" s="104" t="s">
        <v>2924</v>
      </c>
      <c r="AC526" s="104" t="s">
        <v>19819</v>
      </c>
      <c r="AD526" s="104" t="s">
        <v>19817</v>
      </c>
      <c r="AE526" s="104" t="s">
        <v>16045</v>
      </c>
      <c r="AF526" s="104" t="s">
        <v>16046</v>
      </c>
      <c r="AG526" s="104" t="s">
        <v>185</v>
      </c>
      <c r="AH526" s="104" t="s">
        <v>2720</v>
      </c>
      <c r="AI526" s="143" t="s">
        <v>2927</v>
      </c>
    </row>
    <row r="527" spans="6:35" ht="15.75" x14ac:dyDescent="0.25">
      <c r="F527" s="312">
        <v>504</v>
      </c>
      <c r="G527" s="314" t="s">
        <v>113</v>
      </c>
      <c r="H527" s="239">
        <v>4</v>
      </c>
      <c r="I527" s="29" t="s">
        <v>228</v>
      </c>
      <c r="J527" s="29" t="s">
        <v>16047</v>
      </c>
      <c r="K527" s="29" t="s">
        <v>16048</v>
      </c>
      <c r="L527" s="29" t="s">
        <v>15131</v>
      </c>
      <c r="M527" s="29" t="s">
        <v>15132</v>
      </c>
      <c r="N527" s="29" t="s">
        <v>19820</v>
      </c>
      <c r="O527" s="29" t="s">
        <v>19821</v>
      </c>
      <c r="P527" s="29" t="s">
        <v>2718</v>
      </c>
      <c r="Q527" s="29" t="s">
        <v>2719</v>
      </c>
      <c r="R527" s="29" t="s">
        <v>19822</v>
      </c>
      <c r="S527" s="29" t="s">
        <v>19823</v>
      </c>
      <c r="T527" s="143" t="s">
        <v>19824</v>
      </c>
      <c r="U527" s="283" t="s">
        <v>185</v>
      </c>
      <c r="V527" s="119" t="s">
        <v>15101</v>
      </c>
      <c r="W527" s="120">
        <v>4</v>
      </c>
      <c r="X527" s="104" t="s">
        <v>228</v>
      </c>
      <c r="Y527" s="104" t="s">
        <v>2723</v>
      </c>
      <c r="Z527" s="104" t="s">
        <v>2928</v>
      </c>
      <c r="AA527" s="104" t="s">
        <v>114</v>
      </c>
      <c r="AB527" s="104" t="s">
        <v>2929</v>
      </c>
      <c r="AC527" s="104" t="s">
        <v>19825</v>
      </c>
      <c r="AD527" s="104" t="s">
        <v>19822</v>
      </c>
      <c r="AE527" s="104" t="s">
        <v>16055</v>
      </c>
      <c r="AF527" s="104" t="s">
        <v>16056</v>
      </c>
      <c r="AG527" s="104" t="s">
        <v>185</v>
      </c>
      <c r="AH527" s="104" t="s">
        <v>2720</v>
      </c>
      <c r="AI527" s="143" t="s">
        <v>2932</v>
      </c>
    </row>
    <row r="528" spans="6:35" ht="15.75" x14ac:dyDescent="0.25">
      <c r="F528" s="312">
        <v>505</v>
      </c>
      <c r="G528" s="314" t="s">
        <v>115</v>
      </c>
      <c r="H528" s="239">
        <v>5</v>
      </c>
      <c r="I528" s="29" t="s">
        <v>228</v>
      </c>
      <c r="J528" s="29" t="s">
        <v>16057</v>
      </c>
      <c r="K528" s="29" t="s">
        <v>16058</v>
      </c>
      <c r="L528" s="29" t="s">
        <v>15143</v>
      </c>
      <c r="M528" s="29" t="s">
        <v>15144</v>
      </c>
      <c r="N528" s="29" t="s">
        <v>19826</v>
      </c>
      <c r="O528" s="29" t="s">
        <v>19827</v>
      </c>
      <c r="P528" s="29" t="s">
        <v>2718</v>
      </c>
      <c r="Q528" s="29" t="s">
        <v>2719</v>
      </c>
      <c r="R528" s="29" t="s">
        <v>19828</v>
      </c>
      <c r="S528" s="29" t="s">
        <v>19829</v>
      </c>
      <c r="T528" s="143" t="s">
        <v>19830</v>
      </c>
      <c r="U528" s="283" t="s">
        <v>185</v>
      </c>
      <c r="V528" s="119" t="s">
        <v>15101</v>
      </c>
      <c r="W528" s="120">
        <v>5</v>
      </c>
      <c r="X528" s="104" t="s">
        <v>228</v>
      </c>
      <c r="Y528" s="104" t="s">
        <v>2724</v>
      </c>
      <c r="Z528" s="104" t="s">
        <v>2933</v>
      </c>
      <c r="AA528" s="104" t="s">
        <v>116</v>
      </c>
      <c r="AB528" s="104" t="s">
        <v>2934</v>
      </c>
      <c r="AC528" s="104" t="s">
        <v>19831</v>
      </c>
      <c r="AD528" s="104" t="s">
        <v>19828</v>
      </c>
      <c r="AE528" s="104" t="s">
        <v>16063</v>
      </c>
      <c r="AF528" s="104" t="s">
        <v>16064</v>
      </c>
      <c r="AG528" s="104" t="s">
        <v>185</v>
      </c>
      <c r="AH528" s="104" t="s">
        <v>2720</v>
      </c>
      <c r="AI528" s="143" t="s">
        <v>2937</v>
      </c>
    </row>
    <row r="529" spans="6:35" ht="15.75" x14ac:dyDescent="0.25">
      <c r="F529" s="312">
        <v>506</v>
      </c>
      <c r="G529" s="314" t="s">
        <v>117</v>
      </c>
      <c r="H529" s="239">
        <v>6</v>
      </c>
      <c r="I529" s="29" t="s">
        <v>191</v>
      </c>
      <c r="J529" s="29" t="s">
        <v>15729</v>
      </c>
      <c r="K529" s="29" t="s">
        <v>15730</v>
      </c>
      <c r="L529" s="29" t="s">
        <v>15094</v>
      </c>
      <c r="M529" s="29" t="s">
        <v>15095</v>
      </c>
      <c r="N529" s="29" t="s">
        <v>19832</v>
      </c>
      <c r="O529" s="29" t="s">
        <v>19833</v>
      </c>
      <c r="P529" s="29" t="s">
        <v>2726</v>
      </c>
      <c r="Q529" s="29" t="s">
        <v>2727</v>
      </c>
      <c r="R529" s="29" t="s">
        <v>19834</v>
      </c>
      <c r="S529" s="29" t="s">
        <v>19835</v>
      </c>
      <c r="T529" s="143" t="s">
        <v>19836</v>
      </c>
      <c r="U529" s="283" t="s">
        <v>2728</v>
      </c>
      <c r="V529" s="119" t="s">
        <v>15101</v>
      </c>
      <c r="W529" s="120">
        <v>6</v>
      </c>
      <c r="X529" s="104" t="s">
        <v>191</v>
      </c>
      <c r="Y529" s="104" t="s">
        <v>2725</v>
      </c>
      <c r="Z529" s="104" t="s">
        <v>2938</v>
      </c>
      <c r="AA529" s="104" t="s">
        <v>108</v>
      </c>
      <c r="AB529" s="104" t="s">
        <v>2939</v>
      </c>
      <c r="AC529" s="104" t="s">
        <v>19837</v>
      </c>
      <c r="AD529" s="104" t="s">
        <v>19834</v>
      </c>
      <c r="AE529" s="104" t="s">
        <v>15737</v>
      </c>
      <c r="AF529" s="104" t="s">
        <v>15738</v>
      </c>
      <c r="AG529" s="104" t="s">
        <v>2728</v>
      </c>
      <c r="AH529" s="104" t="s">
        <v>2720</v>
      </c>
      <c r="AI529" s="143" t="s">
        <v>2942</v>
      </c>
    </row>
    <row r="530" spans="6:35" ht="15.75" x14ac:dyDescent="0.25">
      <c r="F530" s="312">
        <v>507</v>
      </c>
      <c r="G530" s="314" t="s">
        <v>119</v>
      </c>
      <c r="H530" s="239">
        <v>7</v>
      </c>
      <c r="I530" s="29" t="s">
        <v>191</v>
      </c>
      <c r="J530" s="29" t="s">
        <v>15739</v>
      </c>
      <c r="K530" s="29" t="s">
        <v>15740</v>
      </c>
      <c r="L530" s="29" t="s">
        <v>15107</v>
      </c>
      <c r="M530" s="29" t="s">
        <v>15108</v>
      </c>
      <c r="N530" s="29" t="s">
        <v>19838</v>
      </c>
      <c r="O530" s="29" t="s">
        <v>19839</v>
      </c>
      <c r="P530" s="29" t="s">
        <v>2726</v>
      </c>
      <c r="Q530" s="29" t="s">
        <v>2727</v>
      </c>
      <c r="R530" s="29" t="s">
        <v>19840</v>
      </c>
      <c r="S530" s="29" t="s">
        <v>19841</v>
      </c>
      <c r="T530" s="143" t="s">
        <v>19842</v>
      </c>
      <c r="U530" s="283" t="s">
        <v>2728</v>
      </c>
      <c r="V530" s="119" t="s">
        <v>15101</v>
      </c>
      <c r="W530" s="120">
        <v>7</v>
      </c>
      <c r="X530" s="104" t="s">
        <v>191</v>
      </c>
      <c r="Y530" s="104" t="s">
        <v>2729</v>
      </c>
      <c r="Z530" s="104" t="s">
        <v>2943</v>
      </c>
      <c r="AA530" s="104" t="s">
        <v>110</v>
      </c>
      <c r="AB530" s="104" t="s">
        <v>2944</v>
      </c>
      <c r="AC530" s="104" t="s">
        <v>19843</v>
      </c>
      <c r="AD530" s="104" t="s">
        <v>19840</v>
      </c>
      <c r="AE530" s="104" t="s">
        <v>19844</v>
      </c>
      <c r="AF530" s="104" t="s">
        <v>19845</v>
      </c>
      <c r="AG530" s="104" t="s">
        <v>2728</v>
      </c>
      <c r="AH530" s="104" t="s">
        <v>2720</v>
      </c>
      <c r="AI530" s="143" t="s">
        <v>2947</v>
      </c>
    </row>
    <row r="531" spans="6:35" ht="15.75" x14ac:dyDescent="0.25">
      <c r="F531" s="312">
        <v>508</v>
      </c>
      <c r="G531" s="314" t="s">
        <v>120</v>
      </c>
      <c r="H531" s="239">
        <v>8</v>
      </c>
      <c r="I531" s="29" t="s">
        <v>191</v>
      </c>
      <c r="J531" s="29" t="s">
        <v>15749</v>
      </c>
      <c r="K531" s="29" t="s">
        <v>15750</v>
      </c>
      <c r="L531" s="29" t="s">
        <v>15119</v>
      </c>
      <c r="M531" s="29" t="s">
        <v>15120</v>
      </c>
      <c r="N531" s="29" t="s">
        <v>19846</v>
      </c>
      <c r="O531" s="29" t="s">
        <v>19847</v>
      </c>
      <c r="P531" s="29" t="s">
        <v>2726</v>
      </c>
      <c r="Q531" s="29" t="s">
        <v>2727</v>
      </c>
      <c r="R531" s="29" t="s">
        <v>19848</v>
      </c>
      <c r="S531" s="29" t="s">
        <v>15754</v>
      </c>
      <c r="T531" s="143" t="s">
        <v>19849</v>
      </c>
      <c r="U531" s="283" t="s">
        <v>2728</v>
      </c>
      <c r="V531" s="119" t="s">
        <v>15101</v>
      </c>
      <c r="W531" s="120">
        <v>8</v>
      </c>
      <c r="X531" s="104" t="s">
        <v>191</v>
      </c>
      <c r="Y531" s="104" t="s">
        <v>2730</v>
      </c>
      <c r="Z531" s="104" t="s">
        <v>2948</v>
      </c>
      <c r="AA531" s="104" t="s">
        <v>112</v>
      </c>
      <c r="AB531" s="104" t="s">
        <v>2949</v>
      </c>
      <c r="AC531" s="104" t="s">
        <v>19850</v>
      </c>
      <c r="AD531" s="104" t="s">
        <v>19848</v>
      </c>
      <c r="AE531" s="104" t="s">
        <v>15757</v>
      </c>
      <c r="AF531" s="104" t="s">
        <v>15758</v>
      </c>
      <c r="AG531" s="104" t="s">
        <v>2728</v>
      </c>
      <c r="AH531" s="104" t="s">
        <v>2720</v>
      </c>
      <c r="AI531" s="143" t="s">
        <v>2952</v>
      </c>
    </row>
    <row r="532" spans="6:35" ht="15.75" x14ac:dyDescent="0.25">
      <c r="F532" s="312">
        <v>509</v>
      </c>
      <c r="G532" s="314" t="s">
        <v>121</v>
      </c>
      <c r="H532" s="239">
        <v>9</v>
      </c>
      <c r="I532" s="29" t="s">
        <v>191</v>
      </c>
      <c r="J532" s="29" t="s">
        <v>15759</v>
      </c>
      <c r="K532" s="29" t="s">
        <v>15760</v>
      </c>
      <c r="L532" s="29" t="s">
        <v>15131</v>
      </c>
      <c r="M532" s="29" t="s">
        <v>15132</v>
      </c>
      <c r="N532" s="29" t="s">
        <v>19851</v>
      </c>
      <c r="O532" s="29" t="s">
        <v>19852</v>
      </c>
      <c r="P532" s="29" t="s">
        <v>2726</v>
      </c>
      <c r="Q532" s="29" t="s">
        <v>2727</v>
      </c>
      <c r="R532" s="29" t="s">
        <v>19853</v>
      </c>
      <c r="S532" s="29" t="s">
        <v>19854</v>
      </c>
      <c r="T532" s="143" t="s">
        <v>19855</v>
      </c>
      <c r="U532" s="283" t="s">
        <v>2728</v>
      </c>
      <c r="V532" s="119" t="s">
        <v>15101</v>
      </c>
      <c r="W532" s="120">
        <v>9</v>
      </c>
      <c r="X532" s="104" t="s">
        <v>191</v>
      </c>
      <c r="Y532" s="104" t="s">
        <v>2731</v>
      </c>
      <c r="Z532" s="104" t="s">
        <v>2953</v>
      </c>
      <c r="AA532" s="104" t="s">
        <v>114</v>
      </c>
      <c r="AB532" s="104" t="s">
        <v>2954</v>
      </c>
      <c r="AC532" s="104" t="s">
        <v>19856</v>
      </c>
      <c r="AD532" s="104" t="s">
        <v>19853</v>
      </c>
      <c r="AE532" s="104" t="s">
        <v>15767</v>
      </c>
      <c r="AF532" s="104" t="s">
        <v>15768</v>
      </c>
      <c r="AG532" s="104" t="s">
        <v>2728</v>
      </c>
      <c r="AH532" s="104" t="s">
        <v>2720</v>
      </c>
      <c r="AI532" s="143" t="s">
        <v>2957</v>
      </c>
    </row>
    <row r="533" spans="6:35" ht="15.75" x14ac:dyDescent="0.25">
      <c r="F533" s="312">
        <v>510</v>
      </c>
      <c r="G533" s="314" t="s">
        <v>122</v>
      </c>
      <c r="H533" s="239">
        <v>10</v>
      </c>
      <c r="I533" s="29" t="s">
        <v>191</v>
      </c>
      <c r="J533" s="29" t="s">
        <v>15769</v>
      </c>
      <c r="K533" s="29" t="s">
        <v>15770</v>
      </c>
      <c r="L533" s="29" t="s">
        <v>15143</v>
      </c>
      <c r="M533" s="29" t="s">
        <v>15144</v>
      </c>
      <c r="N533" s="29" t="s">
        <v>19857</v>
      </c>
      <c r="O533" s="29" t="s">
        <v>19858</v>
      </c>
      <c r="P533" s="29" t="s">
        <v>2726</v>
      </c>
      <c r="Q533" s="29" t="s">
        <v>2727</v>
      </c>
      <c r="R533" s="29" t="s">
        <v>19859</v>
      </c>
      <c r="S533" s="29" t="s">
        <v>19860</v>
      </c>
      <c r="T533" s="143" t="s">
        <v>19861</v>
      </c>
      <c r="U533" s="283" t="s">
        <v>2728</v>
      </c>
      <c r="V533" s="119" t="s">
        <v>15101</v>
      </c>
      <c r="W533" s="120">
        <v>10</v>
      </c>
      <c r="X533" s="104" t="s">
        <v>191</v>
      </c>
      <c r="Y533" s="104" t="s">
        <v>2732</v>
      </c>
      <c r="Z533" s="104" t="s">
        <v>2958</v>
      </c>
      <c r="AA533" s="104" t="s">
        <v>116</v>
      </c>
      <c r="AB533" s="104" t="s">
        <v>2959</v>
      </c>
      <c r="AC533" s="104" t="s">
        <v>19862</v>
      </c>
      <c r="AD533" s="104" t="s">
        <v>19859</v>
      </c>
      <c r="AE533" s="104" t="s">
        <v>15775</v>
      </c>
      <c r="AF533" s="104" t="s">
        <v>15776</v>
      </c>
      <c r="AG533" s="104" t="s">
        <v>2728</v>
      </c>
      <c r="AH533" s="104" t="s">
        <v>2720</v>
      </c>
      <c r="AI533" s="143" t="s">
        <v>2962</v>
      </c>
    </row>
    <row r="534" spans="6:35" ht="15.75" x14ac:dyDescent="0.25">
      <c r="F534" s="312">
        <v>511</v>
      </c>
      <c r="G534" s="314" t="s">
        <v>123</v>
      </c>
      <c r="H534" s="239">
        <v>11</v>
      </c>
      <c r="I534" s="29" t="s">
        <v>184</v>
      </c>
      <c r="J534" s="29" t="s">
        <v>15681</v>
      </c>
      <c r="K534" s="29" t="s">
        <v>15682</v>
      </c>
      <c r="L534" s="29" t="s">
        <v>15094</v>
      </c>
      <c r="M534" s="29" t="s">
        <v>15095</v>
      </c>
      <c r="N534" s="29" t="s">
        <v>19863</v>
      </c>
      <c r="O534" s="29" t="s">
        <v>19864</v>
      </c>
      <c r="P534" s="29" t="s">
        <v>2734</v>
      </c>
      <c r="Q534" s="29" t="s">
        <v>2735</v>
      </c>
      <c r="R534" s="29" t="s">
        <v>19865</v>
      </c>
      <c r="S534" s="29" t="s">
        <v>19866</v>
      </c>
      <c r="T534" s="143" t="s">
        <v>19867</v>
      </c>
      <c r="U534" s="283" t="s">
        <v>185</v>
      </c>
      <c r="V534" s="119" t="s">
        <v>15101</v>
      </c>
      <c r="W534" s="120">
        <v>11</v>
      </c>
      <c r="X534" s="104" t="s">
        <v>184</v>
      </c>
      <c r="Y534" s="104" t="s">
        <v>2733</v>
      </c>
      <c r="Z534" s="104" t="s">
        <v>2963</v>
      </c>
      <c r="AA534" s="104" t="s">
        <v>108</v>
      </c>
      <c r="AB534" s="104" t="s">
        <v>2964</v>
      </c>
      <c r="AC534" s="104" t="s">
        <v>19868</v>
      </c>
      <c r="AD534" s="104" t="s">
        <v>19865</v>
      </c>
      <c r="AE534" s="104" t="s">
        <v>15689</v>
      </c>
      <c r="AF534" s="104" t="s">
        <v>15690</v>
      </c>
      <c r="AG534" s="104" t="s">
        <v>185</v>
      </c>
      <c r="AH534" s="104" t="s">
        <v>2720</v>
      </c>
      <c r="AI534" s="143" t="s">
        <v>2967</v>
      </c>
    </row>
    <row r="535" spans="6:35" ht="15.75" x14ac:dyDescent="0.25">
      <c r="F535" s="312">
        <v>512</v>
      </c>
      <c r="G535" s="314" t="s">
        <v>125</v>
      </c>
      <c r="H535" s="239">
        <v>12</v>
      </c>
      <c r="I535" s="29" t="s">
        <v>184</v>
      </c>
      <c r="J535" s="29" t="s">
        <v>15691</v>
      </c>
      <c r="K535" s="29" t="s">
        <v>15692</v>
      </c>
      <c r="L535" s="29" t="s">
        <v>15107</v>
      </c>
      <c r="M535" s="29" t="s">
        <v>15108</v>
      </c>
      <c r="N535" s="29" t="s">
        <v>19869</v>
      </c>
      <c r="O535" s="29" t="s">
        <v>19870</v>
      </c>
      <c r="P535" s="29" t="s">
        <v>2734</v>
      </c>
      <c r="Q535" s="29" t="s">
        <v>2735</v>
      </c>
      <c r="R535" s="29" t="s">
        <v>19871</v>
      </c>
      <c r="S535" s="29" t="s">
        <v>19872</v>
      </c>
      <c r="T535" s="143" t="s">
        <v>19873</v>
      </c>
      <c r="U535" s="283" t="s">
        <v>185</v>
      </c>
      <c r="V535" s="119" t="s">
        <v>15101</v>
      </c>
      <c r="W535" s="120">
        <v>12</v>
      </c>
      <c r="X535" s="104" t="s">
        <v>184</v>
      </c>
      <c r="Y535" s="104" t="s">
        <v>2736</v>
      </c>
      <c r="Z535" s="104" t="s">
        <v>2968</v>
      </c>
      <c r="AA535" s="104" t="s">
        <v>110</v>
      </c>
      <c r="AB535" s="104" t="s">
        <v>2969</v>
      </c>
      <c r="AC535" s="104" t="s">
        <v>19874</v>
      </c>
      <c r="AD535" s="104" t="s">
        <v>19871</v>
      </c>
      <c r="AE535" s="104" t="s">
        <v>19875</v>
      </c>
      <c r="AF535" s="104" t="s">
        <v>19876</v>
      </c>
      <c r="AG535" s="104" t="s">
        <v>185</v>
      </c>
      <c r="AH535" s="104" t="s">
        <v>2720</v>
      </c>
      <c r="AI535" s="143" t="s">
        <v>2972</v>
      </c>
    </row>
    <row r="536" spans="6:35" ht="15.75" x14ac:dyDescent="0.25">
      <c r="F536" s="312">
        <v>513</v>
      </c>
      <c r="G536" s="314" t="s">
        <v>126</v>
      </c>
      <c r="H536" s="239">
        <v>13</v>
      </c>
      <c r="I536" s="29" t="s">
        <v>184</v>
      </c>
      <c r="J536" s="29" t="s">
        <v>15701</v>
      </c>
      <c r="K536" s="29" t="s">
        <v>15702</v>
      </c>
      <c r="L536" s="29" t="s">
        <v>15119</v>
      </c>
      <c r="M536" s="29" t="s">
        <v>15120</v>
      </c>
      <c r="N536" s="29" t="s">
        <v>19877</v>
      </c>
      <c r="O536" s="29" t="s">
        <v>19878</v>
      </c>
      <c r="P536" s="29" t="s">
        <v>2734</v>
      </c>
      <c r="Q536" s="29" t="s">
        <v>2735</v>
      </c>
      <c r="R536" s="29" t="s">
        <v>19879</v>
      </c>
      <c r="S536" s="29" t="s">
        <v>15706</v>
      </c>
      <c r="T536" s="143" t="s">
        <v>19880</v>
      </c>
      <c r="U536" s="283" t="s">
        <v>185</v>
      </c>
      <c r="V536" s="119" t="s">
        <v>15101</v>
      </c>
      <c r="W536" s="120">
        <v>13</v>
      </c>
      <c r="X536" s="104" t="s">
        <v>184</v>
      </c>
      <c r="Y536" s="104" t="s">
        <v>2737</v>
      </c>
      <c r="Z536" s="104" t="s">
        <v>2973</v>
      </c>
      <c r="AA536" s="104" t="s">
        <v>112</v>
      </c>
      <c r="AB536" s="104" t="s">
        <v>2974</v>
      </c>
      <c r="AC536" s="104" t="s">
        <v>19881</v>
      </c>
      <c r="AD536" s="104" t="s">
        <v>19879</v>
      </c>
      <c r="AE536" s="104" t="s">
        <v>15709</v>
      </c>
      <c r="AF536" s="104" t="s">
        <v>15710</v>
      </c>
      <c r="AG536" s="104" t="s">
        <v>185</v>
      </c>
      <c r="AH536" s="104" t="s">
        <v>2720</v>
      </c>
      <c r="AI536" s="143" t="s">
        <v>2977</v>
      </c>
    </row>
    <row r="537" spans="6:35" ht="15.75" x14ac:dyDescent="0.25">
      <c r="F537" s="312">
        <v>514</v>
      </c>
      <c r="G537" s="314" t="s">
        <v>127</v>
      </c>
      <c r="H537" s="239">
        <v>14</v>
      </c>
      <c r="I537" s="29" t="s">
        <v>184</v>
      </c>
      <c r="J537" s="29" t="s">
        <v>15711</v>
      </c>
      <c r="K537" s="29" t="s">
        <v>15712</v>
      </c>
      <c r="L537" s="29" t="s">
        <v>15131</v>
      </c>
      <c r="M537" s="29" t="s">
        <v>15132</v>
      </c>
      <c r="N537" s="29" t="s">
        <v>19882</v>
      </c>
      <c r="O537" s="29" t="s">
        <v>19883</v>
      </c>
      <c r="P537" s="29" t="s">
        <v>2734</v>
      </c>
      <c r="Q537" s="29" t="s">
        <v>2735</v>
      </c>
      <c r="R537" s="29" t="s">
        <v>19884</v>
      </c>
      <c r="S537" s="29" t="s">
        <v>19885</v>
      </c>
      <c r="T537" s="143" t="s">
        <v>19886</v>
      </c>
      <c r="U537" s="283" t="s">
        <v>185</v>
      </c>
      <c r="V537" s="119" t="s">
        <v>15101</v>
      </c>
      <c r="W537" s="120">
        <v>14</v>
      </c>
      <c r="X537" s="104" t="s">
        <v>184</v>
      </c>
      <c r="Y537" s="104" t="s">
        <v>2738</v>
      </c>
      <c r="Z537" s="104" t="s">
        <v>2978</v>
      </c>
      <c r="AA537" s="104" t="s">
        <v>114</v>
      </c>
      <c r="AB537" s="104" t="s">
        <v>2979</v>
      </c>
      <c r="AC537" s="104" t="s">
        <v>19887</v>
      </c>
      <c r="AD537" s="104" t="s">
        <v>19884</v>
      </c>
      <c r="AE537" s="104" t="s">
        <v>15719</v>
      </c>
      <c r="AF537" s="104" t="s">
        <v>15720</v>
      </c>
      <c r="AG537" s="104" t="s">
        <v>185</v>
      </c>
      <c r="AH537" s="104" t="s">
        <v>2720</v>
      </c>
      <c r="AI537" s="143" t="s">
        <v>2982</v>
      </c>
    </row>
    <row r="538" spans="6:35" ht="15.75" x14ac:dyDescent="0.25">
      <c r="F538" s="312">
        <v>515</v>
      </c>
      <c r="G538" s="314" t="s">
        <v>128</v>
      </c>
      <c r="H538" s="239">
        <v>15</v>
      </c>
      <c r="I538" s="29" t="s">
        <v>184</v>
      </c>
      <c r="J538" s="29" t="s">
        <v>15721</v>
      </c>
      <c r="K538" s="29" t="s">
        <v>15722</v>
      </c>
      <c r="L538" s="29" t="s">
        <v>15143</v>
      </c>
      <c r="M538" s="29" t="s">
        <v>15144</v>
      </c>
      <c r="N538" s="29" t="s">
        <v>19888</v>
      </c>
      <c r="O538" s="29" t="s">
        <v>19889</v>
      </c>
      <c r="P538" s="29" t="s">
        <v>2734</v>
      </c>
      <c r="Q538" s="29" t="s">
        <v>2735</v>
      </c>
      <c r="R538" s="29" t="s">
        <v>19890</v>
      </c>
      <c r="S538" s="29" t="s">
        <v>19891</v>
      </c>
      <c r="T538" s="143" t="s">
        <v>19892</v>
      </c>
      <c r="U538" s="283" t="s">
        <v>185</v>
      </c>
      <c r="V538" s="119" t="s">
        <v>15101</v>
      </c>
      <c r="W538" s="120">
        <v>15</v>
      </c>
      <c r="X538" s="104" t="s">
        <v>184</v>
      </c>
      <c r="Y538" s="104" t="s">
        <v>2739</v>
      </c>
      <c r="Z538" s="104" t="s">
        <v>2983</v>
      </c>
      <c r="AA538" s="104" t="s">
        <v>116</v>
      </c>
      <c r="AB538" s="104" t="s">
        <v>2984</v>
      </c>
      <c r="AC538" s="104" t="s">
        <v>19893</v>
      </c>
      <c r="AD538" s="104" t="s">
        <v>19890</v>
      </c>
      <c r="AE538" s="104" t="s">
        <v>15727</v>
      </c>
      <c r="AF538" s="104" t="s">
        <v>15728</v>
      </c>
      <c r="AG538" s="104" t="s">
        <v>185</v>
      </c>
      <c r="AH538" s="104" t="s">
        <v>2720</v>
      </c>
      <c r="AI538" s="143" t="s">
        <v>2987</v>
      </c>
    </row>
    <row r="539" spans="6:35" ht="15.75" x14ac:dyDescent="0.25">
      <c r="F539" s="312">
        <v>516</v>
      </c>
      <c r="G539" s="314" t="s">
        <v>129</v>
      </c>
      <c r="H539" s="239">
        <v>16</v>
      </c>
      <c r="I539" s="29" t="s">
        <v>197</v>
      </c>
      <c r="J539" s="29" t="s">
        <v>15777</v>
      </c>
      <c r="K539" s="29" t="s">
        <v>15778</v>
      </c>
      <c r="L539" s="29" t="s">
        <v>15094</v>
      </c>
      <c r="M539" s="29" t="s">
        <v>15095</v>
      </c>
      <c r="N539" s="29" t="s">
        <v>19894</v>
      </c>
      <c r="O539" s="29" t="s">
        <v>19895</v>
      </c>
      <c r="P539" s="29" t="s">
        <v>2741</v>
      </c>
      <c r="Q539" s="29" t="s">
        <v>2742</v>
      </c>
      <c r="R539" s="29" t="s">
        <v>19896</v>
      </c>
      <c r="S539" s="29" t="s">
        <v>15782</v>
      </c>
      <c r="T539" s="143" t="s">
        <v>19897</v>
      </c>
      <c r="U539" s="283" t="s">
        <v>204</v>
      </c>
      <c r="V539" s="119" t="s">
        <v>15101</v>
      </c>
      <c r="W539" s="120">
        <v>16</v>
      </c>
      <c r="X539" s="104" t="s">
        <v>197</v>
      </c>
      <c r="Y539" s="104" t="s">
        <v>2740</v>
      </c>
      <c r="Z539" s="104" t="s">
        <v>2988</v>
      </c>
      <c r="AA539" s="104" t="s">
        <v>108</v>
      </c>
      <c r="AB539" s="104" t="s">
        <v>2989</v>
      </c>
      <c r="AC539" s="104" t="s">
        <v>19898</v>
      </c>
      <c r="AD539" s="104" t="s">
        <v>19896</v>
      </c>
      <c r="AE539" s="104" t="s">
        <v>15785</v>
      </c>
      <c r="AF539" s="104" t="s">
        <v>15786</v>
      </c>
      <c r="AG539" s="104" t="s">
        <v>204</v>
      </c>
      <c r="AH539" s="104" t="s">
        <v>2720</v>
      </c>
      <c r="AI539" s="143" t="s">
        <v>2992</v>
      </c>
    </row>
    <row r="540" spans="6:35" ht="15.75" x14ac:dyDescent="0.25">
      <c r="F540" s="312">
        <v>517</v>
      </c>
      <c r="G540" s="314" t="s">
        <v>131</v>
      </c>
      <c r="H540" s="239">
        <v>17</v>
      </c>
      <c r="I540" s="29" t="s">
        <v>197</v>
      </c>
      <c r="J540" s="29" t="s">
        <v>15787</v>
      </c>
      <c r="K540" s="29" t="s">
        <v>15788</v>
      </c>
      <c r="L540" s="29" t="s">
        <v>15107</v>
      </c>
      <c r="M540" s="29" t="s">
        <v>15108</v>
      </c>
      <c r="N540" s="29" t="s">
        <v>19899</v>
      </c>
      <c r="O540" s="29" t="s">
        <v>19900</v>
      </c>
      <c r="P540" s="29" t="s">
        <v>2741</v>
      </c>
      <c r="Q540" s="29" t="s">
        <v>2742</v>
      </c>
      <c r="R540" s="29" t="s">
        <v>19901</v>
      </c>
      <c r="S540" s="29" t="s">
        <v>19902</v>
      </c>
      <c r="T540" s="143" t="s">
        <v>19903</v>
      </c>
      <c r="U540" s="283" t="s">
        <v>204</v>
      </c>
      <c r="V540" s="119" t="s">
        <v>15101</v>
      </c>
      <c r="W540" s="120">
        <v>17</v>
      </c>
      <c r="X540" s="104" t="s">
        <v>197</v>
      </c>
      <c r="Y540" s="104" t="s">
        <v>2743</v>
      </c>
      <c r="Z540" s="104" t="s">
        <v>2993</v>
      </c>
      <c r="AA540" s="104" t="s">
        <v>110</v>
      </c>
      <c r="AB540" s="104" t="s">
        <v>2994</v>
      </c>
      <c r="AC540" s="104" t="s">
        <v>19904</v>
      </c>
      <c r="AD540" s="104" t="s">
        <v>19901</v>
      </c>
      <c r="AE540" s="104" t="s">
        <v>19905</v>
      </c>
      <c r="AF540" s="104" t="s">
        <v>19906</v>
      </c>
      <c r="AG540" s="104" t="s">
        <v>204</v>
      </c>
      <c r="AH540" s="104" t="s">
        <v>2720</v>
      </c>
      <c r="AI540" s="143" t="s">
        <v>2997</v>
      </c>
    </row>
    <row r="541" spans="6:35" ht="15.75" x14ac:dyDescent="0.25">
      <c r="F541" s="312">
        <v>518</v>
      </c>
      <c r="G541" s="314" t="s">
        <v>132</v>
      </c>
      <c r="H541" s="239">
        <v>18</v>
      </c>
      <c r="I541" s="29" t="s">
        <v>197</v>
      </c>
      <c r="J541" s="29" t="s">
        <v>15797</v>
      </c>
      <c r="K541" s="29" t="s">
        <v>15798</v>
      </c>
      <c r="L541" s="29" t="s">
        <v>15119</v>
      </c>
      <c r="M541" s="29" t="s">
        <v>15120</v>
      </c>
      <c r="N541" s="29" t="s">
        <v>19907</v>
      </c>
      <c r="O541" s="29" t="s">
        <v>19908</v>
      </c>
      <c r="P541" s="29" t="s">
        <v>2741</v>
      </c>
      <c r="Q541" s="29" t="s">
        <v>2742</v>
      </c>
      <c r="R541" s="29" t="s">
        <v>19909</v>
      </c>
      <c r="S541" s="29" t="s">
        <v>15802</v>
      </c>
      <c r="T541" s="143" t="s">
        <v>19910</v>
      </c>
      <c r="U541" s="283" t="s">
        <v>204</v>
      </c>
      <c r="V541" s="119" t="s">
        <v>15101</v>
      </c>
      <c r="W541" s="120">
        <v>18</v>
      </c>
      <c r="X541" s="104" t="s">
        <v>197</v>
      </c>
      <c r="Y541" s="104" t="s">
        <v>2744</v>
      </c>
      <c r="Z541" s="104" t="s">
        <v>2998</v>
      </c>
      <c r="AA541" s="104" t="s">
        <v>112</v>
      </c>
      <c r="AB541" s="104" t="s">
        <v>2999</v>
      </c>
      <c r="AC541" s="104" t="s">
        <v>19911</v>
      </c>
      <c r="AD541" s="104" t="s">
        <v>19909</v>
      </c>
      <c r="AE541" s="104" t="s">
        <v>15805</v>
      </c>
      <c r="AF541" s="104" t="s">
        <v>15806</v>
      </c>
      <c r="AG541" s="104" t="s">
        <v>204</v>
      </c>
      <c r="AH541" s="104" t="s">
        <v>2720</v>
      </c>
      <c r="AI541" s="143" t="s">
        <v>3002</v>
      </c>
    </row>
    <row r="542" spans="6:35" ht="15.75" x14ac:dyDescent="0.25">
      <c r="F542" s="312">
        <v>519</v>
      </c>
      <c r="G542" s="314" t="s">
        <v>133</v>
      </c>
      <c r="H542" s="239">
        <v>19</v>
      </c>
      <c r="I542" s="29" t="s">
        <v>197</v>
      </c>
      <c r="J542" s="29" t="s">
        <v>15807</v>
      </c>
      <c r="K542" s="29" t="s">
        <v>15808</v>
      </c>
      <c r="L542" s="29" t="s">
        <v>15131</v>
      </c>
      <c r="M542" s="29" t="s">
        <v>15132</v>
      </c>
      <c r="N542" s="29" t="s">
        <v>19912</v>
      </c>
      <c r="O542" s="29" t="s">
        <v>19913</v>
      </c>
      <c r="P542" s="29" t="s">
        <v>2741</v>
      </c>
      <c r="Q542" s="29" t="s">
        <v>2742</v>
      </c>
      <c r="R542" s="29" t="s">
        <v>19914</v>
      </c>
      <c r="S542" s="29" t="s">
        <v>19915</v>
      </c>
      <c r="T542" s="143" t="s">
        <v>19916</v>
      </c>
      <c r="U542" s="283" t="s">
        <v>204</v>
      </c>
      <c r="V542" s="119" t="s">
        <v>15101</v>
      </c>
      <c r="W542" s="120">
        <v>19</v>
      </c>
      <c r="X542" s="104" t="s">
        <v>197</v>
      </c>
      <c r="Y542" s="104" t="s">
        <v>2745</v>
      </c>
      <c r="Z542" s="104" t="s">
        <v>3003</v>
      </c>
      <c r="AA542" s="104" t="s">
        <v>114</v>
      </c>
      <c r="AB542" s="104" t="s">
        <v>3004</v>
      </c>
      <c r="AC542" s="104" t="s">
        <v>19917</v>
      </c>
      <c r="AD542" s="104" t="s">
        <v>19914</v>
      </c>
      <c r="AE542" s="104" t="s">
        <v>15815</v>
      </c>
      <c r="AF542" s="104" t="s">
        <v>15816</v>
      </c>
      <c r="AG542" s="104" t="s">
        <v>204</v>
      </c>
      <c r="AH542" s="104" t="s">
        <v>2720</v>
      </c>
      <c r="AI542" s="143" t="s">
        <v>3007</v>
      </c>
    </row>
    <row r="543" spans="6:35" ht="15.75" x14ac:dyDescent="0.25">
      <c r="F543" s="312">
        <v>520</v>
      </c>
      <c r="G543" s="314" t="s">
        <v>134</v>
      </c>
      <c r="H543" s="239">
        <v>20</v>
      </c>
      <c r="I543" s="29" t="s">
        <v>197</v>
      </c>
      <c r="J543" s="29" t="s">
        <v>15817</v>
      </c>
      <c r="K543" s="29" t="s">
        <v>15818</v>
      </c>
      <c r="L543" s="29" t="s">
        <v>15143</v>
      </c>
      <c r="M543" s="29" t="s">
        <v>15144</v>
      </c>
      <c r="N543" s="29" t="s">
        <v>19918</v>
      </c>
      <c r="O543" s="29" t="s">
        <v>19919</v>
      </c>
      <c r="P543" s="29" t="s">
        <v>2741</v>
      </c>
      <c r="Q543" s="29" t="s">
        <v>2742</v>
      </c>
      <c r="R543" s="29" t="s">
        <v>19920</v>
      </c>
      <c r="S543" s="29" t="s">
        <v>19921</v>
      </c>
      <c r="T543" s="143" t="s">
        <v>19922</v>
      </c>
      <c r="U543" s="283" t="s">
        <v>204</v>
      </c>
      <c r="V543" s="119" t="s">
        <v>15101</v>
      </c>
      <c r="W543" s="120">
        <v>20</v>
      </c>
      <c r="X543" s="104" t="s">
        <v>197</v>
      </c>
      <c r="Y543" s="104" t="s">
        <v>2746</v>
      </c>
      <c r="Z543" s="104" t="s">
        <v>3008</v>
      </c>
      <c r="AA543" s="104" t="s">
        <v>116</v>
      </c>
      <c r="AB543" s="104" t="s">
        <v>3009</v>
      </c>
      <c r="AC543" s="104" t="s">
        <v>19923</v>
      </c>
      <c r="AD543" s="104" t="s">
        <v>19920</v>
      </c>
      <c r="AE543" s="104" t="s">
        <v>15823</v>
      </c>
      <c r="AF543" s="104" t="s">
        <v>15824</v>
      </c>
      <c r="AG543" s="104" t="s">
        <v>204</v>
      </c>
      <c r="AH543" s="104" t="s">
        <v>2720</v>
      </c>
      <c r="AI543" s="143" t="s">
        <v>3012</v>
      </c>
    </row>
    <row r="544" spans="6:35" ht="15.75" x14ac:dyDescent="0.25">
      <c r="F544" s="312">
        <v>521</v>
      </c>
      <c r="G544" s="314" t="s">
        <v>135</v>
      </c>
      <c r="H544" s="239">
        <v>21</v>
      </c>
      <c r="I544" s="29" t="s">
        <v>136</v>
      </c>
      <c r="J544" s="29" t="s">
        <v>15297</v>
      </c>
      <c r="K544" s="29" t="s">
        <v>15298</v>
      </c>
      <c r="L544" s="29" t="s">
        <v>15094</v>
      </c>
      <c r="M544" s="29" t="s">
        <v>15095</v>
      </c>
      <c r="N544" s="29" t="s">
        <v>19924</v>
      </c>
      <c r="O544" s="29" t="s">
        <v>19925</v>
      </c>
      <c r="P544" s="29" t="s">
        <v>2748</v>
      </c>
      <c r="Q544" s="29" t="s">
        <v>2749</v>
      </c>
      <c r="R544" s="29" t="s">
        <v>19926</v>
      </c>
      <c r="S544" s="29" t="s">
        <v>19927</v>
      </c>
      <c r="T544" s="143" t="s">
        <v>15303</v>
      </c>
      <c r="U544" s="283" t="s">
        <v>2750</v>
      </c>
      <c r="V544" s="119" t="s">
        <v>15101</v>
      </c>
      <c r="W544" s="120">
        <v>21</v>
      </c>
      <c r="X544" s="104" t="s">
        <v>136</v>
      </c>
      <c r="Y544" s="104" t="s">
        <v>2747</v>
      </c>
      <c r="Z544" s="104" t="s">
        <v>3013</v>
      </c>
      <c r="AA544" s="104" t="s">
        <v>108</v>
      </c>
      <c r="AB544" s="104" t="s">
        <v>3014</v>
      </c>
      <c r="AC544" s="104" t="s">
        <v>19928</v>
      </c>
      <c r="AD544" s="104" t="s">
        <v>19926</v>
      </c>
      <c r="AE544" s="104" t="s">
        <v>15305</v>
      </c>
      <c r="AF544" s="104" t="s">
        <v>15306</v>
      </c>
      <c r="AG544" s="104" t="s">
        <v>2750</v>
      </c>
      <c r="AH544" s="104" t="s">
        <v>2720</v>
      </c>
      <c r="AI544" s="143" t="s">
        <v>3017</v>
      </c>
    </row>
    <row r="545" spans="6:35" ht="15.75" x14ac:dyDescent="0.25">
      <c r="F545" s="312">
        <v>522</v>
      </c>
      <c r="G545" s="314" t="s">
        <v>137</v>
      </c>
      <c r="H545" s="239">
        <v>22</v>
      </c>
      <c r="I545" s="29" t="s">
        <v>136</v>
      </c>
      <c r="J545" s="29" t="s">
        <v>15307</v>
      </c>
      <c r="K545" s="29" t="s">
        <v>15308</v>
      </c>
      <c r="L545" s="29" t="s">
        <v>15107</v>
      </c>
      <c r="M545" s="29" t="s">
        <v>15108</v>
      </c>
      <c r="N545" s="29" t="s">
        <v>19929</v>
      </c>
      <c r="O545" s="29" t="s">
        <v>19930</v>
      </c>
      <c r="P545" s="29" t="s">
        <v>2748</v>
      </c>
      <c r="Q545" s="29" t="s">
        <v>2749</v>
      </c>
      <c r="R545" s="29" t="s">
        <v>19931</v>
      </c>
      <c r="S545" s="29" t="s">
        <v>19932</v>
      </c>
      <c r="T545" s="143" t="s">
        <v>15313</v>
      </c>
      <c r="U545" s="283" t="s">
        <v>2750</v>
      </c>
      <c r="V545" s="119" t="s">
        <v>15101</v>
      </c>
      <c r="W545" s="120">
        <v>22</v>
      </c>
      <c r="X545" s="104" t="s">
        <v>136</v>
      </c>
      <c r="Y545" s="104" t="s">
        <v>2751</v>
      </c>
      <c r="Z545" s="104" t="s">
        <v>3018</v>
      </c>
      <c r="AA545" s="104" t="s">
        <v>110</v>
      </c>
      <c r="AB545" s="104" t="s">
        <v>3019</v>
      </c>
      <c r="AC545" s="104" t="s">
        <v>19933</v>
      </c>
      <c r="AD545" s="104" t="s">
        <v>19931</v>
      </c>
      <c r="AE545" s="104" t="s">
        <v>15315</v>
      </c>
      <c r="AF545" s="104" t="s">
        <v>15316</v>
      </c>
      <c r="AG545" s="104" t="s">
        <v>2750</v>
      </c>
      <c r="AH545" s="104" t="s">
        <v>2720</v>
      </c>
      <c r="AI545" s="143" t="s">
        <v>3022</v>
      </c>
    </row>
    <row r="546" spans="6:35" ht="15.75" x14ac:dyDescent="0.25">
      <c r="F546" s="312">
        <v>523</v>
      </c>
      <c r="G546" s="314" t="s">
        <v>138</v>
      </c>
      <c r="H546" s="239">
        <v>23</v>
      </c>
      <c r="I546" s="29" t="s">
        <v>136</v>
      </c>
      <c r="J546" s="29" t="s">
        <v>15317</v>
      </c>
      <c r="K546" s="29" t="s">
        <v>15318</v>
      </c>
      <c r="L546" s="29" t="s">
        <v>15119</v>
      </c>
      <c r="M546" s="29" t="s">
        <v>15120</v>
      </c>
      <c r="N546" s="29" t="s">
        <v>19934</v>
      </c>
      <c r="O546" s="29" t="s">
        <v>19935</v>
      </c>
      <c r="P546" s="29" t="s">
        <v>2748</v>
      </c>
      <c r="Q546" s="29" t="s">
        <v>2749</v>
      </c>
      <c r="R546" s="29" t="s">
        <v>19936</v>
      </c>
      <c r="S546" s="29" t="s">
        <v>15322</v>
      </c>
      <c r="T546" s="143" t="s">
        <v>15323</v>
      </c>
      <c r="U546" s="283" t="s">
        <v>2750</v>
      </c>
      <c r="V546" s="119" t="s">
        <v>15101</v>
      </c>
      <c r="W546" s="120">
        <v>23</v>
      </c>
      <c r="X546" s="104" t="s">
        <v>136</v>
      </c>
      <c r="Y546" s="104" t="s">
        <v>2752</v>
      </c>
      <c r="Z546" s="104" t="s">
        <v>3023</v>
      </c>
      <c r="AA546" s="104" t="s">
        <v>112</v>
      </c>
      <c r="AB546" s="104" t="s">
        <v>3024</v>
      </c>
      <c r="AC546" s="104" t="s">
        <v>19937</v>
      </c>
      <c r="AD546" s="104" t="s">
        <v>19936</v>
      </c>
      <c r="AE546" s="104" t="s">
        <v>15325</v>
      </c>
      <c r="AF546" s="104" t="s">
        <v>15326</v>
      </c>
      <c r="AG546" s="104" t="s">
        <v>2750</v>
      </c>
      <c r="AH546" s="104" t="s">
        <v>2720</v>
      </c>
      <c r="AI546" s="143" t="s">
        <v>3027</v>
      </c>
    </row>
    <row r="547" spans="6:35" ht="15.75" x14ac:dyDescent="0.25">
      <c r="F547" s="312">
        <v>524</v>
      </c>
      <c r="G547" s="314" t="s">
        <v>139</v>
      </c>
      <c r="H547" s="239">
        <v>24</v>
      </c>
      <c r="I547" s="29" t="s">
        <v>136</v>
      </c>
      <c r="J547" s="29" t="s">
        <v>15327</v>
      </c>
      <c r="K547" s="29" t="s">
        <v>15328</v>
      </c>
      <c r="L547" s="29" t="s">
        <v>15131</v>
      </c>
      <c r="M547" s="29" t="s">
        <v>15132</v>
      </c>
      <c r="N547" s="29" t="s">
        <v>19938</v>
      </c>
      <c r="O547" s="29" t="s">
        <v>19939</v>
      </c>
      <c r="P547" s="29" t="s">
        <v>2748</v>
      </c>
      <c r="Q547" s="29" t="s">
        <v>2749</v>
      </c>
      <c r="R547" s="29" t="s">
        <v>19940</v>
      </c>
      <c r="S547" s="29" t="s">
        <v>19941</v>
      </c>
      <c r="T547" s="143" t="s">
        <v>15333</v>
      </c>
      <c r="U547" s="283" t="s">
        <v>2750</v>
      </c>
      <c r="V547" s="119" t="s">
        <v>15101</v>
      </c>
      <c r="W547" s="120">
        <v>24</v>
      </c>
      <c r="X547" s="104" t="s">
        <v>136</v>
      </c>
      <c r="Y547" s="104" t="s">
        <v>2753</v>
      </c>
      <c r="Z547" s="104" t="s">
        <v>3028</v>
      </c>
      <c r="AA547" s="104" t="s">
        <v>114</v>
      </c>
      <c r="AB547" s="104" t="s">
        <v>3029</v>
      </c>
      <c r="AC547" s="104" t="s">
        <v>19942</v>
      </c>
      <c r="AD547" s="104" t="s">
        <v>19940</v>
      </c>
      <c r="AE547" s="104" t="s">
        <v>15335</v>
      </c>
      <c r="AF547" s="104" t="s">
        <v>15336</v>
      </c>
      <c r="AG547" s="104" t="s">
        <v>2750</v>
      </c>
      <c r="AH547" s="104" t="s">
        <v>2720</v>
      </c>
      <c r="AI547" s="143" t="s">
        <v>3032</v>
      </c>
    </row>
    <row r="548" spans="6:35" ht="15.75" x14ac:dyDescent="0.25">
      <c r="F548" s="312">
        <v>525</v>
      </c>
      <c r="G548" s="314" t="s">
        <v>140</v>
      </c>
      <c r="H548" s="239">
        <v>25</v>
      </c>
      <c r="I548" s="29" t="s">
        <v>136</v>
      </c>
      <c r="J548" s="29" t="s">
        <v>15337</v>
      </c>
      <c r="K548" s="29" t="s">
        <v>15338</v>
      </c>
      <c r="L548" s="29" t="s">
        <v>15143</v>
      </c>
      <c r="M548" s="29" t="s">
        <v>15144</v>
      </c>
      <c r="N548" s="29" t="s">
        <v>19943</v>
      </c>
      <c r="O548" s="29" t="s">
        <v>19944</v>
      </c>
      <c r="P548" s="29" t="s">
        <v>2748</v>
      </c>
      <c r="Q548" s="29" t="s">
        <v>2749</v>
      </c>
      <c r="R548" s="29" t="s">
        <v>19945</v>
      </c>
      <c r="S548" s="29" t="s">
        <v>19946</v>
      </c>
      <c r="T548" s="143" t="s">
        <v>15341</v>
      </c>
      <c r="U548" s="283" t="s">
        <v>2750</v>
      </c>
      <c r="V548" s="119" t="s">
        <v>15101</v>
      </c>
      <c r="W548" s="120">
        <v>25</v>
      </c>
      <c r="X548" s="104" t="s">
        <v>136</v>
      </c>
      <c r="Y548" s="104" t="s">
        <v>2754</v>
      </c>
      <c r="Z548" s="104" t="s">
        <v>3033</v>
      </c>
      <c r="AA548" s="104" t="s">
        <v>116</v>
      </c>
      <c r="AB548" s="104" t="s">
        <v>3034</v>
      </c>
      <c r="AC548" s="104" t="s">
        <v>19947</v>
      </c>
      <c r="AD548" s="104" t="s">
        <v>19945</v>
      </c>
      <c r="AE548" s="104" t="s">
        <v>15343</v>
      </c>
      <c r="AF548" s="104" t="s">
        <v>15344</v>
      </c>
      <c r="AG548" s="104" t="s">
        <v>2750</v>
      </c>
      <c r="AH548" s="104" t="s">
        <v>2720</v>
      </c>
      <c r="AI548" s="143" t="s">
        <v>3037</v>
      </c>
    </row>
    <row r="549" spans="6:35" ht="15.75" x14ac:dyDescent="0.25">
      <c r="F549" s="312">
        <v>526</v>
      </c>
      <c r="G549" s="314" t="s">
        <v>141</v>
      </c>
      <c r="H549" s="239">
        <v>26</v>
      </c>
      <c r="I549" s="29" t="s">
        <v>2755</v>
      </c>
      <c r="J549" s="29" t="s">
        <v>19948</v>
      </c>
      <c r="K549" s="29" t="s">
        <v>19949</v>
      </c>
      <c r="L549" s="29" t="s">
        <v>15094</v>
      </c>
      <c r="M549" s="29" t="s">
        <v>15095</v>
      </c>
      <c r="N549" s="29" t="s">
        <v>19950</v>
      </c>
      <c r="O549" s="29" t="s">
        <v>19951</v>
      </c>
      <c r="P549" s="29" t="s">
        <v>2757</v>
      </c>
      <c r="Q549" s="29" t="s">
        <v>2758</v>
      </c>
      <c r="R549" s="29" t="s">
        <v>19952</v>
      </c>
      <c r="S549" s="29" t="s">
        <v>19953</v>
      </c>
      <c r="T549" s="143" t="s">
        <v>19954</v>
      </c>
      <c r="U549" s="283" t="s">
        <v>2759</v>
      </c>
      <c r="V549" s="119" t="s">
        <v>15101</v>
      </c>
      <c r="W549" s="120">
        <v>26</v>
      </c>
      <c r="X549" s="104" t="s">
        <v>2755</v>
      </c>
      <c r="Y549" s="104" t="s">
        <v>2756</v>
      </c>
      <c r="Z549" s="104" t="s">
        <v>3038</v>
      </c>
      <c r="AA549" s="104" t="s">
        <v>108</v>
      </c>
      <c r="AB549" s="104" t="s">
        <v>3039</v>
      </c>
      <c r="AC549" s="104" t="s">
        <v>19955</v>
      </c>
      <c r="AD549" s="104" t="s">
        <v>19952</v>
      </c>
      <c r="AE549" s="104" t="s">
        <v>19956</v>
      </c>
      <c r="AF549" s="104" t="s">
        <v>19957</v>
      </c>
      <c r="AG549" s="104" t="s">
        <v>2759</v>
      </c>
      <c r="AH549" s="104" t="s">
        <v>2720</v>
      </c>
      <c r="AI549" s="143" t="s">
        <v>3042</v>
      </c>
    </row>
    <row r="550" spans="6:35" ht="15.75" x14ac:dyDescent="0.25">
      <c r="F550" s="312">
        <v>527</v>
      </c>
      <c r="G550" s="314" t="s">
        <v>143</v>
      </c>
      <c r="H550" s="239">
        <v>27</v>
      </c>
      <c r="I550" s="29" t="s">
        <v>2755</v>
      </c>
      <c r="J550" s="29" t="s">
        <v>19958</v>
      </c>
      <c r="K550" s="29" t="s">
        <v>19959</v>
      </c>
      <c r="L550" s="29" t="s">
        <v>15107</v>
      </c>
      <c r="M550" s="29" t="s">
        <v>15108</v>
      </c>
      <c r="N550" s="29" t="s">
        <v>19960</v>
      </c>
      <c r="O550" s="29" t="s">
        <v>19961</v>
      </c>
      <c r="P550" s="29" t="s">
        <v>2757</v>
      </c>
      <c r="Q550" s="29" t="s">
        <v>2758</v>
      </c>
      <c r="R550" s="29" t="s">
        <v>19962</v>
      </c>
      <c r="S550" s="29" t="s">
        <v>19963</v>
      </c>
      <c r="T550" s="143" t="s">
        <v>19964</v>
      </c>
      <c r="U550" s="283" t="s">
        <v>2759</v>
      </c>
      <c r="V550" s="119" t="s">
        <v>15101</v>
      </c>
      <c r="W550" s="120">
        <v>27</v>
      </c>
      <c r="X550" s="104" t="s">
        <v>2755</v>
      </c>
      <c r="Y550" s="104" t="s">
        <v>2760</v>
      </c>
      <c r="Z550" s="104" t="s">
        <v>3043</v>
      </c>
      <c r="AA550" s="104" t="s">
        <v>110</v>
      </c>
      <c r="AB550" s="104" t="s">
        <v>3044</v>
      </c>
      <c r="AC550" s="104" t="s">
        <v>19965</v>
      </c>
      <c r="AD550" s="104" t="s">
        <v>19962</v>
      </c>
      <c r="AE550" s="104" t="s">
        <v>19966</v>
      </c>
      <c r="AF550" s="104" t="s">
        <v>19967</v>
      </c>
      <c r="AG550" s="104" t="s">
        <v>2759</v>
      </c>
      <c r="AH550" s="104" t="s">
        <v>2720</v>
      </c>
      <c r="AI550" s="143" t="s">
        <v>3047</v>
      </c>
    </row>
    <row r="551" spans="6:35" ht="15.75" x14ac:dyDescent="0.25">
      <c r="F551" s="312">
        <v>528</v>
      </c>
      <c r="G551" s="314" t="s">
        <v>144</v>
      </c>
      <c r="H551" s="239">
        <v>28</v>
      </c>
      <c r="I551" s="29" t="s">
        <v>2755</v>
      </c>
      <c r="J551" s="29" t="s">
        <v>19968</v>
      </c>
      <c r="K551" s="29" t="s">
        <v>19969</v>
      </c>
      <c r="L551" s="29" t="s">
        <v>15119</v>
      </c>
      <c r="M551" s="29" t="s">
        <v>15120</v>
      </c>
      <c r="N551" s="29" t="s">
        <v>19970</v>
      </c>
      <c r="O551" s="29" t="s">
        <v>19971</v>
      </c>
      <c r="P551" s="29" t="s">
        <v>2757</v>
      </c>
      <c r="Q551" s="29" t="s">
        <v>2758</v>
      </c>
      <c r="R551" s="29" t="s">
        <v>19972</v>
      </c>
      <c r="S551" s="29" t="s">
        <v>19973</v>
      </c>
      <c r="T551" s="143" t="s">
        <v>19974</v>
      </c>
      <c r="U551" s="283" t="s">
        <v>2759</v>
      </c>
      <c r="V551" s="119" t="s">
        <v>15101</v>
      </c>
      <c r="W551" s="120">
        <v>28</v>
      </c>
      <c r="X551" s="104" t="s">
        <v>2755</v>
      </c>
      <c r="Y551" s="104" t="s">
        <v>2761</v>
      </c>
      <c r="Z551" s="104" t="s">
        <v>3048</v>
      </c>
      <c r="AA551" s="104" t="s">
        <v>112</v>
      </c>
      <c r="AB551" s="104" t="s">
        <v>3049</v>
      </c>
      <c r="AC551" s="104" t="s">
        <v>19975</v>
      </c>
      <c r="AD551" s="104" t="s">
        <v>19972</v>
      </c>
      <c r="AE551" s="104" t="s">
        <v>19976</v>
      </c>
      <c r="AF551" s="104" t="s">
        <v>19977</v>
      </c>
      <c r="AG551" s="104" t="s">
        <v>2759</v>
      </c>
      <c r="AH551" s="104" t="s">
        <v>2720</v>
      </c>
      <c r="AI551" s="143" t="s">
        <v>3052</v>
      </c>
    </row>
    <row r="552" spans="6:35" ht="15.75" x14ac:dyDescent="0.25">
      <c r="F552" s="312">
        <v>529</v>
      </c>
      <c r="G552" s="314" t="s">
        <v>145</v>
      </c>
      <c r="H552" s="239">
        <v>29</v>
      </c>
      <c r="I552" s="29" t="s">
        <v>2755</v>
      </c>
      <c r="J552" s="29" t="s">
        <v>19978</v>
      </c>
      <c r="K552" s="29" t="s">
        <v>19979</v>
      </c>
      <c r="L552" s="29" t="s">
        <v>15131</v>
      </c>
      <c r="M552" s="29" t="s">
        <v>15132</v>
      </c>
      <c r="N552" s="29" t="s">
        <v>19980</v>
      </c>
      <c r="O552" s="29" t="s">
        <v>19981</v>
      </c>
      <c r="P552" s="29" t="s">
        <v>2757</v>
      </c>
      <c r="Q552" s="29" t="s">
        <v>2758</v>
      </c>
      <c r="R552" s="29" t="s">
        <v>19982</v>
      </c>
      <c r="S552" s="29" t="s">
        <v>19983</v>
      </c>
      <c r="T552" s="143" t="s">
        <v>19984</v>
      </c>
      <c r="U552" s="283" t="s">
        <v>2759</v>
      </c>
      <c r="V552" s="119" t="s">
        <v>15101</v>
      </c>
      <c r="W552" s="120">
        <v>29</v>
      </c>
      <c r="X552" s="104" t="s">
        <v>2755</v>
      </c>
      <c r="Y552" s="104" t="s">
        <v>2762</v>
      </c>
      <c r="Z552" s="104" t="s">
        <v>3053</v>
      </c>
      <c r="AA552" s="104" t="s">
        <v>114</v>
      </c>
      <c r="AB552" s="104" t="s">
        <v>3054</v>
      </c>
      <c r="AC552" s="104" t="s">
        <v>19985</v>
      </c>
      <c r="AD552" s="104" t="s">
        <v>19982</v>
      </c>
      <c r="AE552" s="104" t="s">
        <v>19986</v>
      </c>
      <c r="AF552" s="104" t="s">
        <v>19987</v>
      </c>
      <c r="AG552" s="104" t="s">
        <v>2759</v>
      </c>
      <c r="AH552" s="104" t="s">
        <v>2720</v>
      </c>
      <c r="AI552" s="143" t="s">
        <v>3057</v>
      </c>
    </row>
    <row r="553" spans="6:35" ht="15.75" x14ac:dyDescent="0.25">
      <c r="F553" s="312">
        <v>530</v>
      </c>
      <c r="G553" s="314" t="s">
        <v>146</v>
      </c>
      <c r="H553" s="239">
        <v>30</v>
      </c>
      <c r="I553" s="29" t="s">
        <v>2755</v>
      </c>
      <c r="J553" s="29" t="s">
        <v>19988</v>
      </c>
      <c r="K553" s="29" t="s">
        <v>19989</v>
      </c>
      <c r="L553" s="29" t="s">
        <v>15143</v>
      </c>
      <c r="M553" s="29" t="s">
        <v>15144</v>
      </c>
      <c r="N553" s="29" t="s">
        <v>19990</v>
      </c>
      <c r="O553" s="29" t="s">
        <v>19991</v>
      </c>
      <c r="P553" s="29" t="s">
        <v>2757</v>
      </c>
      <c r="Q553" s="29" t="s">
        <v>2758</v>
      </c>
      <c r="R553" s="29" t="s">
        <v>19992</v>
      </c>
      <c r="S553" s="29" t="s">
        <v>19993</v>
      </c>
      <c r="T553" s="143" t="s">
        <v>19994</v>
      </c>
      <c r="U553" s="283" t="s">
        <v>2759</v>
      </c>
      <c r="V553" s="119" t="s">
        <v>15101</v>
      </c>
      <c r="W553" s="120">
        <v>30</v>
      </c>
      <c r="X553" s="104" t="s">
        <v>2755</v>
      </c>
      <c r="Y553" s="104" t="s">
        <v>2763</v>
      </c>
      <c r="Z553" s="104" t="s">
        <v>3058</v>
      </c>
      <c r="AA553" s="104" t="s">
        <v>116</v>
      </c>
      <c r="AB553" s="104" t="s">
        <v>3059</v>
      </c>
      <c r="AC553" s="104" t="s">
        <v>19995</v>
      </c>
      <c r="AD553" s="104" t="s">
        <v>19992</v>
      </c>
      <c r="AE553" s="104" t="s">
        <v>19996</v>
      </c>
      <c r="AF553" s="104" t="s">
        <v>19997</v>
      </c>
      <c r="AG553" s="104" t="s">
        <v>2759</v>
      </c>
      <c r="AH553" s="104" t="s">
        <v>2720</v>
      </c>
      <c r="AI553" s="143" t="s">
        <v>3062</v>
      </c>
    </row>
    <row r="554" spans="6:35" ht="15.75" x14ac:dyDescent="0.25">
      <c r="F554" s="312">
        <v>531</v>
      </c>
      <c r="G554" s="314" t="s">
        <v>147</v>
      </c>
      <c r="H554" s="234">
        <v>31</v>
      </c>
      <c r="I554" s="2" t="s">
        <v>2764</v>
      </c>
      <c r="J554" s="2" t="s">
        <v>19998</v>
      </c>
      <c r="K554" s="2" t="s">
        <v>19999</v>
      </c>
      <c r="L554" s="2" t="s">
        <v>15094</v>
      </c>
      <c r="M554" s="2" t="s">
        <v>15095</v>
      </c>
      <c r="N554" s="2" t="s">
        <v>20000</v>
      </c>
      <c r="O554" s="2" t="s">
        <v>20001</v>
      </c>
      <c r="P554" s="2" t="s">
        <v>2766</v>
      </c>
      <c r="Q554" s="2" t="s">
        <v>2767</v>
      </c>
      <c r="R554" s="2" t="s">
        <v>20002</v>
      </c>
      <c r="S554" s="2" t="s">
        <v>20003</v>
      </c>
      <c r="T554" s="144" t="s">
        <v>20004</v>
      </c>
      <c r="U554" s="283" t="s">
        <v>2768</v>
      </c>
      <c r="V554" s="121" t="s">
        <v>15101</v>
      </c>
      <c r="W554" s="122">
        <v>31</v>
      </c>
      <c r="X554" s="97" t="s">
        <v>2764</v>
      </c>
      <c r="Y554" s="97" t="s">
        <v>2765</v>
      </c>
      <c r="Z554" s="97" t="s">
        <v>3063</v>
      </c>
      <c r="AA554" s="97" t="s">
        <v>108</v>
      </c>
      <c r="AB554" s="97" t="s">
        <v>3064</v>
      </c>
      <c r="AC554" s="97" t="s">
        <v>20005</v>
      </c>
      <c r="AD554" s="97" t="s">
        <v>20002</v>
      </c>
      <c r="AE554" s="97" t="s">
        <v>20006</v>
      </c>
      <c r="AF554" s="97" t="s">
        <v>20007</v>
      </c>
      <c r="AG554" s="97" t="s">
        <v>2768</v>
      </c>
      <c r="AH554" s="97" t="s">
        <v>2720</v>
      </c>
      <c r="AI554" s="144" t="s">
        <v>3067</v>
      </c>
    </row>
    <row r="555" spans="6:35" ht="15.75" x14ac:dyDescent="0.25">
      <c r="F555" s="312">
        <v>532</v>
      </c>
      <c r="G555" s="314" t="s">
        <v>149</v>
      </c>
      <c r="H555" s="234">
        <v>32</v>
      </c>
      <c r="I555" s="2" t="s">
        <v>2764</v>
      </c>
      <c r="J555" s="2" t="s">
        <v>20008</v>
      </c>
      <c r="K555" s="2" t="s">
        <v>20009</v>
      </c>
      <c r="L555" s="2" t="s">
        <v>15107</v>
      </c>
      <c r="M555" s="2" t="s">
        <v>15108</v>
      </c>
      <c r="N555" s="2" t="s">
        <v>20010</v>
      </c>
      <c r="O555" s="2" t="s">
        <v>20011</v>
      </c>
      <c r="P555" s="2" t="s">
        <v>2766</v>
      </c>
      <c r="Q555" s="2" t="s">
        <v>2767</v>
      </c>
      <c r="R555" s="2" t="s">
        <v>20012</v>
      </c>
      <c r="S555" s="2" t="s">
        <v>20013</v>
      </c>
      <c r="T555" s="144" t="s">
        <v>20014</v>
      </c>
      <c r="U555" s="283" t="s">
        <v>2768</v>
      </c>
      <c r="V555" s="121" t="s">
        <v>15101</v>
      </c>
      <c r="W555" s="122">
        <v>32</v>
      </c>
      <c r="X555" s="97" t="s">
        <v>2764</v>
      </c>
      <c r="Y555" s="97" t="s">
        <v>2769</v>
      </c>
      <c r="Z555" s="97" t="s">
        <v>3068</v>
      </c>
      <c r="AA555" s="97" t="s">
        <v>110</v>
      </c>
      <c r="AB555" s="97" t="s">
        <v>3069</v>
      </c>
      <c r="AC555" s="97" t="s">
        <v>20015</v>
      </c>
      <c r="AD555" s="97" t="s">
        <v>20012</v>
      </c>
      <c r="AE555" s="97" t="s">
        <v>20016</v>
      </c>
      <c r="AF555" s="97" t="s">
        <v>20017</v>
      </c>
      <c r="AG555" s="97" t="s">
        <v>2768</v>
      </c>
      <c r="AH555" s="97" t="s">
        <v>2720</v>
      </c>
      <c r="AI555" s="144" t="s">
        <v>3072</v>
      </c>
    </row>
    <row r="556" spans="6:35" ht="15.75" x14ac:dyDescent="0.25">
      <c r="F556" s="312">
        <v>533</v>
      </c>
      <c r="G556" s="314" t="s">
        <v>150</v>
      </c>
      <c r="H556" s="234">
        <v>33</v>
      </c>
      <c r="I556" s="2" t="s">
        <v>2764</v>
      </c>
      <c r="J556" s="2" t="s">
        <v>20018</v>
      </c>
      <c r="K556" s="2" t="s">
        <v>20019</v>
      </c>
      <c r="L556" s="2" t="s">
        <v>15119</v>
      </c>
      <c r="M556" s="2" t="s">
        <v>15120</v>
      </c>
      <c r="N556" s="2" t="s">
        <v>20020</v>
      </c>
      <c r="O556" s="2" t="s">
        <v>20021</v>
      </c>
      <c r="P556" s="2" t="s">
        <v>2766</v>
      </c>
      <c r="Q556" s="2" t="s">
        <v>2767</v>
      </c>
      <c r="R556" s="2" t="s">
        <v>20022</v>
      </c>
      <c r="S556" s="2" t="s">
        <v>20023</v>
      </c>
      <c r="T556" s="144" t="s">
        <v>20024</v>
      </c>
      <c r="U556" s="283" t="s">
        <v>2768</v>
      </c>
      <c r="V556" s="121" t="s">
        <v>15101</v>
      </c>
      <c r="W556" s="122">
        <v>33</v>
      </c>
      <c r="X556" s="97" t="s">
        <v>2764</v>
      </c>
      <c r="Y556" s="97" t="s">
        <v>2770</v>
      </c>
      <c r="Z556" s="97" t="s">
        <v>3073</v>
      </c>
      <c r="AA556" s="97" t="s">
        <v>112</v>
      </c>
      <c r="AB556" s="97" t="s">
        <v>3074</v>
      </c>
      <c r="AC556" s="97" t="s">
        <v>20025</v>
      </c>
      <c r="AD556" s="97" t="s">
        <v>20022</v>
      </c>
      <c r="AE556" s="97" t="s">
        <v>20026</v>
      </c>
      <c r="AF556" s="97" t="s">
        <v>20027</v>
      </c>
      <c r="AG556" s="97" t="s">
        <v>2768</v>
      </c>
      <c r="AH556" s="97" t="s">
        <v>2720</v>
      </c>
      <c r="AI556" s="144" t="s">
        <v>3077</v>
      </c>
    </row>
    <row r="557" spans="6:35" ht="15.75" x14ac:dyDescent="0.25">
      <c r="F557" s="312">
        <v>534</v>
      </c>
      <c r="G557" s="314" t="s">
        <v>151</v>
      </c>
      <c r="H557" s="234">
        <v>34</v>
      </c>
      <c r="I557" s="2" t="s">
        <v>2764</v>
      </c>
      <c r="J557" s="2" t="s">
        <v>20028</v>
      </c>
      <c r="K557" s="2" t="s">
        <v>20029</v>
      </c>
      <c r="L557" s="2" t="s">
        <v>15131</v>
      </c>
      <c r="M557" s="2" t="s">
        <v>15132</v>
      </c>
      <c r="N557" s="2" t="s">
        <v>20030</v>
      </c>
      <c r="O557" s="2" t="s">
        <v>20031</v>
      </c>
      <c r="P557" s="2" t="s">
        <v>2766</v>
      </c>
      <c r="Q557" s="2" t="s">
        <v>2767</v>
      </c>
      <c r="R557" s="2" t="s">
        <v>20032</v>
      </c>
      <c r="S557" s="2" t="s">
        <v>20033</v>
      </c>
      <c r="T557" s="144" t="s">
        <v>20034</v>
      </c>
      <c r="U557" s="283" t="s">
        <v>2768</v>
      </c>
      <c r="V557" s="121" t="s">
        <v>15101</v>
      </c>
      <c r="W557" s="122">
        <v>34</v>
      </c>
      <c r="X557" s="97" t="s">
        <v>2764</v>
      </c>
      <c r="Y557" s="97" t="s">
        <v>2771</v>
      </c>
      <c r="Z557" s="97" t="s">
        <v>3078</v>
      </c>
      <c r="AA557" s="97" t="s">
        <v>114</v>
      </c>
      <c r="AB557" s="97" t="s">
        <v>3079</v>
      </c>
      <c r="AC557" s="97" t="s">
        <v>20035</v>
      </c>
      <c r="AD557" s="97" t="s">
        <v>20032</v>
      </c>
      <c r="AE557" s="97" t="s">
        <v>20036</v>
      </c>
      <c r="AF557" s="97" t="s">
        <v>20037</v>
      </c>
      <c r="AG557" s="97" t="s">
        <v>2768</v>
      </c>
      <c r="AH557" s="97" t="s">
        <v>2720</v>
      </c>
      <c r="AI557" s="144" t="s">
        <v>3082</v>
      </c>
    </row>
    <row r="558" spans="6:35" ht="15.75" x14ac:dyDescent="0.25">
      <c r="F558" s="312">
        <v>535</v>
      </c>
      <c r="G558" s="314" t="s">
        <v>152</v>
      </c>
      <c r="H558" s="234">
        <v>35</v>
      </c>
      <c r="I558" s="2" t="s">
        <v>2764</v>
      </c>
      <c r="J558" s="2" t="s">
        <v>20038</v>
      </c>
      <c r="K558" s="2" t="s">
        <v>20039</v>
      </c>
      <c r="L558" s="2" t="s">
        <v>15143</v>
      </c>
      <c r="M558" s="2" t="s">
        <v>15144</v>
      </c>
      <c r="N558" s="2" t="s">
        <v>20040</v>
      </c>
      <c r="O558" s="2" t="s">
        <v>20041</v>
      </c>
      <c r="P558" s="2" t="s">
        <v>2766</v>
      </c>
      <c r="Q558" s="2" t="s">
        <v>2767</v>
      </c>
      <c r="R558" s="2" t="s">
        <v>20042</v>
      </c>
      <c r="S558" s="2" t="s">
        <v>20043</v>
      </c>
      <c r="T558" s="144" t="s">
        <v>20044</v>
      </c>
      <c r="U558" s="283" t="s">
        <v>2768</v>
      </c>
      <c r="V558" s="121" t="s">
        <v>15101</v>
      </c>
      <c r="W558" s="122">
        <v>35</v>
      </c>
      <c r="X558" s="97" t="s">
        <v>2764</v>
      </c>
      <c r="Y558" s="97" t="s">
        <v>2772</v>
      </c>
      <c r="Z558" s="97" t="s">
        <v>3083</v>
      </c>
      <c r="AA558" s="97" t="s">
        <v>116</v>
      </c>
      <c r="AB558" s="97" t="s">
        <v>3084</v>
      </c>
      <c r="AC558" s="97" t="s">
        <v>20045</v>
      </c>
      <c r="AD558" s="97" t="s">
        <v>20042</v>
      </c>
      <c r="AE558" s="97" t="s">
        <v>20046</v>
      </c>
      <c r="AF558" s="97" t="s">
        <v>20047</v>
      </c>
      <c r="AG558" s="97" t="s">
        <v>2768</v>
      </c>
      <c r="AH558" s="97" t="s">
        <v>2720</v>
      </c>
      <c r="AI558" s="144" t="s">
        <v>3087</v>
      </c>
    </row>
    <row r="559" spans="6:35" ht="15.75" x14ac:dyDescent="0.25">
      <c r="F559" s="312">
        <v>536</v>
      </c>
      <c r="G559" s="314" t="s">
        <v>153</v>
      </c>
      <c r="H559" s="234">
        <v>36</v>
      </c>
      <c r="I559" s="2" t="s">
        <v>2773</v>
      </c>
      <c r="J559" s="2" t="s">
        <v>20048</v>
      </c>
      <c r="K559" s="2" t="s">
        <v>20049</v>
      </c>
      <c r="L559" s="2" t="s">
        <v>15094</v>
      </c>
      <c r="M559" s="2" t="s">
        <v>15095</v>
      </c>
      <c r="N559" s="2" t="s">
        <v>20050</v>
      </c>
      <c r="O559" s="2" t="s">
        <v>20051</v>
      </c>
      <c r="P559" s="2" t="s">
        <v>2775</v>
      </c>
      <c r="Q559" s="2" t="s">
        <v>2776</v>
      </c>
      <c r="R559" s="2" t="s">
        <v>20052</v>
      </c>
      <c r="S559" s="2" t="s">
        <v>20053</v>
      </c>
      <c r="T559" s="144" t="s">
        <v>20054</v>
      </c>
      <c r="U559" s="283" t="s">
        <v>2759</v>
      </c>
      <c r="V559" s="121" t="s">
        <v>15101</v>
      </c>
      <c r="W559" s="122">
        <v>36</v>
      </c>
      <c r="X559" s="97" t="s">
        <v>2773</v>
      </c>
      <c r="Y559" s="97" t="s">
        <v>2774</v>
      </c>
      <c r="Z559" s="97" t="s">
        <v>3088</v>
      </c>
      <c r="AA559" s="97" t="s">
        <v>108</v>
      </c>
      <c r="AB559" s="97" t="s">
        <v>3089</v>
      </c>
      <c r="AC559" s="97" t="s">
        <v>20055</v>
      </c>
      <c r="AD559" s="97" t="s">
        <v>20052</v>
      </c>
      <c r="AE559" s="97" t="s">
        <v>20056</v>
      </c>
      <c r="AF559" s="97" t="s">
        <v>20057</v>
      </c>
      <c r="AG559" s="97" t="s">
        <v>2759</v>
      </c>
      <c r="AH559" s="97" t="s">
        <v>2720</v>
      </c>
      <c r="AI559" s="144" t="s">
        <v>3092</v>
      </c>
    </row>
    <row r="560" spans="6:35" ht="15.75" x14ac:dyDescent="0.25">
      <c r="F560" s="312">
        <v>537</v>
      </c>
      <c r="G560" s="314" t="s">
        <v>155</v>
      </c>
      <c r="H560" s="234">
        <v>37</v>
      </c>
      <c r="I560" s="2" t="s">
        <v>2773</v>
      </c>
      <c r="J560" s="2" t="s">
        <v>20058</v>
      </c>
      <c r="K560" s="2" t="s">
        <v>20059</v>
      </c>
      <c r="L560" s="2" t="s">
        <v>15107</v>
      </c>
      <c r="M560" s="2" t="s">
        <v>15108</v>
      </c>
      <c r="N560" s="2" t="s">
        <v>20060</v>
      </c>
      <c r="O560" s="2" t="s">
        <v>20061</v>
      </c>
      <c r="P560" s="2" t="s">
        <v>2775</v>
      </c>
      <c r="Q560" s="2" t="s">
        <v>2776</v>
      </c>
      <c r="R560" s="2" t="s">
        <v>20062</v>
      </c>
      <c r="S560" s="2" t="s">
        <v>20063</v>
      </c>
      <c r="T560" s="144" t="s">
        <v>20064</v>
      </c>
      <c r="U560" s="283" t="s">
        <v>2759</v>
      </c>
      <c r="V560" s="121" t="s">
        <v>15101</v>
      </c>
      <c r="W560" s="122">
        <v>37</v>
      </c>
      <c r="X560" s="97" t="s">
        <v>2773</v>
      </c>
      <c r="Y560" s="97" t="s">
        <v>2777</v>
      </c>
      <c r="Z560" s="97" t="s">
        <v>3093</v>
      </c>
      <c r="AA560" s="97" t="s">
        <v>110</v>
      </c>
      <c r="AB560" s="97" t="s">
        <v>3094</v>
      </c>
      <c r="AC560" s="97" t="s">
        <v>20065</v>
      </c>
      <c r="AD560" s="97" t="s">
        <v>20062</v>
      </c>
      <c r="AE560" s="97" t="s">
        <v>20066</v>
      </c>
      <c r="AF560" s="97" t="s">
        <v>20067</v>
      </c>
      <c r="AG560" s="97" t="s">
        <v>2759</v>
      </c>
      <c r="AH560" s="97" t="s">
        <v>2720</v>
      </c>
      <c r="AI560" s="144" t="s">
        <v>3097</v>
      </c>
    </row>
    <row r="561" spans="6:35" ht="15.75" x14ac:dyDescent="0.25">
      <c r="F561" s="312">
        <v>538</v>
      </c>
      <c r="G561" s="314" t="s">
        <v>156</v>
      </c>
      <c r="H561" s="234">
        <v>38</v>
      </c>
      <c r="I561" s="2" t="s">
        <v>2773</v>
      </c>
      <c r="J561" s="2" t="s">
        <v>20068</v>
      </c>
      <c r="K561" s="2" t="s">
        <v>20069</v>
      </c>
      <c r="L561" s="2" t="s">
        <v>15119</v>
      </c>
      <c r="M561" s="2" t="s">
        <v>15120</v>
      </c>
      <c r="N561" s="2" t="s">
        <v>20070</v>
      </c>
      <c r="O561" s="2" t="s">
        <v>20071</v>
      </c>
      <c r="P561" s="2" t="s">
        <v>2775</v>
      </c>
      <c r="Q561" s="2" t="s">
        <v>2776</v>
      </c>
      <c r="R561" s="2" t="s">
        <v>20072</v>
      </c>
      <c r="S561" s="2" t="s">
        <v>20073</v>
      </c>
      <c r="T561" s="144" t="s">
        <v>20074</v>
      </c>
      <c r="U561" s="283" t="s">
        <v>2759</v>
      </c>
      <c r="V561" s="121" t="s">
        <v>15101</v>
      </c>
      <c r="W561" s="122">
        <v>38</v>
      </c>
      <c r="X561" s="97" t="s">
        <v>2773</v>
      </c>
      <c r="Y561" s="97" t="s">
        <v>2778</v>
      </c>
      <c r="Z561" s="97" t="s">
        <v>3098</v>
      </c>
      <c r="AA561" s="97" t="s">
        <v>112</v>
      </c>
      <c r="AB561" s="97" t="s">
        <v>3099</v>
      </c>
      <c r="AC561" s="97" t="s">
        <v>20075</v>
      </c>
      <c r="AD561" s="97" t="s">
        <v>20072</v>
      </c>
      <c r="AE561" s="97" t="s">
        <v>20076</v>
      </c>
      <c r="AF561" s="97" t="s">
        <v>20077</v>
      </c>
      <c r="AG561" s="97" t="s">
        <v>2759</v>
      </c>
      <c r="AH561" s="97" t="s">
        <v>2720</v>
      </c>
      <c r="AI561" s="144" t="s">
        <v>3102</v>
      </c>
    </row>
    <row r="562" spans="6:35" ht="15.75" x14ac:dyDescent="0.25">
      <c r="F562" s="312">
        <v>539</v>
      </c>
      <c r="G562" s="314" t="s">
        <v>157</v>
      </c>
      <c r="H562" s="234">
        <v>39</v>
      </c>
      <c r="I562" s="2" t="s">
        <v>2773</v>
      </c>
      <c r="J562" s="2" t="s">
        <v>20078</v>
      </c>
      <c r="K562" s="2" t="s">
        <v>20079</v>
      </c>
      <c r="L562" s="2" t="s">
        <v>15131</v>
      </c>
      <c r="M562" s="2" t="s">
        <v>15132</v>
      </c>
      <c r="N562" s="2" t="s">
        <v>20080</v>
      </c>
      <c r="O562" s="2" t="s">
        <v>20081</v>
      </c>
      <c r="P562" s="2" t="s">
        <v>2775</v>
      </c>
      <c r="Q562" s="2" t="s">
        <v>2776</v>
      </c>
      <c r="R562" s="2" t="s">
        <v>20082</v>
      </c>
      <c r="S562" s="2" t="s">
        <v>20083</v>
      </c>
      <c r="T562" s="144" t="s">
        <v>20084</v>
      </c>
      <c r="U562" s="283" t="s">
        <v>2759</v>
      </c>
      <c r="V562" s="121" t="s">
        <v>15101</v>
      </c>
      <c r="W562" s="122">
        <v>39</v>
      </c>
      <c r="X562" s="97" t="s">
        <v>2773</v>
      </c>
      <c r="Y562" s="97" t="s">
        <v>2779</v>
      </c>
      <c r="Z562" s="97" t="s">
        <v>3103</v>
      </c>
      <c r="AA562" s="97" t="s">
        <v>114</v>
      </c>
      <c r="AB562" s="97" t="s">
        <v>3104</v>
      </c>
      <c r="AC562" s="97" t="s">
        <v>20085</v>
      </c>
      <c r="AD562" s="97" t="s">
        <v>20082</v>
      </c>
      <c r="AE562" s="97" t="s">
        <v>20086</v>
      </c>
      <c r="AF562" s="97" t="s">
        <v>20087</v>
      </c>
      <c r="AG562" s="97" t="s">
        <v>2759</v>
      </c>
      <c r="AH562" s="97" t="s">
        <v>2720</v>
      </c>
      <c r="AI562" s="144" t="s">
        <v>3107</v>
      </c>
    </row>
    <row r="563" spans="6:35" ht="15.75" x14ac:dyDescent="0.25">
      <c r="F563" s="312">
        <v>540</v>
      </c>
      <c r="G563" s="314" t="s">
        <v>158</v>
      </c>
      <c r="H563" s="234">
        <v>40</v>
      </c>
      <c r="I563" s="2" t="s">
        <v>2773</v>
      </c>
      <c r="J563" s="2" t="s">
        <v>20088</v>
      </c>
      <c r="K563" s="2" t="s">
        <v>20089</v>
      </c>
      <c r="L563" s="2" t="s">
        <v>15143</v>
      </c>
      <c r="M563" s="2" t="s">
        <v>15144</v>
      </c>
      <c r="N563" s="2" t="s">
        <v>20090</v>
      </c>
      <c r="O563" s="2" t="s">
        <v>20091</v>
      </c>
      <c r="P563" s="2" t="s">
        <v>2775</v>
      </c>
      <c r="Q563" s="2" t="s">
        <v>2776</v>
      </c>
      <c r="R563" s="2" t="s">
        <v>20092</v>
      </c>
      <c r="S563" s="2" t="s">
        <v>20093</v>
      </c>
      <c r="T563" s="144" t="s">
        <v>20094</v>
      </c>
      <c r="U563" s="283" t="s">
        <v>2759</v>
      </c>
      <c r="V563" s="121" t="s">
        <v>15101</v>
      </c>
      <c r="W563" s="122">
        <v>40</v>
      </c>
      <c r="X563" s="97" t="s">
        <v>2773</v>
      </c>
      <c r="Y563" s="97" t="s">
        <v>2780</v>
      </c>
      <c r="Z563" s="97" t="s">
        <v>3108</v>
      </c>
      <c r="AA563" s="97" t="s">
        <v>116</v>
      </c>
      <c r="AB563" s="97" t="s">
        <v>3109</v>
      </c>
      <c r="AC563" s="97" t="s">
        <v>20095</v>
      </c>
      <c r="AD563" s="97" t="s">
        <v>20092</v>
      </c>
      <c r="AE563" s="97" t="s">
        <v>20096</v>
      </c>
      <c r="AF563" s="97" t="s">
        <v>20097</v>
      </c>
      <c r="AG563" s="97" t="s">
        <v>2759</v>
      </c>
      <c r="AH563" s="97" t="s">
        <v>2720</v>
      </c>
      <c r="AI563" s="144" t="s">
        <v>3112</v>
      </c>
    </row>
    <row r="564" spans="6:35" ht="15.75" x14ac:dyDescent="0.25">
      <c r="F564" s="312">
        <v>541</v>
      </c>
      <c r="G564" s="314" t="s">
        <v>159</v>
      </c>
      <c r="H564" s="234">
        <v>41</v>
      </c>
      <c r="I564" s="2" t="s">
        <v>2781</v>
      </c>
      <c r="J564" s="2" t="s">
        <v>20098</v>
      </c>
      <c r="K564" s="2" t="s">
        <v>20099</v>
      </c>
      <c r="L564" s="2" t="s">
        <v>15094</v>
      </c>
      <c r="M564" s="2" t="s">
        <v>15095</v>
      </c>
      <c r="N564" s="2" t="s">
        <v>20100</v>
      </c>
      <c r="O564" s="2" t="s">
        <v>20101</v>
      </c>
      <c r="P564" s="2" t="s">
        <v>2783</v>
      </c>
      <c r="Q564" s="2" t="s">
        <v>2784</v>
      </c>
      <c r="R564" s="2" t="s">
        <v>20102</v>
      </c>
      <c r="S564" s="2" t="s">
        <v>20103</v>
      </c>
      <c r="T564" s="144" t="s">
        <v>20104</v>
      </c>
      <c r="U564" s="283" t="s">
        <v>2759</v>
      </c>
      <c r="V564" s="121" t="s">
        <v>15101</v>
      </c>
      <c r="W564" s="122">
        <v>41</v>
      </c>
      <c r="X564" s="97" t="s">
        <v>2781</v>
      </c>
      <c r="Y564" s="97" t="s">
        <v>2782</v>
      </c>
      <c r="Z564" s="97" t="s">
        <v>3113</v>
      </c>
      <c r="AA564" s="97" t="s">
        <v>108</v>
      </c>
      <c r="AB564" s="97" t="s">
        <v>3114</v>
      </c>
      <c r="AC564" s="97" t="s">
        <v>20105</v>
      </c>
      <c r="AD564" s="97" t="s">
        <v>20102</v>
      </c>
      <c r="AE564" s="97" t="s">
        <v>20106</v>
      </c>
      <c r="AF564" s="97" t="s">
        <v>20107</v>
      </c>
      <c r="AG564" s="97" t="s">
        <v>2759</v>
      </c>
      <c r="AH564" s="97" t="s">
        <v>2720</v>
      </c>
      <c r="AI564" s="144" t="s">
        <v>3117</v>
      </c>
    </row>
    <row r="565" spans="6:35" ht="15.75" x14ac:dyDescent="0.25">
      <c r="F565" s="312">
        <v>542</v>
      </c>
      <c r="G565" s="314" t="s">
        <v>161</v>
      </c>
      <c r="H565" s="234">
        <v>42</v>
      </c>
      <c r="I565" s="2" t="s">
        <v>2781</v>
      </c>
      <c r="J565" s="2" t="s">
        <v>20108</v>
      </c>
      <c r="K565" s="2" t="s">
        <v>20109</v>
      </c>
      <c r="L565" s="2" t="s">
        <v>15107</v>
      </c>
      <c r="M565" s="2" t="s">
        <v>15108</v>
      </c>
      <c r="N565" s="2" t="s">
        <v>20110</v>
      </c>
      <c r="O565" s="2" t="s">
        <v>20111</v>
      </c>
      <c r="P565" s="2" t="s">
        <v>2783</v>
      </c>
      <c r="Q565" s="2" t="s">
        <v>2784</v>
      </c>
      <c r="R565" s="2" t="s">
        <v>20112</v>
      </c>
      <c r="S565" s="2" t="s">
        <v>20113</v>
      </c>
      <c r="T565" s="144" t="s">
        <v>20114</v>
      </c>
      <c r="U565" s="283" t="s">
        <v>2759</v>
      </c>
      <c r="V565" s="121" t="s">
        <v>15101</v>
      </c>
      <c r="W565" s="122">
        <v>42</v>
      </c>
      <c r="X565" s="97" t="s">
        <v>2781</v>
      </c>
      <c r="Y565" s="97" t="s">
        <v>2785</v>
      </c>
      <c r="Z565" s="97" t="s">
        <v>3118</v>
      </c>
      <c r="AA565" s="97" t="s">
        <v>110</v>
      </c>
      <c r="AB565" s="97" t="s">
        <v>3119</v>
      </c>
      <c r="AC565" s="97" t="s">
        <v>20115</v>
      </c>
      <c r="AD565" s="97" t="s">
        <v>20112</v>
      </c>
      <c r="AE565" s="97" t="s">
        <v>20116</v>
      </c>
      <c r="AF565" s="97" t="s">
        <v>20117</v>
      </c>
      <c r="AG565" s="97" t="s">
        <v>2759</v>
      </c>
      <c r="AH565" s="97" t="s">
        <v>2720</v>
      </c>
      <c r="AI565" s="144" t="s">
        <v>3122</v>
      </c>
    </row>
    <row r="566" spans="6:35" ht="15.75" x14ac:dyDescent="0.25">
      <c r="F566" s="312">
        <v>543</v>
      </c>
      <c r="G566" s="314" t="s">
        <v>162</v>
      </c>
      <c r="H566" s="234">
        <v>43</v>
      </c>
      <c r="I566" s="2" t="s">
        <v>2781</v>
      </c>
      <c r="J566" s="2" t="s">
        <v>20118</v>
      </c>
      <c r="K566" s="2" t="s">
        <v>20119</v>
      </c>
      <c r="L566" s="2" t="s">
        <v>15119</v>
      </c>
      <c r="M566" s="2" t="s">
        <v>15120</v>
      </c>
      <c r="N566" s="2" t="s">
        <v>20120</v>
      </c>
      <c r="O566" s="2" t="s">
        <v>20121</v>
      </c>
      <c r="P566" s="2" t="s">
        <v>2783</v>
      </c>
      <c r="Q566" s="2" t="s">
        <v>2784</v>
      </c>
      <c r="R566" s="2" t="s">
        <v>20122</v>
      </c>
      <c r="S566" s="2" t="s">
        <v>20123</v>
      </c>
      <c r="T566" s="144" t="s">
        <v>20124</v>
      </c>
      <c r="U566" s="283" t="s">
        <v>2759</v>
      </c>
      <c r="V566" s="121" t="s">
        <v>15101</v>
      </c>
      <c r="W566" s="122">
        <v>43</v>
      </c>
      <c r="X566" s="97" t="s">
        <v>2781</v>
      </c>
      <c r="Y566" s="97" t="s">
        <v>2786</v>
      </c>
      <c r="Z566" s="97" t="s">
        <v>3123</v>
      </c>
      <c r="AA566" s="97" t="s">
        <v>112</v>
      </c>
      <c r="AB566" s="97" t="s">
        <v>3124</v>
      </c>
      <c r="AC566" s="97" t="s">
        <v>20125</v>
      </c>
      <c r="AD566" s="97" t="s">
        <v>20122</v>
      </c>
      <c r="AE566" s="97" t="s">
        <v>20126</v>
      </c>
      <c r="AF566" s="97" t="s">
        <v>20127</v>
      </c>
      <c r="AG566" s="97" t="s">
        <v>2759</v>
      </c>
      <c r="AH566" s="97" t="s">
        <v>2720</v>
      </c>
      <c r="AI566" s="144" t="s">
        <v>3127</v>
      </c>
    </row>
    <row r="567" spans="6:35" ht="15.75" x14ac:dyDescent="0.25">
      <c r="F567" s="312">
        <v>544</v>
      </c>
      <c r="G567" s="314" t="s">
        <v>163</v>
      </c>
      <c r="H567" s="234">
        <v>44</v>
      </c>
      <c r="I567" s="2" t="s">
        <v>2781</v>
      </c>
      <c r="J567" s="2" t="s">
        <v>20128</v>
      </c>
      <c r="K567" s="2" t="s">
        <v>20129</v>
      </c>
      <c r="L567" s="2" t="s">
        <v>15131</v>
      </c>
      <c r="M567" s="2" t="s">
        <v>15132</v>
      </c>
      <c r="N567" s="2" t="s">
        <v>20130</v>
      </c>
      <c r="O567" s="2" t="s">
        <v>20131</v>
      </c>
      <c r="P567" s="2" t="s">
        <v>2783</v>
      </c>
      <c r="Q567" s="2" t="s">
        <v>2784</v>
      </c>
      <c r="R567" s="2" t="s">
        <v>20132</v>
      </c>
      <c r="S567" s="2" t="s">
        <v>20133</v>
      </c>
      <c r="T567" s="144" t="s">
        <v>20134</v>
      </c>
      <c r="U567" s="283" t="s">
        <v>2759</v>
      </c>
      <c r="V567" s="121" t="s">
        <v>15101</v>
      </c>
      <c r="W567" s="122">
        <v>44</v>
      </c>
      <c r="X567" s="97" t="s">
        <v>2781</v>
      </c>
      <c r="Y567" s="97" t="s">
        <v>2787</v>
      </c>
      <c r="Z567" s="97" t="s">
        <v>3128</v>
      </c>
      <c r="AA567" s="97" t="s">
        <v>114</v>
      </c>
      <c r="AB567" s="97" t="s">
        <v>3129</v>
      </c>
      <c r="AC567" s="97" t="s">
        <v>20135</v>
      </c>
      <c r="AD567" s="97" t="s">
        <v>20132</v>
      </c>
      <c r="AE567" s="97" t="s">
        <v>20136</v>
      </c>
      <c r="AF567" s="97" t="s">
        <v>20137</v>
      </c>
      <c r="AG567" s="97" t="s">
        <v>2759</v>
      </c>
      <c r="AH567" s="97" t="s">
        <v>2720</v>
      </c>
      <c r="AI567" s="144" t="s">
        <v>3132</v>
      </c>
    </row>
    <row r="568" spans="6:35" ht="15.75" x14ac:dyDescent="0.25">
      <c r="F568" s="312">
        <v>545</v>
      </c>
      <c r="G568" s="314" t="s">
        <v>164</v>
      </c>
      <c r="H568" s="234">
        <v>45</v>
      </c>
      <c r="I568" s="2" t="s">
        <v>2781</v>
      </c>
      <c r="J568" s="2" t="s">
        <v>20138</v>
      </c>
      <c r="K568" s="2" t="s">
        <v>20139</v>
      </c>
      <c r="L568" s="2" t="s">
        <v>15143</v>
      </c>
      <c r="M568" s="2" t="s">
        <v>15144</v>
      </c>
      <c r="N568" s="2" t="s">
        <v>20140</v>
      </c>
      <c r="O568" s="2" t="s">
        <v>20141</v>
      </c>
      <c r="P568" s="2" t="s">
        <v>2783</v>
      </c>
      <c r="Q568" s="2" t="s">
        <v>2784</v>
      </c>
      <c r="R568" s="2" t="s">
        <v>20142</v>
      </c>
      <c r="S568" s="2" t="s">
        <v>20143</v>
      </c>
      <c r="T568" s="144" t="s">
        <v>20144</v>
      </c>
      <c r="U568" s="283" t="s">
        <v>2759</v>
      </c>
      <c r="V568" s="121" t="s">
        <v>15101</v>
      </c>
      <c r="W568" s="122">
        <v>45</v>
      </c>
      <c r="X568" s="97" t="s">
        <v>2781</v>
      </c>
      <c r="Y568" s="97" t="s">
        <v>2788</v>
      </c>
      <c r="Z568" s="97" t="s">
        <v>3133</v>
      </c>
      <c r="AA568" s="97" t="s">
        <v>116</v>
      </c>
      <c r="AB568" s="97" t="s">
        <v>3134</v>
      </c>
      <c r="AC568" s="97" t="s">
        <v>20145</v>
      </c>
      <c r="AD568" s="97" t="s">
        <v>20142</v>
      </c>
      <c r="AE568" s="97" t="s">
        <v>20146</v>
      </c>
      <c r="AF568" s="97" t="s">
        <v>20147</v>
      </c>
      <c r="AG568" s="97" t="s">
        <v>2759</v>
      </c>
      <c r="AH568" s="97" t="s">
        <v>2720</v>
      </c>
      <c r="AI568" s="144" t="s">
        <v>3137</v>
      </c>
    </row>
    <row r="569" spans="6:35" ht="15.75" x14ac:dyDescent="0.25">
      <c r="F569" s="312">
        <v>546</v>
      </c>
      <c r="G569" s="314" t="s">
        <v>165</v>
      </c>
      <c r="H569" s="234">
        <v>46</v>
      </c>
      <c r="I569" s="2" t="s">
        <v>2789</v>
      </c>
      <c r="J569" s="2" t="s">
        <v>20148</v>
      </c>
      <c r="K569" s="2" t="s">
        <v>20149</v>
      </c>
      <c r="L569" s="2" t="s">
        <v>15094</v>
      </c>
      <c r="M569" s="2" t="s">
        <v>15095</v>
      </c>
      <c r="N569" s="2" t="s">
        <v>20150</v>
      </c>
      <c r="O569" s="2" t="s">
        <v>20151</v>
      </c>
      <c r="P569" s="2" t="s">
        <v>2791</v>
      </c>
      <c r="Q569" s="2" t="s">
        <v>2792</v>
      </c>
      <c r="R569" s="2" t="s">
        <v>20152</v>
      </c>
      <c r="S569" s="2" t="s">
        <v>20153</v>
      </c>
      <c r="T569" s="144" t="s">
        <v>20154</v>
      </c>
      <c r="U569" s="283" t="s">
        <v>2759</v>
      </c>
      <c r="V569" s="121" t="s">
        <v>15101</v>
      </c>
      <c r="W569" s="122">
        <v>46</v>
      </c>
      <c r="X569" s="97" t="s">
        <v>2789</v>
      </c>
      <c r="Y569" s="97" t="s">
        <v>2790</v>
      </c>
      <c r="Z569" s="97" t="s">
        <v>3138</v>
      </c>
      <c r="AA569" s="97" t="s">
        <v>108</v>
      </c>
      <c r="AB569" s="97" t="s">
        <v>3139</v>
      </c>
      <c r="AC569" s="97" t="s">
        <v>20155</v>
      </c>
      <c r="AD569" s="97" t="s">
        <v>20152</v>
      </c>
      <c r="AE569" s="97" t="s">
        <v>20156</v>
      </c>
      <c r="AF569" s="97" t="s">
        <v>20157</v>
      </c>
      <c r="AG569" s="97" t="s">
        <v>2759</v>
      </c>
      <c r="AH569" s="97" t="s">
        <v>2720</v>
      </c>
      <c r="AI569" s="144" t="s">
        <v>3142</v>
      </c>
    </row>
    <row r="570" spans="6:35" ht="15.75" x14ac:dyDescent="0.25">
      <c r="F570" s="312">
        <v>547</v>
      </c>
      <c r="G570" s="314" t="s">
        <v>167</v>
      </c>
      <c r="H570" s="234">
        <v>47</v>
      </c>
      <c r="I570" s="2" t="s">
        <v>2789</v>
      </c>
      <c r="J570" s="2" t="s">
        <v>20158</v>
      </c>
      <c r="K570" s="2" t="s">
        <v>20159</v>
      </c>
      <c r="L570" s="2" t="s">
        <v>15107</v>
      </c>
      <c r="M570" s="2" t="s">
        <v>15108</v>
      </c>
      <c r="N570" s="2" t="s">
        <v>20160</v>
      </c>
      <c r="O570" s="2" t="s">
        <v>20161</v>
      </c>
      <c r="P570" s="2" t="s">
        <v>2791</v>
      </c>
      <c r="Q570" s="2" t="s">
        <v>2792</v>
      </c>
      <c r="R570" s="2" t="s">
        <v>20162</v>
      </c>
      <c r="S570" s="2" t="s">
        <v>20163</v>
      </c>
      <c r="T570" s="144" t="s">
        <v>20164</v>
      </c>
      <c r="U570" s="283" t="s">
        <v>2759</v>
      </c>
      <c r="V570" s="121" t="s">
        <v>15101</v>
      </c>
      <c r="W570" s="122">
        <v>47</v>
      </c>
      <c r="X570" s="97" t="s">
        <v>2789</v>
      </c>
      <c r="Y570" s="97" t="s">
        <v>2793</v>
      </c>
      <c r="Z570" s="97" t="s">
        <v>3143</v>
      </c>
      <c r="AA570" s="97" t="s">
        <v>110</v>
      </c>
      <c r="AB570" s="97" t="s">
        <v>3144</v>
      </c>
      <c r="AC570" s="97" t="s">
        <v>20165</v>
      </c>
      <c r="AD570" s="97" t="s">
        <v>20162</v>
      </c>
      <c r="AE570" s="97" t="s">
        <v>20166</v>
      </c>
      <c r="AF570" s="97" t="s">
        <v>20167</v>
      </c>
      <c r="AG570" s="97" t="s">
        <v>2759</v>
      </c>
      <c r="AH570" s="97" t="s">
        <v>2720</v>
      </c>
      <c r="AI570" s="144" t="s">
        <v>3147</v>
      </c>
    </row>
    <row r="571" spans="6:35" ht="15.75" x14ac:dyDescent="0.25">
      <c r="F571" s="312">
        <v>548</v>
      </c>
      <c r="G571" s="314" t="s">
        <v>168</v>
      </c>
      <c r="H571" s="234">
        <v>48</v>
      </c>
      <c r="I571" s="2" t="s">
        <v>2789</v>
      </c>
      <c r="J571" s="2" t="s">
        <v>20168</v>
      </c>
      <c r="K571" s="2" t="s">
        <v>20169</v>
      </c>
      <c r="L571" s="2" t="s">
        <v>15119</v>
      </c>
      <c r="M571" s="2" t="s">
        <v>15120</v>
      </c>
      <c r="N571" s="2" t="s">
        <v>20170</v>
      </c>
      <c r="O571" s="2" t="s">
        <v>20171</v>
      </c>
      <c r="P571" s="2" t="s">
        <v>2791</v>
      </c>
      <c r="Q571" s="2" t="s">
        <v>2792</v>
      </c>
      <c r="R571" s="2" t="s">
        <v>20172</v>
      </c>
      <c r="S571" s="2" t="s">
        <v>20173</v>
      </c>
      <c r="T571" s="144" t="s">
        <v>20174</v>
      </c>
      <c r="U571" s="283" t="s">
        <v>2759</v>
      </c>
      <c r="V571" s="121" t="s">
        <v>15101</v>
      </c>
      <c r="W571" s="122">
        <v>48</v>
      </c>
      <c r="X571" s="97" t="s">
        <v>2789</v>
      </c>
      <c r="Y571" s="97" t="s">
        <v>2794</v>
      </c>
      <c r="Z571" s="97" t="s">
        <v>3148</v>
      </c>
      <c r="AA571" s="97" t="s">
        <v>112</v>
      </c>
      <c r="AB571" s="97" t="s">
        <v>3149</v>
      </c>
      <c r="AC571" s="97" t="s">
        <v>20175</v>
      </c>
      <c r="AD571" s="97" t="s">
        <v>20172</v>
      </c>
      <c r="AE571" s="97" t="s">
        <v>20176</v>
      </c>
      <c r="AF571" s="97" t="s">
        <v>20177</v>
      </c>
      <c r="AG571" s="97" t="s">
        <v>2759</v>
      </c>
      <c r="AH571" s="97" t="s">
        <v>2720</v>
      </c>
      <c r="AI571" s="144" t="s">
        <v>3152</v>
      </c>
    </row>
    <row r="572" spans="6:35" ht="15.75" x14ac:dyDescent="0.25">
      <c r="F572" s="312">
        <v>549</v>
      </c>
      <c r="G572" s="314" t="s">
        <v>169</v>
      </c>
      <c r="H572" s="234">
        <v>49</v>
      </c>
      <c r="I572" s="2" t="s">
        <v>2789</v>
      </c>
      <c r="J572" s="2" t="s">
        <v>20178</v>
      </c>
      <c r="K572" s="2" t="s">
        <v>20179</v>
      </c>
      <c r="L572" s="2" t="s">
        <v>15131</v>
      </c>
      <c r="M572" s="2" t="s">
        <v>15132</v>
      </c>
      <c r="N572" s="2" t="s">
        <v>20180</v>
      </c>
      <c r="O572" s="2" t="s">
        <v>20181</v>
      </c>
      <c r="P572" s="2" t="s">
        <v>2791</v>
      </c>
      <c r="Q572" s="2" t="s">
        <v>2792</v>
      </c>
      <c r="R572" s="2" t="s">
        <v>20182</v>
      </c>
      <c r="S572" s="2" t="s">
        <v>20183</v>
      </c>
      <c r="T572" s="144" t="s">
        <v>20184</v>
      </c>
      <c r="U572" s="283" t="s">
        <v>2759</v>
      </c>
      <c r="V572" s="121" t="s">
        <v>15101</v>
      </c>
      <c r="W572" s="122">
        <v>49</v>
      </c>
      <c r="X572" s="97" t="s">
        <v>2789</v>
      </c>
      <c r="Y572" s="97" t="s">
        <v>2795</v>
      </c>
      <c r="Z572" s="97" t="s">
        <v>3153</v>
      </c>
      <c r="AA572" s="97" t="s">
        <v>114</v>
      </c>
      <c r="AB572" s="97" t="s">
        <v>3154</v>
      </c>
      <c r="AC572" s="97" t="s">
        <v>20185</v>
      </c>
      <c r="AD572" s="97" t="s">
        <v>20182</v>
      </c>
      <c r="AE572" s="97" t="s">
        <v>20186</v>
      </c>
      <c r="AF572" s="97" t="s">
        <v>20187</v>
      </c>
      <c r="AG572" s="97" t="s">
        <v>2759</v>
      </c>
      <c r="AH572" s="97" t="s">
        <v>2720</v>
      </c>
      <c r="AI572" s="144" t="s">
        <v>3157</v>
      </c>
    </row>
    <row r="573" spans="6:35" ht="15.75" x14ac:dyDescent="0.25">
      <c r="F573" s="312">
        <v>550</v>
      </c>
      <c r="G573" s="314" t="s">
        <v>170</v>
      </c>
      <c r="H573" s="234">
        <v>50</v>
      </c>
      <c r="I573" s="2" t="s">
        <v>2789</v>
      </c>
      <c r="J573" s="2" t="s">
        <v>20188</v>
      </c>
      <c r="K573" s="2" t="s">
        <v>20189</v>
      </c>
      <c r="L573" s="2" t="s">
        <v>15143</v>
      </c>
      <c r="M573" s="2" t="s">
        <v>15144</v>
      </c>
      <c r="N573" s="2" t="s">
        <v>20190</v>
      </c>
      <c r="O573" s="2" t="s">
        <v>20191</v>
      </c>
      <c r="P573" s="2" t="s">
        <v>2791</v>
      </c>
      <c r="Q573" s="2" t="s">
        <v>2792</v>
      </c>
      <c r="R573" s="2" t="s">
        <v>20192</v>
      </c>
      <c r="S573" s="2" t="s">
        <v>20193</v>
      </c>
      <c r="T573" s="144" t="s">
        <v>20194</v>
      </c>
      <c r="U573" s="283" t="s">
        <v>2759</v>
      </c>
      <c r="V573" s="121" t="s">
        <v>15101</v>
      </c>
      <c r="W573" s="122">
        <v>50</v>
      </c>
      <c r="X573" s="97" t="s">
        <v>2789</v>
      </c>
      <c r="Y573" s="97" t="s">
        <v>2796</v>
      </c>
      <c r="Z573" s="97" t="s">
        <v>3158</v>
      </c>
      <c r="AA573" s="97" t="s">
        <v>116</v>
      </c>
      <c r="AB573" s="97" t="s">
        <v>3159</v>
      </c>
      <c r="AC573" s="97" t="s">
        <v>20195</v>
      </c>
      <c r="AD573" s="97" t="s">
        <v>20192</v>
      </c>
      <c r="AE573" s="97" t="s">
        <v>20196</v>
      </c>
      <c r="AF573" s="97" t="s">
        <v>20197</v>
      </c>
      <c r="AG573" s="97" t="s">
        <v>2759</v>
      </c>
      <c r="AH573" s="97" t="s">
        <v>2720</v>
      </c>
      <c r="AI573" s="144" t="s">
        <v>3162</v>
      </c>
    </row>
    <row r="574" spans="6:35" ht="15.75" x14ac:dyDescent="0.25">
      <c r="F574" s="312">
        <v>551</v>
      </c>
      <c r="G574" s="314" t="s">
        <v>171</v>
      </c>
      <c r="H574" s="234">
        <v>51</v>
      </c>
      <c r="I574" s="2" t="s">
        <v>2797</v>
      </c>
      <c r="J574" s="2" t="s">
        <v>20198</v>
      </c>
      <c r="K574" s="2" t="s">
        <v>20199</v>
      </c>
      <c r="L574" s="2" t="s">
        <v>15094</v>
      </c>
      <c r="M574" s="2" t="s">
        <v>15095</v>
      </c>
      <c r="N574" s="2" t="s">
        <v>20200</v>
      </c>
      <c r="O574" s="2" t="s">
        <v>20201</v>
      </c>
      <c r="P574" s="2" t="s">
        <v>2799</v>
      </c>
      <c r="Q574" s="2" t="s">
        <v>2800</v>
      </c>
      <c r="R574" s="2" t="s">
        <v>20202</v>
      </c>
      <c r="S574" s="2" t="s">
        <v>20203</v>
      </c>
      <c r="T574" s="144" t="s">
        <v>20204</v>
      </c>
      <c r="U574" s="283" t="s">
        <v>2759</v>
      </c>
      <c r="V574" s="121" t="s">
        <v>15101</v>
      </c>
      <c r="W574" s="122">
        <v>51</v>
      </c>
      <c r="X574" s="97" t="s">
        <v>2797</v>
      </c>
      <c r="Y574" s="97" t="s">
        <v>2798</v>
      </c>
      <c r="Z574" s="97" t="s">
        <v>3163</v>
      </c>
      <c r="AA574" s="97" t="s">
        <v>108</v>
      </c>
      <c r="AB574" s="97" t="s">
        <v>3164</v>
      </c>
      <c r="AC574" s="97" t="s">
        <v>20205</v>
      </c>
      <c r="AD574" s="97" t="s">
        <v>20202</v>
      </c>
      <c r="AE574" s="97" t="s">
        <v>20206</v>
      </c>
      <c r="AF574" s="97" t="s">
        <v>20207</v>
      </c>
      <c r="AG574" s="97" t="s">
        <v>2759</v>
      </c>
      <c r="AH574" s="97" t="s">
        <v>2720</v>
      </c>
      <c r="AI574" s="144" t="s">
        <v>3167</v>
      </c>
    </row>
    <row r="575" spans="6:35" ht="15.75" x14ac:dyDescent="0.25">
      <c r="F575" s="312">
        <v>552</v>
      </c>
      <c r="G575" s="314" t="s">
        <v>173</v>
      </c>
      <c r="H575" s="234">
        <v>52</v>
      </c>
      <c r="I575" s="2" t="s">
        <v>2797</v>
      </c>
      <c r="J575" s="2" t="s">
        <v>20208</v>
      </c>
      <c r="K575" s="2" t="s">
        <v>20209</v>
      </c>
      <c r="L575" s="2" t="s">
        <v>15107</v>
      </c>
      <c r="M575" s="2" t="s">
        <v>15108</v>
      </c>
      <c r="N575" s="2" t="s">
        <v>20210</v>
      </c>
      <c r="O575" s="2" t="s">
        <v>20211</v>
      </c>
      <c r="P575" s="2" t="s">
        <v>2799</v>
      </c>
      <c r="Q575" s="2" t="s">
        <v>2800</v>
      </c>
      <c r="R575" s="2" t="s">
        <v>20212</v>
      </c>
      <c r="S575" s="2" t="s">
        <v>20213</v>
      </c>
      <c r="T575" s="144" t="s">
        <v>20214</v>
      </c>
      <c r="U575" s="283" t="s">
        <v>2759</v>
      </c>
      <c r="V575" s="121" t="s">
        <v>15101</v>
      </c>
      <c r="W575" s="122">
        <v>52</v>
      </c>
      <c r="X575" s="97" t="s">
        <v>2797</v>
      </c>
      <c r="Y575" s="97" t="s">
        <v>2801</v>
      </c>
      <c r="Z575" s="97" t="s">
        <v>3168</v>
      </c>
      <c r="AA575" s="97" t="s">
        <v>110</v>
      </c>
      <c r="AB575" s="97" t="s">
        <v>3169</v>
      </c>
      <c r="AC575" s="97" t="s">
        <v>20215</v>
      </c>
      <c r="AD575" s="97" t="s">
        <v>20212</v>
      </c>
      <c r="AE575" s="97" t="s">
        <v>20216</v>
      </c>
      <c r="AF575" s="97" t="s">
        <v>20217</v>
      </c>
      <c r="AG575" s="97" t="s">
        <v>2759</v>
      </c>
      <c r="AH575" s="97" t="s">
        <v>2720</v>
      </c>
      <c r="AI575" s="144" t="s">
        <v>3172</v>
      </c>
    </row>
    <row r="576" spans="6:35" ht="15.75" x14ac:dyDescent="0.25">
      <c r="F576" s="312">
        <v>553</v>
      </c>
      <c r="G576" s="314" t="s">
        <v>174</v>
      </c>
      <c r="H576" s="234">
        <v>53</v>
      </c>
      <c r="I576" s="2" t="s">
        <v>2797</v>
      </c>
      <c r="J576" s="2" t="s">
        <v>20218</v>
      </c>
      <c r="K576" s="2" t="s">
        <v>20219</v>
      </c>
      <c r="L576" s="2" t="s">
        <v>15119</v>
      </c>
      <c r="M576" s="2" t="s">
        <v>15120</v>
      </c>
      <c r="N576" s="2" t="s">
        <v>20220</v>
      </c>
      <c r="O576" s="2" t="s">
        <v>20221</v>
      </c>
      <c r="P576" s="2" t="s">
        <v>2799</v>
      </c>
      <c r="Q576" s="2" t="s">
        <v>2800</v>
      </c>
      <c r="R576" s="2" t="s">
        <v>20222</v>
      </c>
      <c r="S576" s="2" t="s">
        <v>20223</v>
      </c>
      <c r="T576" s="144" t="s">
        <v>20224</v>
      </c>
      <c r="U576" s="283" t="s">
        <v>2759</v>
      </c>
      <c r="V576" s="121" t="s">
        <v>15101</v>
      </c>
      <c r="W576" s="122">
        <v>53</v>
      </c>
      <c r="X576" s="97" t="s">
        <v>2797</v>
      </c>
      <c r="Y576" s="97" t="s">
        <v>2802</v>
      </c>
      <c r="Z576" s="97" t="s">
        <v>3173</v>
      </c>
      <c r="AA576" s="97" t="s">
        <v>112</v>
      </c>
      <c r="AB576" s="97" t="s">
        <v>3174</v>
      </c>
      <c r="AC576" s="97" t="s">
        <v>20225</v>
      </c>
      <c r="AD576" s="97" t="s">
        <v>20222</v>
      </c>
      <c r="AE576" s="97" t="s">
        <v>20226</v>
      </c>
      <c r="AF576" s="97" t="s">
        <v>20227</v>
      </c>
      <c r="AG576" s="97" t="s">
        <v>2759</v>
      </c>
      <c r="AH576" s="97" t="s">
        <v>2720</v>
      </c>
      <c r="AI576" s="144" t="s">
        <v>3177</v>
      </c>
    </row>
    <row r="577" spans="6:35" ht="15.75" x14ac:dyDescent="0.25">
      <c r="F577" s="312">
        <v>554</v>
      </c>
      <c r="G577" s="314" t="s">
        <v>175</v>
      </c>
      <c r="H577" s="234">
        <v>54</v>
      </c>
      <c r="I577" s="2" t="s">
        <v>2797</v>
      </c>
      <c r="J577" s="2" t="s">
        <v>20228</v>
      </c>
      <c r="K577" s="2" t="s">
        <v>20229</v>
      </c>
      <c r="L577" s="2" t="s">
        <v>15131</v>
      </c>
      <c r="M577" s="2" t="s">
        <v>15132</v>
      </c>
      <c r="N577" s="2" t="s">
        <v>20230</v>
      </c>
      <c r="O577" s="2" t="s">
        <v>20231</v>
      </c>
      <c r="P577" s="2" t="s">
        <v>2799</v>
      </c>
      <c r="Q577" s="2" t="s">
        <v>2800</v>
      </c>
      <c r="R577" s="2" t="s">
        <v>20232</v>
      </c>
      <c r="S577" s="2" t="s">
        <v>20233</v>
      </c>
      <c r="T577" s="144" t="s">
        <v>20234</v>
      </c>
      <c r="U577" s="283" t="s">
        <v>2759</v>
      </c>
      <c r="V577" s="121" t="s">
        <v>15101</v>
      </c>
      <c r="W577" s="122">
        <v>54</v>
      </c>
      <c r="X577" s="97" t="s">
        <v>2797</v>
      </c>
      <c r="Y577" s="97" t="s">
        <v>2803</v>
      </c>
      <c r="Z577" s="97" t="s">
        <v>3178</v>
      </c>
      <c r="AA577" s="97" t="s">
        <v>114</v>
      </c>
      <c r="AB577" s="97" t="s">
        <v>3179</v>
      </c>
      <c r="AC577" s="97" t="s">
        <v>20235</v>
      </c>
      <c r="AD577" s="97" t="s">
        <v>20232</v>
      </c>
      <c r="AE577" s="97" t="s">
        <v>20236</v>
      </c>
      <c r="AF577" s="97" t="s">
        <v>20237</v>
      </c>
      <c r="AG577" s="97" t="s">
        <v>2759</v>
      </c>
      <c r="AH577" s="97" t="s">
        <v>2720</v>
      </c>
      <c r="AI577" s="144" t="s">
        <v>3182</v>
      </c>
    </row>
    <row r="578" spans="6:35" ht="15.75" x14ac:dyDescent="0.25">
      <c r="F578" s="312">
        <v>555</v>
      </c>
      <c r="G578" s="314" t="s">
        <v>176</v>
      </c>
      <c r="H578" s="234">
        <v>55</v>
      </c>
      <c r="I578" s="2" t="s">
        <v>2797</v>
      </c>
      <c r="J578" s="2" t="s">
        <v>20238</v>
      </c>
      <c r="K578" s="2" t="s">
        <v>20239</v>
      </c>
      <c r="L578" s="2" t="s">
        <v>15143</v>
      </c>
      <c r="M578" s="2" t="s">
        <v>15144</v>
      </c>
      <c r="N578" s="2" t="s">
        <v>20240</v>
      </c>
      <c r="O578" s="2" t="s">
        <v>20241</v>
      </c>
      <c r="P578" s="2" t="s">
        <v>2799</v>
      </c>
      <c r="Q578" s="2" t="s">
        <v>2800</v>
      </c>
      <c r="R578" s="2" t="s">
        <v>20242</v>
      </c>
      <c r="S578" s="2" t="s">
        <v>20243</v>
      </c>
      <c r="T578" s="144" t="s">
        <v>20244</v>
      </c>
      <c r="U578" s="283" t="s">
        <v>2759</v>
      </c>
      <c r="V578" s="121" t="s">
        <v>15101</v>
      </c>
      <c r="W578" s="122">
        <v>55</v>
      </c>
      <c r="X578" s="97" t="s">
        <v>2797</v>
      </c>
      <c r="Y578" s="97" t="s">
        <v>2804</v>
      </c>
      <c r="Z578" s="97" t="s">
        <v>3183</v>
      </c>
      <c r="AA578" s="97" t="s">
        <v>116</v>
      </c>
      <c r="AB578" s="97" t="s">
        <v>3184</v>
      </c>
      <c r="AC578" s="97" t="s">
        <v>20245</v>
      </c>
      <c r="AD578" s="97" t="s">
        <v>20242</v>
      </c>
      <c r="AE578" s="97" t="s">
        <v>20246</v>
      </c>
      <c r="AF578" s="97" t="s">
        <v>20247</v>
      </c>
      <c r="AG578" s="97" t="s">
        <v>2759</v>
      </c>
      <c r="AH578" s="97" t="s">
        <v>2720</v>
      </c>
      <c r="AI578" s="144" t="s">
        <v>3187</v>
      </c>
    </row>
    <row r="579" spans="6:35" ht="15.75" x14ac:dyDescent="0.25">
      <c r="F579" s="312">
        <v>556</v>
      </c>
      <c r="G579" s="314" t="s">
        <v>177</v>
      </c>
      <c r="H579" s="234">
        <v>56</v>
      </c>
      <c r="I579" s="2" t="s">
        <v>2805</v>
      </c>
      <c r="J579" s="2" t="s">
        <v>20248</v>
      </c>
      <c r="K579" s="2" t="s">
        <v>20249</v>
      </c>
      <c r="L579" s="2" t="s">
        <v>15094</v>
      </c>
      <c r="M579" s="2" t="s">
        <v>15095</v>
      </c>
      <c r="N579" s="2" t="s">
        <v>20250</v>
      </c>
      <c r="O579" s="2" t="s">
        <v>20251</v>
      </c>
      <c r="P579" s="2" t="s">
        <v>2807</v>
      </c>
      <c r="Q579" s="2" t="s">
        <v>2808</v>
      </c>
      <c r="R579" s="2" t="s">
        <v>20252</v>
      </c>
      <c r="S579" s="2" t="s">
        <v>20253</v>
      </c>
      <c r="T579" s="144" t="s">
        <v>20254</v>
      </c>
      <c r="U579" s="283" t="s">
        <v>2809</v>
      </c>
      <c r="V579" s="121" t="s">
        <v>15101</v>
      </c>
      <c r="W579" s="122">
        <v>56</v>
      </c>
      <c r="X579" s="97" t="s">
        <v>2805</v>
      </c>
      <c r="Y579" s="97" t="s">
        <v>2806</v>
      </c>
      <c r="Z579" s="97" t="s">
        <v>3188</v>
      </c>
      <c r="AA579" s="97" t="s">
        <v>108</v>
      </c>
      <c r="AB579" s="97" t="s">
        <v>3189</v>
      </c>
      <c r="AC579" s="97" t="s">
        <v>20255</v>
      </c>
      <c r="AD579" s="97" t="s">
        <v>20252</v>
      </c>
      <c r="AE579" s="97" t="s">
        <v>20256</v>
      </c>
      <c r="AF579" s="97" t="s">
        <v>20257</v>
      </c>
      <c r="AG579" s="97" t="s">
        <v>2809</v>
      </c>
      <c r="AH579" s="97" t="s">
        <v>2720</v>
      </c>
      <c r="AI579" s="144" t="s">
        <v>3192</v>
      </c>
    </row>
    <row r="580" spans="6:35" ht="15.75" x14ac:dyDescent="0.25">
      <c r="F580" s="312">
        <v>557</v>
      </c>
      <c r="G580" s="314" t="s">
        <v>179</v>
      </c>
      <c r="H580" s="234">
        <v>57</v>
      </c>
      <c r="I580" s="2" t="s">
        <v>2805</v>
      </c>
      <c r="J580" s="2" t="s">
        <v>20258</v>
      </c>
      <c r="K580" s="2" t="s">
        <v>20259</v>
      </c>
      <c r="L580" s="2" t="s">
        <v>15107</v>
      </c>
      <c r="M580" s="2" t="s">
        <v>15108</v>
      </c>
      <c r="N580" s="2" t="s">
        <v>20260</v>
      </c>
      <c r="O580" s="2" t="s">
        <v>20261</v>
      </c>
      <c r="P580" s="2" t="s">
        <v>2807</v>
      </c>
      <c r="Q580" s="2" t="s">
        <v>2808</v>
      </c>
      <c r="R580" s="2" t="s">
        <v>20262</v>
      </c>
      <c r="S580" s="2" t="s">
        <v>20263</v>
      </c>
      <c r="T580" s="144" t="s">
        <v>20264</v>
      </c>
      <c r="U580" s="283" t="s">
        <v>2809</v>
      </c>
      <c r="V580" s="121" t="s">
        <v>15101</v>
      </c>
      <c r="W580" s="122">
        <v>57</v>
      </c>
      <c r="X580" s="97" t="s">
        <v>2805</v>
      </c>
      <c r="Y580" s="97" t="s">
        <v>2810</v>
      </c>
      <c r="Z580" s="97" t="s">
        <v>3193</v>
      </c>
      <c r="AA580" s="97" t="s">
        <v>110</v>
      </c>
      <c r="AB580" s="97" t="s">
        <v>3194</v>
      </c>
      <c r="AC580" s="97" t="s">
        <v>20265</v>
      </c>
      <c r="AD580" s="97" t="s">
        <v>20262</v>
      </c>
      <c r="AE580" s="97" t="s">
        <v>20266</v>
      </c>
      <c r="AF580" s="97" t="s">
        <v>20267</v>
      </c>
      <c r="AG580" s="97" t="s">
        <v>2809</v>
      </c>
      <c r="AH580" s="97" t="s">
        <v>2720</v>
      </c>
      <c r="AI580" s="144" t="s">
        <v>3197</v>
      </c>
    </row>
    <row r="581" spans="6:35" ht="15.75" x14ac:dyDescent="0.25">
      <c r="F581" s="312">
        <v>558</v>
      </c>
      <c r="G581" s="314" t="s">
        <v>180</v>
      </c>
      <c r="H581" s="234">
        <v>58</v>
      </c>
      <c r="I581" s="2" t="s">
        <v>2805</v>
      </c>
      <c r="J581" s="2" t="s">
        <v>20268</v>
      </c>
      <c r="K581" s="2" t="s">
        <v>20269</v>
      </c>
      <c r="L581" s="2" t="s">
        <v>15119</v>
      </c>
      <c r="M581" s="2" t="s">
        <v>15120</v>
      </c>
      <c r="N581" s="2" t="s">
        <v>20270</v>
      </c>
      <c r="O581" s="2" t="s">
        <v>20271</v>
      </c>
      <c r="P581" s="2" t="s">
        <v>2807</v>
      </c>
      <c r="Q581" s="2" t="s">
        <v>2808</v>
      </c>
      <c r="R581" s="2" t="s">
        <v>20272</v>
      </c>
      <c r="S581" s="2" t="s">
        <v>20273</v>
      </c>
      <c r="T581" s="144" t="s">
        <v>20274</v>
      </c>
      <c r="U581" s="283" t="s">
        <v>2809</v>
      </c>
      <c r="V581" s="121" t="s">
        <v>15101</v>
      </c>
      <c r="W581" s="122">
        <v>58</v>
      </c>
      <c r="X581" s="97" t="s">
        <v>2805</v>
      </c>
      <c r="Y581" s="97" t="s">
        <v>2811</v>
      </c>
      <c r="Z581" s="97" t="s">
        <v>3198</v>
      </c>
      <c r="AA581" s="97" t="s">
        <v>112</v>
      </c>
      <c r="AB581" s="97" t="s">
        <v>3199</v>
      </c>
      <c r="AC581" s="97" t="s">
        <v>20275</v>
      </c>
      <c r="AD581" s="97" t="s">
        <v>20272</v>
      </c>
      <c r="AE581" s="97" t="s">
        <v>20276</v>
      </c>
      <c r="AF581" s="97" t="s">
        <v>20277</v>
      </c>
      <c r="AG581" s="97" t="s">
        <v>2809</v>
      </c>
      <c r="AH581" s="97" t="s">
        <v>2720</v>
      </c>
      <c r="AI581" s="144" t="s">
        <v>3202</v>
      </c>
    </row>
    <row r="582" spans="6:35" ht="15.75" x14ac:dyDescent="0.25">
      <c r="F582" s="312">
        <v>559</v>
      </c>
      <c r="G582" s="314" t="s">
        <v>181</v>
      </c>
      <c r="H582" s="234">
        <v>59</v>
      </c>
      <c r="I582" s="2" t="s">
        <v>2805</v>
      </c>
      <c r="J582" s="2" t="s">
        <v>20278</v>
      </c>
      <c r="K582" s="2" t="s">
        <v>20279</v>
      </c>
      <c r="L582" s="2" t="s">
        <v>15131</v>
      </c>
      <c r="M582" s="2" t="s">
        <v>15132</v>
      </c>
      <c r="N582" s="2" t="s">
        <v>20280</v>
      </c>
      <c r="O582" s="2" t="s">
        <v>20281</v>
      </c>
      <c r="P582" s="2" t="s">
        <v>2807</v>
      </c>
      <c r="Q582" s="2" t="s">
        <v>2808</v>
      </c>
      <c r="R582" s="2" t="s">
        <v>20282</v>
      </c>
      <c r="S582" s="2" t="s">
        <v>20283</v>
      </c>
      <c r="T582" s="144" t="s">
        <v>20284</v>
      </c>
      <c r="U582" s="283" t="s">
        <v>2809</v>
      </c>
      <c r="V582" s="121" t="s">
        <v>15101</v>
      </c>
      <c r="W582" s="122">
        <v>59</v>
      </c>
      <c r="X582" s="97" t="s">
        <v>2805</v>
      </c>
      <c r="Y582" s="97" t="s">
        <v>2812</v>
      </c>
      <c r="Z582" s="97" t="s">
        <v>3203</v>
      </c>
      <c r="AA582" s="97" t="s">
        <v>114</v>
      </c>
      <c r="AB582" s="97" t="s">
        <v>3204</v>
      </c>
      <c r="AC582" s="97" t="s">
        <v>20285</v>
      </c>
      <c r="AD582" s="97" t="s">
        <v>20282</v>
      </c>
      <c r="AE582" s="97" t="s">
        <v>20286</v>
      </c>
      <c r="AF582" s="97" t="s">
        <v>20287</v>
      </c>
      <c r="AG582" s="97" t="s">
        <v>2809</v>
      </c>
      <c r="AH582" s="97" t="s">
        <v>2720</v>
      </c>
      <c r="AI582" s="144" t="s">
        <v>3207</v>
      </c>
    </row>
    <row r="583" spans="6:35" ht="15.75" x14ac:dyDescent="0.25">
      <c r="F583" s="312">
        <v>560</v>
      </c>
      <c r="G583" s="314" t="s">
        <v>182</v>
      </c>
      <c r="H583" s="234">
        <v>60</v>
      </c>
      <c r="I583" s="2" t="s">
        <v>2805</v>
      </c>
      <c r="J583" s="2" t="s">
        <v>20288</v>
      </c>
      <c r="K583" s="2" t="s">
        <v>20289</v>
      </c>
      <c r="L583" s="2" t="s">
        <v>15143</v>
      </c>
      <c r="M583" s="2" t="s">
        <v>15144</v>
      </c>
      <c r="N583" s="2" t="s">
        <v>20290</v>
      </c>
      <c r="O583" s="2" t="s">
        <v>20291</v>
      </c>
      <c r="P583" s="2" t="s">
        <v>2807</v>
      </c>
      <c r="Q583" s="2" t="s">
        <v>2808</v>
      </c>
      <c r="R583" s="2" t="s">
        <v>20292</v>
      </c>
      <c r="S583" s="2" t="s">
        <v>20293</v>
      </c>
      <c r="T583" s="144" t="s">
        <v>20294</v>
      </c>
      <c r="U583" s="283" t="s">
        <v>2809</v>
      </c>
      <c r="V583" s="121" t="s">
        <v>15101</v>
      </c>
      <c r="W583" s="122">
        <v>60</v>
      </c>
      <c r="X583" s="97" t="s">
        <v>2805</v>
      </c>
      <c r="Y583" s="97" t="s">
        <v>2813</v>
      </c>
      <c r="Z583" s="97" t="s">
        <v>3208</v>
      </c>
      <c r="AA583" s="97" t="s">
        <v>116</v>
      </c>
      <c r="AB583" s="97" t="s">
        <v>3209</v>
      </c>
      <c r="AC583" s="97" t="s">
        <v>20295</v>
      </c>
      <c r="AD583" s="97" t="s">
        <v>20292</v>
      </c>
      <c r="AE583" s="97" t="s">
        <v>20296</v>
      </c>
      <c r="AF583" s="97" t="s">
        <v>20297</v>
      </c>
      <c r="AG583" s="97" t="s">
        <v>2809</v>
      </c>
      <c r="AH583" s="97" t="s">
        <v>2720</v>
      </c>
      <c r="AI583" s="144" t="s">
        <v>3212</v>
      </c>
    </row>
    <row r="584" spans="6:35" ht="15.75" x14ac:dyDescent="0.25">
      <c r="F584" s="312">
        <v>561</v>
      </c>
      <c r="G584" s="314" t="s">
        <v>183</v>
      </c>
      <c r="H584" s="234">
        <v>61</v>
      </c>
      <c r="I584" s="2" t="s">
        <v>2814</v>
      </c>
      <c r="J584" s="2" t="s">
        <v>20298</v>
      </c>
      <c r="K584" s="2" t="s">
        <v>20299</v>
      </c>
      <c r="L584" s="2" t="s">
        <v>15094</v>
      </c>
      <c r="M584" s="2" t="s">
        <v>15095</v>
      </c>
      <c r="N584" s="2" t="s">
        <v>20300</v>
      </c>
      <c r="O584" s="2" t="s">
        <v>20301</v>
      </c>
      <c r="P584" s="2" t="s">
        <v>2816</v>
      </c>
      <c r="Q584" s="2" t="s">
        <v>2817</v>
      </c>
      <c r="R584" s="2" t="s">
        <v>20302</v>
      </c>
      <c r="S584" s="2" t="s">
        <v>20303</v>
      </c>
      <c r="T584" s="144" t="s">
        <v>20304</v>
      </c>
      <c r="U584" s="283" t="s">
        <v>2818</v>
      </c>
      <c r="V584" s="121" t="s">
        <v>15101</v>
      </c>
      <c r="W584" s="122">
        <v>61</v>
      </c>
      <c r="X584" s="97" t="s">
        <v>2814</v>
      </c>
      <c r="Y584" s="97" t="s">
        <v>2815</v>
      </c>
      <c r="Z584" s="97" t="s">
        <v>3213</v>
      </c>
      <c r="AA584" s="97" t="s">
        <v>108</v>
      </c>
      <c r="AB584" s="97" t="s">
        <v>3214</v>
      </c>
      <c r="AC584" s="97" t="s">
        <v>20305</v>
      </c>
      <c r="AD584" s="97" t="s">
        <v>20302</v>
      </c>
      <c r="AE584" s="97" t="s">
        <v>20306</v>
      </c>
      <c r="AF584" s="97" t="s">
        <v>20307</v>
      </c>
      <c r="AG584" s="97" t="s">
        <v>2818</v>
      </c>
      <c r="AH584" s="97" t="s">
        <v>2720</v>
      </c>
      <c r="AI584" s="144" t="s">
        <v>3217</v>
      </c>
    </row>
    <row r="585" spans="6:35" ht="15.75" x14ac:dyDescent="0.25">
      <c r="F585" s="312">
        <v>562</v>
      </c>
      <c r="G585" s="314" t="s">
        <v>186</v>
      </c>
      <c r="H585" s="234">
        <v>62</v>
      </c>
      <c r="I585" s="2" t="s">
        <v>2814</v>
      </c>
      <c r="J585" s="2" t="s">
        <v>20308</v>
      </c>
      <c r="K585" s="2" t="s">
        <v>20309</v>
      </c>
      <c r="L585" s="2" t="s">
        <v>15107</v>
      </c>
      <c r="M585" s="2" t="s">
        <v>15108</v>
      </c>
      <c r="N585" s="2" t="s">
        <v>20310</v>
      </c>
      <c r="O585" s="2" t="s">
        <v>20311</v>
      </c>
      <c r="P585" s="2" t="s">
        <v>2816</v>
      </c>
      <c r="Q585" s="2" t="s">
        <v>2817</v>
      </c>
      <c r="R585" s="2" t="s">
        <v>20312</v>
      </c>
      <c r="S585" s="2" t="s">
        <v>20313</v>
      </c>
      <c r="T585" s="144" t="s">
        <v>20314</v>
      </c>
      <c r="U585" s="283" t="s">
        <v>2818</v>
      </c>
      <c r="V585" s="121" t="s">
        <v>15101</v>
      </c>
      <c r="W585" s="122">
        <v>62</v>
      </c>
      <c r="X585" s="97" t="s">
        <v>2814</v>
      </c>
      <c r="Y585" s="97" t="s">
        <v>2819</v>
      </c>
      <c r="Z585" s="97" t="s">
        <v>3218</v>
      </c>
      <c r="AA585" s="97" t="s">
        <v>110</v>
      </c>
      <c r="AB585" s="97" t="s">
        <v>3219</v>
      </c>
      <c r="AC585" s="97" t="s">
        <v>20315</v>
      </c>
      <c r="AD585" s="97" t="s">
        <v>20312</v>
      </c>
      <c r="AE585" s="97" t="s">
        <v>20316</v>
      </c>
      <c r="AF585" s="97" t="s">
        <v>20317</v>
      </c>
      <c r="AG585" s="97" t="s">
        <v>2818</v>
      </c>
      <c r="AH585" s="97" t="s">
        <v>2720</v>
      </c>
      <c r="AI585" s="144" t="s">
        <v>3222</v>
      </c>
    </row>
    <row r="586" spans="6:35" ht="15.75" x14ac:dyDescent="0.25">
      <c r="F586" s="312">
        <v>563</v>
      </c>
      <c r="G586" s="314" t="s">
        <v>187</v>
      </c>
      <c r="H586" s="234">
        <v>63</v>
      </c>
      <c r="I586" s="2" t="s">
        <v>2814</v>
      </c>
      <c r="J586" s="2" t="s">
        <v>20318</v>
      </c>
      <c r="K586" s="2" t="s">
        <v>20319</v>
      </c>
      <c r="L586" s="2" t="s">
        <v>15119</v>
      </c>
      <c r="M586" s="2" t="s">
        <v>15120</v>
      </c>
      <c r="N586" s="2" t="s">
        <v>20320</v>
      </c>
      <c r="O586" s="2" t="s">
        <v>20321</v>
      </c>
      <c r="P586" s="2" t="s">
        <v>2816</v>
      </c>
      <c r="Q586" s="2" t="s">
        <v>2817</v>
      </c>
      <c r="R586" s="2" t="s">
        <v>20322</v>
      </c>
      <c r="S586" s="2" t="s">
        <v>20323</v>
      </c>
      <c r="T586" s="144" t="s">
        <v>20324</v>
      </c>
      <c r="U586" s="283" t="s">
        <v>2818</v>
      </c>
      <c r="V586" s="121" t="s">
        <v>15101</v>
      </c>
      <c r="W586" s="122">
        <v>63</v>
      </c>
      <c r="X586" s="97" t="s">
        <v>2814</v>
      </c>
      <c r="Y586" s="97" t="s">
        <v>2820</v>
      </c>
      <c r="Z586" s="97" t="s">
        <v>3223</v>
      </c>
      <c r="AA586" s="97" t="s">
        <v>112</v>
      </c>
      <c r="AB586" s="97" t="s">
        <v>3224</v>
      </c>
      <c r="AC586" s="97" t="s">
        <v>20325</v>
      </c>
      <c r="AD586" s="97" t="s">
        <v>20322</v>
      </c>
      <c r="AE586" s="97" t="s">
        <v>20326</v>
      </c>
      <c r="AF586" s="97" t="s">
        <v>20327</v>
      </c>
      <c r="AG586" s="97" t="s">
        <v>2818</v>
      </c>
      <c r="AH586" s="97" t="s">
        <v>2720</v>
      </c>
      <c r="AI586" s="144" t="s">
        <v>3227</v>
      </c>
    </row>
    <row r="587" spans="6:35" ht="15.75" x14ac:dyDescent="0.25">
      <c r="F587" s="312">
        <v>564</v>
      </c>
      <c r="G587" s="314" t="s">
        <v>188</v>
      </c>
      <c r="H587" s="234">
        <v>64</v>
      </c>
      <c r="I587" s="2" t="s">
        <v>2814</v>
      </c>
      <c r="J587" s="2" t="s">
        <v>20328</v>
      </c>
      <c r="K587" s="2" t="s">
        <v>20329</v>
      </c>
      <c r="L587" s="2" t="s">
        <v>15131</v>
      </c>
      <c r="M587" s="2" t="s">
        <v>15132</v>
      </c>
      <c r="N587" s="2" t="s">
        <v>20330</v>
      </c>
      <c r="O587" s="2" t="s">
        <v>20331</v>
      </c>
      <c r="P587" s="2" t="s">
        <v>2816</v>
      </c>
      <c r="Q587" s="2" t="s">
        <v>2817</v>
      </c>
      <c r="R587" s="2" t="s">
        <v>20332</v>
      </c>
      <c r="S587" s="2" t="s">
        <v>20333</v>
      </c>
      <c r="T587" s="144" t="s">
        <v>20334</v>
      </c>
      <c r="U587" s="283" t="s">
        <v>2818</v>
      </c>
      <c r="V587" s="121" t="s">
        <v>15101</v>
      </c>
      <c r="W587" s="122">
        <v>64</v>
      </c>
      <c r="X587" s="97" t="s">
        <v>2814</v>
      </c>
      <c r="Y587" s="97" t="s">
        <v>2821</v>
      </c>
      <c r="Z587" s="97" t="s">
        <v>3228</v>
      </c>
      <c r="AA587" s="97" t="s">
        <v>114</v>
      </c>
      <c r="AB587" s="97" t="s">
        <v>3229</v>
      </c>
      <c r="AC587" s="97" t="s">
        <v>20335</v>
      </c>
      <c r="AD587" s="97" t="s">
        <v>20332</v>
      </c>
      <c r="AE587" s="97" t="s">
        <v>20336</v>
      </c>
      <c r="AF587" s="97" t="s">
        <v>20337</v>
      </c>
      <c r="AG587" s="97" t="s">
        <v>2818</v>
      </c>
      <c r="AH587" s="97" t="s">
        <v>2720</v>
      </c>
      <c r="AI587" s="144" t="s">
        <v>3232</v>
      </c>
    </row>
    <row r="588" spans="6:35" ht="15.75" x14ac:dyDescent="0.25">
      <c r="F588" s="312">
        <v>565</v>
      </c>
      <c r="G588" s="314" t="s">
        <v>189</v>
      </c>
      <c r="H588" s="234">
        <v>65</v>
      </c>
      <c r="I588" s="2" t="s">
        <v>2814</v>
      </c>
      <c r="J588" s="2" t="s">
        <v>20338</v>
      </c>
      <c r="K588" s="2" t="s">
        <v>20339</v>
      </c>
      <c r="L588" s="2" t="s">
        <v>15143</v>
      </c>
      <c r="M588" s="2" t="s">
        <v>15144</v>
      </c>
      <c r="N588" s="2" t="s">
        <v>20340</v>
      </c>
      <c r="O588" s="2" t="s">
        <v>20341</v>
      </c>
      <c r="P588" s="2" t="s">
        <v>2816</v>
      </c>
      <c r="Q588" s="2" t="s">
        <v>2817</v>
      </c>
      <c r="R588" s="2" t="s">
        <v>20342</v>
      </c>
      <c r="S588" s="2" t="s">
        <v>20343</v>
      </c>
      <c r="T588" s="144" t="s">
        <v>20344</v>
      </c>
      <c r="U588" s="283" t="s">
        <v>2818</v>
      </c>
      <c r="V588" s="121" t="s">
        <v>15101</v>
      </c>
      <c r="W588" s="122">
        <v>65</v>
      </c>
      <c r="X588" s="97" t="s">
        <v>2814</v>
      </c>
      <c r="Y588" s="97" t="s">
        <v>2822</v>
      </c>
      <c r="Z588" s="97" t="s">
        <v>3233</v>
      </c>
      <c r="AA588" s="97" t="s">
        <v>116</v>
      </c>
      <c r="AB588" s="97" t="s">
        <v>3234</v>
      </c>
      <c r="AC588" s="97" t="s">
        <v>20345</v>
      </c>
      <c r="AD588" s="97" t="s">
        <v>20342</v>
      </c>
      <c r="AE588" s="97" t="s">
        <v>20346</v>
      </c>
      <c r="AF588" s="97" t="s">
        <v>20347</v>
      </c>
      <c r="AG588" s="97" t="s">
        <v>2818</v>
      </c>
      <c r="AH588" s="97" t="s">
        <v>2720</v>
      </c>
      <c r="AI588" s="144" t="s">
        <v>3237</v>
      </c>
    </row>
    <row r="589" spans="6:35" ht="15.75" x14ac:dyDescent="0.25">
      <c r="F589" s="312">
        <v>566</v>
      </c>
      <c r="G589" s="314" t="s">
        <v>190</v>
      </c>
      <c r="H589" s="234">
        <v>66</v>
      </c>
      <c r="I589" s="2" t="s">
        <v>2823</v>
      </c>
      <c r="J589" s="2" t="s">
        <v>20348</v>
      </c>
      <c r="K589" s="2" t="s">
        <v>20349</v>
      </c>
      <c r="L589" s="2" t="s">
        <v>15094</v>
      </c>
      <c r="M589" s="2" t="s">
        <v>15095</v>
      </c>
      <c r="N589" s="2" t="s">
        <v>20350</v>
      </c>
      <c r="O589" s="2" t="s">
        <v>20351</v>
      </c>
      <c r="P589" s="2" t="s">
        <v>2825</v>
      </c>
      <c r="Q589" s="2" t="s">
        <v>2826</v>
      </c>
      <c r="R589" s="2" t="s">
        <v>20352</v>
      </c>
      <c r="S589" s="2" t="s">
        <v>20353</v>
      </c>
      <c r="T589" s="144" t="s">
        <v>20354</v>
      </c>
      <c r="U589" s="283" t="s">
        <v>2827</v>
      </c>
      <c r="V589" s="121" t="s">
        <v>15101</v>
      </c>
      <c r="W589" s="122">
        <v>66</v>
      </c>
      <c r="X589" s="97" t="s">
        <v>2823</v>
      </c>
      <c r="Y589" s="97" t="s">
        <v>2824</v>
      </c>
      <c r="Z589" s="97" t="s">
        <v>3238</v>
      </c>
      <c r="AA589" s="97" t="s">
        <v>108</v>
      </c>
      <c r="AB589" s="97" t="s">
        <v>3239</v>
      </c>
      <c r="AC589" s="97" t="s">
        <v>20355</v>
      </c>
      <c r="AD589" s="97" t="s">
        <v>20352</v>
      </c>
      <c r="AE589" s="97" t="s">
        <v>20356</v>
      </c>
      <c r="AF589" s="97" t="s">
        <v>20357</v>
      </c>
      <c r="AG589" s="97" t="s">
        <v>2827</v>
      </c>
      <c r="AH589" s="97" t="s">
        <v>2720</v>
      </c>
      <c r="AI589" s="144" t="s">
        <v>3242</v>
      </c>
    </row>
    <row r="590" spans="6:35" ht="15.75" x14ac:dyDescent="0.25">
      <c r="F590" s="312">
        <v>567</v>
      </c>
      <c r="G590" s="314" t="s">
        <v>192</v>
      </c>
      <c r="H590" s="234">
        <v>67</v>
      </c>
      <c r="I590" s="2" t="s">
        <v>2823</v>
      </c>
      <c r="J590" s="2" t="s">
        <v>20358</v>
      </c>
      <c r="K590" s="2" t="s">
        <v>20359</v>
      </c>
      <c r="L590" s="2" t="s">
        <v>15107</v>
      </c>
      <c r="M590" s="2" t="s">
        <v>15108</v>
      </c>
      <c r="N590" s="2" t="s">
        <v>20360</v>
      </c>
      <c r="O590" s="2" t="s">
        <v>20361</v>
      </c>
      <c r="P590" s="2" t="s">
        <v>2825</v>
      </c>
      <c r="Q590" s="2" t="s">
        <v>2826</v>
      </c>
      <c r="R590" s="2" t="s">
        <v>20362</v>
      </c>
      <c r="S590" s="2" t="s">
        <v>20363</v>
      </c>
      <c r="T590" s="144" t="s">
        <v>20364</v>
      </c>
      <c r="U590" s="283" t="s">
        <v>2827</v>
      </c>
      <c r="V590" s="121" t="s">
        <v>15101</v>
      </c>
      <c r="W590" s="122">
        <v>67</v>
      </c>
      <c r="X590" s="97" t="s">
        <v>2823</v>
      </c>
      <c r="Y590" s="97" t="s">
        <v>2828</v>
      </c>
      <c r="Z590" s="97" t="s">
        <v>3243</v>
      </c>
      <c r="AA590" s="97" t="s">
        <v>110</v>
      </c>
      <c r="AB590" s="97" t="s">
        <v>3244</v>
      </c>
      <c r="AC590" s="97" t="s">
        <v>20365</v>
      </c>
      <c r="AD590" s="97" t="s">
        <v>20362</v>
      </c>
      <c r="AE590" s="97" t="s">
        <v>20366</v>
      </c>
      <c r="AF590" s="97" t="s">
        <v>20367</v>
      </c>
      <c r="AG590" s="97" t="s">
        <v>2827</v>
      </c>
      <c r="AH590" s="97" t="s">
        <v>2720</v>
      </c>
      <c r="AI590" s="144" t="s">
        <v>3247</v>
      </c>
    </row>
    <row r="591" spans="6:35" ht="15.75" x14ac:dyDescent="0.25">
      <c r="F591" s="312">
        <v>568</v>
      </c>
      <c r="G591" s="314" t="s">
        <v>193</v>
      </c>
      <c r="H591" s="234">
        <v>68</v>
      </c>
      <c r="I591" s="2" t="s">
        <v>2823</v>
      </c>
      <c r="J591" s="2" t="s">
        <v>20368</v>
      </c>
      <c r="K591" s="2" t="s">
        <v>20369</v>
      </c>
      <c r="L591" s="2" t="s">
        <v>15119</v>
      </c>
      <c r="M591" s="2" t="s">
        <v>15120</v>
      </c>
      <c r="N591" s="2" t="s">
        <v>20370</v>
      </c>
      <c r="O591" s="2" t="s">
        <v>20371</v>
      </c>
      <c r="P591" s="2" t="s">
        <v>2825</v>
      </c>
      <c r="Q591" s="2" t="s">
        <v>2826</v>
      </c>
      <c r="R591" s="2" t="s">
        <v>20372</v>
      </c>
      <c r="S591" s="2" t="s">
        <v>20373</v>
      </c>
      <c r="T591" s="144" t="s">
        <v>20374</v>
      </c>
      <c r="U591" s="283" t="s">
        <v>2827</v>
      </c>
      <c r="V591" s="121" t="s">
        <v>15101</v>
      </c>
      <c r="W591" s="122">
        <v>68</v>
      </c>
      <c r="X591" s="97" t="s">
        <v>2823</v>
      </c>
      <c r="Y591" s="97" t="s">
        <v>2829</v>
      </c>
      <c r="Z591" s="97" t="s">
        <v>3248</v>
      </c>
      <c r="AA591" s="97" t="s">
        <v>112</v>
      </c>
      <c r="AB591" s="97" t="s">
        <v>3249</v>
      </c>
      <c r="AC591" s="97" t="s">
        <v>20375</v>
      </c>
      <c r="AD591" s="97" t="s">
        <v>20372</v>
      </c>
      <c r="AE591" s="97" t="s">
        <v>20376</v>
      </c>
      <c r="AF591" s="97" t="s">
        <v>20377</v>
      </c>
      <c r="AG591" s="97" t="s">
        <v>2827</v>
      </c>
      <c r="AH591" s="97" t="s">
        <v>2720</v>
      </c>
      <c r="AI591" s="144" t="s">
        <v>3252</v>
      </c>
    </row>
    <row r="592" spans="6:35" ht="15.75" x14ac:dyDescent="0.25">
      <c r="F592" s="312">
        <v>569</v>
      </c>
      <c r="G592" s="314" t="s">
        <v>194</v>
      </c>
      <c r="H592" s="234">
        <v>69</v>
      </c>
      <c r="I592" s="2" t="s">
        <v>2823</v>
      </c>
      <c r="J592" s="2" t="s">
        <v>20378</v>
      </c>
      <c r="K592" s="2" t="s">
        <v>20379</v>
      </c>
      <c r="L592" s="2" t="s">
        <v>15131</v>
      </c>
      <c r="M592" s="2" t="s">
        <v>15132</v>
      </c>
      <c r="N592" s="2" t="s">
        <v>20380</v>
      </c>
      <c r="O592" s="2" t="s">
        <v>20381</v>
      </c>
      <c r="P592" s="2" t="s">
        <v>2825</v>
      </c>
      <c r="Q592" s="2" t="s">
        <v>2826</v>
      </c>
      <c r="R592" s="2" t="s">
        <v>20382</v>
      </c>
      <c r="S592" s="2" t="s">
        <v>20383</v>
      </c>
      <c r="T592" s="144" t="s">
        <v>20384</v>
      </c>
      <c r="U592" s="283" t="s">
        <v>2827</v>
      </c>
      <c r="V592" s="121" t="s">
        <v>15101</v>
      </c>
      <c r="W592" s="122">
        <v>69</v>
      </c>
      <c r="X592" s="97" t="s">
        <v>2823</v>
      </c>
      <c r="Y592" s="97" t="s">
        <v>2830</v>
      </c>
      <c r="Z592" s="97" t="s">
        <v>3253</v>
      </c>
      <c r="AA592" s="97" t="s">
        <v>114</v>
      </c>
      <c r="AB592" s="97" t="s">
        <v>3254</v>
      </c>
      <c r="AC592" s="97" t="s">
        <v>20385</v>
      </c>
      <c r="AD592" s="97" t="s">
        <v>20382</v>
      </c>
      <c r="AE592" s="97" t="s">
        <v>20386</v>
      </c>
      <c r="AF592" s="97" t="s">
        <v>20387</v>
      </c>
      <c r="AG592" s="97" t="s">
        <v>2827</v>
      </c>
      <c r="AH592" s="97" t="s">
        <v>2720</v>
      </c>
      <c r="AI592" s="144" t="s">
        <v>3257</v>
      </c>
    </row>
    <row r="593" spans="6:35" ht="15.75" x14ac:dyDescent="0.25">
      <c r="F593" s="312">
        <v>570</v>
      </c>
      <c r="G593" s="314" t="s">
        <v>195</v>
      </c>
      <c r="H593" s="234">
        <v>70</v>
      </c>
      <c r="I593" s="2" t="s">
        <v>2823</v>
      </c>
      <c r="J593" s="2" t="s">
        <v>20388</v>
      </c>
      <c r="K593" s="2" t="s">
        <v>20389</v>
      </c>
      <c r="L593" s="2" t="s">
        <v>15143</v>
      </c>
      <c r="M593" s="2" t="s">
        <v>15144</v>
      </c>
      <c r="N593" s="2" t="s">
        <v>20390</v>
      </c>
      <c r="O593" s="2" t="s">
        <v>20391</v>
      </c>
      <c r="P593" s="2" t="s">
        <v>2825</v>
      </c>
      <c r="Q593" s="2" t="s">
        <v>2826</v>
      </c>
      <c r="R593" s="2" t="s">
        <v>20392</v>
      </c>
      <c r="S593" s="2" t="s">
        <v>20393</v>
      </c>
      <c r="T593" s="144" t="s">
        <v>20394</v>
      </c>
      <c r="U593" s="283" t="s">
        <v>2827</v>
      </c>
      <c r="V593" s="121" t="s">
        <v>15101</v>
      </c>
      <c r="W593" s="122">
        <v>70</v>
      </c>
      <c r="X593" s="97" t="s">
        <v>2823</v>
      </c>
      <c r="Y593" s="97" t="s">
        <v>2831</v>
      </c>
      <c r="Z593" s="97" t="s">
        <v>3258</v>
      </c>
      <c r="AA593" s="97" t="s">
        <v>116</v>
      </c>
      <c r="AB593" s="97" t="s">
        <v>3259</v>
      </c>
      <c r="AC593" s="97" t="s">
        <v>20395</v>
      </c>
      <c r="AD593" s="97" t="s">
        <v>20392</v>
      </c>
      <c r="AE593" s="97" t="s">
        <v>20396</v>
      </c>
      <c r="AF593" s="97" t="s">
        <v>20397</v>
      </c>
      <c r="AG593" s="97" t="s">
        <v>2827</v>
      </c>
      <c r="AH593" s="97" t="s">
        <v>2720</v>
      </c>
      <c r="AI593" s="144" t="s">
        <v>3262</v>
      </c>
    </row>
    <row r="594" spans="6:35" ht="15.75" x14ac:dyDescent="0.25">
      <c r="F594" s="312">
        <v>571</v>
      </c>
      <c r="G594" s="314" t="s">
        <v>196</v>
      </c>
      <c r="H594" s="234">
        <v>71</v>
      </c>
      <c r="I594" s="2" t="s">
        <v>2832</v>
      </c>
      <c r="J594" s="2" t="s">
        <v>20398</v>
      </c>
      <c r="K594" s="2" t="s">
        <v>20399</v>
      </c>
      <c r="L594" s="2" t="s">
        <v>15094</v>
      </c>
      <c r="M594" s="2" t="s">
        <v>15095</v>
      </c>
      <c r="N594" s="2" t="s">
        <v>20400</v>
      </c>
      <c r="O594" s="2" t="s">
        <v>20401</v>
      </c>
      <c r="P594" s="2" t="s">
        <v>2834</v>
      </c>
      <c r="Q594" s="2" t="s">
        <v>2835</v>
      </c>
      <c r="R594" s="2" t="s">
        <v>20402</v>
      </c>
      <c r="S594" s="2" t="s">
        <v>20403</v>
      </c>
      <c r="T594" s="144" t="s">
        <v>20404</v>
      </c>
      <c r="U594" s="283" t="s">
        <v>2836</v>
      </c>
      <c r="V594" s="121" t="s">
        <v>15101</v>
      </c>
      <c r="W594" s="122">
        <v>71</v>
      </c>
      <c r="X594" s="97" t="s">
        <v>2832</v>
      </c>
      <c r="Y594" s="97" t="s">
        <v>2833</v>
      </c>
      <c r="Z594" s="97" t="s">
        <v>3263</v>
      </c>
      <c r="AA594" s="97" t="s">
        <v>108</v>
      </c>
      <c r="AB594" s="97" t="s">
        <v>3264</v>
      </c>
      <c r="AC594" s="97" t="s">
        <v>20405</v>
      </c>
      <c r="AD594" s="97" t="s">
        <v>20402</v>
      </c>
      <c r="AE594" s="97" t="s">
        <v>20406</v>
      </c>
      <c r="AF594" s="97" t="s">
        <v>20407</v>
      </c>
      <c r="AG594" s="97" t="s">
        <v>2836</v>
      </c>
      <c r="AH594" s="97" t="s">
        <v>2720</v>
      </c>
      <c r="AI594" s="144" t="s">
        <v>3267</v>
      </c>
    </row>
    <row r="595" spans="6:35" ht="15.75" x14ac:dyDescent="0.25">
      <c r="F595" s="312">
        <v>572</v>
      </c>
      <c r="G595" s="314" t="s">
        <v>198</v>
      </c>
      <c r="H595" s="234">
        <v>72</v>
      </c>
      <c r="I595" s="2" t="s">
        <v>2832</v>
      </c>
      <c r="J595" s="2" t="s">
        <v>20408</v>
      </c>
      <c r="K595" s="2" t="s">
        <v>20409</v>
      </c>
      <c r="L595" s="2" t="s">
        <v>15107</v>
      </c>
      <c r="M595" s="2" t="s">
        <v>15108</v>
      </c>
      <c r="N595" s="2" t="s">
        <v>20410</v>
      </c>
      <c r="O595" s="2" t="s">
        <v>20411</v>
      </c>
      <c r="P595" s="2" t="s">
        <v>2834</v>
      </c>
      <c r="Q595" s="2" t="s">
        <v>2835</v>
      </c>
      <c r="R595" s="2" t="s">
        <v>20412</v>
      </c>
      <c r="S595" s="2" t="s">
        <v>20413</v>
      </c>
      <c r="T595" s="144" t="s">
        <v>20414</v>
      </c>
      <c r="U595" s="283" t="s">
        <v>2836</v>
      </c>
      <c r="V595" s="121" t="s">
        <v>15101</v>
      </c>
      <c r="W595" s="122">
        <v>72</v>
      </c>
      <c r="X595" s="97" t="s">
        <v>2832</v>
      </c>
      <c r="Y595" s="97" t="s">
        <v>2837</v>
      </c>
      <c r="Z595" s="97" t="s">
        <v>3268</v>
      </c>
      <c r="AA595" s="97" t="s">
        <v>110</v>
      </c>
      <c r="AB595" s="97" t="s">
        <v>3269</v>
      </c>
      <c r="AC595" s="97" t="s">
        <v>20415</v>
      </c>
      <c r="AD595" s="97" t="s">
        <v>20412</v>
      </c>
      <c r="AE595" s="97" t="s">
        <v>20416</v>
      </c>
      <c r="AF595" s="97" t="s">
        <v>20417</v>
      </c>
      <c r="AG595" s="97" t="s">
        <v>2836</v>
      </c>
      <c r="AH595" s="97" t="s">
        <v>2720</v>
      </c>
      <c r="AI595" s="144" t="s">
        <v>3272</v>
      </c>
    </row>
    <row r="596" spans="6:35" ht="15.75" x14ac:dyDescent="0.25">
      <c r="F596" s="312">
        <v>573</v>
      </c>
      <c r="G596" s="314" t="s">
        <v>199</v>
      </c>
      <c r="H596" s="234">
        <v>73</v>
      </c>
      <c r="I596" s="2" t="s">
        <v>2832</v>
      </c>
      <c r="J596" s="2" t="s">
        <v>20418</v>
      </c>
      <c r="K596" s="2" t="s">
        <v>20419</v>
      </c>
      <c r="L596" s="2" t="s">
        <v>15119</v>
      </c>
      <c r="M596" s="2" t="s">
        <v>15120</v>
      </c>
      <c r="N596" s="2" t="s">
        <v>20420</v>
      </c>
      <c r="O596" s="2" t="s">
        <v>20421</v>
      </c>
      <c r="P596" s="2" t="s">
        <v>2834</v>
      </c>
      <c r="Q596" s="2" t="s">
        <v>2835</v>
      </c>
      <c r="R596" s="2" t="s">
        <v>20422</v>
      </c>
      <c r="S596" s="2" t="s">
        <v>20423</v>
      </c>
      <c r="T596" s="144" t="s">
        <v>20424</v>
      </c>
      <c r="U596" s="283" t="s">
        <v>2836</v>
      </c>
      <c r="V596" s="121" t="s">
        <v>15101</v>
      </c>
      <c r="W596" s="122">
        <v>73</v>
      </c>
      <c r="X596" s="97" t="s">
        <v>2832</v>
      </c>
      <c r="Y596" s="97" t="s">
        <v>2838</v>
      </c>
      <c r="Z596" s="97" t="s">
        <v>3273</v>
      </c>
      <c r="AA596" s="97" t="s">
        <v>112</v>
      </c>
      <c r="AB596" s="97" t="s">
        <v>3274</v>
      </c>
      <c r="AC596" s="97" t="s">
        <v>20425</v>
      </c>
      <c r="AD596" s="97" t="s">
        <v>20422</v>
      </c>
      <c r="AE596" s="97" t="s">
        <v>20426</v>
      </c>
      <c r="AF596" s="97" t="s">
        <v>20427</v>
      </c>
      <c r="AG596" s="97" t="s">
        <v>2836</v>
      </c>
      <c r="AH596" s="97" t="s">
        <v>2720</v>
      </c>
      <c r="AI596" s="144" t="s">
        <v>3277</v>
      </c>
    </row>
    <row r="597" spans="6:35" ht="15.75" x14ac:dyDescent="0.25">
      <c r="F597" s="312">
        <v>574</v>
      </c>
      <c r="G597" s="314" t="s">
        <v>200</v>
      </c>
      <c r="H597" s="234">
        <v>74</v>
      </c>
      <c r="I597" s="2" t="s">
        <v>2832</v>
      </c>
      <c r="J597" s="2" t="s">
        <v>20428</v>
      </c>
      <c r="K597" s="2" t="s">
        <v>20429</v>
      </c>
      <c r="L597" s="2" t="s">
        <v>15131</v>
      </c>
      <c r="M597" s="2" t="s">
        <v>15132</v>
      </c>
      <c r="N597" s="2" t="s">
        <v>20430</v>
      </c>
      <c r="O597" s="2" t="s">
        <v>20431</v>
      </c>
      <c r="P597" s="2" t="s">
        <v>2834</v>
      </c>
      <c r="Q597" s="2" t="s">
        <v>2835</v>
      </c>
      <c r="R597" s="2" t="s">
        <v>20432</v>
      </c>
      <c r="S597" s="2" t="s">
        <v>20433</v>
      </c>
      <c r="T597" s="144" t="s">
        <v>20434</v>
      </c>
      <c r="U597" s="283" t="s">
        <v>2836</v>
      </c>
      <c r="V597" s="121" t="s">
        <v>15101</v>
      </c>
      <c r="W597" s="122">
        <v>74</v>
      </c>
      <c r="X597" s="97" t="s">
        <v>2832</v>
      </c>
      <c r="Y597" s="97" t="s">
        <v>2839</v>
      </c>
      <c r="Z597" s="97" t="s">
        <v>3278</v>
      </c>
      <c r="AA597" s="97" t="s">
        <v>114</v>
      </c>
      <c r="AB597" s="97" t="s">
        <v>3279</v>
      </c>
      <c r="AC597" s="97" t="s">
        <v>20435</v>
      </c>
      <c r="AD597" s="97" t="s">
        <v>20432</v>
      </c>
      <c r="AE597" s="97" t="s">
        <v>20436</v>
      </c>
      <c r="AF597" s="97" t="s">
        <v>20437</v>
      </c>
      <c r="AG597" s="97" t="s">
        <v>2836</v>
      </c>
      <c r="AH597" s="97" t="s">
        <v>2720</v>
      </c>
      <c r="AI597" s="144" t="s">
        <v>3282</v>
      </c>
    </row>
    <row r="598" spans="6:35" ht="15.75" x14ac:dyDescent="0.25">
      <c r="F598" s="312">
        <v>575</v>
      </c>
      <c r="G598" s="314" t="s">
        <v>201</v>
      </c>
      <c r="H598" s="234">
        <v>75</v>
      </c>
      <c r="I598" s="2" t="s">
        <v>2832</v>
      </c>
      <c r="J598" s="2" t="s">
        <v>20438</v>
      </c>
      <c r="K598" s="2" t="s">
        <v>20439</v>
      </c>
      <c r="L598" s="2" t="s">
        <v>15143</v>
      </c>
      <c r="M598" s="2" t="s">
        <v>15144</v>
      </c>
      <c r="N598" s="2" t="s">
        <v>20440</v>
      </c>
      <c r="O598" s="2" t="s">
        <v>20441</v>
      </c>
      <c r="P598" s="2" t="s">
        <v>2834</v>
      </c>
      <c r="Q598" s="2" t="s">
        <v>2835</v>
      </c>
      <c r="R598" s="2" t="s">
        <v>20442</v>
      </c>
      <c r="S598" s="2" t="s">
        <v>20443</v>
      </c>
      <c r="T598" s="144" t="s">
        <v>20444</v>
      </c>
      <c r="U598" s="283" t="s">
        <v>2836</v>
      </c>
      <c r="V598" s="121" t="s">
        <v>15101</v>
      </c>
      <c r="W598" s="122">
        <v>75</v>
      </c>
      <c r="X598" s="97" t="s">
        <v>2832</v>
      </c>
      <c r="Y598" s="97" t="s">
        <v>2840</v>
      </c>
      <c r="Z598" s="97" t="s">
        <v>3283</v>
      </c>
      <c r="AA598" s="97" t="s">
        <v>116</v>
      </c>
      <c r="AB598" s="97" t="s">
        <v>3284</v>
      </c>
      <c r="AC598" s="97" t="s">
        <v>20445</v>
      </c>
      <c r="AD598" s="97" t="s">
        <v>20442</v>
      </c>
      <c r="AE598" s="97" t="s">
        <v>20446</v>
      </c>
      <c r="AF598" s="97" t="s">
        <v>20447</v>
      </c>
      <c r="AG598" s="97" t="s">
        <v>2836</v>
      </c>
      <c r="AH598" s="97" t="s">
        <v>2720</v>
      </c>
      <c r="AI598" s="144" t="s">
        <v>3287</v>
      </c>
    </row>
    <row r="599" spans="6:35" ht="15.75" x14ac:dyDescent="0.25">
      <c r="F599" s="312">
        <v>576</v>
      </c>
      <c r="G599" s="314" t="s">
        <v>202</v>
      </c>
      <c r="H599" s="234">
        <v>76</v>
      </c>
      <c r="I599" s="2" t="s">
        <v>2841</v>
      </c>
      <c r="J599" s="2" t="s">
        <v>20448</v>
      </c>
      <c r="K599" s="2" t="s">
        <v>20449</v>
      </c>
      <c r="L599" s="2" t="s">
        <v>15094</v>
      </c>
      <c r="M599" s="2" t="s">
        <v>15095</v>
      </c>
      <c r="N599" s="2" t="s">
        <v>20450</v>
      </c>
      <c r="O599" s="2" t="s">
        <v>20451</v>
      </c>
      <c r="P599" s="2" t="s">
        <v>2843</v>
      </c>
      <c r="Q599" s="2" t="s">
        <v>2844</v>
      </c>
      <c r="R599" s="2" t="s">
        <v>20452</v>
      </c>
      <c r="S599" s="2" t="s">
        <v>20453</v>
      </c>
      <c r="T599" s="144" t="s">
        <v>20454</v>
      </c>
      <c r="U599" s="283" t="s">
        <v>2845</v>
      </c>
      <c r="V599" s="121" t="s">
        <v>15101</v>
      </c>
      <c r="W599" s="122">
        <v>76</v>
      </c>
      <c r="X599" s="97" t="s">
        <v>2841</v>
      </c>
      <c r="Y599" s="97" t="s">
        <v>2842</v>
      </c>
      <c r="Z599" s="97" t="s">
        <v>3288</v>
      </c>
      <c r="AA599" s="97" t="s">
        <v>108</v>
      </c>
      <c r="AB599" s="97" t="s">
        <v>3289</v>
      </c>
      <c r="AC599" s="97" t="s">
        <v>20455</v>
      </c>
      <c r="AD599" s="97" t="s">
        <v>20452</v>
      </c>
      <c r="AE599" s="97" t="s">
        <v>20456</v>
      </c>
      <c r="AF599" s="97" t="s">
        <v>20457</v>
      </c>
      <c r="AG599" s="97" t="s">
        <v>2845</v>
      </c>
      <c r="AH599" s="97" t="s">
        <v>2720</v>
      </c>
      <c r="AI599" s="144" t="s">
        <v>3292</v>
      </c>
    </row>
    <row r="600" spans="6:35" ht="15.75" x14ac:dyDescent="0.25">
      <c r="F600" s="312">
        <v>577</v>
      </c>
      <c r="G600" s="314" t="s">
        <v>205</v>
      </c>
      <c r="H600" s="234">
        <v>77</v>
      </c>
      <c r="I600" s="2" t="s">
        <v>2841</v>
      </c>
      <c r="J600" s="2" t="s">
        <v>20458</v>
      </c>
      <c r="K600" s="2" t="s">
        <v>20459</v>
      </c>
      <c r="L600" s="2" t="s">
        <v>15107</v>
      </c>
      <c r="M600" s="2" t="s">
        <v>15108</v>
      </c>
      <c r="N600" s="2" t="s">
        <v>20460</v>
      </c>
      <c r="O600" s="2" t="s">
        <v>20461</v>
      </c>
      <c r="P600" s="2" t="s">
        <v>2843</v>
      </c>
      <c r="Q600" s="2" t="s">
        <v>2844</v>
      </c>
      <c r="R600" s="2" t="s">
        <v>20462</v>
      </c>
      <c r="S600" s="2" t="s">
        <v>20463</v>
      </c>
      <c r="T600" s="144" t="s">
        <v>20464</v>
      </c>
      <c r="U600" s="283" t="s">
        <v>2845</v>
      </c>
      <c r="V600" s="121" t="s">
        <v>15101</v>
      </c>
      <c r="W600" s="122">
        <v>77</v>
      </c>
      <c r="X600" s="97" t="s">
        <v>2841</v>
      </c>
      <c r="Y600" s="97" t="s">
        <v>2846</v>
      </c>
      <c r="Z600" s="97" t="s">
        <v>3293</v>
      </c>
      <c r="AA600" s="97" t="s">
        <v>110</v>
      </c>
      <c r="AB600" s="97" t="s">
        <v>3294</v>
      </c>
      <c r="AC600" s="97" t="s">
        <v>20465</v>
      </c>
      <c r="AD600" s="97" t="s">
        <v>20462</v>
      </c>
      <c r="AE600" s="97" t="s">
        <v>20466</v>
      </c>
      <c r="AF600" s="97" t="s">
        <v>20467</v>
      </c>
      <c r="AG600" s="97" t="s">
        <v>2845</v>
      </c>
      <c r="AH600" s="97" t="s">
        <v>2720</v>
      </c>
      <c r="AI600" s="144" t="s">
        <v>3297</v>
      </c>
    </row>
    <row r="601" spans="6:35" ht="15.75" x14ac:dyDescent="0.25">
      <c r="F601" s="312">
        <v>578</v>
      </c>
      <c r="G601" s="314" t="s">
        <v>206</v>
      </c>
      <c r="H601" s="234">
        <v>78</v>
      </c>
      <c r="I601" s="2" t="s">
        <v>2841</v>
      </c>
      <c r="J601" s="2" t="s">
        <v>20468</v>
      </c>
      <c r="K601" s="2" t="s">
        <v>20469</v>
      </c>
      <c r="L601" s="2" t="s">
        <v>15119</v>
      </c>
      <c r="M601" s="2" t="s">
        <v>15120</v>
      </c>
      <c r="N601" s="2" t="s">
        <v>20470</v>
      </c>
      <c r="O601" s="2" t="s">
        <v>20471</v>
      </c>
      <c r="P601" s="2" t="s">
        <v>2843</v>
      </c>
      <c r="Q601" s="2" t="s">
        <v>2844</v>
      </c>
      <c r="R601" s="2" t="s">
        <v>20472</v>
      </c>
      <c r="S601" s="2" t="s">
        <v>20473</v>
      </c>
      <c r="T601" s="144" t="s">
        <v>20474</v>
      </c>
      <c r="U601" s="283" t="s">
        <v>2845</v>
      </c>
      <c r="V601" s="121" t="s">
        <v>15101</v>
      </c>
      <c r="W601" s="122">
        <v>78</v>
      </c>
      <c r="X601" s="97" t="s">
        <v>2841</v>
      </c>
      <c r="Y601" s="97" t="s">
        <v>2847</v>
      </c>
      <c r="Z601" s="97" t="s">
        <v>3298</v>
      </c>
      <c r="AA601" s="97" t="s">
        <v>112</v>
      </c>
      <c r="AB601" s="97" t="s">
        <v>3299</v>
      </c>
      <c r="AC601" s="97" t="s">
        <v>20475</v>
      </c>
      <c r="AD601" s="97" t="s">
        <v>20472</v>
      </c>
      <c r="AE601" s="97" t="s">
        <v>20476</v>
      </c>
      <c r="AF601" s="97" t="s">
        <v>20477</v>
      </c>
      <c r="AG601" s="97" t="s">
        <v>2845</v>
      </c>
      <c r="AH601" s="97" t="s">
        <v>2720</v>
      </c>
      <c r="AI601" s="144" t="s">
        <v>3302</v>
      </c>
    </row>
    <row r="602" spans="6:35" ht="15.75" x14ac:dyDescent="0.25">
      <c r="F602" s="312">
        <v>579</v>
      </c>
      <c r="G602" s="314" t="s">
        <v>207</v>
      </c>
      <c r="H602" s="234">
        <v>79</v>
      </c>
      <c r="I602" s="2" t="s">
        <v>2841</v>
      </c>
      <c r="J602" s="2" t="s">
        <v>20478</v>
      </c>
      <c r="K602" s="2" t="s">
        <v>20479</v>
      </c>
      <c r="L602" s="2" t="s">
        <v>15131</v>
      </c>
      <c r="M602" s="2" t="s">
        <v>15132</v>
      </c>
      <c r="N602" s="2" t="s">
        <v>20480</v>
      </c>
      <c r="O602" s="2" t="s">
        <v>20481</v>
      </c>
      <c r="P602" s="2" t="s">
        <v>2843</v>
      </c>
      <c r="Q602" s="2" t="s">
        <v>2844</v>
      </c>
      <c r="R602" s="2" t="s">
        <v>20482</v>
      </c>
      <c r="S602" s="2" t="s">
        <v>20483</v>
      </c>
      <c r="T602" s="144" t="s">
        <v>20484</v>
      </c>
      <c r="U602" s="283" t="s">
        <v>2845</v>
      </c>
      <c r="V602" s="121" t="s">
        <v>15101</v>
      </c>
      <c r="W602" s="122">
        <v>79</v>
      </c>
      <c r="X602" s="97" t="s">
        <v>2841</v>
      </c>
      <c r="Y602" s="97" t="s">
        <v>2848</v>
      </c>
      <c r="Z602" s="97" t="s">
        <v>3303</v>
      </c>
      <c r="AA602" s="97" t="s">
        <v>114</v>
      </c>
      <c r="AB602" s="97" t="s">
        <v>3304</v>
      </c>
      <c r="AC602" s="97" t="s">
        <v>20485</v>
      </c>
      <c r="AD602" s="97" t="s">
        <v>20482</v>
      </c>
      <c r="AE602" s="97" t="s">
        <v>20486</v>
      </c>
      <c r="AF602" s="97" t="s">
        <v>20487</v>
      </c>
      <c r="AG602" s="97" t="s">
        <v>2845</v>
      </c>
      <c r="AH602" s="97" t="s">
        <v>2720</v>
      </c>
      <c r="AI602" s="144" t="s">
        <v>3307</v>
      </c>
    </row>
    <row r="603" spans="6:35" ht="15.75" x14ac:dyDescent="0.25">
      <c r="F603" s="312">
        <v>580</v>
      </c>
      <c r="G603" s="314" t="s">
        <v>208</v>
      </c>
      <c r="H603" s="234">
        <v>80</v>
      </c>
      <c r="I603" s="2" t="s">
        <v>2841</v>
      </c>
      <c r="J603" s="2" t="s">
        <v>20488</v>
      </c>
      <c r="K603" s="2" t="s">
        <v>20489</v>
      </c>
      <c r="L603" s="2" t="s">
        <v>15143</v>
      </c>
      <c r="M603" s="2" t="s">
        <v>15144</v>
      </c>
      <c r="N603" s="2" t="s">
        <v>20490</v>
      </c>
      <c r="O603" s="2" t="s">
        <v>20491</v>
      </c>
      <c r="P603" s="2" t="s">
        <v>2843</v>
      </c>
      <c r="Q603" s="2" t="s">
        <v>2844</v>
      </c>
      <c r="R603" s="2" t="s">
        <v>20492</v>
      </c>
      <c r="S603" s="2" t="s">
        <v>20493</v>
      </c>
      <c r="T603" s="144" t="s">
        <v>20494</v>
      </c>
      <c r="U603" s="283" t="s">
        <v>2845</v>
      </c>
      <c r="V603" s="121" t="s">
        <v>15101</v>
      </c>
      <c r="W603" s="122">
        <v>80</v>
      </c>
      <c r="X603" s="97" t="s">
        <v>2841</v>
      </c>
      <c r="Y603" s="97" t="s">
        <v>2849</v>
      </c>
      <c r="Z603" s="97" t="s">
        <v>3308</v>
      </c>
      <c r="AA603" s="97" t="s">
        <v>116</v>
      </c>
      <c r="AB603" s="97" t="s">
        <v>3309</v>
      </c>
      <c r="AC603" s="97" t="s">
        <v>20495</v>
      </c>
      <c r="AD603" s="97" t="s">
        <v>20492</v>
      </c>
      <c r="AE603" s="97" t="s">
        <v>20496</v>
      </c>
      <c r="AF603" s="97" t="s">
        <v>20497</v>
      </c>
      <c r="AG603" s="97" t="s">
        <v>2845</v>
      </c>
      <c r="AH603" s="97" t="s">
        <v>2720</v>
      </c>
      <c r="AI603" s="144" t="s">
        <v>3312</v>
      </c>
    </row>
    <row r="604" spans="6:35" ht="15.75" x14ac:dyDescent="0.25">
      <c r="F604" s="312">
        <v>581</v>
      </c>
      <c r="G604" s="314" t="s">
        <v>209</v>
      </c>
      <c r="H604" s="234">
        <v>81</v>
      </c>
      <c r="I604" s="2" t="s">
        <v>2850</v>
      </c>
      <c r="J604" s="2" t="s">
        <v>20498</v>
      </c>
      <c r="K604" s="2" t="s">
        <v>20499</v>
      </c>
      <c r="L604" s="2" t="s">
        <v>15094</v>
      </c>
      <c r="M604" s="2" t="s">
        <v>15095</v>
      </c>
      <c r="N604" s="2" t="s">
        <v>20500</v>
      </c>
      <c r="O604" s="2" t="s">
        <v>20501</v>
      </c>
      <c r="P604" s="2" t="s">
        <v>2852</v>
      </c>
      <c r="Q604" s="2" t="s">
        <v>2853</v>
      </c>
      <c r="R604" s="2" t="s">
        <v>20502</v>
      </c>
      <c r="S604" s="2" t="s">
        <v>20503</v>
      </c>
      <c r="T604" s="144" t="s">
        <v>20504</v>
      </c>
      <c r="U604" s="283" t="s">
        <v>2845</v>
      </c>
      <c r="V604" s="121" t="s">
        <v>15101</v>
      </c>
      <c r="W604" s="122">
        <v>81</v>
      </c>
      <c r="X604" s="97" t="s">
        <v>2850</v>
      </c>
      <c r="Y604" s="97" t="s">
        <v>2851</v>
      </c>
      <c r="Z604" s="97" t="s">
        <v>3313</v>
      </c>
      <c r="AA604" s="97" t="s">
        <v>108</v>
      </c>
      <c r="AB604" s="97" t="s">
        <v>3314</v>
      </c>
      <c r="AC604" s="97" t="s">
        <v>20505</v>
      </c>
      <c r="AD604" s="97" t="s">
        <v>20502</v>
      </c>
      <c r="AE604" s="97" t="s">
        <v>20506</v>
      </c>
      <c r="AF604" s="97" t="s">
        <v>20507</v>
      </c>
      <c r="AG604" s="97" t="s">
        <v>2845</v>
      </c>
      <c r="AH604" s="97" t="s">
        <v>2720</v>
      </c>
      <c r="AI604" s="144" t="s">
        <v>3317</v>
      </c>
    </row>
    <row r="605" spans="6:35" ht="15.75" x14ac:dyDescent="0.25">
      <c r="F605" s="312">
        <v>582</v>
      </c>
      <c r="G605" s="314" t="s">
        <v>211</v>
      </c>
      <c r="H605" s="234">
        <v>82</v>
      </c>
      <c r="I605" s="2" t="s">
        <v>2850</v>
      </c>
      <c r="J605" s="2" t="s">
        <v>20508</v>
      </c>
      <c r="K605" s="2" t="s">
        <v>20509</v>
      </c>
      <c r="L605" s="2" t="s">
        <v>15107</v>
      </c>
      <c r="M605" s="2" t="s">
        <v>15108</v>
      </c>
      <c r="N605" s="2" t="s">
        <v>20510</v>
      </c>
      <c r="O605" s="2" t="s">
        <v>20511</v>
      </c>
      <c r="P605" s="2" t="s">
        <v>2852</v>
      </c>
      <c r="Q605" s="2" t="s">
        <v>2853</v>
      </c>
      <c r="R605" s="2" t="s">
        <v>20512</v>
      </c>
      <c r="S605" s="2" t="s">
        <v>20513</v>
      </c>
      <c r="T605" s="144" t="s">
        <v>20514</v>
      </c>
      <c r="U605" s="283" t="s">
        <v>2845</v>
      </c>
      <c r="V605" s="121" t="s">
        <v>15101</v>
      </c>
      <c r="W605" s="122">
        <v>82</v>
      </c>
      <c r="X605" s="97" t="s">
        <v>2850</v>
      </c>
      <c r="Y605" s="97" t="s">
        <v>2854</v>
      </c>
      <c r="Z605" s="97" t="s">
        <v>3318</v>
      </c>
      <c r="AA605" s="97" t="s">
        <v>110</v>
      </c>
      <c r="AB605" s="97" t="s">
        <v>3319</v>
      </c>
      <c r="AC605" s="97" t="s">
        <v>20515</v>
      </c>
      <c r="AD605" s="97" t="s">
        <v>20512</v>
      </c>
      <c r="AE605" s="97" t="s">
        <v>20516</v>
      </c>
      <c r="AF605" s="97" t="s">
        <v>20517</v>
      </c>
      <c r="AG605" s="97" t="s">
        <v>2845</v>
      </c>
      <c r="AH605" s="97" t="s">
        <v>2720</v>
      </c>
      <c r="AI605" s="144" t="s">
        <v>3322</v>
      </c>
    </row>
    <row r="606" spans="6:35" ht="15.75" x14ac:dyDescent="0.25">
      <c r="F606" s="312">
        <v>583</v>
      </c>
      <c r="G606" s="314" t="s">
        <v>212</v>
      </c>
      <c r="H606" s="234">
        <v>83</v>
      </c>
      <c r="I606" s="2" t="s">
        <v>2850</v>
      </c>
      <c r="J606" s="2" t="s">
        <v>20518</v>
      </c>
      <c r="K606" s="2" t="s">
        <v>20519</v>
      </c>
      <c r="L606" s="2" t="s">
        <v>15119</v>
      </c>
      <c r="M606" s="2" t="s">
        <v>15120</v>
      </c>
      <c r="N606" s="2" t="s">
        <v>20520</v>
      </c>
      <c r="O606" s="2" t="s">
        <v>20521</v>
      </c>
      <c r="P606" s="2" t="s">
        <v>2852</v>
      </c>
      <c r="Q606" s="2" t="s">
        <v>2853</v>
      </c>
      <c r="R606" s="2" t="s">
        <v>20522</v>
      </c>
      <c r="S606" s="2" t="s">
        <v>20523</v>
      </c>
      <c r="T606" s="144" t="s">
        <v>20524</v>
      </c>
      <c r="U606" s="283" t="s">
        <v>2845</v>
      </c>
      <c r="V606" s="121" t="s">
        <v>15101</v>
      </c>
      <c r="W606" s="122">
        <v>83</v>
      </c>
      <c r="X606" s="97" t="s">
        <v>2850</v>
      </c>
      <c r="Y606" s="97" t="s">
        <v>2855</v>
      </c>
      <c r="Z606" s="97" t="s">
        <v>3323</v>
      </c>
      <c r="AA606" s="97" t="s">
        <v>112</v>
      </c>
      <c r="AB606" s="97" t="s">
        <v>3324</v>
      </c>
      <c r="AC606" s="97" t="s">
        <v>20525</v>
      </c>
      <c r="AD606" s="97" t="s">
        <v>20522</v>
      </c>
      <c r="AE606" s="97" t="s">
        <v>20526</v>
      </c>
      <c r="AF606" s="97" t="s">
        <v>20527</v>
      </c>
      <c r="AG606" s="97" t="s">
        <v>2845</v>
      </c>
      <c r="AH606" s="97" t="s">
        <v>2720</v>
      </c>
      <c r="AI606" s="144" t="s">
        <v>3327</v>
      </c>
    </row>
    <row r="607" spans="6:35" ht="15.75" x14ac:dyDescent="0.25">
      <c r="F607" s="312">
        <v>584</v>
      </c>
      <c r="G607" s="314" t="s">
        <v>213</v>
      </c>
      <c r="H607" s="234">
        <v>84</v>
      </c>
      <c r="I607" s="2" t="s">
        <v>2850</v>
      </c>
      <c r="J607" s="2" t="s">
        <v>20528</v>
      </c>
      <c r="K607" s="2" t="s">
        <v>20529</v>
      </c>
      <c r="L607" s="2" t="s">
        <v>15131</v>
      </c>
      <c r="M607" s="2" t="s">
        <v>15132</v>
      </c>
      <c r="N607" s="2" t="s">
        <v>20530</v>
      </c>
      <c r="O607" s="2" t="s">
        <v>20531</v>
      </c>
      <c r="P607" s="2" t="s">
        <v>2852</v>
      </c>
      <c r="Q607" s="2" t="s">
        <v>2853</v>
      </c>
      <c r="R607" s="2" t="s">
        <v>20532</v>
      </c>
      <c r="S607" s="2" t="s">
        <v>20533</v>
      </c>
      <c r="T607" s="144" t="s">
        <v>20534</v>
      </c>
      <c r="U607" s="283" t="s">
        <v>2845</v>
      </c>
      <c r="V607" s="121" t="s">
        <v>15101</v>
      </c>
      <c r="W607" s="122">
        <v>84</v>
      </c>
      <c r="X607" s="97" t="s">
        <v>2850</v>
      </c>
      <c r="Y607" s="97" t="s">
        <v>2856</v>
      </c>
      <c r="Z607" s="97" t="s">
        <v>3328</v>
      </c>
      <c r="AA607" s="97" t="s">
        <v>114</v>
      </c>
      <c r="AB607" s="97" t="s">
        <v>3329</v>
      </c>
      <c r="AC607" s="97" t="s">
        <v>20535</v>
      </c>
      <c r="AD607" s="97" t="s">
        <v>20532</v>
      </c>
      <c r="AE607" s="97" t="s">
        <v>20536</v>
      </c>
      <c r="AF607" s="97" t="s">
        <v>20537</v>
      </c>
      <c r="AG607" s="97" t="s">
        <v>2845</v>
      </c>
      <c r="AH607" s="97" t="s">
        <v>2720</v>
      </c>
      <c r="AI607" s="144" t="s">
        <v>3332</v>
      </c>
    </row>
    <row r="608" spans="6:35" ht="15.75" x14ac:dyDescent="0.25">
      <c r="F608" s="312">
        <v>585</v>
      </c>
      <c r="G608" s="314" t="s">
        <v>214</v>
      </c>
      <c r="H608" s="234">
        <v>85</v>
      </c>
      <c r="I608" s="2" t="s">
        <v>2850</v>
      </c>
      <c r="J608" s="2" t="s">
        <v>20538</v>
      </c>
      <c r="K608" s="2" t="s">
        <v>20539</v>
      </c>
      <c r="L608" s="2" t="s">
        <v>15143</v>
      </c>
      <c r="M608" s="2" t="s">
        <v>15144</v>
      </c>
      <c r="N608" s="2" t="s">
        <v>20540</v>
      </c>
      <c r="O608" s="2" t="s">
        <v>20541</v>
      </c>
      <c r="P608" s="2" t="s">
        <v>2852</v>
      </c>
      <c r="Q608" s="2" t="s">
        <v>2853</v>
      </c>
      <c r="R608" s="2" t="s">
        <v>20542</v>
      </c>
      <c r="S608" s="2" t="s">
        <v>20543</v>
      </c>
      <c r="T608" s="144" t="s">
        <v>20544</v>
      </c>
      <c r="U608" s="283" t="s">
        <v>2845</v>
      </c>
      <c r="V608" s="121" t="s">
        <v>15101</v>
      </c>
      <c r="W608" s="122">
        <v>85</v>
      </c>
      <c r="X608" s="97" t="s">
        <v>2850</v>
      </c>
      <c r="Y608" s="97" t="s">
        <v>2857</v>
      </c>
      <c r="Z608" s="97" t="s">
        <v>3333</v>
      </c>
      <c r="AA608" s="97" t="s">
        <v>116</v>
      </c>
      <c r="AB608" s="97" t="s">
        <v>3334</v>
      </c>
      <c r="AC608" s="97" t="s">
        <v>20545</v>
      </c>
      <c r="AD608" s="97" t="s">
        <v>20542</v>
      </c>
      <c r="AE608" s="97" t="s">
        <v>20546</v>
      </c>
      <c r="AF608" s="97" t="s">
        <v>20547</v>
      </c>
      <c r="AG608" s="97" t="s">
        <v>2845</v>
      </c>
      <c r="AH608" s="97" t="s">
        <v>2720</v>
      </c>
      <c r="AI608" s="144" t="s">
        <v>3337</v>
      </c>
    </row>
    <row r="609" spans="6:35" ht="15.75" x14ac:dyDescent="0.25">
      <c r="F609" s="312">
        <v>586</v>
      </c>
      <c r="G609" s="314" t="s">
        <v>215</v>
      </c>
      <c r="H609" s="234">
        <v>86</v>
      </c>
      <c r="I609" s="2" t="s">
        <v>2858</v>
      </c>
      <c r="J609" s="2" t="s">
        <v>20548</v>
      </c>
      <c r="K609" s="2" t="s">
        <v>20549</v>
      </c>
      <c r="L609" s="2" t="s">
        <v>15094</v>
      </c>
      <c r="M609" s="2" t="s">
        <v>15095</v>
      </c>
      <c r="N609" s="2" t="s">
        <v>20550</v>
      </c>
      <c r="O609" s="2" t="s">
        <v>20551</v>
      </c>
      <c r="P609" s="2" t="s">
        <v>2860</v>
      </c>
      <c r="Q609" s="2" t="s">
        <v>2861</v>
      </c>
      <c r="R609" s="2" t="s">
        <v>20552</v>
      </c>
      <c r="S609" s="2" t="s">
        <v>20553</v>
      </c>
      <c r="T609" s="144" t="s">
        <v>20554</v>
      </c>
      <c r="U609" s="283" t="s">
        <v>2862</v>
      </c>
      <c r="V609" s="121" t="s">
        <v>15101</v>
      </c>
      <c r="W609" s="122">
        <v>86</v>
      </c>
      <c r="X609" s="97" t="s">
        <v>2858</v>
      </c>
      <c r="Y609" s="97" t="s">
        <v>2859</v>
      </c>
      <c r="Z609" s="97" t="s">
        <v>3338</v>
      </c>
      <c r="AA609" s="97" t="s">
        <v>108</v>
      </c>
      <c r="AB609" s="97" t="s">
        <v>3339</v>
      </c>
      <c r="AC609" s="97" t="s">
        <v>20555</v>
      </c>
      <c r="AD609" s="97" t="s">
        <v>20552</v>
      </c>
      <c r="AE609" s="97" t="s">
        <v>20556</v>
      </c>
      <c r="AF609" s="97" t="s">
        <v>20557</v>
      </c>
      <c r="AG609" s="97" t="s">
        <v>2862</v>
      </c>
      <c r="AH609" s="97" t="s">
        <v>2720</v>
      </c>
      <c r="AI609" s="144" t="s">
        <v>3342</v>
      </c>
    </row>
    <row r="610" spans="6:35" ht="15.75" x14ac:dyDescent="0.25">
      <c r="F610" s="312">
        <v>587</v>
      </c>
      <c r="G610" s="314" t="s">
        <v>217</v>
      </c>
      <c r="H610" s="234">
        <v>87</v>
      </c>
      <c r="I610" s="2" t="s">
        <v>2858</v>
      </c>
      <c r="J610" s="2" t="s">
        <v>20558</v>
      </c>
      <c r="K610" s="2" t="s">
        <v>20559</v>
      </c>
      <c r="L610" s="2" t="s">
        <v>15107</v>
      </c>
      <c r="M610" s="2" t="s">
        <v>15108</v>
      </c>
      <c r="N610" s="2" t="s">
        <v>20560</v>
      </c>
      <c r="O610" s="2" t="s">
        <v>20561</v>
      </c>
      <c r="P610" s="2" t="s">
        <v>2860</v>
      </c>
      <c r="Q610" s="2" t="s">
        <v>2861</v>
      </c>
      <c r="R610" s="2" t="s">
        <v>20562</v>
      </c>
      <c r="S610" s="2" t="s">
        <v>20563</v>
      </c>
      <c r="T610" s="144" t="s">
        <v>20564</v>
      </c>
      <c r="U610" s="283" t="s">
        <v>2862</v>
      </c>
      <c r="V610" s="121" t="s">
        <v>15101</v>
      </c>
      <c r="W610" s="122">
        <v>87</v>
      </c>
      <c r="X610" s="97" t="s">
        <v>2858</v>
      </c>
      <c r="Y610" s="97" t="s">
        <v>2863</v>
      </c>
      <c r="Z610" s="97" t="s">
        <v>3343</v>
      </c>
      <c r="AA610" s="97" t="s">
        <v>110</v>
      </c>
      <c r="AB610" s="97" t="s">
        <v>3344</v>
      </c>
      <c r="AC610" s="97" t="s">
        <v>20565</v>
      </c>
      <c r="AD610" s="97" t="s">
        <v>20562</v>
      </c>
      <c r="AE610" s="97" t="s">
        <v>20566</v>
      </c>
      <c r="AF610" s="97" t="s">
        <v>20567</v>
      </c>
      <c r="AG610" s="97" t="s">
        <v>2862</v>
      </c>
      <c r="AH610" s="97" t="s">
        <v>2720</v>
      </c>
      <c r="AI610" s="144" t="s">
        <v>3347</v>
      </c>
    </row>
    <row r="611" spans="6:35" ht="15.75" x14ac:dyDescent="0.25">
      <c r="F611" s="312">
        <v>588</v>
      </c>
      <c r="G611" s="314" t="s">
        <v>218</v>
      </c>
      <c r="H611" s="234">
        <v>88</v>
      </c>
      <c r="I611" s="2" t="s">
        <v>2858</v>
      </c>
      <c r="J611" s="2" t="s">
        <v>20568</v>
      </c>
      <c r="K611" s="2" t="s">
        <v>20569</v>
      </c>
      <c r="L611" s="2" t="s">
        <v>15119</v>
      </c>
      <c r="M611" s="2" t="s">
        <v>15120</v>
      </c>
      <c r="N611" s="2" t="s">
        <v>20570</v>
      </c>
      <c r="O611" s="2" t="s">
        <v>20571</v>
      </c>
      <c r="P611" s="2" t="s">
        <v>2860</v>
      </c>
      <c r="Q611" s="2" t="s">
        <v>2861</v>
      </c>
      <c r="R611" s="2" t="s">
        <v>20572</v>
      </c>
      <c r="S611" s="2" t="s">
        <v>20573</v>
      </c>
      <c r="T611" s="144" t="s">
        <v>20574</v>
      </c>
      <c r="U611" s="283" t="s">
        <v>2862</v>
      </c>
      <c r="V611" s="121" t="s">
        <v>15101</v>
      </c>
      <c r="W611" s="122">
        <v>88</v>
      </c>
      <c r="X611" s="97" t="s">
        <v>2858</v>
      </c>
      <c r="Y611" s="97" t="s">
        <v>2864</v>
      </c>
      <c r="Z611" s="97" t="s">
        <v>3348</v>
      </c>
      <c r="AA611" s="97" t="s">
        <v>112</v>
      </c>
      <c r="AB611" s="97" t="s">
        <v>3349</v>
      </c>
      <c r="AC611" s="97" t="s">
        <v>20575</v>
      </c>
      <c r="AD611" s="97" t="s">
        <v>20572</v>
      </c>
      <c r="AE611" s="97" t="s">
        <v>20576</v>
      </c>
      <c r="AF611" s="97" t="s">
        <v>20577</v>
      </c>
      <c r="AG611" s="97" t="s">
        <v>2862</v>
      </c>
      <c r="AH611" s="97" t="s">
        <v>2720</v>
      </c>
      <c r="AI611" s="144" t="s">
        <v>3352</v>
      </c>
    </row>
    <row r="612" spans="6:35" ht="15.75" x14ac:dyDescent="0.25">
      <c r="F612" s="312">
        <v>589</v>
      </c>
      <c r="G612" s="314" t="s">
        <v>219</v>
      </c>
      <c r="H612" s="234">
        <v>89</v>
      </c>
      <c r="I612" s="2" t="s">
        <v>2858</v>
      </c>
      <c r="J612" s="2" t="s">
        <v>20578</v>
      </c>
      <c r="K612" s="2" t="s">
        <v>20579</v>
      </c>
      <c r="L612" s="2" t="s">
        <v>15131</v>
      </c>
      <c r="M612" s="2" t="s">
        <v>15132</v>
      </c>
      <c r="N612" s="2" t="s">
        <v>20580</v>
      </c>
      <c r="O612" s="2" t="s">
        <v>20581</v>
      </c>
      <c r="P612" s="2" t="s">
        <v>2860</v>
      </c>
      <c r="Q612" s="2" t="s">
        <v>2861</v>
      </c>
      <c r="R612" s="2" t="s">
        <v>20582</v>
      </c>
      <c r="S612" s="2" t="s">
        <v>20583</v>
      </c>
      <c r="T612" s="144" t="s">
        <v>20584</v>
      </c>
      <c r="U612" s="283" t="s">
        <v>2862</v>
      </c>
      <c r="V612" s="121" t="s">
        <v>15101</v>
      </c>
      <c r="W612" s="122">
        <v>89</v>
      </c>
      <c r="X612" s="97" t="s">
        <v>2858</v>
      </c>
      <c r="Y612" s="97" t="s">
        <v>2865</v>
      </c>
      <c r="Z612" s="97" t="s">
        <v>3353</v>
      </c>
      <c r="AA612" s="97" t="s">
        <v>114</v>
      </c>
      <c r="AB612" s="97" t="s">
        <v>3354</v>
      </c>
      <c r="AC612" s="97" t="s">
        <v>20585</v>
      </c>
      <c r="AD612" s="97" t="s">
        <v>20582</v>
      </c>
      <c r="AE612" s="97" t="s">
        <v>20586</v>
      </c>
      <c r="AF612" s="97" t="s">
        <v>20587</v>
      </c>
      <c r="AG612" s="97" t="s">
        <v>2862</v>
      </c>
      <c r="AH612" s="97" t="s">
        <v>2720</v>
      </c>
      <c r="AI612" s="144" t="s">
        <v>3357</v>
      </c>
    </row>
    <row r="613" spans="6:35" ht="15.75" x14ac:dyDescent="0.25">
      <c r="F613" s="312">
        <v>590</v>
      </c>
      <c r="G613" s="314" t="s">
        <v>220</v>
      </c>
      <c r="H613" s="234">
        <v>90</v>
      </c>
      <c r="I613" s="2" t="s">
        <v>2858</v>
      </c>
      <c r="J613" s="2" t="s">
        <v>20588</v>
      </c>
      <c r="K613" s="2" t="s">
        <v>20589</v>
      </c>
      <c r="L613" s="2" t="s">
        <v>15143</v>
      </c>
      <c r="M613" s="2" t="s">
        <v>15144</v>
      </c>
      <c r="N613" s="2" t="s">
        <v>20590</v>
      </c>
      <c r="O613" s="2" t="s">
        <v>20591</v>
      </c>
      <c r="P613" s="2" t="s">
        <v>2860</v>
      </c>
      <c r="Q613" s="2" t="s">
        <v>2861</v>
      </c>
      <c r="R613" s="2" t="s">
        <v>20592</v>
      </c>
      <c r="S613" s="2" t="s">
        <v>20593</v>
      </c>
      <c r="T613" s="144" t="s">
        <v>20594</v>
      </c>
      <c r="U613" s="283" t="s">
        <v>2862</v>
      </c>
      <c r="V613" s="121" t="s">
        <v>15101</v>
      </c>
      <c r="W613" s="122">
        <v>90</v>
      </c>
      <c r="X613" s="97" t="s">
        <v>2858</v>
      </c>
      <c r="Y613" s="97" t="s">
        <v>2866</v>
      </c>
      <c r="Z613" s="97" t="s">
        <v>3358</v>
      </c>
      <c r="AA613" s="97" t="s">
        <v>116</v>
      </c>
      <c r="AB613" s="97" t="s">
        <v>3359</v>
      </c>
      <c r="AC613" s="97" t="s">
        <v>20595</v>
      </c>
      <c r="AD613" s="97" t="s">
        <v>20592</v>
      </c>
      <c r="AE613" s="97" t="s">
        <v>20596</v>
      </c>
      <c r="AF613" s="97" t="s">
        <v>20597</v>
      </c>
      <c r="AG613" s="97" t="s">
        <v>2862</v>
      </c>
      <c r="AH613" s="97" t="s">
        <v>2720</v>
      </c>
      <c r="AI613" s="144" t="s">
        <v>3362</v>
      </c>
    </row>
    <row r="614" spans="6:35" ht="15.75" x14ac:dyDescent="0.25">
      <c r="F614" s="312">
        <v>591</v>
      </c>
      <c r="G614" s="314" t="s">
        <v>221</v>
      </c>
      <c r="H614" s="234">
        <v>91</v>
      </c>
      <c r="I614" s="2" t="s">
        <v>2867</v>
      </c>
      <c r="J614" s="2" t="s">
        <v>20598</v>
      </c>
      <c r="K614" s="2" t="s">
        <v>20599</v>
      </c>
      <c r="L614" s="2" t="s">
        <v>15094</v>
      </c>
      <c r="M614" s="2" t="s">
        <v>15095</v>
      </c>
      <c r="N614" s="2" t="s">
        <v>20600</v>
      </c>
      <c r="O614" s="2" t="s">
        <v>20601</v>
      </c>
      <c r="P614" s="2" t="s">
        <v>2869</v>
      </c>
      <c r="Q614" s="2" t="s">
        <v>2870</v>
      </c>
      <c r="R614" s="2" t="s">
        <v>20602</v>
      </c>
      <c r="S614" s="2" t="s">
        <v>20603</v>
      </c>
      <c r="T614" s="144" t="s">
        <v>20604</v>
      </c>
      <c r="U614" s="283" t="s">
        <v>2315</v>
      </c>
      <c r="V614" s="121" t="s">
        <v>15101</v>
      </c>
      <c r="W614" s="122">
        <v>91</v>
      </c>
      <c r="X614" s="97" t="s">
        <v>2867</v>
      </c>
      <c r="Y614" s="97" t="s">
        <v>2868</v>
      </c>
      <c r="Z614" s="97" t="s">
        <v>3363</v>
      </c>
      <c r="AA614" s="97" t="s">
        <v>108</v>
      </c>
      <c r="AB614" s="97" t="s">
        <v>3364</v>
      </c>
      <c r="AC614" s="97" t="s">
        <v>20605</v>
      </c>
      <c r="AD614" s="97" t="s">
        <v>20602</v>
      </c>
      <c r="AE614" s="97" t="s">
        <v>20606</v>
      </c>
      <c r="AF614" s="97" t="s">
        <v>20607</v>
      </c>
      <c r="AG614" s="97" t="s">
        <v>2315</v>
      </c>
      <c r="AH614" s="97" t="s">
        <v>2720</v>
      </c>
      <c r="AI614" s="144" t="s">
        <v>3367</v>
      </c>
    </row>
    <row r="615" spans="6:35" ht="15.75" x14ac:dyDescent="0.25">
      <c r="F615" s="312">
        <v>592</v>
      </c>
      <c r="G615" s="314" t="s">
        <v>223</v>
      </c>
      <c r="H615" s="234">
        <v>92</v>
      </c>
      <c r="I615" s="2" t="s">
        <v>2867</v>
      </c>
      <c r="J615" s="2" t="s">
        <v>20608</v>
      </c>
      <c r="K615" s="2" t="s">
        <v>20609</v>
      </c>
      <c r="L615" s="2" t="s">
        <v>15107</v>
      </c>
      <c r="M615" s="2" t="s">
        <v>15108</v>
      </c>
      <c r="N615" s="2" t="s">
        <v>20610</v>
      </c>
      <c r="O615" s="2" t="s">
        <v>20611</v>
      </c>
      <c r="P615" s="2" t="s">
        <v>2869</v>
      </c>
      <c r="Q615" s="2" t="s">
        <v>2870</v>
      </c>
      <c r="R615" s="2" t="s">
        <v>20612</v>
      </c>
      <c r="S615" s="2" t="s">
        <v>20613</v>
      </c>
      <c r="T615" s="144" t="s">
        <v>20614</v>
      </c>
      <c r="U615" s="283" t="s">
        <v>2315</v>
      </c>
      <c r="V615" s="121" t="s">
        <v>15101</v>
      </c>
      <c r="W615" s="122">
        <v>92</v>
      </c>
      <c r="X615" s="97" t="s">
        <v>2867</v>
      </c>
      <c r="Y615" s="97" t="s">
        <v>2871</v>
      </c>
      <c r="Z615" s="97" t="s">
        <v>3368</v>
      </c>
      <c r="AA615" s="97" t="s">
        <v>110</v>
      </c>
      <c r="AB615" s="97" t="s">
        <v>3369</v>
      </c>
      <c r="AC615" s="97" t="s">
        <v>20615</v>
      </c>
      <c r="AD615" s="97" t="s">
        <v>20612</v>
      </c>
      <c r="AE615" s="97" t="s">
        <v>20616</v>
      </c>
      <c r="AF615" s="97" t="s">
        <v>20617</v>
      </c>
      <c r="AG615" s="97" t="s">
        <v>2315</v>
      </c>
      <c r="AH615" s="97" t="s">
        <v>2720</v>
      </c>
      <c r="AI615" s="144" t="s">
        <v>3372</v>
      </c>
    </row>
    <row r="616" spans="6:35" ht="15.75" x14ac:dyDescent="0.25">
      <c r="F616" s="312">
        <v>593</v>
      </c>
      <c r="G616" s="314" t="s">
        <v>224</v>
      </c>
      <c r="H616" s="234">
        <v>93</v>
      </c>
      <c r="I616" s="2" t="s">
        <v>2867</v>
      </c>
      <c r="J616" s="2" t="s">
        <v>20618</v>
      </c>
      <c r="K616" s="2" t="s">
        <v>20619</v>
      </c>
      <c r="L616" s="2" t="s">
        <v>15119</v>
      </c>
      <c r="M616" s="2" t="s">
        <v>15120</v>
      </c>
      <c r="N616" s="2" t="s">
        <v>20620</v>
      </c>
      <c r="O616" s="2" t="s">
        <v>20621</v>
      </c>
      <c r="P616" s="2" t="s">
        <v>2869</v>
      </c>
      <c r="Q616" s="2" t="s">
        <v>2870</v>
      </c>
      <c r="R616" s="2" t="s">
        <v>20622</v>
      </c>
      <c r="S616" s="2" t="s">
        <v>20623</v>
      </c>
      <c r="T616" s="144" t="s">
        <v>20624</v>
      </c>
      <c r="U616" s="283" t="s">
        <v>2315</v>
      </c>
      <c r="V616" s="121" t="s">
        <v>15101</v>
      </c>
      <c r="W616" s="122">
        <v>93</v>
      </c>
      <c r="X616" s="97" t="s">
        <v>2867</v>
      </c>
      <c r="Y616" s="97" t="s">
        <v>2872</v>
      </c>
      <c r="Z616" s="97" t="s">
        <v>3373</v>
      </c>
      <c r="AA616" s="97" t="s">
        <v>112</v>
      </c>
      <c r="AB616" s="97" t="s">
        <v>3374</v>
      </c>
      <c r="AC616" s="97" t="s">
        <v>20625</v>
      </c>
      <c r="AD616" s="97" t="s">
        <v>20622</v>
      </c>
      <c r="AE616" s="97" t="s">
        <v>20626</v>
      </c>
      <c r="AF616" s="97" t="s">
        <v>20627</v>
      </c>
      <c r="AG616" s="97" t="s">
        <v>2315</v>
      </c>
      <c r="AH616" s="97" t="s">
        <v>2720</v>
      </c>
      <c r="AI616" s="144" t="s">
        <v>3377</v>
      </c>
    </row>
    <row r="617" spans="6:35" ht="15.75" x14ac:dyDescent="0.25">
      <c r="F617" s="312">
        <v>594</v>
      </c>
      <c r="G617" s="314" t="s">
        <v>225</v>
      </c>
      <c r="H617" s="234">
        <v>94</v>
      </c>
      <c r="I617" s="2" t="s">
        <v>2867</v>
      </c>
      <c r="J617" s="2" t="s">
        <v>20628</v>
      </c>
      <c r="K617" s="2" t="s">
        <v>20629</v>
      </c>
      <c r="L617" s="2" t="s">
        <v>15131</v>
      </c>
      <c r="M617" s="2" t="s">
        <v>15132</v>
      </c>
      <c r="N617" s="2" t="s">
        <v>20630</v>
      </c>
      <c r="O617" s="2" t="s">
        <v>20631</v>
      </c>
      <c r="P617" s="2" t="s">
        <v>2869</v>
      </c>
      <c r="Q617" s="2" t="s">
        <v>2870</v>
      </c>
      <c r="R617" s="2" t="s">
        <v>20632</v>
      </c>
      <c r="S617" s="2" t="s">
        <v>20633</v>
      </c>
      <c r="T617" s="144" t="s">
        <v>20634</v>
      </c>
      <c r="U617" s="283" t="s">
        <v>2315</v>
      </c>
      <c r="V617" s="121" t="s">
        <v>15101</v>
      </c>
      <c r="W617" s="122">
        <v>94</v>
      </c>
      <c r="X617" s="97" t="s">
        <v>2867</v>
      </c>
      <c r="Y617" s="97" t="s">
        <v>2873</v>
      </c>
      <c r="Z617" s="97" t="s">
        <v>3378</v>
      </c>
      <c r="AA617" s="97" t="s">
        <v>114</v>
      </c>
      <c r="AB617" s="97" t="s">
        <v>3379</v>
      </c>
      <c r="AC617" s="97" t="s">
        <v>20635</v>
      </c>
      <c r="AD617" s="97" t="s">
        <v>20632</v>
      </c>
      <c r="AE617" s="97" t="s">
        <v>20636</v>
      </c>
      <c r="AF617" s="97" t="s">
        <v>20637</v>
      </c>
      <c r="AG617" s="97" t="s">
        <v>2315</v>
      </c>
      <c r="AH617" s="97" t="s">
        <v>2720</v>
      </c>
      <c r="AI617" s="144" t="s">
        <v>3382</v>
      </c>
    </row>
    <row r="618" spans="6:35" ht="15.75" x14ac:dyDescent="0.25">
      <c r="F618" s="312">
        <v>595</v>
      </c>
      <c r="G618" s="314" t="s">
        <v>226</v>
      </c>
      <c r="H618" s="234">
        <v>95</v>
      </c>
      <c r="I618" s="2" t="s">
        <v>2867</v>
      </c>
      <c r="J618" s="2" t="s">
        <v>20638</v>
      </c>
      <c r="K618" s="2" t="s">
        <v>20639</v>
      </c>
      <c r="L618" s="2" t="s">
        <v>15143</v>
      </c>
      <c r="M618" s="2" t="s">
        <v>15144</v>
      </c>
      <c r="N618" s="2" t="s">
        <v>20640</v>
      </c>
      <c r="O618" s="2" t="s">
        <v>20641</v>
      </c>
      <c r="P618" s="2" t="s">
        <v>2869</v>
      </c>
      <c r="Q618" s="2" t="s">
        <v>2870</v>
      </c>
      <c r="R618" s="2" t="s">
        <v>20642</v>
      </c>
      <c r="S618" s="2" t="s">
        <v>20643</v>
      </c>
      <c r="T618" s="144" t="s">
        <v>20644</v>
      </c>
      <c r="U618" s="283" t="s">
        <v>2315</v>
      </c>
      <c r="V618" s="121" t="s">
        <v>15101</v>
      </c>
      <c r="W618" s="122">
        <v>95</v>
      </c>
      <c r="X618" s="97" t="s">
        <v>2867</v>
      </c>
      <c r="Y618" s="97" t="s">
        <v>2874</v>
      </c>
      <c r="Z618" s="97" t="s">
        <v>3383</v>
      </c>
      <c r="AA618" s="97" t="s">
        <v>116</v>
      </c>
      <c r="AB618" s="97" t="s">
        <v>3384</v>
      </c>
      <c r="AC618" s="97" t="s">
        <v>20645</v>
      </c>
      <c r="AD618" s="97" t="s">
        <v>20642</v>
      </c>
      <c r="AE618" s="97" t="s">
        <v>20646</v>
      </c>
      <c r="AF618" s="97" t="s">
        <v>20647</v>
      </c>
      <c r="AG618" s="97" t="s">
        <v>2315</v>
      </c>
      <c r="AH618" s="97" t="s">
        <v>2720</v>
      </c>
      <c r="AI618" s="144" t="s">
        <v>3387</v>
      </c>
    </row>
    <row r="619" spans="6:35" ht="15.75" x14ac:dyDescent="0.25">
      <c r="F619" s="312">
        <v>596</v>
      </c>
      <c r="G619" s="314" t="s">
        <v>227</v>
      </c>
      <c r="H619" s="234">
        <v>96</v>
      </c>
      <c r="I619" s="2" t="s">
        <v>20648</v>
      </c>
      <c r="J619" s="2" t="s">
        <v>20649</v>
      </c>
      <c r="K619" s="2" t="s">
        <v>20650</v>
      </c>
      <c r="L619" s="2" t="s">
        <v>15094</v>
      </c>
      <c r="M619" s="2" t="s">
        <v>15095</v>
      </c>
      <c r="N619" s="2" t="s">
        <v>20651</v>
      </c>
      <c r="O619" s="2" t="s">
        <v>20652</v>
      </c>
      <c r="P619" s="2" t="s">
        <v>2877</v>
      </c>
      <c r="Q619" s="2" t="s">
        <v>2878</v>
      </c>
      <c r="R619" s="2" t="s">
        <v>20653</v>
      </c>
      <c r="S619" s="2" t="s">
        <v>20654</v>
      </c>
      <c r="T619" s="144" t="s">
        <v>20655</v>
      </c>
      <c r="U619" s="283" t="s">
        <v>2879</v>
      </c>
      <c r="V619" s="121" t="s">
        <v>15101</v>
      </c>
      <c r="W619" s="122">
        <v>96</v>
      </c>
      <c r="X619" s="97" t="s">
        <v>2875</v>
      </c>
      <c r="Y619" s="97" t="s">
        <v>2876</v>
      </c>
      <c r="Z619" s="97" t="s">
        <v>3388</v>
      </c>
      <c r="AA619" s="97" t="s">
        <v>108</v>
      </c>
      <c r="AB619" s="97" t="s">
        <v>3389</v>
      </c>
      <c r="AC619" s="97" t="s">
        <v>20656</v>
      </c>
      <c r="AD619" s="97" t="s">
        <v>20653</v>
      </c>
      <c r="AE619" s="97" t="s">
        <v>20657</v>
      </c>
      <c r="AF619" s="97" t="s">
        <v>20658</v>
      </c>
      <c r="AG619" s="97" t="s">
        <v>2879</v>
      </c>
      <c r="AH619" s="97" t="s">
        <v>2720</v>
      </c>
      <c r="AI619" s="144" t="s">
        <v>3392</v>
      </c>
    </row>
    <row r="620" spans="6:35" ht="15.75" x14ac:dyDescent="0.25">
      <c r="F620" s="312">
        <v>597</v>
      </c>
      <c r="G620" s="314" t="s">
        <v>229</v>
      </c>
      <c r="H620" s="234">
        <v>97</v>
      </c>
      <c r="I620" s="2" t="s">
        <v>20648</v>
      </c>
      <c r="J620" s="2" t="s">
        <v>20659</v>
      </c>
      <c r="K620" s="2" t="s">
        <v>20660</v>
      </c>
      <c r="L620" s="2" t="s">
        <v>15107</v>
      </c>
      <c r="M620" s="2" t="s">
        <v>15108</v>
      </c>
      <c r="N620" s="2" t="s">
        <v>20661</v>
      </c>
      <c r="O620" s="2" t="s">
        <v>20662</v>
      </c>
      <c r="P620" s="2" t="s">
        <v>2877</v>
      </c>
      <c r="Q620" s="2" t="s">
        <v>2878</v>
      </c>
      <c r="R620" s="2" t="s">
        <v>20663</v>
      </c>
      <c r="S620" s="2" t="s">
        <v>20664</v>
      </c>
      <c r="T620" s="144" t="s">
        <v>20665</v>
      </c>
      <c r="U620" s="283" t="s">
        <v>2879</v>
      </c>
      <c r="V620" s="121" t="s">
        <v>15101</v>
      </c>
      <c r="W620" s="122">
        <v>97</v>
      </c>
      <c r="X620" s="97" t="s">
        <v>2875</v>
      </c>
      <c r="Y620" s="97" t="s">
        <v>2880</v>
      </c>
      <c r="Z620" s="97" t="s">
        <v>3393</v>
      </c>
      <c r="AA620" s="97" t="s">
        <v>110</v>
      </c>
      <c r="AB620" s="97" t="s">
        <v>3394</v>
      </c>
      <c r="AC620" s="97" t="s">
        <v>20666</v>
      </c>
      <c r="AD620" s="97" t="s">
        <v>20663</v>
      </c>
      <c r="AE620" s="97" t="s">
        <v>20667</v>
      </c>
      <c r="AF620" s="97" t="s">
        <v>20668</v>
      </c>
      <c r="AG620" s="97" t="s">
        <v>2879</v>
      </c>
      <c r="AH620" s="97" t="s">
        <v>2720</v>
      </c>
      <c r="AI620" s="144" t="s">
        <v>3397</v>
      </c>
    </row>
    <row r="621" spans="6:35" ht="15.75" x14ac:dyDescent="0.25">
      <c r="F621" s="312">
        <v>598</v>
      </c>
      <c r="G621" s="314" t="s">
        <v>230</v>
      </c>
      <c r="H621" s="234">
        <v>98</v>
      </c>
      <c r="I621" s="2" t="s">
        <v>20648</v>
      </c>
      <c r="J621" s="2" t="s">
        <v>20669</v>
      </c>
      <c r="K621" s="2" t="s">
        <v>20670</v>
      </c>
      <c r="L621" s="2" t="s">
        <v>15119</v>
      </c>
      <c r="M621" s="2" t="s">
        <v>15120</v>
      </c>
      <c r="N621" s="2" t="s">
        <v>20671</v>
      </c>
      <c r="O621" s="2" t="s">
        <v>20672</v>
      </c>
      <c r="P621" s="2" t="s">
        <v>2877</v>
      </c>
      <c r="Q621" s="2" t="s">
        <v>2878</v>
      </c>
      <c r="R621" s="2" t="s">
        <v>20673</v>
      </c>
      <c r="S621" s="2" t="s">
        <v>20674</v>
      </c>
      <c r="T621" s="144" t="s">
        <v>20675</v>
      </c>
      <c r="U621" s="283" t="s">
        <v>2879</v>
      </c>
      <c r="V621" s="121" t="s">
        <v>15101</v>
      </c>
      <c r="W621" s="122">
        <v>98</v>
      </c>
      <c r="X621" s="97" t="s">
        <v>2875</v>
      </c>
      <c r="Y621" s="97" t="s">
        <v>2881</v>
      </c>
      <c r="Z621" s="97" t="s">
        <v>3398</v>
      </c>
      <c r="AA621" s="97" t="s">
        <v>112</v>
      </c>
      <c r="AB621" s="97" t="s">
        <v>3399</v>
      </c>
      <c r="AC621" s="97" t="s">
        <v>20676</v>
      </c>
      <c r="AD621" s="97" t="s">
        <v>20673</v>
      </c>
      <c r="AE621" s="97" t="s">
        <v>20677</v>
      </c>
      <c r="AF621" s="97" t="s">
        <v>20678</v>
      </c>
      <c r="AG621" s="97" t="s">
        <v>2879</v>
      </c>
      <c r="AH621" s="97" t="s">
        <v>2720</v>
      </c>
      <c r="AI621" s="144" t="s">
        <v>3402</v>
      </c>
    </row>
    <row r="622" spans="6:35" ht="15.75" x14ac:dyDescent="0.25">
      <c r="F622" s="312">
        <v>599</v>
      </c>
      <c r="G622" s="314" t="s">
        <v>231</v>
      </c>
      <c r="H622" s="234">
        <v>99</v>
      </c>
      <c r="I622" s="2" t="s">
        <v>20648</v>
      </c>
      <c r="J622" s="2" t="s">
        <v>20679</v>
      </c>
      <c r="K622" s="2" t="s">
        <v>20680</v>
      </c>
      <c r="L622" s="2" t="s">
        <v>15131</v>
      </c>
      <c r="M622" s="2" t="s">
        <v>15132</v>
      </c>
      <c r="N622" s="2" t="s">
        <v>20681</v>
      </c>
      <c r="O622" s="2" t="s">
        <v>20682</v>
      </c>
      <c r="P622" s="2" t="s">
        <v>2877</v>
      </c>
      <c r="Q622" s="2" t="s">
        <v>2878</v>
      </c>
      <c r="R622" s="2" t="s">
        <v>20683</v>
      </c>
      <c r="S622" s="2" t="s">
        <v>20684</v>
      </c>
      <c r="T622" s="144" t="s">
        <v>20685</v>
      </c>
      <c r="U622" s="283" t="s">
        <v>2879</v>
      </c>
      <c r="V622" s="121" t="s">
        <v>15101</v>
      </c>
      <c r="W622" s="122">
        <v>99</v>
      </c>
      <c r="X622" s="97" t="s">
        <v>2875</v>
      </c>
      <c r="Y622" s="97" t="s">
        <v>2882</v>
      </c>
      <c r="Z622" s="97" t="s">
        <v>3403</v>
      </c>
      <c r="AA622" s="97" t="s">
        <v>114</v>
      </c>
      <c r="AB622" s="97" t="s">
        <v>3404</v>
      </c>
      <c r="AC622" s="97" t="s">
        <v>20686</v>
      </c>
      <c r="AD622" s="97" t="s">
        <v>20683</v>
      </c>
      <c r="AE622" s="97" t="s">
        <v>20687</v>
      </c>
      <c r="AF622" s="97" t="s">
        <v>20688</v>
      </c>
      <c r="AG622" s="97" t="s">
        <v>2879</v>
      </c>
      <c r="AH622" s="97" t="s">
        <v>2720</v>
      </c>
      <c r="AI622" s="144" t="s">
        <v>3407</v>
      </c>
    </row>
    <row r="623" spans="6:35" ht="15.75" x14ac:dyDescent="0.25">
      <c r="F623" s="312">
        <v>600</v>
      </c>
      <c r="G623" s="314" t="s">
        <v>232</v>
      </c>
      <c r="H623" s="234">
        <v>100</v>
      </c>
      <c r="I623" s="2" t="s">
        <v>20648</v>
      </c>
      <c r="J623" s="2" t="s">
        <v>20689</v>
      </c>
      <c r="K623" s="2" t="s">
        <v>20690</v>
      </c>
      <c r="L623" s="2" t="s">
        <v>15143</v>
      </c>
      <c r="M623" s="2" t="s">
        <v>15144</v>
      </c>
      <c r="N623" s="2" t="s">
        <v>20691</v>
      </c>
      <c r="O623" s="2" t="s">
        <v>20692</v>
      </c>
      <c r="P623" s="2" t="s">
        <v>2877</v>
      </c>
      <c r="Q623" s="2" t="s">
        <v>2878</v>
      </c>
      <c r="R623" s="2" t="s">
        <v>20693</v>
      </c>
      <c r="S623" s="2" t="s">
        <v>20694</v>
      </c>
      <c r="T623" s="144" t="s">
        <v>20695</v>
      </c>
      <c r="U623" s="283" t="s">
        <v>2879</v>
      </c>
      <c r="V623" s="121" t="s">
        <v>15101</v>
      </c>
      <c r="W623" s="122">
        <v>100</v>
      </c>
      <c r="X623" s="97" t="s">
        <v>2875</v>
      </c>
      <c r="Y623" s="97" t="s">
        <v>2883</v>
      </c>
      <c r="Z623" s="97" t="s">
        <v>3408</v>
      </c>
      <c r="AA623" s="97" t="s">
        <v>116</v>
      </c>
      <c r="AB623" s="97" t="s">
        <v>3409</v>
      </c>
      <c r="AC623" s="97" t="s">
        <v>20696</v>
      </c>
      <c r="AD623" s="97" t="s">
        <v>20693</v>
      </c>
      <c r="AE623" s="97" t="s">
        <v>20697</v>
      </c>
      <c r="AF623" s="97" t="s">
        <v>20698</v>
      </c>
      <c r="AG623" s="97" t="s">
        <v>2879</v>
      </c>
      <c r="AH623" s="97" t="s">
        <v>2720</v>
      </c>
      <c r="AI623" s="144" t="s">
        <v>3412</v>
      </c>
    </row>
  </sheetData>
  <mergeCells count="14">
    <mergeCell ref="C10:P10"/>
    <mergeCell ref="C5:P5"/>
    <mergeCell ref="C6:P6"/>
    <mergeCell ref="C7:P7"/>
    <mergeCell ref="C8:P8"/>
    <mergeCell ref="C9:P9"/>
    <mergeCell ref="C18:P18"/>
    <mergeCell ref="C19:P19"/>
    <mergeCell ref="C11:P11"/>
    <mergeCell ref="C13:P13"/>
    <mergeCell ref="C14:P14"/>
    <mergeCell ref="C15:P15"/>
    <mergeCell ref="C16:P16"/>
    <mergeCell ref="C17:P1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workbookViewId="0">
      <selection activeCell="C16" sqref="C16"/>
    </sheetView>
  </sheetViews>
  <sheetFormatPr baseColWidth="10" defaultColWidth="9.140625" defaultRowHeight="15.75" x14ac:dyDescent="0.25"/>
  <cols>
    <col min="1" max="1" width="38.5703125" style="19" customWidth="1"/>
    <col min="2" max="2" width="18" style="19" customWidth="1"/>
    <col min="3" max="3" width="120" style="19" customWidth="1"/>
    <col min="4" max="16384" width="9.140625" style="19"/>
  </cols>
  <sheetData>
    <row r="1" spans="1:3" ht="30" customHeight="1" x14ac:dyDescent="0.25">
      <c r="A1" s="23" t="s">
        <v>1937</v>
      </c>
      <c r="B1" s="23" t="s">
        <v>8</v>
      </c>
      <c r="C1" s="23" t="s">
        <v>1938</v>
      </c>
    </row>
    <row r="2" spans="1:3" ht="30" customHeight="1" x14ac:dyDescent="0.25">
      <c r="A2" s="20" t="s">
        <v>1939</v>
      </c>
      <c r="B2" s="21" t="s">
        <v>1940</v>
      </c>
      <c r="C2" s="22" t="s">
        <v>1941</v>
      </c>
    </row>
    <row r="3" spans="1:3" ht="30" customHeight="1" x14ac:dyDescent="0.25">
      <c r="A3" s="20" t="s">
        <v>1942</v>
      </c>
      <c r="B3" s="21" t="s">
        <v>1940</v>
      </c>
      <c r="C3" s="22" t="s">
        <v>1943</v>
      </c>
    </row>
    <row r="4" spans="1:3" ht="30" customHeight="1" x14ac:dyDescent="0.25">
      <c r="A4" s="20" t="s">
        <v>1944</v>
      </c>
      <c r="B4" s="21" t="s">
        <v>1945</v>
      </c>
      <c r="C4" s="22" t="s">
        <v>1946</v>
      </c>
    </row>
    <row r="5" spans="1:3" ht="30" customHeight="1" x14ac:dyDescent="0.25">
      <c r="A5" s="20" t="s">
        <v>1947</v>
      </c>
      <c r="B5" s="21" t="s">
        <v>1948</v>
      </c>
      <c r="C5" s="22" t="s">
        <v>1949</v>
      </c>
    </row>
    <row r="6" spans="1:3" ht="30" customHeight="1" x14ac:dyDescent="0.25">
      <c r="A6" s="20" t="s">
        <v>1950</v>
      </c>
      <c r="B6" s="21" t="s">
        <v>1951</v>
      </c>
      <c r="C6" s="22" t="s">
        <v>1952</v>
      </c>
    </row>
    <row r="7" spans="1:3" ht="30" customHeight="1" x14ac:dyDescent="0.25">
      <c r="A7" s="20" t="s">
        <v>1953</v>
      </c>
      <c r="B7" s="21" t="s">
        <v>1954</v>
      </c>
      <c r="C7" s="22" t="s">
        <v>1955</v>
      </c>
    </row>
    <row r="8" spans="1:3" ht="30" customHeight="1" x14ac:dyDescent="0.25">
      <c r="A8" s="20" t="s">
        <v>1956</v>
      </c>
      <c r="B8" s="21" t="s">
        <v>1940</v>
      </c>
      <c r="C8" s="22" t="s">
        <v>1957</v>
      </c>
    </row>
    <row r="9" spans="1:3" ht="30" customHeight="1" x14ac:dyDescent="0.25">
      <c r="A9" s="20" t="s">
        <v>1958</v>
      </c>
      <c r="B9" s="21" t="s">
        <v>1940</v>
      </c>
      <c r="C9" s="22" t="s">
        <v>1957</v>
      </c>
    </row>
    <row r="10" spans="1:3" ht="30" customHeight="1" x14ac:dyDescent="0.25">
      <c r="A10" s="20" t="s">
        <v>1959</v>
      </c>
      <c r="B10" s="21" t="s">
        <v>1940</v>
      </c>
      <c r="C10" s="22" t="s">
        <v>1957</v>
      </c>
    </row>
    <row r="11" spans="1:3" ht="30" customHeight="1" x14ac:dyDescent="0.25">
      <c r="A11" s="20" t="s">
        <v>1960</v>
      </c>
      <c r="B11" s="21" t="s">
        <v>1940</v>
      </c>
      <c r="C11" s="22" t="s">
        <v>1957</v>
      </c>
    </row>
    <row r="12" spans="1:3" ht="30" customHeight="1" x14ac:dyDescent="0.25">
      <c r="A12" s="20" t="s">
        <v>1961</v>
      </c>
      <c r="B12" s="21" t="s">
        <v>1940</v>
      </c>
      <c r="C12" s="22" t="s">
        <v>1957</v>
      </c>
    </row>
    <row r="13" spans="1:3" ht="30" customHeight="1" x14ac:dyDescent="0.25">
      <c r="A13" s="20" t="s">
        <v>1962</v>
      </c>
      <c r="B13" s="21" t="s">
        <v>1940</v>
      </c>
      <c r="C13" s="22" t="s">
        <v>1957</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30E69-2317-48EF-B8CD-CF413FE64479}">
  <sheetPr>
    <tabColor rgb="FF1F4E79"/>
  </sheetPr>
  <dimension ref="A1:AM1241"/>
  <sheetViews>
    <sheetView workbookViewId="0">
      <selection activeCell="A4" sqref="A4"/>
    </sheetView>
  </sheetViews>
  <sheetFormatPr baseColWidth="10" defaultColWidth="9.140625" defaultRowHeight="15" x14ac:dyDescent="0.25"/>
  <cols>
    <col min="1" max="1" width="30.7109375" style="105" customWidth="1"/>
    <col min="2" max="2" width="100.7109375" style="105" customWidth="1"/>
    <col min="3" max="3" width="30.7109375" style="105" customWidth="1"/>
    <col min="4" max="4" width="100.7109375" style="105" customWidth="1"/>
    <col min="5" max="5" width="42" style="105" customWidth="1"/>
    <col min="6" max="6" width="28" style="105" customWidth="1"/>
    <col min="7" max="7" width="85.7109375" style="105" customWidth="1"/>
    <col min="8" max="8" width="56.85546875" style="105" customWidth="1"/>
    <col min="9" max="9" width="42" style="105" customWidth="1"/>
    <col min="10" max="11" width="26" style="105" customWidth="1"/>
    <col min="12" max="12" width="16" style="105" customWidth="1"/>
    <col min="13" max="13" width="18" style="105" customWidth="1"/>
    <col min="14" max="14" width="27.42578125" style="105" customWidth="1"/>
    <col min="15" max="17" width="18" style="105" customWidth="1"/>
    <col min="18" max="31" width="15" style="105" customWidth="1"/>
    <col min="32" max="32" width="30.85546875" style="105" customWidth="1"/>
    <col min="33" max="33" width="64" style="105" customWidth="1"/>
    <col min="34" max="34" width="30.5703125" style="105" customWidth="1"/>
    <col min="35" max="35" width="55.7109375" style="105" customWidth="1"/>
    <col min="36" max="36" width="38" style="105" customWidth="1"/>
    <col min="37" max="37" width="28.5703125" style="105" customWidth="1"/>
    <col min="38" max="38" width="10" style="105" customWidth="1"/>
    <col min="39" max="39" width="9.140625" style="105" customWidth="1"/>
    <col min="40" max="16384" width="9.140625" style="105"/>
  </cols>
  <sheetData>
    <row r="1" spans="1:39" s="100" customFormat="1" ht="27.95" customHeight="1" x14ac:dyDescent="0.25">
      <c r="A1" s="95" t="s">
        <v>2907</v>
      </c>
      <c r="B1" s="96"/>
      <c r="C1" s="96"/>
      <c r="D1" s="96"/>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8" t="s">
        <v>8559</v>
      </c>
      <c r="AG1" s="98" t="s">
        <v>8560</v>
      </c>
      <c r="AH1" s="99" t="s">
        <v>8561</v>
      </c>
      <c r="AI1" s="99" t="s">
        <v>8562</v>
      </c>
      <c r="AJ1" s="99" t="s">
        <v>8563</v>
      </c>
      <c r="AK1" s="99" t="s">
        <v>8564</v>
      </c>
      <c r="AM1" s="101">
        <v>1</v>
      </c>
    </row>
    <row r="2" spans="1:39" ht="33.950000000000003" customHeight="1" x14ac:dyDescent="0.25">
      <c r="A2" s="102" t="s">
        <v>2906</v>
      </c>
      <c r="B2" s="103" t="s">
        <v>6223</v>
      </c>
      <c r="C2" s="104"/>
      <c r="D2" s="104"/>
      <c r="E2" s="104"/>
      <c r="F2" s="104"/>
      <c r="G2" s="104"/>
      <c r="H2" s="104"/>
      <c r="I2" s="97"/>
      <c r="J2" s="97"/>
      <c r="K2" s="97"/>
      <c r="L2" s="97"/>
      <c r="M2" s="97"/>
      <c r="N2" s="97"/>
      <c r="O2" s="97"/>
      <c r="P2" s="97"/>
      <c r="Q2" s="97"/>
      <c r="R2" s="97"/>
      <c r="S2" s="97"/>
      <c r="T2" s="97"/>
      <c r="U2" s="97"/>
      <c r="V2" s="97"/>
      <c r="W2" s="97"/>
      <c r="X2" s="97"/>
      <c r="Y2" s="97"/>
      <c r="Z2" s="97"/>
      <c r="AA2" s="97"/>
      <c r="AB2" s="97"/>
      <c r="AC2" s="97"/>
      <c r="AD2" s="97"/>
      <c r="AE2" s="97"/>
      <c r="AF2" s="140" t="str">
        <f>SUBSTITUTE(SUBSTITUTE(SUBSTITUTE(SUBSTITUTE(SUBSTITUTE(SUBSTITUTE(SUBSTITUTE(LOWER(IFERROR($B$9,""))," ",""),":",""),".",""),",",""),";",""),"'",""),"’","")</f>
        <v>relierbordereaudeprixunitaireauxpiècesadaptéesdumarchésansinventerunevalidationjuridique</v>
      </c>
      <c r="AG2" s="141" t="str">
        <f>SUBSTITUTE(SUBSTITUTE(SUBSTITUTE(SUBSTITUTE(SUBSTITUTE(SUBSTITUTE(SUBSTITUTE(LOWER(IFERROR($B$9&amp;$B$14,""))," ",""),":",""),".",""),",",""),";",""),"'",""),"’","")</f>
        <v>relierbordereaudeprixunitaireauxpiècesadaptéesdumarchésansinventerunevalidationjuridiquebesoinetexigencestechniquesdanslecctprèglesadministrativesdansleccapmodalitésderéponseetcritèresdanslercprixetunitésdanslebpuvérifierlacohérencedelensemble</v>
      </c>
      <c r="AH2" s="141" t="str">
        <f>SUBSTITUTE(SUBSTITUTE(SUBSTITUTE(SUBSTITUTE(SUBSTITUTE(SUBSTITUTE(SUBSTITUTE(SUBSTITUTE(LOWER(IFERROR(INDEX($H$31:$H$230,MATCH($B$4,$A$31:$A$230,0)),""))," ",""),":",""),".",""),",",""),";",""),"'",""),"’",""),"réponsepro"&amp;LOWER($B$4),"")</f>
        <v>relierbordereaudeprixunitaireauxpiècesadaptéesdumarchésansinventerunevalidationjuridiquebesoinetexigencestechniquesdanslecctprèglesadministrativesdansleccapmodalitésderéponseetcritèresdanslercprixetunitésdanslebpuvérifierlacohérencedelensemble</v>
      </c>
      <c r="AI2" s="141" t="str">
        <f>SUBSTITUTE(SUBSTITUTE(SUBSTITUTE(SUBSTITUTE(SUBSTITUTE(SUBSTITUTE(SUBSTITUTE(LOWER(IFERROR($D$9,""))," ",""),":",""),".",""),",",""),";",""),"'",""),"’","")</f>
        <v>direoùrangerbordereaudeprixunitairedanslesdocumentsproduitetexigencedanslecctp</v>
      </c>
      <c r="AJ2" s="142" t="str">
        <f>SUBSTITUTE(SUBSTITUTE(SUBSTITUTE(SUBSTITUTE(SUBSTITUTE(SUBSTITUTE(SUBSTITUTE(LOWER(IFERROR($D$9&amp;$D$14,""))," ",""),":",""),".",""),",",""),";",""),"'",""),"’","")</f>
        <v>direoùrangerbordereaudeprixunitairedanslesdocumentsproduitetexigencedanslecctprègledesuividansleccapfaçonderépondredanslercprixdanslebpuvérifierquelesdocumentsnesecontredisentpas</v>
      </c>
      <c r="AK2" s="142" t="str">
        <f>SUBSTITUTE(SUBSTITUTE(SUBSTITUTE(SUBSTITUTE(SUBSTITUTE(SUBSTITUTE(SUBSTITUTE(SUBSTITUTE(LOWER(IFERROR(INDEX($I$31:$I$230,MATCH($B$4,$A$31:$A$230,0)),""))," ",""),":",""),".",""),",",""),";",""),"'",""),"’",""),"réponsecfa"&amp;LOWER($B$4),"")</f>
        <v>direoùrangerbordereaudeprixunitairedanslesdocumentsproduitetexigencedanslecctprègledesuividansleccapfaçonderépondredanslercprixdanslebpuvérifierquelesdocumentsnesecontredisentpas</v>
      </c>
      <c r="AM2" s="101">
        <v>1</v>
      </c>
    </row>
    <row r="3" spans="1:39" ht="33.950000000000003" customHeight="1" x14ac:dyDescent="0.25">
      <c r="A3" s="15" t="s">
        <v>1</v>
      </c>
      <c r="B3" s="31">
        <v>25</v>
      </c>
      <c r="C3" s="106" t="s">
        <v>2</v>
      </c>
      <c r="D3" s="107" t="s">
        <v>8567</v>
      </c>
      <c r="E3" s="104"/>
      <c r="F3" s="108" t="s">
        <v>4</v>
      </c>
      <c r="G3" s="108" t="s">
        <v>5</v>
      </c>
      <c r="H3" s="108" t="s">
        <v>6</v>
      </c>
      <c r="I3" s="97"/>
      <c r="J3" s="97"/>
      <c r="K3" s="97"/>
      <c r="L3" s="97"/>
      <c r="M3" s="97"/>
      <c r="N3" s="97"/>
      <c r="O3" s="97"/>
      <c r="P3" s="97"/>
      <c r="Q3" s="97"/>
      <c r="R3" s="97"/>
      <c r="S3" s="97"/>
      <c r="T3" s="97"/>
      <c r="U3" s="97"/>
      <c r="V3" s="97"/>
      <c r="W3" s="97"/>
      <c r="X3" s="97"/>
      <c r="Y3" s="97"/>
      <c r="Z3" s="97"/>
      <c r="AA3" s="97"/>
      <c r="AB3" s="97"/>
      <c r="AC3" s="97"/>
      <c r="AD3" s="97"/>
      <c r="AE3" s="97"/>
      <c r="AF3" s="108"/>
      <c r="AG3" s="108" t="s">
        <v>7</v>
      </c>
      <c r="AH3" s="108" t="s">
        <v>8</v>
      </c>
      <c r="AI3" s="108" t="s">
        <v>9</v>
      </c>
      <c r="AJ3" s="108"/>
      <c r="AK3" s="108"/>
      <c r="AM3" s="101">
        <v>1</v>
      </c>
    </row>
    <row r="4" spans="1:39" ht="33.75" customHeight="1" x14ac:dyDescent="0.25">
      <c r="A4" s="145" t="s">
        <v>10</v>
      </c>
      <c r="B4" s="146" t="str">
        <f>IF($B$3="","", "Q"&amp;TEXT($B$3,"000"))</f>
        <v>Q025</v>
      </c>
      <c r="C4" s="146" t="s">
        <v>11</v>
      </c>
      <c r="D4" s="147" t="s">
        <v>12</v>
      </c>
      <c r="E4" s="104"/>
      <c r="F4" s="109" t="s">
        <v>13</v>
      </c>
      <c r="G4" s="136" t="s">
        <v>14</v>
      </c>
      <c r="H4" s="136" t="s">
        <v>15</v>
      </c>
      <c r="I4" s="97"/>
      <c r="J4" s="97"/>
      <c r="K4" s="97"/>
      <c r="L4" s="97"/>
      <c r="M4" s="97"/>
      <c r="N4" s="97"/>
      <c r="O4" s="97"/>
      <c r="P4" s="97"/>
      <c r="Q4" s="97"/>
      <c r="R4" s="97"/>
      <c r="S4" s="97"/>
      <c r="T4" s="97"/>
      <c r="U4" s="97"/>
      <c r="V4" s="97"/>
      <c r="W4" s="97"/>
      <c r="X4" s="97"/>
      <c r="Y4" s="97"/>
      <c r="Z4" s="97"/>
      <c r="AA4" s="97"/>
      <c r="AB4" s="97"/>
      <c r="AC4" s="97"/>
      <c r="AD4" s="97"/>
      <c r="AE4" s="97"/>
      <c r="AF4" s="137"/>
      <c r="AG4" s="138" t="s">
        <v>16</v>
      </c>
      <c r="AH4" s="139" t="s">
        <v>17</v>
      </c>
      <c r="AI4" s="138" t="s">
        <v>18</v>
      </c>
      <c r="AJ4" s="136"/>
      <c r="AK4" s="136"/>
      <c r="AM4" s="101">
        <v>1</v>
      </c>
    </row>
    <row r="5" spans="1:39" ht="47.25" customHeight="1" x14ac:dyDescent="0.25">
      <c r="A5" s="33" t="s">
        <v>8568</v>
      </c>
      <c r="B5" s="111"/>
      <c r="C5" s="58" t="s">
        <v>7324</v>
      </c>
      <c r="D5" s="85" t="s">
        <v>8553</v>
      </c>
      <c r="E5" s="104"/>
      <c r="F5" s="109" t="s">
        <v>19</v>
      </c>
      <c r="G5" s="110" t="s">
        <v>20</v>
      </c>
      <c r="H5" s="136" t="s">
        <v>21</v>
      </c>
      <c r="I5" s="97"/>
      <c r="J5" s="97"/>
      <c r="K5" s="97"/>
      <c r="L5" s="97"/>
      <c r="M5" s="97"/>
      <c r="N5" s="97"/>
      <c r="O5" s="97"/>
      <c r="P5" s="97"/>
      <c r="Q5" s="97"/>
      <c r="R5" s="97"/>
      <c r="S5" s="97"/>
      <c r="T5" s="97"/>
      <c r="U5" s="97"/>
      <c r="V5" s="97"/>
      <c r="W5" s="97"/>
      <c r="X5" s="97"/>
      <c r="Y5" s="97"/>
      <c r="Z5" s="97"/>
      <c r="AA5" s="97"/>
      <c r="AB5" s="97"/>
      <c r="AC5" s="97"/>
      <c r="AD5" s="97"/>
      <c r="AE5" s="97"/>
      <c r="AF5" s="137"/>
      <c r="AG5" s="138" t="s">
        <v>22</v>
      </c>
      <c r="AH5" s="139">
        <v>30</v>
      </c>
      <c r="AI5" s="138" t="s">
        <v>23</v>
      </c>
      <c r="AJ5" s="136"/>
      <c r="AK5" s="136"/>
      <c r="AM5" s="101">
        <v>1</v>
      </c>
    </row>
    <row r="6" spans="1:39" ht="33.950000000000003" customHeight="1" x14ac:dyDescent="0.25">
      <c r="A6" s="349" t="s">
        <v>24</v>
      </c>
      <c r="B6" s="349" t="s">
        <v>25</v>
      </c>
      <c r="C6" s="357" t="s">
        <v>26</v>
      </c>
      <c r="D6" s="357" t="s">
        <v>27</v>
      </c>
      <c r="E6" s="104"/>
      <c r="F6" s="109" t="s">
        <v>28</v>
      </c>
      <c r="G6" s="110" t="s">
        <v>29</v>
      </c>
      <c r="H6" s="136" t="s">
        <v>30</v>
      </c>
      <c r="I6" s="97"/>
      <c r="J6" s="97"/>
      <c r="K6" s="97"/>
      <c r="L6" s="97"/>
      <c r="M6" s="97"/>
      <c r="N6" s="97"/>
      <c r="O6" s="97"/>
      <c r="P6" s="97"/>
      <c r="Q6" s="97"/>
      <c r="R6" s="97"/>
      <c r="S6" s="97"/>
      <c r="T6" s="97"/>
      <c r="U6" s="97"/>
      <c r="V6" s="97"/>
      <c r="W6" s="97"/>
      <c r="X6" s="97"/>
      <c r="Y6" s="97"/>
      <c r="Z6" s="97"/>
      <c r="AA6" s="97"/>
      <c r="AB6" s="97"/>
      <c r="AC6" s="97"/>
      <c r="AD6" s="97"/>
      <c r="AE6" s="97"/>
      <c r="AF6" s="137"/>
      <c r="AG6" s="138" t="s">
        <v>31</v>
      </c>
      <c r="AH6" s="139">
        <v>300</v>
      </c>
      <c r="AI6" s="138" t="s">
        <v>32</v>
      </c>
      <c r="AJ6" s="136"/>
      <c r="AK6" s="136"/>
      <c r="AM6" s="101">
        <v>1</v>
      </c>
    </row>
    <row r="7" spans="1:39" ht="69.95" customHeight="1" x14ac:dyDescent="0.25">
      <c r="A7" s="362" t="s">
        <v>33</v>
      </c>
      <c r="B7" s="133" t="str">
        <f>IF($B$4="","",IFERROR(INDEX($D$31:$D$230,MATCH($B$4,$A$31:$A$230,0)),"Question PRO non trouvée"))</f>
        <v>M01 — Marché, sourçage et allotissement — Sous l’angle « critère ou clause de marché », comment sécuriser bordereau de prix unitaire dans un marché public alimentaire de restauration collective ?</v>
      </c>
      <c r="C7" s="358" t="s">
        <v>34</v>
      </c>
      <c r="D7" s="133" t="str">
        <f>IF($B$4="","",IFERROR(INDEX($E$31:$E$230,MATCH($B$4,$A$31:$A$230,0)),"Question CFA non trouvée"))</f>
        <v>Question CFA Q025 — angle critère ou clause de marché : pour écrire des lignes de prix claires pour commander et comparer, que dois-tu vérifier ou expliquer afin que le marché reste clair, réaliste et contrôlable ?</v>
      </c>
      <c r="E7" s="132"/>
      <c r="F7" s="109" t="s">
        <v>35</v>
      </c>
      <c r="G7" s="110" t="s">
        <v>36</v>
      </c>
      <c r="H7" s="136" t="s">
        <v>37</v>
      </c>
      <c r="I7" s="97"/>
      <c r="J7" s="97"/>
      <c r="K7" s="97"/>
      <c r="L7" s="97"/>
      <c r="M7" s="97"/>
      <c r="N7" s="97"/>
      <c r="O7" s="97"/>
      <c r="P7" s="97"/>
      <c r="Q7" s="97"/>
      <c r="R7" s="97"/>
      <c r="S7" s="97"/>
      <c r="T7" s="97"/>
      <c r="U7" s="97"/>
      <c r="V7" s="97"/>
      <c r="W7" s="97"/>
      <c r="X7" s="97"/>
      <c r="Y7" s="97"/>
      <c r="Z7" s="97"/>
      <c r="AA7" s="97"/>
      <c r="AB7" s="97"/>
      <c r="AC7" s="97"/>
      <c r="AD7" s="97"/>
      <c r="AE7" s="97"/>
      <c r="AF7" s="137"/>
      <c r="AG7" s="138" t="s">
        <v>38</v>
      </c>
      <c r="AH7" s="139">
        <v>14027</v>
      </c>
      <c r="AI7" s="138" t="s">
        <v>39</v>
      </c>
      <c r="AJ7" s="136"/>
      <c r="AK7" s="136"/>
      <c r="AM7" s="101">
        <v>1</v>
      </c>
    </row>
    <row r="8" spans="1:39" ht="69.95" customHeight="1" thickBot="1" x14ac:dyDescent="0.3">
      <c r="A8" s="363" t="s">
        <v>40</v>
      </c>
      <c r="B8" s="125" t="str">
        <f>IF($B$4="","",IFERROR(INDEX($F$31:$F$230,MATCH($B$4,$A$31:$A$230,0)),"Consigne PRO non trouvée"))</f>
        <v>Réponse PRO attendue Q025 : relier le sujet à la bonne pièce du marché sans inventer une validation juridique; citer au moins trois éléments vérifiables liés à bordereau de prix unitaire, puis montrer le lien avec le besoin, les lots ou les pièces du marché.</v>
      </c>
      <c r="C8" s="359" t="s">
        <v>41</v>
      </c>
      <c r="D8" s="125" t="str">
        <f>IF($B$4="","",IFERROR(INDEX($G$31:$G$230,MATCH($B$4,$A$31:$A$230,0)),"Consigne CFA non trouvée"))</f>
        <v>Consigne CFA Q025 : réponds avec des mots simples sur bordereau de prix unitaire; indique quoi regarder, quoi demander, qui est concerné et pourquoi cela évite l’erreur visée par l’angle « critère ou clause de marché ».</v>
      </c>
      <c r="E8" s="104"/>
      <c r="F8" s="109" t="s">
        <v>42</v>
      </c>
      <c r="G8" s="110" t="s">
        <v>43</v>
      </c>
      <c r="H8" s="137"/>
      <c r="I8" s="97"/>
      <c r="J8" s="97"/>
      <c r="K8" s="97"/>
      <c r="L8" s="97"/>
      <c r="M8" s="97"/>
      <c r="N8" s="97"/>
      <c r="O8" s="97"/>
      <c r="P8" s="97"/>
      <c r="Q8" s="97"/>
      <c r="R8" s="97"/>
      <c r="S8" s="97"/>
      <c r="T8" s="97"/>
      <c r="U8" s="97"/>
      <c r="V8" s="97"/>
      <c r="W8" s="97"/>
      <c r="X8" s="97"/>
      <c r="Y8" s="97"/>
      <c r="Z8" s="97"/>
      <c r="AA8" s="97"/>
      <c r="AB8" s="97"/>
      <c r="AC8" s="97"/>
      <c r="AD8" s="97"/>
      <c r="AE8" s="97"/>
      <c r="AF8" s="137"/>
      <c r="AG8" s="138" t="s">
        <v>44</v>
      </c>
      <c r="AH8" s="139" t="s">
        <v>45</v>
      </c>
      <c r="AI8" s="138" t="s">
        <v>46</v>
      </c>
      <c r="AJ8" s="136"/>
      <c r="AK8" s="136"/>
      <c r="AM8" s="101">
        <v>1</v>
      </c>
    </row>
    <row r="9" spans="1:39" ht="69.95" customHeight="1" thickBot="1" x14ac:dyDescent="0.3">
      <c r="A9" s="351" t="s">
        <v>47</v>
      </c>
      <c r="B9" s="150" t="s">
        <v>8566</v>
      </c>
      <c r="C9" s="358" t="s">
        <v>48</v>
      </c>
      <c r="D9" s="126" t="s">
        <v>8556</v>
      </c>
      <c r="E9" s="104"/>
      <c r="F9" s="109" t="s">
        <v>49</v>
      </c>
      <c r="G9" s="110" t="s">
        <v>50</v>
      </c>
      <c r="H9" s="137"/>
      <c r="I9" s="97"/>
      <c r="J9" s="97"/>
      <c r="K9" s="97"/>
      <c r="L9" s="97"/>
      <c r="M9" s="97"/>
      <c r="N9" s="97"/>
      <c r="O9" s="97"/>
      <c r="P9" s="97"/>
      <c r="Q9" s="97"/>
      <c r="R9" s="97"/>
      <c r="S9" s="97"/>
      <c r="T9" s="97"/>
      <c r="U9" s="97"/>
      <c r="V9" s="97"/>
      <c r="W9" s="97"/>
      <c r="X9" s="97"/>
      <c r="Y9" s="97"/>
      <c r="Z9" s="97"/>
      <c r="AA9" s="97"/>
      <c r="AB9" s="97"/>
      <c r="AC9" s="97"/>
      <c r="AD9" s="97"/>
      <c r="AE9" s="97"/>
      <c r="AF9" s="137"/>
      <c r="AG9" s="138" t="s">
        <v>51</v>
      </c>
      <c r="AH9" s="139" t="s">
        <v>52</v>
      </c>
      <c r="AI9" s="138" t="s">
        <v>53</v>
      </c>
      <c r="AJ9" s="136"/>
      <c r="AK9" s="136"/>
      <c r="AM9" s="101">
        <v>1</v>
      </c>
    </row>
    <row r="10" spans="1:39" ht="45" customHeight="1" x14ac:dyDescent="0.25">
      <c r="A10" s="364" t="s">
        <v>54</v>
      </c>
      <c r="B10" s="127">
        <f>IF(OR($B$4="",$B$9="",COUNTIF($A$31:$A$230,$B$4)=0),"",IF(AND($AH$2&lt;&gt;"",OR($AF$2=$AH$2,ISNUMBER(SEARCH($AH$2,$AF$2)))),20,MAX(0,MIN(20,ROUND(IF(SUMIFS($G$241:$G$1240,$A$241:$A$1240,$B$4,$E$241:$E$1240,"POS",$D$241:$D$1240,"&lt;&gt;CFA")=0,0,SUM($X$241:$X$1240)/SUMIFS($G$241:$G$1240,$A$241:$A$1240,$B$4,$E$241:$E$1240,"POS",$D$241:$D$1240,"&lt;&gt;CFA")*20),1)))))</f>
        <v>0</v>
      </c>
      <c r="C10" s="358" t="s">
        <v>55</v>
      </c>
      <c r="D10" s="127">
        <f>IF(OR($B$4="",$D$9="",COUNTIF($A$31:$A$230,$B$4)=0),"",IF(AND($AK$2&lt;&gt;"",OR($AI$2=$AK$2,ISNUMBER(SEARCH($AK$2,$AI$2)))),20,MAX(0,MIN(20,ROUND(IF(SUMIFS($H$241:$H$1240,$A$241:$A$1240,$B$4,$E$241:$E$1240,"POS",$D$241:$D$1240,"&lt;&gt;PRO")=0,0,SUM($Z$241:$Z$1240)/SUMIFS($H$241:$H$1240,$A$241:$A$1240,$B$4,$E$241:$E$1240,"POS",$D$241:$D$1240,"&lt;&gt;PRO")*20),1)))))</f>
        <v>10</v>
      </c>
      <c r="E10" s="104"/>
      <c r="F10" s="109" t="s">
        <v>56</v>
      </c>
      <c r="G10" s="110" t="s">
        <v>57</v>
      </c>
      <c r="H10" s="137"/>
      <c r="I10" s="97"/>
      <c r="J10" s="97"/>
      <c r="K10" s="97"/>
      <c r="L10" s="97"/>
      <c r="M10" s="97"/>
      <c r="N10" s="97"/>
      <c r="O10" s="97"/>
      <c r="P10" s="97"/>
      <c r="Q10" s="97"/>
      <c r="R10" s="97"/>
      <c r="S10" s="97"/>
      <c r="T10" s="97"/>
      <c r="U10" s="97"/>
      <c r="V10" s="97"/>
      <c r="W10" s="97"/>
      <c r="X10" s="97"/>
      <c r="Y10" s="97"/>
      <c r="Z10" s="97"/>
      <c r="AA10" s="97"/>
      <c r="AB10" s="97"/>
      <c r="AC10" s="97"/>
      <c r="AD10" s="97"/>
      <c r="AE10" s="97"/>
      <c r="AF10" s="137"/>
      <c r="AG10" s="138" t="s">
        <v>58</v>
      </c>
      <c r="AH10" s="139" t="s">
        <v>52</v>
      </c>
      <c r="AI10" s="138" t="s">
        <v>59</v>
      </c>
      <c r="AJ10" s="136"/>
      <c r="AK10" s="136"/>
      <c r="AM10" s="101">
        <v>1</v>
      </c>
    </row>
    <row r="11" spans="1:39" ht="45" customHeight="1" x14ac:dyDescent="0.25">
      <c r="A11" s="364" t="s">
        <v>60</v>
      </c>
      <c r="B11" s="125" t="str">
        <f>IF(COUNTIF($A$31:$A$230,$B$4)=0,"Question active non trouvée dans la matrice.",IF($B$9="","",IF($B$10&gt;=18,"Réponse solide : les points essentiels sont présents.",IF($B$10&gt;=12,"Réponse partielle : des acquis sont présents, mais la réponse doit être complétée.","Réponse insuffisante : il manque des points essentiels."))))</f>
        <v>Réponse insuffisante : il manque des points essentiels.</v>
      </c>
      <c r="C11" s="358" t="s">
        <v>61</v>
      </c>
      <c r="D11" s="125" t="str">
        <f>IF(COUNTIF($A$31:$A$230,$B$4)=0,"Question active non trouvée dans la matrice.",IF($D$9="","",IF($D$10&gt;=18,"Réponse solide : les points importants sont présents.",IF($D$10&gt;=12,"Réponse partielle : c’est juste sur certains points, mais il faut compléter.","Réponse insuffisante : il manque des points importants."))))</f>
        <v>Réponse insuffisante : il manque des points importants.</v>
      </c>
      <c r="E11" s="104"/>
      <c r="F11" s="104"/>
      <c r="G11" s="104"/>
      <c r="H11" s="104"/>
      <c r="I11" s="97"/>
      <c r="J11" s="97"/>
      <c r="K11" s="97"/>
      <c r="L11" s="97"/>
      <c r="M11" s="97"/>
      <c r="N11" s="97"/>
      <c r="O11" s="97"/>
      <c r="P11" s="97"/>
      <c r="Q11" s="97"/>
      <c r="R11" s="97"/>
      <c r="S11" s="97"/>
      <c r="T11" s="97"/>
      <c r="U11" s="97"/>
      <c r="V11" s="97"/>
      <c r="W11" s="97"/>
      <c r="X11" s="97"/>
      <c r="Y11" s="97"/>
      <c r="Z11" s="97"/>
      <c r="AA11" s="97"/>
      <c r="AB11" s="97"/>
      <c r="AC11" s="97"/>
      <c r="AD11" s="97"/>
      <c r="AE11" s="97"/>
      <c r="AF11" s="137"/>
      <c r="AG11" s="138" t="s">
        <v>62</v>
      </c>
      <c r="AH11" s="139" t="s">
        <v>63</v>
      </c>
      <c r="AI11" s="138" t="s">
        <v>64</v>
      </c>
      <c r="AJ11" s="136"/>
      <c r="AK11" s="136"/>
      <c r="AM11" s="101">
        <v>1</v>
      </c>
    </row>
    <row r="12" spans="1:39" ht="45" customHeight="1" x14ac:dyDescent="0.25">
      <c r="A12" s="365" t="s">
        <v>65</v>
      </c>
      <c r="B12" s="128" t="str">
        <f>IF(OR($B$9="",COUNTIF($A$31:$A$230,$B$4)=0),"",IF($B$10&gt;=18,"Aucun manque prioritaire identifié","Compléter les critères métier manquants : pièce du marché, besoin, contrôle, cohérence."))</f>
        <v>Compléter les critères métier manquants : pièce du marché, besoin, contrôle, cohérence.</v>
      </c>
      <c r="C12" s="359" t="s">
        <v>66</v>
      </c>
      <c r="D12" s="130" t="str">
        <f>IF(OR($D$9="",COUNTIF($A$31:$A$230,$B$4)=0),"",IF($D$10&gt;=18,"Aucun manque prioritaire identifié","Compléter les points terrain manquants : document, prix, règle de suivi, cohérence."))</f>
        <v>Compléter les points terrain manquants : document, prix, règle de suivi, cohérence.</v>
      </c>
      <c r="E12" s="104"/>
      <c r="F12" s="112" t="s">
        <v>67</v>
      </c>
      <c r="G12" s="113" t="s">
        <v>68</v>
      </c>
      <c r="H12" s="104"/>
      <c r="I12" s="97"/>
      <c r="J12" s="97"/>
      <c r="K12" s="97"/>
      <c r="L12" s="97"/>
      <c r="M12" s="97"/>
      <c r="N12" s="97"/>
      <c r="O12" s="97"/>
      <c r="P12" s="97"/>
      <c r="Q12" s="97"/>
      <c r="R12" s="97"/>
      <c r="S12" s="97"/>
      <c r="T12" s="97"/>
      <c r="U12" s="97"/>
      <c r="V12" s="97"/>
      <c r="W12" s="97"/>
      <c r="X12" s="97"/>
      <c r="Y12" s="97"/>
      <c r="Z12" s="97"/>
      <c r="AA12" s="97"/>
      <c r="AB12" s="97"/>
      <c r="AC12" s="97"/>
      <c r="AD12" s="97"/>
      <c r="AE12" s="97"/>
      <c r="AF12" s="137"/>
      <c r="AG12" s="138" t="s">
        <v>69</v>
      </c>
      <c r="AH12" s="139" t="s">
        <v>70</v>
      </c>
      <c r="AI12" s="138" t="s">
        <v>71</v>
      </c>
      <c r="AJ12" s="136"/>
      <c r="AK12" s="136"/>
      <c r="AM12" s="101">
        <v>1</v>
      </c>
    </row>
    <row r="13" spans="1:39" ht="45" customHeight="1" thickBot="1" x14ac:dyDescent="0.3">
      <c r="A13" s="364" t="s">
        <v>72</v>
      </c>
      <c r="B13" s="129" t="str">
        <f>IF(OR($B$9="",COUNTIF($A$31:$A$230,$B$4)=0),"",IF($B$10&gt;=18,"Validation : réponse suffisante.","Relance : préciser la pièce concernée, l’élément contrôlé et la preuve attendue."))</f>
        <v>Relance : préciser la pièce concernée, l’élément contrôlé et la preuve attendue.</v>
      </c>
      <c r="C13" s="358" t="s">
        <v>73</v>
      </c>
      <c r="D13" s="131" t="str">
        <f>IF(OR($D$9="",COUNTIF($A$31:$A$230,$B$4)=0),"",IF($D$10&gt;=18,"Validation : réponse suffisante.","Relance : dire quel document regarder, quoi vérifier et pourquoi cela évite l’erreur."))</f>
        <v>Relance : dire quel document regarder, quoi vérifier et pourquoi cela évite l’erreur.</v>
      </c>
      <c r="F13" s="104"/>
      <c r="G13" s="104"/>
      <c r="H13" s="104"/>
      <c r="I13" s="97"/>
      <c r="J13" s="97"/>
      <c r="K13" s="97"/>
      <c r="L13" s="97"/>
      <c r="M13" s="97"/>
      <c r="N13" s="97"/>
      <c r="O13" s="97"/>
      <c r="P13" s="97"/>
      <c r="Q13" s="97"/>
      <c r="R13" s="97"/>
      <c r="S13" s="97"/>
      <c r="T13" s="97"/>
      <c r="U13" s="97"/>
      <c r="V13" s="97"/>
      <c r="W13" s="97"/>
      <c r="X13" s="97"/>
      <c r="Y13" s="97"/>
      <c r="Z13" s="97"/>
      <c r="AA13" s="97"/>
      <c r="AB13" s="97"/>
      <c r="AC13" s="97"/>
      <c r="AD13" s="97"/>
      <c r="AE13" s="97"/>
      <c r="AF13" s="137"/>
      <c r="AG13" s="138" t="s">
        <v>74</v>
      </c>
      <c r="AH13" s="139" t="s">
        <v>75</v>
      </c>
      <c r="AI13" s="138" t="s">
        <v>76</v>
      </c>
      <c r="AJ13" s="136"/>
      <c r="AK13" s="136"/>
      <c r="AM13" s="101">
        <v>1</v>
      </c>
    </row>
    <row r="14" spans="1:39" ht="69.95" customHeight="1" thickBot="1" x14ac:dyDescent="0.3">
      <c r="A14" s="364" t="s">
        <v>77</v>
      </c>
      <c r="B14" s="150" t="s">
        <v>8555</v>
      </c>
      <c r="C14" s="358" t="s">
        <v>78</v>
      </c>
      <c r="D14" s="126" t="s">
        <v>8557</v>
      </c>
      <c r="E14" s="84" t="s">
        <v>8552</v>
      </c>
      <c r="F14" s="104"/>
      <c r="G14" s="104"/>
      <c r="H14" s="104"/>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M14" s="101">
        <v>1</v>
      </c>
    </row>
    <row r="15" spans="1:39" ht="45" customHeight="1" x14ac:dyDescent="0.25">
      <c r="A15" s="365" t="s">
        <v>79</v>
      </c>
      <c r="B15" s="127">
        <f>IF(OR($B$4="",$B$9="",COUNTIF($A$31:$A$230,$B$4)=0),"",IF(AND($AH$2&lt;&gt;"",OR($AG$2=$AH$2,ISNUMBER(SEARCH($AH$2,$AG$2)))),20,MAX(0,MIN(20,ROUND(IF(SUMIFS($G$241:$G$1240,$A$241:$A$1240,$B$4,$E$241:$E$1240,"POS",$D$241:$D$1240,"&lt;&gt;CFA")=0,0,SUM($Y$241:$Y$1240)/SUMIFS($G$241:$G$1240,$A$241:$A$1240,$B$4,$E$241:$E$1240,"POS",$D$241:$D$1240,"&lt;&gt;CFA")*20),1)))))</f>
        <v>20</v>
      </c>
      <c r="C15" s="359" t="s">
        <v>80</v>
      </c>
      <c r="D15" s="127">
        <f>IF(OR($B$4="",$D$9="",COUNTIF($A$31:$A$230,$B$4)=0),"",IF(AND($AK$2&lt;&gt;"",OR($AJ$2=$AK$2,ISNUMBER(SEARCH($AK$2,$AJ$2)))),20,MAX(0,MIN(20,ROUND(IF(SUMIFS($H$241:$H$1240,$A$241:$A$1240,$B$4,$E$241:$E$1240,"POS",$D$241:$D$1240,"&lt;&gt;PRO")=0,0,SUM($AA$241:$AA$1240)/SUMIFS($H$241:$H$1240,$A$241:$A$1240,$B$4,$E$241:$E$1240,"POS",$D$241:$D$1240,"&lt;&gt;PRO")*20),1)))))</f>
        <v>20</v>
      </c>
      <c r="E15" s="114" t="s">
        <v>8548</v>
      </c>
      <c r="F15" s="115"/>
      <c r="G15" s="115"/>
      <c r="H15" s="104"/>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M15" s="101">
        <v>1</v>
      </c>
    </row>
    <row r="16" spans="1:39" ht="45" customHeight="1" x14ac:dyDescent="0.25">
      <c r="A16" s="364" t="s">
        <v>81</v>
      </c>
      <c r="B16" s="134" t="str">
        <f>IF(COUNTIF($A$31:$A$230,$B$4)=0,"",IF(AND($B$14&lt;&gt;"",$B$9=""),"Saisir d’abord la réponse A : la réponse B est seulement un complément.",IF($B$14="","",IF($B$15&gt;=18,"Correction réussie : la réponse est maintenant solide.",IF($B$15&gt;$B$10,"Progression réelle : la correction améliore la réponse, mais il reste un point à stabiliser.","Pas de progression nette : la correction n’ajoute pas assez d’éléments utiles.")))))</f>
        <v>Correction réussie : la réponse est maintenant solide.</v>
      </c>
      <c r="C16" s="358" t="s">
        <v>82</v>
      </c>
      <c r="D16" s="134" t="str">
        <f>IF(COUNTIF($A$31:$A$230,$B$4)=0,"",IF(AND($D$14&lt;&gt;"",$D$9=""),"Saisir d’abord la réponse A : la réponse B est seulement un complément.",IF($D$14="","",IF($D$15&gt;=18,"Correction réussie : la réponse est maintenant solide.",IF($D$15&gt;$D$10,"Progression réelle : la correction améliore la réponse, mais il reste un point à stabiliser.","Pas de progression nette : la correction n’ajoute pas assez d’éléments utiles.")))))</f>
        <v>Correction réussie : la réponse est maintenant solide.</v>
      </c>
      <c r="E16" s="114" t="s">
        <v>8549</v>
      </c>
      <c r="F16" s="115"/>
      <c r="G16" s="115"/>
      <c r="H16" s="104"/>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M16" s="101">
        <v>1</v>
      </c>
    </row>
    <row r="17" spans="1:39" ht="45" customHeight="1" x14ac:dyDescent="0.25">
      <c r="A17" s="364" t="s">
        <v>83</v>
      </c>
      <c r="B17" s="135" t="str">
        <f>IF(OR($B$14="",$B$9="",COUNTIF($A$31:$A$230,$B$4)=0),"",IF($B$15&gt;=18,"Aucune relance prioritaire : réponse suffisante.","Relance B : compléter encore la cohérence entre besoin, CCTP, CCAP, RC et BPU."))</f>
        <v>Aucune relance prioritaire : réponse suffisante.</v>
      </c>
      <c r="C17" s="358" t="s">
        <v>84</v>
      </c>
      <c r="D17" s="135" t="str">
        <f>IF(OR($D$14="",$D$9="",COUNTIF($A$31:$A$230,$B$4)=0),"",IF($D$15&gt;=18,"Aucune relance prioritaire : réponse suffisante.","Relance B : compléter avec le document, le prix, la règle de suivi et la cohérence."))</f>
        <v>Aucune relance prioritaire : réponse suffisante.</v>
      </c>
      <c r="E17" s="114" t="s">
        <v>8550</v>
      </c>
      <c r="F17" s="115"/>
      <c r="G17" s="115"/>
      <c r="H17" s="104"/>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M17" s="101">
        <v>1</v>
      </c>
    </row>
    <row r="18" spans="1:39" ht="45" customHeight="1" x14ac:dyDescent="0.25">
      <c r="A18" s="364" t="s">
        <v>85</v>
      </c>
      <c r="B18" s="127">
        <f>IF(OR($B$10="",$B$15="",COUNTIF($A$31:$A$230,$B$4)=0),"",ROUND($B$15-$B$10,1))</f>
        <v>20</v>
      </c>
      <c r="C18" s="358" t="s">
        <v>86</v>
      </c>
      <c r="D18" s="127">
        <f>IF(OR($D$10="",$D$15="",COUNTIF($A$31:$A$230,$B$4)=0),"",ROUND($D$15-$D$10,1))</f>
        <v>10</v>
      </c>
      <c r="E18" s="114" t="s">
        <v>8551</v>
      </c>
      <c r="F18" s="115"/>
      <c r="G18" s="115"/>
      <c r="H18" s="104"/>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M18" s="101">
        <v>1</v>
      </c>
    </row>
    <row r="19" spans="1:39" ht="45" customHeight="1" x14ac:dyDescent="0.25">
      <c r="A19" s="149" t="str">
        <f>C5</f>
        <v>x</v>
      </c>
      <c r="B19" s="148" t="s">
        <v>8553</v>
      </c>
      <c r="C19" s="116"/>
      <c r="D19" s="117"/>
      <c r="E19" s="104"/>
      <c r="F19" s="104"/>
      <c r="G19" s="104"/>
      <c r="H19" s="104"/>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M19" s="101">
        <v>1</v>
      </c>
    </row>
    <row r="20" spans="1:39" ht="69.95" customHeight="1" x14ac:dyDescent="0.25">
      <c r="A20" s="55" t="s">
        <v>87</v>
      </c>
      <c r="B20" s="56" t="str">
        <f>B7</f>
        <v>M01 — Marché, sourçage et allotissement — Sous l’angle « critère ou clause de marché », comment sécuriser bordereau de prix unitaire dans un marché public alimentaire de restauration collective ?</v>
      </c>
      <c r="C20" s="55" t="s">
        <v>88</v>
      </c>
      <c r="D20" s="56" t="str">
        <f>D7</f>
        <v>Question CFA Q025 — angle critère ou clause de marché : pour écrire des lignes de prix claires pour commander et comparer, que dois-tu vérifier ou expliquer afin que le marché reste clair, réaliste et contrôlable ?</v>
      </c>
      <c r="E20" s="104"/>
      <c r="F20" s="104"/>
      <c r="G20" s="104"/>
      <c r="H20" s="104"/>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M20" s="101">
        <v>1</v>
      </c>
    </row>
    <row r="21" spans="1:39" ht="150" customHeight="1" x14ac:dyDescent="0.25">
      <c r="A21" s="55" t="s">
        <v>89</v>
      </c>
      <c r="B21" s="54" t="str">
        <f>IF(TRIM(A19)="X",IF(B4="","",IFERROR(INDEX(H31:H230,MATCH(B4,A31:A230,0)),"Réponse attendue PRO non trouvée")),"")</f>
        <v>Réponse PRO Q025 : relier bordereau de prix unitaire aux pièces adaptées du marché sans inventer une validation juridique : besoin et exigences techniques dans le CCTP, règles administratives dans le CCAP, modalités de réponse et critères dans le RC, prix et unités dans le BPU. Vérifier la cohérence de l’ensemble.</v>
      </c>
      <c r="C21" s="55" t="s">
        <v>90</v>
      </c>
      <c r="D21" s="54" t="str">
        <f>IF(TRIM(A19)="X",IF(B4="","",IFERROR(INDEX(I31:I230,MATCH(B4,A31:A230,0)),"Réponse attendue CFA non trouvée")),"")</f>
        <v>Réponse CFA Q025 : dire où ranger bordereau de prix unitaire dans les documents : produit et exigence dans le CCTP, règle de suivi dans le CCAP, façon de répondre dans le RC, prix dans le BPU. Vérifier que les documents ne se contredisent pas.</v>
      </c>
      <c r="E21" s="104"/>
      <c r="F21" s="104"/>
      <c r="G21" s="104"/>
      <c r="H21" s="104"/>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M21" s="101">
        <v>1</v>
      </c>
    </row>
    <row r="22" spans="1:39" ht="69.95" customHeight="1" x14ac:dyDescent="0.25">
      <c r="A22" s="36" t="s">
        <v>91</v>
      </c>
      <c r="B22" s="38" t="str">
        <f>IF(TRIM(A19)="X",IF(B4="","",IFERROR(INDEX(J31:J230,MATCH(B4,A31:A230,0)),"Mots clés PRO non trouvés")),"")</f>
        <v>Mémo PRO Q025 — pièces bordereau de prix unitaire : CCTP technique, CCAP exécution, RC consultation, BPU prix et unités.</v>
      </c>
      <c r="C22" s="36" t="s">
        <v>92</v>
      </c>
      <c r="D22" s="38" t="str">
        <f>IF(TRIM(A19)="X",IF(B4="","",IFERROR(INDEX(K31:K230,MATCH(B4,A31:A230,0)),"Mots clés CFA non trouvés")),"")</f>
        <v>Mémo CFA Q025 — pièces bordereau de prix unitaire : bien ranger l’information puis vérifier que tous les documents disent la même chose.</v>
      </c>
      <c r="E22" s="104"/>
      <c r="F22" s="104"/>
      <c r="G22" s="104"/>
      <c r="H22" s="104"/>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M22" s="101">
        <v>1</v>
      </c>
    </row>
    <row r="23" spans="1:39" ht="15.75" customHeight="1" x14ac:dyDescent="0.25">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M23" s="101">
        <v>1</v>
      </c>
    </row>
    <row r="24" spans="1:39" ht="15.75" customHeight="1" x14ac:dyDescent="0.25">
      <c r="A24" s="97"/>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c r="AM24" s="101">
        <v>1</v>
      </c>
    </row>
    <row r="25" spans="1:39" ht="15.75" customHeight="1" x14ac:dyDescent="0.25">
      <c r="A25" s="97"/>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M25" s="101">
        <v>1</v>
      </c>
    </row>
    <row r="26" spans="1:39" ht="15.75" customHeight="1" x14ac:dyDescent="0.25">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M26" s="101">
        <v>1</v>
      </c>
    </row>
    <row r="27" spans="1:39" ht="15.75" customHeight="1" x14ac:dyDescent="0.25">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M27" s="101">
        <v>1</v>
      </c>
    </row>
    <row r="28" spans="1:39" ht="15.75" customHeight="1" x14ac:dyDescent="0.25">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M28" s="101">
        <v>1</v>
      </c>
    </row>
    <row r="29" spans="1:39" ht="15.75" customHeight="1" x14ac:dyDescent="0.25">
      <c r="A29" s="97"/>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M29" s="101">
        <v>1</v>
      </c>
    </row>
    <row r="30" spans="1:39" ht="35.1" customHeight="1" x14ac:dyDescent="0.25">
      <c r="A30" s="118" t="s">
        <v>93</v>
      </c>
      <c r="B30" s="118" t="s">
        <v>94</v>
      </c>
      <c r="C30" s="118" t="s">
        <v>95</v>
      </c>
      <c r="D30" s="118" t="s">
        <v>96</v>
      </c>
      <c r="E30" s="118" t="s">
        <v>97</v>
      </c>
      <c r="F30" s="118" t="s">
        <v>98</v>
      </c>
      <c r="G30" s="118" t="s">
        <v>99</v>
      </c>
      <c r="H30" s="118" t="s">
        <v>100</v>
      </c>
      <c r="I30" s="118" t="s">
        <v>101</v>
      </c>
      <c r="J30" s="118" t="s">
        <v>102</v>
      </c>
      <c r="K30" s="118" t="s">
        <v>103</v>
      </c>
      <c r="L30" s="118" t="s">
        <v>104</v>
      </c>
      <c r="M30" s="118" t="s">
        <v>2</v>
      </c>
      <c r="N30" s="118" t="s">
        <v>105</v>
      </c>
      <c r="O30" s="97"/>
      <c r="P30" s="97"/>
      <c r="Q30" s="97"/>
      <c r="R30" s="97"/>
      <c r="S30" s="97"/>
      <c r="T30" s="97"/>
      <c r="U30" s="97"/>
      <c r="V30" s="97"/>
      <c r="W30" s="97"/>
      <c r="X30" s="97"/>
      <c r="Y30" s="97"/>
      <c r="Z30" s="97"/>
      <c r="AA30" s="97"/>
      <c r="AB30" s="97"/>
      <c r="AC30" s="97"/>
      <c r="AD30" s="97"/>
      <c r="AE30" s="97"/>
      <c r="AF30" s="97"/>
      <c r="AG30" s="97"/>
      <c r="AH30" s="97"/>
      <c r="AI30" s="97"/>
      <c r="AJ30" s="97"/>
      <c r="AK30" s="97"/>
      <c r="AM30" s="101">
        <v>1</v>
      </c>
    </row>
    <row r="31" spans="1:39" ht="15.75" customHeight="1" x14ac:dyDescent="0.25">
      <c r="A31" s="119" t="s">
        <v>106</v>
      </c>
      <c r="B31" s="120">
        <v>1</v>
      </c>
      <c r="C31" s="104" t="s">
        <v>107</v>
      </c>
      <c r="D31" s="104" t="s">
        <v>7325</v>
      </c>
      <c r="E31" s="104" t="s">
        <v>7326</v>
      </c>
      <c r="F31" s="104" t="s">
        <v>7327</v>
      </c>
      <c r="G31" s="104" t="s">
        <v>7328</v>
      </c>
      <c r="H31" s="104" t="s">
        <v>7329</v>
      </c>
      <c r="I31" s="104" t="s">
        <v>7330</v>
      </c>
      <c r="J31" s="104" t="s">
        <v>7331</v>
      </c>
      <c r="K31" s="104" t="s">
        <v>7332</v>
      </c>
      <c r="L31" s="104" t="s">
        <v>7333</v>
      </c>
      <c r="M31" s="104" t="s">
        <v>7334</v>
      </c>
      <c r="N31" s="143" t="s">
        <v>7335</v>
      </c>
      <c r="O31" s="97"/>
      <c r="P31" s="97"/>
      <c r="Q31" s="97"/>
      <c r="R31" s="97"/>
      <c r="S31" s="97"/>
      <c r="T31" s="97"/>
      <c r="U31" s="97"/>
      <c r="V31" s="97"/>
      <c r="W31" s="97"/>
      <c r="X31" s="97"/>
      <c r="Y31" s="97"/>
      <c r="Z31" s="97"/>
      <c r="AA31" s="97"/>
      <c r="AB31" s="97"/>
      <c r="AC31" s="97"/>
      <c r="AD31" s="97"/>
      <c r="AE31" s="97"/>
      <c r="AF31" s="97"/>
      <c r="AG31" s="97"/>
      <c r="AH31" s="97"/>
      <c r="AI31" s="97"/>
      <c r="AJ31" s="97"/>
      <c r="AK31" s="97"/>
      <c r="AM31" s="101">
        <v>1</v>
      </c>
    </row>
    <row r="32" spans="1:39" ht="15.75" customHeight="1" x14ac:dyDescent="0.25">
      <c r="A32" s="119" t="s">
        <v>109</v>
      </c>
      <c r="B32" s="120">
        <v>2</v>
      </c>
      <c r="C32" s="104" t="s">
        <v>107</v>
      </c>
      <c r="D32" s="104" t="s">
        <v>7336</v>
      </c>
      <c r="E32" s="104" t="s">
        <v>7337</v>
      </c>
      <c r="F32" s="104" t="s">
        <v>7338</v>
      </c>
      <c r="G32" s="104" t="s">
        <v>7339</v>
      </c>
      <c r="H32" s="104" t="s">
        <v>7340</v>
      </c>
      <c r="I32" s="104" t="s">
        <v>7341</v>
      </c>
      <c r="J32" s="104" t="s">
        <v>7342</v>
      </c>
      <c r="K32" s="104" t="s">
        <v>7343</v>
      </c>
      <c r="L32" s="104" t="s">
        <v>7344</v>
      </c>
      <c r="M32" s="104" t="s">
        <v>7345</v>
      </c>
      <c r="N32" s="143" t="s">
        <v>7346</v>
      </c>
      <c r="O32" s="97"/>
      <c r="P32" s="97"/>
      <c r="Q32" s="97"/>
      <c r="R32" s="97"/>
      <c r="S32" s="97"/>
      <c r="T32" s="97"/>
      <c r="U32" s="97"/>
      <c r="V32" s="97"/>
      <c r="W32" s="97"/>
      <c r="X32" s="97"/>
      <c r="Y32" s="97"/>
      <c r="Z32" s="97"/>
      <c r="AA32" s="97"/>
      <c r="AB32" s="97"/>
      <c r="AC32" s="97"/>
      <c r="AD32" s="97"/>
      <c r="AE32" s="97"/>
      <c r="AF32" s="97"/>
      <c r="AG32" s="97"/>
      <c r="AH32" s="97"/>
      <c r="AI32" s="97"/>
      <c r="AJ32" s="97"/>
      <c r="AK32" s="97"/>
      <c r="AM32" s="101">
        <v>1</v>
      </c>
    </row>
    <row r="33" spans="1:39" ht="15.75" customHeight="1" x14ac:dyDescent="0.25">
      <c r="A33" s="119" t="s">
        <v>111</v>
      </c>
      <c r="B33" s="120">
        <v>3</v>
      </c>
      <c r="C33" s="104" t="s">
        <v>107</v>
      </c>
      <c r="D33" s="104" t="s">
        <v>7347</v>
      </c>
      <c r="E33" s="104" t="s">
        <v>7348</v>
      </c>
      <c r="F33" s="104" t="s">
        <v>7349</v>
      </c>
      <c r="G33" s="104" t="s">
        <v>7350</v>
      </c>
      <c r="H33" s="104" t="s">
        <v>7351</v>
      </c>
      <c r="I33" s="104" t="s">
        <v>7352</v>
      </c>
      <c r="J33" s="104" t="s">
        <v>7353</v>
      </c>
      <c r="K33" s="104" t="s">
        <v>7354</v>
      </c>
      <c r="L33" s="104" t="s">
        <v>7355</v>
      </c>
      <c r="M33" s="104" t="s">
        <v>7356</v>
      </c>
      <c r="N33" s="143" t="s">
        <v>7357</v>
      </c>
      <c r="O33" s="97"/>
      <c r="P33" s="97"/>
      <c r="Q33" s="97"/>
      <c r="R33" s="97"/>
      <c r="S33" s="97"/>
      <c r="T33" s="97"/>
      <c r="U33" s="97"/>
      <c r="V33" s="97"/>
      <c r="W33" s="97"/>
      <c r="X33" s="97"/>
      <c r="Y33" s="97"/>
      <c r="Z33" s="97"/>
      <c r="AA33" s="97"/>
      <c r="AB33" s="97"/>
      <c r="AC33" s="97"/>
      <c r="AD33" s="97"/>
      <c r="AE33" s="97"/>
      <c r="AF33" s="97"/>
      <c r="AG33" s="97"/>
      <c r="AH33" s="97"/>
      <c r="AI33" s="97"/>
      <c r="AJ33" s="97"/>
      <c r="AK33" s="97"/>
      <c r="AM33" s="101">
        <v>1</v>
      </c>
    </row>
    <row r="34" spans="1:39" ht="15.75" customHeight="1" x14ac:dyDescent="0.25">
      <c r="A34" s="119" t="s">
        <v>113</v>
      </c>
      <c r="B34" s="120">
        <v>4</v>
      </c>
      <c r="C34" s="104" t="s">
        <v>107</v>
      </c>
      <c r="D34" s="104" t="s">
        <v>7358</v>
      </c>
      <c r="E34" s="104" t="s">
        <v>7359</v>
      </c>
      <c r="F34" s="104" t="s">
        <v>7360</v>
      </c>
      <c r="G34" s="104" t="s">
        <v>7361</v>
      </c>
      <c r="H34" s="104" t="s">
        <v>7362</v>
      </c>
      <c r="I34" s="104" t="s">
        <v>7363</v>
      </c>
      <c r="J34" s="104" t="s">
        <v>7364</v>
      </c>
      <c r="K34" s="104" t="s">
        <v>7365</v>
      </c>
      <c r="L34" s="104" t="s">
        <v>7366</v>
      </c>
      <c r="M34" s="104" t="s">
        <v>7367</v>
      </c>
      <c r="N34" s="143" t="s">
        <v>7368</v>
      </c>
      <c r="O34" s="97"/>
      <c r="P34" s="97"/>
      <c r="Q34" s="97"/>
      <c r="R34" s="97"/>
      <c r="S34" s="97"/>
      <c r="T34" s="97"/>
      <c r="U34" s="97"/>
      <c r="V34" s="97"/>
      <c r="W34" s="97"/>
      <c r="X34" s="97"/>
      <c r="Y34" s="97"/>
      <c r="Z34" s="97"/>
      <c r="AA34" s="97"/>
      <c r="AB34" s="97"/>
      <c r="AC34" s="97"/>
      <c r="AD34" s="97"/>
      <c r="AE34" s="97"/>
      <c r="AF34" s="97"/>
      <c r="AG34" s="97"/>
      <c r="AH34" s="97"/>
      <c r="AI34" s="97"/>
      <c r="AJ34" s="97"/>
      <c r="AK34" s="97"/>
      <c r="AM34" s="101">
        <v>1</v>
      </c>
    </row>
    <row r="35" spans="1:39" ht="15.75" customHeight="1" x14ac:dyDescent="0.25">
      <c r="A35" s="119" t="s">
        <v>115</v>
      </c>
      <c r="B35" s="120">
        <v>5</v>
      </c>
      <c r="C35" s="104" t="s">
        <v>107</v>
      </c>
      <c r="D35" s="104" t="s">
        <v>7369</v>
      </c>
      <c r="E35" s="104" t="s">
        <v>7370</v>
      </c>
      <c r="F35" s="104" t="s">
        <v>7371</v>
      </c>
      <c r="G35" s="104" t="s">
        <v>7372</v>
      </c>
      <c r="H35" s="104" t="s">
        <v>7373</v>
      </c>
      <c r="I35" s="104" t="s">
        <v>7374</v>
      </c>
      <c r="J35" s="104" t="s">
        <v>7375</v>
      </c>
      <c r="K35" s="104" t="s">
        <v>7376</v>
      </c>
      <c r="L35" s="104" t="s">
        <v>7377</v>
      </c>
      <c r="M35" s="104" t="s">
        <v>7378</v>
      </c>
      <c r="N35" s="143" t="s">
        <v>7379</v>
      </c>
      <c r="O35" s="97"/>
      <c r="P35" s="97"/>
      <c r="Q35" s="97"/>
      <c r="R35" s="97"/>
      <c r="S35" s="97"/>
      <c r="T35" s="97"/>
      <c r="U35" s="97"/>
      <c r="V35" s="97"/>
      <c r="W35" s="97"/>
      <c r="X35" s="97"/>
      <c r="Y35" s="97"/>
      <c r="Z35" s="97"/>
      <c r="AA35" s="97"/>
      <c r="AB35" s="97"/>
      <c r="AC35" s="97"/>
      <c r="AD35" s="97"/>
      <c r="AE35" s="97"/>
      <c r="AF35" s="97"/>
      <c r="AG35" s="97"/>
      <c r="AH35" s="97"/>
      <c r="AI35" s="97"/>
      <c r="AJ35" s="97"/>
      <c r="AK35" s="97"/>
      <c r="AM35" s="101">
        <v>1</v>
      </c>
    </row>
    <row r="36" spans="1:39" ht="15.75" customHeight="1" x14ac:dyDescent="0.25">
      <c r="A36" s="119" t="s">
        <v>117</v>
      </c>
      <c r="B36" s="120">
        <v>6</v>
      </c>
      <c r="C36" s="104" t="s">
        <v>118</v>
      </c>
      <c r="D36" s="104" t="s">
        <v>7380</v>
      </c>
      <c r="E36" s="104" t="s">
        <v>7381</v>
      </c>
      <c r="F36" s="104" t="s">
        <v>7382</v>
      </c>
      <c r="G36" s="104" t="s">
        <v>7383</v>
      </c>
      <c r="H36" s="104" t="s">
        <v>7384</v>
      </c>
      <c r="I36" s="104" t="s">
        <v>7385</v>
      </c>
      <c r="J36" s="104" t="s">
        <v>7386</v>
      </c>
      <c r="K36" s="104" t="s">
        <v>7387</v>
      </c>
      <c r="L36" s="104" t="s">
        <v>7388</v>
      </c>
      <c r="M36" s="104" t="s">
        <v>7389</v>
      </c>
      <c r="N36" s="143" t="s">
        <v>7390</v>
      </c>
      <c r="O36" s="97"/>
      <c r="P36" s="97"/>
      <c r="Q36" s="97"/>
      <c r="R36" s="97"/>
      <c r="S36" s="97"/>
      <c r="T36" s="97"/>
      <c r="U36" s="97"/>
      <c r="V36" s="97"/>
      <c r="W36" s="97"/>
      <c r="X36" s="97"/>
      <c r="Y36" s="97"/>
      <c r="Z36" s="97"/>
      <c r="AA36" s="97"/>
      <c r="AB36" s="97"/>
      <c r="AC36" s="97"/>
      <c r="AD36" s="97"/>
      <c r="AE36" s="97"/>
      <c r="AF36" s="97"/>
      <c r="AG36" s="97"/>
      <c r="AH36" s="97"/>
      <c r="AI36" s="97"/>
      <c r="AJ36" s="97"/>
      <c r="AK36" s="97"/>
      <c r="AM36" s="101">
        <v>1</v>
      </c>
    </row>
    <row r="37" spans="1:39" ht="15.75" customHeight="1" x14ac:dyDescent="0.25">
      <c r="A37" s="119" t="s">
        <v>119</v>
      </c>
      <c r="B37" s="120">
        <v>7</v>
      </c>
      <c r="C37" s="104" t="s">
        <v>118</v>
      </c>
      <c r="D37" s="104" t="s">
        <v>7391</v>
      </c>
      <c r="E37" s="104" t="s">
        <v>7392</v>
      </c>
      <c r="F37" s="104" t="s">
        <v>7393</v>
      </c>
      <c r="G37" s="104" t="s">
        <v>7394</v>
      </c>
      <c r="H37" s="104" t="s">
        <v>7395</v>
      </c>
      <c r="I37" s="104" t="s">
        <v>7396</v>
      </c>
      <c r="J37" s="104" t="s">
        <v>7397</v>
      </c>
      <c r="K37" s="104" t="s">
        <v>7398</v>
      </c>
      <c r="L37" s="104" t="s">
        <v>7399</v>
      </c>
      <c r="M37" s="104" t="s">
        <v>7400</v>
      </c>
      <c r="N37" s="143" t="s">
        <v>7401</v>
      </c>
      <c r="O37" s="97"/>
      <c r="P37" s="97"/>
      <c r="Q37" s="97"/>
      <c r="R37" s="97"/>
      <c r="S37" s="97"/>
      <c r="T37" s="97"/>
      <c r="U37" s="97"/>
      <c r="V37" s="97"/>
      <c r="W37" s="97"/>
      <c r="X37" s="97"/>
      <c r="Y37" s="97"/>
      <c r="Z37" s="97"/>
      <c r="AA37" s="97"/>
      <c r="AB37" s="97"/>
      <c r="AC37" s="97"/>
      <c r="AD37" s="97"/>
      <c r="AE37" s="97"/>
      <c r="AF37" s="97"/>
      <c r="AG37" s="97"/>
      <c r="AH37" s="97"/>
      <c r="AI37" s="97"/>
      <c r="AJ37" s="97"/>
      <c r="AK37" s="97"/>
      <c r="AM37" s="101">
        <v>1</v>
      </c>
    </row>
    <row r="38" spans="1:39" ht="15.75" customHeight="1" x14ac:dyDescent="0.25">
      <c r="A38" s="119" t="s">
        <v>120</v>
      </c>
      <c r="B38" s="120">
        <v>8</v>
      </c>
      <c r="C38" s="104" t="s">
        <v>118</v>
      </c>
      <c r="D38" s="104" t="s">
        <v>7402</v>
      </c>
      <c r="E38" s="104" t="s">
        <v>7403</v>
      </c>
      <c r="F38" s="104" t="s">
        <v>7404</v>
      </c>
      <c r="G38" s="104" t="s">
        <v>7405</v>
      </c>
      <c r="H38" s="104" t="s">
        <v>7406</v>
      </c>
      <c r="I38" s="104" t="s">
        <v>7407</v>
      </c>
      <c r="J38" s="104" t="s">
        <v>7408</v>
      </c>
      <c r="K38" s="104" t="s">
        <v>7409</v>
      </c>
      <c r="L38" s="104" t="s">
        <v>7410</v>
      </c>
      <c r="M38" s="104" t="s">
        <v>7411</v>
      </c>
      <c r="N38" s="143" t="s">
        <v>7412</v>
      </c>
      <c r="O38" s="97"/>
      <c r="P38" s="97"/>
      <c r="Q38" s="97"/>
      <c r="R38" s="97"/>
      <c r="S38" s="97"/>
      <c r="T38" s="97"/>
      <c r="U38" s="97"/>
      <c r="V38" s="97"/>
      <c r="W38" s="97"/>
      <c r="X38" s="97"/>
      <c r="Y38" s="97"/>
      <c r="Z38" s="97"/>
      <c r="AA38" s="97"/>
      <c r="AB38" s="97"/>
      <c r="AC38" s="97"/>
      <c r="AD38" s="97"/>
      <c r="AE38" s="97"/>
      <c r="AF38" s="97"/>
      <c r="AG38" s="97"/>
      <c r="AH38" s="97"/>
      <c r="AI38" s="97"/>
      <c r="AJ38" s="97"/>
      <c r="AK38" s="97"/>
      <c r="AM38" s="101">
        <v>1</v>
      </c>
    </row>
    <row r="39" spans="1:39" ht="15.75" customHeight="1" x14ac:dyDescent="0.25">
      <c r="A39" s="119" t="s">
        <v>121</v>
      </c>
      <c r="B39" s="120">
        <v>9</v>
      </c>
      <c r="C39" s="104" t="s">
        <v>118</v>
      </c>
      <c r="D39" s="104" t="s">
        <v>7413</v>
      </c>
      <c r="E39" s="104" t="s">
        <v>7414</v>
      </c>
      <c r="F39" s="104" t="s">
        <v>7415</v>
      </c>
      <c r="G39" s="104" t="s">
        <v>7416</v>
      </c>
      <c r="H39" s="104" t="s">
        <v>7417</v>
      </c>
      <c r="I39" s="104" t="s">
        <v>7418</v>
      </c>
      <c r="J39" s="104" t="s">
        <v>7419</v>
      </c>
      <c r="K39" s="104" t="s">
        <v>7420</v>
      </c>
      <c r="L39" s="104" t="s">
        <v>7421</v>
      </c>
      <c r="M39" s="104" t="s">
        <v>7422</v>
      </c>
      <c r="N39" s="143" t="s">
        <v>7423</v>
      </c>
      <c r="O39" s="97"/>
      <c r="P39" s="97"/>
      <c r="Q39" s="97"/>
      <c r="R39" s="97"/>
      <c r="S39" s="97"/>
      <c r="T39" s="97"/>
      <c r="U39" s="97"/>
      <c r="V39" s="97"/>
      <c r="W39" s="97"/>
      <c r="X39" s="97"/>
      <c r="Y39" s="97"/>
      <c r="Z39" s="97"/>
      <c r="AA39" s="97"/>
      <c r="AB39" s="97"/>
      <c r="AC39" s="97"/>
      <c r="AD39" s="97"/>
      <c r="AE39" s="97"/>
      <c r="AF39" s="97"/>
      <c r="AG39" s="97"/>
      <c r="AH39" s="97"/>
      <c r="AI39" s="97"/>
      <c r="AJ39" s="97"/>
      <c r="AK39" s="97"/>
      <c r="AM39" s="101">
        <v>1</v>
      </c>
    </row>
    <row r="40" spans="1:39" ht="15.75" customHeight="1" x14ac:dyDescent="0.25">
      <c r="A40" s="119" t="s">
        <v>122</v>
      </c>
      <c r="B40" s="120">
        <v>10</v>
      </c>
      <c r="C40" s="104" t="s">
        <v>118</v>
      </c>
      <c r="D40" s="104" t="s">
        <v>7424</v>
      </c>
      <c r="E40" s="104" t="s">
        <v>7425</v>
      </c>
      <c r="F40" s="104" t="s">
        <v>7426</v>
      </c>
      <c r="G40" s="104" t="s">
        <v>7427</v>
      </c>
      <c r="H40" s="104" t="s">
        <v>7428</v>
      </c>
      <c r="I40" s="104" t="s">
        <v>7429</v>
      </c>
      <c r="J40" s="104" t="s">
        <v>7430</v>
      </c>
      <c r="K40" s="104" t="s">
        <v>7431</v>
      </c>
      <c r="L40" s="104" t="s">
        <v>7432</v>
      </c>
      <c r="M40" s="104" t="s">
        <v>7433</v>
      </c>
      <c r="N40" s="143" t="s">
        <v>7434</v>
      </c>
      <c r="O40" s="97"/>
      <c r="P40" s="97"/>
      <c r="Q40" s="97"/>
      <c r="R40" s="97"/>
      <c r="S40" s="97"/>
      <c r="T40" s="97"/>
      <c r="U40" s="97"/>
      <c r="V40" s="97"/>
      <c r="W40" s="97"/>
      <c r="X40" s="97"/>
      <c r="Y40" s="97"/>
      <c r="Z40" s="97"/>
      <c r="AA40" s="97"/>
      <c r="AB40" s="97"/>
      <c r="AC40" s="97"/>
      <c r="AD40" s="97"/>
      <c r="AE40" s="97"/>
      <c r="AF40" s="97"/>
      <c r="AG40" s="97"/>
      <c r="AH40" s="97"/>
      <c r="AI40" s="97"/>
      <c r="AJ40" s="97"/>
      <c r="AK40" s="97"/>
      <c r="AM40" s="101">
        <v>1</v>
      </c>
    </row>
    <row r="41" spans="1:39" ht="15.75" customHeight="1" x14ac:dyDescent="0.25">
      <c r="A41" s="119" t="s">
        <v>123</v>
      </c>
      <c r="B41" s="120">
        <v>11</v>
      </c>
      <c r="C41" s="104" t="s">
        <v>124</v>
      </c>
      <c r="D41" s="104" t="s">
        <v>7435</v>
      </c>
      <c r="E41" s="104" t="s">
        <v>7436</v>
      </c>
      <c r="F41" s="104" t="s">
        <v>7437</v>
      </c>
      <c r="G41" s="104" t="s">
        <v>7438</v>
      </c>
      <c r="H41" s="104" t="s">
        <v>7439</v>
      </c>
      <c r="I41" s="104" t="s">
        <v>7440</v>
      </c>
      <c r="J41" s="104" t="s">
        <v>7441</v>
      </c>
      <c r="K41" s="104" t="s">
        <v>7442</v>
      </c>
      <c r="L41" s="104" t="s">
        <v>7443</v>
      </c>
      <c r="M41" s="104" t="s">
        <v>7444</v>
      </c>
      <c r="N41" s="143" t="s">
        <v>7445</v>
      </c>
      <c r="O41" s="97"/>
      <c r="P41" s="97"/>
      <c r="Q41" s="97"/>
      <c r="R41" s="97"/>
      <c r="S41" s="97"/>
      <c r="T41" s="97"/>
      <c r="U41" s="97"/>
      <c r="V41" s="97"/>
      <c r="W41" s="97"/>
      <c r="X41" s="97"/>
      <c r="Y41" s="97"/>
      <c r="Z41" s="97"/>
      <c r="AA41" s="97"/>
      <c r="AB41" s="97"/>
      <c r="AC41" s="97"/>
      <c r="AD41" s="97"/>
      <c r="AE41" s="97"/>
      <c r="AF41" s="97"/>
      <c r="AG41" s="97"/>
      <c r="AH41" s="97"/>
      <c r="AI41" s="97"/>
      <c r="AJ41" s="97"/>
      <c r="AK41" s="97"/>
      <c r="AM41" s="101">
        <v>1</v>
      </c>
    </row>
    <row r="42" spans="1:39" ht="15.75" customHeight="1" x14ac:dyDescent="0.25">
      <c r="A42" s="119" t="s">
        <v>125</v>
      </c>
      <c r="B42" s="120">
        <v>12</v>
      </c>
      <c r="C42" s="104" t="s">
        <v>124</v>
      </c>
      <c r="D42" s="104" t="s">
        <v>7446</v>
      </c>
      <c r="E42" s="104" t="s">
        <v>7447</v>
      </c>
      <c r="F42" s="104" t="s">
        <v>7448</v>
      </c>
      <c r="G42" s="104" t="s">
        <v>7449</v>
      </c>
      <c r="H42" s="104" t="s">
        <v>7450</v>
      </c>
      <c r="I42" s="104" t="s">
        <v>7451</v>
      </c>
      <c r="J42" s="104" t="s">
        <v>7452</v>
      </c>
      <c r="K42" s="104" t="s">
        <v>7453</v>
      </c>
      <c r="L42" s="104" t="s">
        <v>7454</v>
      </c>
      <c r="M42" s="104" t="s">
        <v>7455</v>
      </c>
      <c r="N42" s="143" t="s">
        <v>7456</v>
      </c>
      <c r="O42" s="97"/>
      <c r="P42" s="97"/>
      <c r="Q42" s="97"/>
      <c r="R42" s="97"/>
      <c r="S42" s="97"/>
      <c r="T42" s="97"/>
      <c r="U42" s="97"/>
      <c r="V42" s="97"/>
      <c r="W42" s="97"/>
      <c r="X42" s="97"/>
      <c r="Y42" s="97"/>
      <c r="Z42" s="97"/>
      <c r="AA42" s="97"/>
      <c r="AB42" s="97"/>
      <c r="AC42" s="97"/>
      <c r="AD42" s="97"/>
      <c r="AE42" s="97"/>
      <c r="AF42" s="97"/>
      <c r="AG42" s="97"/>
      <c r="AH42" s="97"/>
      <c r="AI42" s="97"/>
      <c r="AJ42" s="97"/>
      <c r="AK42" s="97"/>
      <c r="AM42" s="101">
        <v>1</v>
      </c>
    </row>
    <row r="43" spans="1:39" ht="15.75" customHeight="1" x14ac:dyDescent="0.25">
      <c r="A43" s="119" t="s">
        <v>126</v>
      </c>
      <c r="B43" s="120">
        <v>13</v>
      </c>
      <c r="C43" s="104" t="s">
        <v>124</v>
      </c>
      <c r="D43" s="104" t="s">
        <v>7457</v>
      </c>
      <c r="E43" s="104" t="s">
        <v>7458</v>
      </c>
      <c r="F43" s="104" t="s">
        <v>7459</v>
      </c>
      <c r="G43" s="104" t="s">
        <v>7460</v>
      </c>
      <c r="H43" s="104" t="s">
        <v>7461</v>
      </c>
      <c r="I43" s="104" t="s">
        <v>7462</v>
      </c>
      <c r="J43" s="104" t="s">
        <v>7463</v>
      </c>
      <c r="K43" s="104" t="s">
        <v>7464</v>
      </c>
      <c r="L43" s="104" t="s">
        <v>7465</v>
      </c>
      <c r="M43" s="104" t="s">
        <v>7466</v>
      </c>
      <c r="N43" s="143" t="s">
        <v>7467</v>
      </c>
      <c r="O43" s="97"/>
      <c r="P43" s="97"/>
      <c r="Q43" s="97"/>
      <c r="R43" s="97"/>
      <c r="S43" s="97"/>
      <c r="T43" s="97"/>
      <c r="U43" s="97"/>
      <c r="V43" s="97"/>
      <c r="W43" s="97"/>
      <c r="X43" s="97"/>
      <c r="Y43" s="97"/>
      <c r="Z43" s="97"/>
      <c r="AA43" s="97"/>
      <c r="AB43" s="97"/>
      <c r="AC43" s="97"/>
      <c r="AD43" s="97"/>
      <c r="AE43" s="97"/>
      <c r="AF43" s="97"/>
      <c r="AG43" s="97"/>
      <c r="AH43" s="97"/>
      <c r="AI43" s="97"/>
      <c r="AJ43" s="97"/>
      <c r="AK43" s="97"/>
      <c r="AM43" s="101">
        <v>1</v>
      </c>
    </row>
    <row r="44" spans="1:39" ht="15.75" customHeight="1" x14ac:dyDescent="0.25">
      <c r="A44" s="119" t="s">
        <v>127</v>
      </c>
      <c r="B44" s="120">
        <v>14</v>
      </c>
      <c r="C44" s="104" t="s">
        <v>124</v>
      </c>
      <c r="D44" s="104" t="s">
        <v>7468</v>
      </c>
      <c r="E44" s="104" t="s">
        <v>7469</v>
      </c>
      <c r="F44" s="104" t="s">
        <v>7470</v>
      </c>
      <c r="G44" s="104" t="s">
        <v>7471</v>
      </c>
      <c r="H44" s="104" t="s">
        <v>7472</v>
      </c>
      <c r="I44" s="104" t="s">
        <v>7473</v>
      </c>
      <c r="J44" s="104" t="s">
        <v>7474</v>
      </c>
      <c r="K44" s="104" t="s">
        <v>7475</v>
      </c>
      <c r="L44" s="104" t="s">
        <v>7476</v>
      </c>
      <c r="M44" s="104" t="s">
        <v>7477</v>
      </c>
      <c r="N44" s="143" t="s">
        <v>7478</v>
      </c>
      <c r="O44" s="97"/>
      <c r="P44" s="97"/>
      <c r="Q44" s="97"/>
      <c r="R44" s="97"/>
      <c r="S44" s="97"/>
      <c r="T44" s="97"/>
      <c r="U44" s="97"/>
      <c r="V44" s="97"/>
      <c r="W44" s="97"/>
      <c r="X44" s="97"/>
      <c r="Y44" s="97"/>
      <c r="Z44" s="97"/>
      <c r="AA44" s="97"/>
      <c r="AB44" s="97"/>
      <c r="AC44" s="97"/>
      <c r="AD44" s="97"/>
      <c r="AE44" s="97"/>
      <c r="AF44" s="97"/>
      <c r="AG44" s="97"/>
      <c r="AH44" s="97"/>
      <c r="AI44" s="97"/>
      <c r="AJ44" s="97"/>
      <c r="AK44" s="97"/>
      <c r="AM44" s="101">
        <v>1</v>
      </c>
    </row>
    <row r="45" spans="1:39" ht="15.75" customHeight="1" x14ac:dyDescent="0.25">
      <c r="A45" s="119" t="s">
        <v>128</v>
      </c>
      <c r="B45" s="120">
        <v>15</v>
      </c>
      <c r="C45" s="104" t="s">
        <v>124</v>
      </c>
      <c r="D45" s="104" t="s">
        <v>7479</v>
      </c>
      <c r="E45" s="104" t="s">
        <v>7480</v>
      </c>
      <c r="F45" s="104" t="s">
        <v>7481</v>
      </c>
      <c r="G45" s="104" t="s">
        <v>7482</v>
      </c>
      <c r="H45" s="104" t="s">
        <v>7483</v>
      </c>
      <c r="I45" s="104" t="s">
        <v>7484</v>
      </c>
      <c r="J45" s="104" t="s">
        <v>7485</v>
      </c>
      <c r="K45" s="104" t="s">
        <v>7486</v>
      </c>
      <c r="L45" s="104" t="s">
        <v>7487</v>
      </c>
      <c r="M45" s="104" t="s">
        <v>7488</v>
      </c>
      <c r="N45" s="143" t="s">
        <v>7489</v>
      </c>
      <c r="O45" s="97"/>
      <c r="P45" s="97"/>
      <c r="Q45" s="97"/>
      <c r="R45" s="97"/>
      <c r="S45" s="97"/>
      <c r="T45" s="97"/>
      <c r="U45" s="97"/>
      <c r="V45" s="97"/>
      <c r="W45" s="97"/>
      <c r="X45" s="97"/>
      <c r="Y45" s="97"/>
      <c r="Z45" s="97"/>
      <c r="AA45" s="97"/>
      <c r="AB45" s="97"/>
      <c r="AC45" s="97"/>
      <c r="AD45" s="97"/>
      <c r="AE45" s="97"/>
      <c r="AF45" s="97"/>
      <c r="AG45" s="97"/>
      <c r="AH45" s="97"/>
      <c r="AI45" s="97"/>
      <c r="AJ45" s="97"/>
      <c r="AK45" s="97"/>
      <c r="AM45" s="101">
        <v>1</v>
      </c>
    </row>
    <row r="46" spans="1:39" ht="15.75" customHeight="1" x14ac:dyDescent="0.25">
      <c r="A46" s="119" t="s">
        <v>129</v>
      </c>
      <c r="B46" s="120">
        <v>16</v>
      </c>
      <c r="C46" s="104" t="s">
        <v>130</v>
      </c>
      <c r="D46" s="104" t="s">
        <v>7490</v>
      </c>
      <c r="E46" s="104" t="s">
        <v>7491</v>
      </c>
      <c r="F46" s="104" t="s">
        <v>7492</v>
      </c>
      <c r="G46" s="104" t="s">
        <v>7493</v>
      </c>
      <c r="H46" s="104" t="s">
        <v>7494</v>
      </c>
      <c r="I46" s="104" t="s">
        <v>7495</v>
      </c>
      <c r="J46" s="104" t="s">
        <v>7496</v>
      </c>
      <c r="K46" s="104" t="s">
        <v>7497</v>
      </c>
      <c r="L46" s="104" t="s">
        <v>7498</v>
      </c>
      <c r="M46" s="104" t="s">
        <v>7499</v>
      </c>
      <c r="N46" s="143" t="s">
        <v>7500</v>
      </c>
      <c r="O46" s="97"/>
      <c r="P46" s="97"/>
      <c r="Q46" s="97"/>
      <c r="R46" s="97"/>
      <c r="S46" s="97"/>
      <c r="T46" s="97"/>
      <c r="U46" s="97"/>
      <c r="V46" s="97"/>
      <c r="W46" s="97"/>
      <c r="X46" s="97"/>
      <c r="Y46" s="97"/>
      <c r="Z46" s="97"/>
      <c r="AA46" s="97"/>
      <c r="AB46" s="97"/>
      <c r="AC46" s="97"/>
      <c r="AD46" s="97"/>
      <c r="AE46" s="97"/>
      <c r="AF46" s="97"/>
      <c r="AG46" s="97"/>
      <c r="AH46" s="97"/>
      <c r="AI46" s="97"/>
      <c r="AJ46" s="97"/>
      <c r="AK46" s="97"/>
      <c r="AM46" s="101">
        <v>1</v>
      </c>
    </row>
    <row r="47" spans="1:39" ht="15.75" customHeight="1" x14ac:dyDescent="0.25">
      <c r="A47" s="119" t="s">
        <v>131</v>
      </c>
      <c r="B47" s="120">
        <v>17</v>
      </c>
      <c r="C47" s="104" t="s">
        <v>130</v>
      </c>
      <c r="D47" s="104" t="s">
        <v>7501</v>
      </c>
      <c r="E47" s="104" t="s">
        <v>7502</v>
      </c>
      <c r="F47" s="104" t="s">
        <v>7503</v>
      </c>
      <c r="G47" s="104" t="s">
        <v>7504</v>
      </c>
      <c r="H47" s="104" t="s">
        <v>7505</v>
      </c>
      <c r="I47" s="104" t="s">
        <v>7506</v>
      </c>
      <c r="J47" s="104" t="s">
        <v>7507</v>
      </c>
      <c r="K47" s="104" t="s">
        <v>7508</v>
      </c>
      <c r="L47" s="104" t="s">
        <v>7509</v>
      </c>
      <c r="M47" s="104" t="s">
        <v>7510</v>
      </c>
      <c r="N47" s="143" t="s">
        <v>7511</v>
      </c>
      <c r="O47" s="97"/>
      <c r="P47" s="97"/>
      <c r="Q47" s="97"/>
      <c r="R47" s="97"/>
      <c r="S47" s="97"/>
      <c r="T47" s="97"/>
      <c r="U47" s="97"/>
      <c r="V47" s="97"/>
      <c r="W47" s="97"/>
      <c r="X47" s="97"/>
      <c r="Y47" s="97"/>
      <c r="Z47" s="97"/>
      <c r="AA47" s="97"/>
      <c r="AB47" s="97"/>
      <c r="AC47" s="97"/>
      <c r="AD47" s="97"/>
      <c r="AE47" s="97"/>
      <c r="AF47" s="97"/>
      <c r="AG47" s="97"/>
      <c r="AH47" s="97"/>
      <c r="AI47" s="97"/>
      <c r="AJ47" s="97"/>
      <c r="AK47" s="97"/>
      <c r="AM47" s="101">
        <v>1</v>
      </c>
    </row>
    <row r="48" spans="1:39" ht="15.75" customHeight="1" x14ac:dyDescent="0.25">
      <c r="A48" s="119" t="s">
        <v>132</v>
      </c>
      <c r="B48" s="120">
        <v>18</v>
      </c>
      <c r="C48" s="104" t="s">
        <v>130</v>
      </c>
      <c r="D48" s="104" t="s">
        <v>7512</v>
      </c>
      <c r="E48" s="104" t="s">
        <v>7513</v>
      </c>
      <c r="F48" s="104" t="s">
        <v>7514</v>
      </c>
      <c r="G48" s="104" t="s">
        <v>7515</v>
      </c>
      <c r="H48" s="104" t="s">
        <v>7516</v>
      </c>
      <c r="I48" s="104" t="s">
        <v>7517</v>
      </c>
      <c r="J48" s="104" t="s">
        <v>7518</v>
      </c>
      <c r="K48" s="104" t="s">
        <v>7519</v>
      </c>
      <c r="L48" s="104" t="s">
        <v>7520</v>
      </c>
      <c r="M48" s="104" t="s">
        <v>7521</v>
      </c>
      <c r="N48" s="143" t="s">
        <v>7522</v>
      </c>
      <c r="O48" s="97"/>
      <c r="P48" s="97"/>
      <c r="Q48" s="97"/>
      <c r="R48" s="97"/>
      <c r="S48" s="97"/>
      <c r="T48" s="97"/>
      <c r="U48" s="97"/>
      <c r="V48" s="97"/>
      <c r="W48" s="97"/>
      <c r="X48" s="97"/>
      <c r="Y48" s="97"/>
      <c r="Z48" s="97"/>
      <c r="AA48" s="97"/>
      <c r="AB48" s="97"/>
      <c r="AC48" s="97"/>
      <c r="AD48" s="97"/>
      <c r="AE48" s="97"/>
      <c r="AF48" s="97"/>
      <c r="AG48" s="97"/>
      <c r="AH48" s="97"/>
      <c r="AI48" s="97"/>
      <c r="AJ48" s="97"/>
      <c r="AK48" s="97"/>
      <c r="AM48" s="101">
        <v>1</v>
      </c>
    </row>
    <row r="49" spans="1:39" ht="15.75" customHeight="1" x14ac:dyDescent="0.25">
      <c r="A49" s="119" t="s">
        <v>133</v>
      </c>
      <c r="B49" s="120">
        <v>19</v>
      </c>
      <c r="C49" s="104" t="s">
        <v>130</v>
      </c>
      <c r="D49" s="104" t="s">
        <v>7523</v>
      </c>
      <c r="E49" s="104" t="s">
        <v>7524</v>
      </c>
      <c r="F49" s="104" t="s">
        <v>7525</v>
      </c>
      <c r="G49" s="104" t="s">
        <v>7526</v>
      </c>
      <c r="H49" s="104" t="s">
        <v>7527</v>
      </c>
      <c r="I49" s="104" t="s">
        <v>7528</v>
      </c>
      <c r="J49" s="104" t="s">
        <v>7529</v>
      </c>
      <c r="K49" s="104" t="s">
        <v>7530</v>
      </c>
      <c r="L49" s="104" t="s">
        <v>7531</v>
      </c>
      <c r="M49" s="104" t="s">
        <v>7532</v>
      </c>
      <c r="N49" s="143" t="s">
        <v>7533</v>
      </c>
      <c r="O49" s="97"/>
      <c r="P49" s="97"/>
      <c r="Q49" s="97"/>
      <c r="R49" s="97"/>
      <c r="S49" s="97"/>
      <c r="T49" s="97"/>
      <c r="U49" s="97"/>
      <c r="V49" s="97"/>
      <c r="W49" s="97"/>
      <c r="X49" s="97"/>
      <c r="Y49" s="97"/>
      <c r="Z49" s="97"/>
      <c r="AA49" s="97"/>
      <c r="AB49" s="97"/>
      <c r="AC49" s="97"/>
      <c r="AD49" s="97"/>
      <c r="AE49" s="97"/>
      <c r="AF49" s="97"/>
      <c r="AG49" s="97"/>
      <c r="AH49" s="97"/>
      <c r="AI49" s="97"/>
      <c r="AJ49" s="97"/>
      <c r="AK49" s="97"/>
      <c r="AM49" s="101">
        <v>1</v>
      </c>
    </row>
    <row r="50" spans="1:39" ht="15.75" customHeight="1" x14ac:dyDescent="0.25">
      <c r="A50" s="119" t="s">
        <v>134</v>
      </c>
      <c r="B50" s="120">
        <v>20</v>
      </c>
      <c r="C50" s="104" t="s">
        <v>130</v>
      </c>
      <c r="D50" s="104" t="s">
        <v>7534</v>
      </c>
      <c r="E50" s="104" t="s">
        <v>7535</v>
      </c>
      <c r="F50" s="104" t="s">
        <v>7536</v>
      </c>
      <c r="G50" s="104" t="s">
        <v>7537</v>
      </c>
      <c r="H50" s="104" t="s">
        <v>7538</v>
      </c>
      <c r="I50" s="104" t="s">
        <v>7539</v>
      </c>
      <c r="J50" s="104" t="s">
        <v>7540</v>
      </c>
      <c r="K50" s="104" t="s">
        <v>7541</v>
      </c>
      <c r="L50" s="104" t="s">
        <v>7542</v>
      </c>
      <c r="M50" s="104" t="s">
        <v>7543</v>
      </c>
      <c r="N50" s="143" t="s">
        <v>7544</v>
      </c>
      <c r="O50" s="97"/>
      <c r="P50" s="97"/>
      <c r="Q50" s="97"/>
      <c r="R50" s="97"/>
      <c r="S50" s="97"/>
      <c r="T50" s="97"/>
      <c r="U50" s="97"/>
      <c r="V50" s="97"/>
      <c r="W50" s="97"/>
      <c r="X50" s="97"/>
      <c r="Y50" s="97"/>
      <c r="Z50" s="97"/>
      <c r="AA50" s="97"/>
      <c r="AB50" s="97"/>
      <c r="AC50" s="97"/>
      <c r="AD50" s="97"/>
      <c r="AE50" s="97"/>
      <c r="AF50" s="97"/>
      <c r="AG50" s="97"/>
      <c r="AH50" s="97"/>
      <c r="AI50" s="97"/>
      <c r="AJ50" s="97"/>
      <c r="AK50" s="97"/>
      <c r="AM50" s="101">
        <v>1</v>
      </c>
    </row>
    <row r="51" spans="1:39" ht="15.75" customHeight="1" x14ac:dyDescent="0.25">
      <c r="A51" s="119" t="s">
        <v>135</v>
      </c>
      <c r="B51" s="120">
        <v>21</v>
      </c>
      <c r="C51" s="104" t="s">
        <v>136</v>
      </c>
      <c r="D51" s="104" t="s">
        <v>7545</v>
      </c>
      <c r="E51" s="104" t="s">
        <v>7546</v>
      </c>
      <c r="F51" s="104" t="s">
        <v>7547</v>
      </c>
      <c r="G51" s="104" t="s">
        <v>7548</v>
      </c>
      <c r="H51" s="104" t="s">
        <v>7549</v>
      </c>
      <c r="I51" s="104" t="s">
        <v>7550</v>
      </c>
      <c r="J51" s="104" t="s">
        <v>7551</v>
      </c>
      <c r="K51" s="104" t="s">
        <v>7552</v>
      </c>
      <c r="L51" s="104" t="s">
        <v>7553</v>
      </c>
      <c r="M51" s="104" t="s">
        <v>7554</v>
      </c>
      <c r="N51" s="143" t="s">
        <v>7555</v>
      </c>
      <c r="O51" s="97"/>
      <c r="P51" s="97"/>
      <c r="Q51" s="97"/>
      <c r="R51" s="97"/>
      <c r="S51" s="97"/>
      <c r="T51" s="97"/>
      <c r="U51" s="97"/>
      <c r="V51" s="97"/>
      <c r="W51" s="97"/>
      <c r="X51" s="97"/>
      <c r="Y51" s="97"/>
      <c r="Z51" s="97"/>
      <c r="AA51" s="97"/>
      <c r="AB51" s="97"/>
      <c r="AC51" s="97"/>
      <c r="AD51" s="97"/>
      <c r="AE51" s="97"/>
      <c r="AF51" s="97"/>
      <c r="AG51" s="97"/>
      <c r="AH51" s="97"/>
      <c r="AI51" s="97"/>
      <c r="AJ51" s="97"/>
      <c r="AK51" s="97"/>
      <c r="AM51" s="101">
        <v>1</v>
      </c>
    </row>
    <row r="52" spans="1:39" ht="15.75" customHeight="1" x14ac:dyDescent="0.25">
      <c r="A52" s="119" t="s">
        <v>137</v>
      </c>
      <c r="B52" s="120">
        <v>22</v>
      </c>
      <c r="C52" s="104" t="s">
        <v>136</v>
      </c>
      <c r="D52" s="104" t="s">
        <v>7556</v>
      </c>
      <c r="E52" s="104" t="s">
        <v>7557</v>
      </c>
      <c r="F52" s="104" t="s">
        <v>7558</v>
      </c>
      <c r="G52" s="104" t="s">
        <v>7559</v>
      </c>
      <c r="H52" s="104" t="s">
        <v>7560</v>
      </c>
      <c r="I52" s="104" t="s">
        <v>7561</v>
      </c>
      <c r="J52" s="104" t="s">
        <v>7562</v>
      </c>
      <c r="K52" s="104" t="s">
        <v>7563</v>
      </c>
      <c r="L52" s="104" t="s">
        <v>7564</v>
      </c>
      <c r="M52" s="104" t="s">
        <v>7565</v>
      </c>
      <c r="N52" s="143" t="s">
        <v>7566</v>
      </c>
      <c r="O52" s="97"/>
      <c r="P52" s="97"/>
      <c r="Q52" s="97"/>
      <c r="R52" s="97"/>
      <c r="S52" s="97"/>
      <c r="T52" s="97"/>
      <c r="U52" s="97"/>
      <c r="V52" s="97"/>
      <c r="W52" s="97"/>
      <c r="X52" s="97"/>
      <c r="Y52" s="97"/>
      <c r="Z52" s="97"/>
      <c r="AA52" s="97"/>
      <c r="AB52" s="97"/>
      <c r="AC52" s="97"/>
      <c r="AD52" s="97"/>
      <c r="AE52" s="97"/>
      <c r="AF52" s="97"/>
      <c r="AG52" s="97"/>
      <c r="AH52" s="97"/>
      <c r="AI52" s="97"/>
      <c r="AJ52" s="97"/>
      <c r="AK52" s="97"/>
      <c r="AM52" s="101">
        <v>1</v>
      </c>
    </row>
    <row r="53" spans="1:39" ht="15.75" customHeight="1" x14ac:dyDescent="0.25">
      <c r="A53" s="119" t="s">
        <v>138</v>
      </c>
      <c r="B53" s="120">
        <v>23</v>
      </c>
      <c r="C53" s="104" t="s">
        <v>136</v>
      </c>
      <c r="D53" s="104" t="s">
        <v>7567</v>
      </c>
      <c r="E53" s="104" t="s">
        <v>7568</v>
      </c>
      <c r="F53" s="104" t="s">
        <v>7569</v>
      </c>
      <c r="G53" s="104" t="s">
        <v>7570</v>
      </c>
      <c r="H53" s="104" t="s">
        <v>7571</v>
      </c>
      <c r="I53" s="104" t="s">
        <v>7572</v>
      </c>
      <c r="J53" s="104" t="s">
        <v>7573</v>
      </c>
      <c r="K53" s="104" t="s">
        <v>7574</v>
      </c>
      <c r="L53" s="104" t="s">
        <v>7575</v>
      </c>
      <c r="M53" s="104" t="s">
        <v>7576</v>
      </c>
      <c r="N53" s="143" t="s">
        <v>7577</v>
      </c>
      <c r="O53" s="97"/>
      <c r="P53" s="97"/>
      <c r="Q53" s="97"/>
      <c r="R53" s="97"/>
      <c r="S53" s="97"/>
      <c r="T53" s="97"/>
      <c r="U53" s="97"/>
      <c r="V53" s="97"/>
      <c r="W53" s="97"/>
      <c r="X53" s="97"/>
      <c r="Y53" s="97"/>
      <c r="Z53" s="97"/>
      <c r="AA53" s="97"/>
      <c r="AB53" s="97"/>
      <c r="AC53" s="97"/>
      <c r="AD53" s="97"/>
      <c r="AE53" s="97"/>
      <c r="AF53" s="97"/>
      <c r="AG53" s="97"/>
      <c r="AH53" s="97"/>
      <c r="AI53" s="97"/>
      <c r="AJ53" s="97"/>
      <c r="AK53" s="97"/>
      <c r="AM53" s="101">
        <v>1</v>
      </c>
    </row>
    <row r="54" spans="1:39" ht="15.75" customHeight="1" x14ac:dyDescent="0.25">
      <c r="A54" s="119" t="s">
        <v>139</v>
      </c>
      <c r="B54" s="120">
        <v>24</v>
      </c>
      <c r="C54" s="104" t="s">
        <v>136</v>
      </c>
      <c r="D54" s="104" t="s">
        <v>7578</v>
      </c>
      <c r="E54" s="104" t="s">
        <v>7579</v>
      </c>
      <c r="F54" s="104" t="s">
        <v>7580</v>
      </c>
      <c r="G54" s="104" t="s">
        <v>7581</v>
      </c>
      <c r="H54" s="104" t="s">
        <v>7582</v>
      </c>
      <c r="I54" s="104" t="s">
        <v>7583</v>
      </c>
      <c r="J54" s="104" t="s">
        <v>7584</v>
      </c>
      <c r="K54" s="104" t="s">
        <v>7585</v>
      </c>
      <c r="L54" s="104" t="s">
        <v>7586</v>
      </c>
      <c r="M54" s="104" t="s">
        <v>7587</v>
      </c>
      <c r="N54" s="143" t="s">
        <v>7588</v>
      </c>
      <c r="O54" s="97"/>
      <c r="P54" s="97"/>
      <c r="Q54" s="97"/>
      <c r="R54" s="97"/>
      <c r="S54" s="97"/>
      <c r="T54" s="97"/>
      <c r="U54" s="97"/>
      <c r="V54" s="97"/>
      <c r="W54" s="97"/>
      <c r="X54" s="97"/>
      <c r="Y54" s="97"/>
      <c r="Z54" s="97"/>
      <c r="AA54" s="97"/>
      <c r="AB54" s="97"/>
      <c r="AC54" s="97"/>
      <c r="AD54" s="97"/>
      <c r="AE54" s="97"/>
      <c r="AF54" s="97"/>
      <c r="AG54" s="97"/>
      <c r="AH54" s="97"/>
      <c r="AI54" s="97"/>
      <c r="AJ54" s="97"/>
      <c r="AK54" s="97"/>
      <c r="AM54" s="101">
        <v>1</v>
      </c>
    </row>
    <row r="55" spans="1:39" ht="15.75" customHeight="1" x14ac:dyDescent="0.25">
      <c r="A55" s="119" t="s">
        <v>140</v>
      </c>
      <c r="B55" s="120">
        <v>25</v>
      </c>
      <c r="C55" s="104" t="s">
        <v>136</v>
      </c>
      <c r="D55" s="104" t="s">
        <v>7589</v>
      </c>
      <c r="E55" s="104" t="s">
        <v>7590</v>
      </c>
      <c r="F55" s="104" t="s">
        <v>7591</v>
      </c>
      <c r="G55" s="104" t="s">
        <v>7592</v>
      </c>
      <c r="H55" s="104" t="s">
        <v>7593</v>
      </c>
      <c r="I55" s="104" t="s">
        <v>7594</v>
      </c>
      <c r="J55" s="104" t="s">
        <v>7595</v>
      </c>
      <c r="K55" s="104" t="s">
        <v>7596</v>
      </c>
      <c r="L55" s="104" t="s">
        <v>7597</v>
      </c>
      <c r="M55" s="104" t="s">
        <v>7598</v>
      </c>
      <c r="N55" s="143" t="s">
        <v>7599</v>
      </c>
      <c r="O55" s="97"/>
      <c r="P55" s="97"/>
      <c r="Q55" s="97"/>
      <c r="R55" s="97"/>
      <c r="S55" s="97"/>
      <c r="T55" s="97"/>
      <c r="U55" s="97"/>
      <c r="V55" s="97"/>
      <c r="W55" s="97"/>
      <c r="X55" s="97"/>
      <c r="Y55" s="97"/>
      <c r="Z55" s="97"/>
      <c r="AA55" s="97"/>
      <c r="AB55" s="97"/>
      <c r="AC55" s="97"/>
      <c r="AD55" s="97"/>
      <c r="AE55" s="97"/>
      <c r="AF55" s="97"/>
      <c r="AG55" s="97"/>
      <c r="AH55" s="97"/>
      <c r="AI55" s="97"/>
      <c r="AJ55" s="97"/>
      <c r="AK55" s="97"/>
      <c r="AM55" s="101">
        <v>1</v>
      </c>
    </row>
    <row r="56" spans="1:39" ht="15.75" customHeight="1" x14ac:dyDescent="0.25">
      <c r="A56" s="119" t="s">
        <v>141</v>
      </c>
      <c r="B56" s="120">
        <v>26</v>
      </c>
      <c r="C56" s="104" t="s">
        <v>142</v>
      </c>
      <c r="D56" s="104" t="s">
        <v>7600</v>
      </c>
      <c r="E56" s="104" t="s">
        <v>7601</v>
      </c>
      <c r="F56" s="104" t="s">
        <v>7602</v>
      </c>
      <c r="G56" s="104" t="s">
        <v>7603</v>
      </c>
      <c r="H56" s="104" t="s">
        <v>7604</v>
      </c>
      <c r="I56" s="104" t="s">
        <v>7605</v>
      </c>
      <c r="J56" s="104" t="s">
        <v>7606</v>
      </c>
      <c r="K56" s="104" t="s">
        <v>7607</v>
      </c>
      <c r="L56" s="104" t="s">
        <v>7608</v>
      </c>
      <c r="M56" s="104" t="s">
        <v>7609</v>
      </c>
      <c r="N56" s="143" t="s">
        <v>7610</v>
      </c>
      <c r="O56" s="97"/>
      <c r="P56" s="97"/>
      <c r="Q56" s="97"/>
      <c r="R56" s="97"/>
      <c r="S56" s="97"/>
      <c r="T56" s="97"/>
      <c r="U56" s="97"/>
      <c r="V56" s="97"/>
      <c r="W56" s="97"/>
      <c r="X56" s="97"/>
      <c r="Y56" s="97"/>
      <c r="Z56" s="97"/>
      <c r="AA56" s="97"/>
      <c r="AB56" s="97"/>
      <c r="AC56" s="97"/>
      <c r="AD56" s="97"/>
      <c r="AE56" s="97"/>
      <c r="AF56" s="97"/>
      <c r="AG56" s="97"/>
      <c r="AH56" s="97"/>
      <c r="AI56" s="97"/>
      <c r="AJ56" s="97"/>
      <c r="AK56" s="97"/>
      <c r="AM56" s="101">
        <v>1</v>
      </c>
    </row>
    <row r="57" spans="1:39" ht="15.75" customHeight="1" x14ac:dyDescent="0.25">
      <c r="A57" s="119" t="s">
        <v>143</v>
      </c>
      <c r="B57" s="120">
        <v>27</v>
      </c>
      <c r="C57" s="104" t="s">
        <v>142</v>
      </c>
      <c r="D57" s="104" t="s">
        <v>7611</v>
      </c>
      <c r="E57" s="104" t="s">
        <v>7612</v>
      </c>
      <c r="F57" s="104" t="s">
        <v>7613</v>
      </c>
      <c r="G57" s="104" t="s">
        <v>7614</v>
      </c>
      <c r="H57" s="104" t="s">
        <v>7615</v>
      </c>
      <c r="I57" s="104" t="s">
        <v>7616</v>
      </c>
      <c r="J57" s="104" t="s">
        <v>7617</v>
      </c>
      <c r="K57" s="104" t="s">
        <v>7618</v>
      </c>
      <c r="L57" s="104" t="s">
        <v>7619</v>
      </c>
      <c r="M57" s="104" t="s">
        <v>7620</v>
      </c>
      <c r="N57" s="143" t="s">
        <v>7621</v>
      </c>
      <c r="O57" s="97"/>
      <c r="P57" s="97"/>
      <c r="Q57" s="97"/>
      <c r="R57" s="97"/>
      <c r="S57" s="97"/>
      <c r="T57" s="97"/>
      <c r="U57" s="97"/>
      <c r="V57" s="97"/>
      <c r="W57" s="97"/>
      <c r="X57" s="97"/>
      <c r="Y57" s="97"/>
      <c r="Z57" s="97"/>
      <c r="AA57" s="97"/>
      <c r="AB57" s="97"/>
      <c r="AC57" s="97"/>
      <c r="AD57" s="97"/>
      <c r="AE57" s="97"/>
      <c r="AF57" s="97"/>
      <c r="AG57" s="97"/>
      <c r="AH57" s="97"/>
      <c r="AI57" s="97"/>
      <c r="AJ57" s="97"/>
      <c r="AK57" s="97"/>
      <c r="AM57" s="101">
        <v>1</v>
      </c>
    </row>
    <row r="58" spans="1:39" ht="15.75" customHeight="1" x14ac:dyDescent="0.25">
      <c r="A58" s="119" t="s">
        <v>144</v>
      </c>
      <c r="B58" s="120">
        <v>28</v>
      </c>
      <c r="C58" s="104" t="s">
        <v>142</v>
      </c>
      <c r="D58" s="104" t="s">
        <v>7622</v>
      </c>
      <c r="E58" s="104" t="s">
        <v>7623</v>
      </c>
      <c r="F58" s="104" t="s">
        <v>7624</v>
      </c>
      <c r="G58" s="104" t="s">
        <v>7625</v>
      </c>
      <c r="H58" s="104" t="s">
        <v>7626</v>
      </c>
      <c r="I58" s="104" t="s">
        <v>7627</v>
      </c>
      <c r="J58" s="104" t="s">
        <v>7628</v>
      </c>
      <c r="K58" s="104" t="s">
        <v>7629</v>
      </c>
      <c r="L58" s="104" t="s">
        <v>7630</v>
      </c>
      <c r="M58" s="104" t="s">
        <v>7631</v>
      </c>
      <c r="N58" s="143" t="s">
        <v>7632</v>
      </c>
      <c r="O58" s="97"/>
      <c r="P58" s="97"/>
      <c r="Q58" s="97"/>
      <c r="R58" s="97"/>
      <c r="S58" s="97"/>
      <c r="T58" s="97"/>
      <c r="U58" s="97"/>
      <c r="V58" s="97"/>
      <c r="W58" s="97"/>
      <c r="X58" s="97"/>
      <c r="Y58" s="97"/>
      <c r="Z58" s="97"/>
      <c r="AA58" s="97"/>
      <c r="AB58" s="97"/>
      <c r="AC58" s="97"/>
      <c r="AD58" s="97"/>
      <c r="AE58" s="97"/>
      <c r="AF58" s="97"/>
      <c r="AG58" s="97"/>
      <c r="AH58" s="97"/>
      <c r="AI58" s="97"/>
      <c r="AJ58" s="97"/>
      <c r="AK58" s="97"/>
      <c r="AM58" s="101">
        <v>1</v>
      </c>
    </row>
    <row r="59" spans="1:39" ht="15.75" customHeight="1" x14ac:dyDescent="0.25">
      <c r="A59" s="119" t="s">
        <v>145</v>
      </c>
      <c r="B59" s="120">
        <v>29</v>
      </c>
      <c r="C59" s="104" t="s">
        <v>142</v>
      </c>
      <c r="D59" s="104" t="s">
        <v>7633</v>
      </c>
      <c r="E59" s="104" t="s">
        <v>7634</v>
      </c>
      <c r="F59" s="104" t="s">
        <v>7635</v>
      </c>
      <c r="G59" s="104" t="s">
        <v>7636</v>
      </c>
      <c r="H59" s="104" t="s">
        <v>7637</v>
      </c>
      <c r="I59" s="104" t="s">
        <v>7638</v>
      </c>
      <c r="J59" s="104" t="s">
        <v>7639</v>
      </c>
      <c r="K59" s="104" t="s">
        <v>7640</v>
      </c>
      <c r="L59" s="104" t="s">
        <v>7641</v>
      </c>
      <c r="M59" s="104" t="s">
        <v>7642</v>
      </c>
      <c r="N59" s="143" t="s">
        <v>7643</v>
      </c>
      <c r="O59" s="97"/>
      <c r="P59" s="97"/>
      <c r="Q59" s="97"/>
      <c r="R59" s="97"/>
      <c r="S59" s="97"/>
      <c r="T59" s="97"/>
      <c r="U59" s="97"/>
      <c r="V59" s="97"/>
      <c r="W59" s="97"/>
      <c r="X59" s="97"/>
      <c r="Y59" s="97"/>
      <c r="Z59" s="97"/>
      <c r="AA59" s="97"/>
      <c r="AB59" s="97"/>
      <c r="AC59" s="97"/>
      <c r="AD59" s="97"/>
      <c r="AE59" s="97"/>
      <c r="AF59" s="97"/>
      <c r="AG59" s="97"/>
      <c r="AH59" s="97"/>
      <c r="AI59" s="97"/>
      <c r="AJ59" s="97"/>
      <c r="AK59" s="97"/>
      <c r="AM59" s="101">
        <v>1</v>
      </c>
    </row>
    <row r="60" spans="1:39" ht="15.75" customHeight="1" x14ac:dyDescent="0.25">
      <c r="A60" s="119" t="s">
        <v>146</v>
      </c>
      <c r="B60" s="120">
        <v>30</v>
      </c>
      <c r="C60" s="104" t="s">
        <v>142</v>
      </c>
      <c r="D60" s="104" t="s">
        <v>7644</v>
      </c>
      <c r="E60" s="104" t="s">
        <v>7645</v>
      </c>
      <c r="F60" s="104" t="s">
        <v>7646</v>
      </c>
      <c r="G60" s="104" t="s">
        <v>7647</v>
      </c>
      <c r="H60" s="104" t="s">
        <v>7648</v>
      </c>
      <c r="I60" s="104" t="s">
        <v>7649</v>
      </c>
      <c r="J60" s="104" t="s">
        <v>7650</v>
      </c>
      <c r="K60" s="104" t="s">
        <v>7651</v>
      </c>
      <c r="L60" s="104" t="s">
        <v>7652</v>
      </c>
      <c r="M60" s="104" t="s">
        <v>7653</v>
      </c>
      <c r="N60" s="143" t="s">
        <v>7654</v>
      </c>
      <c r="O60" s="97"/>
      <c r="P60" s="97"/>
      <c r="Q60" s="97"/>
      <c r="R60" s="97"/>
      <c r="S60" s="97"/>
      <c r="T60" s="97"/>
      <c r="U60" s="97"/>
      <c r="V60" s="97"/>
      <c r="W60" s="97"/>
      <c r="X60" s="97"/>
      <c r="Y60" s="97"/>
      <c r="Z60" s="97"/>
      <c r="AA60" s="97"/>
      <c r="AB60" s="97"/>
      <c r="AC60" s="97"/>
      <c r="AD60" s="97"/>
      <c r="AE60" s="97"/>
      <c r="AF60" s="97"/>
      <c r="AG60" s="97"/>
      <c r="AH60" s="97"/>
      <c r="AI60" s="97"/>
      <c r="AJ60" s="97"/>
      <c r="AK60" s="97"/>
      <c r="AM60" s="101">
        <v>1</v>
      </c>
    </row>
    <row r="61" spans="1:39" ht="15.75" customHeight="1" x14ac:dyDescent="0.25">
      <c r="A61" s="121" t="s">
        <v>147</v>
      </c>
      <c r="B61" s="122">
        <v>31</v>
      </c>
      <c r="C61" s="97" t="s">
        <v>148</v>
      </c>
      <c r="D61" s="97" t="s">
        <v>7655</v>
      </c>
      <c r="E61" s="97" t="s">
        <v>7656</v>
      </c>
      <c r="F61" s="97" t="s">
        <v>7657</v>
      </c>
      <c r="G61" s="97" t="s">
        <v>7658</v>
      </c>
      <c r="H61" s="97" t="s">
        <v>7659</v>
      </c>
      <c r="I61" s="97" t="s">
        <v>7660</v>
      </c>
      <c r="J61" s="97" t="s">
        <v>7661</v>
      </c>
      <c r="K61" s="97" t="s">
        <v>7662</v>
      </c>
      <c r="L61" s="97" t="s">
        <v>7663</v>
      </c>
      <c r="M61" s="97" t="s">
        <v>7664</v>
      </c>
      <c r="N61" s="144" t="s">
        <v>7665</v>
      </c>
      <c r="O61" s="97"/>
      <c r="P61" s="97"/>
      <c r="Q61" s="97"/>
      <c r="R61" s="97"/>
      <c r="S61" s="97"/>
      <c r="T61" s="97"/>
      <c r="U61" s="97"/>
      <c r="V61" s="97"/>
      <c r="W61" s="97"/>
      <c r="X61" s="97"/>
      <c r="Y61" s="97"/>
      <c r="Z61" s="97"/>
      <c r="AA61" s="97"/>
      <c r="AB61" s="97"/>
      <c r="AC61" s="97"/>
      <c r="AD61" s="97"/>
      <c r="AE61" s="97"/>
      <c r="AF61" s="97"/>
      <c r="AG61" s="97"/>
      <c r="AH61" s="97"/>
      <c r="AI61" s="97"/>
      <c r="AJ61" s="97"/>
      <c r="AK61" s="97"/>
      <c r="AM61" s="101">
        <v>1</v>
      </c>
    </row>
    <row r="62" spans="1:39" ht="15.75" customHeight="1" x14ac:dyDescent="0.25">
      <c r="A62" s="121" t="s">
        <v>149</v>
      </c>
      <c r="B62" s="122">
        <v>32</v>
      </c>
      <c r="C62" s="97" t="s">
        <v>148</v>
      </c>
      <c r="D62" s="97" t="s">
        <v>7666</v>
      </c>
      <c r="E62" s="97" t="s">
        <v>7667</v>
      </c>
      <c r="F62" s="97" t="s">
        <v>7668</v>
      </c>
      <c r="G62" s="97" t="s">
        <v>7669</v>
      </c>
      <c r="H62" s="97" t="s">
        <v>7670</v>
      </c>
      <c r="I62" s="97" t="s">
        <v>7671</v>
      </c>
      <c r="J62" s="97" t="s">
        <v>7672</v>
      </c>
      <c r="K62" s="97" t="s">
        <v>7673</v>
      </c>
      <c r="L62" s="97" t="s">
        <v>7674</v>
      </c>
      <c r="M62" s="97" t="s">
        <v>7675</v>
      </c>
      <c r="N62" s="144" t="s">
        <v>7676</v>
      </c>
      <c r="O62" s="97"/>
      <c r="P62" s="97"/>
      <c r="Q62" s="97"/>
      <c r="R62" s="97"/>
      <c r="S62" s="97"/>
      <c r="T62" s="97"/>
      <c r="U62" s="97"/>
      <c r="V62" s="97"/>
      <c r="W62" s="97"/>
      <c r="X62" s="97"/>
      <c r="Y62" s="97"/>
      <c r="Z62" s="97"/>
      <c r="AA62" s="97"/>
      <c r="AB62" s="97"/>
      <c r="AC62" s="97"/>
      <c r="AD62" s="97"/>
      <c r="AE62" s="97"/>
      <c r="AF62" s="97"/>
      <c r="AG62" s="97"/>
      <c r="AH62" s="97"/>
      <c r="AI62" s="97"/>
      <c r="AJ62" s="97"/>
      <c r="AK62" s="97"/>
      <c r="AM62" s="101">
        <v>1</v>
      </c>
    </row>
    <row r="63" spans="1:39" ht="15.75" customHeight="1" x14ac:dyDescent="0.25">
      <c r="A63" s="121" t="s">
        <v>150</v>
      </c>
      <c r="B63" s="122">
        <v>33</v>
      </c>
      <c r="C63" s="97" t="s">
        <v>148</v>
      </c>
      <c r="D63" s="97" t="s">
        <v>7677</v>
      </c>
      <c r="E63" s="97" t="s">
        <v>7678</v>
      </c>
      <c r="F63" s="97" t="s">
        <v>7679</v>
      </c>
      <c r="G63" s="97" t="s">
        <v>7680</v>
      </c>
      <c r="H63" s="97" t="s">
        <v>7681</v>
      </c>
      <c r="I63" s="97" t="s">
        <v>7682</v>
      </c>
      <c r="J63" s="97" t="s">
        <v>7683</v>
      </c>
      <c r="K63" s="97" t="s">
        <v>7684</v>
      </c>
      <c r="L63" s="97" t="s">
        <v>7685</v>
      </c>
      <c r="M63" s="97" t="s">
        <v>7686</v>
      </c>
      <c r="N63" s="144" t="s">
        <v>7687</v>
      </c>
      <c r="O63" s="97"/>
      <c r="P63" s="97"/>
      <c r="Q63" s="97"/>
      <c r="R63" s="97"/>
      <c r="S63" s="97"/>
      <c r="T63" s="97"/>
      <c r="U63" s="97"/>
      <c r="V63" s="97"/>
      <c r="W63" s="97"/>
      <c r="X63" s="97"/>
      <c r="Y63" s="97"/>
      <c r="Z63" s="97"/>
      <c r="AA63" s="97"/>
      <c r="AB63" s="97"/>
      <c r="AC63" s="97"/>
      <c r="AD63" s="97"/>
      <c r="AE63" s="97"/>
      <c r="AF63" s="97"/>
      <c r="AG63" s="97"/>
      <c r="AH63" s="97"/>
      <c r="AI63" s="97"/>
      <c r="AJ63" s="97"/>
      <c r="AK63" s="97"/>
      <c r="AM63" s="101">
        <v>1</v>
      </c>
    </row>
    <row r="64" spans="1:39" ht="15.75" customHeight="1" x14ac:dyDescent="0.25">
      <c r="A64" s="121" t="s">
        <v>151</v>
      </c>
      <c r="B64" s="122">
        <v>34</v>
      </c>
      <c r="C64" s="97" t="s">
        <v>148</v>
      </c>
      <c r="D64" s="97" t="s">
        <v>7688</v>
      </c>
      <c r="E64" s="97" t="s">
        <v>7689</v>
      </c>
      <c r="F64" s="97" t="s">
        <v>7690</v>
      </c>
      <c r="G64" s="97" t="s">
        <v>7691</v>
      </c>
      <c r="H64" s="97" t="s">
        <v>7692</v>
      </c>
      <c r="I64" s="97" t="s">
        <v>7693</v>
      </c>
      <c r="J64" s="97" t="s">
        <v>7694</v>
      </c>
      <c r="K64" s="97" t="s">
        <v>7695</v>
      </c>
      <c r="L64" s="97" t="s">
        <v>7696</v>
      </c>
      <c r="M64" s="97" t="s">
        <v>7697</v>
      </c>
      <c r="N64" s="144" t="s">
        <v>7698</v>
      </c>
      <c r="O64" s="97"/>
      <c r="P64" s="97"/>
      <c r="Q64" s="97"/>
      <c r="R64" s="97"/>
      <c r="S64" s="97"/>
      <c r="T64" s="97"/>
      <c r="U64" s="97"/>
      <c r="V64" s="97"/>
      <c r="W64" s="97"/>
      <c r="X64" s="97"/>
      <c r="Y64" s="97"/>
      <c r="Z64" s="97"/>
      <c r="AA64" s="97"/>
      <c r="AB64" s="97"/>
      <c r="AC64" s="97"/>
      <c r="AD64" s="97"/>
      <c r="AE64" s="97"/>
      <c r="AF64" s="97"/>
      <c r="AG64" s="97"/>
      <c r="AH64" s="97"/>
      <c r="AI64" s="97"/>
      <c r="AJ64" s="97"/>
      <c r="AK64" s="97"/>
      <c r="AM64" s="101">
        <v>1</v>
      </c>
    </row>
    <row r="65" spans="1:39" ht="15.75" customHeight="1" x14ac:dyDescent="0.25">
      <c r="A65" s="121" t="s">
        <v>152</v>
      </c>
      <c r="B65" s="122">
        <v>35</v>
      </c>
      <c r="C65" s="97" t="s">
        <v>148</v>
      </c>
      <c r="D65" s="97" t="s">
        <v>7699</v>
      </c>
      <c r="E65" s="97" t="s">
        <v>7700</v>
      </c>
      <c r="F65" s="97" t="s">
        <v>7701</v>
      </c>
      <c r="G65" s="97" t="s">
        <v>7702</v>
      </c>
      <c r="H65" s="97" t="s">
        <v>7703</v>
      </c>
      <c r="I65" s="97" t="s">
        <v>7704</v>
      </c>
      <c r="J65" s="97" t="s">
        <v>7705</v>
      </c>
      <c r="K65" s="97" t="s">
        <v>7706</v>
      </c>
      <c r="L65" s="97" t="s">
        <v>7707</v>
      </c>
      <c r="M65" s="97" t="s">
        <v>7708</v>
      </c>
      <c r="N65" s="144" t="s">
        <v>7709</v>
      </c>
      <c r="O65" s="97"/>
      <c r="P65" s="97"/>
      <c r="Q65" s="97"/>
      <c r="R65" s="97"/>
      <c r="S65" s="97"/>
      <c r="T65" s="97"/>
      <c r="U65" s="97"/>
      <c r="V65" s="97"/>
      <c r="W65" s="97"/>
      <c r="X65" s="97"/>
      <c r="Y65" s="97"/>
      <c r="Z65" s="97"/>
      <c r="AA65" s="97"/>
      <c r="AB65" s="97"/>
      <c r="AC65" s="97"/>
      <c r="AD65" s="97"/>
      <c r="AE65" s="97"/>
      <c r="AF65" s="97"/>
      <c r="AG65" s="97"/>
      <c r="AH65" s="97"/>
      <c r="AI65" s="97"/>
      <c r="AJ65" s="97"/>
      <c r="AK65" s="97"/>
      <c r="AM65" s="101">
        <v>1</v>
      </c>
    </row>
    <row r="66" spans="1:39" ht="15.75" customHeight="1" x14ac:dyDescent="0.25">
      <c r="A66" s="121" t="s">
        <v>153</v>
      </c>
      <c r="B66" s="122">
        <v>36</v>
      </c>
      <c r="C66" s="97" t="s">
        <v>154</v>
      </c>
      <c r="D66" s="97" t="s">
        <v>7710</v>
      </c>
      <c r="E66" s="97" t="s">
        <v>7711</v>
      </c>
      <c r="F66" s="97" t="s">
        <v>7712</v>
      </c>
      <c r="G66" s="97" t="s">
        <v>7713</v>
      </c>
      <c r="H66" s="97" t="s">
        <v>7714</v>
      </c>
      <c r="I66" s="97" t="s">
        <v>7715</v>
      </c>
      <c r="J66" s="97" t="s">
        <v>7716</v>
      </c>
      <c r="K66" s="97" t="s">
        <v>7717</v>
      </c>
      <c r="L66" s="97" t="s">
        <v>7718</v>
      </c>
      <c r="M66" s="97" t="s">
        <v>7719</v>
      </c>
      <c r="N66" s="144" t="s">
        <v>7720</v>
      </c>
      <c r="O66" s="97"/>
      <c r="P66" s="97"/>
      <c r="Q66" s="97"/>
      <c r="R66" s="97"/>
      <c r="S66" s="97"/>
      <c r="T66" s="97"/>
      <c r="U66" s="97"/>
      <c r="V66" s="97"/>
      <c r="W66" s="97"/>
      <c r="X66" s="97"/>
      <c r="Y66" s="97"/>
      <c r="Z66" s="97"/>
      <c r="AA66" s="97"/>
      <c r="AB66" s="97"/>
      <c r="AC66" s="97"/>
      <c r="AD66" s="97"/>
      <c r="AE66" s="97"/>
      <c r="AF66" s="97"/>
      <c r="AG66" s="97"/>
      <c r="AH66" s="97"/>
      <c r="AI66" s="97"/>
      <c r="AJ66" s="97"/>
      <c r="AK66" s="97"/>
      <c r="AM66" s="101">
        <v>1</v>
      </c>
    </row>
    <row r="67" spans="1:39" ht="15.75" customHeight="1" x14ac:dyDescent="0.25">
      <c r="A67" s="121" t="s">
        <v>155</v>
      </c>
      <c r="B67" s="122">
        <v>37</v>
      </c>
      <c r="C67" s="97" t="s">
        <v>154</v>
      </c>
      <c r="D67" s="97" t="s">
        <v>7721</v>
      </c>
      <c r="E67" s="97" t="s">
        <v>7722</v>
      </c>
      <c r="F67" s="97" t="s">
        <v>7723</v>
      </c>
      <c r="G67" s="97" t="s">
        <v>7724</v>
      </c>
      <c r="H67" s="97" t="s">
        <v>7725</v>
      </c>
      <c r="I67" s="97" t="s">
        <v>7726</v>
      </c>
      <c r="J67" s="97" t="s">
        <v>7727</v>
      </c>
      <c r="K67" s="97" t="s">
        <v>7728</v>
      </c>
      <c r="L67" s="97" t="s">
        <v>7729</v>
      </c>
      <c r="M67" s="97" t="s">
        <v>7730</v>
      </c>
      <c r="N67" s="144" t="s">
        <v>7731</v>
      </c>
      <c r="O67" s="97"/>
      <c r="P67" s="97"/>
      <c r="Q67" s="97"/>
      <c r="R67" s="97"/>
      <c r="S67" s="97"/>
      <c r="T67" s="97"/>
      <c r="U67" s="97"/>
      <c r="V67" s="97"/>
      <c r="W67" s="97"/>
      <c r="X67" s="97"/>
      <c r="Y67" s="97"/>
      <c r="Z67" s="97"/>
      <c r="AA67" s="97"/>
      <c r="AB67" s="97"/>
      <c r="AC67" s="97"/>
      <c r="AD67" s="97"/>
      <c r="AE67" s="97"/>
      <c r="AF67" s="97"/>
      <c r="AG67" s="97"/>
      <c r="AH67" s="97"/>
      <c r="AI67" s="97"/>
      <c r="AJ67" s="97"/>
      <c r="AK67" s="97"/>
      <c r="AM67" s="101">
        <v>1</v>
      </c>
    </row>
    <row r="68" spans="1:39" ht="15.75" customHeight="1" x14ac:dyDescent="0.25">
      <c r="A68" s="121" t="s">
        <v>156</v>
      </c>
      <c r="B68" s="122">
        <v>38</v>
      </c>
      <c r="C68" s="97" t="s">
        <v>154</v>
      </c>
      <c r="D68" s="97" t="s">
        <v>7732</v>
      </c>
      <c r="E68" s="97" t="s">
        <v>7733</v>
      </c>
      <c r="F68" s="97" t="s">
        <v>7734</v>
      </c>
      <c r="G68" s="97" t="s">
        <v>7735</v>
      </c>
      <c r="H68" s="97" t="s">
        <v>7736</v>
      </c>
      <c r="I68" s="97" t="s">
        <v>7737</v>
      </c>
      <c r="J68" s="97" t="s">
        <v>7738</v>
      </c>
      <c r="K68" s="97" t="s">
        <v>7739</v>
      </c>
      <c r="L68" s="97" t="s">
        <v>7740</v>
      </c>
      <c r="M68" s="97" t="s">
        <v>7741</v>
      </c>
      <c r="N68" s="144" t="s">
        <v>7742</v>
      </c>
      <c r="O68" s="97"/>
      <c r="P68" s="97"/>
      <c r="Q68" s="97"/>
      <c r="R68" s="97"/>
      <c r="S68" s="97"/>
      <c r="T68" s="97"/>
      <c r="U68" s="97"/>
      <c r="V68" s="97"/>
      <c r="W68" s="97"/>
      <c r="X68" s="97"/>
      <c r="Y68" s="97"/>
      <c r="Z68" s="97"/>
      <c r="AA68" s="97"/>
      <c r="AB68" s="97"/>
      <c r="AC68" s="97"/>
      <c r="AD68" s="97"/>
      <c r="AE68" s="97"/>
      <c r="AF68" s="97"/>
      <c r="AG68" s="97"/>
      <c r="AH68" s="97"/>
      <c r="AI68" s="97"/>
      <c r="AJ68" s="97"/>
      <c r="AK68" s="97"/>
      <c r="AM68" s="101">
        <v>1</v>
      </c>
    </row>
    <row r="69" spans="1:39" ht="15.75" customHeight="1" x14ac:dyDescent="0.25">
      <c r="A69" s="121" t="s">
        <v>157</v>
      </c>
      <c r="B69" s="122">
        <v>39</v>
      </c>
      <c r="C69" s="97" t="s">
        <v>154</v>
      </c>
      <c r="D69" s="97" t="s">
        <v>7743</v>
      </c>
      <c r="E69" s="97" t="s">
        <v>7744</v>
      </c>
      <c r="F69" s="97" t="s">
        <v>7745</v>
      </c>
      <c r="G69" s="97" t="s">
        <v>7746</v>
      </c>
      <c r="H69" s="97" t="s">
        <v>7747</v>
      </c>
      <c r="I69" s="97" t="s">
        <v>7748</v>
      </c>
      <c r="J69" s="97" t="s">
        <v>7749</v>
      </c>
      <c r="K69" s="97" t="s">
        <v>7750</v>
      </c>
      <c r="L69" s="97" t="s">
        <v>7751</v>
      </c>
      <c r="M69" s="97" t="s">
        <v>7752</v>
      </c>
      <c r="N69" s="144" t="s">
        <v>7753</v>
      </c>
      <c r="O69" s="97"/>
      <c r="P69" s="97"/>
      <c r="Q69" s="97"/>
      <c r="R69" s="97"/>
      <c r="S69" s="97"/>
      <c r="T69" s="97"/>
      <c r="U69" s="97"/>
      <c r="V69" s="97"/>
      <c r="W69" s="97"/>
      <c r="X69" s="97"/>
      <c r="Y69" s="97"/>
      <c r="Z69" s="97"/>
      <c r="AA69" s="97"/>
      <c r="AB69" s="97"/>
      <c r="AC69" s="97"/>
      <c r="AD69" s="97"/>
      <c r="AE69" s="97"/>
      <c r="AF69" s="97"/>
      <c r="AG69" s="97"/>
      <c r="AH69" s="97"/>
      <c r="AI69" s="97"/>
      <c r="AJ69" s="97"/>
      <c r="AK69" s="97"/>
      <c r="AM69" s="101">
        <v>1</v>
      </c>
    </row>
    <row r="70" spans="1:39" ht="15.75" customHeight="1" x14ac:dyDescent="0.25">
      <c r="A70" s="121" t="s">
        <v>158</v>
      </c>
      <c r="B70" s="122">
        <v>40</v>
      </c>
      <c r="C70" s="97" t="s">
        <v>154</v>
      </c>
      <c r="D70" s="97" t="s">
        <v>7754</v>
      </c>
      <c r="E70" s="97" t="s">
        <v>7755</v>
      </c>
      <c r="F70" s="97" t="s">
        <v>7756</v>
      </c>
      <c r="G70" s="97" t="s">
        <v>7757</v>
      </c>
      <c r="H70" s="97" t="s">
        <v>7758</v>
      </c>
      <c r="I70" s="97" t="s">
        <v>7759</v>
      </c>
      <c r="J70" s="97" t="s">
        <v>7760</v>
      </c>
      <c r="K70" s="97" t="s">
        <v>7761</v>
      </c>
      <c r="L70" s="97" t="s">
        <v>7762</v>
      </c>
      <c r="M70" s="97" t="s">
        <v>7763</v>
      </c>
      <c r="N70" s="144" t="s">
        <v>7764</v>
      </c>
      <c r="O70" s="97"/>
      <c r="P70" s="97"/>
      <c r="Q70" s="97"/>
      <c r="R70" s="97"/>
      <c r="S70" s="97"/>
      <c r="T70" s="97"/>
      <c r="U70" s="97"/>
      <c r="V70" s="97"/>
      <c r="W70" s="97"/>
      <c r="X70" s="97"/>
      <c r="Y70" s="97"/>
      <c r="Z70" s="97"/>
      <c r="AA70" s="97"/>
      <c r="AB70" s="97"/>
      <c r="AC70" s="97"/>
      <c r="AD70" s="97"/>
      <c r="AE70" s="97"/>
      <c r="AF70" s="97"/>
      <c r="AG70" s="97"/>
      <c r="AH70" s="97"/>
      <c r="AI70" s="97"/>
      <c r="AJ70" s="97"/>
      <c r="AK70" s="97"/>
      <c r="AM70" s="101">
        <v>1</v>
      </c>
    </row>
    <row r="71" spans="1:39" ht="15.75" customHeight="1" x14ac:dyDescent="0.25">
      <c r="A71" s="121" t="s">
        <v>159</v>
      </c>
      <c r="B71" s="122">
        <v>41</v>
      </c>
      <c r="C71" s="97" t="s">
        <v>160</v>
      </c>
      <c r="D71" s="97" t="s">
        <v>7765</v>
      </c>
      <c r="E71" s="97" t="s">
        <v>7766</v>
      </c>
      <c r="F71" s="97" t="s">
        <v>7767</v>
      </c>
      <c r="G71" s="97" t="s">
        <v>7768</v>
      </c>
      <c r="H71" s="97" t="s">
        <v>7769</v>
      </c>
      <c r="I71" s="97" t="s">
        <v>7770</v>
      </c>
      <c r="J71" s="97" t="s">
        <v>7771</v>
      </c>
      <c r="K71" s="97" t="s">
        <v>7772</v>
      </c>
      <c r="L71" s="97" t="s">
        <v>7773</v>
      </c>
      <c r="M71" s="97" t="s">
        <v>7774</v>
      </c>
      <c r="N71" s="144" t="s">
        <v>7775</v>
      </c>
      <c r="O71" s="97"/>
      <c r="P71" s="97"/>
      <c r="Q71" s="97"/>
      <c r="R71" s="97"/>
      <c r="S71" s="97"/>
      <c r="T71" s="97"/>
      <c r="U71" s="97"/>
      <c r="V71" s="97"/>
      <c r="W71" s="97"/>
      <c r="X71" s="97"/>
      <c r="Y71" s="97"/>
      <c r="Z71" s="97"/>
      <c r="AA71" s="97"/>
      <c r="AB71" s="97"/>
      <c r="AC71" s="97"/>
      <c r="AD71" s="97"/>
      <c r="AE71" s="97"/>
      <c r="AF71" s="97"/>
      <c r="AG71" s="97"/>
      <c r="AH71" s="97"/>
      <c r="AI71" s="97"/>
      <c r="AJ71" s="97"/>
      <c r="AK71" s="97"/>
      <c r="AM71" s="101">
        <v>1</v>
      </c>
    </row>
    <row r="72" spans="1:39" ht="15.75" customHeight="1" x14ac:dyDescent="0.25">
      <c r="A72" s="121" t="s">
        <v>161</v>
      </c>
      <c r="B72" s="122">
        <v>42</v>
      </c>
      <c r="C72" s="97" t="s">
        <v>160</v>
      </c>
      <c r="D72" s="97" t="s">
        <v>7776</v>
      </c>
      <c r="E72" s="97" t="s">
        <v>7777</v>
      </c>
      <c r="F72" s="97" t="s">
        <v>7778</v>
      </c>
      <c r="G72" s="97" t="s">
        <v>7779</v>
      </c>
      <c r="H72" s="97" t="s">
        <v>7780</v>
      </c>
      <c r="I72" s="97" t="s">
        <v>7781</v>
      </c>
      <c r="J72" s="97" t="s">
        <v>7782</v>
      </c>
      <c r="K72" s="97" t="s">
        <v>7783</v>
      </c>
      <c r="L72" s="97" t="s">
        <v>7784</v>
      </c>
      <c r="M72" s="97" t="s">
        <v>7785</v>
      </c>
      <c r="N72" s="144" t="s">
        <v>7786</v>
      </c>
      <c r="O72" s="97"/>
      <c r="P72" s="97"/>
      <c r="Q72" s="97"/>
      <c r="R72" s="97"/>
      <c r="S72" s="97"/>
      <c r="T72" s="97"/>
      <c r="U72" s="97"/>
      <c r="V72" s="97"/>
      <c r="W72" s="97"/>
      <c r="X72" s="97"/>
      <c r="Y72" s="97"/>
      <c r="Z72" s="97"/>
      <c r="AA72" s="97"/>
      <c r="AB72" s="97"/>
      <c r="AC72" s="97"/>
      <c r="AD72" s="97"/>
      <c r="AE72" s="97"/>
      <c r="AF72" s="97"/>
      <c r="AG72" s="97"/>
      <c r="AH72" s="97"/>
      <c r="AI72" s="97"/>
      <c r="AJ72" s="97"/>
      <c r="AK72" s="97"/>
      <c r="AM72" s="101">
        <v>1</v>
      </c>
    </row>
    <row r="73" spans="1:39" ht="15.75" customHeight="1" x14ac:dyDescent="0.25">
      <c r="A73" s="121" t="s">
        <v>162</v>
      </c>
      <c r="B73" s="122">
        <v>43</v>
      </c>
      <c r="C73" s="97" t="s">
        <v>160</v>
      </c>
      <c r="D73" s="97" t="s">
        <v>7787</v>
      </c>
      <c r="E73" s="97" t="s">
        <v>7788</v>
      </c>
      <c r="F73" s="97" t="s">
        <v>7789</v>
      </c>
      <c r="G73" s="97" t="s">
        <v>7790</v>
      </c>
      <c r="H73" s="97" t="s">
        <v>7791</v>
      </c>
      <c r="I73" s="97" t="s">
        <v>7792</v>
      </c>
      <c r="J73" s="97" t="s">
        <v>7793</v>
      </c>
      <c r="K73" s="97" t="s">
        <v>7794</v>
      </c>
      <c r="L73" s="97" t="s">
        <v>7795</v>
      </c>
      <c r="M73" s="97" t="s">
        <v>7796</v>
      </c>
      <c r="N73" s="144" t="s">
        <v>7797</v>
      </c>
      <c r="O73" s="97"/>
      <c r="P73" s="97"/>
      <c r="Q73" s="97"/>
      <c r="R73" s="97"/>
      <c r="S73" s="97"/>
      <c r="T73" s="97"/>
      <c r="U73" s="97"/>
      <c r="V73" s="97"/>
      <c r="W73" s="97"/>
      <c r="X73" s="97"/>
      <c r="Y73" s="97"/>
      <c r="Z73" s="97"/>
      <c r="AA73" s="97"/>
      <c r="AB73" s="97"/>
      <c r="AC73" s="97"/>
      <c r="AD73" s="97"/>
      <c r="AE73" s="97"/>
      <c r="AF73" s="97"/>
      <c r="AG73" s="97"/>
      <c r="AH73" s="97"/>
      <c r="AI73" s="97"/>
      <c r="AJ73" s="97"/>
      <c r="AK73" s="97"/>
      <c r="AM73" s="101">
        <v>1</v>
      </c>
    </row>
    <row r="74" spans="1:39" ht="15.75" customHeight="1" x14ac:dyDescent="0.25">
      <c r="A74" s="121" t="s">
        <v>163</v>
      </c>
      <c r="B74" s="122">
        <v>44</v>
      </c>
      <c r="C74" s="97" t="s">
        <v>160</v>
      </c>
      <c r="D74" s="97" t="s">
        <v>7798</v>
      </c>
      <c r="E74" s="97" t="s">
        <v>7799</v>
      </c>
      <c r="F74" s="97" t="s">
        <v>7800</v>
      </c>
      <c r="G74" s="97" t="s">
        <v>7801</v>
      </c>
      <c r="H74" s="97" t="s">
        <v>7802</v>
      </c>
      <c r="I74" s="97" t="s">
        <v>7803</v>
      </c>
      <c r="J74" s="97" t="s">
        <v>7804</v>
      </c>
      <c r="K74" s="97" t="s">
        <v>7805</v>
      </c>
      <c r="L74" s="97" t="s">
        <v>7806</v>
      </c>
      <c r="M74" s="97" t="s">
        <v>7807</v>
      </c>
      <c r="N74" s="144" t="s">
        <v>7808</v>
      </c>
      <c r="O74" s="97"/>
      <c r="P74" s="97"/>
      <c r="Q74" s="97"/>
      <c r="R74" s="97"/>
      <c r="S74" s="97"/>
      <c r="T74" s="97"/>
      <c r="U74" s="97"/>
      <c r="V74" s="97"/>
      <c r="W74" s="97"/>
      <c r="X74" s="97"/>
      <c r="Y74" s="97"/>
      <c r="Z74" s="97"/>
      <c r="AA74" s="97"/>
      <c r="AB74" s="97"/>
      <c r="AC74" s="97"/>
      <c r="AD74" s="97"/>
      <c r="AE74" s="97"/>
      <c r="AF74" s="97"/>
      <c r="AG74" s="97"/>
      <c r="AH74" s="97"/>
      <c r="AI74" s="97"/>
      <c r="AJ74" s="97"/>
      <c r="AK74" s="97"/>
      <c r="AM74" s="101">
        <v>1</v>
      </c>
    </row>
    <row r="75" spans="1:39" ht="15.75" customHeight="1" x14ac:dyDescent="0.25">
      <c r="A75" s="121" t="s">
        <v>164</v>
      </c>
      <c r="B75" s="122">
        <v>45</v>
      </c>
      <c r="C75" s="97" t="s">
        <v>160</v>
      </c>
      <c r="D75" s="97" t="s">
        <v>7809</v>
      </c>
      <c r="E75" s="97" t="s">
        <v>7810</v>
      </c>
      <c r="F75" s="97" t="s">
        <v>7811</v>
      </c>
      <c r="G75" s="97" t="s">
        <v>7812</v>
      </c>
      <c r="H75" s="97" t="s">
        <v>7813</v>
      </c>
      <c r="I75" s="97" t="s">
        <v>7814</v>
      </c>
      <c r="J75" s="97" t="s">
        <v>7815</v>
      </c>
      <c r="K75" s="97" t="s">
        <v>7816</v>
      </c>
      <c r="L75" s="97" t="s">
        <v>7817</v>
      </c>
      <c r="M75" s="97" t="s">
        <v>7818</v>
      </c>
      <c r="N75" s="144" t="s">
        <v>7819</v>
      </c>
      <c r="O75" s="97"/>
      <c r="P75" s="97"/>
      <c r="Q75" s="97"/>
      <c r="R75" s="97"/>
      <c r="S75" s="97"/>
      <c r="T75" s="97"/>
      <c r="U75" s="97"/>
      <c r="V75" s="97"/>
      <c r="W75" s="97"/>
      <c r="X75" s="97"/>
      <c r="Y75" s="97"/>
      <c r="Z75" s="97"/>
      <c r="AA75" s="97"/>
      <c r="AB75" s="97"/>
      <c r="AC75" s="97"/>
      <c r="AD75" s="97"/>
      <c r="AE75" s="97"/>
      <c r="AF75" s="97"/>
      <c r="AG75" s="97"/>
      <c r="AH75" s="97"/>
      <c r="AI75" s="97"/>
      <c r="AJ75" s="97"/>
      <c r="AK75" s="97"/>
      <c r="AM75" s="101">
        <v>1</v>
      </c>
    </row>
    <row r="76" spans="1:39" ht="15.75" customHeight="1" x14ac:dyDescent="0.25">
      <c r="A76" s="121" t="s">
        <v>165</v>
      </c>
      <c r="B76" s="122">
        <v>46</v>
      </c>
      <c r="C76" s="97" t="s">
        <v>166</v>
      </c>
      <c r="D76" s="97" t="s">
        <v>7820</v>
      </c>
      <c r="E76" s="97" t="s">
        <v>7821</v>
      </c>
      <c r="F76" s="97" t="s">
        <v>7822</v>
      </c>
      <c r="G76" s="97" t="s">
        <v>7823</v>
      </c>
      <c r="H76" s="97" t="s">
        <v>7824</v>
      </c>
      <c r="I76" s="97" t="s">
        <v>7825</v>
      </c>
      <c r="J76" s="97" t="s">
        <v>7826</v>
      </c>
      <c r="K76" s="97" t="s">
        <v>7827</v>
      </c>
      <c r="L76" s="97" t="s">
        <v>7828</v>
      </c>
      <c r="M76" s="97" t="s">
        <v>7829</v>
      </c>
      <c r="N76" s="144" t="s">
        <v>7830</v>
      </c>
      <c r="O76" s="97"/>
      <c r="P76" s="97"/>
      <c r="Q76" s="97"/>
      <c r="R76" s="97"/>
      <c r="S76" s="97"/>
      <c r="T76" s="97"/>
      <c r="U76" s="97"/>
      <c r="V76" s="97"/>
      <c r="W76" s="97"/>
      <c r="X76" s="97"/>
      <c r="Y76" s="97"/>
      <c r="Z76" s="97"/>
      <c r="AA76" s="97"/>
      <c r="AB76" s="97"/>
      <c r="AC76" s="97"/>
      <c r="AD76" s="97"/>
      <c r="AE76" s="97"/>
      <c r="AF76" s="97"/>
      <c r="AG76" s="97"/>
      <c r="AH76" s="97"/>
      <c r="AI76" s="97"/>
      <c r="AJ76" s="97"/>
      <c r="AK76" s="97"/>
      <c r="AM76" s="101">
        <v>1</v>
      </c>
    </row>
    <row r="77" spans="1:39" ht="15.75" customHeight="1" x14ac:dyDescent="0.25">
      <c r="A77" s="121" t="s">
        <v>167</v>
      </c>
      <c r="B77" s="122">
        <v>47</v>
      </c>
      <c r="C77" s="97" t="s">
        <v>166</v>
      </c>
      <c r="D77" s="97" t="s">
        <v>7831</v>
      </c>
      <c r="E77" s="97" t="s">
        <v>7832</v>
      </c>
      <c r="F77" s="97" t="s">
        <v>7833</v>
      </c>
      <c r="G77" s="97" t="s">
        <v>7834</v>
      </c>
      <c r="H77" s="97" t="s">
        <v>7835</v>
      </c>
      <c r="I77" s="97" t="s">
        <v>7836</v>
      </c>
      <c r="J77" s="97" t="s">
        <v>7837</v>
      </c>
      <c r="K77" s="97" t="s">
        <v>7838</v>
      </c>
      <c r="L77" s="97" t="s">
        <v>7839</v>
      </c>
      <c r="M77" s="97" t="s">
        <v>7840</v>
      </c>
      <c r="N77" s="144" t="s">
        <v>7841</v>
      </c>
      <c r="O77" s="97"/>
      <c r="P77" s="97"/>
      <c r="Q77" s="97"/>
      <c r="R77" s="97"/>
      <c r="S77" s="97"/>
      <c r="T77" s="97"/>
      <c r="U77" s="97"/>
      <c r="V77" s="97"/>
      <c r="W77" s="97"/>
      <c r="X77" s="97"/>
      <c r="Y77" s="97"/>
      <c r="Z77" s="97"/>
      <c r="AA77" s="97"/>
      <c r="AB77" s="97"/>
      <c r="AC77" s="97"/>
      <c r="AD77" s="97"/>
      <c r="AE77" s="97"/>
      <c r="AF77" s="97"/>
      <c r="AG77" s="97"/>
      <c r="AH77" s="97"/>
      <c r="AI77" s="97"/>
      <c r="AJ77" s="97"/>
      <c r="AK77" s="97"/>
      <c r="AM77" s="101">
        <v>1</v>
      </c>
    </row>
    <row r="78" spans="1:39" ht="15.75" customHeight="1" x14ac:dyDescent="0.25">
      <c r="A78" s="121" t="s">
        <v>168</v>
      </c>
      <c r="B78" s="122">
        <v>48</v>
      </c>
      <c r="C78" s="97" t="s">
        <v>166</v>
      </c>
      <c r="D78" s="97" t="s">
        <v>7842</v>
      </c>
      <c r="E78" s="97" t="s">
        <v>7843</v>
      </c>
      <c r="F78" s="97" t="s">
        <v>7844</v>
      </c>
      <c r="G78" s="97" t="s">
        <v>7845</v>
      </c>
      <c r="H78" s="97" t="s">
        <v>7846</v>
      </c>
      <c r="I78" s="97" t="s">
        <v>7847</v>
      </c>
      <c r="J78" s="97" t="s">
        <v>7848</v>
      </c>
      <c r="K78" s="97" t="s">
        <v>7849</v>
      </c>
      <c r="L78" s="97" t="s">
        <v>7850</v>
      </c>
      <c r="M78" s="97" t="s">
        <v>7851</v>
      </c>
      <c r="N78" s="144" t="s">
        <v>7852</v>
      </c>
      <c r="O78" s="97"/>
      <c r="P78" s="97"/>
      <c r="Q78" s="97"/>
      <c r="R78" s="97"/>
      <c r="S78" s="97"/>
      <c r="T78" s="97"/>
      <c r="U78" s="97"/>
      <c r="V78" s="97"/>
      <c r="W78" s="97"/>
      <c r="X78" s="97"/>
      <c r="Y78" s="97"/>
      <c r="Z78" s="97"/>
      <c r="AA78" s="97"/>
      <c r="AB78" s="97"/>
      <c r="AC78" s="97"/>
      <c r="AD78" s="97"/>
      <c r="AE78" s="97"/>
      <c r="AF78" s="97"/>
      <c r="AG78" s="97"/>
      <c r="AH78" s="97"/>
      <c r="AI78" s="97"/>
      <c r="AJ78" s="97"/>
      <c r="AK78" s="97"/>
      <c r="AM78" s="101">
        <v>1</v>
      </c>
    </row>
    <row r="79" spans="1:39" ht="15.75" customHeight="1" x14ac:dyDescent="0.25">
      <c r="A79" s="121" t="s">
        <v>169</v>
      </c>
      <c r="B79" s="122">
        <v>49</v>
      </c>
      <c r="C79" s="97" t="s">
        <v>166</v>
      </c>
      <c r="D79" s="97" t="s">
        <v>7853</v>
      </c>
      <c r="E79" s="97" t="s">
        <v>7854</v>
      </c>
      <c r="F79" s="97" t="s">
        <v>7855</v>
      </c>
      <c r="G79" s="97" t="s">
        <v>7856</v>
      </c>
      <c r="H79" s="97" t="s">
        <v>7857</v>
      </c>
      <c r="I79" s="97" t="s">
        <v>7858</v>
      </c>
      <c r="J79" s="97" t="s">
        <v>7859</v>
      </c>
      <c r="K79" s="97" t="s">
        <v>7860</v>
      </c>
      <c r="L79" s="97" t="s">
        <v>7861</v>
      </c>
      <c r="M79" s="97" t="s">
        <v>7862</v>
      </c>
      <c r="N79" s="144" t="s">
        <v>7863</v>
      </c>
      <c r="O79" s="97"/>
      <c r="P79" s="97"/>
      <c r="Q79" s="97"/>
      <c r="R79" s="97"/>
      <c r="S79" s="97"/>
      <c r="T79" s="97"/>
      <c r="U79" s="97"/>
      <c r="V79" s="97"/>
      <c r="W79" s="97"/>
      <c r="X79" s="97"/>
      <c r="Y79" s="97"/>
      <c r="Z79" s="97"/>
      <c r="AA79" s="97"/>
      <c r="AB79" s="97"/>
      <c r="AC79" s="97"/>
      <c r="AD79" s="97"/>
      <c r="AE79" s="97"/>
      <c r="AF79" s="97"/>
      <c r="AG79" s="97"/>
      <c r="AH79" s="97"/>
      <c r="AI79" s="97"/>
      <c r="AJ79" s="97"/>
      <c r="AK79" s="97"/>
      <c r="AM79" s="101">
        <v>1</v>
      </c>
    </row>
    <row r="80" spans="1:39" ht="15.75" customHeight="1" x14ac:dyDescent="0.25">
      <c r="A80" s="121" t="s">
        <v>170</v>
      </c>
      <c r="B80" s="122">
        <v>50</v>
      </c>
      <c r="C80" s="97" t="s">
        <v>166</v>
      </c>
      <c r="D80" s="97" t="s">
        <v>7864</v>
      </c>
      <c r="E80" s="97" t="s">
        <v>7865</v>
      </c>
      <c r="F80" s="97" t="s">
        <v>7866</v>
      </c>
      <c r="G80" s="97" t="s">
        <v>7867</v>
      </c>
      <c r="H80" s="97" t="s">
        <v>7868</v>
      </c>
      <c r="I80" s="97" t="s">
        <v>7869</v>
      </c>
      <c r="J80" s="97" t="s">
        <v>7870</v>
      </c>
      <c r="K80" s="97" t="s">
        <v>7871</v>
      </c>
      <c r="L80" s="97" t="s">
        <v>7872</v>
      </c>
      <c r="M80" s="97" t="s">
        <v>7873</v>
      </c>
      <c r="N80" s="144" t="s">
        <v>7874</v>
      </c>
      <c r="O80" s="97"/>
      <c r="P80" s="97"/>
      <c r="Q80" s="97"/>
      <c r="R80" s="97"/>
      <c r="S80" s="97"/>
      <c r="T80" s="97"/>
      <c r="U80" s="97"/>
      <c r="V80" s="97"/>
      <c r="W80" s="97"/>
      <c r="X80" s="97"/>
      <c r="Y80" s="97"/>
      <c r="Z80" s="97"/>
      <c r="AA80" s="97"/>
      <c r="AB80" s="97"/>
      <c r="AC80" s="97"/>
      <c r="AD80" s="97"/>
      <c r="AE80" s="97"/>
      <c r="AF80" s="97"/>
      <c r="AG80" s="97"/>
      <c r="AH80" s="97"/>
      <c r="AI80" s="97"/>
      <c r="AJ80" s="97"/>
      <c r="AK80" s="97"/>
      <c r="AM80" s="101">
        <v>1</v>
      </c>
    </row>
    <row r="81" spans="1:39" ht="15.75" customHeight="1" x14ac:dyDescent="0.25">
      <c r="A81" s="121" t="s">
        <v>171</v>
      </c>
      <c r="B81" s="122">
        <v>51</v>
      </c>
      <c r="C81" s="97" t="s">
        <v>172</v>
      </c>
      <c r="D81" s="97" t="s">
        <v>7875</v>
      </c>
      <c r="E81" s="97" t="s">
        <v>7876</v>
      </c>
      <c r="F81" s="97" t="s">
        <v>7877</v>
      </c>
      <c r="G81" s="97" t="s">
        <v>7878</v>
      </c>
      <c r="H81" s="97" t="s">
        <v>7879</v>
      </c>
      <c r="I81" s="97" t="s">
        <v>7880</v>
      </c>
      <c r="J81" s="97" t="s">
        <v>7881</v>
      </c>
      <c r="K81" s="97" t="s">
        <v>7882</v>
      </c>
      <c r="L81" s="97" t="s">
        <v>7883</v>
      </c>
      <c r="M81" s="97" t="s">
        <v>7884</v>
      </c>
      <c r="N81" s="144" t="s">
        <v>7885</v>
      </c>
      <c r="O81" s="97"/>
      <c r="P81" s="97"/>
      <c r="Q81" s="97"/>
      <c r="R81" s="97"/>
      <c r="S81" s="97"/>
      <c r="T81" s="97"/>
      <c r="U81" s="97"/>
      <c r="V81" s="97"/>
      <c r="W81" s="97"/>
      <c r="X81" s="97"/>
      <c r="Y81" s="97"/>
      <c r="Z81" s="97"/>
      <c r="AA81" s="97"/>
      <c r="AB81" s="97"/>
      <c r="AC81" s="97"/>
      <c r="AD81" s="97"/>
      <c r="AE81" s="97"/>
      <c r="AF81" s="97"/>
      <c r="AG81" s="97"/>
      <c r="AH81" s="97"/>
      <c r="AI81" s="97"/>
      <c r="AJ81" s="97"/>
      <c r="AK81" s="97"/>
      <c r="AM81" s="101">
        <v>1</v>
      </c>
    </row>
    <row r="82" spans="1:39" ht="15.75" customHeight="1" x14ac:dyDescent="0.25">
      <c r="A82" s="121" t="s">
        <v>173</v>
      </c>
      <c r="B82" s="122">
        <v>52</v>
      </c>
      <c r="C82" s="97" t="s">
        <v>172</v>
      </c>
      <c r="D82" s="97" t="s">
        <v>7886</v>
      </c>
      <c r="E82" s="97" t="s">
        <v>7887</v>
      </c>
      <c r="F82" s="97" t="s">
        <v>7888</v>
      </c>
      <c r="G82" s="97" t="s">
        <v>7889</v>
      </c>
      <c r="H82" s="97" t="s">
        <v>7890</v>
      </c>
      <c r="I82" s="97" t="s">
        <v>7891</v>
      </c>
      <c r="J82" s="97" t="s">
        <v>7892</v>
      </c>
      <c r="K82" s="97" t="s">
        <v>7893</v>
      </c>
      <c r="L82" s="97" t="s">
        <v>7894</v>
      </c>
      <c r="M82" s="97" t="s">
        <v>7895</v>
      </c>
      <c r="N82" s="144" t="s">
        <v>7896</v>
      </c>
      <c r="O82" s="97"/>
      <c r="P82" s="97"/>
      <c r="Q82" s="97"/>
      <c r="R82" s="97"/>
      <c r="S82" s="97"/>
      <c r="T82" s="97"/>
      <c r="U82" s="97"/>
      <c r="V82" s="97"/>
      <c r="W82" s="97"/>
      <c r="X82" s="97"/>
      <c r="Y82" s="97"/>
      <c r="Z82" s="97"/>
      <c r="AA82" s="97"/>
      <c r="AB82" s="97"/>
      <c r="AC82" s="97"/>
      <c r="AD82" s="97"/>
      <c r="AE82" s="97"/>
      <c r="AF82" s="97"/>
      <c r="AG82" s="97"/>
      <c r="AH82" s="97"/>
      <c r="AI82" s="97"/>
      <c r="AJ82" s="97"/>
      <c r="AK82" s="97"/>
      <c r="AM82" s="101">
        <v>1</v>
      </c>
    </row>
    <row r="83" spans="1:39" ht="15.75" customHeight="1" x14ac:dyDescent="0.25">
      <c r="A83" s="121" t="s">
        <v>174</v>
      </c>
      <c r="B83" s="122">
        <v>53</v>
      </c>
      <c r="C83" s="97" t="s">
        <v>172</v>
      </c>
      <c r="D83" s="97" t="s">
        <v>7897</v>
      </c>
      <c r="E83" s="97" t="s">
        <v>7898</v>
      </c>
      <c r="F83" s="97" t="s">
        <v>7899</v>
      </c>
      <c r="G83" s="97" t="s">
        <v>7900</v>
      </c>
      <c r="H83" s="97" t="s">
        <v>7901</v>
      </c>
      <c r="I83" s="97" t="s">
        <v>7902</v>
      </c>
      <c r="J83" s="97" t="s">
        <v>7903</v>
      </c>
      <c r="K83" s="97" t="s">
        <v>7904</v>
      </c>
      <c r="L83" s="97" t="s">
        <v>7905</v>
      </c>
      <c r="M83" s="97" t="s">
        <v>7906</v>
      </c>
      <c r="N83" s="144" t="s">
        <v>7907</v>
      </c>
      <c r="O83" s="97"/>
      <c r="P83" s="97"/>
      <c r="Q83" s="97"/>
      <c r="R83" s="97"/>
      <c r="S83" s="97"/>
      <c r="T83" s="97"/>
      <c r="U83" s="97"/>
      <c r="V83" s="97"/>
      <c r="W83" s="97"/>
      <c r="X83" s="97"/>
      <c r="Y83" s="97"/>
      <c r="Z83" s="97"/>
      <c r="AA83" s="97"/>
      <c r="AB83" s="97"/>
      <c r="AC83" s="97"/>
      <c r="AD83" s="97"/>
      <c r="AE83" s="97"/>
      <c r="AF83" s="97"/>
      <c r="AG83" s="97"/>
      <c r="AH83" s="97"/>
      <c r="AI83" s="97"/>
      <c r="AJ83" s="97"/>
      <c r="AK83" s="97"/>
      <c r="AM83" s="101">
        <v>1</v>
      </c>
    </row>
    <row r="84" spans="1:39" ht="15.75" customHeight="1" x14ac:dyDescent="0.25">
      <c r="A84" s="121" t="s">
        <v>175</v>
      </c>
      <c r="B84" s="122">
        <v>54</v>
      </c>
      <c r="C84" s="97" t="s">
        <v>172</v>
      </c>
      <c r="D84" s="97" t="s">
        <v>7908</v>
      </c>
      <c r="E84" s="97" t="s">
        <v>7909</v>
      </c>
      <c r="F84" s="97" t="s">
        <v>7910</v>
      </c>
      <c r="G84" s="97" t="s">
        <v>7911</v>
      </c>
      <c r="H84" s="97" t="s">
        <v>7912</v>
      </c>
      <c r="I84" s="97" t="s">
        <v>7913</v>
      </c>
      <c r="J84" s="97" t="s">
        <v>7914</v>
      </c>
      <c r="K84" s="97" t="s">
        <v>7915</v>
      </c>
      <c r="L84" s="97" t="s">
        <v>7916</v>
      </c>
      <c r="M84" s="97" t="s">
        <v>7917</v>
      </c>
      <c r="N84" s="144" t="s">
        <v>7918</v>
      </c>
      <c r="O84" s="97"/>
      <c r="P84" s="97"/>
      <c r="Q84" s="97"/>
      <c r="R84" s="97"/>
      <c r="S84" s="97"/>
      <c r="T84" s="97"/>
      <c r="U84" s="97"/>
      <c r="V84" s="97"/>
      <c r="W84" s="97"/>
      <c r="X84" s="97"/>
      <c r="Y84" s="97"/>
      <c r="Z84" s="97"/>
      <c r="AA84" s="97"/>
      <c r="AB84" s="97"/>
      <c r="AC84" s="97"/>
      <c r="AD84" s="97"/>
      <c r="AE84" s="97"/>
      <c r="AF84" s="97"/>
      <c r="AG84" s="97"/>
      <c r="AH84" s="97"/>
      <c r="AI84" s="97"/>
      <c r="AJ84" s="97"/>
      <c r="AK84" s="97"/>
      <c r="AM84" s="101">
        <v>1</v>
      </c>
    </row>
    <row r="85" spans="1:39" ht="15.75" customHeight="1" x14ac:dyDescent="0.25">
      <c r="A85" s="121" t="s">
        <v>176</v>
      </c>
      <c r="B85" s="122">
        <v>55</v>
      </c>
      <c r="C85" s="97" t="s">
        <v>172</v>
      </c>
      <c r="D85" s="97" t="s">
        <v>7919</v>
      </c>
      <c r="E85" s="97" t="s">
        <v>7920</v>
      </c>
      <c r="F85" s="97" t="s">
        <v>7921</v>
      </c>
      <c r="G85" s="97" t="s">
        <v>7922</v>
      </c>
      <c r="H85" s="97" t="s">
        <v>7923</v>
      </c>
      <c r="I85" s="97" t="s">
        <v>7924</v>
      </c>
      <c r="J85" s="97" t="s">
        <v>7925</v>
      </c>
      <c r="K85" s="97" t="s">
        <v>7926</v>
      </c>
      <c r="L85" s="97" t="s">
        <v>7927</v>
      </c>
      <c r="M85" s="97" t="s">
        <v>7928</v>
      </c>
      <c r="N85" s="144" t="s">
        <v>7929</v>
      </c>
      <c r="O85" s="97"/>
      <c r="P85" s="97"/>
      <c r="Q85" s="97"/>
      <c r="R85" s="97"/>
      <c r="S85" s="97"/>
      <c r="T85" s="97"/>
      <c r="U85" s="97"/>
      <c r="V85" s="97"/>
      <c r="W85" s="97"/>
      <c r="X85" s="97"/>
      <c r="Y85" s="97"/>
      <c r="Z85" s="97"/>
      <c r="AA85" s="97"/>
      <c r="AB85" s="97"/>
      <c r="AC85" s="97"/>
      <c r="AD85" s="97"/>
      <c r="AE85" s="97"/>
      <c r="AF85" s="97"/>
      <c r="AG85" s="97"/>
      <c r="AH85" s="97"/>
      <c r="AI85" s="97"/>
      <c r="AJ85" s="97"/>
      <c r="AK85" s="97"/>
      <c r="AM85" s="101">
        <v>1</v>
      </c>
    </row>
    <row r="86" spans="1:39" ht="15.75" customHeight="1" x14ac:dyDescent="0.25">
      <c r="A86" s="121" t="s">
        <v>177</v>
      </c>
      <c r="B86" s="122">
        <v>56</v>
      </c>
      <c r="C86" s="97" t="s">
        <v>178</v>
      </c>
      <c r="D86" s="97" t="s">
        <v>7930</v>
      </c>
      <c r="E86" s="97" t="s">
        <v>7931</v>
      </c>
      <c r="F86" s="97" t="s">
        <v>7932</v>
      </c>
      <c r="G86" s="97" t="s">
        <v>7933</v>
      </c>
      <c r="H86" s="97" t="s">
        <v>7934</v>
      </c>
      <c r="I86" s="97" t="s">
        <v>7935</v>
      </c>
      <c r="J86" s="97" t="s">
        <v>7936</v>
      </c>
      <c r="K86" s="97" t="s">
        <v>7937</v>
      </c>
      <c r="L86" s="97" t="s">
        <v>7938</v>
      </c>
      <c r="M86" s="97" t="s">
        <v>7939</v>
      </c>
      <c r="N86" s="144" t="s">
        <v>7940</v>
      </c>
      <c r="O86" s="97"/>
      <c r="P86" s="97"/>
      <c r="Q86" s="97"/>
      <c r="R86" s="97"/>
      <c r="S86" s="97"/>
      <c r="T86" s="97"/>
      <c r="U86" s="97"/>
      <c r="V86" s="97"/>
      <c r="W86" s="97"/>
      <c r="X86" s="97"/>
      <c r="Y86" s="97"/>
      <c r="Z86" s="97"/>
      <c r="AA86" s="97"/>
      <c r="AB86" s="97"/>
      <c r="AC86" s="97"/>
      <c r="AD86" s="97"/>
      <c r="AE86" s="97"/>
      <c r="AF86" s="97"/>
      <c r="AG86" s="97"/>
      <c r="AH86" s="97"/>
      <c r="AI86" s="97"/>
      <c r="AJ86" s="97"/>
      <c r="AK86" s="97"/>
      <c r="AM86" s="101">
        <v>1</v>
      </c>
    </row>
    <row r="87" spans="1:39" ht="15.75" customHeight="1" x14ac:dyDescent="0.25">
      <c r="A87" s="121" t="s">
        <v>179</v>
      </c>
      <c r="B87" s="122">
        <v>57</v>
      </c>
      <c r="C87" s="97" t="s">
        <v>178</v>
      </c>
      <c r="D87" s="97" t="s">
        <v>7941</v>
      </c>
      <c r="E87" s="97" t="s">
        <v>7942</v>
      </c>
      <c r="F87" s="97" t="s">
        <v>7943</v>
      </c>
      <c r="G87" s="97" t="s">
        <v>7944</v>
      </c>
      <c r="H87" s="97" t="s">
        <v>7945</v>
      </c>
      <c r="I87" s="97" t="s">
        <v>7946</v>
      </c>
      <c r="J87" s="97" t="s">
        <v>7947</v>
      </c>
      <c r="K87" s="97" t="s">
        <v>7948</v>
      </c>
      <c r="L87" s="97" t="s">
        <v>7949</v>
      </c>
      <c r="M87" s="97" t="s">
        <v>7950</v>
      </c>
      <c r="N87" s="144" t="s">
        <v>7951</v>
      </c>
      <c r="O87" s="97"/>
      <c r="P87" s="97"/>
      <c r="Q87" s="97"/>
      <c r="R87" s="97"/>
      <c r="S87" s="97"/>
      <c r="T87" s="97"/>
      <c r="U87" s="97"/>
      <c r="V87" s="97"/>
      <c r="W87" s="97"/>
      <c r="X87" s="97"/>
      <c r="Y87" s="97"/>
      <c r="Z87" s="97"/>
      <c r="AA87" s="97"/>
      <c r="AB87" s="97"/>
      <c r="AC87" s="97"/>
      <c r="AD87" s="97"/>
      <c r="AE87" s="97"/>
      <c r="AF87" s="97"/>
      <c r="AG87" s="97"/>
      <c r="AH87" s="97"/>
      <c r="AI87" s="97"/>
      <c r="AJ87" s="97"/>
      <c r="AK87" s="97"/>
      <c r="AM87" s="101">
        <v>1</v>
      </c>
    </row>
    <row r="88" spans="1:39" ht="15.75" customHeight="1" x14ac:dyDescent="0.25">
      <c r="A88" s="121" t="s">
        <v>180</v>
      </c>
      <c r="B88" s="122">
        <v>58</v>
      </c>
      <c r="C88" s="97" t="s">
        <v>178</v>
      </c>
      <c r="D88" s="97" t="s">
        <v>7952</v>
      </c>
      <c r="E88" s="97" t="s">
        <v>7953</v>
      </c>
      <c r="F88" s="97" t="s">
        <v>7954</v>
      </c>
      <c r="G88" s="97" t="s">
        <v>7955</v>
      </c>
      <c r="H88" s="97" t="s">
        <v>7956</v>
      </c>
      <c r="I88" s="97" t="s">
        <v>7957</v>
      </c>
      <c r="J88" s="97" t="s">
        <v>7958</v>
      </c>
      <c r="K88" s="97" t="s">
        <v>7959</v>
      </c>
      <c r="L88" s="97" t="s">
        <v>7960</v>
      </c>
      <c r="M88" s="97" t="s">
        <v>7961</v>
      </c>
      <c r="N88" s="144" t="s">
        <v>7962</v>
      </c>
      <c r="O88" s="97"/>
      <c r="P88" s="97"/>
      <c r="Q88" s="97"/>
      <c r="R88" s="97"/>
      <c r="S88" s="97"/>
      <c r="T88" s="97"/>
      <c r="U88" s="97"/>
      <c r="V88" s="97"/>
      <c r="W88" s="97"/>
      <c r="X88" s="97"/>
      <c r="Y88" s="97"/>
      <c r="Z88" s="97"/>
      <c r="AA88" s="97"/>
      <c r="AB88" s="97"/>
      <c r="AC88" s="97"/>
      <c r="AD88" s="97"/>
      <c r="AE88" s="97"/>
      <c r="AF88" s="97"/>
      <c r="AG88" s="97"/>
      <c r="AH88" s="97"/>
      <c r="AI88" s="97"/>
      <c r="AJ88" s="97"/>
      <c r="AK88" s="97"/>
      <c r="AM88" s="101">
        <v>1</v>
      </c>
    </row>
    <row r="89" spans="1:39" ht="15.75" customHeight="1" x14ac:dyDescent="0.25">
      <c r="A89" s="121" t="s">
        <v>181</v>
      </c>
      <c r="B89" s="122">
        <v>59</v>
      </c>
      <c r="C89" s="97" t="s">
        <v>178</v>
      </c>
      <c r="D89" s="97" t="s">
        <v>7963</v>
      </c>
      <c r="E89" s="97" t="s">
        <v>7964</v>
      </c>
      <c r="F89" s="97" t="s">
        <v>7965</v>
      </c>
      <c r="G89" s="97" t="s">
        <v>7966</v>
      </c>
      <c r="H89" s="97" t="s">
        <v>7967</v>
      </c>
      <c r="I89" s="97" t="s">
        <v>7968</v>
      </c>
      <c r="J89" s="97" t="s">
        <v>7969</v>
      </c>
      <c r="K89" s="97" t="s">
        <v>7970</v>
      </c>
      <c r="L89" s="97" t="s">
        <v>7971</v>
      </c>
      <c r="M89" s="97" t="s">
        <v>7972</v>
      </c>
      <c r="N89" s="144" t="s">
        <v>7973</v>
      </c>
      <c r="O89" s="97"/>
      <c r="P89" s="97"/>
      <c r="Q89" s="97"/>
      <c r="R89" s="97"/>
      <c r="S89" s="97"/>
      <c r="T89" s="97"/>
      <c r="U89" s="97"/>
      <c r="V89" s="97"/>
      <c r="W89" s="97"/>
      <c r="X89" s="97"/>
      <c r="Y89" s="97"/>
      <c r="Z89" s="97"/>
      <c r="AA89" s="97"/>
      <c r="AB89" s="97"/>
      <c r="AC89" s="97"/>
      <c r="AD89" s="97"/>
      <c r="AE89" s="97"/>
      <c r="AF89" s="97"/>
      <c r="AG89" s="97"/>
      <c r="AH89" s="97"/>
      <c r="AI89" s="97"/>
      <c r="AJ89" s="97"/>
      <c r="AK89" s="97"/>
      <c r="AM89" s="101">
        <v>1</v>
      </c>
    </row>
    <row r="90" spans="1:39" ht="15.75" customHeight="1" x14ac:dyDescent="0.25">
      <c r="A90" s="121" t="s">
        <v>182</v>
      </c>
      <c r="B90" s="122">
        <v>60</v>
      </c>
      <c r="C90" s="97" t="s">
        <v>178</v>
      </c>
      <c r="D90" s="97" t="s">
        <v>7974</v>
      </c>
      <c r="E90" s="97" t="s">
        <v>7975</v>
      </c>
      <c r="F90" s="97" t="s">
        <v>7976</v>
      </c>
      <c r="G90" s="97" t="s">
        <v>7977</v>
      </c>
      <c r="H90" s="97" t="s">
        <v>7978</v>
      </c>
      <c r="I90" s="97" t="s">
        <v>7979</v>
      </c>
      <c r="J90" s="97" t="s">
        <v>7980</v>
      </c>
      <c r="K90" s="97" t="s">
        <v>7981</v>
      </c>
      <c r="L90" s="97" t="s">
        <v>7982</v>
      </c>
      <c r="M90" s="97" t="s">
        <v>7983</v>
      </c>
      <c r="N90" s="144" t="s">
        <v>7984</v>
      </c>
      <c r="O90" s="97"/>
      <c r="P90" s="97"/>
      <c r="Q90" s="97"/>
      <c r="R90" s="97"/>
      <c r="S90" s="97"/>
      <c r="T90" s="97"/>
      <c r="U90" s="97"/>
      <c r="V90" s="97"/>
      <c r="W90" s="97"/>
      <c r="X90" s="97"/>
      <c r="Y90" s="97"/>
      <c r="Z90" s="97"/>
      <c r="AA90" s="97"/>
      <c r="AB90" s="97"/>
      <c r="AC90" s="97"/>
      <c r="AD90" s="97"/>
      <c r="AE90" s="97"/>
      <c r="AF90" s="97"/>
      <c r="AG90" s="97"/>
      <c r="AH90" s="97"/>
      <c r="AI90" s="97"/>
      <c r="AJ90" s="97"/>
      <c r="AK90" s="97"/>
      <c r="AM90" s="101">
        <v>1</v>
      </c>
    </row>
    <row r="91" spans="1:39" ht="15.75" customHeight="1" x14ac:dyDescent="0.25">
      <c r="A91" s="121" t="s">
        <v>183</v>
      </c>
      <c r="B91" s="122">
        <v>61</v>
      </c>
      <c r="C91" s="97" t="s">
        <v>184</v>
      </c>
      <c r="D91" s="97" t="s">
        <v>7985</v>
      </c>
      <c r="E91" s="97" t="s">
        <v>7986</v>
      </c>
      <c r="F91" s="97" t="s">
        <v>7987</v>
      </c>
      <c r="G91" s="97" t="s">
        <v>7988</v>
      </c>
      <c r="H91" s="97" t="s">
        <v>7989</v>
      </c>
      <c r="I91" s="97" t="s">
        <v>7990</v>
      </c>
      <c r="J91" s="97" t="s">
        <v>7991</v>
      </c>
      <c r="K91" s="97" t="s">
        <v>7992</v>
      </c>
      <c r="L91" s="97" t="s">
        <v>7993</v>
      </c>
      <c r="M91" s="97" t="s">
        <v>7994</v>
      </c>
      <c r="N91" s="144" t="s">
        <v>7995</v>
      </c>
      <c r="O91" s="97"/>
      <c r="P91" s="97"/>
      <c r="Q91" s="97"/>
      <c r="R91" s="97"/>
      <c r="S91" s="97"/>
      <c r="T91" s="97"/>
      <c r="U91" s="97"/>
      <c r="V91" s="97"/>
      <c r="W91" s="97"/>
      <c r="X91" s="97"/>
      <c r="Y91" s="97"/>
      <c r="Z91" s="97"/>
      <c r="AA91" s="97"/>
      <c r="AB91" s="97"/>
      <c r="AC91" s="97"/>
      <c r="AD91" s="97"/>
      <c r="AE91" s="97"/>
      <c r="AF91" s="97"/>
      <c r="AG91" s="97"/>
      <c r="AH91" s="97"/>
      <c r="AI91" s="97"/>
      <c r="AJ91" s="97"/>
      <c r="AK91" s="97"/>
      <c r="AM91" s="101">
        <v>1</v>
      </c>
    </row>
    <row r="92" spans="1:39" ht="15.75" customHeight="1" x14ac:dyDescent="0.25">
      <c r="A92" s="121" t="s">
        <v>186</v>
      </c>
      <c r="B92" s="122">
        <v>62</v>
      </c>
      <c r="C92" s="97" t="s">
        <v>184</v>
      </c>
      <c r="D92" s="97" t="s">
        <v>7996</v>
      </c>
      <c r="E92" s="97" t="s">
        <v>7997</v>
      </c>
      <c r="F92" s="97" t="s">
        <v>7998</v>
      </c>
      <c r="G92" s="97" t="s">
        <v>7999</v>
      </c>
      <c r="H92" s="97" t="s">
        <v>8000</v>
      </c>
      <c r="I92" s="97" t="s">
        <v>8001</v>
      </c>
      <c r="J92" s="97" t="s">
        <v>8002</v>
      </c>
      <c r="K92" s="97" t="s">
        <v>8003</v>
      </c>
      <c r="L92" s="97" t="s">
        <v>8004</v>
      </c>
      <c r="M92" s="97" t="s">
        <v>8005</v>
      </c>
      <c r="N92" s="144" t="s">
        <v>8006</v>
      </c>
      <c r="O92" s="97"/>
      <c r="P92" s="97"/>
      <c r="Q92" s="97"/>
      <c r="R92" s="97"/>
      <c r="S92" s="97"/>
      <c r="T92" s="97"/>
      <c r="U92" s="97"/>
      <c r="V92" s="97"/>
      <c r="W92" s="97"/>
      <c r="X92" s="97"/>
      <c r="Y92" s="97"/>
      <c r="Z92" s="97"/>
      <c r="AA92" s="97"/>
      <c r="AB92" s="97"/>
      <c r="AC92" s="97"/>
      <c r="AD92" s="97"/>
      <c r="AE92" s="97"/>
      <c r="AF92" s="97"/>
      <c r="AG92" s="97"/>
      <c r="AH92" s="97"/>
      <c r="AI92" s="97"/>
      <c r="AJ92" s="97"/>
      <c r="AK92" s="97"/>
      <c r="AM92" s="101">
        <v>1</v>
      </c>
    </row>
    <row r="93" spans="1:39" ht="15.75" customHeight="1" x14ac:dyDescent="0.25">
      <c r="A93" s="121" t="s">
        <v>187</v>
      </c>
      <c r="B93" s="122">
        <v>63</v>
      </c>
      <c r="C93" s="97" t="s">
        <v>184</v>
      </c>
      <c r="D93" s="97" t="s">
        <v>8007</v>
      </c>
      <c r="E93" s="97" t="s">
        <v>8008</v>
      </c>
      <c r="F93" s="97" t="s">
        <v>8009</v>
      </c>
      <c r="G93" s="97" t="s">
        <v>8010</v>
      </c>
      <c r="H93" s="97" t="s">
        <v>8011</v>
      </c>
      <c r="I93" s="97" t="s">
        <v>8012</v>
      </c>
      <c r="J93" s="97" t="s">
        <v>8013</v>
      </c>
      <c r="K93" s="97" t="s">
        <v>8014</v>
      </c>
      <c r="L93" s="97" t="s">
        <v>8015</v>
      </c>
      <c r="M93" s="97" t="s">
        <v>8016</v>
      </c>
      <c r="N93" s="144" t="s">
        <v>8017</v>
      </c>
      <c r="O93" s="97"/>
      <c r="P93" s="97"/>
      <c r="Q93" s="97"/>
      <c r="R93" s="97"/>
      <c r="S93" s="97"/>
      <c r="T93" s="97"/>
      <c r="U93" s="97"/>
      <c r="V93" s="97"/>
      <c r="W93" s="97"/>
      <c r="X93" s="97"/>
      <c r="Y93" s="97"/>
      <c r="Z93" s="97"/>
      <c r="AA93" s="97"/>
      <c r="AB93" s="97"/>
      <c r="AC93" s="97"/>
      <c r="AD93" s="97"/>
      <c r="AE93" s="97"/>
      <c r="AF93" s="97"/>
      <c r="AG93" s="97"/>
      <c r="AH93" s="97"/>
      <c r="AI93" s="97"/>
      <c r="AJ93" s="97"/>
      <c r="AK93" s="97"/>
      <c r="AM93" s="101">
        <v>1</v>
      </c>
    </row>
    <row r="94" spans="1:39" ht="15.75" customHeight="1" x14ac:dyDescent="0.25">
      <c r="A94" s="121" t="s">
        <v>188</v>
      </c>
      <c r="B94" s="122">
        <v>64</v>
      </c>
      <c r="C94" s="97" t="s">
        <v>184</v>
      </c>
      <c r="D94" s="97" t="s">
        <v>8018</v>
      </c>
      <c r="E94" s="97" t="s">
        <v>8019</v>
      </c>
      <c r="F94" s="97" t="s">
        <v>8020</v>
      </c>
      <c r="G94" s="97" t="s">
        <v>8021</v>
      </c>
      <c r="H94" s="97" t="s">
        <v>8022</v>
      </c>
      <c r="I94" s="97" t="s">
        <v>8023</v>
      </c>
      <c r="J94" s="97" t="s">
        <v>8024</v>
      </c>
      <c r="K94" s="97" t="s">
        <v>8025</v>
      </c>
      <c r="L94" s="97" t="s">
        <v>8026</v>
      </c>
      <c r="M94" s="97" t="s">
        <v>8027</v>
      </c>
      <c r="N94" s="144" t="s">
        <v>8028</v>
      </c>
      <c r="O94" s="97"/>
      <c r="P94" s="97"/>
      <c r="Q94" s="97"/>
      <c r="R94" s="97"/>
      <c r="S94" s="97"/>
      <c r="T94" s="97"/>
      <c r="U94" s="97"/>
      <c r="V94" s="97"/>
      <c r="W94" s="97"/>
      <c r="X94" s="97"/>
      <c r="Y94" s="97"/>
      <c r="Z94" s="97"/>
      <c r="AA94" s="97"/>
      <c r="AB94" s="97"/>
      <c r="AC94" s="97"/>
      <c r="AD94" s="97"/>
      <c r="AE94" s="97"/>
      <c r="AF94" s="97"/>
      <c r="AG94" s="97"/>
      <c r="AH94" s="97"/>
      <c r="AI94" s="97"/>
      <c r="AJ94" s="97"/>
      <c r="AK94" s="97"/>
      <c r="AM94" s="101">
        <v>1</v>
      </c>
    </row>
    <row r="95" spans="1:39" ht="15.75" customHeight="1" x14ac:dyDescent="0.25">
      <c r="A95" s="121" t="s">
        <v>189</v>
      </c>
      <c r="B95" s="122">
        <v>65</v>
      </c>
      <c r="C95" s="97" t="s">
        <v>184</v>
      </c>
      <c r="D95" s="97" t="s">
        <v>8029</v>
      </c>
      <c r="E95" s="97" t="s">
        <v>8030</v>
      </c>
      <c r="F95" s="97" t="s">
        <v>8031</v>
      </c>
      <c r="G95" s="97" t="s">
        <v>8032</v>
      </c>
      <c r="H95" s="97" t="s">
        <v>8033</v>
      </c>
      <c r="I95" s="97" t="s">
        <v>8034</v>
      </c>
      <c r="J95" s="97" t="s">
        <v>8035</v>
      </c>
      <c r="K95" s="97" t="s">
        <v>8036</v>
      </c>
      <c r="L95" s="97" t="s">
        <v>8037</v>
      </c>
      <c r="M95" s="97" t="s">
        <v>8038</v>
      </c>
      <c r="N95" s="144" t="s">
        <v>8039</v>
      </c>
      <c r="O95" s="97"/>
      <c r="P95" s="97"/>
      <c r="Q95" s="97"/>
      <c r="R95" s="97"/>
      <c r="S95" s="97"/>
      <c r="T95" s="97"/>
      <c r="U95" s="97"/>
      <c r="V95" s="97"/>
      <c r="W95" s="97"/>
      <c r="X95" s="97"/>
      <c r="Y95" s="97"/>
      <c r="Z95" s="97"/>
      <c r="AA95" s="97"/>
      <c r="AB95" s="97"/>
      <c r="AC95" s="97"/>
      <c r="AD95" s="97"/>
      <c r="AE95" s="97"/>
      <c r="AF95" s="97"/>
      <c r="AG95" s="97"/>
      <c r="AH95" s="97"/>
      <c r="AI95" s="97"/>
      <c r="AJ95" s="97"/>
      <c r="AK95" s="97"/>
      <c r="AM95" s="101">
        <v>1</v>
      </c>
    </row>
    <row r="96" spans="1:39" ht="15.75" customHeight="1" x14ac:dyDescent="0.25">
      <c r="A96" s="121" t="s">
        <v>190</v>
      </c>
      <c r="B96" s="122">
        <v>66</v>
      </c>
      <c r="C96" s="97" t="s">
        <v>191</v>
      </c>
      <c r="D96" s="97" t="s">
        <v>8040</v>
      </c>
      <c r="E96" s="97" t="s">
        <v>8041</v>
      </c>
      <c r="F96" s="97" t="s">
        <v>8042</v>
      </c>
      <c r="G96" s="97" t="s">
        <v>8043</v>
      </c>
      <c r="H96" s="97" t="s">
        <v>8044</v>
      </c>
      <c r="I96" s="97" t="s">
        <v>8045</v>
      </c>
      <c r="J96" s="97" t="s">
        <v>8046</v>
      </c>
      <c r="K96" s="97" t="s">
        <v>8047</v>
      </c>
      <c r="L96" s="97" t="s">
        <v>8048</v>
      </c>
      <c r="M96" s="97" t="s">
        <v>8049</v>
      </c>
      <c r="N96" s="144" t="s">
        <v>8050</v>
      </c>
      <c r="O96" s="97"/>
      <c r="P96" s="97"/>
      <c r="Q96" s="97"/>
      <c r="R96" s="97"/>
      <c r="S96" s="97"/>
      <c r="T96" s="97"/>
      <c r="U96" s="97"/>
      <c r="V96" s="97"/>
      <c r="W96" s="97"/>
      <c r="X96" s="97"/>
      <c r="Y96" s="97"/>
      <c r="Z96" s="97"/>
      <c r="AA96" s="97"/>
      <c r="AB96" s="97"/>
      <c r="AC96" s="97"/>
      <c r="AD96" s="97"/>
      <c r="AE96" s="97"/>
      <c r="AF96" s="97"/>
      <c r="AG96" s="97"/>
      <c r="AH96" s="97"/>
      <c r="AI96" s="97"/>
      <c r="AJ96" s="97"/>
      <c r="AK96" s="97"/>
      <c r="AM96" s="101">
        <v>1</v>
      </c>
    </row>
    <row r="97" spans="1:39" ht="15.75" customHeight="1" x14ac:dyDescent="0.25">
      <c r="A97" s="121" t="s">
        <v>192</v>
      </c>
      <c r="B97" s="122">
        <v>67</v>
      </c>
      <c r="C97" s="97" t="s">
        <v>191</v>
      </c>
      <c r="D97" s="97" t="s">
        <v>8051</v>
      </c>
      <c r="E97" s="97" t="s">
        <v>8052</v>
      </c>
      <c r="F97" s="97" t="s">
        <v>8053</v>
      </c>
      <c r="G97" s="97" t="s">
        <v>8054</v>
      </c>
      <c r="H97" s="97" t="s">
        <v>8055</v>
      </c>
      <c r="I97" s="97" t="s">
        <v>8056</v>
      </c>
      <c r="J97" s="97" t="s">
        <v>8057</v>
      </c>
      <c r="K97" s="97" t="s">
        <v>8058</v>
      </c>
      <c r="L97" s="97" t="s">
        <v>8059</v>
      </c>
      <c r="M97" s="97" t="s">
        <v>8060</v>
      </c>
      <c r="N97" s="144" t="s">
        <v>8061</v>
      </c>
      <c r="O97" s="97"/>
      <c r="P97" s="97"/>
      <c r="Q97" s="97"/>
      <c r="R97" s="97"/>
      <c r="S97" s="97"/>
      <c r="T97" s="97"/>
      <c r="U97" s="97"/>
      <c r="V97" s="97"/>
      <c r="W97" s="97"/>
      <c r="X97" s="97"/>
      <c r="Y97" s="97"/>
      <c r="Z97" s="97"/>
      <c r="AA97" s="97"/>
      <c r="AB97" s="97"/>
      <c r="AC97" s="97"/>
      <c r="AD97" s="97"/>
      <c r="AE97" s="97"/>
      <c r="AF97" s="97"/>
      <c r="AG97" s="97"/>
      <c r="AH97" s="97"/>
      <c r="AI97" s="97"/>
      <c r="AJ97" s="97"/>
      <c r="AK97" s="97"/>
      <c r="AM97" s="101">
        <v>1</v>
      </c>
    </row>
    <row r="98" spans="1:39" ht="15.75" customHeight="1" x14ac:dyDescent="0.25">
      <c r="A98" s="121" t="s">
        <v>193</v>
      </c>
      <c r="B98" s="122">
        <v>68</v>
      </c>
      <c r="C98" s="97" t="s">
        <v>191</v>
      </c>
      <c r="D98" s="97" t="s">
        <v>8062</v>
      </c>
      <c r="E98" s="97" t="s">
        <v>8063</v>
      </c>
      <c r="F98" s="97" t="s">
        <v>8064</v>
      </c>
      <c r="G98" s="97" t="s">
        <v>8065</v>
      </c>
      <c r="H98" s="97" t="s">
        <v>8066</v>
      </c>
      <c r="I98" s="97" t="s">
        <v>8067</v>
      </c>
      <c r="J98" s="97" t="s">
        <v>8068</v>
      </c>
      <c r="K98" s="97" t="s">
        <v>8069</v>
      </c>
      <c r="L98" s="97" t="s">
        <v>8070</v>
      </c>
      <c r="M98" s="97" t="s">
        <v>8071</v>
      </c>
      <c r="N98" s="144" t="s">
        <v>8072</v>
      </c>
      <c r="O98" s="97"/>
      <c r="P98" s="97"/>
      <c r="Q98" s="97"/>
      <c r="R98" s="97"/>
      <c r="S98" s="97"/>
      <c r="T98" s="97"/>
      <c r="U98" s="97"/>
      <c r="V98" s="97"/>
      <c r="W98" s="97"/>
      <c r="X98" s="97"/>
      <c r="Y98" s="97"/>
      <c r="Z98" s="97"/>
      <c r="AA98" s="97"/>
      <c r="AB98" s="97"/>
      <c r="AC98" s="97"/>
      <c r="AD98" s="97"/>
      <c r="AE98" s="97"/>
      <c r="AF98" s="97"/>
      <c r="AG98" s="97"/>
      <c r="AH98" s="97"/>
      <c r="AI98" s="97"/>
      <c r="AJ98" s="97"/>
      <c r="AK98" s="97"/>
      <c r="AM98" s="101">
        <v>1</v>
      </c>
    </row>
    <row r="99" spans="1:39" ht="15.75" customHeight="1" x14ac:dyDescent="0.25">
      <c r="A99" s="121" t="s">
        <v>194</v>
      </c>
      <c r="B99" s="122">
        <v>69</v>
      </c>
      <c r="C99" s="97" t="s">
        <v>191</v>
      </c>
      <c r="D99" s="97" t="s">
        <v>8073</v>
      </c>
      <c r="E99" s="97" t="s">
        <v>8074</v>
      </c>
      <c r="F99" s="97" t="s">
        <v>8075</v>
      </c>
      <c r="G99" s="97" t="s">
        <v>8076</v>
      </c>
      <c r="H99" s="97" t="s">
        <v>8077</v>
      </c>
      <c r="I99" s="97" t="s">
        <v>8078</v>
      </c>
      <c r="J99" s="97" t="s">
        <v>8079</v>
      </c>
      <c r="K99" s="97" t="s">
        <v>8080</v>
      </c>
      <c r="L99" s="97" t="s">
        <v>8081</v>
      </c>
      <c r="M99" s="97" t="s">
        <v>8082</v>
      </c>
      <c r="N99" s="144" t="s">
        <v>8083</v>
      </c>
      <c r="O99" s="97"/>
      <c r="P99" s="97"/>
      <c r="Q99" s="97"/>
      <c r="R99" s="97"/>
      <c r="S99" s="97"/>
      <c r="T99" s="97"/>
      <c r="U99" s="97"/>
      <c r="V99" s="97"/>
      <c r="W99" s="97"/>
      <c r="X99" s="97"/>
      <c r="Y99" s="97"/>
      <c r="Z99" s="97"/>
      <c r="AA99" s="97"/>
      <c r="AB99" s="97"/>
      <c r="AC99" s="97"/>
      <c r="AD99" s="97"/>
      <c r="AE99" s="97"/>
      <c r="AF99" s="97"/>
      <c r="AG99" s="97"/>
      <c r="AH99" s="97"/>
      <c r="AI99" s="97"/>
      <c r="AJ99" s="97"/>
      <c r="AK99" s="97"/>
      <c r="AM99" s="101">
        <v>1</v>
      </c>
    </row>
    <row r="100" spans="1:39" ht="15.75" customHeight="1" x14ac:dyDescent="0.25">
      <c r="A100" s="121" t="s">
        <v>195</v>
      </c>
      <c r="B100" s="122">
        <v>70</v>
      </c>
      <c r="C100" s="97" t="s">
        <v>191</v>
      </c>
      <c r="D100" s="97" t="s">
        <v>8084</v>
      </c>
      <c r="E100" s="97" t="s">
        <v>8085</v>
      </c>
      <c r="F100" s="97" t="s">
        <v>8086</v>
      </c>
      <c r="G100" s="97" t="s">
        <v>8087</v>
      </c>
      <c r="H100" s="97" t="s">
        <v>8088</v>
      </c>
      <c r="I100" s="97" t="s">
        <v>8089</v>
      </c>
      <c r="J100" s="97" t="s">
        <v>8090</v>
      </c>
      <c r="K100" s="97" t="s">
        <v>8091</v>
      </c>
      <c r="L100" s="97" t="s">
        <v>8092</v>
      </c>
      <c r="M100" s="97" t="s">
        <v>8093</v>
      </c>
      <c r="N100" s="144" t="s">
        <v>8094</v>
      </c>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M100" s="101">
        <v>1</v>
      </c>
    </row>
    <row r="101" spans="1:39" ht="15.75" customHeight="1" x14ac:dyDescent="0.25">
      <c r="A101" s="121" t="s">
        <v>196</v>
      </c>
      <c r="B101" s="122">
        <v>71</v>
      </c>
      <c r="C101" s="97" t="s">
        <v>197</v>
      </c>
      <c r="D101" s="97" t="s">
        <v>8095</v>
      </c>
      <c r="E101" s="97" t="s">
        <v>8096</v>
      </c>
      <c r="F101" s="97" t="s">
        <v>8097</v>
      </c>
      <c r="G101" s="97" t="s">
        <v>8098</v>
      </c>
      <c r="H101" s="97" t="s">
        <v>8099</v>
      </c>
      <c r="I101" s="97" t="s">
        <v>8100</v>
      </c>
      <c r="J101" s="97" t="s">
        <v>8101</v>
      </c>
      <c r="K101" s="97" t="s">
        <v>8102</v>
      </c>
      <c r="L101" s="97" t="s">
        <v>8103</v>
      </c>
      <c r="M101" s="97" t="s">
        <v>8104</v>
      </c>
      <c r="N101" s="144" t="s">
        <v>8105</v>
      </c>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M101" s="101">
        <v>1</v>
      </c>
    </row>
    <row r="102" spans="1:39" ht="15.75" customHeight="1" x14ac:dyDescent="0.25">
      <c r="A102" s="121" t="s">
        <v>198</v>
      </c>
      <c r="B102" s="122">
        <v>72</v>
      </c>
      <c r="C102" s="97" t="s">
        <v>197</v>
      </c>
      <c r="D102" s="97" t="s">
        <v>8106</v>
      </c>
      <c r="E102" s="97" t="s">
        <v>8107</v>
      </c>
      <c r="F102" s="97" t="s">
        <v>8108</v>
      </c>
      <c r="G102" s="97" t="s">
        <v>8109</v>
      </c>
      <c r="H102" s="97" t="s">
        <v>8110</v>
      </c>
      <c r="I102" s="97" t="s">
        <v>8111</v>
      </c>
      <c r="J102" s="97" t="s">
        <v>8112</v>
      </c>
      <c r="K102" s="97" t="s">
        <v>8113</v>
      </c>
      <c r="L102" s="97" t="s">
        <v>8114</v>
      </c>
      <c r="M102" s="97" t="s">
        <v>8115</v>
      </c>
      <c r="N102" s="144" t="s">
        <v>8116</v>
      </c>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M102" s="101">
        <v>1</v>
      </c>
    </row>
    <row r="103" spans="1:39" ht="15.75" customHeight="1" x14ac:dyDescent="0.25">
      <c r="A103" s="121" t="s">
        <v>199</v>
      </c>
      <c r="B103" s="122">
        <v>73</v>
      </c>
      <c r="C103" s="97" t="s">
        <v>197</v>
      </c>
      <c r="D103" s="97" t="s">
        <v>8117</v>
      </c>
      <c r="E103" s="97" t="s">
        <v>8118</v>
      </c>
      <c r="F103" s="97" t="s">
        <v>8119</v>
      </c>
      <c r="G103" s="97" t="s">
        <v>8120</v>
      </c>
      <c r="H103" s="97" t="s">
        <v>8121</v>
      </c>
      <c r="I103" s="97" t="s">
        <v>8122</v>
      </c>
      <c r="J103" s="97" t="s">
        <v>8123</v>
      </c>
      <c r="K103" s="97" t="s">
        <v>8124</v>
      </c>
      <c r="L103" s="97" t="s">
        <v>8125</v>
      </c>
      <c r="M103" s="97" t="s">
        <v>8126</v>
      </c>
      <c r="N103" s="144" t="s">
        <v>8127</v>
      </c>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M103" s="101">
        <v>1</v>
      </c>
    </row>
    <row r="104" spans="1:39" ht="15.75" customHeight="1" x14ac:dyDescent="0.25">
      <c r="A104" s="121" t="s">
        <v>200</v>
      </c>
      <c r="B104" s="122">
        <v>74</v>
      </c>
      <c r="C104" s="97" t="s">
        <v>197</v>
      </c>
      <c r="D104" s="97" t="s">
        <v>8128</v>
      </c>
      <c r="E104" s="97" t="s">
        <v>8129</v>
      </c>
      <c r="F104" s="97" t="s">
        <v>8130</v>
      </c>
      <c r="G104" s="97" t="s">
        <v>8131</v>
      </c>
      <c r="H104" s="97" t="s">
        <v>8132</v>
      </c>
      <c r="I104" s="97" t="s">
        <v>8133</v>
      </c>
      <c r="J104" s="97" t="s">
        <v>8134</v>
      </c>
      <c r="K104" s="97" t="s">
        <v>8135</v>
      </c>
      <c r="L104" s="97" t="s">
        <v>8136</v>
      </c>
      <c r="M104" s="97" t="s">
        <v>8137</v>
      </c>
      <c r="N104" s="144" t="s">
        <v>8138</v>
      </c>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M104" s="101">
        <v>1</v>
      </c>
    </row>
    <row r="105" spans="1:39" ht="15.75" customHeight="1" x14ac:dyDescent="0.25">
      <c r="A105" s="121" t="s">
        <v>201</v>
      </c>
      <c r="B105" s="122">
        <v>75</v>
      </c>
      <c r="C105" s="97" t="s">
        <v>197</v>
      </c>
      <c r="D105" s="97" t="s">
        <v>8139</v>
      </c>
      <c r="E105" s="97" t="s">
        <v>8140</v>
      </c>
      <c r="F105" s="97" t="s">
        <v>8141</v>
      </c>
      <c r="G105" s="97" t="s">
        <v>8142</v>
      </c>
      <c r="H105" s="97" t="s">
        <v>8143</v>
      </c>
      <c r="I105" s="97" t="s">
        <v>8144</v>
      </c>
      <c r="J105" s="97" t="s">
        <v>8145</v>
      </c>
      <c r="K105" s="97" t="s">
        <v>8146</v>
      </c>
      <c r="L105" s="97" t="s">
        <v>8147</v>
      </c>
      <c r="M105" s="97" t="s">
        <v>8148</v>
      </c>
      <c r="N105" s="144" t="s">
        <v>8149</v>
      </c>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M105" s="101">
        <v>1</v>
      </c>
    </row>
    <row r="106" spans="1:39" ht="15.75" customHeight="1" x14ac:dyDescent="0.25">
      <c r="A106" s="121" t="s">
        <v>202</v>
      </c>
      <c r="B106" s="122">
        <v>76</v>
      </c>
      <c r="C106" s="97" t="s">
        <v>203</v>
      </c>
      <c r="D106" s="97" t="s">
        <v>8150</v>
      </c>
      <c r="E106" s="97" t="s">
        <v>8151</v>
      </c>
      <c r="F106" s="97" t="s">
        <v>8152</v>
      </c>
      <c r="G106" s="97" t="s">
        <v>8153</v>
      </c>
      <c r="H106" s="97" t="s">
        <v>8154</v>
      </c>
      <c r="I106" s="97" t="s">
        <v>8155</v>
      </c>
      <c r="J106" s="97" t="s">
        <v>8156</v>
      </c>
      <c r="K106" s="97" t="s">
        <v>8157</v>
      </c>
      <c r="L106" s="97" t="s">
        <v>8158</v>
      </c>
      <c r="M106" s="97" t="s">
        <v>8159</v>
      </c>
      <c r="N106" s="144" t="s">
        <v>8160</v>
      </c>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M106" s="101">
        <v>1</v>
      </c>
    </row>
    <row r="107" spans="1:39" ht="15.75" customHeight="1" x14ac:dyDescent="0.25">
      <c r="A107" s="121" t="s">
        <v>205</v>
      </c>
      <c r="B107" s="122">
        <v>77</v>
      </c>
      <c r="C107" s="97" t="s">
        <v>203</v>
      </c>
      <c r="D107" s="97" t="s">
        <v>8161</v>
      </c>
      <c r="E107" s="97" t="s">
        <v>8162</v>
      </c>
      <c r="F107" s="97" t="s">
        <v>8163</v>
      </c>
      <c r="G107" s="97" t="s">
        <v>8164</v>
      </c>
      <c r="H107" s="97" t="s">
        <v>8165</v>
      </c>
      <c r="I107" s="97" t="s">
        <v>8166</v>
      </c>
      <c r="J107" s="97" t="s">
        <v>8167</v>
      </c>
      <c r="K107" s="97" t="s">
        <v>8168</v>
      </c>
      <c r="L107" s="97" t="s">
        <v>8169</v>
      </c>
      <c r="M107" s="97" t="s">
        <v>8170</v>
      </c>
      <c r="N107" s="144" t="s">
        <v>8171</v>
      </c>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M107" s="101">
        <v>1</v>
      </c>
    </row>
    <row r="108" spans="1:39" ht="15.75" customHeight="1" x14ac:dyDescent="0.25">
      <c r="A108" s="121" t="s">
        <v>206</v>
      </c>
      <c r="B108" s="122">
        <v>78</v>
      </c>
      <c r="C108" s="97" t="s">
        <v>203</v>
      </c>
      <c r="D108" s="97" t="s">
        <v>8172</v>
      </c>
      <c r="E108" s="97" t="s">
        <v>8173</v>
      </c>
      <c r="F108" s="97" t="s">
        <v>8174</v>
      </c>
      <c r="G108" s="97" t="s">
        <v>8175</v>
      </c>
      <c r="H108" s="97" t="s">
        <v>8176</v>
      </c>
      <c r="I108" s="97" t="s">
        <v>8177</v>
      </c>
      <c r="J108" s="97" t="s">
        <v>8178</v>
      </c>
      <c r="K108" s="97" t="s">
        <v>8179</v>
      </c>
      <c r="L108" s="97" t="s">
        <v>8180</v>
      </c>
      <c r="M108" s="97" t="s">
        <v>8181</v>
      </c>
      <c r="N108" s="144" t="s">
        <v>8182</v>
      </c>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M108" s="101">
        <v>1</v>
      </c>
    </row>
    <row r="109" spans="1:39" ht="15.75" customHeight="1" x14ac:dyDescent="0.25">
      <c r="A109" s="121" t="s">
        <v>207</v>
      </c>
      <c r="B109" s="122">
        <v>79</v>
      </c>
      <c r="C109" s="97" t="s">
        <v>203</v>
      </c>
      <c r="D109" s="97" t="s">
        <v>8183</v>
      </c>
      <c r="E109" s="97" t="s">
        <v>8184</v>
      </c>
      <c r="F109" s="97" t="s">
        <v>8185</v>
      </c>
      <c r="G109" s="97" t="s">
        <v>8186</v>
      </c>
      <c r="H109" s="97" t="s">
        <v>8187</v>
      </c>
      <c r="I109" s="97" t="s">
        <v>8188</v>
      </c>
      <c r="J109" s="97" t="s">
        <v>8189</v>
      </c>
      <c r="K109" s="97" t="s">
        <v>8190</v>
      </c>
      <c r="L109" s="97" t="s">
        <v>8191</v>
      </c>
      <c r="M109" s="97" t="s">
        <v>8192</v>
      </c>
      <c r="N109" s="144" t="s">
        <v>8193</v>
      </c>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M109" s="101">
        <v>1</v>
      </c>
    </row>
    <row r="110" spans="1:39" ht="15.75" customHeight="1" x14ac:dyDescent="0.25">
      <c r="A110" s="121" t="s">
        <v>208</v>
      </c>
      <c r="B110" s="122">
        <v>80</v>
      </c>
      <c r="C110" s="97" t="s">
        <v>203</v>
      </c>
      <c r="D110" s="97" t="s">
        <v>8194</v>
      </c>
      <c r="E110" s="97" t="s">
        <v>8195</v>
      </c>
      <c r="F110" s="97" t="s">
        <v>8196</v>
      </c>
      <c r="G110" s="97" t="s">
        <v>8197</v>
      </c>
      <c r="H110" s="97" t="s">
        <v>8198</v>
      </c>
      <c r="I110" s="97" t="s">
        <v>8199</v>
      </c>
      <c r="J110" s="97" t="s">
        <v>8200</v>
      </c>
      <c r="K110" s="97" t="s">
        <v>8201</v>
      </c>
      <c r="L110" s="97" t="s">
        <v>8202</v>
      </c>
      <c r="M110" s="97" t="s">
        <v>8203</v>
      </c>
      <c r="N110" s="144" t="s">
        <v>8204</v>
      </c>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M110" s="101">
        <v>1</v>
      </c>
    </row>
    <row r="111" spans="1:39" ht="15.75" customHeight="1" x14ac:dyDescent="0.25">
      <c r="A111" s="121" t="s">
        <v>209</v>
      </c>
      <c r="B111" s="122">
        <v>81</v>
      </c>
      <c r="C111" s="97" t="s">
        <v>210</v>
      </c>
      <c r="D111" s="97" t="s">
        <v>8205</v>
      </c>
      <c r="E111" s="97" t="s">
        <v>8206</v>
      </c>
      <c r="F111" s="97" t="s">
        <v>8207</v>
      </c>
      <c r="G111" s="97" t="s">
        <v>8208</v>
      </c>
      <c r="H111" s="97" t="s">
        <v>8209</v>
      </c>
      <c r="I111" s="97" t="s">
        <v>8210</v>
      </c>
      <c r="J111" s="97" t="s">
        <v>8211</v>
      </c>
      <c r="K111" s="97" t="s">
        <v>8212</v>
      </c>
      <c r="L111" s="97" t="s">
        <v>8213</v>
      </c>
      <c r="M111" s="97" t="s">
        <v>8214</v>
      </c>
      <c r="N111" s="144" t="s">
        <v>8215</v>
      </c>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M111" s="101">
        <v>1</v>
      </c>
    </row>
    <row r="112" spans="1:39" ht="15.75" customHeight="1" x14ac:dyDescent="0.25">
      <c r="A112" s="121" t="s">
        <v>211</v>
      </c>
      <c r="B112" s="122">
        <v>82</v>
      </c>
      <c r="C112" s="97" t="s">
        <v>210</v>
      </c>
      <c r="D112" s="97" t="s">
        <v>8216</v>
      </c>
      <c r="E112" s="97" t="s">
        <v>8217</v>
      </c>
      <c r="F112" s="97" t="s">
        <v>8218</v>
      </c>
      <c r="G112" s="97" t="s">
        <v>8219</v>
      </c>
      <c r="H112" s="97" t="s">
        <v>8220</v>
      </c>
      <c r="I112" s="97" t="s">
        <v>8221</v>
      </c>
      <c r="J112" s="97" t="s">
        <v>8222</v>
      </c>
      <c r="K112" s="97" t="s">
        <v>8223</v>
      </c>
      <c r="L112" s="97" t="s">
        <v>8224</v>
      </c>
      <c r="M112" s="97" t="s">
        <v>8225</v>
      </c>
      <c r="N112" s="144" t="s">
        <v>8226</v>
      </c>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M112" s="101">
        <v>1</v>
      </c>
    </row>
    <row r="113" spans="1:39" ht="15.75" customHeight="1" x14ac:dyDescent="0.25">
      <c r="A113" s="121" t="s">
        <v>212</v>
      </c>
      <c r="B113" s="122">
        <v>83</v>
      </c>
      <c r="C113" s="97" t="s">
        <v>210</v>
      </c>
      <c r="D113" s="97" t="s">
        <v>8227</v>
      </c>
      <c r="E113" s="97" t="s">
        <v>8228</v>
      </c>
      <c r="F113" s="97" t="s">
        <v>8229</v>
      </c>
      <c r="G113" s="97" t="s">
        <v>8230</v>
      </c>
      <c r="H113" s="97" t="s">
        <v>8231</v>
      </c>
      <c r="I113" s="97" t="s">
        <v>8232</v>
      </c>
      <c r="J113" s="97" t="s">
        <v>8233</v>
      </c>
      <c r="K113" s="97" t="s">
        <v>8234</v>
      </c>
      <c r="L113" s="97" t="s">
        <v>8235</v>
      </c>
      <c r="M113" s="97" t="s">
        <v>8236</v>
      </c>
      <c r="N113" s="144" t="s">
        <v>8237</v>
      </c>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M113" s="101">
        <v>1</v>
      </c>
    </row>
    <row r="114" spans="1:39" ht="15.75" customHeight="1" x14ac:dyDescent="0.25">
      <c r="A114" s="121" t="s">
        <v>213</v>
      </c>
      <c r="B114" s="122">
        <v>84</v>
      </c>
      <c r="C114" s="97" t="s">
        <v>210</v>
      </c>
      <c r="D114" s="97" t="s">
        <v>8238</v>
      </c>
      <c r="E114" s="97" t="s">
        <v>8239</v>
      </c>
      <c r="F114" s="97" t="s">
        <v>8240</v>
      </c>
      <c r="G114" s="97" t="s">
        <v>8241</v>
      </c>
      <c r="H114" s="97" t="s">
        <v>8242</v>
      </c>
      <c r="I114" s="97" t="s">
        <v>8243</v>
      </c>
      <c r="J114" s="97" t="s">
        <v>8244</v>
      </c>
      <c r="K114" s="97" t="s">
        <v>8245</v>
      </c>
      <c r="L114" s="97" t="s">
        <v>8246</v>
      </c>
      <c r="M114" s="97" t="s">
        <v>8247</v>
      </c>
      <c r="N114" s="144" t="s">
        <v>8248</v>
      </c>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M114" s="101">
        <v>1</v>
      </c>
    </row>
    <row r="115" spans="1:39" ht="15.75" customHeight="1" x14ac:dyDescent="0.25">
      <c r="A115" s="121" t="s">
        <v>214</v>
      </c>
      <c r="B115" s="122">
        <v>85</v>
      </c>
      <c r="C115" s="97" t="s">
        <v>210</v>
      </c>
      <c r="D115" s="97" t="s">
        <v>8249</v>
      </c>
      <c r="E115" s="97" t="s">
        <v>8250</v>
      </c>
      <c r="F115" s="97" t="s">
        <v>8251</v>
      </c>
      <c r="G115" s="97" t="s">
        <v>8252</v>
      </c>
      <c r="H115" s="97" t="s">
        <v>8253</v>
      </c>
      <c r="I115" s="97" t="s">
        <v>8254</v>
      </c>
      <c r="J115" s="97" t="s">
        <v>8255</v>
      </c>
      <c r="K115" s="97" t="s">
        <v>8256</v>
      </c>
      <c r="L115" s="97" t="s">
        <v>8257</v>
      </c>
      <c r="M115" s="97" t="s">
        <v>8258</v>
      </c>
      <c r="N115" s="144" t="s">
        <v>8259</v>
      </c>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M115" s="101">
        <v>1</v>
      </c>
    </row>
    <row r="116" spans="1:39" ht="15.75" customHeight="1" x14ac:dyDescent="0.25">
      <c r="A116" s="121" t="s">
        <v>215</v>
      </c>
      <c r="B116" s="122">
        <v>86</v>
      </c>
      <c r="C116" s="97" t="s">
        <v>216</v>
      </c>
      <c r="D116" s="97" t="s">
        <v>8260</v>
      </c>
      <c r="E116" s="97" t="s">
        <v>8261</v>
      </c>
      <c r="F116" s="97" t="s">
        <v>8262</v>
      </c>
      <c r="G116" s="97" t="s">
        <v>8263</v>
      </c>
      <c r="H116" s="97" t="s">
        <v>8264</v>
      </c>
      <c r="I116" s="97" t="s">
        <v>8265</v>
      </c>
      <c r="J116" s="97" t="s">
        <v>8266</v>
      </c>
      <c r="K116" s="97" t="s">
        <v>8267</v>
      </c>
      <c r="L116" s="97" t="s">
        <v>8268</v>
      </c>
      <c r="M116" s="97" t="s">
        <v>8269</v>
      </c>
      <c r="N116" s="144" t="s">
        <v>8270</v>
      </c>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M116" s="101">
        <v>1</v>
      </c>
    </row>
    <row r="117" spans="1:39" ht="15.75" customHeight="1" x14ac:dyDescent="0.25">
      <c r="A117" s="121" t="s">
        <v>217</v>
      </c>
      <c r="B117" s="122">
        <v>87</v>
      </c>
      <c r="C117" s="97" t="s">
        <v>216</v>
      </c>
      <c r="D117" s="97" t="s">
        <v>8271</v>
      </c>
      <c r="E117" s="97" t="s">
        <v>8272</v>
      </c>
      <c r="F117" s="97" t="s">
        <v>8273</v>
      </c>
      <c r="G117" s="97" t="s">
        <v>8274</v>
      </c>
      <c r="H117" s="97" t="s">
        <v>8275</v>
      </c>
      <c r="I117" s="97" t="s">
        <v>8276</v>
      </c>
      <c r="J117" s="97" t="s">
        <v>8277</v>
      </c>
      <c r="K117" s="97" t="s">
        <v>8278</v>
      </c>
      <c r="L117" s="97" t="s">
        <v>8279</v>
      </c>
      <c r="M117" s="97" t="s">
        <v>8280</v>
      </c>
      <c r="N117" s="144" t="s">
        <v>8281</v>
      </c>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M117" s="101">
        <v>1</v>
      </c>
    </row>
    <row r="118" spans="1:39" ht="15.75" customHeight="1" x14ac:dyDescent="0.25">
      <c r="A118" s="121" t="s">
        <v>218</v>
      </c>
      <c r="B118" s="122">
        <v>88</v>
      </c>
      <c r="C118" s="97" t="s">
        <v>216</v>
      </c>
      <c r="D118" s="97" t="s">
        <v>8282</v>
      </c>
      <c r="E118" s="97" t="s">
        <v>8283</v>
      </c>
      <c r="F118" s="97" t="s">
        <v>8284</v>
      </c>
      <c r="G118" s="97" t="s">
        <v>8285</v>
      </c>
      <c r="H118" s="97" t="s">
        <v>8286</v>
      </c>
      <c r="I118" s="97" t="s">
        <v>8287</v>
      </c>
      <c r="J118" s="97" t="s">
        <v>8288</v>
      </c>
      <c r="K118" s="97" t="s">
        <v>8289</v>
      </c>
      <c r="L118" s="97" t="s">
        <v>8290</v>
      </c>
      <c r="M118" s="97" t="s">
        <v>8291</v>
      </c>
      <c r="N118" s="144" t="s">
        <v>8292</v>
      </c>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M118" s="101">
        <v>1</v>
      </c>
    </row>
    <row r="119" spans="1:39" ht="15.75" customHeight="1" x14ac:dyDescent="0.25">
      <c r="A119" s="121" t="s">
        <v>219</v>
      </c>
      <c r="B119" s="122">
        <v>89</v>
      </c>
      <c r="C119" s="97" t="s">
        <v>216</v>
      </c>
      <c r="D119" s="97" t="s">
        <v>8293</v>
      </c>
      <c r="E119" s="97" t="s">
        <v>8294</v>
      </c>
      <c r="F119" s="97" t="s">
        <v>8295</v>
      </c>
      <c r="G119" s="97" t="s">
        <v>8296</v>
      </c>
      <c r="H119" s="97" t="s">
        <v>8297</v>
      </c>
      <c r="I119" s="97" t="s">
        <v>8298</v>
      </c>
      <c r="J119" s="97" t="s">
        <v>8299</v>
      </c>
      <c r="K119" s="97" t="s">
        <v>8300</v>
      </c>
      <c r="L119" s="97" t="s">
        <v>8301</v>
      </c>
      <c r="M119" s="97" t="s">
        <v>8302</v>
      </c>
      <c r="N119" s="144" t="s">
        <v>8303</v>
      </c>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M119" s="101">
        <v>1</v>
      </c>
    </row>
    <row r="120" spans="1:39" ht="15.75" customHeight="1" x14ac:dyDescent="0.25">
      <c r="A120" s="121" t="s">
        <v>220</v>
      </c>
      <c r="B120" s="122">
        <v>90</v>
      </c>
      <c r="C120" s="97" t="s">
        <v>216</v>
      </c>
      <c r="D120" s="97" t="s">
        <v>8304</v>
      </c>
      <c r="E120" s="97" t="s">
        <v>8305</v>
      </c>
      <c r="F120" s="97" t="s">
        <v>8306</v>
      </c>
      <c r="G120" s="97" t="s">
        <v>8307</v>
      </c>
      <c r="H120" s="97" t="s">
        <v>8308</v>
      </c>
      <c r="I120" s="97" t="s">
        <v>8309</v>
      </c>
      <c r="J120" s="97" t="s">
        <v>8310</v>
      </c>
      <c r="K120" s="97" t="s">
        <v>8311</v>
      </c>
      <c r="L120" s="97" t="s">
        <v>8312</v>
      </c>
      <c r="M120" s="97" t="s">
        <v>8313</v>
      </c>
      <c r="N120" s="144" t="s">
        <v>8314</v>
      </c>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M120" s="101">
        <v>1</v>
      </c>
    </row>
    <row r="121" spans="1:39" ht="15.75" customHeight="1" x14ac:dyDescent="0.25">
      <c r="A121" s="121" t="s">
        <v>221</v>
      </c>
      <c r="B121" s="122">
        <v>91</v>
      </c>
      <c r="C121" s="97" t="s">
        <v>222</v>
      </c>
      <c r="D121" s="97" t="s">
        <v>8315</v>
      </c>
      <c r="E121" s="97" t="s">
        <v>8316</v>
      </c>
      <c r="F121" s="97" t="s">
        <v>8317</v>
      </c>
      <c r="G121" s="97" t="s">
        <v>8318</v>
      </c>
      <c r="H121" s="97" t="s">
        <v>8319</v>
      </c>
      <c r="I121" s="97" t="s">
        <v>8320</v>
      </c>
      <c r="J121" s="97" t="s">
        <v>8321</v>
      </c>
      <c r="K121" s="97" t="s">
        <v>8322</v>
      </c>
      <c r="L121" s="97" t="s">
        <v>8323</v>
      </c>
      <c r="M121" s="97" t="s">
        <v>8324</v>
      </c>
      <c r="N121" s="144" t="s">
        <v>8325</v>
      </c>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M121" s="101">
        <v>1</v>
      </c>
    </row>
    <row r="122" spans="1:39" ht="15.75" customHeight="1" x14ac:dyDescent="0.25">
      <c r="A122" s="121" t="s">
        <v>223</v>
      </c>
      <c r="B122" s="122">
        <v>92</v>
      </c>
      <c r="C122" s="97" t="s">
        <v>222</v>
      </c>
      <c r="D122" s="97" t="s">
        <v>8326</v>
      </c>
      <c r="E122" s="97" t="s">
        <v>8327</v>
      </c>
      <c r="F122" s="97" t="s">
        <v>8328</v>
      </c>
      <c r="G122" s="97" t="s">
        <v>8329</v>
      </c>
      <c r="H122" s="97" t="s">
        <v>8330</v>
      </c>
      <c r="I122" s="97" t="s">
        <v>8331</v>
      </c>
      <c r="J122" s="97" t="s">
        <v>8332</v>
      </c>
      <c r="K122" s="97" t="s">
        <v>8333</v>
      </c>
      <c r="L122" s="97" t="s">
        <v>8334</v>
      </c>
      <c r="M122" s="97" t="s">
        <v>8335</v>
      </c>
      <c r="N122" s="144" t="s">
        <v>8336</v>
      </c>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M122" s="101">
        <v>1</v>
      </c>
    </row>
    <row r="123" spans="1:39" ht="15.75" customHeight="1" x14ac:dyDescent="0.25">
      <c r="A123" s="121" t="s">
        <v>224</v>
      </c>
      <c r="B123" s="122">
        <v>93</v>
      </c>
      <c r="C123" s="97" t="s">
        <v>222</v>
      </c>
      <c r="D123" s="97" t="s">
        <v>8337</v>
      </c>
      <c r="E123" s="97" t="s">
        <v>8338</v>
      </c>
      <c r="F123" s="97" t="s">
        <v>8339</v>
      </c>
      <c r="G123" s="97" t="s">
        <v>8340</v>
      </c>
      <c r="H123" s="97" t="s">
        <v>8341</v>
      </c>
      <c r="I123" s="97" t="s">
        <v>8342</v>
      </c>
      <c r="J123" s="97" t="s">
        <v>8343</v>
      </c>
      <c r="K123" s="97" t="s">
        <v>8344</v>
      </c>
      <c r="L123" s="97" t="s">
        <v>8345</v>
      </c>
      <c r="M123" s="97" t="s">
        <v>8346</v>
      </c>
      <c r="N123" s="144" t="s">
        <v>8347</v>
      </c>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M123" s="101">
        <v>1</v>
      </c>
    </row>
    <row r="124" spans="1:39" ht="15.75" customHeight="1" x14ac:dyDescent="0.25">
      <c r="A124" s="121" t="s">
        <v>225</v>
      </c>
      <c r="B124" s="122">
        <v>94</v>
      </c>
      <c r="C124" s="97" t="s">
        <v>222</v>
      </c>
      <c r="D124" s="97" t="s">
        <v>8348</v>
      </c>
      <c r="E124" s="97" t="s">
        <v>8349</v>
      </c>
      <c r="F124" s="97" t="s">
        <v>8350</v>
      </c>
      <c r="G124" s="97" t="s">
        <v>8351</v>
      </c>
      <c r="H124" s="97" t="s">
        <v>8352</v>
      </c>
      <c r="I124" s="97" t="s">
        <v>8353</v>
      </c>
      <c r="J124" s="97" t="s">
        <v>8354</v>
      </c>
      <c r="K124" s="97" t="s">
        <v>8355</v>
      </c>
      <c r="L124" s="97" t="s">
        <v>8356</v>
      </c>
      <c r="M124" s="97" t="s">
        <v>8357</v>
      </c>
      <c r="N124" s="144" t="s">
        <v>8358</v>
      </c>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M124" s="101">
        <v>1</v>
      </c>
    </row>
    <row r="125" spans="1:39" ht="15.75" customHeight="1" x14ac:dyDescent="0.25">
      <c r="A125" s="121" t="s">
        <v>226</v>
      </c>
      <c r="B125" s="122">
        <v>95</v>
      </c>
      <c r="C125" s="97" t="s">
        <v>222</v>
      </c>
      <c r="D125" s="97" t="s">
        <v>8359</v>
      </c>
      <c r="E125" s="97" t="s">
        <v>8360</v>
      </c>
      <c r="F125" s="97" t="s">
        <v>8361</v>
      </c>
      <c r="G125" s="97" t="s">
        <v>8362</v>
      </c>
      <c r="H125" s="97" t="s">
        <v>8363</v>
      </c>
      <c r="I125" s="97" t="s">
        <v>8364</v>
      </c>
      <c r="J125" s="97" t="s">
        <v>8365</v>
      </c>
      <c r="K125" s="97" t="s">
        <v>8366</v>
      </c>
      <c r="L125" s="97" t="s">
        <v>8367</v>
      </c>
      <c r="M125" s="97" t="s">
        <v>8368</v>
      </c>
      <c r="N125" s="144" t="s">
        <v>8369</v>
      </c>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M125" s="101">
        <v>1</v>
      </c>
    </row>
    <row r="126" spans="1:39" ht="15.75" customHeight="1" x14ac:dyDescent="0.25">
      <c r="A126" s="121" t="s">
        <v>227</v>
      </c>
      <c r="B126" s="122">
        <v>96</v>
      </c>
      <c r="C126" s="97" t="s">
        <v>228</v>
      </c>
      <c r="D126" s="97" t="s">
        <v>8370</v>
      </c>
      <c r="E126" s="97" t="s">
        <v>8371</v>
      </c>
      <c r="F126" s="97" t="s">
        <v>8372</v>
      </c>
      <c r="G126" s="97" t="s">
        <v>8373</v>
      </c>
      <c r="H126" s="97" t="s">
        <v>8374</v>
      </c>
      <c r="I126" s="97" t="s">
        <v>8375</v>
      </c>
      <c r="J126" s="97" t="s">
        <v>8376</v>
      </c>
      <c r="K126" s="97" t="s">
        <v>8377</v>
      </c>
      <c r="L126" s="97" t="s">
        <v>8378</v>
      </c>
      <c r="M126" s="97" t="s">
        <v>8379</v>
      </c>
      <c r="N126" s="144" t="s">
        <v>8380</v>
      </c>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M126" s="101">
        <v>1</v>
      </c>
    </row>
    <row r="127" spans="1:39" ht="15.75" customHeight="1" x14ac:dyDescent="0.25">
      <c r="A127" s="121" t="s">
        <v>229</v>
      </c>
      <c r="B127" s="122">
        <v>97</v>
      </c>
      <c r="C127" s="97" t="s">
        <v>228</v>
      </c>
      <c r="D127" s="97" t="s">
        <v>8381</v>
      </c>
      <c r="E127" s="97" t="s">
        <v>8382</v>
      </c>
      <c r="F127" s="97" t="s">
        <v>8383</v>
      </c>
      <c r="G127" s="97" t="s">
        <v>8384</v>
      </c>
      <c r="H127" s="97" t="s">
        <v>8385</v>
      </c>
      <c r="I127" s="97" t="s">
        <v>8386</v>
      </c>
      <c r="J127" s="97" t="s">
        <v>8387</v>
      </c>
      <c r="K127" s="97" t="s">
        <v>8388</v>
      </c>
      <c r="L127" s="97" t="s">
        <v>8389</v>
      </c>
      <c r="M127" s="97" t="s">
        <v>8390</v>
      </c>
      <c r="N127" s="144" t="s">
        <v>8391</v>
      </c>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M127" s="101">
        <v>1</v>
      </c>
    </row>
    <row r="128" spans="1:39" ht="15.75" customHeight="1" x14ac:dyDescent="0.25">
      <c r="A128" s="121" t="s">
        <v>230</v>
      </c>
      <c r="B128" s="122">
        <v>98</v>
      </c>
      <c r="C128" s="97" t="s">
        <v>228</v>
      </c>
      <c r="D128" s="97" t="s">
        <v>8392</v>
      </c>
      <c r="E128" s="97" t="s">
        <v>8393</v>
      </c>
      <c r="F128" s="97" t="s">
        <v>8394</v>
      </c>
      <c r="G128" s="97" t="s">
        <v>8395</v>
      </c>
      <c r="H128" s="97" t="s">
        <v>8396</v>
      </c>
      <c r="I128" s="97" t="s">
        <v>8397</v>
      </c>
      <c r="J128" s="97" t="s">
        <v>8398</v>
      </c>
      <c r="K128" s="97" t="s">
        <v>8399</v>
      </c>
      <c r="L128" s="97" t="s">
        <v>8400</v>
      </c>
      <c r="M128" s="97" t="s">
        <v>8401</v>
      </c>
      <c r="N128" s="144" t="s">
        <v>8402</v>
      </c>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M128" s="101">
        <v>1</v>
      </c>
    </row>
    <row r="129" spans="1:39" ht="15.75" customHeight="1" x14ac:dyDescent="0.25">
      <c r="A129" s="121" t="s">
        <v>231</v>
      </c>
      <c r="B129" s="122">
        <v>99</v>
      </c>
      <c r="C129" s="97" t="s">
        <v>228</v>
      </c>
      <c r="D129" s="97" t="s">
        <v>8403</v>
      </c>
      <c r="E129" s="97" t="s">
        <v>8404</v>
      </c>
      <c r="F129" s="97" t="s">
        <v>8405</v>
      </c>
      <c r="G129" s="97" t="s">
        <v>8406</v>
      </c>
      <c r="H129" s="97" t="s">
        <v>8407</v>
      </c>
      <c r="I129" s="97" t="s">
        <v>8408</v>
      </c>
      <c r="J129" s="97" t="s">
        <v>8409</v>
      </c>
      <c r="K129" s="97" t="s">
        <v>8410</v>
      </c>
      <c r="L129" s="97" t="s">
        <v>8411</v>
      </c>
      <c r="M129" s="97" t="s">
        <v>8412</v>
      </c>
      <c r="N129" s="144" t="s">
        <v>8413</v>
      </c>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M129" s="101">
        <v>1</v>
      </c>
    </row>
    <row r="130" spans="1:39" ht="15.75" customHeight="1" x14ac:dyDescent="0.25">
      <c r="A130" s="121" t="s">
        <v>232</v>
      </c>
      <c r="B130" s="122">
        <v>100</v>
      </c>
      <c r="C130" s="97" t="s">
        <v>228</v>
      </c>
      <c r="D130" s="97" t="s">
        <v>8414</v>
      </c>
      <c r="E130" s="97" t="s">
        <v>8415</v>
      </c>
      <c r="F130" s="97" t="s">
        <v>8416</v>
      </c>
      <c r="G130" s="97" t="s">
        <v>8417</v>
      </c>
      <c r="H130" s="97" t="s">
        <v>8418</v>
      </c>
      <c r="I130" s="97" t="s">
        <v>8419</v>
      </c>
      <c r="J130" s="97" t="s">
        <v>8420</v>
      </c>
      <c r="K130" s="97" t="s">
        <v>8421</v>
      </c>
      <c r="L130" s="97" t="s">
        <v>8422</v>
      </c>
      <c r="M130" s="97" t="s">
        <v>8423</v>
      </c>
      <c r="N130" s="144" t="s">
        <v>8424</v>
      </c>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M130" s="101">
        <v>1</v>
      </c>
    </row>
    <row r="131" spans="1:39" ht="15.75" customHeight="1" x14ac:dyDescent="0.25">
      <c r="A131" s="121"/>
      <c r="B131" s="122"/>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M131" s="101">
        <v>1</v>
      </c>
    </row>
    <row r="132" spans="1:39" ht="15.75" customHeight="1" x14ac:dyDescent="0.25">
      <c r="A132" s="121"/>
      <c r="B132" s="122"/>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M132" s="101">
        <v>1</v>
      </c>
    </row>
    <row r="133" spans="1:39" ht="15.75" customHeight="1" x14ac:dyDescent="0.25">
      <c r="A133" s="121"/>
      <c r="B133" s="122"/>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M133" s="101">
        <v>1</v>
      </c>
    </row>
    <row r="134" spans="1:39" ht="15.75" customHeight="1" x14ac:dyDescent="0.25">
      <c r="A134" s="121"/>
      <c r="B134" s="122"/>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M134" s="101">
        <v>1</v>
      </c>
    </row>
    <row r="135" spans="1:39" ht="15.75" customHeight="1" x14ac:dyDescent="0.25">
      <c r="A135" s="121"/>
      <c r="B135" s="122"/>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M135" s="101">
        <v>1</v>
      </c>
    </row>
    <row r="136" spans="1:39" ht="15.75" customHeight="1" x14ac:dyDescent="0.25">
      <c r="A136" s="121"/>
      <c r="B136" s="122"/>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M136" s="101">
        <v>1</v>
      </c>
    </row>
    <row r="137" spans="1:39" ht="15.75" customHeight="1" x14ac:dyDescent="0.25">
      <c r="A137" s="121"/>
      <c r="B137" s="122"/>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c r="AA137" s="97"/>
      <c r="AB137" s="97"/>
      <c r="AC137" s="97"/>
      <c r="AD137" s="97"/>
      <c r="AE137" s="97"/>
      <c r="AF137" s="97"/>
      <c r="AG137" s="97"/>
      <c r="AH137" s="97"/>
      <c r="AI137" s="97"/>
      <c r="AJ137" s="97"/>
      <c r="AK137" s="97"/>
      <c r="AM137" s="101">
        <v>1</v>
      </c>
    </row>
    <row r="138" spans="1:39" ht="15.75" customHeight="1" x14ac:dyDescent="0.25">
      <c r="A138" s="121"/>
      <c r="B138" s="122"/>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c r="AG138" s="97"/>
      <c r="AH138" s="97"/>
      <c r="AI138" s="97"/>
      <c r="AJ138" s="97"/>
      <c r="AK138" s="97"/>
      <c r="AM138" s="101">
        <v>1</v>
      </c>
    </row>
    <row r="139" spans="1:39" ht="15.75" customHeight="1" x14ac:dyDescent="0.25">
      <c r="A139" s="121"/>
      <c r="B139" s="122"/>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M139" s="101">
        <v>1</v>
      </c>
    </row>
    <row r="140" spans="1:39" ht="15.75" customHeight="1" x14ac:dyDescent="0.25">
      <c r="A140" s="121"/>
      <c r="B140" s="122"/>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M140" s="101">
        <v>1</v>
      </c>
    </row>
    <row r="141" spans="1:39" ht="15.75" customHeight="1" x14ac:dyDescent="0.25">
      <c r="A141" s="121"/>
      <c r="B141" s="122"/>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M141" s="101">
        <v>1</v>
      </c>
    </row>
    <row r="142" spans="1:39" ht="15.75" customHeight="1" x14ac:dyDescent="0.25">
      <c r="A142" s="121"/>
      <c r="B142" s="122"/>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M142" s="101">
        <v>1</v>
      </c>
    </row>
    <row r="143" spans="1:39" ht="15.75" customHeight="1" x14ac:dyDescent="0.25">
      <c r="A143" s="121"/>
      <c r="B143" s="122"/>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M143" s="101">
        <v>1</v>
      </c>
    </row>
    <row r="144" spans="1:39" ht="15.75" customHeight="1" x14ac:dyDescent="0.25">
      <c r="A144" s="121"/>
      <c r="B144" s="122"/>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M144" s="101">
        <v>1</v>
      </c>
    </row>
    <row r="145" spans="1:39" ht="15.75" customHeight="1" x14ac:dyDescent="0.25">
      <c r="A145" s="121"/>
      <c r="B145" s="122"/>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c r="AA145" s="97"/>
      <c r="AB145" s="97"/>
      <c r="AC145" s="97"/>
      <c r="AD145" s="97"/>
      <c r="AE145" s="97"/>
      <c r="AF145" s="97"/>
      <c r="AG145" s="97"/>
      <c r="AH145" s="97"/>
      <c r="AI145" s="97"/>
      <c r="AJ145" s="97"/>
      <c r="AK145" s="97"/>
      <c r="AM145" s="101">
        <v>1</v>
      </c>
    </row>
    <row r="146" spans="1:39" ht="15.75" customHeight="1" x14ac:dyDescent="0.25">
      <c r="A146" s="121"/>
      <c r="B146" s="122"/>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c r="AA146" s="97"/>
      <c r="AB146" s="97"/>
      <c r="AC146" s="97"/>
      <c r="AD146" s="97"/>
      <c r="AE146" s="97"/>
      <c r="AF146" s="97"/>
      <c r="AG146" s="97"/>
      <c r="AH146" s="97"/>
      <c r="AI146" s="97"/>
      <c r="AJ146" s="97"/>
      <c r="AK146" s="97"/>
      <c r="AM146" s="101">
        <v>1</v>
      </c>
    </row>
    <row r="147" spans="1:39" ht="15.75" customHeight="1" x14ac:dyDescent="0.25">
      <c r="A147" s="121"/>
      <c r="B147" s="122"/>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c r="AA147" s="97"/>
      <c r="AB147" s="97"/>
      <c r="AC147" s="97"/>
      <c r="AD147" s="97"/>
      <c r="AE147" s="97"/>
      <c r="AF147" s="97"/>
      <c r="AG147" s="97"/>
      <c r="AH147" s="97"/>
      <c r="AI147" s="97"/>
      <c r="AJ147" s="97"/>
      <c r="AK147" s="97"/>
      <c r="AM147" s="101">
        <v>1</v>
      </c>
    </row>
    <row r="148" spans="1:39" ht="15.75" customHeight="1" x14ac:dyDescent="0.25">
      <c r="A148" s="121"/>
      <c r="B148" s="122"/>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c r="AG148" s="97"/>
      <c r="AH148" s="97"/>
      <c r="AI148" s="97"/>
      <c r="AJ148" s="97"/>
      <c r="AK148" s="97"/>
      <c r="AM148" s="101">
        <v>1</v>
      </c>
    </row>
    <row r="149" spans="1:39" ht="15.75" customHeight="1" x14ac:dyDescent="0.25">
      <c r="A149" s="121"/>
      <c r="B149" s="122"/>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E149" s="97"/>
      <c r="AF149" s="97"/>
      <c r="AG149" s="97"/>
      <c r="AH149" s="97"/>
      <c r="AI149" s="97"/>
      <c r="AJ149" s="97"/>
      <c r="AK149" s="97"/>
      <c r="AM149" s="101">
        <v>1</v>
      </c>
    </row>
    <row r="150" spans="1:39" ht="15.75" customHeight="1" x14ac:dyDescent="0.25">
      <c r="A150" s="121"/>
      <c r="B150" s="122"/>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M150" s="101">
        <v>1</v>
      </c>
    </row>
    <row r="151" spans="1:39" ht="15.75" customHeight="1" x14ac:dyDescent="0.25">
      <c r="A151" s="121"/>
      <c r="B151" s="122"/>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c r="AA151" s="97"/>
      <c r="AB151" s="97"/>
      <c r="AC151" s="97"/>
      <c r="AD151" s="97"/>
      <c r="AE151" s="97"/>
      <c r="AF151" s="97"/>
      <c r="AG151" s="97"/>
      <c r="AH151" s="97"/>
      <c r="AI151" s="97"/>
      <c r="AJ151" s="97"/>
      <c r="AK151" s="97"/>
      <c r="AM151" s="101">
        <v>1</v>
      </c>
    </row>
    <row r="152" spans="1:39" ht="15.75" customHeight="1" x14ac:dyDescent="0.25">
      <c r="A152" s="121"/>
      <c r="B152" s="122"/>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c r="AA152" s="97"/>
      <c r="AB152" s="97"/>
      <c r="AC152" s="97"/>
      <c r="AD152" s="97"/>
      <c r="AE152" s="97"/>
      <c r="AF152" s="97"/>
      <c r="AG152" s="97"/>
      <c r="AH152" s="97"/>
      <c r="AI152" s="97"/>
      <c r="AJ152" s="97"/>
      <c r="AK152" s="97"/>
      <c r="AM152" s="101">
        <v>1</v>
      </c>
    </row>
    <row r="153" spans="1:39" ht="15.75" customHeight="1" x14ac:dyDescent="0.25">
      <c r="A153" s="121"/>
      <c r="B153" s="122"/>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c r="AG153" s="97"/>
      <c r="AH153" s="97"/>
      <c r="AI153" s="97"/>
      <c r="AJ153" s="97"/>
      <c r="AK153" s="97"/>
      <c r="AM153" s="101">
        <v>1</v>
      </c>
    </row>
    <row r="154" spans="1:39" ht="15.75" customHeight="1" x14ac:dyDescent="0.25">
      <c r="A154" s="121"/>
      <c r="B154" s="122"/>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M154" s="101">
        <v>1</v>
      </c>
    </row>
    <row r="155" spans="1:39" ht="15.75" customHeight="1" x14ac:dyDescent="0.25">
      <c r="A155" s="121"/>
      <c r="B155" s="122"/>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M155" s="101">
        <v>1</v>
      </c>
    </row>
    <row r="156" spans="1:39" ht="15.75" customHeight="1" x14ac:dyDescent="0.25">
      <c r="A156" s="121"/>
      <c r="B156" s="122"/>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c r="AA156" s="97"/>
      <c r="AB156" s="97"/>
      <c r="AC156" s="97"/>
      <c r="AD156" s="97"/>
      <c r="AE156" s="97"/>
      <c r="AF156" s="97"/>
      <c r="AG156" s="97"/>
      <c r="AH156" s="97"/>
      <c r="AI156" s="97"/>
      <c r="AJ156" s="97"/>
      <c r="AK156" s="97"/>
      <c r="AM156" s="101">
        <v>1</v>
      </c>
    </row>
    <row r="157" spans="1:39" ht="15.75" customHeight="1" x14ac:dyDescent="0.25">
      <c r="A157" s="121"/>
      <c r="B157" s="122"/>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c r="AA157" s="97"/>
      <c r="AB157" s="97"/>
      <c r="AC157" s="97"/>
      <c r="AD157" s="97"/>
      <c r="AE157" s="97"/>
      <c r="AF157" s="97"/>
      <c r="AG157" s="97"/>
      <c r="AH157" s="97"/>
      <c r="AI157" s="97"/>
      <c r="AJ157" s="97"/>
      <c r="AK157" s="97"/>
      <c r="AM157" s="101">
        <v>1</v>
      </c>
    </row>
    <row r="158" spans="1:39" ht="15.75" customHeight="1" x14ac:dyDescent="0.25">
      <c r="A158" s="121"/>
      <c r="B158" s="122"/>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M158" s="101">
        <v>1</v>
      </c>
    </row>
    <row r="159" spans="1:39" ht="15.75" customHeight="1" x14ac:dyDescent="0.25">
      <c r="A159" s="121"/>
      <c r="B159" s="122"/>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M159" s="101">
        <v>1</v>
      </c>
    </row>
    <row r="160" spans="1:39" ht="15.75" customHeight="1" x14ac:dyDescent="0.25">
      <c r="A160" s="121"/>
      <c r="B160" s="122"/>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c r="AA160" s="97"/>
      <c r="AB160" s="97"/>
      <c r="AC160" s="97"/>
      <c r="AD160" s="97"/>
      <c r="AE160" s="97"/>
      <c r="AF160" s="97"/>
      <c r="AG160" s="97"/>
      <c r="AH160" s="97"/>
      <c r="AI160" s="97"/>
      <c r="AJ160" s="97"/>
      <c r="AK160" s="97"/>
      <c r="AM160" s="101">
        <v>1</v>
      </c>
    </row>
    <row r="161" spans="1:39" ht="15.75" customHeight="1" x14ac:dyDescent="0.25">
      <c r="A161" s="121"/>
      <c r="B161" s="122"/>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M161" s="101">
        <v>1</v>
      </c>
    </row>
    <row r="162" spans="1:39" ht="15.75" customHeight="1" x14ac:dyDescent="0.25">
      <c r="A162" s="121"/>
      <c r="B162" s="122"/>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c r="AA162" s="97"/>
      <c r="AB162" s="97"/>
      <c r="AC162" s="97"/>
      <c r="AD162" s="97"/>
      <c r="AE162" s="97"/>
      <c r="AF162" s="97"/>
      <c r="AG162" s="97"/>
      <c r="AH162" s="97"/>
      <c r="AI162" s="97"/>
      <c r="AJ162" s="97"/>
      <c r="AK162" s="97"/>
      <c r="AM162" s="101">
        <v>1</v>
      </c>
    </row>
    <row r="163" spans="1:39" ht="15.75" customHeight="1" x14ac:dyDescent="0.25">
      <c r="A163" s="121"/>
      <c r="B163" s="122"/>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c r="AG163" s="97"/>
      <c r="AH163" s="97"/>
      <c r="AI163" s="97"/>
      <c r="AJ163" s="97"/>
      <c r="AK163" s="97"/>
      <c r="AM163" s="101">
        <v>1</v>
      </c>
    </row>
    <row r="164" spans="1:39" ht="15.75" customHeight="1" x14ac:dyDescent="0.25">
      <c r="A164" s="121"/>
      <c r="B164" s="122"/>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M164" s="101">
        <v>1</v>
      </c>
    </row>
    <row r="165" spans="1:39" ht="15.75" customHeight="1" x14ac:dyDescent="0.25">
      <c r="A165" s="121"/>
      <c r="B165" s="122"/>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c r="AA165" s="97"/>
      <c r="AB165" s="97"/>
      <c r="AC165" s="97"/>
      <c r="AD165" s="97"/>
      <c r="AE165" s="97"/>
      <c r="AF165" s="97"/>
      <c r="AG165" s="97"/>
      <c r="AH165" s="97"/>
      <c r="AI165" s="97"/>
      <c r="AJ165" s="97"/>
      <c r="AK165" s="97"/>
      <c r="AM165" s="101">
        <v>1</v>
      </c>
    </row>
    <row r="166" spans="1:39" ht="15.75" customHeight="1" x14ac:dyDescent="0.25">
      <c r="A166" s="121"/>
      <c r="B166" s="122"/>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97"/>
      <c r="AE166" s="97"/>
      <c r="AF166" s="97"/>
      <c r="AG166" s="97"/>
      <c r="AH166" s="97"/>
      <c r="AI166" s="97"/>
      <c r="AJ166" s="97"/>
      <c r="AK166" s="97"/>
      <c r="AM166" s="101">
        <v>1</v>
      </c>
    </row>
    <row r="167" spans="1:39" ht="15.75" customHeight="1" x14ac:dyDescent="0.25">
      <c r="A167" s="121"/>
      <c r="B167" s="122"/>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M167" s="101">
        <v>1</v>
      </c>
    </row>
    <row r="168" spans="1:39" ht="15.75" customHeight="1" x14ac:dyDescent="0.25">
      <c r="A168" s="121"/>
      <c r="B168" s="122"/>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M168" s="101">
        <v>1</v>
      </c>
    </row>
    <row r="169" spans="1:39" ht="15.75" customHeight="1" x14ac:dyDescent="0.25">
      <c r="A169" s="121"/>
      <c r="B169" s="122"/>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M169" s="101">
        <v>1</v>
      </c>
    </row>
    <row r="170" spans="1:39" ht="15.75" customHeight="1" x14ac:dyDescent="0.25">
      <c r="A170" s="121"/>
      <c r="B170" s="122"/>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E170" s="97"/>
      <c r="AF170" s="97"/>
      <c r="AG170" s="97"/>
      <c r="AH170" s="97"/>
      <c r="AI170" s="97"/>
      <c r="AJ170" s="97"/>
      <c r="AK170" s="97"/>
      <c r="AM170" s="101">
        <v>1</v>
      </c>
    </row>
    <row r="171" spans="1:39" ht="15.75" customHeight="1" x14ac:dyDescent="0.25">
      <c r="A171" s="121"/>
      <c r="B171" s="122"/>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M171" s="101">
        <v>1</v>
      </c>
    </row>
    <row r="172" spans="1:39" ht="15.75" customHeight="1" x14ac:dyDescent="0.25">
      <c r="A172" s="121"/>
      <c r="B172" s="122"/>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M172" s="101">
        <v>1</v>
      </c>
    </row>
    <row r="173" spans="1:39" ht="15.75" customHeight="1" x14ac:dyDescent="0.25">
      <c r="A173" s="121"/>
      <c r="B173" s="122"/>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M173" s="101">
        <v>1</v>
      </c>
    </row>
    <row r="174" spans="1:39" ht="15.75" customHeight="1" x14ac:dyDescent="0.25">
      <c r="A174" s="121"/>
      <c r="B174" s="122"/>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M174" s="101">
        <v>1</v>
      </c>
    </row>
    <row r="175" spans="1:39" ht="15.75" customHeight="1" x14ac:dyDescent="0.25">
      <c r="A175" s="121"/>
      <c r="B175" s="122"/>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c r="AA175" s="97"/>
      <c r="AB175" s="97"/>
      <c r="AC175" s="97"/>
      <c r="AD175" s="97"/>
      <c r="AE175" s="97"/>
      <c r="AF175" s="97"/>
      <c r="AG175" s="97"/>
      <c r="AH175" s="97"/>
      <c r="AI175" s="97"/>
      <c r="AJ175" s="97"/>
      <c r="AK175" s="97"/>
      <c r="AM175" s="101">
        <v>1</v>
      </c>
    </row>
    <row r="176" spans="1:39" ht="15.75" customHeight="1" x14ac:dyDescent="0.25">
      <c r="A176" s="121"/>
      <c r="B176" s="122"/>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M176" s="101">
        <v>1</v>
      </c>
    </row>
    <row r="177" spans="1:39" ht="15.75" customHeight="1" x14ac:dyDescent="0.25">
      <c r="A177" s="121"/>
      <c r="B177" s="122"/>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c r="AA177" s="97"/>
      <c r="AB177" s="97"/>
      <c r="AC177" s="97"/>
      <c r="AD177" s="97"/>
      <c r="AE177" s="97"/>
      <c r="AF177" s="97"/>
      <c r="AG177" s="97"/>
      <c r="AH177" s="97"/>
      <c r="AI177" s="97"/>
      <c r="AJ177" s="97"/>
      <c r="AK177" s="97"/>
      <c r="AM177" s="101">
        <v>1</v>
      </c>
    </row>
    <row r="178" spans="1:39" ht="15.75" customHeight="1" x14ac:dyDescent="0.25">
      <c r="A178" s="121"/>
      <c r="B178" s="122"/>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97"/>
      <c r="AM178" s="101">
        <v>1</v>
      </c>
    </row>
    <row r="179" spans="1:39" ht="15.75" customHeight="1" x14ac:dyDescent="0.25">
      <c r="A179" s="121"/>
      <c r="B179" s="122"/>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M179" s="101">
        <v>1</v>
      </c>
    </row>
    <row r="180" spans="1:39" ht="15.75" customHeight="1" x14ac:dyDescent="0.25">
      <c r="A180" s="121"/>
      <c r="B180" s="122"/>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M180" s="101">
        <v>1</v>
      </c>
    </row>
    <row r="181" spans="1:39" ht="15.75" customHeight="1" x14ac:dyDescent="0.25">
      <c r="A181" s="121"/>
      <c r="B181" s="122"/>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M181" s="101">
        <v>1</v>
      </c>
    </row>
    <row r="182" spans="1:39" ht="15.75" customHeight="1" x14ac:dyDescent="0.25">
      <c r="A182" s="121"/>
      <c r="B182" s="122"/>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c r="AA182" s="97"/>
      <c r="AB182" s="97"/>
      <c r="AC182" s="97"/>
      <c r="AD182" s="97"/>
      <c r="AE182" s="97"/>
      <c r="AF182" s="97"/>
      <c r="AG182" s="97"/>
      <c r="AH182" s="97"/>
      <c r="AI182" s="97"/>
      <c r="AJ182" s="97"/>
      <c r="AK182" s="97"/>
      <c r="AM182" s="101">
        <v>1</v>
      </c>
    </row>
    <row r="183" spans="1:39" ht="15.75" customHeight="1" x14ac:dyDescent="0.25">
      <c r="A183" s="121"/>
      <c r="B183" s="122"/>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97"/>
      <c r="AM183" s="101">
        <v>1</v>
      </c>
    </row>
    <row r="184" spans="1:39" ht="15.75" customHeight="1" x14ac:dyDescent="0.25">
      <c r="A184" s="121"/>
      <c r="B184" s="122"/>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M184" s="101">
        <v>1</v>
      </c>
    </row>
    <row r="185" spans="1:39" ht="15.75" customHeight="1" x14ac:dyDescent="0.25">
      <c r="A185" s="121"/>
      <c r="B185" s="122"/>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B185" s="97"/>
      <c r="AC185" s="97"/>
      <c r="AD185" s="97"/>
      <c r="AE185" s="97"/>
      <c r="AF185" s="97"/>
      <c r="AG185" s="97"/>
      <c r="AH185" s="97"/>
      <c r="AI185" s="97"/>
      <c r="AJ185" s="97"/>
      <c r="AK185" s="97"/>
      <c r="AM185" s="101">
        <v>1</v>
      </c>
    </row>
    <row r="186" spans="1:39" ht="15.75" customHeight="1" x14ac:dyDescent="0.25">
      <c r="A186" s="121"/>
      <c r="B186" s="122"/>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97"/>
      <c r="AC186" s="97"/>
      <c r="AD186" s="97"/>
      <c r="AE186" s="97"/>
      <c r="AF186" s="97"/>
      <c r="AG186" s="97"/>
      <c r="AH186" s="97"/>
      <c r="AI186" s="97"/>
      <c r="AJ186" s="97"/>
      <c r="AK186" s="97"/>
      <c r="AM186" s="101">
        <v>1</v>
      </c>
    </row>
    <row r="187" spans="1:39" ht="15.75" customHeight="1" x14ac:dyDescent="0.25">
      <c r="A187" s="121"/>
      <c r="B187" s="122"/>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M187" s="101">
        <v>1</v>
      </c>
    </row>
    <row r="188" spans="1:39" ht="15.75" customHeight="1" x14ac:dyDescent="0.25">
      <c r="A188" s="121"/>
      <c r="B188" s="122"/>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c r="AA188" s="97"/>
      <c r="AB188" s="97"/>
      <c r="AC188" s="97"/>
      <c r="AD188" s="97"/>
      <c r="AE188" s="97"/>
      <c r="AF188" s="97"/>
      <c r="AG188" s="97"/>
      <c r="AH188" s="97"/>
      <c r="AI188" s="97"/>
      <c r="AJ188" s="97"/>
      <c r="AK188" s="97"/>
      <c r="AM188" s="101">
        <v>1</v>
      </c>
    </row>
    <row r="189" spans="1:39" ht="15.75" customHeight="1" x14ac:dyDescent="0.25">
      <c r="A189" s="121"/>
      <c r="B189" s="122"/>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M189" s="101">
        <v>1</v>
      </c>
    </row>
    <row r="190" spans="1:39" ht="15.75" customHeight="1" x14ac:dyDescent="0.25">
      <c r="A190" s="121"/>
      <c r="B190" s="122"/>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c r="AA190" s="97"/>
      <c r="AB190" s="97"/>
      <c r="AC190" s="97"/>
      <c r="AD190" s="97"/>
      <c r="AE190" s="97"/>
      <c r="AF190" s="97"/>
      <c r="AG190" s="97"/>
      <c r="AH190" s="97"/>
      <c r="AI190" s="97"/>
      <c r="AJ190" s="97"/>
      <c r="AK190" s="97"/>
      <c r="AM190" s="101">
        <v>1</v>
      </c>
    </row>
    <row r="191" spans="1:39" ht="15.75" customHeight="1" x14ac:dyDescent="0.25">
      <c r="A191" s="121"/>
      <c r="B191" s="122"/>
      <c r="C191" s="97"/>
      <c r="D191" s="97"/>
      <c r="E191" s="97"/>
      <c r="F191" s="97"/>
      <c r="G191" s="97"/>
      <c r="H191" s="97"/>
      <c r="I191" s="97"/>
      <c r="J191" s="97"/>
      <c r="K191" s="97"/>
      <c r="L191" s="97"/>
      <c r="M191" s="97"/>
      <c r="N191" s="97"/>
      <c r="O191" s="97"/>
      <c r="P191" s="97"/>
      <c r="Q191" s="97"/>
      <c r="R191" s="97"/>
      <c r="S191" s="97"/>
      <c r="T191" s="97"/>
      <c r="U191" s="97"/>
      <c r="V191" s="97"/>
      <c r="W191" s="97"/>
      <c r="X191" s="97"/>
      <c r="Y191" s="97"/>
      <c r="Z191" s="97"/>
      <c r="AA191" s="97"/>
      <c r="AB191" s="97"/>
      <c r="AC191" s="97"/>
      <c r="AD191" s="97"/>
      <c r="AE191" s="97"/>
      <c r="AF191" s="97"/>
      <c r="AG191" s="97"/>
      <c r="AH191" s="97"/>
      <c r="AI191" s="97"/>
      <c r="AJ191" s="97"/>
      <c r="AK191" s="97"/>
      <c r="AM191" s="101">
        <v>1</v>
      </c>
    </row>
    <row r="192" spans="1:39" ht="15.75" customHeight="1" x14ac:dyDescent="0.25">
      <c r="A192" s="121"/>
      <c r="B192" s="122"/>
      <c r="C192" s="97"/>
      <c r="D192" s="97"/>
      <c r="E192" s="97"/>
      <c r="F192" s="97"/>
      <c r="G192" s="97"/>
      <c r="H192" s="97"/>
      <c r="I192" s="97"/>
      <c r="J192" s="97"/>
      <c r="K192" s="97"/>
      <c r="L192" s="97"/>
      <c r="M192" s="97"/>
      <c r="N192" s="97"/>
      <c r="O192" s="97"/>
      <c r="P192" s="97"/>
      <c r="Q192" s="97"/>
      <c r="R192" s="97"/>
      <c r="S192" s="97"/>
      <c r="T192" s="97"/>
      <c r="U192" s="97"/>
      <c r="V192" s="97"/>
      <c r="W192" s="97"/>
      <c r="X192" s="97"/>
      <c r="Y192" s="97"/>
      <c r="Z192" s="97"/>
      <c r="AA192" s="97"/>
      <c r="AB192" s="97"/>
      <c r="AC192" s="97"/>
      <c r="AD192" s="97"/>
      <c r="AE192" s="97"/>
      <c r="AF192" s="97"/>
      <c r="AG192" s="97"/>
      <c r="AH192" s="97"/>
      <c r="AI192" s="97"/>
      <c r="AJ192" s="97"/>
      <c r="AK192" s="97"/>
      <c r="AM192" s="101">
        <v>1</v>
      </c>
    </row>
    <row r="193" spans="1:39" ht="15.75" customHeight="1" x14ac:dyDescent="0.25">
      <c r="A193" s="121"/>
      <c r="B193" s="122"/>
      <c r="C193" s="97"/>
      <c r="D193" s="97"/>
      <c r="E193" s="97"/>
      <c r="F193" s="97"/>
      <c r="G193" s="97"/>
      <c r="H193" s="97"/>
      <c r="I193" s="97"/>
      <c r="J193" s="97"/>
      <c r="K193" s="97"/>
      <c r="L193" s="97"/>
      <c r="M193" s="97"/>
      <c r="N193" s="97"/>
      <c r="O193" s="97"/>
      <c r="P193" s="97"/>
      <c r="Q193" s="97"/>
      <c r="R193" s="97"/>
      <c r="S193" s="97"/>
      <c r="T193" s="97"/>
      <c r="U193" s="97"/>
      <c r="V193" s="97"/>
      <c r="W193" s="97"/>
      <c r="X193" s="97"/>
      <c r="Y193" s="97"/>
      <c r="Z193" s="97"/>
      <c r="AA193" s="97"/>
      <c r="AB193" s="97"/>
      <c r="AC193" s="97"/>
      <c r="AD193" s="97"/>
      <c r="AE193" s="97"/>
      <c r="AF193" s="97"/>
      <c r="AG193" s="97"/>
      <c r="AH193" s="97"/>
      <c r="AI193" s="97"/>
      <c r="AJ193" s="97"/>
      <c r="AK193" s="97"/>
      <c r="AM193" s="101">
        <v>1</v>
      </c>
    </row>
    <row r="194" spans="1:39" ht="15.75" customHeight="1" x14ac:dyDescent="0.25">
      <c r="A194" s="121"/>
      <c r="B194" s="122"/>
      <c r="C194" s="97"/>
      <c r="D194" s="97"/>
      <c r="E194" s="97"/>
      <c r="F194" s="97"/>
      <c r="G194" s="97"/>
      <c r="H194" s="97"/>
      <c r="I194" s="97"/>
      <c r="J194" s="97"/>
      <c r="K194" s="97"/>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M194" s="101">
        <v>1</v>
      </c>
    </row>
    <row r="195" spans="1:39" ht="15.75" customHeight="1" x14ac:dyDescent="0.25">
      <c r="A195" s="121"/>
      <c r="B195" s="122"/>
      <c r="C195" s="97"/>
      <c r="D195" s="97"/>
      <c r="E195" s="97"/>
      <c r="F195" s="97"/>
      <c r="G195" s="97"/>
      <c r="H195" s="97"/>
      <c r="I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M195" s="101">
        <v>1</v>
      </c>
    </row>
    <row r="196" spans="1:39" ht="15.75" customHeight="1" x14ac:dyDescent="0.25">
      <c r="A196" s="121"/>
      <c r="B196" s="122"/>
      <c r="C196" s="97"/>
      <c r="D196" s="97"/>
      <c r="E196" s="97"/>
      <c r="F196" s="97"/>
      <c r="G196" s="97"/>
      <c r="H196" s="97"/>
      <c r="I196" s="97"/>
      <c r="J196" s="97"/>
      <c r="K196" s="97"/>
      <c r="L196" s="97"/>
      <c r="M196" s="97"/>
      <c r="N196" s="97"/>
      <c r="O196" s="97"/>
      <c r="P196" s="97"/>
      <c r="Q196" s="97"/>
      <c r="R196" s="97"/>
      <c r="S196" s="97"/>
      <c r="T196" s="97"/>
      <c r="U196" s="97"/>
      <c r="V196" s="97"/>
      <c r="W196" s="97"/>
      <c r="X196" s="97"/>
      <c r="Y196" s="97"/>
      <c r="Z196" s="97"/>
      <c r="AA196" s="97"/>
      <c r="AB196" s="97"/>
      <c r="AC196" s="97"/>
      <c r="AD196" s="97"/>
      <c r="AE196" s="97"/>
      <c r="AF196" s="97"/>
      <c r="AG196" s="97"/>
      <c r="AH196" s="97"/>
      <c r="AI196" s="97"/>
      <c r="AJ196" s="97"/>
      <c r="AK196" s="97"/>
      <c r="AM196" s="101">
        <v>1</v>
      </c>
    </row>
    <row r="197" spans="1:39" ht="15.75" customHeight="1" x14ac:dyDescent="0.25">
      <c r="A197" s="121"/>
      <c r="B197" s="122"/>
      <c r="C197" s="97"/>
      <c r="D197" s="97"/>
      <c r="E197" s="97"/>
      <c r="F197" s="97"/>
      <c r="G197" s="97"/>
      <c r="H197" s="97"/>
      <c r="I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97"/>
      <c r="AH197" s="97"/>
      <c r="AI197" s="97"/>
      <c r="AJ197" s="97"/>
      <c r="AK197" s="97"/>
      <c r="AM197" s="101">
        <v>1</v>
      </c>
    </row>
    <row r="198" spans="1:39" ht="15.75" customHeight="1" x14ac:dyDescent="0.25">
      <c r="A198" s="121"/>
      <c r="B198" s="122"/>
      <c r="C198" s="97"/>
      <c r="D198" s="97"/>
      <c r="E198" s="97"/>
      <c r="F198" s="97"/>
      <c r="G198" s="97"/>
      <c r="H198" s="97"/>
      <c r="I198" s="97"/>
      <c r="J198" s="97"/>
      <c r="K198" s="97"/>
      <c r="L198" s="97"/>
      <c r="M198" s="97"/>
      <c r="N198" s="97"/>
      <c r="O198" s="97"/>
      <c r="P198" s="97"/>
      <c r="Q198" s="97"/>
      <c r="R198" s="97"/>
      <c r="S198" s="97"/>
      <c r="T198" s="97"/>
      <c r="U198" s="97"/>
      <c r="V198" s="97"/>
      <c r="W198" s="97"/>
      <c r="X198" s="97"/>
      <c r="Y198" s="97"/>
      <c r="Z198" s="97"/>
      <c r="AA198" s="97"/>
      <c r="AB198" s="97"/>
      <c r="AC198" s="97"/>
      <c r="AD198" s="97"/>
      <c r="AE198" s="97"/>
      <c r="AF198" s="97"/>
      <c r="AG198" s="97"/>
      <c r="AH198" s="97"/>
      <c r="AI198" s="97"/>
      <c r="AJ198" s="97"/>
      <c r="AK198" s="97"/>
      <c r="AM198" s="101">
        <v>1</v>
      </c>
    </row>
    <row r="199" spans="1:39" ht="15.75" customHeight="1" x14ac:dyDescent="0.25">
      <c r="A199" s="121"/>
      <c r="B199" s="122"/>
      <c r="C199" s="97"/>
      <c r="D199" s="97"/>
      <c r="E199" s="97"/>
      <c r="F199" s="97"/>
      <c r="G199" s="97"/>
      <c r="H199" s="97"/>
      <c r="I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M199" s="101">
        <v>1</v>
      </c>
    </row>
    <row r="200" spans="1:39" ht="15.75" customHeight="1" x14ac:dyDescent="0.25">
      <c r="A200" s="121"/>
      <c r="B200" s="122"/>
      <c r="C200" s="97"/>
      <c r="D200" s="97"/>
      <c r="E200" s="97"/>
      <c r="F200" s="97"/>
      <c r="G200" s="97"/>
      <c r="H200" s="97"/>
      <c r="I200" s="97"/>
      <c r="J200" s="97"/>
      <c r="K200" s="97"/>
      <c r="L200" s="97"/>
      <c r="M200" s="97"/>
      <c r="N200" s="97"/>
      <c r="O200" s="97"/>
      <c r="P200" s="97"/>
      <c r="Q200" s="97"/>
      <c r="R200" s="97"/>
      <c r="S200" s="97"/>
      <c r="T200" s="97"/>
      <c r="U200" s="97"/>
      <c r="V200" s="97"/>
      <c r="W200" s="97"/>
      <c r="X200" s="97"/>
      <c r="Y200" s="97"/>
      <c r="Z200" s="97"/>
      <c r="AA200" s="97"/>
      <c r="AB200" s="97"/>
      <c r="AC200" s="97"/>
      <c r="AD200" s="97"/>
      <c r="AE200" s="97"/>
      <c r="AF200" s="97"/>
      <c r="AG200" s="97"/>
      <c r="AH200" s="97"/>
      <c r="AI200" s="97"/>
      <c r="AJ200" s="97"/>
      <c r="AK200" s="97"/>
      <c r="AM200" s="101">
        <v>1</v>
      </c>
    </row>
    <row r="201" spans="1:39" ht="15.75" customHeight="1" x14ac:dyDescent="0.25">
      <c r="A201" s="121"/>
      <c r="B201" s="122"/>
      <c r="C201" s="97"/>
      <c r="D201" s="97"/>
      <c r="E201" s="97"/>
      <c r="F201" s="97"/>
      <c r="G201" s="97"/>
      <c r="H201" s="97"/>
      <c r="I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M201" s="101">
        <v>1</v>
      </c>
    </row>
    <row r="202" spans="1:39" ht="15.75" customHeight="1" x14ac:dyDescent="0.25">
      <c r="A202" s="121"/>
      <c r="B202" s="122"/>
      <c r="C202" s="97"/>
      <c r="D202" s="97"/>
      <c r="E202" s="97"/>
      <c r="F202" s="97"/>
      <c r="G202" s="97"/>
      <c r="H202" s="97"/>
      <c r="I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M202" s="101">
        <v>1</v>
      </c>
    </row>
    <row r="203" spans="1:39" ht="15.75" customHeight="1" x14ac:dyDescent="0.25">
      <c r="A203" s="121"/>
      <c r="B203" s="122"/>
      <c r="C203" s="97"/>
      <c r="D203" s="97"/>
      <c r="E203" s="97"/>
      <c r="F203" s="97"/>
      <c r="G203" s="97"/>
      <c r="H203" s="97"/>
      <c r="I203" s="97"/>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97"/>
      <c r="AH203" s="97"/>
      <c r="AI203" s="97"/>
      <c r="AJ203" s="97"/>
      <c r="AK203" s="97"/>
      <c r="AM203" s="101">
        <v>1</v>
      </c>
    </row>
    <row r="204" spans="1:39" ht="15.75" customHeight="1" x14ac:dyDescent="0.25">
      <c r="A204" s="121"/>
      <c r="B204" s="122"/>
      <c r="C204" s="97"/>
      <c r="D204" s="97"/>
      <c r="E204" s="97"/>
      <c r="F204" s="97"/>
      <c r="G204" s="97"/>
      <c r="H204" s="97"/>
      <c r="I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M204" s="101">
        <v>1</v>
      </c>
    </row>
    <row r="205" spans="1:39" ht="15.75" customHeight="1" x14ac:dyDescent="0.25">
      <c r="A205" s="121"/>
      <c r="B205" s="122"/>
      <c r="C205" s="97"/>
      <c r="D205" s="97"/>
      <c r="E205" s="97"/>
      <c r="F205" s="97"/>
      <c r="G205" s="97"/>
      <c r="H205" s="97"/>
      <c r="I205" s="97"/>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M205" s="101">
        <v>1</v>
      </c>
    </row>
    <row r="206" spans="1:39" ht="15.75" customHeight="1" x14ac:dyDescent="0.25">
      <c r="A206" s="121"/>
      <c r="B206" s="122"/>
      <c r="C206" s="97"/>
      <c r="D206" s="97"/>
      <c r="E206" s="97"/>
      <c r="F206" s="97"/>
      <c r="G206" s="97"/>
      <c r="H206" s="97"/>
      <c r="I206" s="97"/>
      <c r="J206" s="97"/>
      <c r="K206" s="97"/>
      <c r="L206" s="97"/>
      <c r="M206" s="97"/>
      <c r="N206" s="97"/>
      <c r="O206" s="97"/>
      <c r="P206" s="97"/>
      <c r="Q206" s="97"/>
      <c r="R206" s="97"/>
      <c r="S206" s="97"/>
      <c r="T206" s="97"/>
      <c r="U206" s="97"/>
      <c r="V206" s="97"/>
      <c r="W206" s="97"/>
      <c r="X206" s="97"/>
      <c r="Y206" s="97"/>
      <c r="Z206" s="97"/>
      <c r="AA206" s="97"/>
      <c r="AB206" s="97"/>
      <c r="AC206" s="97"/>
      <c r="AD206" s="97"/>
      <c r="AE206" s="97"/>
      <c r="AF206" s="97"/>
      <c r="AG206" s="97"/>
      <c r="AH206" s="97"/>
      <c r="AI206" s="97"/>
      <c r="AJ206" s="97"/>
      <c r="AK206" s="97"/>
      <c r="AM206" s="101">
        <v>1</v>
      </c>
    </row>
    <row r="207" spans="1:39" ht="15.75" customHeight="1" x14ac:dyDescent="0.25">
      <c r="A207" s="121"/>
      <c r="B207" s="122"/>
      <c r="C207" s="97"/>
      <c r="D207" s="97"/>
      <c r="E207" s="97"/>
      <c r="F207" s="97"/>
      <c r="G207" s="97"/>
      <c r="H207" s="97"/>
      <c r="I207" s="97"/>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97"/>
      <c r="AH207" s="97"/>
      <c r="AI207" s="97"/>
      <c r="AJ207" s="97"/>
      <c r="AK207" s="97"/>
      <c r="AM207" s="101">
        <v>1</v>
      </c>
    </row>
    <row r="208" spans="1:39" ht="15.75" customHeight="1" x14ac:dyDescent="0.25">
      <c r="A208" s="121"/>
      <c r="B208" s="122"/>
      <c r="C208" s="97"/>
      <c r="D208" s="97"/>
      <c r="E208" s="97"/>
      <c r="F208" s="97"/>
      <c r="G208" s="97"/>
      <c r="H208" s="97"/>
      <c r="I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97"/>
      <c r="AH208" s="97"/>
      <c r="AI208" s="97"/>
      <c r="AJ208" s="97"/>
      <c r="AK208" s="97"/>
      <c r="AM208" s="101">
        <v>1</v>
      </c>
    </row>
    <row r="209" spans="1:39" ht="15.75" customHeight="1" x14ac:dyDescent="0.25">
      <c r="A209" s="121"/>
      <c r="B209" s="122"/>
      <c r="C209" s="97"/>
      <c r="D209" s="97"/>
      <c r="E209" s="97"/>
      <c r="F209" s="97"/>
      <c r="G209" s="97"/>
      <c r="H209" s="97"/>
      <c r="I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M209" s="101">
        <v>1</v>
      </c>
    </row>
    <row r="210" spans="1:39" ht="15.75" customHeight="1" x14ac:dyDescent="0.25">
      <c r="A210" s="121"/>
      <c r="B210" s="122"/>
      <c r="C210" s="97"/>
      <c r="D210" s="97"/>
      <c r="E210" s="97"/>
      <c r="F210" s="97"/>
      <c r="G210" s="97"/>
      <c r="H210" s="97"/>
      <c r="I210" s="97"/>
      <c r="J210" s="97"/>
      <c r="K210" s="97"/>
      <c r="L210" s="97"/>
      <c r="M210" s="97"/>
      <c r="N210" s="97"/>
      <c r="O210" s="97"/>
      <c r="P210" s="97"/>
      <c r="Q210" s="97"/>
      <c r="R210" s="97"/>
      <c r="S210" s="97"/>
      <c r="T210" s="97"/>
      <c r="U210" s="97"/>
      <c r="V210" s="97"/>
      <c r="W210" s="97"/>
      <c r="X210" s="97"/>
      <c r="Y210" s="97"/>
      <c r="Z210" s="97"/>
      <c r="AA210" s="97"/>
      <c r="AB210" s="97"/>
      <c r="AC210" s="97"/>
      <c r="AD210" s="97"/>
      <c r="AE210" s="97"/>
      <c r="AF210" s="97"/>
      <c r="AG210" s="97"/>
      <c r="AH210" s="97"/>
      <c r="AI210" s="97"/>
      <c r="AJ210" s="97"/>
      <c r="AK210" s="97"/>
      <c r="AM210" s="101">
        <v>1</v>
      </c>
    </row>
    <row r="211" spans="1:39" ht="15.75" customHeight="1" x14ac:dyDescent="0.25">
      <c r="A211" s="121"/>
      <c r="B211" s="122"/>
      <c r="C211" s="97"/>
      <c r="D211" s="97"/>
      <c r="E211" s="97"/>
      <c r="F211" s="97"/>
      <c r="G211" s="97"/>
      <c r="H211" s="97"/>
      <c r="I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M211" s="101">
        <v>1</v>
      </c>
    </row>
    <row r="212" spans="1:39" ht="15.75" customHeight="1" x14ac:dyDescent="0.25">
      <c r="A212" s="121"/>
      <c r="B212" s="122"/>
      <c r="C212" s="97"/>
      <c r="D212" s="97"/>
      <c r="E212" s="97"/>
      <c r="F212" s="97"/>
      <c r="G212" s="97"/>
      <c r="H212" s="97"/>
      <c r="I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97"/>
      <c r="AH212" s="97"/>
      <c r="AI212" s="97"/>
      <c r="AJ212" s="97"/>
      <c r="AK212" s="97"/>
      <c r="AM212" s="101">
        <v>1</v>
      </c>
    </row>
    <row r="213" spans="1:39" ht="15.75" customHeight="1" x14ac:dyDescent="0.25">
      <c r="A213" s="121"/>
      <c r="B213" s="122"/>
      <c r="C213" s="97"/>
      <c r="D213" s="97"/>
      <c r="E213" s="97"/>
      <c r="F213" s="97"/>
      <c r="G213" s="97"/>
      <c r="H213" s="97"/>
      <c r="I213" s="97"/>
      <c r="J213" s="97"/>
      <c r="K213" s="97"/>
      <c r="L213" s="97"/>
      <c r="M213" s="97"/>
      <c r="N213" s="97"/>
      <c r="O213" s="97"/>
      <c r="P213" s="97"/>
      <c r="Q213" s="97"/>
      <c r="R213" s="97"/>
      <c r="S213" s="97"/>
      <c r="T213" s="97"/>
      <c r="U213" s="97"/>
      <c r="V213" s="97"/>
      <c r="W213" s="97"/>
      <c r="X213" s="97"/>
      <c r="Y213" s="97"/>
      <c r="Z213" s="97"/>
      <c r="AA213" s="97"/>
      <c r="AB213" s="97"/>
      <c r="AC213" s="97"/>
      <c r="AD213" s="97"/>
      <c r="AE213" s="97"/>
      <c r="AF213" s="97"/>
      <c r="AG213" s="97"/>
      <c r="AH213" s="97"/>
      <c r="AI213" s="97"/>
      <c r="AJ213" s="97"/>
      <c r="AK213" s="97"/>
      <c r="AM213" s="101">
        <v>1</v>
      </c>
    </row>
    <row r="214" spans="1:39" ht="15.75" customHeight="1" x14ac:dyDescent="0.25">
      <c r="A214" s="121"/>
      <c r="B214" s="122"/>
      <c r="C214" s="97"/>
      <c r="D214" s="97"/>
      <c r="E214" s="97"/>
      <c r="F214" s="97"/>
      <c r="G214" s="97"/>
      <c r="H214" s="97"/>
      <c r="I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M214" s="101">
        <v>1</v>
      </c>
    </row>
    <row r="215" spans="1:39" ht="15.75" customHeight="1" x14ac:dyDescent="0.25">
      <c r="A215" s="121"/>
      <c r="B215" s="122"/>
      <c r="C215" s="97"/>
      <c r="D215" s="97"/>
      <c r="E215" s="97"/>
      <c r="F215" s="97"/>
      <c r="G215" s="97"/>
      <c r="H215" s="97"/>
      <c r="I215" s="97"/>
      <c r="J215" s="97"/>
      <c r="K215" s="97"/>
      <c r="L215" s="97"/>
      <c r="M215" s="97"/>
      <c r="N215" s="97"/>
      <c r="O215" s="97"/>
      <c r="P215" s="97"/>
      <c r="Q215" s="97"/>
      <c r="R215" s="97"/>
      <c r="S215" s="97"/>
      <c r="T215" s="97"/>
      <c r="U215" s="97"/>
      <c r="V215" s="97"/>
      <c r="W215" s="97"/>
      <c r="X215" s="97"/>
      <c r="Y215" s="97"/>
      <c r="Z215" s="97"/>
      <c r="AA215" s="97"/>
      <c r="AB215" s="97"/>
      <c r="AC215" s="97"/>
      <c r="AD215" s="97"/>
      <c r="AE215" s="97"/>
      <c r="AF215" s="97"/>
      <c r="AG215" s="97"/>
      <c r="AH215" s="97"/>
      <c r="AI215" s="97"/>
      <c r="AJ215" s="97"/>
      <c r="AK215" s="97"/>
      <c r="AM215" s="101">
        <v>1</v>
      </c>
    </row>
    <row r="216" spans="1:39" ht="15.75" customHeight="1" x14ac:dyDescent="0.25">
      <c r="A216" s="121"/>
      <c r="B216" s="122"/>
      <c r="C216" s="97"/>
      <c r="D216" s="97"/>
      <c r="E216" s="97"/>
      <c r="F216" s="97"/>
      <c r="G216" s="97"/>
      <c r="H216" s="97"/>
      <c r="I216" s="97"/>
      <c r="J216" s="97"/>
      <c r="K216" s="97"/>
      <c r="L216" s="97"/>
      <c r="M216" s="97"/>
      <c r="N216" s="97"/>
      <c r="O216" s="97"/>
      <c r="P216" s="97"/>
      <c r="Q216" s="97"/>
      <c r="R216" s="97"/>
      <c r="S216" s="97"/>
      <c r="T216" s="97"/>
      <c r="U216" s="97"/>
      <c r="V216" s="97"/>
      <c r="W216" s="97"/>
      <c r="X216" s="97"/>
      <c r="Y216" s="97"/>
      <c r="Z216" s="97"/>
      <c r="AA216" s="97"/>
      <c r="AB216" s="97"/>
      <c r="AC216" s="97"/>
      <c r="AD216" s="97"/>
      <c r="AE216" s="97"/>
      <c r="AF216" s="97"/>
      <c r="AG216" s="97"/>
      <c r="AH216" s="97"/>
      <c r="AI216" s="97"/>
      <c r="AJ216" s="97"/>
      <c r="AK216" s="97"/>
      <c r="AM216" s="101">
        <v>1</v>
      </c>
    </row>
    <row r="217" spans="1:39" ht="15.75" customHeight="1" x14ac:dyDescent="0.25">
      <c r="A217" s="121"/>
      <c r="B217" s="122"/>
      <c r="C217" s="97"/>
      <c r="D217" s="97"/>
      <c r="E217" s="97"/>
      <c r="F217" s="97"/>
      <c r="G217" s="97"/>
      <c r="H217" s="97"/>
      <c r="I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97"/>
      <c r="AH217" s="97"/>
      <c r="AI217" s="97"/>
      <c r="AJ217" s="97"/>
      <c r="AK217" s="97"/>
      <c r="AM217" s="101">
        <v>1</v>
      </c>
    </row>
    <row r="218" spans="1:39" ht="15.75" customHeight="1" x14ac:dyDescent="0.25">
      <c r="A218" s="121"/>
      <c r="B218" s="122"/>
      <c r="C218" s="97"/>
      <c r="D218" s="97"/>
      <c r="E218" s="97"/>
      <c r="F218" s="97"/>
      <c r="G218" s="97"/>
      <c r="H218" s="97"/>
      <c r="I218" s="97"/>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97"/>
      <c r="AH218" s="97"/>
      <c r="AI218" s="97"/>
      <c r="AJ218" s="97"/>
      <c r="AK218" s="97"/>
      <c r="AM218" s="101">
        <v>1</v>
      </c>
    </row>
    <row r="219" spans="1:39" ht="15.75" customHeight="1" x14ac:dyDescent="0.25">
      <c r="A219" s="121"/>
      <c r="B219" s="122"/>
      <c r="C219" s="97"/>
      <c r="D219" s="97"/>
      <c r="E219" s="97"/>
      <c r="F219" s="97"/>
      <c r="G219" s="97"/>
      <c r="H219" s="97"/>
      <c r="I219" s="97"/>
      <c r="J219" s="97"/>
      <c r="K219" s="97"/>
      <c r="L219" s="97"/>
      <c r="M219" s="97"/>
      <c r="N219" s="97"/>
      <c r="O219" s="97"/>
      <c r="P219" s="97"/>
      <c r="Q219" s="97"/>
      <c r="R219" s="97"/>
      <c r="S219" s="97"/>
      <c r="T219" s="97"/>
      <c r="U219" s="97"/>
      <c r="V219" s="97"/>
      <c r="W219" s="97"/>
      <c r="X219" s="97"/>
      <c r="Y219" s="97"/>
      <c r="Z219" s="97"/>
      <c r="AA219" s="97"/>
      <c r="AB219" s="97"/>
      <c r="AC219" s="97"/>
      <c r="AD219" s="97"/>
      <c r="AE219" s="97"/>
      <c r="AF219" s="97"/>
      <c r="AG219" s="97"/>
      <c r="AH219" s="97"/>
      <c r="AI219" s="97"/>
      <c r="AJ219" s="97"/>
      <c r="AK219" s="97"/>
      <c r="AM219" s="101">
        <v>1</v>
      </c>
    </row>
    <row r="220" spans="1:39" ht="15.75" customHeight="1" x14ac:dyDescent="0.25">
      <c r="A220" s="121"/>
      <c r="B220" s="122"/>
      <c r="C220" s="97"/>
      <c r="D220" s="97"/>
      <c r="E220" s="97"/>
      <c r="F220" s="97"/>
      <c r="G220" s="97"/>
      <c r="H220" s="97"/>
      <c r="I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M220" s="101">
        <v>1</v>
      </c>
    </row>
    <row r="221" spans="1:39" ht="15.75" customHeight="1" x14ac:dyDescent="0.25">
      <c r="A221" s="121"/>
      <c r="B221" s="122"/>
      <c r="C221" s="97"/>
      <c r="D221" s="97"/>
      <c r="E221" s="97"/>
      <c r="F221" s="97"/>
      <c r="G221" s="97"/>
      <c r="H221" s="97"/>
      <c r="I221" s="97"/>
      <c r="J221" s="97"/>
      <c r="K221" s="97"/>
      <c r="L221" s="97"/>
      <c r="M221" s="97"/>
      <c r="N221" s="97"/>
      <c r="O221" s="97"/>
      <c r="P221" s="97"/>
      <c r="Q221" s="97"/>
      <c r="R221" s="97"/>
      <c r="S221" s="97"/>
      <c r="T221" s="97"/>
      <c r="U221" s="97"/>
      <c r="V221" s="97"/>
      <c r="W221" s="97"/>
      <c r="X221" s="97"/>
      <c r="Y221" s="97"/>
      <c r="Z221" s="97"/>
      <c r="AA221" s="97"/>
      <c r="AB221" s="97"/>
      <c r="AC221" s="97"/>
      <c r="AD221" s="97"/>
      <c r="AE221" s="97"/>
      <c r="AF221" s="97"/>
      <c r="AG221" s="97"/>
      <c r="AH221" s="97"/>
      <c r="AI221" s="97"/>
      <c r="AJ221" s="97"/>
      <c r="AK221" s="97"/>
      <c r="AM221" s="101">
        <v>1</v>
      </c>
    </row>
    <row r="222" spans="1:39" ht="15.75" customHeight="1" x14ac:dyDescent="0.25">
      <c r="A222" s="121"/>
      <c r="B222" s="122"/>
      <c r="C222" s="97"/>
      <c r="D222" s="97"/>
      <c r="E222" s="97"/>
      <c r="F222" s="97"/>
      <c r="G222" s="97"/>
      <c r="H222" s="97"/>
      <c r="I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M222" s="101">
        <v>1</v>
      </c>
    </row>
    <row r="223" spans="1:39" ht="15.75" customHeight="1" x14ac:dyDescent="0.25">
      <c r="A223" s="121"/>
      <c r="B223" s="122"/>
      <c r="C223" s="97"/>
      <c r="D223" s="97"/>
      <c r="E223" s="97"/>
      <c r="F223" s="97"/>
      <c r="G223" s="97"/>
      <c r="H223" s="97"/>
      <c r="I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97"/>
      <c r="AH223" s="97"/>
      <c r="AI223" s="97"/>
      <c r="AJ223" s="97"/>
      <c r="AK223" s="97"/>
      <c r="AM223" s="101">
        <v>1</v>
      </c>
    </row>
    <row r="224" spans="1:39" ht="15.75" customHeight="1" x14ac:dyDescent="0.25">
      <c r="A224" s="121"/>
      <c r="B224" s="122"/>
      <c r="C224" s="97"/>
      <c r="D224" s="97"/>
      <c r="E224" s="97"/>
      <c r="F224" s="97"/>
      <c r="G224" s="97"/>
      <c r="H224" s="97"/>
      <c r="I224" s="97"/>
      <c r="J224" s="97"/>
      <c r="K224" s="97"/>
      <c r="L224" s="97"/>
      <c r="M224" s="97"/>
      <c r="N224" s="97"/>
      <c r="O224" s="97"/>
      <c r="P224" s="97"/>
      <c r="Q224" s="97"/>
      <c r="R224" s="97"/>
      <c r="S224" s="97"/>
      <c r="T224" s="97"/>
      <c r="U224" s="97"/>
      <c r="V224" s="97"/>
      <c r="W224" s="97"/>
      <c r="X224" s="97"/>
      <c r="Y224" s="97"/>
      <c r="Z224" s="97"/>
      <c r="AA224" s="97"/>
      <c r="AB224" s="97"/>
      <c r="AC224" s="97"/>
      <c r="AD224" s="97"/>
      <c r="AE224" s="97"/>
      <c r="AF224" s="97"/>
      <c r="AG224" s="97"/>
      <c r="AH224" s="97"/>
      <c r="AI224" s="97"/>
      <c r="AJ224" s="97"/>
      <c r="AK224" s="97"/>
      <c r="AM224" s="101">
        <v>1</v>
      </c>
    </row>
    <row r="225" spans="1:39" ht="15.75" customHeight="1" x14ac:dyDescent="0.25">
      <c r="A225" s="121"/>
      <c r="B225" s="122"/>
      <c r="C225" s="97"/>
      <c r="D225" s="97"/>
      <c r="E225" s="97"/>
      <c r="F225" s="97"/>
      <c r="G225" s="97"/>
      <c r="H225" s="97"/>
      <c r="I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97"/>
      <c r="AM225" s="101">
        <v>1</v>
      </c>
    </row>
    <row r="226" spans="1:39" ht="15.75" customHeight="1" x14ac:dyDescent="0.25">
      <c r="A226" s="121"/>
      <c r="B226" s="122"/>
      <c r="C226" s="97"/>
      <c r="D226" s="97"/>
      <c r="E226" s="97"/>
      <c r="F226" s="97"/>
      <c r="G226" s="97"/>
      <c r="H226" s="97"/>
      <c r="I226" s="97"/>
      <c r="J226" s="97"/>
      <c r="K226" s="97"/>
      <c r="L226" s="97"/>
      <c r="M226" s="97"/>
      <c r="N226" s="97"/>
      <c r="O226" s="97"/>
      <c r="P226" s="97"/>
      <c r="Q226" s="97"/>
      <c r="R226" s="97"/>
      <c r="S226" s="97"/>
      <c r="T226" s="97"/>
      <c r="U226" s="97"/>
      <c r="V226" s="97"/>
      <c r="W226" s="97"/>
      <c r="X226" s="97"/>
      <c r="Y226" s="97"/>
      <c r="Z226" s="97"/>
      <c r="AA226" s="97"/>
      <c r="AB226" s="97"/>
      <c r="AC226" s="97"/>
      <c r="AD226" s="97"/>
      <c r="AE226" s="97"/>
      <c r="AF226" s="97"/>
      <c r="AG226" s="97"/>
      <c r="AH226" s="97"/>
      <c r="AI226" s="97"/>
      <c r="AJ226" s="97"/>
      <c r="AK226" s="97"/>
      <c r="AM226" s="101">
        <v>1</v>
      </c>
    </row>
    <row r="227" spans="1:39" ht="15.75" customHeight="1" x14ac:dyDescent="0.25">
      <c r="A227" s="121"/>
      <c r="B227" s="122"/>
      <c r="C227" s="97"/>
      <c r="D227" s="97"/>
      <c r="E227" s="97"/>
      <c r="F227" s="97"/>
      <c r="G227" s="97"/>
      <c r="H227" s="97"/>
      <c r="I227" s="97"/>
      <c r="J227" s="97"/>
      <c r="K227" s="97"/>
      <c r="L227" s="97"/>
      <c r="M227" s="97"/>
      <c r="N227" s="97"/>
      <c r="O227" s="97"/>
      <c r="P227" s="97"/>
      <c r="Q227" s="97"/>
      <c r="R227" s="97"/>
      <c r="S227" s="97"/>
      <c r="T227" s="97"/>
      <c r="U227" s="97"/>
      <c r="V227" s="97"/>
      <c r="W227" s="97"/>
      <c r="X227" s="97"/>
      <c r="Y227" s="97"/>
      <c r="Z227" s="97"/>
      <c r="AA227" s="97"/>
      <c r="AB227" s="97"/>
      <c r="AC227" s="97"/>
      <c r="AD227" s="97"/>
      <c r="AE227" s="97"/>
      <c r="AF227" s="97"/>
      <c r="AG227" s="97"/>
      <c r="AH227" s="97"/>
      <c r="AI227" s="97"/>
      <c r="AJ227" s="97"/>
      <c r="AK227" s="97"/>
      <c r="AM227" s="101">
        <v>1</v>
      </c>
    </row>
    <row r="228" spans="1:39" ht="15.75" customHeight="1" x14ac:dyDescent="0.25">
      <c r="A228" s="121"/>
      <c r="B228" s="122"/>
      <c r="C228" s="97"/>
      <c r="D228" s="97"/>
      <c r="E228" s="97"/>
      <c r="F228" s="97"/>
      <c r="G228" s="97"/>
      <c r="H228" s="97"/>
      <c r="I228" s="97"/>
      <c r="J228" s="97"/>
      <c r="K228" s="97"/>
      <c r="L228" s="97"/>
      <c r="M228" s="97"/>
      <c r="N228" s="97"/>
      <c r="O228" s="97"/>
      <c r="P228" s="97"/>
      <c r="Q228" s="97"/>
      <c r="R228" s="97"/>
      <c r="S228" s="97"/>
      <c r="T228" s="97"/>
      <c r="U228" s="97"/>
      <c r="V228" s="97"/>
      <c r="W228" s="97"/>
      <c r="X228" s="97"/>
      <c r="Y228" s="97"/>
      <c r="Z228" s="97"/>
      <c r="AA228" s="97"/>
      <c r="AB228" s="97"/>
      <c r="AC228" s="97"/>
      <c r="AD228" s="97"/>
      <c r="AE228" s="97"/>
      <c r="AF228" s="97"/>
      <c r="AG228" s="97"/>
      <c r="AH228" s="97"/>
      <c r="AI228" s="97"/>
      <c r="AJ228" s="97"/>
      <c r="AK228" s="97"/>
      <c r="AM228" s="101">
        <v>1</v>
      </c>
    </row>
    <row r="229" spans="1:39" ht="15.75" customHeight="1" x14ac:dyDescent="0.25">
      <c r="A229" s="121"/>
      <c r="B229" s="122"/>
      <c r="C229" s="97"/>
      <c r="D229" s="97"/>
      <c r="E229" s="97"/>
      <c r="F229" s="97"/>
      <c r="G229" s="97"/>
      <c r="H229" s="97"/>
      <c r="I229" s="97"/>
      <c r="J229" s="97"/>
      <c r="K229" s="97"/>
      <c r="L229" s="97"/>
      <c r="M229" s="97"/>
      <c r="N229" s="97"/>
      <c r="O229" s="97"/>
      <c r="P229" s="97"/>
      <c r="Q229" s="97"/>
      <c r="R229" s="97"/>
      <c r="S229" s="97"/>
      <c r="T229" s="97"/>
      <c r="U229" s="97"/>
      <c r="V229" s="97"/>
      <c r="W229" s="97"/>
      <c r="X229" s="97"/>
      <c r="Y229" s="97"/>
      <c r="Z229" s="97"/>
      <c r="AA229" s="97"/>
      <c r="AB229" s="97"/>
      <c r="AC229" s="97"/>
      <c r="AD229" s="97"/>
      <c r="AE229" s="97"/>
      <c r="AF229" s="97"/>
      <c r="AG229" s="97"/>
      <c r="AH229" s="97"/>
      <c r="AI229" s="97"/>
      <c r="AJ229" s="97"/>
      <c r="AK229" s="97"/>
      <c r="AM229" s="101">
        <v>1</v>
      </c>
    </row>
    <row r="230" spans="1:39" ht="15.75" customHeight="1" x14ac:dyDescent="0.25">
      <c r="A230" s="121"/>
      <c r="B230" s="122"/>
      <c r="C230" s="97"/>
      <c r="D230" s="97"/>
      <c r="E230" s="97"/>
      <c r="F230" s="97"/>
      <c r="G230" s="97"/>
      <c r="H230" s="97"/>
      <c r="I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M230" s="101">
        <v>1</v>
      </c>
    </row>
    <row r="231" spans="1:39" ht="15.75" customHeight="1" x14ac:dyDescent="0.25">
      <c r="A231" s="121"/>
      <c r="B231" s="97"/>
      <c r="C231" s="97"/>
      <c r="D231" s="97"/>
      <c r="E231" s="97"/>
      <c r="F231" s="97"/>
      <c r="G231" s="97"/>
      <c r="H231" s="97"/>
      <c r="I231" s="97"/>
      <c r="J231" s="97"/>
      <c r="K231" s="97"/>
      <c r="L231" s="97"/>
      <c r="M231" s="97"/>
      <c r="N231" s="97"/>
      <c r="O231" s="97"/>
      <c r="P231" s="97"/>
      <c r="Q231" s="97"/>
      <c r="R231" s="97"/>
      <c r="S231" s="97"/>
      <c r="T231" s="97"/>
      <c r="U231" s="97"/>
      <c r="V231" s="97"/>
      <c r="W231" s="97"/>
      <c r="X231" s="97"/>
      <c r="Y231" s="97"/>
      <c r="Z231" s="97"/>
      <c r="AA231" s="97"/>
      <c r="AB231" s="97"/>
      <c r="AC231" s="97"/>
      <c r="AD231" s="97"/>
      <c r="AE231" s="97"/>
      <c r="AF231" s="97"/>
      <c r="AG231" s="97"/>
      <c r="AH231" s="97"/>
      <c r="AI231" s="97"/>
      <c r="AJ231" s="97"/>
      <c r="AK231" s="97"/>
      <c r="AM231" s="101">
        <v>1</v>
      </c>
    </row>
    <row r="232" spans="1:39" ht="15.75" customHeight="1" x14ac:dyDescent="0.25">
      <c r="A232" s="121"/>
      <c r="B232" s="97"/>
      <c r="C232" s="97"/>
      <c r="D232" s="97"/>
      <c r="E232" s="97"/>
      <c r="F232" s="97"/>
      <c r="G232" s="97"/>
      <c r="H232" s="97"/>
      <c r="I232" s="97"/>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97"/>
      <c r="AH232" s="97"/>
      <c r="AI232" s="97"/>
      <c r="AJ232" s="97"/>
      <c r="AK232" s="97"/>
      <c r="AM232" s="101">
        <v>1</v>
      </c>
    </row>
    <row r="233" spans="1:39" ht="15.75" customHeight="1" x14ac:dyDescent="0.25">
      <c r="A233" s="121"/>
      <c r="B233" s="97"/>
      <c r="C233" s="97"/>
      <c r="D233" s="97"/>
      <c r="E233" s="97"/>
      <c r="F233" s="97"/>
      <c r="G233" s="97"/>
      <c r="H233" s="97"/>
      <c r="I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M233" s="101">
        <v>1</v>
      </c>
    </row>
    <row r="234" spans="1:39" ht="15.75" customHeight="1" x14ac:dyDescent="0.25">
      <c r="A234" s="121"/>
      <c r="B234" s="97"/>
      <c r="C234" s="97"/>
      <c r="D234" s="97"/>
      <c r="E234" s="97"/>
      <c r="F234" s="97"/>
      <c r="G234" s="97"/>
      <c r="H234" s="97"/>
      <c r="I234" s="97"/>
      <c r="J234" s="97"/>
      <c r="K234" s="97"/>
      <c r="L234" s="97"/>
      <c r="M234" s="97"/>
      <c r="N234" s="97"/>
      <c r="O234" s="97"/>
      <c r="P234" s="97"/>
      <c r="Q234" s="97"/>
      <c r="R234" s="97"/>
      <c r="S234" s="97"/>
      <c r="T234" s="97"/>
      <c r="U234" s="97"/>
      <c r="V234" s="97"/>
      <c r="W234" s="97"/>
      <c r="X234" s="97"/>
      <c r="Y234" s="97"/>
      <c r="Z234" s="97"/>
      <c r="AA234" s="97"/>
      <c r="AB234" s="97"/>
      <c r="AC234" s="97"/>
      <c r="AD234" s="97"/>
      <c r="AE234" s="97"/>
      <c r="AF234" s="97"/>
      <c r="AG234" s="97"/>
      <c r="AH234" s="97"/>
      <c r="AI234" s="97"/>
      <c r="AJ234" s="97"/>
      <c r="AK234" s="97"/>
      <c r="AM234" s="101">
        <v>1</v>
      </c>
    </row>
    <row r="235" spans="1:39" ht="15.75" customHeight="1" x14ac:dyDescent="0.25">
      <c r="A235" s="121"/>
      <c r="B235" s="97"/>
      <c r="C235" s="97"/>
      <c r="D235" s="97"/>
      <c r="E235" s="97"/>
      <c r="F235" s="97"/>
      <c r="G235" s="97"/>
      <c r="H235" s="97"/>
      <c r="I235" s="97"/>
      <c r="J235" s="97"/>
      <c r="K235" s="97"/>
      <c r="L235" s="97"/>
      <c r="M235" s="97"/>
      <c r="N235" s="97"/>
      <c r="O235" s="97"/>
      <c r="P235" s="97"/>
      <c r="Q235" s="97"/>
      <c r="R235" s="97"/>
      <c r="S235" s="97"/>
      <c r="T235" s="97"/>
      <c r="U235" s="97"/>
      <c r="V235" s="97"/>
      <c r="W235" s="97"/>
      <c r="X235" s="97"/>
      <c r="Y235" s="97"/>
      <c r="Z235" s="97"/>
      <c r="AA235" s="97"/>
      <c r="AB235" s="97"/>
      <c r="AC235" s="97"/>
      <c r="AD235" s="97"/>
      <c r="AE235" s="97"/>
      <c r="AF235" s="97"/>
      <c r="AG235" s="97"/>
      <c r="AH235" s="97"/>
      <c r="AI235" s="97"/>
      <c r="AJ235" s="97"/>
      <c r="AK235" s="97"/>
      <c r="AM235" s="101">
        <v>1</v>
      </c>
    </row>
    <row r="236" spans="1:39" ht="15.75" customHeight="1" x14ac:dyDescent="0.25">
      <c r="A236" s="121"/>
      <c r="B236" s="97"/>
      <c r="C236" s="97"/>
      <c r="D236" s="97"/>
      <c r="E236" s="97"/>
      <c r="F236" s="97"/>
      <c r="G236" s="97"/>
      <c r="H236" s="97"/>
      <c r="I236" s="97"/>
      <c r="J236" s="97"/>
      <c r="K236" s="97"/>
      <c r="L236" s="97"/>
      <c r="M236" s="97"/>
      <c r="N236" s="97"/>
      <c r="O236" s="97"/>
      <c r="P236" s="97"/>
      <c r="Q236" s="97"/>
      <c r="R236" s="97"/>
      <c r="S236" s="97"/>
      <c r="T236" s="97"/>
      <c r="U236" s="97"/>
      <c r="V236" s="97"/>
      <c r="W236" s="97"/>
      <c r="X236" s="97"/>
      <c r="Y236" s="97"/>
      <c r="Z236" s="97"/>
      <c r="AA236" s="97"/>
      <c r="AB236" s="97"/>
      <c r="AC236" s="97"/>
      <c r="AD236" s="97"/>
      <c r="AE236" s="97"/>
      <c r="AF236" s="97"/>
      <c r="AG236" s="97"/>
      <c r="AH236" s="97"/>
      <c r="AI236" s="97"/>
      <c r="AJ236" s="97"/>
      <c r="AK236" s="97"/>
      <c r="AM236" s="101">
        <v>1</v>
      </c>
    </row>
    <row r="237" spans="1:39" ht="15.75" customHeight="1" x14ac:dyDescent="0.25">
      <c r="A237" s="121"/>
      <c r="B237" s="97"/>
      <c r="C237" s="97"/>
      <c r="D237" s="97"/>
      <c r="E237" s="97"/>
      <c r="F237" s="97"/>
      <c r="G237" s="97"/>
      <c r="H237" s="97"/>
      <c r="I237" s="97"/>
      <c r="J237" s="97"/>
      <c r="K237" s="97"/>
      <c r="L237" s="97"/>
      <c r="M237" s="97"/>
      <c r="N237" s="97"/>
      <c r="O237" s="97"/>
      <c r="P237" s="97"/>
      <c r="Q237" s="97"/>
      <c r="R237" s="97"/>
      <c r="S237" s="97"/>
      <c r="T237" s="97"/>
      <c r="U237" s="97"/>
      <c r="V237" s="97"/>
      <c r="W237" s="97"/>
      <c r="X237" s="97"/>
      <c r="Y237" s="97"/>
      <c r="Z237" s="97"/>
      <c r="AA237" s="97"/>
      <c r="AB237" s="97"/>
      <c r="AC237" s="97"/>
      <c r="AD237" s="97"/>
      <c r="AE237" s="97"/>
      <c r="AF237" s="97"/>
      <c r="AG237" s="97"/>
      <c r="AH237" s="97"/>
      <c r="AI237" s="97"/>
      <c r="AJ237" s="97"/>
      <c r="AK237" s="97"/>
      <c r="AM237" s="101">
        <v>1</v>
      </c>
    </row>
    <row r="238" spans="1:39" ht="15.75" customHeight="1" x14ac:dyDescent="0.25">
      <c r="A238" s="121"/>
      <c r="B238" s="97"/>
      <c r="C238" s="97"/>
      <c r="D238" s="97"/>
      <c r="E238" s="97"/>
      <c r="F238" s="97"/>
      <c r="G238" s="97"/>
      <c r="H238" s="97"/>
      <c r="I238" s="97"/>
      <c r="J238" s="97"/>
      <c r="K238" s="97"/>
      <c r="L238" s="97"/>
      <c r="M238" s="97"/>
      <c r="N238" s="97"/>
      <c r="O238" s="97"/>
      <c r="P238" s="97"/>
      <c r="Q238" s="97"/>
      <c r="R238" s="97"/>
      <c r="S238" s="97"/>
      <c r="T238" s="97"/>
      <c r="U238" s="97"/>
      <c r="V238" s="97"/>
      <c r="W238" s="97"/>
      <c r="X238" s="97"/>
      <c r="Y238" s="97"/>
      <c r="Z238" s="97"/>
      <c r="AA238" s="97"/>
      <c r="AB238" s="97"/>
      <c r="AC238" s="97"/>
      <c r="AD238" s="97"/>
      <c r="AE238" s="97"/>
      <c r="AF238" s="97"/>
      <c r="AG238" s="97"/>
      <c r="AH238" s="97"/>
      <c r="AI238" s="97"/>
      <c r="AJ238" s="97"/>
      <c r="AK238" s="97"/>
      <c r="AM238" s="101">
        <v>1</v>
      </c>
    </row>
    <row r="239" spans="1:39" ht="15.75" customHeight="1" x14ac:dyDescent="0.25">
      <c r="A239" s="121"/>
      <c r="B239" s="97"/>
      <c r="C239" s="97"/>
      <c r="D239" s="97"/>
      <c r="E239" s="97"/>
      <c r="F239" s="97"/>
      <c r="G239" s="97"/>
      <c r="H239" s="97"/>
      <c r="I239" s="97"/>
      <c r="J239" s="97"/>
      <c r="K239" s="97"/>
      <c r="L239" s="97"/>
      <c r="M239" s="97"/>
      <c r="N239" s="97"/>
      <c r="O239" s="97"/>
      <c r="P239" s="97"/>
      <c r="Q239" s="97"/>
      <c r="R239" s="97"/>
      <c r="S239" s="97"/>
      <c r="T239" s="97"/>
      <c r="U239" s="97"/>
      <c r="V239" s="97"/>
      <c r="W239" s="97"/>
      <c r="X239" s="97"/>
      <c r="Y239" s="97"/>
      <c r="Z239" s="97"/>
      <c r="AA239" s="97"/>
      <c r="AB239" s="97"/>
      <c r="AC239" s="97"/>
      <c r="AD239" s="97"/>
      <c r="AE239" s="97"/>
      <c r="AF239" s="97"/>
      <c r="AG239" s="97"/>
      <c r="AH239" s="97"/>
      <c r="AI239" s="97"/>
      <c r="AJ239" s="97"/>
      <c r="AK239" s="97"/>
      <c r="AM239" s="101">
        <v>1</v>
      </c>
    </row>
    <row r="240" spans="1:39" ht="35.1" customHeight="1" x14ac:dyDescent="0.25">
      <c r="A240" s="118" t="s">
        <v>93</v>
      </c>
      <c r="B240" s="118" t="s">
        <v>233</v>
      </c>
      <c r="C240" s="118" t="s">
        <v>234</v>
      </c>
      <c r="D240" s="118" t="s">
        <v>235</v>
      </c>
      <c r="E240" s="118" t="s">
        <v>236</v>
      </c>
      <c r="F240" s="118" t="s">
        <v>237</v>
      </c>
      <c r="G240" s="118" t="s">
        <v>238</v>
      </c>
      <c r="H240" s="118" t="s">
        <v>239</v>
      </c>
      <c r="I240" s="118" t="s">
        <v>240</v>
      </c>
      <c r="J240" s="118" t="s">
        <v>241</v>
      </c>
      <c r="K240" s="118" t="s">
        <v>242</v>
      </c>
      <c r="L240" s="118" t="s">
        <v>243</v>
      </c>
      <c r="M240" s="118" t="s">
        <v>244</v>
      </c>
      <c r="N240" s="118" t="s">
        <v>245</v>
      </c>
      <c r="O240" s="118" t="s">
        <v>246</v>
      </c>
      <c r="P240" s="118" t="s">
        <v>247</v>
      </c>
      <c r="Q240" s="118" t="s">
        <v>248</v>
      </c>
      <c r="R240" s="118" t="s">
        <v>249</v>
      </c>
      <c r="S240" s="118" t="s">
        <v>250</v>
      </c>
      <c r="T240" s="118" t="s">
        <v>251</v>
      </c>
      <c r="U240" s="118" t="s">
        <v>252</v>
      </c>
      <c r="V240" s="118" t="s">
        <v>253</v>
      </c>
      <c r="W240" s="118" t="s">
        <v>254</v>
      </c>
      <c r="X240" s="118" t="s">
        <v>255</v>
      </c>
      <c r="Y240" s="118" t="s">
        <v>256</v>
      </c>
      <c r="Z240" s="118" t="s">
        <v>257</v>
      </c>
      <c r="AA240" s="118" t="s">
        <v>258</v>
      </c>
      <c r="AB240" s="118" t="s">
        <v>259</v>
      </c>
      <c r="AC240" s="118" t="s">
        <v>260</v>
      </c>
      <c r="AD240" s="118" t="s">
        <v>261</v>
      </c>
      <c r="AE240" s="118" t="s">
        <v>262</v>
      </c>
      <c r="AF240" s="97"/>
      <c r="AG240" s="97"/>
      <c r="AH240" s="97"/>
      <c r="AI240" s="97"/>
      <c r="AJ240" s="97"/>
      <c r="AK240" s="97"/>
      <c r="AM240" s="101">
        <v>1</v>
      </c>
    </row>
    <row r="241" spans="1:39" ht="15.75" customHeight="1" x14ac:dyDescent="0.25">
      <c r="A241" s="119" t="s">
        <v>106</v>
      </c>
      <c r="B241" s="104" t="s">
        <v>263</v>
      </c>
      <c r="C241" s="104" t="s">
        <v>264</v>
      </c>
      <c r="D241" s="104" t="s">
        <v>265</v>
      </c>
      <c r="E241" s="104" t="s">
        <v>266</v>
      </c>
      <c r="F241" s="120">
        <v>1</v>
      </c>
      <c r="G241" s="120">
        <v>3</v>
      </c>
      <c r="H241" s="120">
        <v>0</v>
      </c>
      <c r="I241" s="104" t="s">
        <v>264</v>
      </c>
      <c r="J241" s="104"/>
      <c r="K241" s="104" t="s">
        <v>267</v>
      </c>
      <c r="L241" s="104"/>
      <c r="M241" s="104" t="s">
        <v>264</v>
      </c>
      <c r="N241" s="104" t="s">
        <v>268</v>
      </c>
      <c r="O241" s="104" t="s">
        <v>269</v>
      </c>
      <c r="P241" s="104" t="s">
        <v>270</v>
      </c>
      <c r="Q241" s="104" t="s">
        <v>271</v>
      </c>
      <c r="R241" s="123">
        <f t="shared" ref="R241:R304" si="0">IF($A241="","",--AND($A241=$B$4,$E241="POS",OR($D241="COMMUN",$D241="PRO")))</f>
        <v>0</v>
      </c>
      <c r="S241" s="123">
        <f t="shared" ref="S241:S304" si="1">IF($A241="","",--AND($A241=$B$4,$E241="POS",OR($D241="COMMUN",$D241="CFA")))</f>
        <v>0</v>
      </c>
      <c r="T241" s="123">
        <f t="shared" ref="T241:T304" si="2">IF($R241="","",--OR(AND($M241&lt;&gt;"",ISNUMBER(SEARCH(LOWER($M241),LOWER($B$9)))),AND($N241&lt;&gt;"",ISNUMBER(SEARCH(LOWER($N241),LOWER($B$9)))),AND($O241&lt;&gt;"",ISNUMBER(SEARCH(LOWER($O241),LOWER($B$9)))),AND($P241&lt;&gt;"",ISNUMBER(SEARCH(LOWER($P241),LOWER($B$9)))),AND($Q241&lt;&gt;"",ISNUMBER(SEARCH(LOWER($Q241),LOWER($B$9))))))</f>
        <v>0</v>
      </c>
      <c r="U241" s="123">
        <f t="shared" ref="U241:U304" si="3">IF($R241="","",--OR(AND($M241&lt;&gt;"",ISNUMBER(SEARCH(LOWER($M241),LOWER($B$9&amp;" "&amp;$B$14)))),AND($N241&lt;&gt;"",ISNUMBER(SEARCH(LOWER($N241),LOWER($B$9&amp;" "&amp;$B$14)))),AND($O241&lt;&gt;"",ISNUMBER(SEARCH(LOWER($O241),LOWER($B$9&amp;" "&amp;$B$14)))),AND($P241&lt;&gt;"",ISNUMBER(SEARCH(LOWER($P241),LOWER($B$9&amp;" "&amp;$B$14)))),AND($Q241&lt;&gt;"",ISNUMBER(SEARCH(LOWER($Q241),LOWER($B$9&amp;" "&amp;$B$14))))))</f>
        <v>0</v>
      </c>
      <c r="V241" s="123">
        <f t="shared" ref="V241:V304" si="4">IF($S241="","",--OR(AND($M241&lt;&gt;"",ISNUMBER(SEARCH(LOWER($M241),LOWER($D$9)))),AND($N241&lt;&gt;"",ISNUMBER(SEARCH(LOWER($N241),LOWER($D$9)))),AND($O241&lt;&gt;"",ISNUMBER(SEARCH(LOWER($O241),LOWER($D$9)))),AND($P241&lt;&gt;"",ISNUMBER(SEARCH(LOWER($P241),LOWER($D$9)))),AND($Q241&lt;&gt;"",ISNUMBER(SEARCH(LOWER($Q241),LOWER($D$9))))))</f>
        <v>0</v>
      </c>
      <c r="W241" s="123">
        <f t="shared" ref="W241:W304" si="5">IF($S241="","",--OR(AND($M241&lt;&gt;"",ISNUMBER(SEARCH(LOWER($M241),LOWER($D$9&amp;" "&amp;$D$14)))),AND($N241&lt;&gt;"",ISNUMBER(SEARCH(LOWER($N241),LOWER($D$9&amp;" "&amp;$D$14)))),AND($O241&lt;&gt;"",ISNUMBER(SEARCH(LOWER($O241),LOWER($D$9&amp;" "&amp;$D$14)))),AND($P241&lt;&gt;"",ISNUMBER(SEARCH(LOWER($P241),LOWER($D$9&amp;" "&amp;$D$14)))),AND($Q241&lt;&gt;"",ISNUMBER(SEARCH(LOWER($Q241),LOWER($D$9&amp;" "&amp;$D$14))))))</f>
        <v>0</v>
      </c>
      <c r="X241" s="123">
        <f t="shared" ref="X241:X304" si="6">IF($R241="","",$R241*$T241*$G241)</f>
        <v>0</v>
      </c>
      <c r="Y241" s="123">
        <f t="shared" ref="Y241:Y304" si="7">IF($R241="","",$R241*$U241*$G241)</f>
        <v>0</v>
      </c>
      <c r="Z241" s="123">
        <f t="shared" ref="Z241:Z304" si="8">IF($S241="","",$S241*$V241*$H241)</f>
        <v>0</v>
      </c>
      <c r="AA241" s="123">
        <f t="shared" ref="AA241:AA304" si="9">IF($S241="","",$S241*$W241*$H241)</f>
        <v>0</v>
      </c>
      <c r="AB241" s="123" t="str">
        <f t="shared" ref="AB241:AB304" si="10">IF(AND($R241=1,$T241=0),$F241*10000+ROW(),"")</f>
        <v/>
      </c>
      <c r="AC241" s="123" t="str">
        <f t="shared" ref="AC241:AC304" si="11">IF(AND($R241=1,$U241=0),$F241*10000+ROW(),"")</f>
        <v/>
      </c>
      <c r="AD241" s="123" t="str">
        <f t="shared" ref="AD241:AD304" si="12">IF(AND($S241=1,$V241=0),$F241*10000+ROW(),"")</f>
        <v/>
      </c>
      <c r="AE241" s="123" t="str">
        <f t="shared" ref="AE241:AE304" si="13">IF(AND($S241=1,$W241=0),$F241*10000+ROW(),"")</f>
        <v/>
      </c>
      <c r="AF241" s="97"/>
      <c r="AG241" s="97"/>
      <c r="AH241" s="97"/>
      <c r="AI241" s="97"/>
      <c r="AJ241" s="97"/>
      <c r="AK241" s="97"/>
      <c r="AM241" s="101">
        <v>1</v>
      </c>
    </row>
    <row r="242" spans="1:39" ht="15.75" customHeight="1" x14ac:dyDescent="0.25">
      <c r="A242" s="119" t="s">
        <v>106</v>
      </c>
      <c r="B242" s="104" t="s">
        <v>272</v>
      </c>
      <c r="C242" s="104" t="s">
        <v>273</v>
      </c>
      <c r="D242" s="104" t="s">
        <v>265</v>
      </c>
      <c r="E242" s="104" t="s">
        <v>266</v>
      </c>
      <c r="F242" s="120">
        <v>1</v>
      </c>
      <c r="G242" s="120">
        <v>3</v>
      </c>
      <c r="H242" s="120">
        <v>0</v>
      </c>
      <c r="I242" s="104" t="s">
        <v>273</v>
      </c>
      <c r="J242" s="104"/>
      <c r="K242" s="104" t="s">
        <v>274</v>
      </c>
      <c r="L242" s="104"/>
      <c r="M242" s="104" t="s">
        <v>273</v>
      </c>
      <c r="N242" s="104" t="s">
        <v>275</v>
      </c>
      <c r="O242" s="104" t="s">
        <v>276</v>
      </c>
      <c r="P242" s="104" t="s">
        <v>277</v>
      </c>
      <c r="Q242" s="104" t="s">
        <v>278</v>
      </c>
      <c r="R242" s="123">
        <f t="shared" si="0"/>
        <v>0</v>
      </c>
      <c r="S242" s="123">
        <f t="shared" si="1"/>
        <v>0</v>
      </c>
      <c r="T242" s="123">
        <f t="shared" si="2"/>
        <v>1</v>
      </c>
      <c r="U242" s="123">
        <f t="shared" si="3"/>
        <v>1</v>
      </c>
      <c r="V242" s="123">
        <f t="shared" si="4"/>
        <v>0</v>
      </c>
      <c r="W242" s="123">
        <f t="shared" si="5"/>
        <v>0</v>
      </c>
      <c r="X242" s="123">
        <f t="shared" si="6"/>
        <v>0</v>
      </c>
      <c r="Y242" s="123">
        <f t="shared" si="7"/>
        <v>0</v>
      </c>
      <c r="Z242" s="123">
        <f t="shared" si="8"/>
        <v>0</v>
      </c>
      <c r="AA242" s="123">
        <f t="shared" si="9"/>
        <v>0</v>
      </c>
      <c r="AB242" s="123" t="str">
        <f t="shared" si="10"/>
        <v/>
      </c>
      <c r="AC242" s="123" t="str">
        <f t="shared" si="11"/>
        <v/>
      </c>
      <c r="AD242" s="123" t="str">
        <f t="shared" si="12"/>
        <v/>
      </c>
      <c r="AE242" s="123" t="str">
        <f t="shared" si="13"/>
        <v/>
      </c>
      <c r="AF242" s="97"/>
      <c r="AG242" s="97"/>
      <c r="AH242" s="97"/>
      <c r="AI242" s="97"/>
      <c r="AJ242" s="97"/>
      <c r="AK242" s="97"/>
      <c r="AM242" s="101">
        <v>1</v>
      </c>
    </row>
    <row r="243" spans="1:39" ht="15.75" customHeight="1" x14ac:dyDescent="0.25">
      <c r="A243" s="119" t="s">
        <v>106</v>
      </c>
      <c r="B243" s="104" t="s">
        <v>279</v>
      </c>
      <c r="C243" s="104" t="s">
        <v>280</v>
      </c>
      <c r="D243" s="104" t="s">
        <v>265</v>
      </c>
      <c r="E243" s="104" t="s">
        <v>266</v>
      </c>
      <c r="F243" s="120">
        <v>2</v>
      </c>
      <c r="G243" s="120">
        <v>2</v>
      </c>
      <c r="H243" s="120">
        <v>0</v>
      </c>
      <c r="I243" s="104" t="s">
        <v>280</v>
      </c>
      <c r="J243" s="104"/>
      <c r="K243" s="104" t="s">
        <v>281</v>
      </c>
      <c r="L243" s="104"/>
      <c r="M243" s="104" t="s">
        <v>280</v>
      </c>
      <c r="N243" s="104" t="s">
        <v>282</v>
      </c>
      <c r="O243" s="104" t="s">
        <v>283</v>
      </c>
      <c r="P243" s="104" t="s">
        <v>284</v>
      </c>
      <c r="Q243" s="104" t="s">
        <v>285</v>
      </c>
      <c r="R243" s="123">
        <f t="shared" si="0"/>
        <v>0</v>
      </c>
      <c r="S243" s="123">
        <f t="shared" si="1"/>
        <v>0</v>
      </c>
      <c r="T243" s="123">
        <f t="shared" si="2"/>
        <v>0</v>
      </c>
      <c r="U243" s="123">
        <f t="shared" si="3"/>
        <v>0</v>
      </c>
      <c r="V243" s="123">
        <f t="shared" si="4"/>
        <v>0</v>
      </c>
      <c r="W243" s="123">
        <f t="shared" si="5"/>
        <v>0</v>
      </c>
      <c r="X243" s="123">
        <f t="shared" si="6"/>
        <v>0</v>
      </c>
      <c r="Y243" s="123">
        <f t="shared" si="7"/>
        <v>0</v>
      </c>
      <c r="Z243" s="123">
        <f t="shared" si="8"/>
        <v>0</v>
      </c>
      <c r="AA243" s="123">
        <f t="shared" si="9"/>
        <v>0</v>
      </c>
      <c r="AB243" s="123" t="str">
        <f t="shared" si="10"/>
        <v/>
      </c>
      <c r="AC243" s="123" t="str">
        <f t="shared" si="11"/>
        <v/>
      </c>
      <c r="AD243" s="123" t="str">
        <f t="shared" si="12"/>
        <v/>
      </c>
      <c r="AE243" s="123" t="str">
        <f t="shared" si="13"/>
        <v/>
      </c>
      <c r="AF243" s="97"/>
      <c r="AG243" s="97"/>
      <c r="AH243" s="97"/>
      <c r="AI243" s="97"/>
      <c r="AJ243" s="97"/>
      <c r="AK243" s="97"/>
      <c r="AM243" s="101">
        <v>1</v>
      </c>
    </row>
    <row r="244" spans="1:39" ht="15.75" customHeight="1" x14ac:dyDescent="0.25">
      <c r="A244" s="119" t="s">
        <v>106</v>
      </c>
      <c r="B244" s="104" t="s">
        <v>286</v>
      </c>
      <c r="C244" s="104" t="s">
        <v>287</v>
      </c>
      <c r="D244" s="104" t="s">
        <v>265</v>
      </c>
      <c r="E244" s="104" t="s">
        <v>266</v>
      </c>
      <c r="F244" s="120">
        <v>2</v>
      </c>
      <c r="G244" s="120">
        <v>2</v>
      </c>
      <c r="H244" s="120">
        <v>0</v>
      </c>
      <c r="I244" s="104" t="s">
        <v>287</v>
      </c>
      <c r="J244" s="104"/>
      <c r="K244" s="104" t="s">
        <v>288</v>
      </c>
      <c r="L244" s="104"/>
      <c r="M244" s="104" t="s">
        <v>287</v>
      </c>
      <c r="N244" s="104" t="s">
        <v>289</v>
      </c>
      <c r="O244" s="104" t="s">
        <v>290</v>
      </c>
      <c r="P244" s="104" t="s">
        <v>291</v>
      </c>
      <c r="Q244" s="104" t="s">
        <v>292</v>
      </c>
      <c r="R244" s="123">
        <f t="shared" si="0"/>
        <v>0</v>
      </c>
      <c r="S244" s="123">
        <f t="shared" si="1"/>
        <v>0</v>
      </c>
      <c r="T244" s="123">
        <f t="shared" si="2"/>
        <v>0</v>
      </c>
      <c r="U244" s="123">
        <f t="shared" si="3"/>
        <v>0</v>
      </c>
      <c r="V244" s="123">
        <f t="shared" si="4"/>
        <v>0</v>
      </c>
      <c r="W244" s="123">
        <f t="shared" si="5"/>
        <v>0</v>
      </c>
      <c r="X244" s="123">
        <f t="shared" si="6"/>
        <v>0</v>
      </c>
      <c r="Y244" s="123">
        <f t="shared" si="7"/>
        <v>0</v>
      </c>
      <c r="Z244" s="123">
        <f t="shared" si="8"/>
        <v>0</v>
      </c>
      <c r="AA244" s="123">
        <f t="shared" si="9"/>
        <v>0</v>
      </c>
      <c r="AB244" s="123" t="str">
        <f t="shared" si="10"/>
        <v/>
      </c>
      <c r="AC244" s="123" t="str">
        <f t="shared" si="11"/>
        <v/>
      </c>
      <c r="AD244" s="123" t="str">
        <f t="shared" si="12"/>
        <v/>
      </c>
      <c r="AE244" s="123" t="str">
        <f t="shared" si="13"/>
        <v/>
      </c>
      <c r="AF244" s="97"/>
      <c r="AG244" s="97"/>
      <c r="AH244" s="97"/>
      <c r="AI244" s="97"/>
      <c r="AJ244" s="97"/>
      <c r="AK244" s="97"/>
      <c r="AM244" s="101">
        <v>1</v>
      </c>
    </row>
    <row r="245" spans="1:39" ht="15.75" customHeight="1" x14ac:dyDescent="0.25">
      <c r="A245" s="119" t="s">
        <v>106</v>
      </c>
      <c r="B245" s="104" t="s">
        <v>293</v>
      </c>
      <c r="C245" s="104" t="s">
        <v>294</v>
      </c>
      <c r="D245" s="104" t="s">
        <v>265</v>
      </c>
      <c r="E245" s="104" t="s">
        <v>266</v>
      </c>
      <c r="F245" s="120">
        <v>3</v>
      </c>
      <c r="G245" s="120">
        <v>2</v>
      </c>
      <c r="H245" s="120">
        <v>0</v>
      </c>
      <c r="I245" s="104" t="s">
        <v>294</v>
      </c>
      <c r="J245" s="104"/>
      <c r="K245" s="104" t="s">
        <v>295</v>
      </c>
      <c r="L245" s="104"/>
      <c r="M245" s="104" t="s">
        <v>294</v>
      </c>
      <c r="N245" s="104" t="s">
        <v>296</v>
      </c>
      <c r="O245" s="104" t="s">
        <v>297</v>
      </c>
      <c r="P245" s="104" t="s">
        <v>298</v>
      </c>
      <c r="Q245" s="104"/>
      <c r="R245" s="123">
        <f t="shared" si="0"/>
        <v>0</v>
      </c>
      <c r="S245" s="123">
        <f t="shared" si="1"/>
        <v>0</v>
      </c>
      <c r="T245" s="123">
        <f t="shared" si="2"/>
        <v>0</v>
      </c>
      <c r="U245" s="123">
        <f t="shared" si="3"/>
        <v>1</v>
      </c>
      <c r="V245" s="123">
        <f t="shared" si="4"/>
        <v>0</v>
      </c>
      <c r="W245" s="123">
        <f t="shared" si="5"/>
        <v>0</v>
      </c>
      <c r="X245" s="123">
        <f t="shared" si="6"/>
        <v>0</v>
      </c>
      <c r="Y245" s="123">
        <f t="shared" si="7"/>
        <v>0</v>
      </c>
      <c r="Z245" s="123">
        <f t="shared" si="8"/>
        <v>0</v>
      </c>
      <c r="AA245" s="123">
        <f t="shared" si="9"/>
        <v>0</v>
      </c>
      <c r="AB245" s="123" t="str">
        <f t="shared" si="10"/>
        <v/>
      </c>
      <c r="AC245" s="123" t="str">
        <f t="shared" si="11"/>
        <v/>
      </c>
      <c r="AD245" s="123" t="str">
        <f t="shared" si="12"/>
        <v/>
      </c>
      <c r="AE245" s="123" t="str">
        <f t="shared" si="13"/>
        <v/>
      </c>
      <c r="AF245" s="97"/>
      <c r="AG245" s="97"/>
      <c r="AH245" s="97"/>
      <c r="AI245" s="97"/>
      <c r="AJ245" s="97"/>
      <c r="AK245" s="97"/>
      <c r="AM245" s="101">
        <v>1</v>
      </c>
    </row>
    <row r="246" spans="1:39" ht="15.75" customHeight="1" x14ac:dyDescent="0.25">
      <c r="A246" s="119" t="s">
        <v>106</v>
      </c>
      <c r="B246" s="104" t="s">
        <v>299</v>
      </c>
      <c r="C246" s="104" t="s">
        <v>300</v>
      </c>
      <c r="D246" s="104" t="s">
        <v>301</v>
      </c>
      <c r="E246" s="104" t="s">
        <v>266</v>
      </c>
      <c r="F246" s="120">
        <v>1</v>
      </c>
      <c r="G246" s="120">
        <v>0</v>
      </c>
      <c r="H246" s="120">
        <v>3</v>
      </c>
      <c r="I246" s="104"/>
      <c r="J246" s="104" t="s">
        <v>300</v>
      </c>
      <c r="K246" s="104"/>
      <c r="L246" s="104" t="s">
        <v>302</v>
      </c>
      <c r="M246" s="104" t="s">
        <v>300</v>
      </c>
      <c r="N246" s="104" t="s">
        <v>303</v>
      </c>
      <c r="O246" s="104" t="s">
        <v>284</v>
      </c>
      <c r="P246" s="104" t="s">
        <v>304</v>
      </c>
      <c r="Q246" s="104" t="s">
        <v>305</v>
      </c>
      <c r="R246" s="123">
        <f t="shared" si="0"/>
        <v>0</v>
      </c>
      <c r="S246" s="123">
        <f t="shared" si="1"/>
        <v>0</v>
      </c>
      <c r="T246" s="123">
        <f t="shared" si="2"/>
        <v>0</v>
      </c>
      <c r="U246" s="123">
        <f t="shared" si="3"/>
        <v>0</v>
      </c>
      <c r="V246" s="123">
        <f t="shared" si="4"/>
        <v>0</v>
      </c>
      <c r="W246" s="123">
        <f t="shared" si="5"/>
        <v>0</v>
      </c>
      <c r="X246" s="123">
        <f t="shared" si="6"/>
        <v>0</v>
      </c>
      <c r="Y246" s="123">
        <f t="shared" si="7"/>
        <v>0</v>
      </c>
      <c r="Z246" s="123">
        <f t="shared" si="8"/>
        <v>0</v>
      </c>
      <c r="AA246" s="123">
        <f t="shared" si="9"/>
        <v>0</v>
      </c>
      <c r="AB246" s="123" t="str">
        <f t="shared" si="10"/>
        <v/>
      </c>
      <c r="AC246" s="123" t="str">
        <f t="shared" si="11"/>
        <v/>
      </c>
      <c r="AD246" s="123" t="str">
        <f t="shared" si="12"/>
        <v/>
      </c>
      <c r="AE246" s="123" t="str">
        <f t="shared" si="13"/>
        <v/>
      </c>
      <c r="AF246" s="97"/>
      <c r="AG246" s="97"/>
      <c r="AH246" s="97"/>
      <c r="AI246" s="97"/>
      <c r="AJ246" s="97"/>
      <c r="AK246" s="97"/>
      <c r="AM246" s="101">
        <v>1</v>
      </c>
    </row>
    <row r="247" spans="1:39" ht="15.75" customHeight="1" x14ac:dyDescent="0.25">
      <c r="A247" s="119" t="s">
        <v>106</v>
      </c>
      <c r="B247" s="104" t="s">
        <v>306</v>
      </c>
      <c r="C247" s="104" t="s">
        <v>307</v>
      </c>
      <c r="D247" s="104" t="s">
        <v>301</v>
      </c>
      <c r="E247" s="104" t="s">
        <v>266</v>
      </c>
      <c r="F247" s="120">
        <v>1</v>
      </c>
      <c r="G247" s="120">
        <v>0</v>
      </c>
      <c r="H247" s="120">
        <v>3</v>
      </c>
      <c r="I247" s="104"/>
      <c r="J247" s="104" t="s">
        <v>307</v>
      </c>
      <c r="K247" s="104"/>
      <c r="L247" s="104" t="s">
        <v>308</v>
      </c>
      <c r="M247" s="104" t="s">
        <v>307</v>
      </c>
      <c r="N247" s="104" t="s">
        <v>309</v>
      </c>
      <c r="O247" s="104" t="s">
        <v>310</v>
      </c>
      <c r="P247" s="104"/>
      <c r="Q247" s="104"/>
      <c r="R247" s="123">
        <f t="shared" si="0"/>
        <v>0</v>
      </c>
      <c r="S247" s="123">
        <f t="shared" si="1"/>
        <v>0</v>
      </c>
      <c r="T247" s="123">
        <f t="shared" si="2"/>
        <v>0</v>
      </c>
      <c r="U247" s="123">
        <f t="shared" si="3"/>
        <v>0</v>
      </c>
      <c r="V247" s="123">
        <f t="shared" si="4"/>
        <v>0</v>
      </c>
      <c r="W247" s="123">
        <f t="shared" si="5"/>
        <v>0</v>
      </c>
      <c r="X247" s="123">
        <f t="shared" si="6"/>
        <v>0</v>
      </c>
      <c r="Y247" s="123">
        <f t="shared" si="7"/>
        <v>0</v>
      </c>
      <c r="Z247" s="123">
        <f t="shared" si="8"/>
        <v>0</v>
      </c>
      <c r="AA247" s="123">
        <f t="shared" si="9"/>
        <v>0</v>
      </c>
      <c r="AB247" s="123" t="str">
        <f t="shared" si="10"/>
        <v/>
      </c>
      <c r="AC247" s="123" t="str">
        <f t="shared" si="11"/>
        <v/>
      </c>
      <c r="AD247" s="123" t="str">
        <f t="shared" si="12"/>
        <v/>
      </c>
      <c r="AE247" s="123" t="str">
        <f t="shared" si="13"/>
        <v/>
      </c>
      <c r="AF247" s="97"/>
      <c r="AG247" s="97"/>
      <c r="AH247" s="97"/>
      <c r="AI247" s="97"/>
      <c r="AJ247" s="97"/>
      <c r="AK247" s="97"/>
      <c r="AM247" s="101">
        <v>1</v>
      </c>
    </row>
    <row r="248" spans="1:39" ht="15.75" customHeight="1" x14ac:dyDescent="0.25">
      <c r="A248" s="119" t="s">
        <v>106</v>
      </c>
      <c r="B248" s="104" t="s">
        <v>311</v>
      </c>
      <c r="C248" s="104" t="s">
        <v>312</v>
      </c>
      <c r="D248" s="104" t="s">
        <v>301</v>
      </c>
      <c r="E248" s="104" t="s">
        <v>266</v>
      </c>
      <c r="F248" s="120">
        <v>2</v>
      </c>
      <c r="G248" s="120">
        <v>0</v>
      </c>
      <c r="H248" s="120">
        <v>2</v>
      </c>
      <c r="I248" s="104"/>
      <c r="J248" s="104" t="s">
        <v>312</v>
      </c>
      <c r="K248" s="104"/>
      <c r="L248" s="104" t="s">
        <v>313</v>
      </c>
      <c r="M248" s="104" t="s">
        <v>312</v>
      </c>
      <c r="N248" s="104" t="s">
        <v>282</v>
      </c>
      <c r="O248" s="104" t="s">
        <v>283</v>
      </c>
      <c r="P248" s="104" t="s">
        <v>314</v>
      </c>
      <c r="Q248" s="104" t="s">
        <v>285</v>
      </c>
      <c r="R248" s="123">
        <f t="shared" si="0"/>
        <v>0</v>
      </c>
      <c r="S248" s="123">
        <f t="shared" si="1"/>
        <v>0</v>
      </c>
      <c r="T248" s="123">
        <f t="shared" si="2"/>
        <v>0</v>
      </c>
      <c r="U248" s="123">
        <f t="shared" si="3"/>
        <v>0</v>
      </c>
      <c r="V248" s="123">
        <f t="shared" si="4"/>
        <v>0</v>
      </c>
      <c r="W248" s="123">
        <f t="shared" si="5"/>
        <v>0</v>
      </c>
      <c r="X248" s="123">
        <f t="shared" si="6"/>
        <v>0</v>
      </c>
      <c r="Y248" s="123">
        <f t="shared" si="7"/>
        <v>0</v>
      </c>
      <c r="Z248" s="123">
        <f t="shared" si="8"/>
        <v>0</v>
      </c>
      <c r="AA248" s="123">
        <f t="shared" si="9"/>
        <v>0</v>
      </c>
      <c r="AB248" s="123" t="str">
        <f t="shared" si="10"/>
        <v/>
      </c>
      <c r="AC248" s="123" t="str">
        <f t="shared" si="11"/>
        <v/>
      </c>
      <c r="AD248" s="123" t="str">
        <f t="shared" si="12"/>
        <v/>
      </c>
      <c r="AE248" s="123" t="str">
        <f t="shared" si="13"/>
        <v/>
      </c>
      <c r="AF248" s="97"/>
      <c r="AG248" s="97"/>
      <c r="AH248" s="97"/>
      <c r="AI248" s="97"/>
      <c r="AJ248" s="97"/>
      <c r="AK248" s="97"/>
      <c r="AM248" s="101">
        <v>1</v>
      </c>
    </row>
    <row r="249" spans="1:39" ht="15.75" customHeight="1" x14ac:dyDescent="0.25">
      <c r="A249" s="119" t="s">
        <v>106</v>
      </c>
      <c r="B249" s="104" t="s">
        <v>315</v>
      </c>
      <c r="C249" s="104" t="s">
        <v>316</v>
      </c>
      <c r="D249" s="104" t="s">
        <v>301</v>
      </c>
      <c r="E249" s="104" t="s">
        <v>266</v>
      </c>
      <c r="F249" s="120">
        <v>2</v>
      </c>
      <c r="G249" s="120">
        <v>0</v>
      </c>
      <c r="H249" s="120">
        <v>2</v>
      </c>
      <c r="I249" s="104"/>
      <c r="J249" s="104" t="s">
        <v>316</v>
      </c>
      <c r="K249" s="104"/>
      <c r="L249" s="104" t="s">
        <v>317</v>
      </c>
      <c r="M249" s="104" t="s">
        <v>316</v>
      </c>
      <c r="N249" s="104" t="s">
        <v>318</v>
      </c>
      <c r="O249" s="104" t="s">
        <v>319</v>
      </c>
      <c r="P249" s="104" t="s">
        <v>320</v>
      </c>
      <c r="Q249" s="104" t="s">
        <v>292</v>
      </c>
      <c r="R249" s="123">
        <f t="shared" si="0"/>
        <v>0</v>
      </c>
      <c r="S249" s="123">
        <f t="shared" si="1"/>
        <v>0</v>
      </c>
      <c r="T249" s="123">
        <f t="shared" si="2"/>
        <v>1</v>
      </c>
      <c r="U249" s="123">
        <f t="shared" si="3"/>
        <v>1</v>
      </c>
      <c r="V249" s="123">
        <f t="shared" si="4"/>
        <v>0</v>
      </c>
      <c r="W249" s="123">
        <f t="shared" si="5"/>
        <v>0</v>
      </c>
      <c r="X249" s="123">
        <f t="shared" si="6"/>
        <v>0</v>
      </c>
      <c r="Y249" s="123">
        <f t="shared" si="7"/>
        <v>0</v>
      </c>
      <c r="Z249" s="123">
        <f t="shared" si="8"/>
        <v>0</v>
      </c>
      <c r="AA249" s="123">
        <f t="shared" si="9"/>
        <v>0</v>
      </c>
      <c r="AB249" s="123" t="str">
        <f t="shared" si="10"/>
        <v/>
      </c>
      <c r="AC249" s="123" t="str">
        <f t="shared" si="11"/>
        <v/>
      </c>
      <c r="AD249" s="123" t="str">
        <f t="shared" si="12"/>
        <v/>
      </c>
      <c r="AE249" s="123" t="str">
        <f t="shared" si="13"/>
        <v/>
      </c>
      <c r="AF249" s="97"/>
      <c r="AG249" s="97"/>
      <c r="AH249" s="97"/>
      <c r="AI249" s="97"/>
      <c r="AJ249" s="97"/>
      <c r="AK249" s="97"/>
      <c r="AM249" s="101">
        <v>1</v>
      </c>
    </row>
    <row r="250" spans="1:39" ht="15.75" customHeight="1" x14ac:dyDescent="0.25">
      <c r="A250" s="119" t="s">
        <v>106</v>
      </c>
      <c r="B250" s="104" t="s">
        <v>321</v>
      </c>
      <c r="C250" s="104" t="s">
        <v>322</v>
      </c>
      <c r="D250" s="104" t="s">
        <v>301</v>
      </c>
      <c r="E250" s="104" t="s">
        <v>266</v>
      </c>
      <c r="F250" s="120">
        <v>3</v>
      </c>
      <c r="G250" s="120">
        <v>0</v>
      </c>
      <c r="H250" s="120">
        <v>2</v>
      </c>
      <c r="I250" s="104"/>
      <c r="J250" s="104" t="s">
        <v>322</v>
      </c>
      <c r="K250" s="104"/>
      <c r="L250" s="104" t="s">
        <v>323</v>
      </c>
      <c r="M250" s="104" t="s">
        <v>322</v>
      </c>
      <c r="N250" s="104" t="s">
        <v>297</v>
      </c>
      <c r="O250" s="104" t="s">
        <v>324</v>
      </c>
      <c r="P250" s="104"/>
      <c r="Q250" s="104"/>
      <c r="R250" s="123">
        <f t="shared" si="0"/>
        <v>0</v>
      </c>
      <c r="S250" s="123">
        <f t="shared" si="1"/>
        <v>0</v>
      </c>
      <c r="T250" s="123">
        <f t="shared" si="2"/>
        <v>0</v>
      </c>
      <c r="U250" s="123">
        <f t="shared" si="3"/>
        <v>1</v>
      </c>
      <c r="V250" s="123">
        <f t="shared" si="4"/>
        <v>0</v>
      </c>
      <c r="W250" s="123">
        <f t="shared" si="5"/>
        <v>0</v>
      </c>
      <c r="X250" s="123">
        <f t="shared" si="6"/>
        <v>0</v>
      </c>
      <c r="Y250" s="123">
        <f t="shared" si="7"/>
        <v>0</v>
      </c>
      <c r="Z250" s="123">
        <f t="shared" si="8"/>
        <v>0</v>
      </c>
      <c r="AA250" s="123">
        <f t="shared" si="9"/>
        <v>0</v>
      </c>
      <c r="AB250" s="123" t="str">
        <f t="shared" si="10"/>
        <v/>
      </c>
      <c r="AC250" s="123" t="str">
        <f t="shared" si="11"/>
        <v/>
      </c>
      <c r="AD250" s="123" t="str">
        <f t="shared" si="12"/>
        <v/>
      </c>
      <c r="AE250" s="123" t="str">
        <f t="shared" si="13"/>
        <v/>
      </c>
      <c r="AF250" s="97"/>
      <c r="AG250" s="97"/>
      <c r="AH250" s="97"/>
      <c r="AI250" s="97"/>
      <c r="AJ250" s="97"/>
      <c r="AK250" s="97"/>
      <c r="AM250" s="101">
        <v>1</v>
      </c>
    </row>
    <row r="251" spans="1:39" ht="15.75" customHeight="1" x14ac:dyDescent="0.25">
      <c r="A251" s="119" t="s">
        <v>109</v>
      </c>
      <c r="B251" s="104" t="s">
        <v>325</v>
      </c>
      <c r="C251" s="104" t="s">
        <v>264</v>
      </c>
      <c r="D251" s="104" t="s">
        <v>265</v>
      </c>
      <c r="E251" s="104" t="s">
        <v>266</v>
      </c>
      <c r="F251" s="120">
        <v>1</v>
      </c>
      <c r="G251" s="120">
        <v>3</v>
      </c>
      <c r="H251" s="120">
        <v>0</v>
      </c>
      <c r="I251" s="104" t="s">
        <v>264</v>
      </c>
      <c r="J251" s="104"/>
      <c r="K251" s="104" t="s">
        <v>267</v>
      </c>
      <c r="L251" s="104"/>
      <c r="M251" s="104" t="s">
        <v>264</v>
      </c>
      <c r="N251" s="104" t="s">
        <v>268</v>
      </c>
      <c r="O251" s="104" t="s">
        <v>269</v>
      </c>
      <c r="P251" s="104" t="s">
        <v>270</v>
      </c>
      <c r="Q251" s="104" t="s">
        <v>271</v>
      </c>
      <c r="R251" s="123">
        <f t="shared" si="0"/>
        <v>0</v>
      </c>
      <c r="S251" s="123">
        <f t="shared" si="1"/>
        <v>0</v>
      </c>
      <c r="T251" s="123">
        <f t="shared" si="2"/>
        <v>0</v>
      </c>
      <c r="U251" s="123">
        <f t="shared" si="3"/>
        <v>0</v>
      </c>
      <c r="V251" s="123">
        <f t="shared" si="4"/>
        <v>0</v>
      </c>
      <c r="W251" s="123">
        <f t="shared" si="5"/>
        <v>0</v>
      </c>
      <c r="X251" s="123">
        <f t="shared" si="6"/>
        <v>0</v>
      </c>
      <c r="Y251" s="123">
        <f t="shared" si="7"/>
        <v>0</v>
      </c>
      <c r="Z251" s="123">
        <f t="shared" si="8"/>
        <v>0</v>
      </c>
      <c r="AA251" s="123">
        <f t="shared" si="9"/>
        <v>0</v>
      </c>
      <c r="AB251" s="123" t="str">
        <f t="shared" si="10"/>
        <v/>
      </c>
      <c r="AC251" s="123" t="str">
        <f t="shared" si="11"/>
        <v/>
      </c>
      <c r="AD251" s="123" t="str">
        <f t="shared" si="12"/>
        <v/>
      </c>
      <c r="AE251" s="123" t="str">
        <f t="shared" si="13"/>
        <v/>
      </c>
      <c r="AF251" s="97"/>
      <c r="AG251" s="97"/>
      <c r="AH251" s="97"/>
      <c r="AI251" s="97"/>
      <c r="AJ251" s="97"/>
      <c r="AK251" s="97"/>
      <c r="AM251" s="101">
        <v>1</v>
      </c>
    </row>
    <row r="252" spans="1:39" ht="15.75" customHeight="1" x14ac:dyDescent="0.25">
      <c r="A252" s="119" t="s">
        <v>109</v>
      </c>
      <c r="B252" s="104" t="s">
        <v>326</v>
      </c>
      <c r="C252" s="104" t="s">
        <v>273</v>
      </c>
      <c r="D252" s="104" t="s">
        <v>265</v>
      </c>
      <c r="E252" s="104" t="s">
        <v>266</v>
      </c>
      <c r="F252" s="120">
        <v>1</v>
      </c>
      <c r="G252" s="120">
        <v>3</v>
      </c>
      <c r="H252" s="120">
        <v>0</v>
      </c>
      <c r="I252" s="104" t="s">
        <v>273</v>
      </c>
      <c r="J252" s="104"/>
      <c r="K252" s="104" t="s">
        <v>274</v>
      </c>
      <c r="L252" s="104"/>
      <c r="M252" s="104" t="s">
        <v>273</v>
      </c>
      <c r="N252" s="104" t="s">
        <v>275</v>
      </c>
      <c r="O252" s="104" t="s">
        <v>276</v>
      </c>
      <c r="P252" s="104" t="s">
        <v>277</v>
      </c>
      <c r="Q252" s="104" t="s">
        <v>278</v>
      </c>
      <c r="R252" s="123">
        <f t="shared" si="0"/>
        <v>0</v>
      </c>
      <c r="S252" s="123">
        <f t="shared" si="1"/>
        <v>0</v>
      </c>
      <c r="T252" s="123">
        <f t="shared" si="2"/>
        <v>1</v>
      </c>
      <c r="U252" s="123">
        <f t="shared" si="3"/>
        <v>1</v>
      </c>
      <c r="V252" s="123">
        <f t="shared" si="4"/>
        <v>0</v>
      </c>
      <c r="W252" s="123">
        <f t="shared" si="5"/>
        <v>0</v>
      </c>
      <c r="X252" s="123">
        <f t="shared" si="6"/>
        <v>0</v>
      </c>
      <c r="Y252" s="123">
        <f t="shared" si="7"/>
        <v>0</v>
      </c>
      <c r="Z252" s="123">
        <f t="shared" si="8"/>
        <v>0</v>
      </c>
      <c r="AA252" s="123">
        <f t="shared" si="9"/>
        <v>0</v>
      </c>
      <c r="AB252" s="123" t="str">
        <f t="shared" si="10"/>
        <v/>
      </c>
      <c r="AC252" s="123" t="str">
        <f t="shared" si="11"/>
        <v/>
      </c>
      <c r="AD252" s="123" t="str">
        <f t="shared" si="12"/>
        <v/>
      </c>
      <c r="AE252" s="123" t="str">
        <f t="shared" si="13"/>
        <v/>
      </c>
      <c r="AF252" s="97"/>
      <c r="AG252" s="97"/>
      <c r="AH252" s="97"/>
      <c r="AI252" s="97"/>
      <c r="AJ252" s="97"/>
      <c r="AK252" s="97"/>
      <c r="AM252" s="101">
        <v>1</v>
      </c>
    </row>
    <row r="253" spans="1:39" ht="15.75" customHeight="1" x14ac:dyDescent="0.25">
      <c r="A253" s="119" t="s">
        <v>109</v>
      </c>
      <c r="B253" s="104" t="s">
        <v>327</v>
      </c>
      <c r="C253" s="104" t="s">
        <v>280</v>
      </c>
      <c r="D253" s="104" t="s">
        <v>265</v>
      </c>
      <c r="E253" s="104" t="s">
        <v>266</v>
      </c>
      <c r="F253" s="120">
        <v>2</v>
      </c>
      <c r="G253" s="120">
        <v>2</v>
      </c>
      <c r="H253" s="120">
        <v>0</v>
      </c>
      <c r="I253" s="104" t="s">
        <v>280</v>
      </c>
      <c r="J253" s="104"/>
      <c r="K253" s="104" t="s">
        <v>281</v>
      </c>
      <c r="L253" s="104"/>
      <c r="M253" s="104" t="s">
        <v>280</v>
      </c>
      <c r="N253" s="104" t="s">
        <v>282</v>
      </c>
      <c r="O253" s="104" t="s">
        <v>283</v>
      </c>
      <c r="P253" s="104" t="s">
        <v>284</v>
      </c>
      <c r="Q253" s="104" t="s">
        <v>285</v>
      </c>
      <c r="R253" s="123">
        <f t="shared" si="0"/>
        <v>0</v>
      </c>
      <c r="S253" s="123">
        <f t="shared" si="1"/>
        <v>0</v>
      </c>
      <c r="T253" s="123">
        <f t="shared" si="2"/>
        <v>0</v>
      </c>
      <c r="U253" s="123">
        <f t="shared" si="3"/>
        <v>0</v>
      </c>
      <c r="V253" s="123">
        <f t="shared" si="4"/>
        <v>0</v>
      </c>
      <c r="W253" s="123">
        <f t="shared" si="5"/>
        <v>0</v>
      </c>
      <c r="X253" s="123">
        <f t="shared" si="6"/>
        <v>0</v>
      </c>
      <c r="Y253" s="123">
        <f t="shared" si="7"/>
        <v>0</v>
      </c>
      <c r="Z253" s="123">
        <f t="shared" si="8"/>
        <v>0</v>
      </c>
      <c r="AA253" s="123">
        <f t="shared" si="9"/>
        <v>0</v>
      </c>
      <c r="AB253" s="123" t="str">
        <f t="shared" si="10"/>
        <v/>
      </c>
      <c r="AC253" s="123" t="str">
        <f t="shared" si="11"/>
        <v/>
      </c>
      <c r="AD253" s="123" t="str">
        <f t="shared" si="12"/>
        <v/>
      </c>
      <c r="AE253" s="123" t="str">
        <f t="shared" si="13"/>
        <v/>
      </c>
      <c r="AF253" s="97"/>
      <c r="AG253" s="97"/>
      <c r="AH253" s="97"/>
      <c r="AI253" s="97"/>
      <c r="AJ253" s="97"/>
      <c r="AK253" s="97"/>
      <c r="AM253" s="101">
        <v>1</v>
      </c>
    </row>
    <row r="254" spans="1:39" ht="15.75" customHeight="1" x14ac:dyDescent="0.25">
      <c r="A254" s="119" t="s">
        <v>109</v>
      </c>
      <c r="B254" s="104" t="s">
        <v>328</v>
      </c>
      <c r="C254" s="104" t="s">
        <v>287</v>
      </c>
      <c r="D254" s="104" t="s">
        <v>265</v>
      </c>
      <c r="E254" s="104" t="s">
        <v>266</v>
      </c>
      <c r="F254" s="120">
        <v>2</v>
      </c>
      <c r="G254" s="120">
        <v>2</v>
      </c>
      <c r="H254" s="120">
        <v>0</v>
      </c>
      <c r="I254" s="104" t="s">
        <v>287</v>
      </c>
      <c r="J254" s="104"/>
      <c r="K254" s="104" t="s">
        <v>288</v>
      </c>
      <c r="L254" s="104"/>
      <c r="M254" s="104" t="s">
        <v>287</v>
      </c>
      <c r="N254" s="104" t="s">
        <v>289</v>
      </c>
      <c r="O254" s="104" t="s">
        <v>290</v>
      </c>
      <c r="P254" s="104" t="s">
        <v>291</v>
      </c>
      <c r="Q254" s="104" t="s">
        <v>292</v>
      </c>
      <c r="R254" s="123">
        <f t="shared" si="0"/>
        <v>0</v>
      </c>
      <c r="S254" s="123">
        <f t="shared" si="1"/>
        <v>0</v>
      </c>
      <c r="T254" s="123">
        <f t="shared" si="2"/>
        <v>0</v>
      </c>
      <c r="U254" s="123">
        <f t="shared" si="3"/>
        <v>0</v>
      </c>
      <c r="V254" s="123">
        <f t="shared" si="4"/>
        <v>0</v>
      </c>
      <c r="W254" s="123">
        <f t="shared" si="5"/>
        <v>0</v>
      </c>
      <c r="X254" s="123">
        <f t="shared" si="6"/>
        <v>0</v>
      </c>
      <c r="Y254" s="123">
        <f t="shared" si="7"/>
        <v>0</v>
      </c>
      <c r="Z254" s="123">
        <f t="shared" si="8"/>
        <v>0</v>
      </c>
      <c r="AA254" s="123">
        <f t="shared" si="9"/>
        <v>0</v>
      </c>
      <c r="AB254" s="123" t="str">
        <f t="shared" si="10"/>
        <v/>
      </c>
      <c r="AC254" s="123" t="str">
        <f t="shared" si="11"/>
        <v/>
      </c>
      <c r="AD254" s="123" t="str">
        <f t="shared" si="12"/>
        <v/>
      </c>
      <c r="AE254" s="123" t="str">
        <f t="shared" si="13"/>
        <v/>
      </c>
      <c r="AF254" s="97"/>
      <c r="AG254" s="97"/>
      <c r="AH254" s="97"/>
      <c r="AI254" s="97"/>
      <c r="AJ254" s="97"/>
      <c r="AK254" s="97"/>
      <c r="AM254" s="101">
        <v>1</v>
      </c>
    </row>
    <row r="255" spans="1:39" ht="15.75" customHeight="1" x14ac:dyDescent="0.25">
      <c r="A255" s="119" t="s">
        <v>109</v>
      </c>
      <c r="B255" s="104" t="s">
        <v>329</v>
      </c>
      <c r="C255" s="104" t="s">
        <v>294</v>
      </c>
      <c r="D255" s="104" t="s">
        <v>265</v>
      </c>
      <c r="E255" s="104" t="s">
        <v>266</v>
      </c>
      <c r="F255" s="120">
        <v>3</v>
      </c>
      <c r="G255" s="120">
        <v>2</v>
      </c>
      <c r="H255" s="120">
        <v>0</v>
      </c>
      <c r="I255" s="104" t="s">
        <v>294</v>
      </c>
      <c r="J255" s="104"/>
      <c r="K255" s="104" t="s">
        <v>295</v>
      </c>
      <c r="L255" s="104"/>
      <c r="M255" s="104" t="s">
        <v>294</v>
      </c>
      <c r="N255" s="104" t="s">
        <v>296</v>
      </c>
      <c r="O255" s="104" t="s">
        <v>297</v>
      </c>
      <c r="P255" s="104" t="s">
        <v>298</v>
      </c>
      <c r="Q255" s="104"/>
      <c r="R255" s="123">
        <f t="shared" si="0"/>
        <v>0</v>
      </c>
      <c r="S255" s="123">
        <f t="shared" si="1"/>
        <v>0</v>
      </c>
      <c r="T255" s="123">
        <f t="shared" si="2"/>
        <v>0</v>
      </c>
      <c r="U255" s="123">
        <f t="shared" si="3"/>
        <v>1</v>
      </c>
      <c r="V255" s="123">
        <f t="shared" si="4"/>
        <v>0</v>
      </c>
      <c r="W255" s="123">
        <f t="shared" si="5"/>
        <v>0</v>
      </c>
      <c r="X255" s="123">
        <f t="shared" si="6"/>
        <v>0</v>
      </c>
      <c r="Y255" s="123">
        <f t="shared" si="7"/>
        <v>0</v>
      </c>
      <c r="Z255" s="123">
        <f t="shared" si="8"/>
        <v>0</v>
      </c>
      <c r="AA255" s="123">
        <f t="shared" si="9"/>
        <v>0</v>
      </c>
      <c r="AB255" s="123" t="str">
        <f t="shared" si="10"/>
        <v/>
      </c>
      <c r="AC255" s="123" t="str">
        <f t="shared" si="11"/>
        <v/>
      </c>
      <c r="AD255" s="123" t="str">
        <f t="shared" si="12"/>
        <v/>
      </c>
      <c r="AE255" s="123" t="str">
        <f t="shared" si="13"/>
        <v/>
      </c>
      <c r="AF255" s="97"/>
      <c r="AG255" s="97"/>
      <c r="AH255" s="97"/>
      <c r="AI255" s="97"/>
      <c r="AJ255" s="97"/>
      <c r="AK255" s="97"/>
      <c r="AM255" s="101">
        <v>1</v>
      </c>
    </row>
    <row r="256" spans="1:39" ht="15.75" customHeight="1" x14ac:dyDescent="0.25">
      <c r="A256" s="119" t="s">
        <v>109</v>
      </c>
      <c r="B256" s="104" t="s">
        <v>330</v>
      </c>
      <c r="C256" s="104" t="s">
        <v>300</v>
      </c>
      <c r="D256" s="104" t="s">
        <v>301</v>
      </c>
      <c r="E256" s="104" t="s">
        <v>266</v>
      </c>
      <c r="F256" s="120">
        <v>1</v>
      </c>
      <c r="G256" s="120">
        <v>0</v>
      </c>
      <c r="H256" s="120">
        <v>3</v>
      </c>
      <c r="I256" s="104"/>
      <c r="J256" s="104" t="s">
        <v>300</v>
      </c>
      <c r="K256" s="104"/>
      <c r="L256" s="104" t="s">
        <v>302</v>
      </c>
      <c r="M256" s="104" t="s">
        <v>300</v>
      </c>
      <c r="N256" s="104" t="s">
        <v>303</v>
      </c>
      <c r="O256" s="104" t="s">
        <v>284</v>
      </c>
      <c r="P256" s="104" t="s">
        <v>304</v>
      </c>
      <c r="Q256" s="104" t="s">
        <v>305</v>
      </c>
      <c r="R256" s="123">
        <f t="shared" si="0"/>
        <v>0</v>
      </c>
      <c r="S256" s="123">
        <f t="shared" si="1"/>
        <v>0</v>
      </c>
      <c r="T256" s="123">
        <f t="shared" si="2"/>
        <v>0</v>
      </c>
      <c r="U256" s="123">
        <f t="shared" si="3"/>
        <v>0</v>
      </c>
      <c r="V256" s="123">
        <f t="shared" si="4"/>
        <v>0</v>
      </c>
      <c r="W256" s="123">
        <f t="shared" si="5"/>
        <v>0</v>
      </c>
      <c r="X256" s="123">
        <f t="shared" si="6"/>
        <v>0</v>
      </c>
      <c r="Y256" s="123">
        <f t="shared" si="7"/>
        <v>0</v>
      </c>
      <c r="Z256" s="123">
        <f t="shared" si="8"/>
        <v>0</v>
      </c>
      <c r="AA256" s="123">
        <f t="shared" si="9"/>
        <v>0</v>
      </c>
      <c r="AB256" s="123" t="str">
        <f t="shared" si="10"/>
        <v/>
      </c>
      <c r="AC256" s="123" t="str">
        <f t="shared" si="11"/>
        <v/>
      </c>
      <c r="AD256" s="123" t="str">
        <f t="shared" si="12"/>
        <v/>
      </c>
      <c r="AE256" s="123" t="str">
        <f t="shared" si="13"/>
        <v/>
      </c>
      <c r="AF256" s="97"/>
      <c r="AG256" s="97"/>
      <c r="AH256" s="97"/>
      <c r="AI256" s="97"/>
      <c r="AJ256" s="97"/>
      <c r="AK256" s="97"/>
      <c r="AM256" s="101">
        <v>1</v>
      </c>
    </row>
    <row r="257" spans="1:39" ht="15.75" customHeight="1" x14ac:dyDescent="0.25">
      <c r="A257" s="119" t="s">
        <v>109</v>
      </c>
      <c r="B257" s="104" t="s">
        <v>331</v>
      </c>
      <c r="C257" s="104" t="s">
        <v>307</v>
      </c>
      <c r="D257" s="104" t="s">
        <v>301</v>
      </c>
      <c r="E257" s="104" t="s">
        <v>266</v>
      </c>
      <c r="F257" s="120">
        <v>1</v>
      </c>
      <c r="G257" s="120">
        <v>0</v>
      </c>
      <c r="H257" s="120">
        <v>3</v>
      </c>
      <c r="I257" s="104"/>
      <c r="J257" s="104" t="s">
        <v>307</v>
      </c>
      <c r="K257" s="104"/>
      <c r="L257" s="104" t="s">
        <v>308</v>
      </c>
      <c r="M257" s="104" t="s">
        <v>307</v>
      </c>
      <c r="N257" s="104" t="s">
        <v>309</v>
      </c>
      <c r="O257" s="104" t="s">
        <v>310</v>
      </c>
      <c r="P257" s="104"/>
      <c r="Q257" s="104"/>
      <c r="R257" s="123">
        <f t="shared" si="0"/>
        <v>0</v>
      </c>
      <c r="S257" s="123">
        <f t="shared" si="1"/>
        <v>0</v>
      </c>
      <c r="T257" s="123">
        <f t="shared" si="2"/>
        <v>0</v>
      </c>
      <c r="U257" s="123">
        <f t="shared" si="3"/>
        <v>0</v>
      </c>
      <c r="V257" s="123">
        <f t="shared" si="4"/>
        <v>0</v>
      </c>
      <c r="W257" s="123">
        <f t="shared" si="5"/>
        <v>0</v>
      </c>
      <c r="X257" s="123">
        <f t="shared" si="6"/>
        <v>0</v>
      </c>
      <c r="Y257" s="123">
        <f t="shared" si="7"/>
        <v>0</v>
      </c>
      <c r="Z257" s="123">
        <f t="shared" si="8"/>
        <v>0</v>
      </c>
      <c r="AA257" s="123">
        <f t="shared" si="9"/>
        <v>0</v>
      </c>
      <c r="AB257" s="123" t="str">
        <f t="shared" si="10"/>
        <v/>
      </c>
      <c r="AC257" s="123" t="str">
        <f t="shared" si="11"/>
        <v/>
      </c>
      <c r="AD257" s="123" t="str">
        <f t="shared" si="12"/>
        <v/>
      </c>
      <c r="AE257" s="123" t="str">
        <f t="shared" si="13"/>
        <v/>
      </c>
      <c r="AF257" s="97"/>
      <c r="AG257" s="97"/>
      <c r="AH257" s="97"/>
      <c r="AI257" s="97"/>
      <c r="AJ257" s="97"/>
      <c r="AK257" s="97"/>
      <c r="AM257" s="101">
        <v>1</v>
      </c>
    </row>
    <row r="258" spans="1:39" ht="15.75" customHeight="1" x14ac:dyDescent="0.25">
      <c r="A258" s="119" t="s">
        <v>109</v>
      </c>
      <c r="B258" s="104" t="s">
        <v>332</v>
      </c>
      <c r="C258" s="104" t="s">
        <v>312</v>
      </c>
      <c r="D258" s="104" t="s">
        <v>301</v>
      </c>
      <c r="E258" s="104" t="s">
        <v>266</v>
      </c>
      <c r="F258" s="120">
        <v>2</v>
      </c>
      <c r="G258" s="120">
        <v>0</v>
      </c>
      <c r="H258" s="120">
        <v>2</v>
      </c>
      <c r="I258" s="104"/>
      <c r="J258" s="104" t="s">
        <v>312</v>
      </c>
      <c r="K258" s="104"/>
      <c r="L258" s="104" t="s">
        <v>313</v>
      </c>
      <c r="M258" s="104" t="s">
        <v>312</v>
      </c>
      <c r="N258" s="104" t="s">
        <v>282</v>
      </c>
      <c r="O258" s="104" t="s">
        <v>283</v>
      </c>
      <c r="P258" s="104" t="s">
        <v>314</v>
      </c>
      <c r="Q258" s="104" t="s">
        <v>285</v>
      </c>
      <c r="R258" s="123">
        <f t="shared" si="0"/>
        <v>0</v>
      </c>
      <c r="S258" s="123">
        <f t="shared" si="1"/>
        <v>0</v>
      </c>
      <c r="T258" s="123">
        <f t="shared" si="2"/>
        <v>0</v>
      </c>
      <c r="U258" s="123">
        <f t="shared" si="3"/>
        <v>0</v>
      </c>
      <c r="V258" s="123">
        <f t="shared" si="4"/>
        <v>0</v>
      </c>
      <c r="W258" s="123">
        <f t="shared" si="5"/>
        <v>0</v>
      </c>
      <c r="X258" s="123">
        <f t="shared" si="6"/>
        <v>0</v>
      </c>
      <c r="Y258" s="123">
        <f t="shared" si="7"/>
        <v>0</v>
      </c>
      <c r="Z258" s="123">
        <f t="shared" si="8"/>
        <v>0</v>
      </c>
      <c r="AA258" s="123">
        <f t="shared" si="9"/>
        <v>0</v>
      </c>
      <c r="AB258" s="123" t="str">
        <f t="shared" si="10"/>
        <v/>
      </c>
      <c r="AC258" s="123" t="str">
        <f t="shared" si="11"/>
        <v/>
      </c>
      <c r="AD258" s="123" t="str">
        <f t="shared" si="12"/>
        <v/>
      </c>
      <c r="AE258" s="123" t="str">
        <f t="shared" si="13"/>
        <v/>
      </c>
      <c r="AF258" s="97"/>
      <c r="AG258" s="97"/>
      <c r="AH258" s="97"/>
      <c r="AI258" s="97"/>
      <c r="AJ258" s="97"/>
      <c r="AK258" s="97"/>
      <c r="AM258" s="101">
        <v>1</v>
      </c>
    </row>
    <row r="259" spans="1:39" ht="15.75" customHeight="1" x14ac:dyDescent="0.25">
      <c r="A259" s="119" t="s">
        <v>109</v>
      </c>
      <c r="B259" s="104" t="s">
        <v>333</v>
      </c>
      <c r="C259" s="104" t="s">
        <v>316</v>
      </c>
      <c r="D259" s="104" t="s">
        <v>301</v>
      </c>
      <c r="E259" s="104" t="s">
        <v>266</v>
      </c>
      <c r="F259" s="120">
        <v>2</v>
      </c>
      <c r="G259" s="120">
        <v>0</v>
      </c>
      <c r="H259" s="120">
        <v>2</v>
      </c>
      <c r="I259" s="104"/>
      <c r="J259" s="104" t="s">
        <v>316</v>
      </c>
      <c r="K259" s="104"/>
      <c r="L259" s="104" t="s">
        <v>317</v>
      </c>
      <c r="M259" s="104" t="s">
        <v>316</v>
      </c>
      <c r="N259" s="104" t="s">
        <v>318</v>
      </c>
      <c r="O259" s="104" t="s">
        <v>319</v>
      </c>
      <c r="P259" s="104" t="s">
        <v>320</v>
      </c>
      <c r="Q259" s="104" t="s">
        <v>292</v>
      </c>
      <c r="R259" s="123">
        <f t="shared" si="0"/>
        <v>0</v>
      </c>
      <c r="S259" s="123">
        <f t="shared" si="1"/>
        <v>0</v>
      </c>
      <c r="T259" s="123">
        <f t="shared" si="2"/>
        <v>1</v>
      </c>
      <c r="U259" s="123">
        <f t="shared" si="3"/>
        <v>1</v>
      </c>
      <c r="V259" s="123">
        <f t="shared" si="4"/>
        <v>0</v>
      </c>
      <c r="W259" s="123">
        <f t="shared" si="5"/>
        <v>0</v>
      </c>
      <c r="X259" s="123">
        <f t="shared" si="6"/>
        <v>0</v>
      </c>
      <c r="Y259" s="123">
        <f t="shared" si="7"/>
        <v>0</v>
      </c>
      <c r="Z259" s="123">
        <f t="shared" si="8"/>
        <v>0</v>
      </c>
      <c r="AA259" s="123">
        <f t="shared" si="9"/>
        <v>0</v>
      </c>
      <c r="AB259" s="123" t="str">
        <f t="shared" si="10"/>
        <v/>
      </c>
      <c r="AC259" s="123" t="str">
        <f t="shared" si="11"/>
        <v/>
      </c>
      <c r="AD259" s="123" t="str">
        <f t="shared" si="12"/>
        <v/>
      </c>
      <c r="AE259" s="123" t="str">
        <f t="shared" si="13"/>
        <v/>
      </c>
      <c r="AF259" s="97"/>
      <c r="AG259" s="97"/>
      <c r="AH259" s="97"/>
      <c r="AI259" s="97"/>
      <c r="AJ259" s="97"/>
      <c r="AK259" s="97"/>
      <c r="AM259" s="101">
        <v>1</v>
      </c>
    </row>
    <row r="260" spans="1:39" ht="15.75" customHeight="1" x14ac:dyDescent="0.25">
      <c r="A260" s="119" t="s">
        <v>109</v>
      </c>
      <c r="B260" s="104" t="s">
        <v>334</v>
      </c>
      <c r="C260" s="104" t="s">
        <v>322</v>
      </c>
      <c r="D260" s="104" t="s">
        <v>301</v>
      </c>
      <c r="E260" s="104" t="s">
        <v>266</v>
      </c>
      <c r="F260" s="120">
        <v>3</v>
      </c>
      <c r="G260" s="120">
        <v>0</v>
      </c>
      <c r="H260" s="120">
        <v>2</v>
      </c>
      <c r="I260" s="104"/>
      <c r="J260" s="104" t="s">
        <v>322</v>
      </c>
      <c r="K260" s="104"/>
      <c r="L260" s="104" t="s">
        <v>323</v>
      </c>
      <c r="M260" s="104" t="s">
        <v>322</v>
      </c>
      <c r="N260" s="104" t="s">
        <v>297</v>
      </c>
      <c r="O260" s="104" t="s">
        <v>324</v>
      </c>
      <c r="P260" s="104"/>
      <c r="Q260" s="104"/>
      <c r="R260" s="123">
        <f t="shared" si="0"/>
        <v>0</v>
      </c>
      <c r="S260" s="123">
        <f t="shared" si="1"/>
        <v>0</v>
      </c>
      <c r="T260" s="123">
        <f t="shared" si="2"/>
        <v>0</v>
      </c>
      <c r="U260" s="123">
        <f t="shared" si="3"/>
        <v>1</v>
      </c>
      <c r="V260" s="123">
        <f t="shared" si="4"/>
        <v>0</v>
      </c>
      <c r="W260" s="123">
        <f t="shared" si="5"/>
        <v>0</v>
      </c>
      <c r="X260" s="123">
        <f t="shared" si="6"/>
        <v>0</v>
      </c>
      <c r="Y260" s="123">
        <f t="shared" si="7"/>
        <v>0</v>
      </c>
      <c r="Z260" s="123">
        <f t="shared" si="8"/>
        <v>0</v>
      </c>
      <c r="AA260" s="123">
        <f t="shared" si="9"/>
        <v>0</v>
      </c>
      <c r="AB260" s="123" t="str">
        <f t="shared" si="10"/>
        <v/>
      </c>
      <c r="AC260" s="123" t="str">
        <f t="shared" si="11"/>
        <v/>
      </c>
      <c r="AD260" s="123" t="str">
        <f t="shared" si="12"/>
        <v/>
      </c>
      <c r="AE260" s="123" t="str">
        <f t="shared" si="13"/>
        <v/>
      </c>
      <c r="AF260" s="97"/>
      <c r="AG260" s="97"/>
      <c r="AH260" s="97"/>
      <c r="AI260" s="97"/>
      <c r="AJ260" s="97"/>
      <c r="AK260" s="97"/>
      <c r="AM260" s="101">
        <v>1</v>
      </c>
    </row>
    <row r="261" spans="1:39" ht="15.75" customHeight="1" x14ac:dyDescent="0.25">
      <c r="A261" s="119" t="s">
        <v>111</v>
      </c>
      <c r="B261" s="104" t="s">
        <v>335</v>
      </c>
      <c r="C261" s="104" t="s">
        <v>264</v>
      </c>
      <c r="D261" s="104" t="s">
        <v>265</v>
      </c>
      <c r="E261" s="104" t="s">
        <v>266</v>
      </c>
      <c r="F261" s="120">
        <v>1</v>
      </c>
      <c r="G261" s="120">
        <v>3</v>
      </c>
      <c r="H261" s="120">
        <v>0</v>
      </c>
      <c r="I261" s="104" t="s">
        <v>264</v>
      </c>
      <c r="J261" s="104"/>
      <c r="K261" s="104" t="s">
        <v>267</v>
      </c>
      <c r="L261" s="104"/>
      <c r="M261" s="104" t="s">
        <v>264</v>
      </c>
      <c r="N261" s="104" t="s">
        <v>268</v>
      </c>
      <c r="O261" s="104" t="s">
        <v>269</v>
      </c>
      <c r="P261" s="104" t="s">
        <v>270</v>
      </c>
      <c r="Q261" s="104" t="s">
        <v>271</v>
      </c>
      <c r="R261" s="123">
        <f t="shared" si="0"/>
        <v>0</v>
      </c>
      <c r="S261" s="123">
        <f t="shared" si="1"/>
        <v>0</v>
      </c>
      <c r="T261" s="123">
        <f t="shared" si="2"/>
        <v>0</v>
      </c>
      <c r="U261" s="123">
        <f t="shared" si="3"/>
        <v>0</v>
      </c>
      <c r="V261" s="123">
        <f t="shared" si="4"/>
        <v>0</v>
      </c>
      <c r="W261" s="123">
        <f t="shared" si="5"/>
        <v>0</v>
      </c>
      <c r="X261" s="123">
        <f t="shared" si="6"/>
        <v>0</v>
      </c>
      <c r="Y261" s="123">
        <f t="shared" si="7"/>
        <v>0</v>
      </c>
      <c r="Z261" s="123">
        <f t="shared" si="8"/>
        <v>0</v>
      </c>
      <c r="AA261" s="123">
        <f t="shared" si="9"/>
        <v>0</v>
      </c>
      <c r="AB261" s="123" t="str">
        <f t="shared" si="10"/>
        <v/>
      </c>
      <c r="AC261" s="123" t="str">
        <f t="shared" si="11"/>
        <v/>
      </c>
      <c r="AD261" s="123" t="str">
        <f t="shared" si="12"/>
        <v/>
      </c>
      <c r="AE261" s="123" t="str">
        <f t="shared" si="13"/>
        <v/>
      </c>
      <c r="AF261" s="97"/>
      <c r="AG261" s="97"/>
      <c r="AH261" s="97"/>
      <c r="AI261" s="97"/>
      <c r="AJ261" s="97"/>
      <c r="AK261" s="97"/>
      <c r="AM261" s="101">
        <v>1</v>
      </c>
    </row>
    <row r="262" spans="1:39" ht="15.75" customHeight="1" x14ac:dyDescent="0.25">
      <c r="A262" s="119" t="s">
        <v>111</v>
      </c>
      <c r="B262" s="104" t="s">
        <v>336</v>
      </c>
      <c r="C262" s="104" t="s">
        <v>273</v>
      </c>
      <c r="D262" s="104" t="s">
        <v>265</v>
      </c>
      <c r="E262" s="104" t="s">
        <v>266</v>
      </c>
      <c r="F262" s="120">
        <v>1</v>
      </c>
      <c r="G262" s="120">
        <v>3</v>
      </c>
      <c r="H262" s="120">
        <v>0</v>
      </c>
      <c r="I262" s="104" t="s">
        <v>273</v>
      </c>
      <c r="J262" s="104"/>
      <c r="K262" s="104" t="s">
        <v>274</v>
      </c>
      <c r="L262" s="104"/>
      <c r="M262" s="104" t="s">
        <v>273</v>
      </c>
      <c r="N262" s="104" t="s">
        <v>275</v>
      </c>
      <c r="O262" s="104" t="s">
        <v>276</v>
      </c>
      <c r="P262" s="104" t="s">
        <v>277</v>
      </c>
      <c r="Q262" s="104" t="s">
        <v>278</v>
      </c>
      <c r="R262" s="123">
        <f t="shared" si="0"/>
        <v>0</v>
      </c>
      <c r="S262" s="123">
        <f t="shared" si="1"/>
        <v>0</v>
      </c>
      <c r="T262" s="123">
        <f t="shared" si="2"/>
        <v>1</v>
      </c>
      <c r="U262" s="123">
        <f t="shared" si="3"/>
        <v>1</v>
      </c>
      <c r="V262" s="123">
        <f t="shared" si="4"/>
        <v>0</v>
      </c>
      <c r="W262" s="123">
        <f t="shared" si="5"/>
        <v>0</v>
      </c>
      <c r="X262" s="123">
        <f t="shared" si="6"/>
        <v>0</v>
      </c>
      <c r="Y262" s="123">
        <f t="shared" si="7"/>
        <v>0</v>
      </c>
      <c r="Z262" s="123">
        <f t="shared" si="8"/>
        <v>0</v>
      </c>
      <c r="AA262" s="123">
        <f t="shared" si="9"/>
        <v>0</v>
      </c>
      <c r="AB262" s="123" t="str">
        <f t="shared" si="10"/>
        <v/>
      </c>
      <c r="AC262" s="123" t="str">
        <f t="shared" si="11"/>
        <v/>
      </c>
      <c r="AD262" s="123" t="str">
        <f t="shared" si="12"/>
        <v/>
      </c>
      <c r="AE262" s="123" t="str">
        <f t="shared" si="13"/>
        <v/>
      </c>
      <c r="AF262" s="97"/>
      <c r="AG262" s="97"/>
      <c r="AH262" s="97"/>
      <c r="AI262" s="97"/>
      <c r="AJ262" s="97"/>
      <c r="AK262" s="97"/>
      <c r="AM262" s="101">
        <v>1</v>
      </c>
    </row>
    <row r="263" spans="1:39" ht="15.75" customHeight="1" x14ac:dyDescent="0.25">
      <c r="A263" s="119" t="s">
        <v>111</v>
      </c>
      <c r="B263" s="104" t="s">
        <v>337</v>
      </c>
      <c r="C263" s="104" t="s">
        <v>280</v>
      </c>
      <c r="D263" s="104" t="s">
        <v>265</v>
      </c>
      <c r="E263" s="104" t="s">
        <v>266</v>
      </c>
      <c r="F263" s="120">
        <v>2</v>
      </c>
      <c r="G263" s="120">
        <v>2</v>
      </c>
      <c r="H263" s="120">
        <v>0</v>
      </c>
      <c r="I263" s="104" t="s">
        <v>280</v>
      </c>
      <c r="J263" s="104"/>
      <c r="K263" s="104" t="s">
        <v>281</v>
      </c>
      <c r="L263" s="104"/>
      <c r="M263" s="104" t="s">
        <v>280</v>
      </c>
      <c r="N263" s="104" t="s">
        <v>282</v>
      </c>
      <c r="O263" s="104" t="s">
        <v>283</v>
      </c>
      <c r="P263" s="104" t="s">
        <v>284</v>
      </c>
      <c r="Q263" s="104" t="s">
        <v>285</v>
      </c>
      <c r="R263" s="123">
        <f t="shared" si="0"/>
        <v>0</v>
      </c>
      <c r="S263" s="123">
        <f t="shared" si="1"/>
        <v>0</v>
      </c>
      <c r="T263" s="123">
        <f t="shared" si="2"/>
        <v>0</v>
      </c>
      <c r="U263" s="123">
        <f t="shared" si="3"/>
        <v>0</v>
      </c>
      <c r="V263" s="123">
        <f t="shared" si="4"/>
        <v>0</v>
      </c>
      <c r="W263" s="123">
        <f t="shared" si="5"/>
        <v>0</v>
      </c>
      <c r="X263" s="123">
        <f t="shared" si="6"/>
        <v>0</v>
      </c>
      <c r="Y263" s="123">
        <f t="shared" si="7"/>
        <v>0</v>
      </c>
      <c r="Z263" s="123">
        <f t="shared" si="8"/>
        <v>0</v>
      </c>
      <c r="AA263" s="123">
        <f t="shared" si="9"/>
        <v>0</v>
      </c>
      <c r="AB263" s="123" t="str">
        <f t="shared" si="10"/>
        <v/>
      </c>
      <c r="AC263" s="123" t="str">
        <f t="shared" si="11"/>
        <v/>
      </c>
      <c r="AD263" s="123" t="str">
        <f t="shared" si="12"/>
        <v/>
      </c>
      <c r="AE263" s="123" t="str">
        <f t="shared" si="13"/>
        <v/>
      </c>
      <c r="AF263" s="97"/>
      <c r="AG263" s="97"/>
      <c r="AH263" s="97"/>
      <c r="AI263" s="97"/>
      <c r="AJ263" s="97"/>
      <c r="AK263" s="97"/>
      <c r="AM263" s="101">
        <v>1</v>
      </c>
    </row>
    <row r="264" spans="1:39" ht="15.75" customHeight="1" x14ac:dyDescent="0.25">
      <c r="A264" s="119" t="s">
        <v>111</v>
      </c>
      <c r="B264" s="104" t="s">
        <v>338</v>
      </c>
      <c r="C264" s="104" t="s">
        <v>287</v>
      </c>
      <c r="D264" s="104" t="s">
        <v>265</v>
      </c>
      <c r="E264" s="104" t="s">
        <v>266</v>
      </c>
      <c r="F264" s="120">
        <v>2</v>
      </c>
      <c r="G264" s="120">
        <v>2</v>
      </c>
      <c r="H264" s="120">
        <v>0</v>
      </c>
      <c r="I264" s="104" t="s">
        <v>287</v>
      </c>
      <c r="J264" s="104"/>
      <c r="K264" s="104" t="s">
        <v>288</v>
      </c>
      <c r="L264" s="104"/>
      <c r="M264" s="104" t="s">
        <v>287</v>
      </c>
      <c r="N264" s="104" t="s">
        <v>289</v>
      </c>
      <c r="O264" s="104" t="s">
        <v>290</v>
      </c>
      <c r="P264" s="104" t="s">
        <v>291</v>
      </c>
      <c r="Q264" s="104" t="s">
        <v>292</v>
      </c>
      <c r="R264" s="123">
        <f t="shared" si="0"/>
        <v>0</v>
      </c>
      <c r="S264" s="123">
        <f t="shared" si="1"/>
        <v>0</v>
      </c>
      <c r="T264" s="123">
        <f t="shared" si="2"/>
        <v>0</v>
      </c>
      <c r="U264" s="123">
        <f t="shared" si="3"/>
        <v>0</v>
      </c>
      <c r="V264" s="123">
        <f t="shared" si="4"/>
        <v>0</v>
      </c>
      <c r="W264" s="123">
        <f t="shared" si="5"/>
        <v>0</v>
      </c>
      <c r="X264" s="123">
        <f t="shared" si="6"/>
        <v>0</v>
      </c>
      <c r="Y264" s="123">
        <f t="shared" si="7"/>
        <v>0</v>
      </c>
      <c r="Z264" s="123">
        <f t="shared" si="8"/>
        <v>0</v>
      </c>
      <c r="AA264" s="123">
        <f t="shared" si="9"/>
        <v>0</v>
      </c>
      <c r="AB264" s="123" t="str">
        <f t="shared" si="10"/>
        <v/>
      </c>
      <c r="AC264" s="123" t="str">
        <f t="shared" si="11"/>
        <v/>
      </c>
      <c r="AD264" s="123" t="str">
        <f t="shared" si="12"/>
        <v/>
      </c>
      <c r="AE264" s="123" t="str">
        <f t="shared" si="13"/>
        <v/>
      </c>
      <c r="AF264" s="97"/>
      <c r="AG264" s="97"/>
      <c r="AH264" s="97"/>
      <c r="AI264" s="97"/>
      <c r="AJ264" s="97"/>
      <c r="AK264" s="97"/>
      <c r="AM264" s="101">
        <v>1</v>
      </c>
    </row>
    <row r="265" spans="1:39" ht="15.75" customHeight="1" x14ac:dyDescent="0.25">
      <c r="A265" s="119" t="s">
        <v>111</v>
      </c>
      <c r="B265" s="104" t="s">
        <v>339</v>
      </c>
      <c r="C265" s="104" t="s">
        <v>294</v>
      </c>
      <c r="D265" s="104" t="s">
        <v>265</v>
      </c>
      <c r="E265" s="104" t="s">
        <v>266</v>
      </c>
      <c r="F265" s="120">
        <v>3</v>
      </c>
      <c r="G265" s="120">
        <v>2</v>
      </c>
      <c r="H265" s="120">
        <v>0</v>
      </c>
      <c r="I265" s="104" t="s">
        <v>294</v>
      </c>
      <c r="J265" s="104"/>
      <c r="K265" s="104" t="s">
        <v>295</v>
      </c>
      <c r="L265" s="104"/>
      <c r="M265" s="104" t="s">
        <v>294</v>
      </c>
      <c r="N265" s="104" t="s">
        <v>296</v>
      </c>
      <c r="O265" s="104" t="s">
        <v>297</v>
      </c>
      <c r="P265" s="104" t="s">
        <v>298</v>
      </c>
      <c r="Q265" s="104"/>
      <c r="R265" s="123">
        <f t="shared" si="0"/>
        <v>0</v>
      </c>
      <c r="S265" s="123">
        <f t="shared" si="1"/>
        <v>0</v>
      </c>
      <c r="T265" s="123">
        <f t="shared" si="2"/>
        <v>0</v>
      </c>
      <c r="U265" s="123">
        <f t="shared" si="3"/>
        <v>1</v>
      </c>
      <c r="V265" s="123">
        <f t="shared" si="4"/>
        <v>0</v>
      </c>
      <c r="W265" s="123">
        <f t="shared" si="5"/>
        <v>0</v>
      </c>
      <c r="X265" s="123">
        <f t="shared" si="6"/>
        <v>0</v>
      </c>
      <c r="Y265" s="123">
        <f t="shared" si="7"/>
        <v>0</v>
      </c>
      <c r="Z265" s="123">
        <f t="shared" si="8"/>
        <v>0</v>
      </c>
      <c r="AA265" s="123">
        <f t="shared" si="9"/>
        <v>0</v>
      </c>
      <c r="AB265" s="123" t="str">
        <f t="shared" si="10"/>
        <v/>
      </c>
      <c r="AC265" s="123" t="str">
        <f t="shared" si="11"/>
        <v/>
      </c>
      <c r="AD265" s="123" t="str">
        <f t="shared" si="12"/>
        <v/>
      </c>
      <c r="AE265" s="123" t="str">
        <f t="shared" si="13"/>
        <v/>
      </c>
      <c r="AF265" s="97"/>
      <c r="AG265" s="97"/>
      <c r="AH265" s="97"/>
      <c r="AI265" s="97"/>
      <c r="AJ265" s="97"/>
      <c r="AK265" s="97"/>
      <c r="AM265" s="101">
        <v>1</v>
      </c>
    </row>
    <row r="266" spans="1:39" ht="15.75" customHeight="1" x14ac:dyDescent="0.25">
      <c r="A266" s="119" t="s">
        <v>111</v>
      </c>
      <c r="B266" s="104" t="s">
        <v>340</v>
      </c>
      <c r="C266" s="104" t="s">
        <v>300</v>
      </c>
      <c r="D266" s="104" t="s">
        <v>301</v>
      </c>
      <c r="E266" s="104" t="s">
        <v>266</v>
      </c>
      <c r="F266" s="120">
        <v>1</v>
      </c>
      <c r="G266" s="120">
        <v>0</v>
      </c>
      <c r="H266" s="120">
        <v>3</v>
      </c>
      <c r="I266" s="104"/>
      <c r="J266" s="104" t="s">
        <v>300</v>
      </c>
      <c r="K266" s="104"/>
      <c r="L266" s="104" t="s">
        <v>302</v>
      </c>
      <c r="M266" s="104" t="s">
        <v>300</v>
      </c>
      <c r="N266" s="104" t="s">
        <v>303</v>
      </c>
      <c r="O266" s="104" t="s">
        <v>284</v>
      </c>
      <c r="P266" s="104" t="s">
        <v>304</v>
      </c>
      <c r="Q266" s="104" t="s">
        <v>305</v>
      </c>
      <c r="R266" s="123">
        <f t="shared" si="0"/>
        <v>0</v>
      </c>
      <c r="S266" s="123">
        <f t="shared" si="1"/>
        <v>0</v>
      </c>
      <c r="T266" s="123">
        <f t="shared" si="2"/>
        <v>0</v>
      </c>
      <c r="U266" s="123">
        <f t="shared" si="3"/>
        <v>0</v>
      </c>
      <c r="V266" s="123">
        <f t="shared" si="4"/>
        <v>0</v>
      </c>
      <c r="W266" s="123">
        <f t="shared" si="5"/>
        <v>0</v>
      </c>
      <c r="X266" s="123">
        <f t="shared" si="6"/>
        <v>0</v>
      </c>
      <c r="Y266" s="123">
        <f t="shared" si="7"/>
        <v>0</v>
      </c>
      <c r="Z266" s="123">
        <f t="shared" si="8"/>
        <v>0</v>
      </c>
      <c r="AA266" s="123">
        <f t="shared" si="9"/>
        <v>0</v>
      </c>
      <c r="AB266" s="123" t="str">
        <f t="shared" si="10"/>
        <v/>
      </c>
      <c r="AC266" s="123" t="str">
        <f t="shared" si="11"/>
        <v/>
      </c>
      <c r="AD266" s="123" t="str">
        <f t="shared" si="12"/>
        <v/>
      </c>
      <c r="AE266" s="123" t="str">
        <f t="shared" si="13"/>
        <v/>
      </c>
      <c r="AF266" s="97"/>
      <c r="AG266" s="97"/>
      <c r="AH266" s="97"/>
      <c r="AI266" s="97"/>
      <c r="AJ266" s="97"/>
      <c r="AK266" s="97"/>
      <c r="AM266" s="101">
        <v>1</v>
      </c>
    </row>
    <row r="267" spans="1:39" ht="15.75" customHeight="1" x14ac:dyDescent="0.25">
      <c r="A267" s="119" t="s">
        <v>111</v>
      </c>
      <c r="B267" s="104" t="s">
        <v>341</v>
      </c>
      <c r="C267" s="104" t="s">
        <v>307</v>
      </c>
      <c r="D267" s="104" t="s">
        <v>301</v>
      </c>
      <c r="E267" s="104" t="s">
        <v>266</v>
      </c>
      <c r="F267" s="120">
        <v>1</v>
      </c>
      <c r="G267" s="120">
        <v>0</v>
      </c>
      <c r="H267" s="120">
        <v>3</v>
      </c>
      <c r="I267" s="104"/>
      <c r="J267" s="104" t="s">
        <v>307</v>
      </c>
      <c r="K267" s="104"/>
      <c r="L267" s="104" t="s">
        <v>308</v>
      </c>
      <c r="M267" s="104" t="s">
        <v>307</v>
      </c>
      <c r="N267" s="104" t="s">
        <v>309</v>
      </c>
      <c r="O267" s="104" t="s">
        <v>310</v>
      </c>
      <c r="P267" s="104"/>
      <c r="Q267" s="104"/>
      <c r="R267" s="123">
        <f t="shared" si="0"/>
        <v>0</v>
      </c>
      <c r="S267" s="123">
        <f t="shared" si="1"/>
        <v>0</v>
      </c>
      <c r="T267" s="123">
        <f t="shared" si="2"/>
        <v>0</v>
      </c>
      <c r="U267" s="123">
        <f t="shared" si="3"/>
        <v>0</v>
      </c>
      <c r="V267" s="123">
        <f t="shared" si="4"/>
        <v>0</v>
      </c>
      <c r="W267" s="123">
        <f t="shared" si="5"/>
        <v>0</v>
      </c>
      <c r="X267" s="123">
        <f t="shared" si="6"/>
        <v>0</v>
      </c>
      <c r="Y267" s="123">
        <f t="shared" si="7"/>
        <v>0</v>
      </c>
      <c r="Z267" s="123">
        <f t="shared" si="8"/>
        <v>0</v>
      </c>
      <c r="AA267" s="123">
        <f t="shared" si="9"/>
        <v>0</v>
      </c>
      <c r="AB267" s="123" t="str">
        <f t="shared" si="10"/>
        <v/>
      </c>
      <c r="AC267" s="123" t="str">
        <f t="shared" si="11"/>
        <v/>
      </c>
      <c r="AD267" s="123" t="str">
        <f t="shared" si="12"/>
        <v/>
      </c>
      <c r="AE267" s="123" t="str">
        <f t="shared" si="13"/>
        <v/>
      </c>
      <c r="AF267" s="97"/>
      <c r="AG267" s="97"/>
      <c r="AH267" s="97"/>
      <c r="AI267" s="97"/>
      <c r="AJ267" s="97"/>
      <c r="AK267" s="97"/>
      <c r="AM267" s="101">
        <v>1</v>
      </c>
    </row>
    <row r="268" spans="1:39" ht="15.75" customHeight="1" x14ac:dyDescent="0.25">
      <c r="A268" s="119" t="s">
        <v>111</v>
      </c>
      <c r="B268" s="104" t="s">
        <v>342</v>
      </c>
      <c r="C268" s="104" t="s">
        <v>312</v>
      </c>
      <c r="D268" s="104" t="s">
        <v>301</v>
      </c>
      <c r="E268" s="104" t="s">
        <v>266</v>
      </c>
      <c r="F268" s="120">
        <v>2</v>
      </c>
      <c r="G268" s="120">
        <v>0</v>
      </c>
      <c r="H268" s="120">
        <v>2</v>
      </c>
      <c r="I268" s="104"/>
      <c r="J268" s="104" t="s">
        <v>312</v>
      </c>
      <c r="K268" s="104"/>
      <c r="L268" s="104" t="s">
        <v>313</v>
      </c>
      <c r="M268" s="104" t="s">
        <v>312</v>
      </c>
      <c r="N268" s="104" t="s">
        <v>282</v>
      </c>
      <c r="O268" s="104" t="s">
        <v>283</v>
      </c>
      <c r="P268" s="104" t="s">
        <v>314</v>
      </c>
      <c r="Q268" s="104" t="s">
        <v>285</v>
      </c>
      <c r="R268" s="123">
        <f t="shared" si="0"/>
        <v>0</v>
      </c>
      <c r="S268" s="123">
        <f t="shared" si="1"/>
        <v>0</v>
      </c>
      <c r="T268" s="123">
        <f t="shared" si="2"/>
        <v>0</v>
      </c>
      <c r="U268" s="123">
        <f t="shared" si="3"/>
        <v>0</v>
      </c>
      <c r="V268" s="123">
        <f t="shared" si="4"/>
        <v>0</v>
      </c>
      <c r="W268" s="123">
        <f t="shared" si="5"/>
        <v>0</v>
      </c>
      <c r="X268" s="123">
        <f t="shared" si="6"/>
        <v>0</v>
      </c>
      <c r="Y268" s="123">
        <f t="shared" si="7"/>
        <v>0</v>
      </c>
      <c r="Z268" s="123">
        <f t="shared" si="8"/>
        <v>0</v>
      </c>
      <c r="AA268" s="123">
        <f t="shared" si="9"/>
        <v>0</v>
      </c>
      <c r="AB268" s="123" t="str">
        <f t="shared" si="10"/>
        <v/>
      </c>
      <c r="AC268" s="123" t="str">
        <f t="shared" si="11"/>
        <v/>
      </c>
      <c r="AD268" s="123" t="str">
        <f t="shared" si="12"/>
        <v/>
      </c>
      <c r="AE268" s="123" t="str">
        <f t="shared" si="13"/>
        <v/>
      </c>
      <c r="AF268" s="97"/>
      <c r="AG268" s="97"/>
      <c r="AH268" s="97"/>
      <c r="AI268" s="97"/>
      <c r="AJ268" s="97"/>
      <c r="AK268" s="97"/>
      <c r="AM268" s="101">
        <v>1</v>
      </c>
    </row>
    <row r="269" spans="1:39" ht="15.75" customHeight="1" x14ac:dyDescent="0.25">
      <c r="A269" s="119" t="s">
        <v>111</v>
      </c>
      <c r="B269" s="104" t="s">
        <v>343</v>
      </c>
      <c r="C269" s="104" t="s">
        <v>316</v>
      </c>
      <c r="D269" s="104" t="s">
        <v>301</v>
      </c>
      <c r="E269" s="104" t="s">
        <v>266</v>
      </c>
      <c r="F269" s="120">
        <v>2</v>
      </c>
      <c r="G269" s="120">
        <v>0</v>
      </c>
      <c r="H269" s="120">
        <v>2</v>
      </c>
      <c r="I269" s="104"/>
      <c r="J269" s="104" t="s">
        <v>316</v>
      </c>
      <c r="K269" s="104"/>
      <c r="L269" s="104" t="s">
        <v>317</v>
      </c>
      <c r="M269" s="104" t="s">
        <v>316</v>
      </c>
      <c r="N269" s="104" t="s">
        <v>318</v>
      </c>
      <c r="O269" s="104" t="s">
        <v>319</v>
      </c>
      <c r="P269" s="104" t="s">
        <v>320</v>
      </c>
      <c r="Q269" s="104" t="s">
        <v>292</v>
      </c>
      <c r="R269" s="123">
        <f t="shared" si="0"/>
        <v>0</v>
      </c>
      <c r="S269" s="123">
        <f t="shared" si="1"/>
        <v>0</v>
      </c>
      <c r="T269" s="123">
        <f t="shared" si="2"/>
        <v>1</v>
      </c>
      <c r="U269" s="123">
        <f t="shared" si="3"/>
        <v>1</v>
      </c>
      <c r="V269" s="123">
        <f t="shared" si="4"/>
        <v>0</v>
      </c>
      <c r="W269" s="123">
        <f t="shared" si="5"/>
        <v>0</v>
      </c>
      <c r="X269" s="123">
        <f t="shared" si="6"/>
        <v>0</v>
      </c>
      <c r="Y269" s="123">
        <f t="shared" si="7"/>
        <v>0</v>
      </c>
      <c r="Z269" s="123">
        <f t="shared" si="8"/>
        <v>0</v>
      </c>
      <c r="AA269" s="123">
        <f t="shared" si="9"/>
        <v>0</v>
      </c>
      <c r="AB269" s="123" t="str">
        <f t="shared" si="10"/>
        <v/>
      </c>
      <c r="AC269" s="123" t="str">
        <f t="shared" si="11"/>
        <v/>
      </c>
      <c r="AD269" s="123" t="str">
        <f t="shared" si="12"/>
        <v/>
      </c>
      <c r="AE269" s="123" t="str">
        <f t="shared" si="13"/>
        <v/>
      </c>
      <c r="AF269" s="97"/>
      <c r="AG269" s="97"/>
      <c r="AH269" s="97"/>
      <c r="AI269" s="97"/>
      <c r="AJ269" s="97"/>
      <c r="AK269" s="97"/>
      <c r="AM269" s="101">
        <v>1</v>
      </c>
    </row>
    <row r="270" spans="1:39" ht="15.75" customHeight="1" x14ac:dyDescent="0.25">
      <c r="A270" s="119" t="s">
        <v>111</v>
      </c>
      <c r="B270" s="104" t="s">
        <v>344</v>
      </c>
      <c r="C270" s="104" t="s">
        <v>322</v>
      </c>
      <c r="D270" s="104" t="s">
        <v>301</v>
      </c>
      <c r="E270" s="104" t="s">
        <v>266</v>
      </c>
      <c r="F270" s="120">
        <v>3</v>
      </c>
      <c r="G270" s="120">
        <v>0</v>
      </c>
      <c r="H270" s="120">
        <v>2</v>
      </c>
      <c r="I270" s="104"/>
      <c r="J270" s="104" t="s">
        <v>322</v>
      </c>
      <c r="K270" s="104"/>
      <c r="L270" s="104" t="s">
        <v>323</v>
      </c>
      <c r="M270" s="104" t="s">
        <v>322</v>
      </c>
      <c r="N270" s="104" t="s">
        <v>297</v>
      </c>
      <c r="O270" s="104" t="s">
        <v>324</v>
      </c>
      <c r="P270" s="104"/>
      <c r="Q270" s="104"/>
      <c r="R270" s="123">
        <f t="shared" si="0"/>
        <v>0</v>
      </c>
      <c r="S270" s="123">
        <f t="shared" si="1"/>
        <v>0</v>
      </c>
      <c r="T270" s="123">
        <f t="shared" si="2"/>
        <v>0</v>
      </c>
      <c r="U270" s="123">
        <f t="shared" si="3"/>
        <v>1</v>
      </c>
      <c r="V270" s="123">
        <f t="shared" si="4"/>
        <v>0</v>
      </c>
      <c r="W270" s="123">
        <f t="shared" si="5"/>
        <v>0</v>
      </c>
      <c r="X270" s="123">
        <f t="shared" si="6"/>
        <v>0</v>
      </c>
      <c r="Y270" s="123">
        <f t="shared" si="7"/>
        <v>0</v>
      </c>
      <c r="Z270" s="123">
        <f t="shared" si="8"/>
        <v>0</v>
      </c>
      <c r="AA270" s="123">
        <f t="shared" si="9"/>
        <v>0</v>
      </c>
      <c r="AB270" s="123" t="str">
        <f t="shared" si="10"/>
        <v/>
      </c>
      <c r="AC270" s="123" t="str">
        <f t="shared" si="11"/>
        <v/>
      </c>
      <c r="AD270" s="123" t="str">
        <f t="shared" si="12"/>
        <v/>
      </c>
      <c r="AE270" s="123" t="str">
        <f t="shared" si="13"/>
        <v/>
      </c>
      <c r="AF270" s="97"/>
      <c r="AG270" s="97"/>
      <c r="AH270" s="97"/>
      <c r="AI270" s="97"/>
      <c r="AJ270" s="97"/>
      <c r="AK270" s="97"/>
      <c r="AM270" s="101">
        <v>1</v>
      </c>
    </row>
    <row r="271" spans="1:39" ht="15.75" customHeight="1" x14ac:dyDescent="0.25">
      <c r="A271" s="119" t="s">
        <v>113</v>
      </c>
      <c r="B271" s="104" t="s">
        <v>345</v>
      </c>
      <c r="C271" s="104" t="s">
        <v>264</v>
      </c>
      <c r="D271" s="104" t="s">
        <v>265</v>
      </c>
      <c r="E271" s="104" t="s">
        <v>266</v>
      </c>
      <c r="F271" s="120">
        <v>1</v>
      </c>
      <c r="G271" s="120">
        <v>3</v>
      </c>
      <c r="H271" s="120">
        <v>0</v>
      </c>
      <c r="I271" s="104" t="s">
        <v>264</v>
      </c>
      <c r="J271" s="104"/>
      <c r="K271" s="104" t="s">
        <v>267</v>
      </c>
      <c r="L271" s="104"/>
      <c r="M271" s="104" t="s">
        <v>264</v>
      </c>
      <c r="N271" s="104" t="s">
        <v>268</v>
      </c>
      <c r="O271" s="104" t="s">
        <v>269</v>
      </c>
      <c r="P271" s="104" t="s">
        <v>270</v>
      </c>
      <c r="Q271" s="104" t="s">
        <v>271</v>
      </c>
      <c r="R271" s="123">
        <f t="shared" si="0"/>
        <v>0</v>
      </c>
      <c r="S271" s="123">
        <f t="shared" si="1"/>
        <v>0</v>
      </c>
      <c r="T271" s="123">
        <f t="shared" si="2"/>
        <v>0</v>
      </c>
      <c r="U271" s="123">
        <f t="shared" si="3"/>
        <v>0</v>
      </c>
      <c r="V271" s="123">
        <f t="shared" si="4"/>
        <v>0</v>
      </c>
      <c r="W271" s="123">
        <f t="shared" si="5"/>
        <v>0</v>
      </c>
      <c r="X271" s="123">
        <f t="shared" si="6"/>
        <v>0</v>
      </c>
      <c r="Y271" s="123">
        <f t="shared" si="7"/>
        <v>0</v>
      </c>
      <c r="Z271" s="123">
        <f t="shared" si="8"/>
        <v>0</v>
      </c>
      <c r="AA271" s="123">
        <f t="shared" si="9"/>
        <v>0</v>
      </c>
      <c r="AB271" s="123" t="str">
        <f t="shared" si="10"/>
        <v/>
      </c>
      <c r="AC271" s="123" t="str">
        <f t="shared" si="11"/>
        <v/>
      </c>
      <c r="AD271" s="123" t="str">
        <f t="shared" si="12"/>
        <v/>
      </c>
      <c r="AE271" s="123" t="str">
        <f t="shared" si="13"/>
        <v/>
      </c>
      <c r="AF271" s="97"/>
      <c r="AG271" s="97"/>
      <c r="AH271" s="97"/>
      <c r="AI271" s="97"/>
      <c r="AJ271" s="97"/>
      <c r="AK271" s="97"/>
      <c r="AM271" s="101">
        <v>1</v>
      </c>
    </row>
    <row r="272" spans="1:39" ht="15.75" customHeight="1" x14ac:dyDescent="0.25">
      <c r="A272" s="119" t="s">
        <v>113</v>
      </c>
      <c r="B272" s="104" t="s">
        <v>346</v>
      </c>
      <c r="C272" s="104" t="s">
        <v>273</v>
      </c>
      <c r="D272" s="104" t="s">
        <v>265</v>
      </c>
      <c r="E272" s="104" t="s">
        <v>266</v>
      </c>
      <c r="F272" s="120">
        <v>1</v>
      </c>
      <c r="G272" s="120">
        <v>3</v>
      </c>
      <c r="H272" s="120">
        <v>0</v>
      </c>
      <c r="I272" s="104" t="s">
        <v>273</v>
      </c>
      <c r="J272" s="104"/>
      <c r="K272" s="104" t="s">
        <v>274</v>
      </c>
      <c r="L272" s="104"/>
      <c r="M272" s="104" t="s">
        <v>273</v>
      </c>
      <c r="N272" s="104" t="s">
        <v>275</v>
      </c>
      <c r="O272" s="104" t="s">
        <v>276</v>
      </c>
      <c r="P272" s="104" t="s">
        <v>277</v>
      </c>
      <c r="Q272" s="104" t="s">
        <v>278</v>
      </c>
      <c r="R272" s="123">
        <f t="shared" si="0"/>
        <v>0</v>
      </c>
      <c r="S272" s="123">
        <f t="shared" si="1"/>
        <v>0</v>
      </c>
      <c r="T272" s="123">
        <f t="shared" si="2"/>
        <v>1</v>
      </c>
      <c r="U272" s="123">
        <f t="shared" si="3"/>
        <v>1</v>
      </c>
      <c r="V272" s="123">
        <f t="shared" si="4"/>
        <v>0</v>
      </c>
      <c r="W272" s="123">
        <f t="shared" si="5"/>
        <v>0</v>
      </c>
      <c r="X272" s="123">
        <f t="shared" si="6"/>
        <v>0</v>
      </c>
      <c r="Y272" s="123">
        <f t="shared" si="7"/>
        <v>0</v>
      </c>
      <c r="Z272" s="123">
        <f t="shared" si="8"/>
        <v>0</v>
      </c>
      <c r="AA272" s="123">
        <f t="shared" si="9"/>
        <v>0</v>
      </c>
      <c r="AB272" s="123" t="str">
        <f t="shared" si="10"/>
        <v/>
      </c>
      <c r="AC272" s="123" t="str">
        <f t="shared" si="11"/>
        <v/>
      </c>
      <c r="AD272" s="123" t="str">
        <f t="shared" si="12"/>
        <v/>
      </c>
      <c r="AE272" s="123" t="str">
        <f t="shared" si="13"/>
        <v/>
      </c>
      <c r="AF272" s="97"/>
      <c r="AG272" s="97"/>
      <c r="AH272" s="97"/>
      <c r="AI272" s="97"/>
      <c r="AJ272" s="97"/>
      <c r="AK272" s="97"/>
      <c r="AM272" s="101">
        <v>1</v>
      </c>
    </row>
    <row r="273" spans="1:39" ht="15.75" customHeight="1" x14ac:dyDescent="0.25">
      <c r="A273" s="119" t="s">
        <v>113</v>
      </c>
      <c r="B273" s="104" t="s">
        <v>347</v>
      </c>
      <c r="C273" s="104" t="s">
        <v>280</v>
      </c>
      <c r="D273" s="104" t="s">
        <v>265</v>
      </c>
      <c r="E273" s="104" t="s">
        <v>266</v>
      </c>
      <c r="F273" s="120">
        <v>2</v>
      </c>
      <c r="G273" s="120">
        <v>2</v>
      </c>
      <c r="H273" s="120">
        <v>0</v>
      </c>
      <c r="I273" s="104" t="s">
        <v>280</v>
      </c>
      <c r="J273" s="104"/>
      <c r="K273" s="104" t="s">
        <v>281</v>
      </c>
      <c r="L273" s="104"/>
      <c r="M273" s="104" t="s">
        <v>280</v>
      </c>
      <c r="N273" s="104" t="s">
        <v>282</v>
      </c>
      <c r="O273" s="104" t="s">
        <v>283</v>
      </c>
      <c r="P273" s="104" t="s">
        <v>284</v>
      </c>
      <c r="Q273" s="104" t="s">
        <v>285</v>
      </c>
      <c r="R273" s="123">
        <f t="shared" si="0"/>
        <v>0</v>
      </c>
      <c r="S273" s="123">
        <f t="shared" si="1"/>
        <v>0</v>
      </c>
      <c r="T273" s="123">
        <f t="shared" si="2"/>
        <v>0</v>
      </c>
      <c r="U273" s="123">
        <f t="shared" si="3"/>
        <v>0</v>
      </c>
      <c r="V273" s="123">
        <f t="shared" si="4"/>
        <v>0</v>
      </c>
      <c r="W273" s="123">
        <f t="shared" si="5"/>
        <v>0</v>
      </c>
      <c r="X273" s="123">
        <f t="shared" si="6"/>
        <v>0</v>
      </c>
      <c r="Y273" s="123">
        <f t="shared" si="7"/>
        <v>0</v>
      </c>
      <c r="Z273" s="123">
        <f t="shared" si="8"/>
        <v>0</v>
      </c>
      <c r="AA273" s="123">
        <f t="shared" si="9"/>
        <v>0</v>
      </c>
      <c r="AB273" s="123" t="str">
        <f t="shared" si="10"/>
        <v/>
      </c>
      <c r="AC273" s="123" t="str">
        <f t="shared" si="11"/>
        <v/>
      </c>
      <c r="AD273" s="123" t="str">
        <f t="shared" si="12"/>
        <v/>
      </c>
      <c r="AE273" s="123" t="str">
        <f t="shared" si="13"/>
        <v/>
      </c>
      <c r="AF273" s="97"/>
      <c r="AG273" s="97"/>
      <c r="AH273" s="97"/>
      <c r="AI273" s="97"/>
      <c r="AJ273" s="97"/>
      <c r="AK273" s="97"/>
      <c r="AM273" s="101">
        <v>1</v>
      </c>
    </row>
    <row r="274" spans="1:39" ht="15.75" customHeight="1" x14ac:dyDescent="0.25">
      <c r="A274" s="119" t="s">
        <v>113</v>
      </c>
      <c r="B274" s="104" t="s">
        <v>348</v>
      </c>
      <c r="C274" s="104" t="s">
        <v>287</v>
      </c>
      <c r="D274" s="104" t="s">
        <v>265</v>
      </c>
      <c r="E274" s="104" t="s">
        <v>266</v>
      </c>
      <c r="F274" s="120">
        <v>2</v>
      </c>
      <c r="G274" s="120">
        <v>2</v>
      </c>
      <c r="H274" s="120">
        <v>0</v>
      </c>
      <c r="I274" s="104" t="s">
        <v>287</v>
      </c>
      <c r="J274" s="104"/>
      <c r="K274" s="104" t="s">
        <v>288</v>
      </c>
      <c r="L274" s="104"/>
      <c r="M274" s="104" t="s">
        <v>287</v>
      </c>
      <c r="N274" s="104" t="s">
        <v>289</v>
      </c>
      <c r="O274" s="104" t="s">
        <v>290</v>
      </c>
      <c r="P274" s="104" t="s">
        <v>291</v>
      </c>
      <c r="Q274" s="104" t="s">
        <v>292</v>
      </c>
      <c r="R274" s="123">
        <f t="shared" si="0"/>
        <v>0</v>
      </c>
      <c r="S274" s="123">
        <f t="shared" si="1"/>
        <v>0</v>
      </c>
      <c r="T274" s="123">
        <f t="shared" si="2"/>
        <v>0</v>
      </c>
      <c r="U274" s="123">
        <f t="shared" si="3"/>
        <v>0</v>
      </c>
      <c r="V274" s="123">
        <f t="shared" si="4"/>
        <v>0</v>
      </c>
      <c r="W274" s="123">
        <f t="shared" si="5"/>
        <v>0</v>
      </c>
      <c r="X274" s="123">
        <f t="shared" si="6"/>
        <v>0</v>
      </c>
      <c r="Y274" s="123">
        <f t="shared" si="7"/>
        <v>0</v>
      </c>
      <c r="Z274" s="123">
        <f t="shared" si="8"/>
        <v>0</v>
      </c>
      <c r="AA274" s="123">
        <f t="shared" si="9"/>
        <v>0</v>
      </c>
      <c r="AB274" s="123" t="str">
        <f t="shared" si="10"/>
        <v/>
      </c>
      <c r="AC274" s="123" t="str">
        <f t="shared" si="11"/>
        <v/>
      </c>
      <c r="AD274" s="123" t="str">
        <f t="shared" si="12"/>
        <v/>
      </c>
      <c r="AE274" s="123" t="str">
        <f t="shared" si="13"/>
        <v/>
      </c>
      <c r="AF274" s="97"/>
      <c r="AG274" s="97"/>
      <c r="AH274" s="97"/>
      <c r="AI274" s="97"/>
      <c r="AJ274" s="97"/>
      <c r="AK274" s="97"/>
      <c r="AM274" s="101">
        <v>1</v>
      </c>
    </row>
    <row r="275" spans="1:39" ht="15.75" customHeight="1" x14ac:dyDescent="0.25">
      <c r="A275" s="119" t="s">
        <v>113</v>
      </c>
      <c r="B275" s="104" t="s">
        <v>349</v>
      </c>
      <c r="C275" s="104" t="s">
        <v>294</v>
      </c>
      <c r="D275" s="104" t="s">
        <v>265</v>
      </c>
      <c r="E275" s="104" t="s">
        <v>266</v>
      </c>
      <c r="F275" s="120">
        <v>3</v>
      </c>
      <c r="G275" s="120">
        <v>2</v>
      </c>
      <c r="H275" s="120">
        <v>0</v>
      </c>
      <c r="I275" s="104" t="s">
        <v>294</v>
      </c>
      <c r="J275" s="104"/>
      <c r="K275" s="104" t="s">
        <v>295</v>
      </c>
      <c r="L275" s="104"/>
      <c r="M275" s="104" t="s">
        <v>294</v>
      </c>
      <c r="N275" s="104" t="s">
        <v>296</v>
      </c>
      <c r="O275" s="104" t="s">
        <v>297</v>
      </c>
      <c r="P275" s="104" t="s">
        <v>298</v>
      </c>
      <c r="Q275" s="104"/>
      <c r="R275" s="123">
        <f t="shared" si="0"/>
        <v>0</v>
      </c>
      <c r="S275" s="123">
        <f t="shared" si="1"/>
        <v>0</v>
      </c>
      <c r="T275" s="123">
        <f t="shared" si="2"/>
        <v>0</v>
      </c>
      <c r="U275" s="123">
        <f t="shared" si="3"/>
        <v>1</v>
      </c>
      <c r="V275" s="123">
        <f t="shared" si="4"/>
        <v>0</v>
      </c>
      <c r="W275" s="123">
        <f t="shared" si="5"/>
        <v>0</v>
      </c>
      <c r="X275" s="123">
        <f t="shared" si="6"/>
        <v>0</v>
      </c>
      <c r="Y275" s="123">
        <f t="shared" si="7"/>
        <v>0</v>
      </c>
      <c r="Z275" s="123">
        <f t="shared" si="8"/>
        <v>0</v>
      </c>
      <c r="AA275" s="123">
        <f t="shared" si="9"/>
        <v>0</v>
      </c>
      <c r="AB275" s="123" t="str">
        <f t="shared" si="10"/>
        <v/>
      </c>
      <c r="AC275" s="123" t="str">
        <f t="shared" si="11"/>
        <v/>
      </c>
      <c r="AD275" s="123" t="str">
        <f t="shared" si="12"/>
        <v/>
      </c>
      <c r="AE275" s="123" t="str">
        <f t="shared" si="13"/>
        <v/>
      </c>
      <c r="AF275" s="97"/>
      <c r="AG275" s="97"/>
      <c r="AH275" s="97"/>
      <c r="AI275" s="97"/>
      <c r="AJ275" s="97"/>
      <c r="AK275" s="97"/>
      <c r="AM275" s="101">
        <v>1</v>
      </c>
    </row>
    <row r="276" spans="1:39" ht="15.75" customHeight="1" x14ac:dyDescent="0.25">
      <c r="A276" s="119" t="s">
        <v>113</v>
      </c>
      <c r="B276" s="104" t="s">
        <v>350</v>
      </c>
      <c r="C276" s="104" t="s">
        <v>300</v>
      </c>
      <c r="D276" s="104" t="s">
        <v>301</v>
      </c>
      <c r="E276" s="104" t="s">
        <v>266</v>
      </c>
      <c r="F276" s="120">
        <v>1</v>
      </c>
      <c r="G276" s="120">
        <v>0</v>
      </c>
      <c r="H276" s="120">
        <v>3</v>
      </c>
      <c r="I276" s="104"/>
      <c r="J276" s="104" t="s">
        <v>300</v>
      </c>
      <c r="K276" s="104"/>
      <c r="L276" s="104" t="s">
        <v>302</v>
      </c>
      <c r="M276" s="104" t="s">
        <v>300</v>
      </c>
      <c r="N276" s="104" t="s">
        <v>303</v>
      </c>
      <c r="O276" s="104" t="s">
        <v>284</v>
      </c>
      <c r="P276" s="104" t="s">
        <v>304</v>
      </c>
      <c r="Q276" s="104" t="s">
        <v>305</v>
      </c>
      <c r="R276" s="123">
        <f t="shared" si="0"/>
        <v>0</v>
      </c>
      <c r="S276" s="123">
        <f t="shared" si="1"/>
        <v>0</v>
      </c>
      <c r="T276" s="123">
        <f t="shared" si="2"/>
        <v>0</v>
      </c>
      <c r="U276" s="123">
        <f t="shared" si="3"/>
        <v>0</v>
      </c>
      <c r="V276" s="123">
        <f t="shared" si="4"/>
        <v>0</v>
      </c>
      <c r="W276" s="123">
        <f t="shared" si="5"/>
        <v>0</v>
      </c>
      <c r="X276" s="123">
        <f t="shared" si="6"/>
        <v>0</v>
      </c>
      <c r="Y276" s="123">
        <f t="shared" si="7"/>
        <v>0</v>
      </c>
      <c r="Z276" s="123">
        <f t="shared" si="8"/>
        <v>0</v>
      </c>
      <c r="AA276" s="123">
        <f t="shared" si="9"/>
        <v>0</v>
      </c>
      <c r="AB276" s="123" t="str">
        <f t="shared" si="10"/>
        <v/>
      </c>
      <c r="AC276" s="123" t="str">
        <f t="shared" si="11"/>
        <v/>
      </c>
      <c r="AD276" s="123" t="str">
        <f t="shared" si="12"/>
        <v/>
      </c>
      <c r="AE276" s="123" t="str">
        <f t="shared" si="13"/>
        <v/>
      </c>
      <c r="AF276" s="97"/>
      <c r="AG276" s="97"/>
      <c r="AH276" s="97"/>
      <c r="AI276" s="97"/>
      <c r="AJ276" s="97"/>
      <c r="AK276" s="97"/>
      <c r="AM276" s="101">
        <v>1</v>
      </c>
    </row>
    <row r="277" spans="1:39" ht="15.75" customHeight="1" x14ac:dyDescent="0.25">
      <c r="A277" s="119" t="s">
        <v>113</v>
      </c>
      <c r="B277" s="104" t="s">
        <v>351</v>
      </c>
      <c r="C277" s="104" t="s">
        <v>307</v>
      </c>
      <c r="D277" s="104" t="s">
        <v>301</v>
      </c>
      <c r="E277" s="104" t="s">
        <v>266</v>
      </c>
      <c r="F277" s="120">
        <v>1</v>
      </c>
      <c r="G277" s="120">
        <v>0</v>
      </c>
      <c r="H277" s="120">
        <v>3</v>
      </c>
      <c r="I277" s="104"/>
      <c r="J277" s="104" t="s">
        <v>307</v>
      </c>
      <c r="K277" s="104"/>
      <c r="L277" s="104" t="s">
        <v>308</v>
      </c>
      <c r="M277" s="104" t="s">
        <v>307</v>
      </c>
      <c r="N277" s="104" t="s">
        <v>309</v>
      </c>
      <c r="O277" s="104" t="s">
        <v>310</v>
      </c>
      <c r="P277" s="104"/>
      <c r="Q277" s="104"/>
      <c r="R277" s="123">
        <f t="shared" si="0"/>
        <v>0</v>
      </c>
      <c r="S277" s="123">
        <f t="shared" si="1"/>
        <v>0</v>
      </c>
      <c r="T277" s="123">
        <f t="shared" si="2"/>
        <v>0</v>
      </c>
      <c r="U277" s="123">
        <f t="shared" si="3"/>
        <v>0</v>
      </c>
      <c r="V277" s="123">
        <f t="shared" si="4"/>
        <v>0</v>
      </c>
      <c r="W277" s="123">
        <f t="shared" si="5"/>
        <v>0</v>
      </c>
      <c r="X277" s="123">
        <f t="shared" si="6"/>
        <v>0</v>
      </c>
      <c r="Y277" s="123">
        <f t="shared" si="7"/>
        <v>0</v>
      </c>
      <c r="Z277" s="123">
        <f t="shared" si="8"/>
        <v>0</v>
      </c>
      <c r="AA277" s="123">
        <f t="shared" si="9"/>
        <v>0</v>
      </c>
      <c r="AB277" s="123" t="str">
        <f t="shared" si="10"/>
        <v/>
      </c>
      <c r="AC277" s="123" t="str">
        <f t="shared" si="11"/>
        <v/>
      </c>
      <c r="AD277" s="123" t="str">
        <f t="shared" si="12"/>
        <v/>
      </c>
      <c r="AE277" s="123" t="str">
        <f t="shared" si="13"/>
        <v/>
      </c>
      <c r="AF277" s="97"/>
      <c r="AG277" s="97"/>
      <c r="AH277" s="97"/>
      <c r="AI277" s="97"/>
      <c r="AJ277" s="97"/>
      <c r="AK277" s="97"/>
      <c r="AM277" s="101">
        <v>1</v>
      </c>
    </row>
    <row r="278" spans="1:39" ht="15.75" customHeight="1" x14ac:dyDescent="0.25">
      <c r="A278" s="119" t="s">
        <v>113</v>
      </c>
      <c r="B278" s="104" t="s">
        <v>352</v>
      </c>
      <c r="C278" s="104" t="s">
        <v>312</v>
      </c>
      <c r="D278" s="104" t="s">
        <v>301</v>
      </c>
      <c r="E278" s="104" t="s">
        <v>266</v>
      </c>
      <c r="F278" s="120">
        <v>2</v>
      </c>
      <c r="G278" s="120">
        <v>0</v>
      </c>
      <c r="H278" s="120">
        <v>2</v>
      </c>
      <c r="I278" s="104"/>
      <c r="J278" s="104" t="s">
        <v>312</v>
      </c>
      <c r="K278" s="104"/>
      <c r="L278" s="104" t="s">
        <v>313</v>
      </c>
      <c r="M278" s="104" t="s">
        <v>312</v>
      </c>
      <c r="N278" s="104" t="s">
        <v>282</v>
      </c>
      <c r="O278" s="104" t="s">
        <v>283</v>
      </c>
      <c r="P278" s="104" t="s">
        <v>314</v>
      </c>
      <c r="Q278" s="104" t="s">
        <v>285</v>
      </c>
      <c r="R278" s="123">
        <f t="shared" si="0"/>
        <v>0</v>
      </c>
      <c r="S278" s="123">
        <f t="shared" si="1"/>
        <v>0</v>
      </c>
      <c r="T278" s="123">
        <f t="shared" si="2"/>
        <v>0</v>
      </c>
      <c r="U278" s="123">
        <f t="shared" si="3"/>
        <v>0</v>
      </c>
      <c r="V278" s="123">
        <f t="shared" si="4"/>
        <v>0</v>
      </c>
      <c r="W278" s="123">
        <f t="shared" si="5"/>
        <v>0</v>
      </c>
      <c r="X278" s="123">
        <f t="shared" si="6"/>
        <v>0</v>
      </c>
      <c r="Y278" s="123">
        <f t="shared" si="7"/>
        <v>0</v>
      </c>
      <c r="Z278" s="123">
        <f t="shared" si="8"/>
        <v>0</v>
      </c>
      <c r="AA278" s="123">
        <f t="shared" si="9"/>
        <v>0</v>
      </c>
      <c r="AB278" s="123" t="str">
        <f t="shared" si="10"/>
        <v/>
      </c>
      <c r="AC278" s="123" t="str">
        <f t="shared" si="11"/>
        <v/>
      </c>
      <c r="AD278" s="123" t="str">
        <f t="shared" si="12"/>
        <v/>
      </c>
      <c r="AE278" s="123" t="str">
        <f t="shared" si="13"/>
        <v/>
      </c>
      <c r="AF278" s="97"/>
      <c r="AG278" s="97"/>
      <c r="AH278" s="97"/>
      <c r="AI278" s="97"/>
      <c r="AJ278" s="97"/>
      <c r="AK278" s="97"/>
      <c r="AM278" s="101">
        <v>1</v>
      </c>
    </row>
    <row r="279" spans="1:39" ht="15.75" customHeight="1" x14ac:dyDescent="0.25">
      <c r="A279" s="119" t="s">
        <v>113</v>
      </c>
      <c r="B279" s="104" t="s">
        <v>353</v>
      </c>
      <c r="C279" s="104" t="s">
        <v>316</v>
      </c>
      <c r="D279" s="104" t="s">
        <v>301</v>
      </c>
      <c r="E279" s="104" t="s">
        <v>266</v>
      </c>
      <c r="F279" s="120">
        <v>2</v>
      </c>
      <c r="G279" s="120">
        <v>0</v>
      </c>
      <c r="H279" s="120">
        <v>2</v>
      </c>
      <c r="I279" s="104"/>
      <c r="J279" s="104" t="s">
        <v>316</v>
      </c>
      <c r="K279" s="104"/>
      <c r="L279" s="104" t="s">
        <v>317</v>
      </c>
      <c r="M279" s="104" t="s">
        <v>316</v>
      </c>
      <c r="N279" s="104" t="s">
        <v>318</v>
      </c>
      <c r="O279" s="104" t="s">
        <v>319</v>
      </c>
      <c r="P279" s="104" t="s">
        <v>320</v>
      </c>
      <c r="Q279" s="104" t="s">
        <v>292</v>
      </c>
      <c r="R279" s="123">
        <f t="shared" si="0"/>
        <v>0</v>
      </c>
      <c r="S279" s="123">
        <f t="shared" si="1"/>
        <v>0</v>
      </c>
      <c r="T279" s="123">
        <f t="shared" si="2"/>
        <v>1</v>
      </c>
      <c r="U279" s="123">
        <f t="shared" si="3"/>
        <v>1</v>
      </c>
      <c r="V279" s="123">
        <f t="shared" si="4"/>
        <v>0</v>
      </c>
      <c r="W279" s="123">
        <f t="shared" si="5"/>
        <v>0</v>
      </c>
      <c r="X279" s="123">
        <f t="shared" si="6"/>
        <v>0</v>
      </c>
      <c r="Y279" s="123">
        <f t="shared" si="7"/>
        <v>0</v>
      </c>
      <c r="Z279" s="123">
        <f t="shared" si="8"/>
        <v>0</v>
      </c>
      <c r="AA279" s="123">
        <f t="shared" si="9"/>
        <v>0</v>
      </c>
      <c r="AB279" s="123" t="str">
        <f t="shared" si="10"/>
        <v/>
      </c>
      <c r="AC279" s="123" t="str">
        <f t="shared" si="11"/>
        <v/>
      </c>
      <c r="AD279" s="123" t="str">
        <f t="shared" si="12"/>
        <v/>
      </c>
      <c r="AE279" s="123" t="str">
        <f t="shared" si="13"/>
        <v/>
      </c>
      <c r="AF279" s="97"/>
      <c r="AG279" s="97"/>
      <c r="AH279" s="97"/>
      <c r="AI279" s="97"/>
      <c r="AJ279" s="97"/>
      <c r="AK279" s="97"/>
      <c r="AM279" s="101">
        <v>1</v>
      </c>
    </row>
    <row r="280" spans="1:39" ht="15.75" customHeight="1" x14ac:dyDescent="0.25">
      <c r="A280" s="119" t="s">
        <v>113</v>
      </c>
      <c r="B280" s="104" t="s">
        <v>354</v>
      </c>
      <c r="C280" s="104" t="s">
        <v>322</v>
      </c>
      <c r="D280" s="104" t="s">
        <v>301</v>
      </c>
      <c r="E280" s="104" t="s">
        <v>266</v>
      </c>
      <c r="F280" s="120">
        <v>3</v>
      </c>
      <c r="G280" s="120">
        <v>0</v>
      </c>
      <c r="H280" s="120">
        <v>2</v>
      </c>
      <c r="I280" s="104"/>
      <c r="J280" s="104" t="s">
        <v>322</v>
      </c>
      <c r="K280" s="104"/>
      <c r="L280" s="104" t="s">
        <v>323</v>
      </c>
      <c r="M280" s="104" t="s">
        <v>322</v>
      </c>
      <c r="N280" s="104" t="s">
        <v>297</v>
      </c>
      <c r="O280" s="104" t="s">
        <v>324</v>
      </c>
      <c r="P280" s="104"/>
      <c r="Q280" s="104"/>
      <c r="R280" s="123">
        <f t="shared" si="0"/>
        <v>0</v>
      </c>
      <c r="S280" s="123">
        <f t="shared" si="1"/>
        <v>0</v>
      </c>
      <c r="T280" s="123">
        <f t="shared" si="2"/>
        <v>0</v>
      </c>
      <c r="U280" s="123">
        <f t="shared" si="3"/>
        <v>1</v>
      </c>
      <c r="V280" s="123">
        <f t="shared" si="4"/>
        <v>0</v>
      </c>
      <c r="W280" s="123">
        <f t="shared" si="5"/>
        <v>0</v>
      </c>
      <c r="X280" s="123">
        <f t="shared" si="6"/>
        <v>0</v>
      </c>
      <c r="Y280" s="123">
        <f t="shared" si="7"/>
        <v>0</v>
      </c>
      <c r="Z280" s="123">
        <f t="shared" si="8"/>
        <v>0</v>
      </c>
      <c r="AA280" s="123">
        <f t="shared" si="9"/>
        <v>0</v>
      </c>
      <c r="AB280" s="123" t="str">
        <f t="shared" si="10"/>
        <v/>
      </c>
      <c r="AC280" s="123" t="str">
        <f t="shared" si="11"/>
        <v/>
      </c>
      <c r="AD280" s="123" t="str">
        <f t="shared" si="12"/>
        <v/>
      </c>
      <c r="AE280" s="123" t="str">
        <f t="shared" si="13"/>
        <v/>
      </c>
      <c r="AF280" s="97"/>
      <c r="AG280" s="97"/>
      <c r="AH280" s="97"/>
      <c r="AI280" s="97"/>
      <c r="AJ280" s="97"/>
      <c r="AK280" s="97"/>
      <c r="AM280" s="101">
        <v>1</v>
      </c>
    </row>
    <row r="281" spans="1:39" ht="15.75" customHeight="1" x14ac:dyDescent="0.25">
      <c r="A281" s="119" t="s">
        <v>115</v>
      </c>
      <c r="B281" s="104" t="s">
        <v>355</v>
      </c>
      <c r="C281" s="104" t="s">
        <v>264</v>
      </c>
      <c r="D281" s="104" t="s">
        <v>265</v>
      </c>
      <c r="E281" s="104" t="s">
        <v>266</v>
      </c>
      <c r="F281" s="120">
        <v>1</v>
      </c>
      <c r="G281" s="120">
        <v>3</v>
      </c>
      <c r="H281" s="120">
        <v>0</v>
      </c>
      <c r="I281" s="104" t="s">
        <v>264</v>
      </c>
      <c r="J281" s="104"/>
      <c r="K281" s="104" t="s">
        <v>267</v>
      </c>
      <c r="L281" s="104"/>
      <c r="M281" s="104" t="s">
        <v>264</v>
      </c>
      <c r="N281" s="104" t="s">
        <v>268</v>
      </c>
      <c r="O281" s="104" t="s">
        <v>269</v>
      </c>
      <c r="P281" s="104" t="s">
        <v>270</v>
      </c>
      <c r="Q281" s="104" t="s">
        <v>271</v>
      </c>
      <c r="R281" s="123">
        <f t="shared" si="0"/>
        <v>0</v>
      </c>
      <c r="S281" s="123">
        <f t="shared" si="1"/>
        <v>0</v>
      </c>
      <c r="T281" s="123">
        <f t="shared" si="2"/>
        <v>0</v>
      </c>
      <c r="U281" s="123">
        <f t="shared" si="3"/>
        <v>0</v>
      </c>
      <c r="V281" s="123">
        <f t="shared" si="4"/>
        <v>0</v>
      </c>
      <c r="W281" s="123">
        <f t="shared" si="5"/>
        <v>0</v>
      </c>
      <c r="X281" s="123">
        <f t="shared" si="6"/>
        <v>0</v>
      </c>
      <c r="Y281" s="123">
        <f t="shared" si="7"/>
        <v>0</v>
      </c>
      <c r="Z281" s="123">
        <f t="shared" si="8"/>
        <v>0</v>
      </c>
      <c r="AA281" s="123">
        <f t="shared" si="9"/>
        <v>0</v>
      </c>
      <c r="AB281" s="123" t="str">
        <f t="shared" si="10"/>
        <v/>
      </c>
      <c r="AC281" s="123" t="str">
        <f t="shared" si="11"/>
        <v/>
      </c>
      <c r="AD281" s="123" t="str">
        <f t="shared" si="12"/>
        <v/>
      </c>
      <c r="AE281" s="123" t="str">
        <f t="shared" si="13"/>
        <v/>
      </c>
      <c r="AF281" s="97"/>
      <c r="AG281" s="97"/>
      <c r="AH281" s="97"/>
      <c r="AI281" s="97"/>
      <c r="AJ281" s="97"/>
      <c r="AK281" s="97"/>
      <c r="AM281" s="101">
        <v>1</v>
      </c>
    </row>
    <row r="282" spans="1:39" ht="15.75" customHeight="1" x14ac:dyDescent="0.25">
      <c r="A282" s="119" t="s">
        <v>115</v>
      </c>
      <c r="B282" s="104" t="s">
        <v>356</v>
      </c>
      <c r="C282" s="104" t="s">
        <v>273</v>
      </c>
      <c r="D282" s="104" t="s">
        <v>265</v>
      </c>
      <c r="E282" s="104" t="s">
        <v>266</v>
      </c>
      <c r="F282" s="120">
        <v>1</v>
      </c>
      <c r="G282" s="120">
        <v>3</v>
      </c>
      <c r="H282" s="120">
        <v>0</v>
      </c>
      <c r="I282" s="104" t="s">
        <v>273</v>
      </c>
      <c r="J282" s="104"/>
      <c r="K282" s="104" t="s">
        <v>274</v>
      </c>
      <c r="L282" s="104"/>
      <c r="M282" s="104" t="s">
        <v>273</v>
      </c>
      <c r="N282" s="104" t="s">
        <v>275</v>
      </c>
      <c r="O282" s="104" t="s">
        <v>276</v>
      </c>
      <c r="P282" s="104" t="s">
        <v>277</v>
      </c>
      <c r="Q282" s="104" t="s">
        <v>278</v>
      </c>
      <c r="R282" s="123">
        <f t="shared" si="0"/>
        <v>0</v>
      </c>
      <c r="S282" s="123">
        <f t="shared" si="1"/>
        <v>0</v>
      </c>
      <c r="T282" s="123">
        <f t="shared" si="2"/>
        <v>1</v>
      </c>
      <c r="U282" s="123">
        <f t="shared" si="3"/>
        <v>1</v>
      </c>
      <c r="V282" s="123">
        <f t="shared" si="4"/>
        <v>0</v>
      </c>
      <c r="W282" s="123">
        <f t="shared" si="5"/>
        <v>0</v>
      </c>
      <c r="X282" s="123">
        <f t="shared" si="6"/>
        <v>0</v>
      </c>
      <c r="Y282" s="123">
        <f t="shared" si="7"/>
        <v>0</v>
      </c>
      <c r="Z282" s="123">
        <f t="shared" si="8"/>
        <v>0</v>
      </c>
      <c r="AA282" s="123">
        <f t="shared" si="9"/>
        <v>0</v>
      </c>
      <c r="AB282" s="123" t="str">
        <f t="shared" si="10"/>
        <v/>
      </c>
      <c r="AC282" s="123" t="str">
        <f t="shared" si="11"/>
        <v/>
      </c>
      <c r="AD282" s="123" t="str">
        <f t="shared" si="12"/>
        <v/>
      </c>
      <c r="AE282" s="123" t="str">
        <f t="shared" si="13"/>
        <v/>
      </c>
      <c r="AF282" s="97"/>
      <c r="AG282" s="97"/>
      <c r="AH282" s="97"/>
      <c r="AI282" s="97"/>
      <c r="AJ282" s="97"/>
      <c r="AK282" s="97"/>
      <c r="AM282" s="101">
        <v>1</v>
      </c>
    </row>
    <row r="283" spans="1:39" ht="15.75" customHeight="1" x14ac:dyDescent="0.25">
      <c r="A283" s="119" t="s">
        <v>115</v>
      </c>
      <c r="B283" s="104" t="s">
        <v>357</v>
      </c>
      <c r="C283" s="104" t="s">
        <v>280</v>
      </c>
      <c r="D283" s="104" t="s">
        <v>265</v>
      </c>
      <c r="E283" s="104" t="s">
        <v>266</v>
      </c>
      <c r="F283" s="120">
        <v>2</v>
      </c>
      <c r="G283" s="120">
        <v>2</v>
      </c>
      <c r="H283" s="120">
        <v>0</v>
      </c>
      <c r="I283" s="104" t="s">
        <v>280</v>
      </c>
      <c r="J283" s="104"/>
      <c r="K283" s="104" t="s">
        <v>281</v>
      </c>
      <c r="L283" s="104"/>
      <c r="M283" s="104" t="s">
        <v>280</v>
      </c>
      <c r="N283" s="104" t="s">
        <v>282</v>
      </c>
      <c r="O283" s="104" t="s">
        <v>283</v>
      </c>
      <c r="P283" s="104" t="s">
        <v>284</v>
      </c>
      <c r="Q283" s="104" t="s">
        <v>285</v>
      </c>
      <c r="R283" s="123">
        <f t="shared" si="0"/>
        <v>0</v>
      </c>
      <c r="S283" s="123">
        <f t="shared" si="1"/>
        <v>0</v>
      </c>
      <c r="T283" s="123">
        <f t="shared" si="2"/>
        <v>0</v>
      </c>
      <c r="U283" s="123">
        <f t="shared" si="3"/>
        <v>0</v>
      </c>
      <c r="V283" s="123">
        <f t="shared" si="4"/>
        <v>0</v>
      </c>
      <c r="W283" s="123">
        <f t="shared" si="5"/>
        <v>0</v>
      </c>
      <c r="X283" s="123">
        <f t="shared" si="6"/>
        <v>0</v>
      </c>
      <c r="Y283" s="123">
        <f t="shared" si="7"/>
        <v>0</v>
      </c>
      <c r="Z283" s="123">
        <f t="shared" si="8"/>
        <v>0</v>
      </c>
      <c r="AA283" s="123">
        <f t="shared" si="9"/>
        <v>0</v>
      </c>
      <c r="AB283" s="123" t="str">
        <f t="shared" si="10"/>
        <v/>
      </c>
      <c r="AC283" s="123" t="str">
        <f t="shared" si="11"/>
        <v/>
      </c>
      <c r="AD283" s="123" t="str">
        <f t="shared" si="12"/>
        <v/>
      </c>
      <c r="AE283" s="123" t="str">
        <f t="shared" si="13"/>
        <v/>
      </c>
      <c r="AF283" s="97"/>
      <c r="AG283" s="97"/>
      <c r="AH283" s="97"/>
      <c r="AI283" s="97"/>
      <c r="AJ283" s="97"/>
      <c r="AK283" s="97"/>
      <c r="AM283" s="101">
        <v>1</v>
      </c>
    </row>
    <row r="284" spans="1:39" ht="15.75" customHeight="1" x14ac:dyDescent="0.25">
      <c r="A284" s="119" t="s">
        <v>115</v>
      </c>
      <c r="B284" s="104" t="s">
        <v>358</v>
      </c>
      <c r="C284" s="104" t="s">
        <v>287</v>
      </c>
      <c r="D284" s="104" t="s">
        <v>265</v>
      </c>
      <c r="E284" s="104" t="s">
        <v>266</v>
      </c>
      <c r="F284" s="120">
        <v>2</v>
      </c>
      <c r="G284" s="120">
        <v>2</v>
      </c>
      <c r="H284" s="120">
        <v>0</v>
      </c>
      <c r="I284" s="104" t="s">
        <v>287</v>
      </c>
      <c r="J284" s="104"/>
      <c r="K284" s="104" t="s">
        <v>288</v>
      </c>
      <c r="L284" s="104"/>
      <c r="M284" s="104" t="s">
        <v>287</v>
      </c>
      <c r="N284" s="104" t="s">
        <v>289</v>
      </c>
      <c r="O284" s="104" t="s">
        <v>290</v>
      </c>
      <c r="P284" s="104" t="s">
        <v>291</v>
      </c>
      <c r="Q284" s="104" t="s">
        <v>292</v>
      </c>
      <c r="R284" s="123">
        <f t="shared" si="0"/>
        <v>0</v>
      </c>
      <c r="S284" s="123">
        <f t="shared" si="1"/>
        <v>0</v>
      </c>
      <c r="T284" s="123">
        <f t="shared" si="2"/>
        <v>0</v>
      </c>
      <c r="U284" s="123">
        <f t="shared" si="3"/>
        <v>0</v>
      </c>
      <c r="V284" s="123">
        <f t="shared" si="4"/>
        <v>0</v>
      </c>
      <c r="W284" s="123">
        <f t="shared" si="5"/>
        <v>0</v>
      </c>
      <c r="X284" s="123">
        <f t="shared" si="6"/>
        <v>0</v>
      </c>
      <c r="Y284" s="123">
        <f t="shared" si="7"/>
        <v>0</v>
      </c>
      <c r="Z284" s="123">
        <f t="shared" si="8"/>
        <v>0</v>
      </c>
      <c r="AA284" s="123">
        <f t="shared" si="9"/>
        <v>0</v>
      </c>
      <c r="AB284" s="123" t="str">
        <f t="shared" si="10"/>
        <v/>
      </c>
      <c r="AC284" s="123" t="str">
        <f t="shared" si="11"/>
        <v/>
      </c>
      <c r="AD284" s="123" t="str">
        <f t="shared" si="12"/>
        <v/>
      </c>
      <c r="AE284" s="123" t="str">
        <f t="shared" si="13"/>
        <v/>
      </c>
      <c r="AF284" s="97"/>
      <c r="AG284" s="97"/>
      <c r="AH284" s="97"/>
      <c r="AI284" s="97"/>
      <c r="AJ284" s="97"/>
      <c r="AK284" s="97"/>
      <c r="AM284" s="101">
        <v>1</v>
      </c>
    </row>
    <row r="285" spans="1:39" ht="15.75" customHeight="1" x14ac:dyDescent="0.25">
      <c r="A285" s="119" t="s">
        <v>115</v>
      </c>
      <c r="B285" s="104" t="s">
        <v>359</v>
      </c>
      <c r="C285" s="104" t="s">
        <v>294</v>
      </c>
      <c r="D285" s="104" t="s">
        <v>265</v>
      </c>
      <c r="E285" s="104" t="s">
        <v>266</v>
      </c>
      <c r="F285" s="120">
        <v>3</v>
      </c>
      <c r="G285" s="120">
        <v>2</v>
      </c>
      <c r="H285" s="120">
        <v>0</v>
      </c>
      <c r="I285" s="104" t="s">
        <v>294</v>
      </c>
      <c r="J285" s="104"/>
      <c r="K285" s="104" t="s">
        <v>295</v>
      </c>
      <c r="L285" s="104"/>
      <c r="M285" s="104" t="s">
        <v>294</v>
      </c>
      <c r="N285" s="104" t="s">
        <v>296</v>
      </c>
      <c r="O285" s="104" t="s">
        <v>297</v>
      </c>
      <c r="P285" s="104" t="s">
        <v>298</v>
      </c>
      <c r="Q285" s="104"/>
      <c r="R285" s="123">
        <f t="shared" si="0"/>
        <v>0</v>
      </c>
      <c r="S285" s="123">
        <f t="shared" si="1"/>
        <v>0</v>
      </c>
      <c r="T285" s="123">
        <f t="shared" si="2"/>
        <v>0</v>
      </c>
      <c r="U285" s="123">
        <f t="shared" si="3"/>
        <v>1</v>
      </c>
      <c r="V285" s="123">
        <f t="shared" si="4"/>
        <v>0</v>
      </c>
      <c r="W285" s="123">
        <f t="shared" si="5"/>
        <v>0</v>
      </c>
      <c r="X285" s="123">
        <f t="shared" si="6"/>
        <v>0</v>
      </c>
      <c r="Y285" s="123">
        <f t="shared" si="7"/>
        <v>0</v>
      </c>
      <c r="Z285" s="123">
        <f t="shared" si="8"/>
        <v>0</v>
      </c>
      <c r="AA285" s="123">
        <f t="shared" si="9"/>
        <v>0</v>
      </c>
      <c r="AB285" s="123" t="str">
        <f t="shared" si="10"/>
        <v/>
      </c>
      <c r="AC285" s="123" t="str">
        <f t="shared" si="11"/>
        <v/>
      </c>
      <c r="AD285" s="123" t="str">
        <f t="shared" si="12"/>
        <v/>
      </c>
      <c r="AE285" s="123" t="str">
        <f t="shared" si="13"/>
        <v/>
      </c>
      <c r="AF285" s="97"/>
      <c r="AG285" s="97"/>
      <c r="AH285" s="97"/>
      <c r="AI285" s="97"/>
      <c r="AJ285" s="97"/>
      <c r="AK285" s="97"/>
      <c r="AM285" s="101">
        <v>1</v>
      </c>
    </row>
    <row r="286" spans="1:39" ht="15.75" customHeight="1" x14ac:dyDescent="0.25">
      <c r="A286" s="119" t="s">
        <v>115</v>
      </c>
      <c r="B286" s="104" t="s">
        <v>360</v>
      </c>
      <c r="C286" s="104" t="s">
        <v>300</v>
      </c>
      <c r="D286" s="104" t="s">
        <v>301</v>
      </c>
      <c r="E286" s="104" t="s">
        <v>266</v>
      </c>
      <c r="F286" s="120">
        <v>1</v>
      </c>
      <c r="G286" s="120">
        <v>0</v>
      </c>
      <c r="H286" s="120">
        <v>3</v>
      </c>
      <c r="I286" s="104"/>
      <c r="J286" s="104" t="s">
        <v>300</v>
      </c>
      <c r="K286" s="104"/>
      <c r="L286" s="104" t="s">
        <v>302</v>
      </c>
      <c r="M286" s="104" t="s">
        <v>300</v>
      </c>
      <c r="N286" s="104" t="s">
        <v>303</v>
      </c>
      <c r="O286" s="104" t="s">
        <v>284</v>
      </c>
      <c r="P286" s="104" t="s">
        <v>304</v>
      </c>
      <c r="Q286" s="104" t="s">
        <v>305</v>
      </c>
      <c r="R286" s="123">
        <f t="shared" si="0"/>
        <v>0</v>
      </c>
      <c r="S286" s="123">
        <f t="shared" si="1"/>
        <v>0</v>
      </c>
      <c r="T286" s="123">
        <f t="shared" si="2"/>
        <v>0</v>
      </c>
      <c r="U286" s="123">
        <f t="shared" si="3"/>
        <v>0</v>
      </c>
      <c r="V286" s="123">
        <f t="shared" si="4"/>
        <v>0</v>
      </c>
      <c r="W286" s="123">
        <f t="shared" si="5"/>
        <v>0</v>
      </c>
      <c r="X286" s="123">
        <f t="shared" si="6"/>
        <v>0</v>
      </c>
      <c r="Y286" s="123">
        <f t="shared" si="7"/>
        <v>0</v>
      </c>
      <c r="Z286" s="123">
        <f t="shared" si="8"/>
        <v>0</v>
      </c>
      <c r="AA286" s="123">
        <f t="shared" si="9"/>
        <v>0</v>
      </c>
      <c r="AB286" s="123" t="str">
        <f t="shared" si="10"/>
        <v/>
      </c>
      <c r="AC286" s="123" t="str">
        <f t="shared" si="11"/>
        <v/>
      </c>
      <c r="AD286" s="123" t="str">
        <f t="shared" si="12"/>
        <v/>
      </c>
      <c r="AE286" s="123" t="str">
        <f t="shared" si="13"/>
        <v/>
      </c>
      <c r="AF286" s="97"/>
      <c r="AG286" s="97"/>
      <c r="AH286" s="97"/>
      <c r="AI286" s="97"/>
      <c r="AJ286" s="97"/>
      <c r="AK286" s="97"/>
      <c r="AM286" s="101">
        <v>1</v>
      </c>
    </row>
    <row r="287" spans="1:39" ht="15.75" customHeight="1" x14ac:dyDescent="0.25">
      <c r="A287" s="119" t="s">
        <v>115</v>
      </c>
      <c r="B287" s="104" t="s">
        <v>361</v>
      </c>
      <c r="C287" s="104" t="s">
        <v>307</v>
      </c>
      <c r="D287" s="104" t="s">
        <v>301</v>
      </c>
      <c r="E287" s="104" t="s">
        <v>266</v>
      </c>
      <c r="F287" s="120">
        <v>1</v>
      </c>
      <c r="G287" s="120">
        <v>0</v>
      </c>
      <c r="H287" s="120">
        <v>3</v>
      </c>
      <c r="I287" s="104"/>
      <c r="J287" s="104" t="s">
        <v>307</v>
      </c>
      <c r="K287" s="104"/>
      <c r="L287" s="104" t="s">
        <v>308</v>
      </c>
      <c r="M287" s="104" t="s">
        <v>307</v>
      </c>
      <c r="N287" s="104" t="s">
        <v>309</v>
      </c>
      <c r="O287" s="104" t="s">
        <v>310</v>
      </c>
      <c r="P287" s="104"/>
      <c r="Q287" s="104"/>
      <c r="R287" s="123">
        <f t="shared" si="0"/>
        <v>0</v>
      </c>
      <c r="S287" s="123">
        <f t="shared" si="1"/>
        <v>0</v>
      </c>
      <c r="T287" s="123">
        <f t="shared" si="2"/>
        <v>0</v>
      </c>
      <c r="U287" s="123">
        <f t="shared" si="3"/>
        <v>0</v>
      </c>
      <c r="V287" s="123">
        <f t="shared" si="4"/>
        <v>0</v>
      </c>
      <c r="W287" s="123">
        <f t="shared" si="5"/>
        <v>0</v>
      </c>
      <c r="X287" s="123">
        <f t="shared" si="6"/>
        <v>0</v>
      </c>
      <c r="Y287" s="123">
        <f t="shared" si="7"/>
        <v>0</v>
      </c>
      <c r="Z287" s="123">
        <f t="shared" si="8"/>
        <v>0</v>
      </c>
      <c r="AA287" s="123">
        <f t="shared" si="9"/>
        <v>0</v>
      </c>
      <c r="AB287" s="123" t="str">
        <f t="shared" si="10"/>
        <v/>
      </c>
      <c r="AC287" s="123" t="str">
        <f t="shared" si="11"/>
        <v/>
      </c>
      <c r="AD287" s="123" t="str">
        <f t="shared" si="12"/>
        <v/>
      </c>
      <c r="AE287" s="123" t="str">
        <f t="shared" si="13"/>
        <v/>
      </c>
      <c r="AF287" s="97"/>
      <c r="AG287" s="97"/>
      <c r="AH287" s="97"/>
      <c r="AI287" s="97"/>
      <c r="AJ287" s="97"/>
      <c r="AK287" s="97"/>
      <c r="AM287" s="101">
        <v>1</v>
      </c>
    </row>
    <row r="288" spans="1:39" ht="15.75" customHeight="1" x14ac:dyDescent="0.25">
      <c r="A288" s="119" t="s">
        <v>115</v>
      </c>
      <c r="B288" s="104" t="s">
        <v>362</v>
      </c>
      <c r="C288" s="104" t="s">
        <v>312</v>
      </c>
      <c r="D288" s="104" t="s">
        <v>301</v>
      </c>
      <c r="E288" s="104" t="s">
        <v>266</v>
      </c>
      <c r="F288" s="120">
        <v>2</v>
      </c>
      <c r="G288" s="120">
        <v>0</v>
      </c>
      <c r="H288" s="120">
        <v>2</v>
      </c>
      <c r="I288" s="104"/>
      <c r="J288" s="104" t="s">
        <v>312</v>
      </c>
      <c r="K288" s="104"/>
      <c r="L288" s="104" t="s">
        <v>313</v>
      </c>
      <c r="M288" s="104" t="s">
        <v>312</v>
      </c>
      <c r="N288" s="104" t="s">
        <v>282</v>
      </c>
      <c r="O288" s="104" t="s">
        <v>283</v>
      </c>
      <c r="P288" s="104" t="s">
        <v>314</v>
      </c>
      <c r="Q288" s="104" t="s">
        <v>285</v>
      </c>
      <c r="R288" s="123">
        <f t="shared" si="0"/>
        <v>0</v>
      </c>
      <c r="S288" s="123">
        <f t="shared" si="1"/>
        <v>0</v>
      </c>
      <c r="T288" s="123">
        <f t="shared" si="2"/>
        <v>0</v>
      </c>
      <c r="U288" s="123">
        <f t="shared" si="3"/>
        <v>0</v>
      </c>
      <c r="V288" s="123">
        <f t="shared" si="4"/>
        <v>0</v>
      </c>
      <c r="W288" s="123">
        <f t="shared" si="5"/>
        <v>0</v>
      </c>
      <c r="X288" s="123">
        <f t="shared" si="6"/>
        <v>0</v>
      </c>
      <c r="Y288" s="123">
        <f t="shared" si="7"/>
        <v>0</v>
      </c>
      <c r="Z288" s="123">
        <f t="shared" si="8"/>
        <v>0</v>
      </c>
      <c r="AA288" s="123">
        <f t="shared" si="9"/>
        <v>0</v>
      </c>
      <c r="AB288" s="123" t="str">
        <f t="shared" si="10"/>
        <v/>
      </c>
      <c r="AC288" s="123" t="str">
        <f t="shared" si="11"/>
        <v/>
      </c>
      <c r="AD288" s="123" t="str">
        <f t="shared" si="12"/>
        <v/>
      </c>
      <c r="AE288" s="123" t="str">
        <f t="shared" si="13"/>
        <v/>
      </c>
      <c r="AF288" s="97"/>
      <c r="AG288" s="97"/>
      <c r="AH288" s="97"/>
      <c r="AI288" s="97"/>
      <c r="AJ288" s="97"/>
      <c r="AK288" s="97"/>
      <c r="AM288" s="101">
        <v>1</v>
      </c>
    </row>
    <row r="289" spans="1:39" ht="15.75" customHeight="1" x14ac:dyDescent="0.25">
      <c r="A289" s="119" t="s">
        <v>115</v>
      </c>
      <c r="B289" s="104" t="s">
        <v>363</v>
      </c>
      <c r="C289" s="104" t="s">
        <v>316</v>
      </c>
      <c r="D289" s="104" t="s">
        <v>301</v>
      </c>
      <c r="E289" s="104" t="s">
        <v>266</v>
      </c>
      <c r="F289" s="120">
        <v>2</v>
      </c>
      <c r="G289" s="120">
        <v>0</v>
      </c>
      <c r="H289" s="120">
        <v>2</v>
      </c>
      <c r="I289" s="104"/>
      <c r="J289" s="104" t="s">
        <v>316</v>
      </c>
      <c r="K289" s="104"/>
      <c r="L289" s="104" t="s">
        <v>317</v>
      </c>
      <c r="M289" s="104" t="s">
        <v>316</v>
      </c>
      <c r="N289" s="104" t="s">
        <v>318</v>
      </c>
      <c r="O289" s="104" t="s">
        <v>319</v>
      </c>
      <c r="P289" s="104" t="s">
        <v>320</v>
      </c>
      <c r="Q289" s="104" t="s">
        <v>292</v>
      </c>
      <c r="R289" s="123">
        <f t="shared" si="0"/>
        <v>0</v>
      </c>
      <c r="S289" s="123">
        <f t="shared" si="1"/>
        <v>0</v>
      </c>
      <c r="T289" s="123">
        <f t="shared" si="2"/>
        <v>1</v>
      </c>
      <c r="U289" s="123">
        <f t="shared" si="3"/>
        <v>1</v>
      </c>
      <c r="V289" s="123">
        <f t="shared" si="4"/>
        <v>0</v>
      </c>
      <c r="W289" s="123">
        <f t="shared" si="5"/>
        <v>0</v>
      </c>
      <c r="X289" s="123">
        <f t="shared" si="6"/>
        <v>0</v>
      </c>
      <c r="Y289" s="123">
        <f t="shared" si="7"/>
        <v>0</v>
      </c>
      <c r="Z289" s="123">
        <f t="shared" si="8"/>
        <v>0</v>
      </c>
      <c r="AA289" s="123">
        <f t="shared" si="9"/>
        <v>0</v>
      </c>
      <c r="AB289" s="123" t="str">
        <f t="shared" si="10"/>
        <v/>
      </c>
      <c r="AC289" s="123" t="str">
        <f t="shared" si="11"/>
        <v/>
      </c>
      <c r="AD289" s="123" t="str">
        <f t="shared" si="12"/>
        <v/>
      </c>
      <c r="AE289" s="123" t="str">
        <f t="shared" si="13"/>
        <v/>
      </c>
      <c r="AF289" s="97"/>
      <c r="AG289" s="97"/>
      <c r="AH289" s="97"/>
      <c r="AI289" s="97"/>
      <c r="AJ289" s="97"/>
      <c r="AK289" s="97"/>
      <c r="AM289" s="101">
        <v>1</v>
      </c>
    </row>
    <row r="290" spans="1:39" ht="15.75" customHeight="1" x14ac:dyDescent="0.25">
      <c r="A290" s="119" t="s">
        <v>115</v>
      </c>
      <c r="B290" s="104" t="s">
        <v>364</v>
      </c>
      <c r="C290" s="104" t="s">
        <v>322</v>
      </c>
      <c r="D290" s="104" t="s">
        <v>301</v>
      </c>
      <c r="E290" s="104" t="s">
        <v>266</v>
      </c>
      <c r="F290" s="120">
        <v>3</v>
      </c>
      <c r="G290" s="120">
        <v>0</v>
      </c>
      <c r="H290" s="120">
        <v>2</v>
      </c>
      <c r="I290" s="104"/>
      <c r="J290" s="104" t="s">
        <v>322</v>
      </c>
      <c r="K290" s="104"/>
      <c r="L290" s="104" t="s">
        <v>323</v>
      </c>
      <c r="M290" s="104" t="s">
        <v>322</v>
      </c>
      <c r="N290" s="104" t="s">
        <v>297</v>
      </c>
      <c r="O290" s="104" t="s">
        <v>324</v>
      </c>
      <c r="P290" s="104"/>
      <c r="Q290" s="104"/>
      <c r="R290" s="123">
        <f t="shared" si="0"/>
        <v>0</v>
      </c>
      <c r="S290" s="123">
        <f t="shared" si="1"/>
        <v>0</v>
      </c>
      <c r="T290" s="123">
        <f t="shared" si="2"/>
        <v>0</v>
      </c>
      <c r="U290" s="123">
        <f t="shared" si="3"/>
        <v>1</v>
      </c>
      <c r="V290" s="123">
        <f t="shared" si="4"/>
        <v>0</v>
      </c>
      <c r="W290" s="123">
        <f t="shared" si="5"/>
        <v>0</v>
      </c>
      <c r="X290" s="123">
        <f t="shared" si="6"/>
        <v>0</v>
      </c>
      <c r="Y290" s="123">
        <f t="shared" si="7"/>
        <v>0</v>
      </c>
      <c r="Z290" s="123">
        <f t="shared" si="8"/>
        <v>0</v>
      </c>
      <c r="AA290" s="123">
        <f t="shared" si="9"/>
        <v>0</v>
      </c>
      <c r="AB290" s="123" t="str">
        <f t="shared" si="10"/>
        <v/>
      </c>
      <c r="AC290" s="123" t="str">
        <f t="shared" si="11"/>
        <v/>
      </c>
      <c r="AD290" s="123" t="str">
        <f t="shared" si="12"/>
        <v/>
      </c>
      <c r="AE290" s="123" t="str">
        <f t="shared" si="13"/>
        <v/>
      </c>
      <c r="AF290" s="97"/>
      <c r="AG290" s="97"/>
      <c r="AH290" s="97"/>
      <c r="AI290" s="97"/>
      <c r="AJ290" s="97"/>
      <c r="AK290" s="97"/>
      <c r="AM290" s="101">
        <v>1</v>
      </c>
    </row>
    <row r="291" spans="1:39" ht="15.75" customHeight="1" x14ac:dyDescent="0.25">
      <c r="A291" s="119" t="s">
        <v>117</v>
      </c>
      <c r="B291" s="104" t="s">
        <v>365</v>
      </c>
      <c r="C291" s="104" t="s">
        <v>366</v>
      </c>
      <c r="D291" s="104" t="s">
        <v>265</v>
      </c>
      <c r="E291" s="104" t="s">
        <v>266</v>
      </c>
      <c r="F291" s="120">
        <v>1</v>
      </c>
      <c r="G291" s="120">
        <v>3</v>
      </c>
      <c r="H291" s="120">
        <v>0</v>
      </c>
      <c r="I291" s="104" t="s">
        <v>366</v>
      </c>
      <c r="J291" s="104"/>
      <c r="K291" s="104" t="s">
        <v>367</v>
      </c>
      <c r="L291" s="104"/>
      <c r="M291" s="104" t="s">
        <v>366</v>
      </c>
      <c r="N291" s="104" t="s">
        <v>368</v>
      </c>
      <c r="O291" s="104" t="s">
        <v>369</v>
      </c>
      <c r="P291" s="104" t="s">
        <v>370</v>
      </c>
      <c r="Q291" s="104" t="s">
        <v>285</v>
      </c>
      <c r="R291" s="123">
        <f t="shared" si="0"/>
        <v>0</v>
      </c>
      <c r="S291" s="123">
        <f t="shared" si="1"/>
        <v>0</v>
      </c>
      <c r="T291" s="123">
        <f t="shared" si="2"/>
        <v>0</v>
      </c>
      <c r="U291" s="123">
        <f t="shared" si="3"/>
        <v>0</v>
      </c>
      <c r="V291" s="123">
        <f t="shared" si="4"/>
        <v>0</v>
      </c>
      <c r="W291" s="123">
        <f t="shared" si="5"/>
        <v>0</v>
      </c>
      <c r="X291" s="123">
        <f t="shared" si="6"/>
        <v>0</v>
      </c>
      <c r="Y291" s="123">
        <f t="shared" si="7"/>
        <v>0</v>
      </c>
      <c r="Z291" s="123">
        <f t="shared" si="8"/>
        <v>0</v>
      </c>
      <c r="AA291" s="123">
        <f t="shared" si="9"/>
        <v>0</v>
      </c>
      <c r="AB291" s="123" t="str">
        <f t="shared" si="10"/>
        <v/>
      </c>
      <c r="AC291" s="123" t="str">
        <f t="shared" si="11"/>
        <v/>
      </c>
      <c r="AD291" s="123" t="str">
        <f t="shared" si="12"/>
        <v/>
      </c>
      <c r="AE291" s="123" t="str">
        <f t="shared" si="13"/>
        <v/>
      </c>
      <c r="AF291" s="97"/>
      <c r="AG291" s="97"/>
      <c r="AH291" s="97"/>
      <c r="AI291" s="97"/>
      <c r="AJ291" s="97"/>
      <c r="AK291" s="97"/>
      <c r="AM291" s="101">
        <v>1</v>
      </c>
    </row>
    <row r="292" spans="1:39" ht="15.75" customHeight="1" x14ac:dyDescent="0.25">
      <c r="A292" s="119" t="s">
        <v>117</v>
      </c>
      <c r="B292" s="104" t="s">
        <v>371</v>
      </c>
      <c r="C292" s="104" t="s">
        <v>372</v>
      </c>
      <c r="D292" s="104" t="s">
        <v>265</v>
      </c>
      <c r="E292" s="104" t="s">
        <v>266</v>
      </c>
      <c r="F292" s="120">
        <v>1</v>
      </c>
      <c r="G292" s="120">
        <v>3</v>
      </c>
      <c r="H292" s="120">
        <v>0</v>
      </c>
      <c r="I292" s="104" t="s">
        <v>372</v>
      </c>
      <c r="J292" s="104"/>
      <c r="K292" s="104" t="s">
        <v>373</v>
      </c>
      <c r="L292" s="104"/>
      <c r="M292" s="104" t="s">
        <v>372</v>
      </c>
      <c r="N292" s="104" t="s">
        <v>374</v>
      </c>
      <c r="O292" s="104" t="s">
        <v>375</v>
      </c>
      <c r="P292" s="104" t="s">
        <v>376</v>
      </c>
      <c r="Q292" s="104" t="s">
        <v>377</v>
      </c>
      <c r="R292" s="123">
        <f t="shared" si="0"/>
        <v>0</v>
      </c>
      <c r="S292" s="123">
        <f t="shared" si="1"/>
        <v>0</v>
      </c>
      <c r="T292" s="123">
        <f t="shared" si="2"/>
        <v>0</v>
      </c>
      <c r="U292" s="123">
        <f t="shared" si="3"/>
        <v>0</v>
      </c>
      <c r="V292" s="123">
        <f t="shared" si="4"/>
        <v>0</v>
      </c>
      <c r="W292" s="123">
        <f t="shared" si="5"/>
        <v>0</v>
      </c>
      <c r="X292" s="123">
        <f t="shared" si="6"/>
        <v>0</v>
      </c>
      <c r="Y292" s="123">
        <f t="shared" si="7"/>
        <v>0</v>
      </c>
      <c r="Z292" s="123">
        <f t="shared" si="8"/>
        <v>0</v>
      </c>
      <c r="AA292" s="123">
        <f t="shared" si="9"/>
        <v>0</v>
      </c>
      <c r="AB292" s="123" t="str">
        <f t="shared" si="10"/>
        <v/>
      </c>
      <c r="AC292" s="123" t="str">
        <f t="shared" si="11"/>
        <v/>
      </c>
      <c r="AD292" s="123" t="str">
        <f t="shared" si="12"/>
        <v/>
      </c>
      <c r="AE292" s="123" t="str">
        <f t="shared" si="13"/>
        <v/>
      </c>
      <c r="AF292" s="97"/>
      <c r="AG292" s="97"/>
      <c r="AH292" s="97"/>
      <c r="AI292" s="97"/>
      <c r="AJ292" s="97"/>
      <c r="AK292" s="97"/>
      <c r="AM292" s="101">
        <v>1</v>
      </c>
    </row>
    <row r="293" spans="1:39" ht="15.75" customHeight="1" x14ac:dyDescent="0.25">
      <c r="A293" s="119" t="s">
        <v>117</v>
      </c>
      <c r="B293" s="104" t="s">
        <v>378</v>
      </c>
      <c r="C293" s="104" t="s">
        <v>379</v>
      </c>
      <c r="D293" s="104" t="s">
        <v>265</v>
      </c>
      <c r="E293" s="104" t="s">
        <v>266</v>
      </c>
      <c r="F293" s="120">
        <v>2</v>
      </c>
      <c r="G293" s="120">
        <v>2</v>
      </c>
      <c r="H293" s="120">
        <v>0</v>
      </c>
      <c r="I293" s="104" t="s">
        <v>379</v>
      </c>
      <c r="J293" s="104"/>
      <c r="K293" s="104" t="s">
        <v>380</v>
      </c>
      <c r="L293" s="104"/>
      <c r="M293" s="104" t="s">
        <v>379</v>
      </c>
      <c r="N293" s="104" t="s">
        <v>381</v>
      </c>
      <c r="O293" s="104" t="s">
        <v>370</v>
      </c>
      <c r="P293" s="104" t="s">
        <v>382</v>
      </c>
      <c r="Q293" s="104"/>
      <c r="R293" s="123">
        <f t="shared" si="0"/>
        <v>0</v>
      </c>
      <c r="S293" s="123">
        <f t="shared" si="1"/>
        <v>0</v>
      </c>
      <c r="T293" s="123">
        <f t="shared" si="2"/>
        <v>0</v>
      </c>
      <c r="U293" s="123">
        <f t="shared" si="3"/>
        <v>0</v>
      </c>
      <c r="V293" s="123">
        <f t="shared" si="4"/>
        <v>0</v>
      </c>
      <c r="W293" s="123">
        <f t="shared" si="5"/>
        <v>0</v>
      </c>
      <c r="X293" s="123">
        <f t="shared" si="6"/>
        <v>0</v>
      </c>
      <c r="Y293" s="123">
        <f t="shared" si="7"/>
        <v>0</v>
      </c>
      <c r="Z293" s="123">
        <f t="shared" si="8"/>
        <v>0</v>
      </c>
      <c r="AA293" s="123">
        <f t="shared" si="9"/>
        <v>0</v>
      </c>
      <c r="AB293" s="123" t="str">
        <f t="shared" si="10"/>
        <v/>
      </c>
      <c r="AC293" s="123" t="str">
        <f t="shared" si="11"/>
        <v/>
      </c>
      <c r="AD293" s="123" t="str">
        <f t="shared" si="12"/>
        <v/>
      </c>
      <c r="AE293" s="123" t="str">
        <f t="shared" si="13"/>
        <v/>
      </c>
      <c r="AF293" s="97"/>
      <c r="AG293" s="97"/>
      <c r="AH293" s="97"/>
      <c r="AI293" s="97"/>
      <c r="AJ293" s="97"/>
      <c r="AK293" s="97"/>
      <c r="AM293" s="101">
        <v>1</v>
      </c>
    </row>
    <row r="294" spans="1:39" ht="15.75" customHeight="1" x14ac:dyDescent="0.25">
      <c r="A294" s="119" t="s">
        <v>117</v>
      </c>
      <c r="B294" s="104" t="s">
        <v>383</v>
      </c>
      <c r="C294" s="104" t="s">
        <v>384</v>
      </c>
      <c r="D294" s="104" t="s">
        <v>265</v>
      </c>
      <c r="E294" s="104" t="s">
        <v>266</v>
      </c>
      <c r="F294" s="120">
        <v>2</v>
      </c>
      <c r="G294" s="120">
        <v>2</v>
      </c>
      <c r="H294" s="120">
        <v>0</v>
      </c>
      <c r="I294" s="104" t="s">
        <v>384</v>
      </c>
      <c r="J294" s="104"/>
      <c r="K294" s="104" t="s">
        <v>385</v>
      </c>
      <c r="L294" s="104"/>
      <c r="M294" s="104" t="s">
        <v>384</v>
      </c>
      <c r="N294" s="104" t="s">
        <v>386</v>
      </c>
      <c r="O294" s="104" t="s">
        <v>387</v>
      </c>
      <c r="P294" s="104" t="s">
        <v>388</v>
      </c>
      <c r="Q294" s="104" t="s">
        <v>389</v>
      </c>
      <c r="R294" s="123">
        <f t="shared" si="0"/>
        <v>0</v>
      </c>
      <c r="S294" s="123">
        <f t="shared" si="1"/>
        <v>0</v>
      </c>
      <c r="T294" s="123">
        <f t="shared" si="2"/>
        <v>0</v>
      </c>
      <c r="U294" s="123">
        <f t="shared" si="3"/>
        <v>0</v>
      </c>
      <c r="V294" s="123">
        <f t="shared" si="4"/>
        <v>0</v>
      </c>
      <c r="W294" s="123">
        <f t="shared" si="5"/>
        <v>0</v>
      </c>
      <c r="X294" s="123">
        <f t="shared" si="6"/>
        <v>0</v>
      </c>
      <c r="Y294" s="123">
        <f t="shared" si="7"/>
        <v>0</v>
      </c>
      <c r="Z294" s="123">
        <f t="shared" si="8"/>
        <v>0</v>
      </c>
      <c r="AA294" s="123">
        <f t="shared" si="9"/>
        <v>0</v>
      </c>
      <c r="AB294" s="123" t="str">
        <f t="shared" si="10"/>
        <v/>
      </c>
      <c r="AC294" s="123" t="str">
        <f t="shared" si="11"/>
        <v/>
      </c>
      <c r="AD294" s="123" t="str">
        <f t="shared" si="12"/>
        <v/>
      </c>
      <c r="AE294" s="123" t="str">
        <f t="shared" si="13"/>
        <v/>
      </c>
      <c r="AF294" s="97"/>
      <c r="AG294" s="97"/>
      <c r="AH294" s="97"/>
      <c r="AI294" s="97"/>
      <c r="AJ294" s="97"/>
      <c r="AK294" s="97"/>
      <c r="AM294" s="101">
        <v>1</v>
      </c>
    </row>
    <row r="295" spans="1:39" ht="15.75" customHeight="1" x14ac:dyDescent="0.25">
      <c r="A295" s="119" t="s">
        <v>117</v>
      </c>
      <c r="B295" s="104" t="s">
        <v>390</v>
      </c>
      <c r="C295" s="104" t="s">
        <v>391</v>
      </c>
      <c r="D295" s="104" t="s">
        <v>265</v>
      </c>
      <c r="E295" s="104" t="s">
        <v>266</v>
      </c>
      <c r="F295" s="120">
        <v>3</v>
      </c>
      <c r="G295" s="120">
        <v>2</v>
      </c>
      <c r="H295" s="120">
        <v>0</v>
      </c>
      <c r="I295" s="104" t="s">
        <v>391</v>
      </c>
      <c r="J295" s="104"/>
      <c r="K295" s="104" t="s">
        <v>392</v>
      </c>
      <c r="L295" s="104"/>
      <c r="M295" s="104" t="s">
        <v>391</v>
      </c>
      <c r="N295" s="104" t="s">
        <v>393</v>
      </c>
      <c r="O295" s="104" t="s">
        <v>394</v>
      </c>
      <c r="P295" s="104" t="s">
        <v>395</v>
      </c>
      <c r="Q295" s="104" t="s">
        <v>396</v>
      </c>
      <c r="R295" s="123">
        <f t="shared" si="0"/>
        <v>0</v>
      </c>
      <c r="S295" s="123">
        <f t="shared" si="1"/>
        <v>0</v>
      </c>
      <c r="T295" s="123">
        <f t="shared" si="2"/>
        <v>0</v>
      </c>
      <c r="U295" s="123">
        <f t="shared" si="3"/>
        <v>0</v>
      </c>
      <c r="V295" s="123">
        <f t="shared" si="4"/>
        <v>0</v>
      </c>
      <c r="W295" s="123">
        <f t="shared" si="5"/>
        <v>0</v>
      </c>
      <c r="X295" s="123">
        <f t="shared" si="6"/>
        <v>0</v>
      </c>
      <c r="Y295" s="123">
        <f t="shared" si="7"/>
        <v>0</v>
      </c>
      <c r="Z295" s="123">
        <f t="shared" si="8"/>
        <v>0</v>
      </c>
      <c r="AA295" s="123">
        <f t="shared" si="9"/>
        <v>0</v>
      </c>
      <c r="AB295" s="123" t="str">
        <f t="shared" si="10"/>
        <v/>
      </c>
      <c r="AC295" s="123" t="str">
        <f t="shared" si="11"/>
        <v/>
      </c>
      <c r="AD295" s="123" t="str">
        <f t="shared" si="12"/>
        <v/>
      </c>
      <c r="AE295" s="123" t="str">
        <f t="shared" si="13"/>
        <v/>
      </c>
      <c r="AF295" s="97"/>
      <c r="AG295" s="97"/>
      <c r="AH295" s="97"/>
      <c r="AI295" s="97"/>
      <c r="AJ295" s="97"/>
      <c r="AK295" s="97"/>
      <c r="AM295" s="101">
        <v>1</v>
      </c>
    </row>
    <row r="296" spans="1:39" ht="15.75" customHeight="1" x14ac:dyDescent="0.25">
      <c r="A296" s="119" t="s">
        <v>117</v>
      </c>
      <c r="B296" s="104" t="s">
        <v>397</v>
      </c>
      <c r="C296" s="104" t="s">
        <v>398</v>
      </c>
      <c r="D296" s="104" t="s">
        <v>301</v>
      </c>
      <c r="E296" s="104" t="s">
        <v>266</v>
      </c>
      <c r="F296" s="120">
        <v>1</v>
      </c>
      <c r="G296" s="120">
        <v>0</v>
      </c>
      <c r="H296" s="120">
        <v>3</v>
      </c>
      <c r="I296" s="104"/>
      <c r="J296" s="104" t="s">
        <v>398</v>
      </c>
      <c r="K296" s="104"/>
      <c r="L296" s="104" t="s">
        <v>399</v>
      </c>
      <c r="M296" s="104" t="s">
        <v>398</v>
      </c>
      <c r="N296" s="104" t="s">
        <v>368</v>
      </c>
      <c r="O296" s="104" t="s">
        <v>369</v>
      </c>
      <c r="P296" s="104" t="s">
        <v>400</v>
      </c>
      <c r="Q296" s="104" t="s">
        <v>285</v>
      </c>
      <c r="R296" s="123">
        <f t="shared" si="0"/>
        <v>0</v>
      </c>
      <c r="S296" s="123">
        <f t="shared" si="1"/>
        <v>0</v>
      </c>
      <c r="T296" s="123">
        <f t="shared" si="2"/>
        <v>0</v>
      </c>
      <c r="U296" s="123">
        <f t="shared" si="3"/>
        <v>0</v>
      </c>
      <c r="V296" s="123">
        <f t="shared" si="4"/>
        <v>0</v>
      </c>
      <c r="W296" s="123">
        <f t="shared" si="5"/>
        <v>0</v>
      </c>
      <c r="X296" s="123">
        <f t="shared" si="6"/>
        <v>0</v>
      </c>
      <c r="Y296" s="123">
        <f t="shared" si="7"/>
        <v>0</v>
      </c>
      <c r="Z296" s="123">
        <f t="shared" si="8"/>
        <v>0</v>
      </c>
      <c r="AA296" s="123">
        <f t="shared" si="9"/>
        <v>0</v>
      </c>
      <c r="AB296" s="123" t="str">
        <f t="shared" si="10"/>
        <v/>
      </c>
      <c r="AC296" s="123" t="str">
        <f t="shared" si="11"/>
        <v/>
      </c>
      <c r="AD296" s="123" t="str">
        <f t="shared" si="12"/>
        <v/>
      </c>
      <c r="AE296" s="123" t="str">
        <f t="shared" si="13"/>
        <v/>
      </c>
      <c r="AF296" s="97"/>
      <c r="AG296" s="97"/>
      <c r="AH296" s="97"/>
      <c r="AI296" s="97"/>
      <c r="AJ296" s="97"/>
      <c r="AK296" s="97"/>
      <c r="AM296" s="101">
        <v>1</v>
      </c>
    </row>
    <row r="297" spans="1:39" ht="15.75" customHeight="1" x14ac:dyDescent="0.25">
      <c r="A297" s="119" t="s">
        <v>117</v>
      </c>
      <c r="B297" s="104" t="s">
        <v>401</v>
      </c>
      <c r="C297" s="104" t="s">
        <v>402</v>
      </c>
      <c r="D297" s="104" t="s">
        <v>301</v>
      </c>
      <c r="E297" s="104" t="s">
        <v>266</v>
      </c>
      <c r="F297" s="120">
        <v>1</v>
      </c>
      <c r="G297" s="120">
        <v>0</v>
      </c>
      <c r="H297" s="120">
        <v>3</v>
      </c>
      <c r="I297" s="104"/>
      <c r="J297" s="104" t="s">
        <v>402</v>
      </c>
      <c r="K297" s="104"/>
      <c r="L297" s="104" t="s">
        <v>403</v>
      </c>
      <c r="M297" s="104" t="s">
        <v>402</v>
      </c>
      <c r="N297" s="104" t="s">
        <v>404</v>
      </c>
      <c r="O297" s="104" t="s">
        <v>405</v>
      </c>
      <c r="P297" s="104" t="s">
        <v>406</v>
      </c>
      <c r="Q297" s="104" t="s">
        <v>407</v>
      </c>
      <c r="R297" s="123">
        <f t="shared" si="0"/>
        <v>0</v>
      </c>
      <c r="S297" s="123">
        <f t="shared" si="1"/>
        <v>0</v>
      </c>
      <c r="T297" s="123">
        <f t="shared" si="2"/>
        <v>0</v>
      </c>
      <c r="U297" s="123">
        <f t="shared" si="3"/>
        <v>0</v>
      </c>
      <c r="V297" s="123">
        <f t="shared" si="4"/>
        <v>0</v>
      </c>
      <c r="W297" s="123">
        <f t="shared" si="5"/>
        <v>0</v>
      </c>
      <c r="X297" s="123">
        <f t="shared" si="6"/>
        <v>0</v>
      </c>
      <c r="Y297" s="123">
        <f t="shared" si="7"/>
        <v>0</v>
      </c>
      <c r="Z297" s="123">
        <f t="shared" si="8"/>
        <v>0</v>
      </c>
      <c r="AA297" s="123">
        <f t="shared" si="9"/>
        <v>0</v>
      </c>
      <c r="AB297" s="123" t="str">
        <f t="shared" si="10"/>
        <v/>
      </c>
      <c r="AC297" s="123" t="str">
        <f t="shared" si="11"/>
        <v/>
      </c>
      <c r="AD297" s="123" t="str">
        <f t="shared" si="12"/>
        <v/>
      </c>
      <c r="AE297" s="123" t="str">
        <f t="shared" si="13"/>
        <v/>
      </c>
      <c r="AF297" s="97"/>
      <c r="AG297" s="97"/>
      <c r="AH297" s="97"/>
      <c r="AI297" s="97"/>
      <c r="AJ297" s="97"/>
      <c r="AK297" s="97"/>
      <c r="AM297" s="101">
        <v>1</v>
      </c>
    </row>
    <row r="298" spans="1:39" ht="15.75" customHeight="1" x14ac:dyDescent="0.25">
      <c r="A298" s="119" t="s">
        <v>117</v>
      </c>
      <c r="B298" s="104" t="s">
        <v>408</v>
      </c>
      <c r="C298" s="104" t="s">
        <v>379</v>
      </c>
      <c r="D298" s="104" t="s">
        <v>301</v>
      </c>
      <c r="E298" s="104" t="s">
        <v>266</v>
      </c>
      <c r="F298" s="120">
        <v>2</v>
      </c>
      <c r="G298" s="120">
        <v>0</v>
      </c>
      <c r="H298" s="120">
        <v>2</v>
      </c>
      <c r="I298" s="104"/>
      <c r="J298" s="104" t="s">
        <v>379</v>
      </c>
      <c r="K298" s="104"/>
      <c r="L298" s="104" t="s">
        <v>409</v>
      </c>
      <c r="M298" s="104" t="s">
        <v>379</v>
      </c>
      <c r="N298" s="104" t="s">
        <v>381</v>
      </c>
      <c r="O298" s="104" t="s">
        <v>370</v>
      </c>
      <c r="P298" s="104" t="s">
        <v>382</v>
      </c>
      <c r="Q298" s="104"/>
      <c r="R298" s="123">
        <f t="shared" si="0"/>
        <v>0</v>
      </c>
      <c r="S298" s="123">
        <f t="shared" si="1"/>
        <v>0</v>
      </c>
      <c r="T298" s="123">
        <f t="shared" si="2"/>
        <v>0</v>
      </c>
      <c r="U298" s="123">
        <f t="shared" si="3"/>
        <v>0</v>
      </c>
      <c r="V298" s="123">
        <f t="shared" si="4"/>
        <v>0</v>
      </c>
      <c r="W298" s="123">
        <f t="shared" si="5"/>
        <v>0</v>
      </c>
      <c r="X298" s="123">
        <f t="shared" si="6"/>
        <v>0</v>
      </c>
      <c r="Y298" s="123">
        <f t="shared" si="7"/>
        <v>0</v>
      </c>
      <c r="Z298" s="123">
        <f t="shared" si="8"/>
        <v>0</v>
      </c>
      <c r="AA298" s="123">
        <f t="shared" si="9"/>
        <v>0</v>
      </c>
      <c r="AB298" s="123" t="str">
        <f t="shared" si="10"/>
        <v/>
      </c>
      <c r="AC298" s="123" t="str">
        <f t="shared" si="11"/>
        <v/>
      </c>
      <c r="AD298" s="123" t="str">
        <f t="shared" si="12"/>
        <v/>
      </c>
      <c r="AE298" s="123" t="str">
        <f t="shared" si="13"/>
        <v/>
      </c>
      <c r="AF298" s="97"/>
      <c r="AG298" s="97"/>
      <c r="AH298" s="97"/>
      <c r="AI298" s="97"/>
      <c r="AJ298" s="97"/>
      <c r="AK298" s="97"/>
      <c r="AM298" s="101">
        <v>1</v>
      </c>
    </row>
    <row r="299" spans="1:39" ht="15.75" customHeight="1" x14ac:dyDescent="0.25">
      <c r="A299" s="119" t="s">
        <v>117</v>
      </c>
      <c r="B299" s="104" t="s">
        <v>410</v>
      </c>
      <c r="C299" s="104" t="s">
        <v>384</v>
      </c>
      <c r="D299" s="104" t="s">
        <v>301</v>
      </c>
      <c r="E299" s="104" t="s">
        <v>266</v>
      </c>
      <c r="F299" s="120">
        <v>2</v>
      </c>
      <c r="G299" s="120">
        <v>0</v>
      </c>
      <c r="H299" s="120">
        <v>2</v>
      </c>
      <c r="I299" s="104"/>
      <c r="J299" s="104" t="s">
        <v>384</v>
      </c>
      <c r="K299" s="104"/>
      <c r="L299" s="104" t="s">
        <v>411</v>
      </c>
      <c r="M299" s="104" t="s">
        <v>384</v>
      </c>
      <c r="N299" s="104" t="s">
        <v>386</v>
      </c>
      <c r="O299" s="104" t="s">
        <v>387</v>
      </c>
      <c r="P299" s="104" t="s">
        <v>388</v>
      </c>
      <c r="Q299" s="104" t="s">
        <v>389</v>
      </c>
      <c r="R299" s="123">
        <f t="shared" si="0"/>
        <v>0</v>
      </c>
      <c r="S299" s="123">
        <f t="shared" si="1"/>
        <v>0</v>
      </c>
      <c r="T299" s="123">
        <f t="shared" si="2"/>
        <v>0</v>
      </c>
      <c r="U299" s="123">
        <f t="shared" si="3"/>
        <v>0</v>
      </c>
      <c r="V299" s="123">
        <f t="shared" si="4"/>
        <v>0</v>
      </c>
      <c r="W299" s="123">
        <f t="shared" si="5"/>
        <v>0</v>
      </c>
      <c r="X299" s="123">
        <f t="shared" si="6"/>
        <v>0</v>
      </c>
      <c r="Y299" s="123">
        <f t="shared" si="7"/>
        <v>0</v>
      </c>
      <c r="Z299" s="123">
        <f t="shared" si="8"/>
        <v>0</v>
      </c>
      <c r="AA299" s="123">
        <f t="shared" si="9"/>
        <v>0</v>
      </c>
      <c r="AB299" s="123" t="str">
        <f t="shared" si="10"/>
        <v/>
      </c>
      <c r="AC299" s="123" t="str">
        <f t="shared" si="11"/>
        <v/>
      </c>
      <c r="AD299" s="123" t="str">
        <f t="shared" si="12"/>
        <v/>
      </c>
      <c r="AE299" s="123" t="str">
        <f t="shared" si="13"/>
        <v/>
      </c>
      <c r="AF299" s="97"/>
      <c r="AG299" s="97"/>
      <c r="AH299" s="97"/>
      <c r="AI299" s="97"/>
      <c r="AJ299" s="97"/>
      <c r="AK299" s="97"/>
      <c r="AM299" s="101">
        <v>1</v>
      </c>
    </row>
    <row r="300" spans="1:39" ht="15.75" customHeight="1" x14ac:dyDescent="0.25">
      <c r="A300" s="119" t="s">
        <v>117</v>
      </c>
      <c r="B300" s="104" t="s">
        <v>412</v>
      </c>
      <c r="C300" s="104" t="s">
        <v>413</v>
      </c>
      <c r="D300" s="104" t="s">
        <v>301</v>
      </c>
      <c r="E300" s="104" t="s">
        <v>266</v>
      </c>
      <c r="F300" s="120">
        <v>3</v>
      </c>
      <c r="G300" s="120">
        <v>0</v>
      </c>
      <c r="H300" s="120">
        <v>2</v>
      </c>
      <c r="I300" s="104"/>
      <c r="J300" s="104" t="s">
        <v>413</v>
      </c>
      <c r="K300" s="104"/>
      <c r="L300" s="104" t="s">
        <v>414</v>
      </c>
      <c r="M300" s="104" t="s">
        <v>413</v>
      </c>
      <c r="N300" s="104" t="s">
        <v>415</v>
      </c>
      <c r="O300" s="104" t="s">
        <v>416</v>
      </c>
      <c r="P300" s="104" t="s">
        <v>417</v>
      </c>
      <c r="Q300" s="104"/>
      <c r="R300" s="123">
        <f t="shared" si="0"/>
        <v>0</v>
      </c>
      <c r="S300" s="123">
        <f t="shared" si="1"/>
        <v>0</v>
      </c>
      <c r="T300" s="123">
        <f t="shared" si="2"/>
        <v>1</v>
      </c>
      <c r="U300" s="123">
        <f t="shared" si="3"/>
        <v>1</v>
      </c>
      <c r="V300" s="123">
        <f t="shared" si="4"/>
        <v>1</v>
      </c>
      <c r="W300" s="123">
        <f t="shared" si="5"/>
        <v>1</v>
      </c>
      <c r="X300" s="123">
        <f t="shared" si="6"/>
        <v>0</v>
      </c>
      <c r="Y300" s="123">
        <f t="shared" si="7"/>
        <v>0</v>
      </c>
      <c r="Z300" s="123">
        <f t="shared" si="8"/>
        <v>0</v>
      </c>
      <c r="AA300" s="123">
        <f t="shared" si="9"/>
        <v>0</v>
      </c>
      <c r="AB300" s="123" t="str">
        <f t="shared" si="10"/>
        <v/>
      </c>
      <c r="AC300" s="123" t="str">
        <f t="shared" si="11"/>
        <v/>
      </c>
      <c r="AD300" s="123" t="str">
        <f t="shared" si="12"/>
        <v/>
      </c>
      <c r="AE300" s="123" t="str">
        <f t="shared" si="13"/>
        <v/>
      </c>
      <c r="AF300" s="97"/>
      <c r="AG300" s="97"/>
      <c r="AH300" s="97"/>
      <c r="AI300" s="97"/>
      <c r="AJ300" s="97"/>
      <c r="AK300" s="97"/>
      <c r="AM300" s="101">
        <v>1</v>
      </c>
    </row>
    <row r="301" spans="1:39" ht="15.75" customHeight="1" x14ac:dyDescent="0.25">
      <c r="A301" s="119" t="s">
        <v>119</v>
      </c>
      <c r="B301" s="104" t="s">
        <v>418</v>
      </c>
      <c r="C301" s="104" t="s">
        <v>366</v>
      </c>
      <c r="D301" s="104" t="s">
        <v>265</v>
      </c>
      <c r="E301" s="104" t="s">
        <v>266</v>
      </c>
      <c r="F301" s="120">
        <v>1</v>
      </c>
      <c r="G301" s="120">
        <v>3</v>
      </c>
      <c r="H301" s="120">
        <v>0</v>
      </c>
      <c r="I301" s="104" t="s">
        <v>366</v>
      </c>
      <c r="J301" s="104"/>
      <c r="K301" s="104" t="s">
        <v>367</v>
      </c>
      <c r="L301" s="104"/>
      <c r="M301" s="104" t="s">
        <v>366</v>
      </c>
      <c r="N301" s="104" t="s">
        <v>368</v>
      </c>
      <c r="O301" s="104" t="s">
        <v>369</v>
      </c>
      <c r="P301" s="104" t="s">
        <v>370</v>
      </c>
      <c r="Q301" s="104" t="s">
        <v>285</v>
      </c>
      <c r="R301" s="123">
        <f t="shared" si="0"/>
        <v>0</v>
      </c>
      <c r="S301" s="123">
        <f t="shared" si="1"/>
        <v>0</v>
      </c>
      <c r="T301" s="123">
        <f t="shared" si="2"/>
        <v>0</v>
      </c>
      <c r="U301" s="123">
        <f t="shared" si="3"/>
        <v>0</v>
      </c>
      <c r="V301" s="123">
        <f t="shared" si="4"/>
        <v>0</v>
      </c>
      <c r="W301" s="123">
        <f t="shared" si="5"/>
        <v>0</v>
      </c>
      <c r="X301" s="123">
        <f t="shared" si="6"/>
        <v>0</v>
      </c>
      <c r="Y301" s="123">
        <f t="shared" si="7"/>
        <v>0</v>
      </c>
      <c r="Z301" s="123">
        <f t="shared" si="8"/>
        <v>0</v>
      </c>
      <c r="AA301" s="123">
        <f t="shared" si="9"/>
        <v>0</v>
      </c>
      <c r="AB301" s="123" t="str">
        <f t="shared" si="10"/>
        <v/>
      </c>
      <c r="AC301" s="123" t="str">
        <f t="shared" si="11"/>
        <v/>
      </c>
      <c r="AD301" s="123" t="str">
        <f t="shared" si="12"/>
        <v/>
      </c>
      <c r="AE301" s="123" t="str">
        <f t="shared" si="13"/>
        <v/>
      </c>
      <c r="AF301" s="97"/>
      <c r="AG301" s="97"/>
      <c r="AH301" s="97"/>
      <c r="AI301" s="97"/>
      <c r="AJ301" s="97"/>
      <c r="AK301" s="97"/>
      <c r="AM301" s="101">
        <v>1</v>
      </c>
    </row>
    <row r="302" spans="1:39" ht="15.75" customHeight="1" x14ac:dyDescent="0.25">
      <c r="A302" s="119" t="s">
        <v>119</v>
      </c>
      <c r="B302" s="104" t="s">
        <v>419</v>
      </c>
      <c r="C302" s="104" t="s">
        <v>372</v>
      </c>
      <c r="D302" s="104" t="s">
        <v>265</v>
      </c>
      <c r="E302" s="104" t="s">
        <v>266</v>
      </c>
      <c r="F302" s="120">
        <v>1</v>
      </c>
      <c r="G302" s="120">
        <v>3</v>
      </c>
      <c r="H302" s="120">
        <v>0</v>
      </c>
      <c r="I302" s="104" t="s">
        <v>372</v>
      </c>
      <c r="J302" s="104"/>
      <c r="K302" s="104" t="s">
        <v>373</v>
      </c>
      <c r="L302" s="104"/>
      <c r="M302" s="104" t="s">
        <v>372</v>
      </c>
      <c r="N302" s="104" t="s">
        <v>374</v>
      </c>
      <c r="O302" s="104" t="s">
        <v>375</v>
      </c>
      <c r="P302" s="104" t="s">
        <v>376</v>
      </c>
      <c r="Q302" s="104" t="s">
        <v>377</v>
      </c>
      <c r="R302" s="123">
        <f t="shared" si="0"/>
        <v>0</v>
      </c>
      <c r="S302" s="123">
        <f t="shared" si="1"/>
        <v>0</v>
      </c>
      <c r="T302" s="123">
        <f t="shared" si="2"/>
        <v>0</v>
      </c>
      <c r="U302" s="123">
        <f t="shared" si="3"/>
        <v>0</v>
      </c>
      <c r="V302" s="123">
        <f t="shared" si="4"/>
        <v>0</v>
      </c>
      <c r="W302" s="123">
        <f t="shared" si="5"/>
        <v>0</v>
      </c>
      <c r="X302" s="123">
        <f t="shared" si="6"/>
        <v>0</v>
      </c>
      <c r="Y302" s="123">
        <f t="shared" si="7"/>
        <v>0</v>
      </c>
      <c r="Z302" s="123">
        <f t="shared" si="8"/>
        <v>0</v>
      </c>
      <c r="AA302" s="123">
        <f t="shared" si="9"/>
        <v>0</v>
      </c>
      <c r="AB302" s="123" t="str">
        <f t="shared" si="10"/>
        <v/>
      </c>
      <c r="AC302" s="123" t="str">
        <f t="shared" si="11"/>
        <v/>
      </c>
      <c r="AD302" s="123" t="str">
        <f t="shared" si="12"/>
        <v/>
      </c>
      <c r="AE302" s="123" t="str">
        <f t="shared" si="13"/>
        <v/>
      </c>
      <c r="AF302" s="97"/>
      <c r="AG302" s="97"/>
      <c r="AH302" s="97"/>
      <c r="AI302" s="97"/>
      <c r="AJ302" s="97"/>
      <c r="AK302" s="97"/>
      <c r="AM302" s="101">
        <v>1</v>
      </c>
    </row>
    <row r="303" spans="1:39" ht="15.75" customHeight="1" x14ac:dyDescent="0.25">
      <c r="A303" s="119" t="s">
        <v>119</v>
      </c>
      <c r="B303" s="104" t="s">
        <v>420</v>
      </c>
      <c r="C303" s="104" t="s">
        <v>379</v>
      </c>
      <c r="D303" s="104" t="s">
        <v>265</v>
      </c>
      <c r="E303" s="104" t="s">
        <v>266</v>
      </c>
      <c r="F303" s="120">
        <v>2</v>
      </c>
      <c r="G303" s="120">
        <v>2</v>
      </c>
      <c r="H303" s="120">
        <v>0</v>
      </c>
      <c r="I303" s="104" t="s">
        <v>379</v>
      </c>
      <c r="J303" s="104"/>
      <c r="K303" s="104" t="s">
        <v>380</v>
      </c>
      <c r="L303" s="104"/>
      <c r="M303" s="104" t="s">
        <v>379</v>
      </c>
      <c r="N303" s="104" t="s">
        <v>381</v>
      </c>
      <c r="O303" s="104" t="s">
        <v>370</v>
      </c>
      <c r="P303" s="104" t="s">
        <v>382</v>
      </c>
      <c r="Q303" s="104"/>
      <c r="R303" s="123">
        <f t="shared" si="0"/>
        <v>0</v>
      </c>
      <c r="S303" s="123">
        <f t="shared" si="1"/>
        <v>0</v>
      </c>
      <c r="T303" s="123">
        <f t="shared" si="2"/>
        <v>0</v>
      </c>
      <c r="U303" s="123">
        <f t="shared" si="3"/>
        <v>0</v>
      </c>
      <c r="V303" s="123">
        <f t="shared" si="4"/>
        <v>0</v>
      </c>
      <c r="W303" s="123">
        <f t="shared" si="5"/>
        <v>0</v>
      </c>
      <c r="X303" s="123">
        <f t="shared" si="6"/>
        <v>0</v>
      </c>
      <c r="Y303" s="123">
        <f t="shared" si="7"/>
        <v>0</v>
      </c>
      <c r="Z303" s="123">
        <f t="shared" si="8"/>
        <v>0</v>
      </c>
      <c r="AA303" s="123">
        <f t="shared" si="9"/>
        <v>0</v>
      </c>
      <c r="AB303" s="123" t="str">
        <f t="shared" si="10"/>
        <v/>
      </c>
      <c r="AC303" s="123" t="str">
        <f t="shared" si="11"/>
        <v/>
      </c>
      <c r="AD303" s="123" t="str">
        <f t="shared" si="12"/>
        <v/>
      </c>
      <c r="AE303" s="123" t="str">
        <f t="shared" si="13"/>
        <v/>
      </c>
      <c r="AF303" s="97"/>
      <c r="AG303" s="97"/>
      <c r="AH303" s="97"/>
      <c r="AI303" s="97"/>
      <c r="AJ303" s="97"/>
      <c r="AK303" s="97"/>
      <c r="AM303" s="101">
        <v>1</v>
      </c>
    </row>
    <row r="304" spans="1:39" ht="15.75" customHeight="1" x14ac:dyDescent="0.25">
      <c r="A304" s="119" t="s">
        <v>119</v>
      </c>
      <c r="B304" s="104" t="s">
        <v>421</v>
      </c>
      <c r="C304" s="104" t="s">
        <v>384</v>
      </c>
      <c r="D304" s="104" t="s">
        <v>265</v>
      </c>
      <c r="E304" s="104" t="s">
        <v>266</v>
      </c>
      <c r="F304" s="120">
        <v>2</v>
      </c>
      <c r="G304" s="120">
        <v>2</v>
      </c>
      <c r="H304" s="120">
        <v>0</v>
      </c>
      <c r="I304" s="104" t="s">
        <v>384</v>
      </c>
      <c r="J304" s="104"/>
      <c r="K304" s="104" t="s">
        <v>385</v>
      </c>
      <c r="L304" s="104"/>
      <c r="M304" s="104" t="s">
        <v>384</v>
      </c>
      <c r="N304" s="104" t="s">
        <v>386</v>
      </c>
      <c r="O304" s="104" t="s">
        <v>387</v>
      </c>
      <c r="P304" s="104" t="s">
        <v>388</v>
      </c>
      <c r="Q304" s="104" t="s">
        <v>389</v>
      </c>
      <c r="R304" s="123">
        <f t="shared" si="0"/>
        <v>0</v>
      </c>
      <c r="S304" s="123">
        <f t="shared" si="1"/>
        <v>0</v>
      </c>
      <c r="T304" s="123">
        <f t="shared" si="2"/>
        <v>0</v>
      </c>
      <c r="U304" s="123">
        <f t="shared" si="3"/>
        <v>0</v>
      </c>
      <c r="V304" s="123">
        <f t="shared" si="4"/>
        <v>0</v>
      </c>
      <c r="W304" s="123">
        <f t="shared" si="5"/>
        <v>0</v>
      </c>
      <c r="X304" s="123">
        <f t="shared" si="6"/>
        <v>0</v>
      </c>
      <c r="Y304" s="123">
        <f t="shared" si="7"/>
        <v>0</v>
      </c>
      <c r="Z304" s="123">
        <f t="shared" si="8"/>
        <v>0</v>
      </c>
      <c r="AA304" s="123">
        <f t="shared" si="9"/>
        <v>0</v>
      </c>
      <c r="AB304" s="123" t="str">
        <f t="shared" si="10"/>
        <v/>
      </c>
      <c r="AC304" s="123" t="str">
        <f t="shared" si="11"/>
        <v/>
      </c>
      <c r="AD304" s="123" t="str">
        <f t="shared" si="12"/>
        <v/>
      </c>
      <c r="AE304" s="123" t="str">
        <f t="shared" si="13"/>
        <v/>
      </c>
      <c r="AF304" s="97"/>
      <c r="AG304" s="97"/>
      <c r="AH304" s="97"/>
      <c r="AI304" s="97"/>
      <c r="AJ304" s="97"/>
      <c r="AK304" s="97"/>
      <c r="AM304" s="101">
        <v>1</v>
      </c>
    </row>
    <row r="305" spans="1:39" ht="15.75" customHeight="1" x14ac:dyDescent="0.25">
      <c r="A305" s="119" t="s">
        <v>119</v>
      </c>
      <c r="B305" s="104" t="s">
        <v>422</v>
      </c>
      <c r="C305" s="104" t="s">
        <v>391</v>
      </c>
      <c r="D305" s="104" t="s">
        <v>265</v>
      </c>
      <c r="E305" s="104" t="s">
        <v>266</v>
      </c>
      <c r="F305" s="120">
        <v>3</v>
      </c>
      <c r="G305" s="120">
        <v>2</v>
      </c>
      <c r="H305" s="120">
        <v>0</v>
      </c>
      <c r="I305" s="104" t="s">
        <v>391</v>
      </c>
      <c r="J305" s="104"/>
      <c r="K305" s="104" t="s">
        <v>392</v>
      </c>
      <c r="L305" s="104"/>
      <c r="M305" s="104" t="s">
        <v>391</v>
      </c>
      <c r="N305" s="104" t="s">
        <v>393</v>
      </c>
      <c r="O305" s="104" t="s">
        <v>394</v>
      </c>
      <c r="P305" s="104" t="s">
        <v>395</v>
      </c>
      <c r="Q305" s="104" t="s">
        <v>396</v>
      </c>
      <c r="R305" s="123">
        <f t="shared" ref="R305:R368" si="14">IF($A305="","",--AND($A305=$B$4,$E305="POS",OR($D305="COMMUN",$D305="PRO")))</f>
        <v>0</v>
      </c>
      <c r="S305" s="123">
        <f t="shared" ref="S305:S368" si="15">IF($A305="","",--AND($A305=$B$4,$E305="POS",OR($D305="COMMUN",$D305="CFA")))</f>
        <v>0</v>
      </c>
      <c r="T305" s="123">
        <f t="shared" ref="T305:T368" si="16">IF($R305="","",--OR(AND($M305&lt;&gt;"",ISNUMBER(SEARCH(LOWER($M305),LOWER($B$9)))),AND($N305&lt;&gt;"",ISNUMBER(SEARCH(LOWER($N305),LOWER($B$9)))),AND($O305&lt;&gt;"",ISNUMBER(SEARCH(LOWER($O305),LOWER($B$9)))),AND($P305&lt;&gt;"",ISNUMBER(SEARCH(LOWER($P305),LOWER($B$9)))),AND($Q305&lt;&gt;"",ISNUMBER(SEARCH(LOWER($Q305),LOWER($B$9))))))</f>
        <v>0</v>
      </c>
      <c r="U305" s="123">
        <f t="shared" ref="U305:U368" si="17">IF($R305="","",--OR(AND($M305&lt;&gt;"",ISNUMBER(SEARCH(LOWER($M305),LOWER($B$9&amp;" "&amp;$B$14)))),AND($N305&lt;&gt;"",ISNUMBER(SEARCH(LOWER($N305),LOWER($B$9&amp;" "&amp;$B$14)))),AND($O305&lt;&gt;"",ISNUMBER(SEARCH(LOWER($O305),LOWER($B$9&amp;" "&amp;$B$14)))),AND($P305&lt;&gt;"",ISNUMBER(SEARCH(LOWER($P305),LOWER($B$9&amp;" "&amp;$B$14)))),AND($Q305&lt;&gt;"",ISNUMBER(SEARCH(LOWER($Q305),LOWER($B$9&amp;" "&amp;$B$14))))))</f>
        <v>0</v>
      </c>
      <c r="V305" s="123">
        <f t="shared" ref="V305:V368" si="18">IF($S305="","",--OR(AND($M305&lt;&gt;"",ISNUMBER(SEARCH(LOWER($M305),LOWER($D$9)))),AND($N305&lt;&gt;"",ISNUMBER(SEARCH(LOWER($N305),LOWER($D$9)))),AND($O305&lt;&gt;"",ISNUMBER(SEARCH(LOWER($O305),LOWER($D$9)))),AND($P305&lt;&gt;"",ISNUMBER(SEARCH(LOWER($P305),LOWER($D$9)))),AND($Q305&lt;&gt;"",ISNUMBER(SEARCH(LOWER($Q305),LOWER($D$9))))))</f>
        <v>0</v>
      </c>
      <c r="W305" s="123">
        <f t="shared" ref="W305:W368" si="19">IF($S305="","",--OR(AND($M305&lt;&gt;"",ISNUMBER(SEARCH(LOWER($M305),LOWER($D$9&amp;" "&amp;$D$14)))),AND($N305&lt;&gt;"",ISNUMBER(SEARCH(LOWER($N305),LOWER($D$9&amp;" "&amp;$D$14)))),AND($O305&lt;&gt;"",ISNUMBER(SEARCH(LOWER($O305),LOWER($D$9&amp;" "&amp;$D$14)))),AND($P305&lt;&gt;"",ISNUMBER(SEARCH(LOWER($P305),LOWER($D$9&amp;" "&amp;$D$14)))),AND($Q305&lt;&gt;"",ISNUMBER(SEARCH(LOWER($Q305),LOWER($D$9&amp;" "&amp;$D$14))))))</f>
        <v>0</v>
      </c>
      <c r="X305" s="123">
        <f t="shared" ref="X305:X368" si="20">IF($R305="","",$R305*$T305*$G305)</f>
        <v>0</v>
      </c>
      <c r="Y305" s="123">
        <f t="shared" ref="Y305:Y368" si="21">IF($R305="","",$R305*$U305*$G305)</f>
        <v>0</v>
      </c>
      <c r="Z305" s="123">
        <f t="shared" ref="Z305:Z368" si="22">IF($S305="","",$S305*$V305*$H305)</f>
        <v>0</v>
      </c>
      <c r="AA305" s="123">
        <f t="shared" ref="AA305:AA368" si="23">IF($S305="","",$S305*$W305*$H305)</f>
        <v>0</v>
      </c>
      <c r="AB305" s="123" t="str">
        <f t="shared" ref="AB305:AB368" si="24">IF(AND($R305=1,$T305=0),$F305*10000+ROW(),"")</f>
        <v/>
      </c>
      <c r="AC305" s="123" t="str">
        <f t="shared" ref="AC305:AC368" si="25">IF(AND($R305=1,$U305=0),$F305*10000+ROW(),"")</f>
        <v/>
      </c>
      <c r="AD305" s="123" t="str">
        <f t="shared" ref="AD305:AD368" si="26">IF(AND($S305=1,$V305=0),$F305*10000+ROW(),"")</f>
        <v/>
      </c>
      <c r="AE305" s="123" t="str">
        <f t="shared" ref="AE305:AE368" si="27">IF(AND($S305=1,$W305=0),$F305*10000+ROW(),"")</f>
        <v/>
      </c>
      <c r="AF305" s="97"/>
      <c r="AG305" s="97"/>
      <c r="AH305" s="97"/>
      <c r="AI305" s="97"/>
      <c r="AJ305" s="97"/>
      <c r="AK305" s="97"/>
      <c r="AM305" s="101">
        <v>1</v>
      </c>
    </row>
    <row r="306" spans="1:39" ht="15.75" customHeight="1" x14ac:dyDescent="0.25">
      <c r="A306" s="119" t="s">
        <v>119</v>
      </c>
      <c r="B306" s="104" t="s">
        <v>423</v>
      </c>
      <c r="C306" s="104" t="s">
        <v>398</v>
      </c>
      <c r="D306" s="104" t="s">
        <v>301</v>
      </c>
      <c r="E306" s="104" t="s">
        <v>266</v>
      </c>
      <c r="F306" s="120">
        <v>1</v>
      </c>
      <c r="G306" s="120">
        <v>0</v>
      </c>
      <c r="H306" s="120">
        <v>3</v>
      </c>
      <c r="I306" s="104"/>
      <c r="J306" s="104" t="s">
        <v>398</v>
      </c>
      <c r="K306" s="104"/>
      <c r="L306" s="104" t="s">
        <v>399</v>
      </c>
      <c r="M306" s="104" t="s">
        <v>398</v>
      </c>
      <c r="N306" s="104" t="s">
        <v>368</v>
      </c>
      <c r="O306" s="104" t="s">
        <v>369</v>
      </c>
      <c r="P306" s="104" t="s">
        <v>400</v>
      </c>
      <c r="Q306" s="104" t="s">
        <v>285</v>
      </c>
      <c r="R306" s="123">
        <f t="shared" si="14"/>
        <v>0</v>
      </c>
      <c r="S306" s="123">
        <f t="shared" si="15"/>
        <v>0</v>
      </c>
      <c r="T306" s="123">
        <f t="shared" si="16"/>
        <v>0</v>
      </c>
      <c r="U306" s="123">
        <f t="shared" si="17"/>
        <v>0</v>
      </c>
      <c r="V306" s="123">
        <f t="shared" si="18"/>
        <v>0</v>
      </c>
      <c r="W306" s="123">
        <f t="shared" si="19"/>
        <v>0</v>
      </c>
      <c r="X306" s="123">
        <f t="shared" si="20"/>
        <v>0</v>
      </c>
      <c r="Y306" s="123">
        <f t="shared" si="21"/>
        <v>0</v>
      </c>
      <c r="Z306" s="123">
        <f t="shared" si="22"/>
        <v>0</v>
      </c>
      <c r="AA306" s="123">
        <f t="shared" si="23"/>
        <v>0</v>
      </c>
      <c r="AB306" s="123" t="str">
        <f t="shared" si="24"/>
        <v/>
      </c>
      <c r="AC306" s="123" t="str">
        <f t="shared" si="25"/>
        <v/>
      </c>
      <c r="AD306" s="123" t="str">
        <f t="shared" si="26"/>
        <v/>
      </c>
      <c r="AE306" s="123" t="str">
        <f t="shared" si="27"/>
        <v/>
      </c>
      <c r="AF306" s="97"/>
      <c r="AG306" s="97"/>
      <c r="AH306" s="97"/>
      <c r="AI306" s="97"/>
      <c r="AJ306" s="97"/>
      <c r="AK306" s="97"/>
      <c r="AM306" s="101">
        <v>1</v>
      </c>
    </row>
    <row r="307" spans="1:39" ht="15.75" customHeight="1" x14ac:dyDescent="0.25">
      <c r="A307" s="119" t="s">
        <v>119</v>
      </c>
      <c r="B307" s="104" t="s">
        <v>424</v>
      </c>
      <c r="C307" s="104" t="s">
        <v>402</v>
      </c>
      <c r="D307" s="104" t="s">
        <v>301</v>
      </c>
      <c r="E307" s="104" t="s">
        <v>266</v>
      </c>
      <c r="F307" s="120">
        <v>1</v>
      </c>
      <c r="G307" s="120">
        <v>0</v>
      </c>
      <c r="H307" s="120">
        <v>3</v>
      </c>
      <c r="I307" s="104"/>
      <c r="J307" s="104" t="s">
        <v>402</v>
      </c>
      <c r="K307" s="104"/>
      <c r="L307" s="104" t="s">
        <v>403</v>
      </c>
      <c r="M307" s="104" t="s">
        <v>402</v>
      </c>
      <c r="N307" s="104" t="s">
        <v>404</v>
      </c>
      <c r="O307" s="104" t="s">
        <v>405</v>
      </c>
      <c r="P307" s="104" t="s">
        <v>406</v>
      </c>
      <c r="Q307" s="104" t="s">
        <v>407</v>
      </c>
      <c r="R307" s="123">
        <f t="shared" si="14"/>
        <v>0</v>
      </c>
      <c r="S307" s="123">
        <f t="shared" si="15"/>
        <v>0</v>
      </c>
      <c r="T307" s="123">
        <f t="shared" si="16"/>
        <v>0</v>
      </c>
      <c r="U307" s="123">
        <f t="shared" si="17"/>
        <v>0</v>
      </c>
      <c r="V307" s="123">
        <f t="shared" si="18"/>
        <v>0</v>
      </c>
      <c r="W307" s="123">
        <f t="shared" si="19"/>
        <v>0</v>
      </c>
      <c r="X307" s="123">
        <f t="shared" si="20"/>
        <v>0</v>
      </c>
      <c r="Y307" s="123">
        <f t="shared" si="21"/>
        <v>0</v>
      </c>
      <c r="Z307" s="123">
        <f t="shared" si="22"/>
        <v>0</v>
      </c>
      <c r="AA307" s="123">
        <f t="shared" si="23"/>
        <v>0</v>
      </c>
      <c r="AB307" s="123" t="str">
        <f t="shared" si="24"/>
        <v/>
      </c>
      <c r="AC307" s="123" t="str">
        <f t="shared" si="25"/>
        <v/>
      </c>
      <c r="AD307" s="123" t="str">
        <f t="shared" si="26"/>
        <v/>
      </c>
      <c r="AE307" s="123" t="str">
        <f t="shared" si="27"/>
        <v/>
      </c>
      <c r="AF307" s="97"/>
      <c r="AG307" s="97"/>
      <c r="AH307" s="97"/>
      <c r="AI307" s="97"/>
      <c r="AJ307" s="97"/>
      <c r="AK307" s="97"/>
      <c r="AM307" s="101">
        <v>1</v>
      </c>
    </row>
    <row r="308" spans="1:39" ht="15.75" customHeight="1" x14ac:dyDescent="0.25">
      <c r="A308" s="119" t="s">
        <v>119</v>
      </c>
      <c r="B308" s="104" t="s">
        <v>425</v>
      </c>
      <c r="C308" s="104" t="s">
        <v>379</v>
      </c>
      <c r="D308" s="104" t="s">
        <v>301</v>
      </c>
      <c r="E308" s="104" t="s">
        <v>266</v>
      </c>
      <c r="F308" s="120">
        <v>2</v>
      </c>
      <c r="G308" s="120">
        <v>0</v>
      </c>
      <c r="H308" s="120">
        <v>2</v>
      </c>
      <c r="I308" s="104"/>
      <c r="J308" s="104" t="s">
        <v>379</v>
      </c>
      <c r="K308" s="104"/>
      <c r="L308" s="104" t="s">
        <v>409</v>
      </c>
      <c r="M308" s="104" t="s">
        <v>379</v>
      </c>
      <c r="N308" s="104" t="s">
        <v>381</v>
      </c>
      <c r="O308" s="104" t="s">
        <v>370</v>
      </c>
      <c r="P308" s="104" t="s">
        <v>382</v>
      </c>
      <c r="Q308" s="104"/>
      <c r="R308" s="123">
        <f t="shared" si="14"/>
        <v>0</v>
      </c>
      <c r="S308" s="123">
        <f t="shared" si="15"/>
        <v>0</v>
      </c>
      <c r="T308" s="123">
        <f t="shared" si="16"/>
        <v>0</v>
      </c>
      <c r="U308" s="123">
        <f t="shared" si="17"/>
        <v>0</v>
      </c>
      <c r="V308" s="123">
        <f t="shared" si="18"/>
        <v>0</v>
      </c>
      <c r="W308" s="123">
        <f t="shared" si="19"/>
        <v>0</v>
      </c>
      <c r="X308" s="123">
        <f t="shared" si="20"/>
        <v>0</v>
      </c>
      <c r="Y308" s="123">
        <f t="shared" si="21"/>
        <v>0</v>
      </c>
      <c r="Z308" s="123">
        <f t="shared" si="22"/>
        <v>0</v>
      </c>
      <c r="AA308" s="123">
        <f t="shared" si="23"/>
        <v>0</v>
      </c>
      <c r="AB308" s="123" t="str">
        <f t="shared" si="24"/>
        <v/>
      </c>
      <c r="AC308" s="123" t="str">
        <f t="shared" si="25"/>
        <v/>
      </c>
      <c r="AD308" s="123" t="str">
        <f t="shared" si="26"/>
        <v/>
      </c>
      <c r="AE308" s="123" t="str">
        <f t="shared" si="27"/>
        <v/>
      </c>
      <c r="AF308" s="97"/>
      <c r="AG308" s="97"/>
      <c r="AH308" s="97"/>
      <c r="AI308" s="97"/>
      <c r="AJ308" s="97"/>
      <c r="AK308" s="97"/>
      <c r="AM308" s="101">
        <v>1</v>
      </c>
    </row>
    <row r="309" spans="1:39" ht="15.75" customHeight="1" x14ac:dyDescent="0.25">
      <c r="A309" s="119" t="s">
        <v>119</v>
      </c>
      <c r="B309" s="104" t="s">
        <v>426</v>
      </c>
      <c r="C309" s="104" t="s">
        <v>384</v>
      </c>
      <c r="D309" s="104" t="s">
        <v>301</v>
      </c>
      <c r="E309" s="104" t="s">
        <v>266</v>
      </c>
      <c r="F309" s="120">
        <v>2</v>
      </c>
      <c r="G309" s="120">
        <v>0</v>
      </c>
      <c r="H309" s="120">
        <v>2</v>
      </c>
      <c r="I309" s="104"/>
      <c r="J309" s="104" t="s">
        <v>384</v>
      </c>
      <c r="K309" s="104"/>
      <c r="L309" s="104" t="s">
        <v>411</v>
      </c>
      <c r="M309" s="104" t="s">
        <v>384</v>
      </c>
      <c r="N309" s="104" t="s">
        <v>386</v>
      </c>
      <c r="O309" s="104" t="s">
        <v>387</v>
      </c>
      <c r="P309" s="104" t="s">
        <v>388</v>
      </c>
      <c r="Q309" s="104" t="s">
        <v>389</v>
      </c>
      <c r="R309" s="123">
        <f t="shared" si="14"/>
        <v>0</v>
      </c>
      <c r="S309" s="123">
        <f t="shared" si="15"/>
        <v>0</v>
      </c>
      <c r="T309" s="123">
        <f t="shared" si="16"/>
        <v>0</v>
      </c>
      <c r="U309" s="123">
        <f t="shared" si="17"/>
        <v>0</v>
      </c>
      <c r="V309" s="123">
        <f t="shared" si="18"/>
        <v>0</v>
      </c>
      <c r="W309" s="123">
        <f t="shared" si="19"/>
        <v>0</v>
      </c>
      <c r="X309" s="123">
        <f t="shared" si="20"/>
        <v>0</v>
      </c>
      <c r="Y309" s="123">
        <f t="shared" si="21"/>
        <v>0</v>
      </c>
      <c r="Z309" s="123">
        <f t="shared" si="22"/>
        <v>0</v>
      </c>
      <c r="AA309" s="123">
        <f t="shared" si="23"/>
        <v>0</v>
      </c>
      <c r="AB309" s="123" t="str">
        <f t="shared" si="24"/>
        <v/>
      </c>
      <c r="AC309" s="123" t="str">
        <f t="shared" si="25"/>
        <v/>
      </c>
      <c r="AD309" s="123" t="str">
        <f t="shared" si="26"/>
        <v/>
      </c>
      <c r="AE309" s="123" t="str">
        <f t="shared" si="27"/>
        <v/>
      </c>
      <c r="AF309" s="97"/>
      <c r="AG309" s="97"/>
      <c r="AH309" s="97"/>
      <c r="AI309" s="97"/>
      <c r="AJ309" s="97"/>
      <c r="AK309" s="97"/>
      <c r="AM309" s="101">
        <v>1</v>
      </c>
    </row>
    <row r="310" spans="1:39" ht="15.75" customHeight="1" x14ac:dyDescent="0.25">
      <c r="A310" s="119" t="s">
        <v>119</v>
      </c>
      <c r="B310" s="104" t="s">
        <v>427</v>
      </c>
      <c r="C310" s="104" t="s">
        <v>413</v>
      </c>
      <c r="D310" s="104" t="s">
        <v>301</v>
      </c>
      <c r="E310" s="104" t="s">
        <v>266</v>
      </c>
      <c r="F310" s="120">
        <v>3</v>
      </c>
      <c r="G310" s="120">
        <v>0</v>
      </c>
      <c r="H310" s="120">
        <v>2</v>
      </c>
      <c r="I310" s="104"/>
      <c r="J310" s="104" t="s">
        <v>413</v>
      </c>
      <c r="K310" s="104"/>
      <c r="L310" s="104" t="s">
        <v>414</v>
      </c>
      <c r="M310" s="104" t="s">
        <v>413</v>
      </c>
      <c r="N310" s="104" t="s">
        <v>415</v>
      </c>
      <c r="O310" s="104" t="s">
        <v>416</v>
      </c>
      <c r="P310" s="104" t="s">
        <v>417</v>
      </c>
      <c r="Q310" s="104"/>
      <c r="R310" s="123">
        <f t="shared" si="14"/>
        <v>0</v>
      </c>
      <c r="S310" s="123">
        <f t="shared" si="15"/>
        <v>0</v>
      </c>
      <c r="T310" s="123">
        <f t="shared" si="16"/>
        <v>1</v>
      </c>
      <c r="U310" s="123">
        <f t="shared" si="17"/>
        <v>1</v>
      </c>
      <c r="V310" s="123">
        <f t="shared" si="18"/>
        <v>1</v>
      </c>
      <c r="W310" s="123">
        <f t="shared" si="19"/>
        <v>1</v>
      </c>
      <c r="X310" s="123">
        <f t="shared" si="20"/>
        <v>0</v>
      </c>
      <c r="Y310" s="123">
        <f t="shared" si="21"/>
        <v>0</v>
      </c>
      <c r="Z310" s="123">
        <f t="shared" si="22"/>
        <v>0</v>
      </c>
      <c r="AA310" s="123">
        <f t="shared" si="23"/>
        <v>0</v>
      </c>
      <c r="AB310" s="123" t="str">
        <f t="shared" si="24"/>
        <v/>
      </c>
      <c r="AC310" s="123" t="str">
        <f t="shared" si="25"/>
        <v/>
      </c>
      <c r="AD310" s="123" t="str">
        <f t="shared" si="26"/>
        <v/>
      </c>
      <c r="AE310" s="123" t="str">
        <f t="shared" si="27"/>
        <v/>
      </c>
      <c r="AF310" s="97"/>
      <c r="AG310" s="97"/>
      <c r="AH310" s="97"/>
      <c r="AI310" s="97"/>
      <c r="AJ310" s="97"/>
      <c r="AK310" s="97"/>
      <c r="AM310" s="101">
        <v>1</v>
      </c>
    </row>
    <row r="311" spans="1:39" ht="15.75" customHeight="1" x14ac:dyDescent="0.25">
      <c r="A311" s="119" t="s">
        <v>120</v>
      </c>
      <c r="B311" s="104" t="s">
        <v>428</v>
      </c>
      <c r="C311" s="104" t="s">
        <v>366</v>
      </c>
      <c r="D311" s="104" t="s">
        <v>265</v>
      </c>
      <c r="E311" s="104" t="s">
        <v>266</v>
      </c>
      <c r="F311" s="120">
        <v>1</v>
      </c>
      <c r="G311" s="120">
        <v>3</v>
      </c>
      <c r="H311" s="120">
        <v>0</v>
      </c>
      <c r="I311" s="104" t="s">
        <v>366</v>
      </c>
      <c r="J311" s="104"/>
      <c r="K311" s="104" t="s">
        <v>367</v>
      </c>
      <c r="L311" s="104"/>
      <c r="M311" s="104" t="s">
        <v>366</v>
      </c>
      <c r="N311" s="104" t="s">
        <v>368</v>
      </c>
      <c r="O311" s="104" t="s">
        <v>369</v>
      </c>
      <c r="P311" s="104" t="s">
        <v>370</v>
      </c>
      <c r="Q311" s="104" t="s">
        <v>285</v>
      </c>
      <c r="R311" s="123">
        <f t="shared" si="14"/>
        <v>0</v>
      </c>
      <c r="S311" s="123">
        <f t="shared" si="15"/>
        <v>0</v>
      </c>
      <c r="T311" s="123">
        <f t="shared" si="16"/>
        <v>0</v>
      </c>
      <c r="U311" s="123">
        <f t="shared" si="17"/>
        <v>0</v>
      </c>
      <c r="V311" s="123">
        <f t="shared" si="18"/>
        <v>0</v>
      </c>
      <c r="W311" s="123">
        <f t="shared" si="19"/>
        <v>0</v>
      </c>
      <c r="X311" s="123">
        <f t="shared" si="20"/>
        <v>0</v>
      </c>
      <c r="Y311" s="123">
        <f t="shared" si="21"/>
        <v>0</v>
      </c>
      <c r="Z311" s="123">
        <f t="shared" si="22"/>
        <v>0</v>
      </c>
      <c r="AA311" s="123">
        <f t="shared" si="23"/>
        <v>0</v>
      </c>
      <c r="AB311" s="123" t="str">
        <f t="shared" si="24"/>
        <v/>
      </c>
      <c r="AC311" s="123" t="str">
        <f t="shared" si="25"/>
        <v/>
      </c>
      <c r="AD311" s="123" t="str">
        <f t="shared" si="26"/>
        <v/>
      </c>
      <c r="AE311" s="123" t="str">
        <f t="shared" si="27"/>
        <v/>
      </c>
      <c r="AF311" s="97"/>
      <c r="AG311" s="97"/>
      <c r="AH311" s="97"/>
      <c r="AI311" s="97"/>
      <c r="AJ311" s="97"/>
      <c r="AK311" s="97"/>
      <c r="AM311" s="101">
        <v>1</v>
      </c>
    </row>
    <row r="312" spans="1:39" ht="15.75" customHeight="1" x14ac:dyDescent="0.25">
      <c r="A312" s="119" t="s">
        <v>120</v>
      </c>
      <c r="B312" s="104" t="s">
        <v>429</v>
      </c>
      <c r="C312" s="104" t="s">
        <v>372</v>
      </c>
      <c r="D312" s="104" t="s">
        <v>265</v>
      </c>
      <c r="E312" s="104" t="s">
        <v>266</v>
      </c>
      <c r="F312" s="120">
        <v>1</v>
      </c>
      <c r="G312" s="120">
        <v>3</v>
      </c>
      <c r="H312" s="120">
        <v>0</v>
      </c>
      <c r="I312" s="104" t="s">
        <v>372</v>
      </c>
      <c r="J312" s="104"/>
      <c r="K312" s="104" t="s">
        <v>373</v>
      </c>
      <c r="L312" s="104"/>
      <c r="M312" s="104" t="s">
        <v>372</v>
      </c>
      <c r="N312" s="104" t="s">
        <v>374</v>
      </c>
      <c r="O312" s="104" t="s">
        <v>375</v>
      </c>
      <c r="P312" s="104" t="s">
        <v>376</v>
      </c>
      <c r="Q312" s="104" t="s">
        <v>377</v>
      </c>
      <c r="R312" s="123">
        <f t="shared" si="14"/>
        <v>0</v>
      </c>
      <c r="S312" s="123">
        <f t="shared" si="15"/>
        <v>0</v>
      </c>
      <c r="T312" s="123">
        <f t="shared" si="16"/>
        <v>0</v>
      </c>
      <c r="U312" s="123">
        <f t="shared" si="17"/>
        <v>0</v>
      </c>
      <c r="V312" s="123">
        <f t="shared" si="18"/>
        <v>0</v>
      </c>
      <c r="W312" s="123">
        <f t="shared" si="19"/>
        <v>0</v>
      </c>
      <c r="X312" s="123">
        <f t="shared" si="20"/>
        <v>0</v>
      </c>
      <c r="Y312" s="123">
        <f t="shared" si="21"/>
        <v>0</v>
      </c>
      <c r="Z312" s="123">
        <f t="shared" si="22"/>
        <v>0</v>
      </c>
      <c r="AA312" s="123">
        <f t="shared" si="23"/>
        <v>0</v>
      </c>
      <c r="AB312" s="123" t="str">
        <f t="shared" si="24"/>
        <v/>
      </c>
      <c r="AC312" s="123" t="str">
        <f t="shared" si="25"/>
        <v/>
      </c>
      <c r="AD312" s="123" t="str">
        <f t="shared" si="26"/>
        <v/>
      </c>
      <c r="AE312" s="123" t="str">
        <f t="shared" si="27"/>
        <v/>
      </c>
      <c r="AF312" s="97"/>
      <c r="AG312" s="97"/>
      <c r="AH312" s="97"/>
      <c r="AI312" s="97"/>
      <c r="AJ312" s="97"/>
      <c r="AK312" s="97"/>
      <c r="AM312" s="101">
        <v>1</v>
      </c>
    </row>
    <row r="313" spans="1:39" ht="15.75" customHeight="1" x14ac:dyDescent="0.25">
      <c r="A313" s="119" t="s">
        <v>120</v>
      </c>
      <c r="B313" s="104" t="s">
        <v>430</v>
      </c>
      <c r="C313" s="104" t="s">
        <v>379</v>
      </c>
      <c r="D313" s="104" t="s">
        <v>265</v>
      </c>
      <c r="E313" s="104" t="s">
        <v>266</v>
      </c>
      <c r="F313" s="120">
        <v>2</v>
      </c>
      <c r="G313" s="120">
        <v>2</v>
      </c>
      <c r="H313" s="120">
        <v>0</v>
      </c>
      <c r="I313" s="104" t="s">
        <v>379</v>
      </c>
      <c r="J313" s="104"/>
      <c r="K313" s="104" t="s">
        <v>380</v>
      </c>
      <c r="L313" s="104"/>
      <c r="M313" s="104" t="s">
        <v>379</v>
      </c>
      <c r="N313" s="104" t="s">
        <v>381</v>
      </c>
      <c r="O313" s="104" t="s">
        <v>370</v>
      </c>
      <c r="P313" s="104" t="s">
        <v>382</v>
      </c>
      <c r="Q313" s="104"/>
      <c r="R313" s="123">
        <f t="shared" si="14"/>
        <v>0</v>
      </c>
      <c r="S313" s="123">
        <f t="shared" si="15"/>
        <v>0</v>
      </c>
      <c r="T313" s="123">
        <f t="shared" si="16"/>
        <v>0</v>
      </c>
      <c r="U313" s="123">
        <f t="shared" si="17"/>
        <v>0</v>
      </c>
      <c r="V313" s="123">
        <f t="shared" si="18"/>
        <v>0</v>
      </c>
      <c r="W313" s="123">
        <f t="shared" si="19"/>
        <v>0</v>
      </c>
      <c r="X313" s="123">
        <f t="shared" si="20"/>
        <v>0</v>
      </c>
      <c r="Y313" s="123">
        <f t="shared" si="21"/>
        <v>0</v>
      </c>
      <c r="Z313" s="123">
        <f t="shared" si="22"/>
        <v>0</v>
      </c>
      <c r="AA313" s="123">
        <f t="shared" si="23"/>
        <v>0</v>
      </c>
      <c r="AB313" s="123" t="str">
        <f t="shared" si="24"/>
        <v/>
      </c>
      <c r="AC313" s="123" t="str">
        <f t="shared" si="25"/>
        <v/>
      </c>
      <c r="AD313" s="123" t="str">
        <f t="shared" si="26"/>
        <v/>
      </c>
      <c r="AE313" s="123" t="str">
        <f t="shared" si="27"/>
        <v/>
      </c>
      <c r="AF313" s="97"/>
      <c r="AG313" s="97"/>
      <c r="AH313" s="97"/>
      <c r="AI313" s="97"/>
      <c r="AJ313" s="97"/>
      <c r="AK313" s="97"/>
      <c r="AM313" s="101">
        <v>1</v>
      </c>
    </row>
    <row r="314" spans="1:39" ht="15.75" customHeight="1" x14ac:dyDescent="0.25">
      <c r="A314" s="119" t="s">
        <v>120</v>
      </c>
      <c r="B314" s="104" t="s">
        <v>431</v>
      </c>
      <c r="C314" s="104" t="s">
        <v>384</v>
      </c>
      <c r="D314" s="104" t="s">
        <v>265</v>
      </c>
      <c r="E314" s="104" t="s">
        <v>266</v>
      </c>
      <c r="F314" s="120">
        <v>2</v>
      </c>
      <c r="G314" s="120">
        <v>2</v>
      </c>
      <c r="H314" s="120">
        <v>0</v>
      </c>
      <c r="I314" s="104" t="s">
        <v>384</v>
      </c>
      <c r="J314" s="104"/>
      <c r="K314" s="104" t="s">
        <v>385</v>
      </c>
      <c r="L314" s="104"/>
      <c r="M314" s="104" t="s">
        <v>384</v>
      </c>
      <c r="N314" s="104" t="s">
        <v>386</v>
      </c>
      <c r="O314" s="104" t="s">
        <v>387</v>
      </c>
      <c r="P314" s="104" t="s">
        <v>388</v>
      </c>
      <c r="Q314" s="104" t="s">
        <v>389</v>
      </c>
      <c r="R314" s="123">
        <f t="shared" si="14"/>
        <v>0</v>
      </c>
      <c r="S314" s="123">
        <f t="shared" si="15"/>
        <v>0</v>
      </c>
      <c r="T314" s="123">
        <f t="shared" si="16"/>
        <v>0</v>
      </c>
      <c r="U314" s="123">
        <f t="shared" si="17"/>
        <v>0</v>
      </c>
      <c r="V314" s="123">
        <f t="shared" si="18"/>
        <v>0</v>
      </c>
      <c r="W314" s="123">
        <f t="shared" si="19"/>
        <v>0</v>
      </c>
      <c r="X314" s="123">
        <f t="shared" si="20"/>
        <v>0</v>
      </c>
      <c r="Y314" s="123">
        <f t="shared" si="21"/>
        <v>0</v>
      </c>
      <c r="Z314" s="123">
        <f t="shared" si="22"/>
        <v>0</v>
      </c>
      <c r="AA314" s="123">
        <f t="shared" si="23"/>
        <v>0</v>
      </c>
      <c r="AB314" s="123" t="str">
        <f t="shared" si="24"/>
        <v/>
      </c>
      <c r="AC314" s="123" t="str">
        <f t="shared" si="25"/>
        <v/>
      </c>
      <c r="AD314" s="123" t="str">
        <f t="shared" si="26"/>
        <v/>
      </c>
      <c r="AE314" s="123" t="str">
        <f t="shared" si="27"/>
        <v/>
      </c>
      <c r="AF314" s="97"/>
      <c r="AG314" s="97"/>
      <c r="AH314" s="97"/>
      <c r="AI314" s="97"/>
      <c r="AJ314" s="97"/>
      <c r="AK314" s="97"/>
      <c r="AM314" s="101">
        <v>1</v>
      </c>
    </row>
    <row r="315" spans="1:39" ht="15.75" customHeight="1" x14ac:dyDescent="0.25">
      <c r="A315" s="119" t="s">
        <v>120</v>
      </c>
      <c r="B315" s="104" t="s">
        <v>432</v>
      </c>
      <c r="C315" s="104" t="s">
        <v>391</v>
      </c>
      <c r="D315" s="104" t="s">
        <v>265</v>
      </c>
      <c r="E315" s="104" t="s">
        <v>266</v>
      </c>
      <c r="F315" s="120">
        <v>3</v>
      </c>
      <c r="G315" s="120">
        <v>2</v>
      </c>
      <c r="H315" s="120">
        <v>0</v>
      </c>
      <c r="I315" s="104" t="s">
        <v>391</v>
      </c>
      <c r="J315" s="104"/>
      <c r="K315" s="104" t="s">
        <v>392</v>
      </c>
      <c r="L315" s="104"/>
      <c r="M315" s="104" t="s">
        <v>391</v>
      </c>
      <c r="N315" s="104" t="s">
        <v>393</v>
      </c>
      <c r="O315" s="104" t="s">
        <v>394</v>
      </c>
      <c r="P315" s="104" t="s">
        <v>395</v>
      </c>
      <c r="Q315" s="104" t="s">
        <v>396</v>
      </c>
      <c r="R315" s="123">
        <f t="shared" si="14"/>
        <v>0</v>
      </c>
      <c r="S315" s="123">
        <f t="shared" si="15"/>
        <v>0</v>
      </c>
      <c r="T315" s="123">
        <f t="shared" si="16"/>
        <v>0</v>
      </c>
      <c r="U315" s="123">
        <f t="shared" si="17"/>
        <v>0</v>
      </c>
      <c r="V315" s="123">
        <f t="shared" si="18"/>
        <v>0</v>
      </c>
      <c r="W315" s="123">
        <f t="shared" si="19"/>
        <v>0</v>
      </c>
      <c r="X315" s="123">
        <f t="shared" si="20"/>
        <v>0</v>
      </c>
      <c r="Y315" s="123">
        <f t="shared" si="21"/>
        <v>0</v>
      </c>
      <c r="Z315" s="123">
        <f t="shared" si="22"/>
        <v>0</v>
      </c>
      <c r="AA315" s="123">
        <f t="shared" si="23"/>
        <v>0</v>
      </c>
      <c r="AB315" s="123" t="str">
        <f t="shared" si="24"/>
        <v/>
      </c>
      <c r="AC315" s="123" t="str">
        <f t="shared" si="25"/>
        <v/>
      </c>
      <c r="AD315" s="123" t="str">
        <f t="shared" si="26"/>
        <v/>
      </c>
      <c r="AE315" s="123" t="str">
        <f t="shared" si="27"/>
        <v/>
      </c>
      <c r="AF315" s="97"/>
      <c r="AG315" s="97"/>
      <c r="AH315" s="97"/>
      <c r="AI315" s="97"/>
      <c r="AJ315" s="97"/>
      <c r="AK315" s="97"/>
      <c r="AM315" s="101">
        <v>1</v>
      </c>
    </row>
    <row r="316" spans="1:39" ht="15.75" customHeight="1" x14ac:dyDescent="0.25">
      <c r="A316" s="119" t="s">
        <v>120</v>
      </c>
      <c r="B316" s="104" t="s">
        <v>433</v>
      </c>
      <c r="C316" s="104" t="s">
        <v>398</v>
      </c>
      <c r="D316" s="104" t="s">
        <v>301</v>
      </c>
      <c r="E316" s="104" t="s">
        <v>266</v>
      </c>
      <c r="F316" s="120">
        <v>1</v>
      </c>
      <c r="G316" s="120">
        <v>0</v>
      </c>
      <c r="H316" s="120">
        <v>3</v>
      </c>
      <c r="I316" s="104"/>
      <c r="J316" s="104" t="s">
        <v>398</v>
      </c>
      <c r="K316" s="104"/>
      <c r="L316" s="104" t="s">
        <v>399</v>
      </c>
      <c r="M316" s="104" t="s">
        <v>398</v>
      </c>
      <c r="N316" s="104" t="s">
        <v>368</v>
      </c>
      <c r="O316" s="104" t="s">
        <v>369</v>
      </c>
      <c r="P316" s="104" t="s">
        <v>400</v>
      </c>
      <c r="Q316" s="104" t="s">
        <v>285</v>
      </c>
      <c r="R316" s="123">
        <f t="shared" si="14"/>
        <v>0</v>
      </c>
      <c r="S316" s="123">
        <f t="shared" si="15"/>
        <v>0</v>
      </c>
      <c r="T316" s="123">
        <f t="shared" si="16"/>
        <v>0</v>
      </c>
      <c r="U316" s="123">
        <f t="shared" si="17"/>
        <v>0</v>
      </c>
      <c r="V316" s="123">
        <f t="shared" si="18"/>
        <v>0</v>
      </c>
      <c r="W316" s="123">
        <f t="shared" si="19"/>
        <v>0</v>
      </c>
      <c r="X316" s="123">
        <f t="shared" si="20"/>
        <v>0</v>
      </c>
      <c r="Y316" s="123">
        <f t="shared" si="21"/>
        <v>0</v>
      </c>
      <c r="Z316" s="123">
        <f t="shared" si="22"/>
        <v>0</v>
      </c>
      <c r="AA316" s="123">
        <f t="shared" si="23"/>
        <v>0</v>
      </c>
      <c r="AB316" s="123" t="str">
        <f t="shared" si="24"/>
        <v/>
      </c>
      <c r="AC316" s="123" t="str">
        <f t="shared" si="25"/>
        <v/>
      </c>
      <c r="AD316" s="123" t="str">
        <f t="shared" si="26"/>
        <v/>
      </c>
      <c r="AE316" s="123" t="str">
        <f t="shared" si="27"/>
        <v/>
      </c>
      <c r="AF316" s="97"/>
      <c r="AG316" s="97"/>
      <c r="AH316" s="97"/>
      <c r="AI316" s="97"/>
      <c r="AJ316" s="97"/>
      <c r="AK316" s="97"/>
      <c r="AM316" s="101">
        <v>1</v>
      </c>
    </row>
    <row r="317" spans="1:39" ht="15.75" customHeight="1" x14ac:dyDescent="0.25">
      <c r="A317" s="119" t="s">
        <v>120</v>
      </c>
      <c r="B317" s="104" t="s">
        <v>434</v>
      </c>
      <c r="C317" s="104" t="s">
        <v>402</v>
      </c>
      <c r="D317" s="104" t="s">
        <v>301</v>
      </c>
      <c r="E317" s="104" t="s">
        <v>266</v>
      </c>
      <c r="F317" s="120">
        <v>1</v>
      </c>
      <c r="G317" s="120">
        <v>0</v>
      </c>
      <c r="H317" s="120">
        <v>3</v>
      </c>
      <c r="I317" s="104"/>
      <c r="J317" s="104" t="s">
        <v>402</v>
      </c>
      <c r="K317" s="104"/>
      <c r="L317" s="104" t="s">
        <v>403</v>
      </c>
      <c r="M317" s="104" t="s">
        <v>402</v>
      </c>
      <c r="N317" s="104" t="s">
        <v>404</v>
      </c>
      <c r="O317" s="104" t="s">
        <v>405</v>
      </c>
      <c r="P317" s="104" t="s">
        <v>406</v>
      </c>
      <c r="Q317" s="104" t="s">
        <v>407</v>
      </c>
      <c r="R317" s="123">
        <f t="shared" si="14"/>
        <v>0</v>
      </c>
      <c r="S317" s="123">
        <f t="shared" si="15"/>
        <v>0</v>
      </c>
      <c r="T317" s="123">
        <f t="shared" si="16"/>
        <v>0</v>
      </c>
      <c r="U317" s="123">
        <f t="shared" si="17"/>
        <v>0</v>
      </c>
      <c r="V317" s="123">
        <f t="shared" si="18"/>
        <v>0</v>
      </c>
      <c r="W317" s="123">
        <f t="shared" si="19"/>
        <v>0</v>
      </c>
      <c r="X317" s="123">
        <f t="shared" si="20"/>
        <v>0</v>
      </c>
      <c r="Y317" s="123">
        <f t="shared" si="21"/>
        <v>0</v>
      </c>
      <c r="Z317" s="123">
        <f t="shared" si="22"/>
        <v>0</v>
      </c>
      <c r="AA317" s="123">
        <f t="shared" si="23"/>
        <v>0</v>
      </c>
      <c r="AB317" s="123" t="str">
        <f t="shared" si="24"/>
        <v/>
      </c>
      <c r="AC317" s="123" t="str">
        <f t="shared" si="25"/>
        <v/>
      </c>
      <c r="AD317" s="123" t="str">
        <f t="shared" si="26"/>
        <v/>
      </c>
      <c r="AE317" s="123" t="str">
        <f t="shared" si="27"/>
        <v/>
      </c>
      <c r="AF317" s="97"/>
      <c r="AG317" s="97"/>
      <c r="AH317" s="97"/>
      <c r="AI317" s="97"/>
      <c r="AJ317" s="97"/>
      <c r="AK317" s="97"/>
      <c r="AM317" s="101">
        <v>1</v>
      </c>
    </row>
    <row r="318" spans="1:39" ht="15.75" customHeight="1" x14ac:dyDescent="0.25">
      <c r="A318" s="119" t="s">
        <v>120</v>
      </c>
      <c r="B318" s="104" t="s">
        <v>435</v>
      </c>
      <c r="C318" s="104" t="s">
        <v>379</v>
      </c>
      <c r="D318" s="104" t="s">
        <v>301</v>
      </c>
      <c r="E318" s="104" t="s">
        <v>266</v>
      </c>
      <c r="F318" s="120">
        <v>2</v>
      </c>
      <c r="G318" s="120">
        <v>0</v>
      </c>
      <c r="H318" s="120">
        <v>2</v>
      </c>
      <c r="I318" s="104"/>
      <c r="J318" s="104" t="s">
        <v>379</v>
      </c>
      <c r="K318" s="104"/>
      <c r="L318" s="104" t="s">
        <v>409</v>
      </c>
      <c r="M318" s="104" t="s">
        <v>379</v>
      </c>
      <c r="N318" s="104" t="s">
        <v>381</v>
      </c>
      <c r="O318" s="104" t="s">
        <v>370</v>
      </c>
      <c r="P318" s="104" t="s">
        <v>382</v>
      </c>
      <c r="Q318" s="104"/>
      <c r="R318" s="123">
        <f t="shared" si="14"/>
        <v>0</v>
      </c>
      <c r="S318" s="123">
        <f t="shared" si="15"/>
        <v>0</v>
      </c>
      <c r="T318" s="123">
        <f t="shared" si="16"/>
        <v>0</v>
      </c>
      <c r="U318" s="123">
        <f t="shared" si="17"/>
        <v>0</v>
      </c>
      <c r="V318" s="123">
        <f t="shared" si="18"/>
        <v>0</v>
      </c>
      <c r="W318" s="123">
        <f t="shared" si="19"/>
        <v>0</v>
      </c>
      <c r="X318" s="123">
        <f t="shared" si="20"/>
        <v>0</v>
      </c>
      <c r="Y318" s="123">
        <f t="shared" si="21"/>
        <v>0</v>
      </c>
      <c r="Z318" s="123">
        <f t="shared" si="22"/>
        <v>0</v>
      </c>
      <c r="AA318" s="123">
        <f t="shared" si="23"/>
        <v>0</v>
      </c>
      <c r="AB318" s="123" t="str">
        <f t="shared" si="24"/>
        <v/>
      </c>
      <c r="AC318" s="123" t="str">
        <f t="shared" si="25"/>
        <v/>
      </c>
      <c r="AD318" s="123" t="str">
        <f t="shared" si="26"/>
        <v/>
      </c>
      <c r="AE318" s="123" t="str">
        <f t="shared" si="27"/>
        <v/>
      </c>
      <c r="AF318" s="97"/>
      <c r="AG318" s="97"/>
      <c r="AH318" s="97"/>
      <c r="AI318" s="97"/>
      <c r="AJ318" s="97"/>
      <c r="AK318" s="97"/>
      <c r="AM318" s="101">
        <v>1</v>
      </c>
    </row>
    <row r="319" spans="1:39" ht="15.75" customHeight="1" x14ac:dyDescent="0.25">
      <c r="A319" s="119" t="s">
        <v>120</v>
      </c>
      <c r="B319" s="104" t="s">
        <v>436</v>
      </c>
      <c r="C319" s="104" t="s">
        <v>384</v>
      </c>
      <c r="D319" s="104" t="s">
        <v>301</v>
      </c>
      <c r="E319" s="104" t="s">
        <v>266</v>
      </c>
      <c r="F319" s="120">
        <v>2</v>
      </c>
      <c r="G319" s="120">
        <v>0</v>
      </c>
      <c r="H319" s="120">
        <v>2</v>
      </c>
      <c r="I319" s="104"/>
      <c r="J319" s="104" t="s">
        <v>384</v>
      </c>
      <c r="K319" s="104"/>
      <c r="L319" s="104" t="s">
        <v>411</v>
      </c>
      <c r="M319" s="104" t="s">
        <v>384</v>
      </c>
      <c r="N319" s="104" t="s">
        <v>386</v>
      </c>
      <c r="O319" s="104" t="s">
        <v>387</v>
      </c>
      <c r="P319" s="104" t="s">
        <v>388</v>
      </c>
      <c r="Q319" s="104" t="s">
        <v>389</v>
      </c>
      <c r="R319" s="123">
        <f t="shared" si="14"/>
        <v>0</v>
      </c>
      <c r="S319" s="123">
        <f t="shared" si="15"/>
        <v>0</v>
      </c>
      <c r="T319" s="123">
        <f t="shared" si="16"/>
        <v>0</v>
      </c>
      <c r="U319" s="123">
        <f t="shared" si="17"/>
        <v>0</v>
      </c>
      <c r="V319" s="123">
        <f t="shared" si="18"/>
        <v>0</v>
      </c>
      <c r="W319" s="123">
        <f t="shared" si="19"/>
        <v>0</v>
      </c>
      <c r="X319" s="123">
        <f t="shared" si="20"/>
        <v>0</v>
      </c>
      <c r="Y319" s="123">
        <f t="shared" si="21"/>
        <v>0</v>
      </c>
      <c r="Z319" s="123">
        <f t="shared" si="22"/>
        <v>0</v>
      </c>
      <c r="AA319" s="123">
        <f t="shared" si="23"/>
        <v>0</v>
      </c>
      <c r="AB319" s="123" t="str">
        <f t="shared" si="24"/>
        <v/>
      </c>
      <c r="AC319" s="123" t="str">
        <f t="shared" si="25"/>
        <v/>
      </c>
      <c r="AD319" s="123" t="str">
        <f t="shared" si="26"/>
        <v/>
      </c>
      <c r="AE319" s="123" t="str">
        <f t="shared" si="27"/>
        <v/>
      </c>
      <c r="AF319" s="97"/>
      <c r="AG319" s="97"/>
      <c r="AH319" s="97"/>
      <c r="AI319" s="97"/>
      <c r="AJ319" s="97"/>
      <c r="AK319" s="97"/>
      <c r="AM319" s="101">
        <v>1</v>
      </c>
    </row>
    <row r="320" spans="1:39" ht="15.75" customHeight="1" x14ac:dyDescent="0.25">
      <c r="A320" s="119" t="s">
        <v>120</v>
      </c>
      <c r="B320" s="104" t="s">
        <v>437</v>
      </c>
      <c r="C320" s="104" t="s">
        <v>413</v>
      </c>
      <c r="D320" s="104" t="s">
        <v>301</v>
      </c>
      <c r="E320" s="104" t="s">
        <v>266</v>
      </c>
      <c r="F320" s="120">
        <v>3</v>
      </c>
      <c r="G320" s="120">
        <v>0</v>
      </c>
      <c r="H320" s="120">
        <v>2</v>
      </c>
      <c r="I320" s="104"/>
      <c r="J320" s="104" t="s">
        <v>413</v>
      </c>
      <c r="K320" s="104"/>
      <c r="L320" s="104" t="s">
        <v>414</v>
      </c>
      <c r="M320" s="104" t="s">
        <v>413</v>
      </c>
      <c r="N320" s="104" t="s">
        <v>415</v>
      </c>
      <c r="O320" s="104" t="s">
        <v>416</v>
      </c>
      <c r="P320" s="104" t="s">
        <v>417</v>
      </c>
      <c r="Q320" s="104"/>
      <c r="R320" s="123">
        <f t="shared" si="14"/>
        <v>0</v>
      </c>
      <c r="S320" s="123">
        <f t="shared" si="15"/>
        <v>0</v>
      </c>
      <c r="T320" s="123">
        <f t="shared" si="16"/>
        <v>1</v>
      </c>
      <c r="U320" s="123">
        <f t="shared" si="17"/>
        <v>1</v>
      </c>
      <c r="V320" s="123">
        <f t="shared" si="18"/>
        <v>1</v>
      </c>
      <c r="W320" s="123">
        <f t="shared" si="19"/>
        <v>1</v>
      </c>
      <c r="X320" s="123">
        <f t="shared" si="20"/>
        <v>0</v>
      </c>
      <c r="Y320" s="123">
        <f t="shared" si="21"/>
        <v>0</v>
      </c>
      <c r="Z320" s="123">
        <f t="shared" si="22"/>
        <v>0</v>
      </c>
      <c r="AA320" s="123">
        <f t="shared" si="23"/>
        <v>0</v>
      </c>
      <c r="AB320" s="123" t="str">
        <f t="shared" si="24"/>
        <v/>
      </c>
      <c r="AC320" s="123" t="str">
        <f t="shared" si="25"/>
        <v/>
      </c>
      <c r="AD320" s="123" t="str">
        <f t="shared" si="26"/>
        <v/>
      </c>
      <c r="AE320" s="123" t="str">
        <f t="shared" si="27"/>
        <v/>
      </c>
      <c r="AF320" s="97"/>
      <c r="AG320" s="97"/>
      <c r="AH320" s="97"/>
      <c r="AI320" s="97"/>
      <c r="AJ320" s="97"/>
      <c r="AK320" s="97"/>
      <c r="AM320" s="101">
        <v>1</v>
      </c>
    </row>
    <row r="321" spans="1:39" ht="15.75" customHeight="1" x14ac:dyDescent="0.25">
      <c r="A321" s="119" t="s">
        <v>121</v>
      </c>
      <c r="B321" s="104" t="s">
        <v>438</v>
      </c>
      <c r="C321" s="104" t="s">
        <v>366</v>
      </c>
      <c r="D321" s="104" t="s">
        <v>265</v>
      </c>
      <c r="E321" s="104" t="s">
        <v>266</v>
      </c>
      <c r="F321" s="120">
        <v>1</v>
      </c>
      <c r="G321" s="120">
        <v>3</v>
      </c>
      <c r="H321" s="120">
        <v>0</v>
      </c>
      <c r="I321" s="104" t="s">
        <v>366</v>
      </c>
      <c r="J321" s="104"/>
      <c r="K321" s="104" t="s">
        <v>367</v>
      </c>
      <c r="L321" s="104"/>
      <c r="M321" s="104" t="s">
        <v>366</v>
      </c>
      <c r="N321" s="104" t="s">
        <v>368</v>
      </c>
      <c r="O321" s="104" t="s">
        <v>369</v>
      </c>
      <c r="P321" s="104" t="s">
        <v>370</v>
      </c>
      <c r="Q321" s="104" t="s">
        <v>285</v>
      </c>
      <c r="R321" s="123">
        <f t="shared" si="14"/>
        <v>0</v>
      </c>
      <c r="S321" s="123">
        <f t="shared" si="15"/>
        <v>0</v>
      </c>
      <c r="T321" s="123">
        <f t="shared" si="16"/>
        <v>0</v>
      </c>
      <c r="U321" s="123">
        <f t="shared" si="17"/>
        <v>0</v>
      </c>
      <c r="V321" s="123">
        <f t="shared" si="18"/>
        <v>0</v>
      </c>
      <c r="W321" s="123">
        <f t="shared" si="19"/>
        <v>0</v>
      </c>
      <c r="X321" s="123">
        <f t="shared" si="20"/>
        <v>0</v>
      </c>
      <c r="Y321" s="123">
        <f t="shared" si="21"/>
        <v>0</v>
      </c>
      <c r="Z321" s="123">
        <f t="shared" si="22"/>
        <v>0</v>
      </c>
      <c r="AA321" s="123">
        <f t="shared" si="23"/>
        <v>0</v>
      </c>
      <c r="AB321" s="123" t="str">
        <f t="shared" si="24"/>
        <v/>
      </c>
      <c r="AC321" s="123" t="str">
        <f t="shared" si="25"/>
        <v/>
      </c>
      <c r="AD321" s="123" t="str">
        <f t="shared" si="26"/>
        <v/>
      </c>
      <c r="AE321" s="123" t="str">
        <f t="shared" si="27"/>
        <v/>
      </c>
      <c r="AF321" s="97"/>
      <c r="AG321" s="97"/>
      <c r="AH321" s="97"/>
      <c r="AI321" s="97"/>
      <c r="AJ321" s="97"/>
      <c r="AK321" s="97"/>
      <c r="AM321" s="101">
        <v>1</v>
      </c>
    </row>
    <row r="322" spans="1:39" ht="15.75" customHeight="1" x14ac:dyDescent="0.25">
      <c r="A322" s="119" t="s">
        <v>121</v>
      </c>
      <c r="B322" s="104" t="s">
        <v>439</v>
      </c>
      <c r="C322" s="104" t="s">
        <v>372</v>
      </c>
      <c r="D322" s="104" t="s">
        <v>265</v>
      </c>
      <c r="E322" s="104" t="s">
        <v>266</v>
      </c>
      <c r="F322" s="120">
        <v>1</v>
      </c>
      <c r="G322" s="120">
        <v>3</v>
      </c>
      <c r="H322" s="120">
        <v>0</v>
      </c>
      <c r="I322" s="104" t="s">
        <v>372</v>
      </c>
      <c r="J322" s="104"/>
      <c r="K322" s="104" t="s">
        <v>373</v>
      </c>
      <c r="L322" s="104"/>
      <c r="M322" s="104" t="s">
        <v>372</v>
      </c>
      <c r="N322" s="104" t="s">
        <v>374</v>
      </c>
      <c r="O322" s="104" t="s">
        <v>375</v>
      </c>
      <c r="P322" s="104" t="s">
        <v>376</v>
      </c>
      <c r="Q322" s="104" t="s">
        <v>377</v>
      </c>
      <c r="R322" s="123">
        <f t="shared" si="14"/>
        <v>0</v>
      </c>
      <c r="S322" s="123">
        <f t="shared" si="15"/>
        <v>0</v>
      </c>
      <c r="T322" s="123">
        <f t="shared" si="16"/>
        <v>0</v>
      </c>
      <c r="U322" s="123">
        <f t="shared" si="17"/>
        <v>0</v>
      </c>
      <c r="V322" s="123">
        <f t="shared" si="18"/>
        <v>0</v>
      </c>
      <c r="W322" s="123">
        <f t="shared" si="19"/>
        <v>0</v>
      </c>
      <c r="X322" s="123">
        <f t="shared" si="20"/>
        <v>0</v>
      </c>
      <c r="Y322" s="123">
        <f t="shared" si="21"/>
        <v>0</v>
      </c>
      <c r="Z322" s="123">
        <f t="shared" si="22"/>
        <v>0</v>
      </c>
      <c r="AA322" s="123">
        <f t="shared" si="23"/>
        <v>0</v>
      </c>
      <c r="AB322" s="123" t="str">
        <f t="shared" si="24"/>
        <v/>
      </c>
      <c r="AC322" s="123" t="str">
        <f t="shared" si="25"/>
        <v/>
      </c>
      <c r="AD322" s="123" t="str">
        <f t="shared" si="26"/>
        <v/>
      </c>
      <c r="AE322" s="123" t="str">
        <f t="shared" si="27"/>
        <v/>
      </c>
      <c r="AF322" s="97"/>
      <c r="AG322" s="97"/>
      <c r="AH322" s="97"/>
      <c r="AI322" s="97"/>
      <c r="AJ322" s="97"/>
      <c r="AK322" s="97"/>
      <c r="AM322" s="101">
        <v>1</v>
      </c>
    </row>
    <row r="323" spans="1:39" ht="15.75" customHeight="1" x14ac:dyDescent="0.25">
      <c r="A323" s="119" t="s">
        <v>121</v>
      </c>
      <c r="B323" s="104" t="s">
        <v>440</v>
      </c>
      <c r="C323" s="104" t="s">
        <v>379</v>
      </c>
      <c r="D323" s="104" t="s">
        <v>265</v>
      </c>
      <c r="E323" s="104" t="s">
        <v>266</v>
      </c>
      <c r="F323" s="120">
        <v>2</v>
      </c>
      <c r="G323" s="120">
        <v>2</v>
      </c>
      <c r="H323" s="120">
        <v>0</v>
      </c>
      <c r="I323" s="104" t="s">
        <v>379</v>
      </c>
      <c r="J323" s="104"/>
      <c r="K323" s="104" t="s">
        <v>380</v>
      </c>
      <c r="L323" s="104"/>
      <c r="M323" s="104" t="s">
        <v>379</v>
      </c>
      <c r="N323" s="104" t="s">
        <v>381</v>
      </c>
      <c r="O323" s="104" t="s">
        <v>370</v>
      </c>
      <c r="P323" s="104" t="s">
        <v>382</v>
      </c>
      <c r="Q323" s="104"/>
      <c r="R323" s="123">
        <f t="shared" si="14"/>
        <v>0</v>
      </c>
      <c r="S323" s="123">
        <f t="shared" si="15"/>
        <v>0</v>
      </c>
      <c r="T323" s="123">
        <f t="shared" si="16"/>
        <v>0</v>
      </c>
      <c r="U323" s="123">
        <f t="shared" si="17"/>
        <v>0</v>
      </c>
      <c r="V323" s="123">
        <f t="shared" si="18"/>
        <v>0</v>
      </c>
      <c r="W323" s="123">
        <f t="shared" si="19"/>
        <v>0</v>
      </c>
      <c r="X323" s="123">
        <f t="shared" si="20"/>
        <v>0</v>
      </c>
      <c r="Y323" s="123">
        <f t="shared" si="21"/>
        <v>0</v>
      </c>
      <c r="Z323" s="123">
        <f t="shared" si="22"/>
        <v>0</v>
      </c>
      <c r="AA323" s="123">
        <f t="shared" si="23"/>
        <v>0</v>
      </c>
      <c r="AB323" s="123" t="str">
        <f t="shared" si="24"/>
        <v/>
      </c>
      <c r="AC323" s="123" t="str">
        <f t="shared" si="25"/>
        <v/>
      </c>
      <c r="AD323" s="123" t="str">
        <f t="shared" si="26"/>
        <v/>
      </c>
      <c r="AE323" s="123" t="str">
        <f t="shared" si="27"/>
        <v/>
      </c>
      <c r="AF323" s="97"/>
      <c r="AG323" s="97"/>
      <c r="AH323" s="97"/>
      <c r="AI323" s="97"/>
      <c r="AJ323" s="97"/>
      <c r="AK323" s="97"/>
      <c r="AM323" s="101">
        <v>1</v>
      </c>
    </row>
    <row r="324" spans="1:39" ht="15.75" customHeight="1" x14ac:dyDescent="0.25">
      <c r="A324" s="119" t="s">
        <v>121</v>
      </c>
      <c r="B324" s="104" t="s">
        <v>441</v>
      </c>
      <c r="C324" s="104" t="s">
        <v>384</v>
      </c>
      <c r="D324" s="104" t="s">
        <v>265</v>
      </c>
      <c r="E324" s="104" t="s">
        <v>266</v>
      </c>
      <c r="F324" s="120">
        <v>2</v>
      </c>
      <c r="G324" s="120">
        <v>2</v>
      </c>
      <c r="H324" s="120">
        <v>0</v>
      </c>
      <c r="I324" s="104" t="s">
        <v>384</v>
      </c>
      <c r="J324" s="104"/>
      <c r="K324" s="104" t="s">
        <v>385</v>
      </c>
      <c r="L324" s="104"/>
      <c r="M324" s="104" t="s">
        <v>384</v>
      </c>
      <c r="N324" s="104" t="s">
        <v>386</v>
      </c>
      <c r="O324" s="104" t="s">
        <v>387</v>
      </c>
      <c r="P324" s="104" t="s">
        <v>388</v>
      </c>
      <c r="Q324" s="104" t="s">
        <v>389</v>
      </c>
      <c r="R324" s="123">
        <f t="shared" si="14"/>
        <v>0</v>
      </c>
      <c r="S324" s="123">
        <f t="shared" si="15"/>
        <v>0</v>
      </c>
      <c r="T324" s="123">
        <f t="shared" si="16"/>
        <v>0</v>
      </c>
      <c r="U324" s="123">
        <f t="shared" si="17"/>
        <v>0</v>
      </c>
      <c r="V324" s="123">
        <f t="shared" si="18"/>
        <v>0</v>
      </c>
      <c r="W324" s="123">
        <f t="shared" si="19"/>
        <v>0</v>
      </c>
      <c r="X324" s="123">
        <f t="shared" si="20"/>
        <v>0</v>
      </c>
      <c r="Y324" s="123">
        <f t="shared" si="21"/>
        <v>0</v>
      </c>
      <c r="Z324" s="123">
        <f t="shared" si="22"/>
        <v>0</v>
      </c>
      <c r="AA324" s="123">
        <f t="shared" si="23"/>
        <v>0</v>
      </c>
      <c r="AB324" s="123" t="str">
        <f t="shared" si="24"/>
        <v/>
      </c>
      <c r="AC324" s="123" t="str">
        <f t="shared" si="25"/>
        <v/>
      </c>
      <c r="AD324" s="123" t="str">
        <f t="shared" si="26"/>
        <v/>
      </c>
      <c r="AE324" s="123" t="str">
        <f t="shared" si="27"/>
        <v/>
      </c>
      <c r="AF324" s="97"/>
      <c r="AG324" s="97"/>
      <c r="AH324" s="97"/>
      <c r="AI324" s="97"/>
      <c r="AJ324" s="97"/>
      <c r="AK324" s="97"/>
      <c r="AM324" s="101">
        <v>1</v>
      </c>
    </row>
    <row r="325" spans="1:39" ht="15.75" customHeight="1" x14ac:dyDescent="0.25">
      <c r="A325" s="119" t="s">
        <v>121</v>
      </c>
      <c r="B325" s="104" t="s">
        <v>442</v>
      </c>
      <c r="C325" s="104" t="s">
        <v>391</v>
      </c>
      <c r="D325" s="104" t="s">
        <v>265</v>
      </c>
      <c r="E325" s="104" t="s">
        <v>266</v>
      </c>
      <c r="F325" s="120">
        <v>3</v>
      </c>
      <c r="G325" s="120">
        <v>2</v>
      </c>
      <c r="H325" s="120">
        <v>0</v>
      </c>
      <c r="I325" s="104" t="s">
        <v>391</v>
      </c>
      <c r="J325" s="104"/>
      <c r="K325" s="104" t="s">
        <v>392</v>
      </c>
      <c r="L325" s="104"/>
      <c r="M325" s="104" t="s">
        <v>391</v>
      </c>
      <c r="N325" s="104" t="s">
        <v>393</v>
      </c>
      <c r="O325" s="104" t="s">
        <v>394</v>
      </c>
      <c r="P325" s="104" t="s">
        <v>395</v>
      </c>
      <c r="Q325" s="104" t="s">
        <v>396</v>
      </c>
      <c r="R325" s="123">
        <f t="shared" si="14"/>
        <v>0</v>
      </c>
      <c r="S325" s="123">
        <f t="shared" si="15"/>
        <v>0</v>
      </c>
      <c r="T325" s="123">
        <f t="shared" si="16"/>
        <v>0</v>
      </c>
      <c r="U325" s="123">
        <f t="shared" si="17"/>
        <v>0</v>
      </c>
      <c r="V325" s="123">
        <f t="shared" si="18"/>
        <v>0</v>
      </c>
      <c r="W325" s="123">
        <f t="shared" si="19"/>
        <v>0</v>
      </c>
      <c r="X325" s="123">
        <f t="shared" si="20"/>
        <v>0</v>
      </c>
      <c r="Y325" s="123">
        <f t="shared" si="21"/>
        <v>0</v>
      </c>
      <c r="Z325" s="123">
        <f t="shared" si="22"/>
        <v>0</v>
      </c>
      <c r="AA325" s="123">
        <f t="shared" si="23"/>
        <v>0</v>
      </c>
      <c r="AB325" s="123" t="str">
        <f t="shared" si="24"/>
        <v/>
      </c>
      <c r="AC325" s="123" t="str">
        <f t="shared" si="25"/>
        <v/>
      </c>
      <c r="AD325" s="123" t="str">
        <f t="shared" si="26"/>
        <v/>
      </c>
      <c r="AE325" s="123" t="str">
        <f t="shared" si="27"/>
        <v/>
      </c>
      <c r="AF325" s="97"/>
      <c r="AG325" s="97"/>
      <c r="AH325" s="97"/>
      <c r="AI325" s="97"/>
      <c r="AJ325" s="97"/>
      <c r="AK325" s="97"/>
      <c r="AM325" s="101">
        <v>1</v>
      </c>
    </row>
    <row r="326" spans="1:39" ht="15.75" customHeight="1" x14ac:dyDescent="0.25">
      <c r="A326" s="119" t="s">
        <v>121</v>
      </c>
      <c r="B326" s="104" t="s">
        <v>443</v>
      </c>
      <c r="C326" s="104" t="s">
        <v>398</v>
      </c>
      <c r="D326" s="104" t="s">
        <v>301</v>
      </c>
      <c r="E326" s="104" t="s">
        <v>266</v>
      </c>
      <c r="F326" s="120">
        <v>1</v>
      </c>
      <c r="G326" s="120">
        <v>0</v>
      </c>
      <c r="H326" s="120">
        <v>3</v>
      </c>
      <c r="I326" s="104"/>
      <c r="J326" s="104" t="s">
        <v>398</v>
      </c>
      <c r="K326" s="104"/>
      <c r="L326" s="104" t="s">
        <v>399</v>
      </c>
      <c r="M326" s="104" t="s">
        <v>398</v>
      </c>
      <c r="N326" s="104" t="s">
        <v>368</v>
      </c>
      <c r="O326" s="104" t="s">
        <v>369</v>
      </c>
      <c r="P326" s="104" t="s">
        <v>400</v>
      </c>
      <c r="Q326" s="104" t="s">
        <v>285</v>
      </c>
      <c r="R326" s="123">
        <f t="shared" si="14"/>
        <v>0</v>
      </c>
      <c r="S326" s="123">
        <f t="shared" si="15"/>
        <v>0</v>
      </c>
      <c r="T326" s="123">
        <f t="shared" si="16"/>
        <v>0</v>
      </c>
      <c r="U326" s="123">
        <f t="shared" si="17"/>
        <v>0</v>
      </c>
      <c r="V326" s="123">
        <f t="shared" si="18"/>
        <v>0</v>
      </c>
      <c r="W326" s="123">
        <f t="shared" si="19"/>
        <v>0</v>
      </c>
      <c r="X326" s="123">
        <f t="shared" si="20"/>
        <v>0</v>
      </c>
      <c r="Y326" s="123">
        <f t="shared" si="21"/>
        <v>0</v>
      </c>
      <c r="Z326" s="123">
        <f t="shared" si="22"/>
        <v>0</v>
      </c>
      <c r="AA326" s="123">
        <f t="shared" si="23"/>
        <v>0</v>
      </c>
      <c r="AB326" s="123" t="str">
        <f t="shared" si="24"/>
        <v/>
      </c>
      <c r="AC326" s="123" t="str">
        <f t="shared" si="25"/>
        <v/>
      </c>
      <c r="AD326" s="123" t="str">
        <f t="shared" si="26"/>
        <v/>
      </c>
      <c r="AE326" s="123" t="str">
        <f t="shared" si="27"/>
        <v/>
      </c>
      <c r="AF326" s="97"/>
      <c r="AG326" s="97"/>
      <c r="AH326" s="97"/>
      <c r="AI326" s="97"/>
      <c r="AJ326" s="97"/>
      <c r="AK326" s="97"/>
      <c r="AM326" s="101">
        <v>1</v>
      </c>
    </row>
    <row r="327" spans="1:39" ht="15.75" customHeight="1" x14ac:dyDescent="0.25">
      <c r="A327" s="119" t="s">
        <v>121</v>
      </c>
      <c r="B327" s="104" t="s">
        <v>444</v>
      </c>
      <c r="C327" s="104" t="s">
        <v>402</v>
      </c>
      <c r="D327" s="104" t="s">
        <v>301</v>
      </c>
      <c r="E327" s="104" t="s">
        <v>266</v>
      </c>
      <c r="F327" s="120">
        <v>1</v>
      </c>
      <c r="G327" s="120">
        <v>0</v>
      </c>
      <c r="H327" s="120">
        <v>3</v>
      </c>
      <c r="I327" s="104"/>
      <c r="J327" s="104" t="s">
        <v>402</v>
      </c>
      <c r="K327" s="104"/>
      <c r="L327" s="104" t="s">
        <v>403</v>
      </c>
      <c r="M327" s="104" t="s">
        <v>402</v>
      </c>
      <c r="N327" s="104" t="s">
        <v>404</v>
      </c>
      <c r="O327" s="104" t="s">
        <v>405</v>
      </c>
      <c r="P327" s="104" t="s">
        <v>406</v>
      </c>
      <c r="Q327" s="104" t="s">
        <v>407</v>
      </c>
      <c r="R327" s="123">
        <f t="shared" si="14"/>
        <v>0</v>
      </c>
      <c r="S327" s="123">
        <f t="shared" si="15"/>
        <v>0</v>
      </c>
      <c r="T327" s="123">
        <f t="shared" si="16"/>
        <v>0</v>
      </c>
      <c r="U327" s="123">
        <f t="shared" si="17"/>
        <v>0</v>
      </c>
      <c r="V327" s="123">
        <f t="shared" si="18"/>
        <v>0</v>
      </c>
      <c r="W327" s="123">
        <f t="shared" si="19"/>
        <v>0</v>
      </c>
      <c r="X327" s="123">
        <f t="shared" si="20"/>
        <v>0</v>
      </c>
      <c r="Y327" s="123">
        <f t="shared" si="21"/>
        <v>0</v>
      </c>
      <c r="Z327" s="123">
        <f t="shared" si="22"/>
        <v>0</v>
      </c>
      <c r="AA327" s="123">
        <f t="shared" si="23"/>
        <v>0</v>
      </c>
      <c r="AB327" s="123" t="str">
        <f t="shared" si="24"/>
        <v/>
      </c>
      <c r="AC327" s="123" t="str">
        <f t="shared" si="25"/>
        <v/>
      </c>
      <c r="AD327" s="123" t="str">
        <f t="shared" si="26"/>
        <v/>
      </c>
      <c r="AE327" s="123" t="str">
        <f t="shared" si="27"/>
        <v/>
      </c>
      <c r="AF327" s="97"/>
      <c r="AG327" s="97"/>
      <c r="AH327" s="97"/>
      <c r="AI327" s="97"/>
      <c r="AJ327" s="97"/>
      <c r="AK327" s="97"/>
      <c r="AM327" s="101">
        <v>1</v>
      </c>
    </row>
    <row r="328" spans="1:39" ht="15.75" customHeight="1" x14ac:dyDescent="0.25">
      <c r="A328" s="119" t="s">
        <v>121</v>
      </c>
      <c r="B328" s="104" t="s">
        <v>445</v>
      </c>
      <c r="C328" s="104" t="s">
        <v>379</v>
      </c>
      <c r="D328" s="104" t="s">
        <v>301</v>
      </c>
      <c r="E328" s="104" t="s">
        <v>266</v>
      </c>
      <c r="F328" s="120">
        <v>2</v>
      </c>
      <c r="G328" s="120">
        <v>0</v>
      </c>
      <c r="H328" s="120">
        <v>2</v>
      </c>
      <c r="I328" s="104"/>
      <c r="J328" s="104" t="s">
        <v>379</v>
      </c>
      <c r="K328" s="104"/>
      <c r="L328" s="104" t="s">
        <v>409</v>
      </c>
      <c r="M328" s="104" t="s">
        <v>379</v>
      </c>
      <c r="N328" s="104" t="s">
        <v>381</v>
      </c>
      <c r="O328" s="104" t="s">
        <v>370</v>
      </c>
      <c r="P328" s="104" t="s">
        <v>382</v>
      </c>
      <c r="Q328" s="104"/>
      <c r="R328" s="123">
        <f t="shared" si="14"/>
        <v>0</v>
      </c>
      <c r="S328" s="123">
        <f t="shared" si="15"/>
        <v>0</v>
      </c>
      <c r="T328" s="123">
        <f t="shared" si="16"/>
        <v>0</v>
      </c>
      <c r="U328" s="123">
        <f t="shared" si="17"/>
        <v>0</v>
      </c>
      <c r="V328" s="123">
        <f t="shared" si="18"/>
        <v>0</v>
      </c>
      <c r="W328" s="123">
        <f t="shared" si="19"/>
        <v>0</v>
      </c>
      <c r="X328" s="123">
        <f t="shared" si="20"/>
        <v>0</v>
      </c>
      <c r="Y328" s="123">
        <f t="shared" si="21"/>
        <v>0</v>
      </c>
      <c r="Z328" s="123">
        <f t="shared" si="22"/>
        <v>0</v>
      </c>
      <c r="AA328" s="123">
        <f t="shared" si="23"/>
        <v>0</v>
      </c>
      <c r="AB328" s="123" t="str">
        <f t="shared" si="24"/>
        <v/>
      </c>
      <c r="AC328" s="123" t="str">
        <f t="shared" si="25"/>
        <v/>
      </c>
      <c r="AD328" s="123" t="str">
        <f t="shared" si="26"/>
        <v/>
      </c>
      <c r="AE328" s="123" t="str">
        <f t="shared" si="27"/>
        <v/>
      </c>
      <c r="AF328" s="97"/>
      <c r="AG328" s="97"/>
      <c r="AH328" s="97"/>
      <c r="AI328" s="97"/>
      <c r="AJ328" s="97"/>
      <c r="AK328" s="97"/>
      <c r="AM328" s="101">
        <v>1</v>
      </c>
    </row>
    <row r="329" spans="1:39" ht="15.75" customHeight="1" x14ac:dyDescent="0.25">
      <c r="A329" s="119" t="s">
        <v>121</v>
      </c>
      <c r="B329" s="104" t="s">
        <v>446</v>
      </c>
      <c r="C329" s="104" t="s">
        <v>384</v>
      </c>
      <c r="D329" s="104" t="s">
        <v>301</v>
      </c>
      <c r="E329" s="104" t="s">
        <v>266</v>
      </c>
      <c r="F329" s="120">
        <v>2</v>
      </c>
      <c r="G329" s="120">
        <v>0</v>
      </c>
      <c r="H329" s="120">
        <v>2</v>
      </c>
      <c r="I329" s="104"/>
      <c r="J329" s="104" t="s">
        <v>384</v>
      </c>
      <c r="K329" s="104"/>
      <c r="L329" s="104" t="s">
        <v>411</v>
      </c>
      <c r="M329" s="104" t="s">
        <v>384</v>
      </c>
      <c r="N329" s="104" t="s">
        <v>386</v>
      </c>
      <c r="O329" s="104" t="s">
        <v>387</v>
      </c>
      <c r="P329" s="104" t="s">
        <v>388</v>
      </c>
      <c r="Q329" s="104" t="s">
        <v>389</v>
      </c>
      <c r="R329" s="123">
        <f t="shared" si="14"/>
        <v>0</v>
      </c>
      <c r="S329" s="123">
        <f t="shared" si="15"/>
        <v>0</v>
      </c>
      <c r="T329" s="123">
        <f t="shared" si="16"/>
        <v>0</v>
      </c>
      <c r="U329" s="123">
        <f t="shared" si="17"/>
        <v>0</v>
      </c>
      <c r="V329" s="123">
        <f t="shared" si="18"/>
        <v>0</v>
      </c>
      <c r="W329" s="123">
        <f t="shared" si="19"/>
        <v>0</v>
      </c>
      <c r="X329" s="123">
        <f t="shared" si="20"/>
        <v>0</v>
      </c>
      <c r="Y329" s="123">
        <f t="shared" si="21"/>
        <v>0</v>
      </c>
      <c r="Z329" s="123">
        <f t="shared" si="22"/>
        <v>0</v>
      </c>
      <c r="AA329" s="123">
        <f t="shared" si="23"/>
        <v>0</v>
      </c>
      <c r="AB329" s="123" t="str">
        <f t="shared" si="24"/>
        <v/>
      </c>
      <c r="AC329" s="123" t="str">
        <f t="shared" si="25"/>
        <v/>
      </c>
      <c r="AD329" s="123" t="str">
        <f t="shared" si="26"/>
        <v/>
      </c>
      <c r="AE329" s="123" t="str">
        <f t="shared" si="27"/>
        <v/>
      </c>
      <c r="AF329" s="97"/>
      <c r="AG329" s="97"/>
      <c r="AH329" s="97"/>
      <c r="AI329" s="97"/>
      <c r="AJ329" s="97"/>
      <c r="AK329" s="97"/>
      <c r="AM329" s="101">
        <v>1</v>
      </c>
    </row>
    <row r="330" spans="1:39" ht="15.75" customHeight="1" x14ac:dyDescent="0.25">
      <c r="A330" s="119" t="s">
        <v>121</v>
      </c>
      <c r="B330" s="104" t="s">
        <v>447</v>
      </c>
      <c r="C330" s="104" t="s">
        <v>413</v>
      </c>
      <c r="D330" s="104" t="s">
        <v>301</v>
      </c>
      <c r="E330" s="104" t="s">
        <v>266</v>
      </c>
      <c r="F330" s="120">
        <v>3</v>
      </c>
      <c r="G330" s="120">
        <v>0</v>
      </c>
      <c r="H330" s="120">
        <v>2</v>
      </c>
      <c r="I330" s="104"/>
      <c r="J330" s="104" t="s">
        <v>413</v>
      </c>
      <c r="K330" s="104"/>
      <c r="L330" s="104" t="s">
        <v>414</v>
      </c>
      <c r="M330" s="104" t="s">
        <v>413</v>
      </c>
      <c r="N330" s="104" t="s">
        <v>415</v>
      </c>
      <c r="O330" s="104" t="s">
        <v>416</v>
      </c>
      <c r="P330" s="104" t="s">
        <v>417</v>
      </c>
      <c r="Q330" s="104"/>
      <c r="R330" s="123">
        <f t="shared" si="14"/>
        <v>0</v>
      </c>
      <c r="S330" s="123">
        <f t="shared" si="15"/>
        <v>0</v>
      </c>
      <c r="T330" s="123">
        <f t="shared" si="16"/>
        <v>1</v>
      </c>
      <c r="U330" s="123">
        <f t="shared" si="17"/>
        <v>1</v>
      </c>
      <c r="V330" s="123">
        <f t="shared" si="18"/>
        <v>1</v>
      </c>
      <c r="W330" s="123">
        <f t="shared" si="19"/>
        <v>1</v>
      </c>
      <c r="X330" s="123">
        <f t="shared" si="20"/>
        <v>0</v>
      </c>
      <c r="Y330" s="123">
        <f t="shared" si="21"/>
        <v>0</v>
      </c>
      <c r="Z330" s="123">
        <f t="shared" si="22"/>
        <v>0</v>
      </c>
      <c r="AA330" s="123">
        <f t="shared" si="23"/>
        <v>0</v>
      </c>
      <c r="AB330" s="123" t="str">
        <f t="shared" si="24"/>
        <v/>
      </c>
      <c r="AC330" s="123" t="str">
        <f t="shared" si="25"/>
        <v/>
      </c>
      <c r="AD330" s="123" t="str">
        <f t="shared" si="26"/>
        <v/>
      </c>
      <c r="AE330" s="123" t="str">
        <f t="shared" si="27"/>
        <v/>
      </c>
      <c r="AF330" s="97"/>
      <c r="AG330" s="97"/>
      <c r="AH330" s="97"/>
      <c r="AI330" s="97"/>
      <c r="AJ330" s="97"/>
      <c r="AK330" s="97"/>
      <c r="AM330" s="101">
        <v>1</v>
      </c>
    </row>
    <row r="331" spans="1:39" ht="15.75" customHeight="1" x14ac:dyDescent="0.25">
      <c r="A331" s="119" t="s">
        <v>122</v>
      </c>
      <c r="B331" s="104" t="s">
        <v>448</v>
      </c>
      <c r="C331" s="104" t="s">
        <v>366</v>
      </c>
      <c r="D331" s="104" t="s">
        <v>265</v>
      </c>
      <c r="E331" s="104" t="s">
        <v>266</v>
      </c>
      <c r="F331" s="120">
        <v>1</v>
      </c>
      <c r="G331" s="120">
        <v>3</v>
      </c>
      <c r="H331" s="120">
        <v>0</v>
      </c>
      <c r="I331" s="104" t="s">
        <v>366</v>
      </c>
      <c r="J331" s="104"/>
      <c r="K331" s="104" t="s">
        <v>367</v>
      </c>
      <c r="L331" s="104"/>
      <c r="M331" s="104" t="s">
        <v>366</v>
      </c>
      <c r="N331" s="104" t="s">
        <v>368</v>
      </c>
      <c r="O331" s="104" t="s">
        <v>369</v>
      </c>
      <c r="P331" s="104" t="s">
        <v>370</v>
      </c>
      <c r="Q331" s="104" t="s">
        <v>285</v>
      </c>
      <c r="R331" s="123">
        <f t="shared" si="14"/>
        <v>0</v>
      </c>
      <c r="S331" s="123">
        <f t="shared" si="15"/>
        <v>0</v>
      </c>
      <c r="T331" s="123">
        <f t="shared" si="16"/>
        <v>0</v>
      </c>
      <c r="U331" s="123">
        <f t="shared" si="17"/>
        <v>0</v>
      </c>
      <c r="V331" s="123">
        <f t="shared" si="18"/>
        <v>0</v>
      </c>
      <c r="W331" s="123">
        <f t="shared" si="19"/>
        <v>0</v>
      </c>
      <c r="X331" s="123">
        <f t="shared" si="20"/>
        <v>0</v>
      </c>
      <c r="Y331" s="123">
        <f t="shared" si="21"/>
        <v>0</v>
      </c>
      <c r="Z331" s="123">
        <f t="shared" si="22"/>
        <v>0</v>
      </c>
      <c r="AA331" s="123">
        <f t="shared" si="23"/>
        <v>0</v>
      </c>
      <c r="AB331" s="123" t="str">
        <f t="shared" si="24"/>
        <v/>
      </c>
      <c r="AC331" s="123" t="str">
        <f t="shared" si="25"/>
        <v/>
      </c>
      <c r="AD331" s="123" t="str">
        <f t="shared" si="26"/>
        <v/>
      </c>
      <c r="AE331" s="123" t="str">
        <f t="shared" si="27"/>
        <v/>
      </c>
      <c r="AF331" s="97"/>
      <c r="AG331" s="97"/>
      <c r="AH331" s="97"/>
      <c r="AI331" s="97"/>
      <c r="AJ331" s="97"/>
      <c r="AK331" s="97"/>
      <c r="AM331" s="101">
        <v>1</v>
      </c>
    </row>
    <row r="332" spans="1:39" ht="15.75" customHeight="1" x14ac:dyDescent="0.25">
      <c r="A332" s="119" t="s">
        <v>122</v>
      </c>
      <c r="B332" s="104" t="s">
        <v>449</v>
      </c>
      <c r="C332" s="104" t="s">
        <v>372</v>
      </c>
      <c r="D332" s="104" t="s">
        <v>265</v>
      </c>
      <c r="E332" s="104" t="s">
        <v>266</v>
      </c>
      <c r="F332" s="120">
        <v>1</v>
      </c>
      <c r="G332" s="120">
        <v>3</v>
      </c>
      <c r="H332" s="120">
        <v>0</v>
      </c>
      <c r="I332" s="104" t="s">
        <v>372</v>
      </c>
      <c r="J332" s="104"/>
      <c r="K332" s="104" t="s">
        <v>373</v>
      </c>
      <c r="L332" s="104"/>
      <c r="M332" s="104" t="s">
        <v>372</v>
      </c>
      <c r="N332" s="104" t="s">
        <v>374</v>
      </c>
      <c r="O332" s="104" t="s">
        <v>375</v>
      </c>
      <c r="P332" s="104" t="s">
        <v>376</v>
      </c>
      <c r="Q332" s="104" t="s">
        <v>377</v>
      </c>
      <c r="R332" s="123">
        <f t="shared" si="14"/>
        <v>0</v>
      </c>
      <c r="S332" s="123">
        <f t="shared" si="15"/>
        <v>0</v>
      </c>
      <c r="T332" s="123">
        <f t="shared" si="16"/>
        <v>0</v>
      </c>
      <c r="U332" s="123">
        <f t="shared" si="17"/>
        <v>0</v>
      </c>
      <c r="V332" s="123">
        <f t="shared" si="18"/>
        <v>0</v>
      </c>
      <c r="W332" s="123">
        <f t="shared" si="19"/>
        <v>0</v>
      </c>
      <c r="X332" s="123">
        <f t="shared" si="20"/>
        <v>0</v>
      </c>
      <c r="Y332" s="123">
        <f t="shared" si="21"/>
        <v>0</v>
      </c>
      <c r="Z332" s="123">
        <f t="shared" si="22"/>
        <v>0</v>
      </c>
      <c r="AA332" s="123">
        <f t="shared" si="23"/>
        <v>0</v>
      </c>
      <c r="AB332" s="123" t="str">
        <f t="shared" si="24"/>
        <v/>
      </c>
      <c r="AC332" s="123" t="str">
        <f t="shared" si="25"/>
        <v/>
      </c>
      <c r="AD332" s="123" t="str">
        <f t="shared" si="26"/>
        <v/>
      </c>
      <c r="AE332" s="123" t="str">
        <f t="shared" si="27"/>
        <v/>
      </c>
      <c r="AF332" s="97"/>
      <c r="AG332" s="97"/>
      <c r="AH332" s="97"/>
      <c r="AI332" s="97"/>
      <c r="AJ332" s="97"/>
      <c r="AK332" s="97"/>
      <c r="AM332" s="101">
        <v>1</v>
      </c>
    </row>
    <row r="333" spans="1:39" ht="15.75" customHeight="1" x14ac:dyDescent="0.25">
      <c r="A333" s="119" t="s">
        <v>122</v>
      </c>
      <c r="B333" s="104" t="s">
        <v>450</v>
      </c>
      <c r="C333" s="104" t="s">
        <v>379</v>
      </c>
      <c r="D333" s="104" t="s">
        <v>265</v>
      </c>
      <c r="E333" s="104" t="s">
        <v>266</v>
      </c>
      <c r="F333" s="120">
        <v>2</v>
      </c>
      <c r="G333" s="120">
        <v>2</v>
      </c>
      <c r="H333" s="120">
        <v>0</v>
      </c>
      <c r="I333" s="104" t="s">
        <v>379</v>
      </c>
      <c r="J333" s="104"/>
      <c r="K333" s="104" t="s">
        <v>380</v>
      </c>
      <c r="L333" s="104"/>
      <c r="M333" s="104" t="s">
        <v>379</v>
      </c>
      <c r="N333" s="104" t="s">
        <v>381</v>
      </c>
      <c r="O333" s="104" t="s">
        <v>370</v>
      </c>
      <c r="P333" s="104" t="s">
        <v>382</v>
      </c>
      <c r="Q333" s="104"/>
      <c r="R333" s="123">
        <f t="shared" si="14"/>
        <v>0</v>
      </c>
      <c r="S333" s="123">
        <f t="shared" si="15"/>
        <v>0</v>
      </c>
      <c r="T333" s="123">
        <f t="shared" si="16"/>
        <v>0</v>
      </c>
      <c r="U333" s="123">
        <f t="shared" si="17"/>
        <v>0</v>
      </c>
      <c r="V333" s="123">
        <f t="shared" si="18"/>
        <v>0</v>
      </c>
      <c r="W333" s="123">
        <f t="shared" si="19"/>
        <v>0</v>
      </c>
      <c r="X333" s="123">
        <f t="shared" si="20"/>
        <v>0</v>
      </c>
      <c r="Y333" s="123">
        <f t="shared" si="21"/>
        <v>0</v>
      </c>
      <c r="Z333" s="123">
        <f t="shared" si="22"/>
        <v>0</v>
      </c>
      <c r="AA333" s="123">
        <f t="shared" si="23"/>
        <v>0</v>
      </c>
      <c r="AB333" s="123" t="str">
        <f t="shared" si="24"/>
        <v/>
      </c>
      <c r="AC333" s="123" t="str">
        <f t="shared" si="25"/>
        <v/>
      </c>
      <c r="AD333" s="123" t="str">
        <f t="shared" si="26"/>
        <v/>
      </c>
      <c r="AE333" s="123" t="str">
        <f t="shared" si="27"/>
        <v/>
      </c>
      <c r="AF333" s="97"/>
      <c r="AG333" s="97"/>
      <c r="AH333" s="97"/>
      <c r="AI333" s="97"/>
      <c r="AJ333" s="97"/>
      <c r="AK333" s="97"/>
      <c r="AM333" s="101">
        <v>1</v>
      </c>
    </row>
    <row r="334" spans="1:39" ht="15.75" customHeight="1" x14ac:dyDescent="0.25">
      <c r="A334" s="119" t="s">
        <v>122</v>
      </c>
      <c r="B334" s="104" t="s">
        <v>451</v>
      </c>
      <c r="C334" s="104" t="s">
        <v>384</v>
      </c>
      <c r="D334" s="104" t="s">
        <v>265</v>
      </c>
      <c r="E334" s="104" t="s">
        <v>266</v>
      </c>
      <c r="F334" s="120">
        <v>2</v>
      </c>
      <c r="G334" s="120">
        <v>2</v>
      </c>
      <c r="H334" s="120">
        <v>0</v>
      </c>
      <c r="I334" s="104" t="s">
        <v>384</v>
      </c>
      <c r="J334" s="104"/>
      <c r="K334" s="104" t="s">
        <v>385</v>
      </c>
      <c r="L334" s="104"/>
      <c r="M334" s="104" t="s">
        <v>384</v>
      </c>
      <c r="N334" s="104" t="s">
        <v>386</v>
      </c>
      <c r="O334" s="104" t="s">
        <v>387</v>
      </c>
      <c r="P334" s="104" t="s">
        <v>388</v>
      </c>
      <c r="Q334" s="104" t="s">
        <v>389</v>
      </c>
      <c r="R334" s="123">
        <f t="shared" si="14"/>
        <v>0</v>
      </c>
      <c r="S334" s="123">
        <f t="shared" si="15"/>
        <v>0</v>
      </c>
      <c r="T334" s="123">
        <f t="shared" si="16"/>
        <v>0</v>
      </c>
      <c r="U334" s="123">
        <f t="shared" si="17"/>
        <v>0</v>
      </c>
      <c r="V334" s="123">
        <f t="shared" si="18"/>
        <v>0</v>
      </c>
      <c r="W334" s="123">
        <f t="shared" si="19"/>
        <v>0</v>
      </c>
      <c r="X334" s="123">
        <f t="shared" si="20"/>
        <v>0</v>
      </c>
      <c r="Y334" s="123">
        <f t="shared" si="21"/>
        <v>0</v>
      </c>
      <c r="Z334" s="123">
        <f t="shared" si="22"/>
        <v>0</v>
      </c>
      <c r="AA334" s="123">
        <f t="shared" si="23"/>
        <v>0</v>
      </c>
      <c r="AB334" s="123" t="str">
        <f t="shared" si="24"/>
        <v/>
      </c>
      <c r="AC334" s="123" t="str">
        <f t="shared" si="25"/>
        <v/>
      </c>
      <c r="AD334" s="123" t="str">
        <f t="shared" si="26"/>
        <v/>
      </c>
      <c r="AE334" s="123" t="str">
        <f t="shared" si="27"/>
        <v/>
      </c>
      <c r="AF334" s="97"/>
      <c r="AG334" s="97"/>
      <c r="AH334" s="97"/>
      <c r="AI334" s="97"/>
      <c r="AJ334" s="97"/>
      <c r="AK334" s="97"/>
      <c r="AM334" s="101">
        <v>1</v>
      </c>
    </row>
    <row r="335" spans="1:39" ht="15.75" customHeight="1" x14ac:dyDescent="0.25">
      <c r="A335" s="119" t="s">
        <v>122</v>
      </c>
      <c r="B335" s="104" t="s">
        <v>452</v>
      </c>
      <c r="C335" s="104" t="s">
        <v>391</v>
      </c>
      <c r="D335" s="104" t="s">
        <v>265</v>
      </c>
      <c r="E335" s="104" t="s">
        <v>266</v>
      </c>
      <c r="F335" s="120">
        <v>3</v>
      </c>
      <c r="G335" s="120">
        <v>2</v>
      </c>
      <c r="H335" s="120">
        <v>0</v>
      </c>
      <c r="I335" s="104" t="s">
        <v>391</v>
      </c>
      <c r="J335" s="104"/>
      <c r="K335" s="104" t="s">
        <v>392</v>
      </c>
      <c r="L335" s="104"/>
      <c r="M335" s="104" t="s">
        <v>391</v>
      </c>
      <c r="N335" s="104" t="s">
        <v>393</v>
      </c>
      <c r="O335" s="104" t="s">
        <v>394</v>
      </c>
      <c r="P335" s="104" t="s">
        <v>395</v>
      </c>
      <c r="Q335" s="104" t="s">
        <v>396</v>
      </c>
      <c r="R335" s="123">
        <f t="shared" si="14"/>
        <v>0</v>
      </c>
      <c r="S335" s="123">
        <f t="shared" si="15"/>
        <v>0</v>
      </c>
      <c r="T335" s="123">
        <f t="shared" si="16"/>
        <v>0</v>
      </c>
      <c r="U335" s="123">
        <f t="shared" si="17"/>
        <v>0</v>
      </c>
      <c r="V335" s="123">
        <f t="shared" si="18"/>
        <v>0</v>
      </c>
      <c r="W335" s="123">
        <f t="shared" si="19"/>
        <v>0</v>
      </c>
      <c r="X335" s="123">
        <f t="shared" si="20"/>
        <v>0</v>
      </c>
      <c r="Y335" s="123">
        <f t="shared" si="21"/>
        <v>0</v>
      </c>
      <c r="Z335" s="123">
        <f t="shared" si="22"/>
        <v>0</v>
      </c>
      <c r="AA335" s="123">
        <f t="shared" si="23"/>
        <v>0</v>
      </c>
      <c r="AB335" s="123" t="str">
        <f t="shared" si="24"/>
        <v/>
      </c>
      <c r="AC335" s="123" t="str">
        <f t="shared" si="25"/>
        <v/>
      </c>
      <c r="AD335" s="123" t="str">
        <f t="shared" si="26"/>
        <v/>
      </c>
      <c r="AE335" s="123" t="str">
        <f t="shared" si="27"/>
        <v/>
      </c>
      <c r="AF335" s="97"/>
      <c r="AG335" s="97"/>
      <c r="AH335" s="97"/>
      <c r="AI335" s="97"/>
      <c r="AJ335" s="97"/>
      <c r="AK335" s="97"/>
      <c r="AM335" s="101">
        <v>1</v>
      </c>
    </row>
    <row r="336" spans="1:39" ht="15.75" customHeight="1" x14ac:dyDescent="0.25">
      <c r="A336" s="119" t="s">
        <v>122</v>
      </c>
      <c r="B336" s="104" t="s">
        <v>453</v>
      </c>
      <c r="C336" s="104" t="s">
        <v>398</v>
      </c>
      <c r="D336" s="104" t="s">
        <v>301</v>
      </c>
      <c r="E336" s="104" t="s">
        <v>266</v>
      </c>
      <c r="F336" s="120">
        <v>1</v>
      </c>
      <c r="G336" s="120">
        <v>0</v>
      </c>
      <c r="H336" s="120">
        <v>3</v>
      </c>
      <c r="I336" s="104"/>
      <c r="J336" s="104" t="s">
        <v>398</v>
      </c>
      <c r="K336" s="104"/>
      <c r="L336" s="104" t="s">
        <v>399</v>
      </c>
      <c r="M336" s="104" t="s">
        <v>398</v>
      </c>
      <c r="N336" s="104" t="s">
        <v>368</v>
      </c>
      <c r="O336" s="104" t="s">
        <v>369</v>
      </c>
      <c r="P336" s="104" t="s">
        <v>400</v>
      </c>
      <c r="Q336" s="104" t="s">
        <v>285</v>
      </c>
      <c r="R336" s="123">
        <f t="shared" si="14"/>
        <v>0</v>
      </c>
      <c r="S336" s="123">
        <f t="shared" si="15"/>
        <v>0</v>
      </c>
      <c r="T336" s="123">
        <f t="shared" si="16"/>
        <v>0</v>
      </c>
      <c r="U336" s="123">
        <f t="shared" si="17"/>
        <v>0</v>
      </c>
      <c r="V336" s="123">
        <f t="shared" si="18"/>
        <v>0</v>
      </c>
      <c r="W336" s="123">
        <f t="shared" si="19"/>
        <v>0</v>
      </c>
      <c r="X336" s="123">
        <f t="shared" si="20"/>
        <v>0</v>
      </c>
      <c r="Y336" s="123">
        <f t="shared" si="21"/>
        <v>0</v>
      </c>
      <c r="Z336" s="123">
        <f t="shared" si="22"/>
        <v>0</v>
      </c>
      <c r="AA336" s="123">
        <f t="shared" si="23"/>
        <v>0</v>
      </c>
      <c r="AB336" s="123" t="str">
        <f t="shared" si="24"/>
        <v/>
      </c>
      <c r="AC336" s="123" t="str">
        <f t="shared" si="25"/>
        <v/>
      </c>
      <c r="AD336" s="123" t="str">
        <f t="shared" si="26"/>
        <v/>
      </c>
      <c r="AE336" s="123" t="str">
        <f t="shared" si="27"/>
        <v/>
      </c>
      <c r="AF336" s="97"/>
      <c r="AG336" s="97"/>
      <c r="AH336" s="97"/>
      <c r="AI336" s="97"/>
      <c r="AJ336" s="97"/>
      <c r="AK336" s="97"/>
      <c r="AM336" s="101">
        <v>1</v>
      </c>
    </row>
    <row r="337" spans="1:39" ht="15.75" customHeight="1" x14ac:dyDescent="0.25">
      <c r="A337" s="119" t="s">
        <v>122</v>
      </c>
      <c r="B337" s="104" t="s">
        <v>454</v>
      </c>
      <c r="C337" s="104" t="s">
        <v>402</v>
      </c>
      <c r="D337" s="104" t="s">
        <v>301</v>
      </c>
      <c r="E337" s="104" t="s">
        <v>266</v>
      </c>
      <c r="F337" s="120">
        <v>1</v>
      </c>
      <c r="G337" s="120">
        <v>0</v>
      </c>
      <c r="H337" s="120">
        <v>3</v>
      </c>
      <c r="I337" s="104"/>
      <c r="J337" s="104" t="s">
        <v>402</v>
      </c>
      <c r="K337" s="104"/>
      <c r="L337" s="104" t="s">
        <v>403</v>
      </c>
      <c r="M337" s="104" t="s">
        <v>402</v>
      </c>
      <c r="N337" s="104" t="s">
        <v>404</v>
      </c>
      <c r="O337" s="104" t="s">
        <v>405</v>
      </c>
      <c r="P337" s="104" t="s">
        <v>406</v>
      </c>
      <c r="Q337" s="104" t="s">
        <v>407</v>
      </c>
      <c r="R337" s="123">
        <f t="shared" si="14"/>
        <v>0</v>
      </c>
      <c r="S337" s="123">
        <f t="shared" si="15"/>
        <v>0</v>
      </c>
      <c r="T337" s="123">
        <f t="shared" si="16"/>
        <v>0</v>
      </c>
      <c r="U337" s="123">
        <f t="shared" si="17"/>
        <v>0</v>
      </c>
      <c r="V337" s="123">
        <f t="shared" si="18"/>
        <v>0</v>
      </c>
      <c r="W337" s="123">
        <f t="shared" si="19"/>
        <v>0</v>
      </c>
      <c r="X337" s="123">
        <f t="shared" si="20"/>
        <v>0</v>
      </c>
      <c r="Y337" s="123">
        <f t="shared" si="21"/>
        <v>0</v>
      </c>
      <c r="Z337" s="123">
        <f t="shared" si="22"/>
        <v>0</v>
      </c>
      <c r="AA337" s="123">
        <f t="shared" si="23"/>
        <v>0</v>
      </c>
      <c r="AB337" s="123" t="str">
        <f t="shared" si="24"/>
        <v/>
      </c>
      <c r="AC337" s="123" t="str">
        <f t="shared" si="25"/>
        <v/>
      </c>
      <c r="AD337" s="123" t="str">
        <f t="shared" si="26"/>
        <v/>
      </c>
      <c r="AE337" s="123" t="str">
        <f t="shared" si="27"/>
        <v/>
      </c>
      <c r="AF337" s="97"/>
      <c r="AG337" s="97"/>
      <c r="AH337" s="97"/>
      <c r="AI337" s="97"/>
      <c r="AJ337" s="97"/>
      <c r="AK337" s="97"/>
      <c r="AM337" s="101">
        <v>1</v>
      </c>
    </row>
    <row r="338" spans="1:39" ht="15.75" customHeight="1" x14ac:dyDescent="0.25">
      <c r="A338" s="119" t="s">
        <v>122</v>
      </c>
      <c r="B338" s="104" t="s">
        <v>455</v>
      </c>
      <c r="C338" s="104" t="s">
        <v>379</v>
      </c>
      <c r="D338" s="104" t="s">
        <v>301</v>
      </c>
      <c r="E338" s="104" t="s">
        <v>266</v>
      </c>
      <c r="F338" s="120">
        <v>2</v>
      </c>
      <c r="G338" s="120">
        <v>0</v>
      </c>
      <c r="H338" s="120">
        <v>2</v>
      </c>
      <c r="I338" s="104"/>
      <c r="J338" s="104" t="s">
        <v>379</v>
      </c>
      <c r="K338" s="104"/>
      <c r="L338" s="104" t="s">
        <v>409</v>
      </c>
      <c r="M338" s="104" t="s">
        <v>379</v>
      </c>
      <c r="N338" s="104" t="s">
        <v>381</v>
      </c>
      <c r="O338" s="104" t="s">
        <v>370</v>
      </c>
      <c r="P338" s="104" t="s">
        <v>382</v>
      </c>
      <c r="Q338" s="104"/>
      <c r="R338" s="123">
        <f t="shared" si="14"/>
        <v>0</v>
      </c>
      <c r="S338" s="123">
        <f t="shared" si="15"/>
        <v>0</v>
      </c>
      <c r="T338" s="123">
        <f t="shared" si="16"/>
        <v>0</v>
      </c>
      <c r="U338" s="123">
        <f t="shared" si="17"/>
        <v>0</v>
      </c>
      <c r="V338" s="123">
        <f t="shared" si="18"/>
        <v>0</v>
      </c>
      <c r="W338" s="123">
        <f t="shared" si="19"/>
        <v>0</v>
      </c>
      <c r="X338" s="123">
        <f t="shared" si="20"/>
        <v>0</v>
      </c>
      <c r="Y338" s="123">
        <f t="shared" si="21"/>
        <v>0</v>
      </c>
      <c r="Z338" s="123">
        <f t="shared" si="22"/>
        <v>0</v>
      </c>
      <c r="AA338" s="123">
        <f t="shared" si="23"/>
        <v>0</v>
      </c>
      <c r="AB338" s="123" t="str">
        <f t="shared" si="24"/>
        <v/>
      </c>
      <c r="AC338" s="123" t="str">
        <f t="shared" si="25"/>
        <v/>
      </c>
      <c r="AD338" s="123" t="str">
        <f t="shared" si="26"/>
        <v/>
      </c>
      <c r="AE338" s="123" t="str">
        <f t="shared" si="27"/>
        <v/>
      </c>
      <c r="AF338" s="97"/>
      <c r="AG338" s="97"/>
      <c r="AH338" s="97"/>
      <c r="AI338" s="97"/>
      <c r="AJ338" s="97"/>
      <c r="AK338" s="97"/>
      <c r="AM338" s="101">
        <v>1</v>
      </c>
    </row>
    <row r="339" spans="1:39" ht="15.75" customHeight="1" x14ac:dyDescent="0.25">
      <c r="A339" s="119" t="s">
        <v>122</v>
      </c>
      <c r="B339" s="104" t="s">
        <v>456</v>
      </c>
      <c r="C339" s="104" t="s">
        <v>384</v>
      </c>
      <c r="D339" s="104" t="s">
        <v>301</v>
      </c>
      <c r="E339" s="104" t="s">
        <v>266</v>
      </c>
      <c r="F339" s="120">
        <v>2</v>
      </c>
      <c r="G339" s="120">
        <v>0</v>
      </c>
      <c r="H339" s="120">
        <v>2</v>
      </c>
      <c r="I339" s="104"/>
      <c r="J339" s="104" t="s">
        <v>384</v>
      </c>
      <c r="K339" s="104"/>
      <c r="L339" s="104" t="s">
        <v>411</v>
      </c>
      <c r="M339" s="104" t="s">
        <v>384</v>
      </c>
      <c r="N339" s="104" t="s">
        <v>386</v>
      </c>
      <c r="O339" s="104" t="s">
        <v>387</v>
      </c>
      <c r="P339" s="104" t="s">
        <v>388</v>
      </c>
      <c r="Q339" s="104" t="s">
        <v>389</v>
      </c>
      <c r="R339" s="123">
        <f t="shared" si="14"/>
        <v>0</v>
      </c>
      <c r="S339" s="123">
        <f t="shared" si="15"/>
        <v>0</v>
      </c>
      <c r="T339" s="123">
        <f t="shared" si="16"/>
        <v>0</v>
      </c>
      <c r="U339" s="123">
        <f t="shared" si="17"/>
        <v>0</v>
      </c>
      <c r="V339" s="123">
        <f t="shared" si="18"/>
        <v>0</v>
      </c>
      <c r="W339" s="123">
        <f t="shared" si="19"/>
        <v>0</v>
      </c>
      <c r="X339" s="123">
        <f t="shared" si="20"/>
        <v>0</v>
      </c>
      <c r="Y339" s="123">
        <f t="shared" si="21"/>
        <v>0</v>
      </c>
      <c r="Z339" s="123">
        <f t="shared" si="22"/>
        <v>0</v>
      </c>
      <c r="AA339" s="123">
        <f t="shared" si="23"/>
        <v>0</v>
      </c>
      <c r="AB339" s="123" t="str">
        <f t="shared" si="24"/>
        <v/>
      </c>
      <c r="AC339" s="123" t="str">
        <f t="shared" si="25"/>
        <v/>
      </c>
      <c r="AD339" s="123" t="str">
        <f t="shared" si="26"/>
        <v/>
      </c>
      <c r="AE339" s="123" t="str">
        <f t="shared" si="27"/>
        <v/>
      </c>
      <c r="AF339" s="97"/>
      <c r="AG339" s="97"/>
      <c r="AH339" s="97"/>
      <c r="AI339" s="97"/>
      <c r="AJ339" s="97"/>
      <c r="AK339" s="97"/>
      <c r="AM339" s="101">
        <v>1</v>
      </c>
    </row>
    <row r="340" spans="1:39" ht="15.75" customHeight="1" x14ac:dyDescent="0.25">
      <c r="A340" s="119" t="s">
        <v>122</v>
      </c>
      <c r="B340" s="104" t="s">
        <v>457</v>
      </c>
      <c r="C340" s="104" t="s">
        <v>413</v>
      </c>
      <c r="D340" s="104" t="s">
        <v>301</v>
      </c>
      <c r="E340" s="104" t="s">
        <v>266</v>
      </c>
      <c r="F340" s="120">
        <v>3</v>
      </c>
      <c r="G340" s="120">
        <v>0</v>
      </c>
      <c r="H340" s="120">
        <v>2</v>
      </c>
      <c r="I340" s="104"/>
      <c r="J340" s="104" t="s">
        <v>413</v>
      </c>
      <c r="K340" s="104"/>
      <c r="L340" s="104" t="s">
        <v>414</v>
      </c>
      <c r="M340" s="104" t="s">
        <v>413</v>
      </c>
      <c r="N340" s="104" t="s">
        <v>415</v>
      </c>
      <c r="O340" s="104" t="s">
        <v>416</v>
      </c>
      <c r="P340" s="104" t="s">
        <v>417</v>
      </c>
      <c r="Q340" s="104"/>
      <c r="R340" s="123">
        <f t="shared" si="14"/>
        <v>0</v>
      </c>
      <c r="S340" s="123">
        <f t="shared" si="15"/>
        <v>0</v>
      </c>
      <c r="T340" s="123">
        <f t="shared" si="16"/>
        <v>1</v>
      </c>
      <c r="U340" s="123">
        <f t="shared" si="17"/>
        <v>1</v>
      </c>
      <c r="V340" s="123">
        <f t="shared" si="18"/>
        <v>1</v>
      </c>
      <c r="W340" s="123">
        <f t="shared" si="19"/>
        <v>1</v>
      </c>
      <c r="X340" s="123">
        <f t="shared" si="20"/>
        <v>0</v>
      </c>
      <c r="Y340" s="123">
        <f t="shared" si="21"/>
        <v>0</v>
      </c>
      <c r="Z340" s="123">
        <f t="shared" si="22"/>
        <v>0</v>
      </c>
      <c r="AA340" s="123">
        <f t="shared" si="23"/>
        <v>0</v>
      </c>
      <c r="AB340" s="123" t="str">
        <f t="shared" si="24"/>
        <v/>
      </c>
      <c r="AC340" s="123" t="str">
        <f t="shared" si="25"/>
        <v/>
      </c>
      <c r="AD340" s="123" t="str">
        <f t="shared" si="26"/>
        <v/>
      </c>
      <c r="AE340" s="123" t="str">
        <f t="shared" si="27"/>
        <v/>
      </c>
      <c r="AF340" s="97"/>
      <c r="AG340" s="97"/>
      <c r="AH340" s="97"/>
      <c r="AI340" s="97"/>
      <c r="AJ340" s="97"/>
      <c r="AK340" s="97"/>
      <c r="AM340" s="101">
        <v>1</v>
      </c>
    </row>
    <row r="341" spans="1:39" ht="15.75" customHeight="1" x14ac:dyDescent="0.25">
      <c r="A341" s="119" t="s">
        <v>123</v>
      </c>
      <c r="B341" s="104" t="s">
        <v>458</v>
      </c>
      <c r="C341" s="104" t="s">
        <v>124</v>
      </c>
      <c r="D341" s="104" t="s">
        <v>265</v>
      </c>
      <c r="E341" s="104" t="s">
        <v>266</v>
      </c>
      <c r="F341" s="120">
        <v>1</v>
      </c>
      <c r="G341" s="120">
        <v>3</v>
      </c>
      <c r="H341" s="120">
        <v>0</v>
      </c>
      <c r="I341" s="104" t="s">
        <v>124</v>
      </c>
      <c r="J341" s="104"/>
      <c r="K341" s="104" t="s">
        <v>459</v>
      </c>
      <c r="L341" s="104"/>
      <c r="M341" s="104" t="s">
        <v>460</v>
      </c>
      <c r="N341" s="104"/>
      <c r="O341" s="104"/>
      <c r="P341" s="104"/>
      <c r="Q341" s="104"/>
      <c r="R341" s="123">
        <f t="shared" si="14"/>
        <v>0</v>
      </c>
      <c r="S341" s="123">
        <f t="shared" si="15"/>
        <v>0</v>
      </c>
      <c r="T341" s="123">
        <f t="shared" si="16"/>
        <v>0</v>
      </c>
      <c r="U341" s="123">
        <f t="shared" si="17"/>
        <v>0</v>
      </c>
      <c r="V341" s="123">
        <f t="shared" si="18"/>
        <v>0</v>
      </c>
      <c r="W341" s="123">
        <f t="shared" si="19"/>
        <v>0</v>
      </c>
      <c r="X341" s="123">
        <f t="shared" si="20"/>
        <v>0</v>
      </c>
      <c r="Y341" s="123">
        <f t="shared" si="21"/>
        <v>0</v>
      </c>
      <c r="Z341" s="123">
        <f t="shared" si="22"/>
        <v>0</v>
      </c>
      <c r="AA341" s="123">
        <f t="shared" si="23"/>
        <v>0</v>
      </c>
      <c r="AB341" s="123" t="str">
        <f t="shared" si="24"/>
        <v/>
      </c>
      <c r="AC341" s="123" t="str">
        <f t="shared" si="25"/>
        <v/>
      </c>
      <c r="AD341" s="123" t="str">
        <f t="shared" si="26"/>
        <v/>
      </c>
      <c r="AE341" s="123" t="str">
        <f t="shared" si="27"/>
        <v/>
      </c>
      <c r="AF341" s="97"/>
      <c r="AG341" s="97"/>
      <c r="AH341" s="97"/>
      <c r="AI341" s="97"/>
      <c r="AJ341" s="97"/>
      <c r="AK341" s="97"/>
      <c r="AM341" s="101">
        <v>1</v>
      </c>
    </row>
    <row r="342" spans="1:39" ht="15.75" customHeight="1" x14ac:dyDescent="0.25">
      <c r="A342" s="119" t="s">
        <v>123</v>
      </c>
      <c r="B342" s="104" t="s">
        <v>461</v>
      </c>
      <c r="C342" s="104" t="s">
        <v>462</v>
      </c>
      <c r="D342" s="104" t="s">
        <v>265</v>
      </c>
      <c r="E342" s="104" t="s">
        <v>266</v>
      </c>
      <c r="F342" s="120">
        <v>1</v>
      </c>
      <c r="G342" s="120">
        <v>3</v>
      </c>
      <c r="H342" s="120">
        <v>0</v>
      </c>
      <c r="I342" s="104" t="s">
        <v>462</v>
      </c>
      <c r="J342" s="104"/>
      <c r="K342" s="104" t="s">
        <v>463</v>
      </c>
      <c r="L342" s="104"/>
      <c r="M342" s="104" t="s">
        <v>462</v>
      </c>
      <c r="N342" s="104" t="s">
        <v>464</v>
      </c>
      <c r="O342" s="104" t="s">
        <v>465</v>
      </c>
      <c r="P342" s="104" t="s">
        <v>382</v>
      </c>
      <c r="Q342" s="104"/>
      <c r="R342" s="123">
        <f t="shared" si="14"/>
        <v>0</v>
      </c>
      <c r="S342" s="123">
        <f t="shared" si="15"/>
        <v>0</v>
      </c>
      <c r="T342" s="123">
        <f t="shared" si="16"/>
        <v>0</v>
      </c>
      <c r="U342" s="123">
        <f t="shared" si="17"/>
        <v>0</v>
      </c>
      <c r="V342" s="123">
        <f t="shared" si="18"/>
        <v>0</v>
      </c>
      <c r="W342" s="123">
        <f t="shared" si="19"/>
        <v>0</v>
      </c>
      <c r="X342" s="123">
        <f t="shared" si="20"/>
        <v>0</v>
      </c>
      <c r="Y342" s="123">
        <f t="shared" si="21"/>
        <v>0</v>
      </c>
      <c r="Z342" s="123">
        <f t="shared" si="22"/>
        <v>0</v>
      </c>
      <c r="AA342" s="123">
        <f t="shared" si="23"/>
        <v>0</v>
      </c>
      <c r="AB342" s="123" t="str">
        <f t="shared" si="24"/>
        <v/>
      </c>
      <c r="AC342" s="123" t="str">
        <f t="shared" si="25"/>
        <v/>
      </c>
      <c r="AD342" s="123" t="str">
        <f t="shared" si="26"/>
        <v/>
      </c>
      <c r="AE342" s="123" t="str">
        <f t="shared" si="27"/>
        <v/>
      </c>
      <c r="AF342" s="97"/>
      <c r="AG342" s="97"/>
      <c r="AH342" s="97"/>
      <c r="AI342" s="97"/>
      <c r="AJ342" s="97"/>
      <c r="AK342" s="97"/>
      <c r="AM342" s="101">
        <v>1</v>
      </c>
    </row>
    <row r="343" spans="1:39" ht="15.75" customHeight="1" x14ac:dyDescent="0.25">
      <c r="A343" s="119" t="s">
        <v>123</v>
      </c>
      <c r="B343" s="104" t="s">
        <v>466</v>
      </c>
      <c r="C343" s="104" t="s">
        <v>467</v>
      </c>
      <c r="D343" s="104" t="s">
        <v>265</v>
      </c>
      <c r="E343" s="104" t="s">
        <v>266</v>
      </c>
      <c r="F343" s="120">
        <v>2</v>
      </c>
      <c r="G343" s="120">
        <v>2</v>
      </c>
      <c r="H343" s="120">
        <v>0</v>
      </c>
      <c r="I343" s="104" t="s">
        <v>467</v>
      </c>
      <c r="J343" s="104"/>
      <c r="K343" s="104" t="s">
        <v>468</v>
      </c>
      <c r="L343" s="104"/>
      <c r="M343" s="104" t="s">
        <v>467</v>
      </c>
      <c r="N343" s="104" t="s">
        <v>469</v>
      </c>
      <c r="O343" s="104"/>
      <c r="P343" s="104"/>
      <c r="Q343" s="104"/>
      <c r="R343" s="123">
        <f t="shared" si="14"/>
        <v>0</v>
      </c>
      <c r="S343" s="123">
        <f t="shared" si="15"/>
        <v>0</v>
      </c>
      <c r="T343" s="123">
        <f t="shared" si="16"/>
        <v>0</v>
      </c>
      <c r="U343" s="123">
        <f t="shared" si="17"/>
        <v>0</v>
      </c>
      <c r="V343" s="123">
        <f t="shared" si="18"/>
        <v>0</v>
      </c>
      <c r="W343" s="123">
        <f t="shared" si="19"/>
        <v>0</v>
      </c>
      <c r="X343" s="123">
        <f t="shared" si="20"/>
        <v>0</v>
      </c>
      <c r="Y343" s="123">
        <f t="shared" si="21"/>
        <v>0</v>
      </c>
      <c r="Z343" s="123">
        <f t="shared" si="22"/>
        <v>0</v>
      </c>
      <c r="AA343" s="123">
        <f t="shared" si="23"/>
        <v>0</v>
      </c>
      <c r="AB343" s="123" t="str">
        <f t="shared" si="24"/>
        <v/>
      </c>
      <c r="AC343" s="123" t="str">
        <f t="shared" si="25"/>
        <v/>
      </c>
      <c r="AD343" s="123" t="str">
        <f t="shared" si="26"/>
        <v/>
      </c>
      <c r="AE343" s="123" t="str">
        <f t="shared" si="27"/>
        <v/>
      </c>
      <c r="AF343" s="97"/>
      <c r="AG343" s="97"/>
      <c r="AH343" s="97"/>
      <c r="AI343" s="97"/>
      <c r="AJ343" s="97"/>
      <c r="AK343" s="97"/>
      <c r="AM343" s="101">
        <v>1</v>
      </c>
    </row>
    <row r="344" spans="1:39" ht="15.75" customHeight="1" x14ac:dyDescent="0.25">
      <c r="A344" s="119" t="s">
        <v>123</v>
      </c>
      <c r="B344" s="104" t="s">
        <v>470</v>
      </c>
      <c r="C344" s="104" t="s">
        <v>471</v>
      </c>
      <c r="D344" s="104" t="s">
        <v>265</v>
      </c>
      <c r="E344" s="104" t="s">
        <v>266</v>
      </c>
      <c r="F344" s="120">
        <v>2</v>
      </c>
      <c r="G344" s="120">
        <v>2</v>
      </c>
      <c r="H344" s="120">
        <v>0</v>
      </c>
      <c r="I344" s="104" t="s">
        <v>471</v>
      </c>
      <c r="J344" s="104"/>
      <c r="K344" s="104" t="s">
        <v>472</v>
      </c>
      <c r="L344" s="104"/>
      <c r="M344" s="104" t="s">
        <v>471</v>
      </c>
      <c r="N344" s="104" t="s">
        <v>473</v>
      </c>
      <c r="O344" s="104"/>
      <c r="P344" s="104"/>
      <c r="Q344" s="104"/>
      <c r="R344" s="123">
        <f t="shared" si="14"/>
        <v>0</v>
      </c>
      <c r="S344" s="123">
        <f t="shared" si="15"/>
        <v>0</v>
      </c>
      <c r="T344" s="123">
        <f t="shared" si="16"/>
        <v>0</v>
      </c>
      <c r="U344" s="123">
        <f t="shared" si="17"/>
        <v>0</v>
      </c>
      <c r="V344" s="123">
        <f t="shared" si="18"/>
        <v>0</v>
      </c>
      <c r="W344" s="123">
        <f t="shared" si="19"/>
        <v>0</v>
      </c>
      <c r="X344" s="123">
        <f t="shared" si="20"/>
        <v>0</v>
      </c>
      <c r="Y344" s="123">
        <f t="shared" si="21"/>
        <v>0</v>
      </c>
      <c r="Z344" s="123">
        <f t="shared" si="22"/>
        <v>0</v>
      </c>
      <c r="AA344" s="123">
        <f t="shared" si="23"/>
        <v>0</v>
      </c>
      <c r="AB344" s="123" t="str">
        <f t="shared" si="24"/>
        <v/>
      </c>
      <c r="AC344" s="123" t="str">
        <f t="shared" si="25"/>
        <v/>
      </c>
      <c r="AD344" s="123" t="str">
        <f t="shared" si="26"/>
        <v/>
      </c>
      <c r="AE344" s="123" t="str">
        <f t="shared" si="27"/>
        <v/>
      </c>
      <c r="AF344" s="97"/>
      <c r="AG344" s="97"/>
      <c r="AH344" s="97"/>
      <c r="AI344" s="97"/>
      <c r="AJ344" s="97"/>
      <c r="AK344" s="97"/>
      <c r="AM344" s="101">
        <v>1</v>
      </c>
    </row>
    <row r="345" spans="1:39" ht="15.75" customHeight="1" x14ac:dyDescent="0.25">
      <c r="A345" s="119" t="s">
        <v>123</v>
      </c>
      <c r="B345" s="104" t="s">
        <v>474</v>
      </c>
      <c r="C345" s="104" t="s">
        <v>475</v>
      </c>
      <c r="D345" s="104" t="s">
        <v>265</v>
      </c>
      <c r="E345" s="104" t="s">
        <v>266</v>
      </c>
      <c r="F345" s="120">
        <v>3</v>
      </c>
      <c r="G345" s="120">
        <v>2</v>
      </c>
      <c r="H345" s="120">
        <v>0</v>
      </c>
      <c r="I345" s="104" t="s">
        <v>475</v>
      </c>
      <c r="J345" s="104"/>
      <c r="K345" s="104" t="s">
        <v>476</v>
      </c>
      <c r="L345" s="104"/>
      <c r="M345" s="104" t="s">
        <v>477</v>
      </c>
      <c r="N345" s="104" t="s">
        <v>478</v>
      </c>
      <c r="O345" s="104" t="s">
        <v>479</v>
      </c>
      <c r="P345" s="104" t="s">
        <v>480</v>
      </c>
      <c r="Q345" s="104" t="s">
        <v>481</v>
      </c>
      <c r="R345" s="123">
        <f t="shared" si="14"/>
        <v>0</v>
      </c>
      <c r="S345" s="123">
        <f t="shared" si="15"/>
        <v>0</v>
      </c>
      <c r="T345" s="123">
        <f t="shared" si="16"/>
        <v>0</v>
      </c>
      <c r="U345" s="123">
        <f t="shared" si="17"/>
        <v>0</v>
      </c>
      <c r="V345" s="123">
        <f t="shared" si="18"/>
        <v>0</v>
      </c>
      <c r="W345" s="123">
        <f t="shared" si="19"/>
        <v>0</v>
      </c>
      <c r="X345" s="123">
        <f t="shared" si="20"/>
        <v>0</v>
      </c>
      <c r="Y345" s="123">
        <f t="shared" si="21"/>
        <v>0</v>
      </c>
      <c r="Z345" s="123">
        <f t="shared" si="22"/>
        <v>0</v>
      </c>
      <c r="AA345" s="123">
        <f t="shared" si="23"/>
        <v>0</v>
      </c>
      <c r="AB345" s="123" t="str">
        <f t="shared" si="24"/>
        <v/>
      </c>
      <c r="AC345" s="123" t="str">
        <f t="shared" si="25"/>
        <v/>
      </c>
      <c r="AD345" s="123" t="str">
        <f t="shared" si="26"/>
        <v/>
      </c>
      <c r="AE345" s="123" t="str">
        <f t="shared" si="27"/>
        <v/>
      </c>
      <c r="AF345" s="97"/>
      <c r="AG345" s="97"/>
      <c r="AH345" s="97"/>
      <c r="AI345" s="97"/>
      <c r="AJ345" s="97"/>
      <c r="AK345" s="97"/>
      <c r="AM345" s="101">
        <v>1</v>
      </c>
    </row>
    <row r="346" spans="1:39" ht="15.75" customHeight="1" x14ac:dyDescent="0.25">
      <c r="A346" s="119" t="s">
        <v>123</v>
      </c>
      <c r="B346" s="104" t="s">
        <v>482</v>
      </c>
      <c r="C346" s="104" t="s">
        <v>483</v>
      </c>
      <c r="D346" s="104" t="s">
        <v>301</v>
      </c>
      <c r="E346" s="104" t="s">
        <v>266</v>
      </c>
      <c r="F346" s="120">
        <v>1</v>
      </c>
      <c r="G346" s="120">
        <v>0</v>
      </c>
      <c r="H346" s="120">
        <v>3</v>
      </c>
      <c r="I346" s="104"/>
      <c r="J346" s="104" t="s">
        <v>483</v>
      </c>
      <c r="K346" s="104"/>
      <c r="L346" s="104" t="s">
        <v>484</v>
      </c>
      <c r="M346" s="104" t="s">
        <v>485</v>
      </c>
      <c r="N346" s="104" t="s">
        <v>479</v>
      </c>
      <c r="O346" s="104" t="s">
        <v>486</v>
      </c>
      <c r="P346" s="104"/>
      <c r="Q346" s="104"/>
      <c r="R346" s="123">
        <f t="shared" si="14"/>
        <v>0</v>
      </c>
      <c r="S346" s="123">
        <f t="shared" si="15"/>
        <v>0</v>
      </c>
      <c r="T346" s="123">
        <f t="shared" si="16"/>
        <v>0</v>
      </c>
      <c r="U346" s="123">
        <f t="shared" si="17"/>
        <v>0</v>
      </c>
      <c r="V346" s="123">
        <f t="shared" si="18"/>
        <v>0</v>
      </c>
      <c r="W346" s="123">
        <f t="shared" si="19"/>
        <v>0</v>
      </c>
      <c r="X346" s="123">
        <f t="shared" si="20"/>
        <v>0</v>
      </c>
      <c r="Y346" s="123">
        <f t="shared" si="21"/>
        <v>0</v>
      </c>
      <c r="Z346" s="123">
        <f t="shared" si="22"/>
        <v>0</v>
      </c>
      <c r="AA346" s="123">
        <f t="shared" si="23"/>
        <v>0</v>
      </c>
      <c r="AB346" s="123" t="str">
        <f t="shared" si="24"/>
        <v/>
      </c>
      <c r="AC346" s="123" t="str">
        <f t="shared" si="25"/>
        <v/>
      </c>
      <c r="AD346" s="123" t="str">
        <f t="shared" si="26"/>
        <v/>
      </c>
      <c r="AE346" s="123" t="str">
        <f t="shared" si="27"/>
        <v/>
      </c>
      <c r="AF346" s="97"/>
      <c r="AG346" s="97"/>
      <c r="AH346" s="97"/>
      <c r="AI346" s="97"/>
      <c r="AJ346" s="97"/>
      <c r="AK346" s="97"/>
      <c r="AM346" s="101">
        <v>1</v>
      </c>
    </row>
    <row r="347" spans="1:39" ht="15.75" customHeight="1" x14ac:dyDescent="0.25">
      <c r="A347" s="119" t="s">
        <v>123</v>
      </c>
      <c r="B347" s="104" t="s">
        <v>487</v>
      </c>
      <c r="C347" s="104" t="s">
        <v>462</v>
      </c>
      <c r="D347" s="104" t="s">
        <v>301</v>
      </c>
      <c r="E347" s="104" t="s">
        <v>266</v>
      </c>
      <c r="F347" s="120">
        <v>1</v>
      </c>
      <c r="G347" s="120">
        <v>0</v>
      </c>
      <c r="H347" s="120">
        <v>3</v>
      </c>
      <c r="I347" s="104"/>
      <c r="J347" s="104" t="s">
        <v>462</v>
      </c>
      <c r="K347" s="104"/>
      <c r="L347" s="104" t="s">
        <v>488</v>
      </c>
      <c r="M347" s="104" t="s">
        <v>462</v>
      </c>
      <c r="N347" s="104" t="s">
        <v>464</v>
      </c>
      <c r="O347" s="104" t="s">
        <v>465</v>
      </c>
      <c r="P347" s="104" t="s">
        <v>382</v>
      </c>
      <c r="Q347" s="104"/>
      <c r="R347" s="123">
        <f t="shared" si="14"/>
        <v>0</v>
      </c>
      <c r="S347" s="123">
        <f t="shared" si="15"/>
        <v>0</v>
      </c>
      <c r="T347" s="123">
        <f t="shared" si="16"/>
        <v>0</v>
      </c>
      <c r="U347" s="123">
        <f t="shared" si="17"/>
        <v>0</v>
      </c>
      <c r="V347" s="123">
        <f t="shared" si="18"/>
        <v>0</v>
      </c>
      <c r="W347" s="123">
        <f t="shared" si="19"/>
        <v>0</v>
      </c>
      <c r="X347" s="123">
        <f t="shared" si="20"/>
        <v>0</v>
      </c>
      <c r="Y347" s="123">
        <f t="shared" si="21"/>
        <v>0</v>
      </c>
      <c r="Z347" s="123">
        <f t="shared" si="22"/>
        <v>0</v>
      </c>
      <c r="AA347" s="123">
        <f t="shared" si="23"/>
        <v>0</v>
      </c>
      <c r="AB347" s="123" t="str">
        <f t="shared" si="24"/>
        <v/>
      </c>
      <c r="AC347" s="123" t="str">
        <f t="shared" si="25"/>
        <v/>
      </c>
      <c r="AD347" s="123" t="str">
        <f t="shared" si="26"/>
        <v/>
      </c>
      <c r="AE347" s="123" t="str">
        <f t="shared" si="27"/>
        <v/>
      </c>
      <c r="AF347" s="97"/>
      <c r="AG347" s="97"/>
      <c r="AH347" s="97"/>
      <c r="AI347" s="97"/>
      <c r="AJ347" s="97"/>
      <c r="AK347" s="97"/>
      <c r="AM347" s="101">
        <v>1</v>
      </c>
    </row>
    <row r="348" spans="1:39" ht="15.75" customHeight="1" x14ac:dyDescent="0.25">
      <c r="A348" s="119" t="s">
        <v>123</v>
      </c>
      <c r="B348" s="104" t="s">
        <v>489</v>
      </c>
      <c r="C348" s="104" t="s">
        <v>467</v>
      </c>
      <c r="D348" s="104" t="s">
        <v>301</v>
      </c>
      <c r="E348" s="104" t="s">
        <v>266</v>
      </c>
      <c r="F348" s="120">
        <v>2</v>
      </c>
      <c r="G348" s="120">
        <v>0</v>
      </c>
      <c r="H348" s="120">
        <v>2</v>
      </c>
      <c r="I348" s="104"/>
      <c r="J348" s="104" t="s">
        <v>467</v>
      </c>
      <c r="K348" s="104"/>
      <c r="L348" s="104" t="s">
        <v>490</v>
      </c>
      <c r="M348" s="104" t="s">
        <v>467</v>
      </c>
      <c r="N348" s="104" t="s">
        <v>469</v>
      </c>
      <c r="O348" s="104"/>
      <c r="P348" s="104"/>
      <c r="Q348" s="104"/>
      <c r="R348" s="123">
        <f t="shared" si="14"/>
        <v>0</v>
      </c>
      <c r="S348" s="123">
        <f t="shared" si="15"/>
        <v>0</v>
      </c>
      <c r="T348" s="123">
        <f t="shared" si="16"/>
        <v>0</v>
      </c>
      <c r="U348" s="123">
        <f t="shared" si="17"/>
        <v>0</v>
      </c>
      <c r="V348" s="123">
        <f t="shared" si="18"/>
        <v>0</v>
      </c>
      <c r="W348" s="123">
        <f t="shared" si="19"/>
        <v>0</v>
      </c>
      <c r="X348" s="123">
        <f t="shared" si="20"/>
        <v>0</v>
      </c>
      <c r="Y348" s="123">
        <f t="shared" si="21"/>
        <v>0</v>
      </c>
      <c r="Z348" s="123">
        <f t="shared" si="22"/>
        <v>0</v>
      </c>
      <c r="AA348" s="123">
        <f t="shared" si="23"/>
        <v>0</v>
      </c>
      <c r="AB348" s="123" t="str">
        <f t="shared" si="24"/>
        <v/>
      </c>
      <c r="AC348" s="123" t="str">
        <f t="shared" si="25"/>
        <v/>
      </c>
      <c r="AD348" s="123" t="str">
        <f t="shared" si="26"/>
        <v/>
      </c>
      <c r="AE348" s="123" t="str">
        <f t="shared" si="27"/>
        <v/>
      </c>
      <c r="AF348" s="97"/>
      <c r="AG348" s="97"/>
      <c r="AH348" s="97"/>
      <c r="AI348" s="97"/>
      <c r="AJ348" s="97"/>
      <c r="AK348" s="97"/>
      <c r="AM348" s="101">
        <v>1</v>
      </c>
    </row>
    <row r="349" spans="1:39" ht="15.75" customHeight="1" x14ac:dyDescent="0.25">
      <c r="A349" s="119" t="s">
        <v>123</v>
      </c>
      <c r="B349" s="104" t="s">
        <v>491</v>
      </c>
      <c r="C349" s="104" t="s">
        <v>471</v>
      </c>
      <c r="D349" s="104" t="s">
        <v>301</v>
      </c>
      <c r="E349" s="104" t="s">
        <v>266</v>
      </c>
      <c r="F349" s="120">
        <v>2</v>
      </c>
      <c r="G349" s="120">
        <v>0</v>
      </c>
      <c r="H349" s="120">
        <v>2</v>
      </c>
      <c r="I349" s="104"/>
      <c r="J349" s="104" t="s">
        <v>471</v>
      </c>
      <c r="K349" s="104"/>
      <c r="L349" s="104" t="s">
        <v>492</v>
      </c>
      <c r="M349" s="104" t="s">
        <v>471</v>
      </c>
      <c r="N349" s="104" t="s">
        <v>473</v>
      </c>
      <c r="O349" s="104"/>
      <c r="P349" s="104"/>
      <c r="Q349" s="104"/>
      <c r="R349" s="123">
        <f t="shared" si="14"/>
        <v>0</v>
      </c>
      <c r="S349" s="123">
        <f t="shared" si="15"/>
        <v>0</v>
      </c>
      <c r="T349" s="123">
        <f t="shared" si="16"/>
        <v>0</v>
      </c>
      <c r="U349" s="123">
        <f t="shared" si="17"/>
        <v>0</v>
      </c>
      <c r="V349" s="123">
        <f t="shared" si="18"/>
        <v>0</v>
      </c>
      <c r="W349" s="123">
        <f t="shared" si="19"/>
        <v>0</v>
      </c>
      <c r="X349" s="123">
        <f t="shared" si="20"/>
        <v>0</v>
      </c>
      <c r="Y349" s="123">
        <f t="shared" si="21"/>
        <v>0</v>
      </c>
      <c r="Z349" s="123">
        <f t="shared" si="22"/>
        <v>0</v>
      </c>
      <c r="AA349" s="123">
        <f t="shared" si="23"/>
        <v>0</v>
      </c>
      <c r="AB349" s="123" t="str">
        <f t="shared" si="24"/>
        <v/>
      </c>
      <c r="AC349" s="123" t="str">
        <f t="shared" si="25"/>
        <v/>
      </c>
      <c r="AD349" s="123" t="str">
        <f t="shared" si="26"/>
        <v/>
      </c>
      <c r="AE349" s="123" t="str">
        <f t="shared" si="27"/>
        <v/>
      </c>
      <c r="AF349" s="97"/>
      <c r="AG349" s="97"/>
      <c r="AH349" s="97"/>
      <c r="AI349" s="97"/>
      <c r="AJ349" s="97"/>
      <c r="AK349" s="97"/>
      <c r="AM349" s="101">
        <v>1</v>
      </c>
    </row>
    <row r="350" spans="1:39" ht="15.75" customHeight="1" x14ac:dyDescent="0.25">
      <c r="A350" s="119" t="s">
        <v>123</v>
      </c>
      <c r="B350" s="104" t="s">
        <v>493</v>
      </c>
      <c r="C350" s="104" t="s">
        <v>494</v>
      </c>
      <c r="D350" s="104" t="s">
        <v>301</v>
      </c>
      <c r="E350" s="104" t="s">
        <v>266</v>
      </c>
      <c r="F350" s="120">
        <v>3</v>
      </c>
      <c r="G350" s="120">
        <v>0</v>
      </c>
      <c r="H350" s="120">
        <v>2</v>
      </c>
      <c r="I350" s="104"/>
      <c r="J350" s="104" t="s">
        <v>494</v>
      </c>
      <c r="K350" s="104"/>
      <c r="L350" s="104" t="s">
        <v>495</v>
      </c>
      <c r="M350" s="104" t="s">
        <v>494</v>
      </c>
      <c r="N350" s="104" t="s">
        <v>496</v>
      </c>
      <c r="O350" s="104" t="s">
        <v>497</v>
      </c>
      <c r="P350" s="104" t="s">
        <v>478</v>
      </c>
      <c r="Q350" s="104" t="s">
        <v>481</v>
      </c>
      <c r="R350" s="123">
        <f t="shared" si="14"/>
        <v>0</v>
      </c>
      <c r="S350" s="123">
        <f t="shared" si="15"/>
        <v>0</v>
      </c>
      <c r="T350" s="123">
        <f t="shared" si="16"/>
        <v>0</v>
      </c>
      <c r="U350" s="123">
        <f t="shared" si="17"/>
        <v>0</v>
      </c>
      <c r="V350" s="123">
        <f t="shared" si="18"/>
        <v>0</v>
      </c>
      <c r="W350" s="123">
        <f t="shared" si="19"/>
        <v>0</v>
      </c>
      <c r="X350" s="123">
        <f t="shared" si="20"/>
        <v>0</v>
      </c>
      <c r="Y350" s="123">
        <f t="shared" si="21"/>
        <v>0</v>
      </c>
      <c r="Z350" s="123">
        <f t="shared" si="22"/>
        <v>0</v>
      </c>
      <c r="AA350" s="123">
        <f t="shared" si="23"/>
        <v>0</v>
      </c>
      <c r="AB350" s="123" t="str">
        <f t="shared" si="24"/>
        <v/>
      </c>
      <c r="AC350" s="123" t="str">
        <f t="shared" si="25"/>
        <v/>
      </c>
      <c r="AD350" s="123" t="str">
        <f t="shared" si="26"/>
        <v/>
      </c>
      <c r="AE350" s="123" t="str">
        <f t="shared" si="27"/>
        <v/>
      </c>
      <c r="AF350" s="97"/>
      <c r="AG350" s="97"/>
      <c r="AH350" s="97"/>
      <c r="AI350" s="97"/>
      <c r="AJ350" s="97"/>
      <c r="AK350" s="97"/>
      <c r="AM350" s="101">
        <v>1</v>
      </c>
    </row>
    <row r="351" spans="1:39" ht="15.75" customHeight="1" x14ac:dyDescent="0.25">
      <c r="A351" s="119" t="s">
        <v>125</v>
      </c>
      <c r="B351" s="104" t="s">
        <v>498</v>
      </c>
      <c r="C351" s="104" t="s">
        <v>124</v>
      </c>
      <c r="D351" s="104" t="s">
        <v>265</v>
      </c>
      <c r="E351" s="104" t="s">
        <v>266</v>
      </c>
      <c r="F351" s="120">
        <v>1</v>
      </c>
      <c r="G351" s="120">
        <v>3</v>
      </c>
      <c r="H351" s="120">
        <v>0</v>
      </c>
      <c r="I351" s="104" t="s">
        <v>124</v>
      </c>
      <c r="J351" s="104"/>
      <c r="K351" s="104" t="s">
        <v>459</v>
      </c>
      <c r="L351" s="104"/>
      <c r="M351" s="104" t="s">
        <v>460</v>
      </c>
      <c r="N351" s="104"/>
      <c r="O351" s="104"/>
      <c r="P351" s="104"/>
      <c r="Q351" s="104"/>
      <c r="R351" s="123">
        <f t="shared" si="14"/>
        <v>0</v>
      </c>
      <c r="S351" s="123">
        <f t="shared" si="15"/>
        <v>0</v>
      </c>
      <c r="T351" s="123">
        <f t="shared" si="16"/>
        <v>0</v>
      </c>
      <c r="U351" s="123">
        <f t="shared" si="17"/>
        <v>0</v>
      </c>
      <c r="V351" s="123">
        <f t="shared" si="18"/>
        <v>0</v>
      </c>
      <c r="W351" s="123">
        <f t="shared" si="19"/>
        <v>0</v>
      </c>
      <c r="X351" s="123">
        <f t="shared" si="20"/>
        <v>0</v>
      </c>
      <c r="Y351" s="123">
        <f t="shared" si="21"/>
        <v>0</v>
      </c>
      <c r="Z351" s="123">
        <f t="shared" si="22"/>
        <v>0</v>
      </c>
      <c r="AA351" s="123">
        <f t="shared" si="23"/>
        <v>0</v>
      </c>
      <c r="AB351" s="123" t="str">
        <f t="shared" si="24"/>
        <v/>
      </c>
      <c r="AC351" s="123" t="str">
        <f t="shared" si="25"/>
        <v/>
      </c>
      <c r="AD351" s="123" t="str">
        <f t="shared" si="26"/>
        <v/>
      </c>
      <c r="AE351" s="123" t="str">
        <f t="shared" si="27"/>
        <v/>
      </c>
      <c r="AF351" s="97"/>
      <c r="AG351" s="97"/>
      <c r="AH351" s="97"/>
      <c r="AI351" s="97"/>
      <c r="AJ351" s="97"/>
      <c r="AK351" s="97"/>
      <c r="AM351" s="101">
        <v>1</v>
      </c>
    </row>
    <row r="352" spans="1:39" ht="15.75" customHeight="1" x14ac:dyDescent="0.25">
      <c r="A352" s="119" t="s">
        <v>125</v>
      </c>
      <c r="B352" s="104" t="s">
        <v>499</v>
      </c>
      <c r="C352" s="104" t="s">
        <v>462</v>
      </c>
      <c r="D352" s="104" t="s">
        <v>265</v>
      </c>
      <c r="E352" s="104" t="s">
        <v>266</v>
      </c>
      <c r="F352" s="120">
        <v>1</v>
      </c>
      <c r="G352" s="120">
        <v>3</v>
      </c>
      <c r="H352" s="120">
        <v>0</v>
      </c>
      <c r="I352" s="104" t="s">
        <v>462</v>
      </c>
      <c r="J352" s="104"/>
      <c r="K352" s="104" t="s">
        <v>463</v>
      </c>
      <c r="L352" s="104"/>
      <c r="M352" s="104" t="s">
        <v>462</v>
      </c>
      <c r="N352" s="104" t="s">
        <v>464</v>
      </c>
      <c r="O352" s="104" t="s">
        <v>465</v>
      </c>
      <c r="P352" s="104" t="s">
        <v>382</v>
      </c>
      <c r="Q352" s="104"/>
      <c r="R352" s="123">
        <f t="shared" si="14"/>
        <v>0</v>
      </c>
      <c r="S352" s="123">
        <f t="shared" si="15"/>
        <v>0</v>
      </c>
      <c r="T352" s="123">
        <f t="shared" si="16"/>
        <v>0</v>
      </c>
      <c r="U352" s="123">
        <f t="shared" si="17"/>
        <v>0</v>
      </c>
      <c r="V352" s="123">
        <f t="shared" si="18"/>
        <v>0</v>
      </c>
      <c r="W352" s="123">
        <f t="shared" si="19"/>
        <v>0</v>
      </c>
      <c r="X352" s="123">
        <f t="shared" si="20"/>
        <v>0</v>
      </c>
      <c r="Y352" s="123">
        <f t="shared" si="21"/>
        <v>0</v>
      </c>
      <c r="Z352" s="123">
        <f t="shared" si="22"/>
        <v>0</v>
      </c>
      <c r="AA352" s="123">
        <f t="shared" si="23"/>
        <v>0</v>
      </c>
      <c r="AB352" s="123" t="str">
        <f t="shared" si="24"/>
        <v/>
      </c>
      <c r="AC352" s="123" t="str">
        <f t="shared" si="25"/>
        <v/>
      </c>
      <c r="AD352" s="123" t="str">
        <f t="shared" si="26"/>
        <v/>
      </c>
      <c r="AE352" s="123" t="str">
        <f t="shared" si="27"/>
        <v/>
      </c>
      <c r="AF352" s="97"/>
      <c r="AG352" s="97"/>
      <c r="AH352" s="97"/>
      <c r="AI352" s="97"/>
      <c r="AJ352" s="97"/>
      <c r="AK352" s="97"/>
      <c r="AM352" s="101">
        <v>1</v>
      </c>
    </row>
    <row r="353" spans="1:39" ht="15.75" customHeight="1" x14ac:dyDescent="0.25">
      <c r="A353" s="119" t="s">
        <v>125</v>
      </c>
      <c r="B353" s="104" t="s">
        <v>500</v>
      </c>
      <c r="C353" s="104" t="s">
        <v>467</v>
      </c>
      <c r="D353" s="104" t="s">
        <v>265</v>
      </c>
      <c r="E353" s="104" t="s">
        <v>266</v>
      </c>
      <c r="F353" s="120">
        <v>2</v>
      </c>
      <c r="G353" s="120">
        <v>2</v>
      </c>
      <c r="H353" s="120">
        <v>0</v>
      </c>
      <c r="I353" s="104" t="s">
        <v>467</v>
      </c>
      <c r="J353" s="104"/>
      <c r="K353" s="104" t="s">
        <v>468</v>
      </c>
      <c r="L353" s="104"/>
      <c r="M353" s="104" t="s">
        <v>467</v>
      </c>
      <c r="N353" s="104" t="s">
        <v>469</v>
      </c>
      <c r="O353" s="104"/>
      <c r="P353" s="104"/>
      <c r="Q353" s="104"/>
      <c r="R353" s="123">
        <f t="shared" si="14"/>
        <v>0</v>
      </c>
      <c r="S353" s="123">
        <f t="shared" si="15"/>
        <v>0</v>
      </c>
      <c r="T353" s="123">
        <f t="shared" si="16"/>
        <v>0</v>
      </c>
      <c r="U353" s="123">
        <f t="shared" si="17"/>
        <v>0</v>
      </c>
      <c r="V353" s="123">
        <f t="shared" si="18"/>
        <v>0</v>
      </c>
      <c r="W353" s="123">
        <f t="shared" si="19"/>
        <v>0</v>
      </c>
      <c r="X353" s="123">
        <f t="shared" si="20"/>
        <v>0</v>
      </c>
      <c r="Y353" s="123">
        <f t="shared" si="21"/>
        <v>0</v>
      </c>
      <c r="Z353" s="123">
        <f t="shared" si="22"/>
        <v>0</v>
      </c>
      <c r="AA353" s="123">
        <f t="shared" si="23"/>
        <v>0</v>
      </c>
      <c r="AB353" s="123" t="str">
        <f t="shared" si="24"/>
        <v/>
      </c>
      <c r="AC353" s="123" t="str">
        <f t="shared" si="25"/>
        <v/>
      </c>
      <c r="AD353" s="123" t="str">
        <f t="shared" si="26"/>
        <v/>
      </c>
      <c r="AE353" s="123" t="str">
        <f t="shared" si="27"/>
        <v/>
      </c>
      <c r="AF353" s="97"/>
      <c r="AG353" s="97"/>
      <c r="AH353" s="97"/>
      <c r="AI353" s="97"/>
      <c r="AJ353" s="97"/>
      <c r="AK353" s="97"/>
      <c r="AM353" s="101">
        <v>1</v>
      </c>
    </row>
    <row r="354" spans="1:39" ht="15.75" customHeight="1" x14ac:dyDescent="0.25">
      <c r="A354" s="119" t="s">
        <v>125</v>
      </c>
      <c r="B354" s="104" t="s">
        <v>501</v>
      </c>
      <c r="C354" s="104" t="s">
        <v>471</v>
      </c>
      <c r="D354" s="104" t="s">
        <v>265</v>
      </c>
      <c r="E354" s="104" t="s">
        <v>266</v>
      </c>
      <c r="F354" s="120">
        <v>2</v>
      </c>
      <c r="G354" s="120">
        <v>2</v>
      </c>
      <c r="H354" s="120">
        <v>0</v>
      </c>
      <c r="I354" s="104" t="s">
        <v>471</v>
      </c>
      <c r="J354" s="104"/>
      <c r="K354" s="104" t="s">
        <v>472</v>
      </c>
      <c r="L354" s="104"/>
      <c r="M354" s="104" t="s">
        <v>471</v>
      </c>
      <c r="N354" s="104" t="s">
        <v>473</v>
      </c>
      <c r="O354" s="104"/>
      <c r="P354" s="104"/>
      <c r="Q354" s="104"/>
      <c r="R354" s="123">
        <f t="shared" si="14"/>
        <v>0</v>
      </c>
      <c r="S354" s="123">
        <f t="shared" si="15"/>
        <v>0</v>
      </c>
      <c r="T354" s="123">
        <f t="shared" si="16"/>
        <v>0</v>
      </c>
      <c r="U354" s="123">
        <f t="shared" si="17"/>
        <v>0</v>
      </c>
      <c r="V354" s="123">
        <f t="shared" si="18"/>
        <v>0</v>
      </c>
      <c r="W354" s="123">
        <f t="shared" si="19"/>
        <v>0</v>
      </c>
      <c r="X354" s="123">
        <f t="shared" si="20"/>
        <v>0</v>
      </c>
      <c r="Y354" s="123">
        <f t="shared" si="21"/>
        <v>0</v>
      </c>
      <c r="Z354" s="123">
        <f t="shared" si="22"/>
        <v>0</v>
      </c>
      <c r="AA354" s="123">
        <f t="shared" si="23"/>
        <v>0</v>
      </c>
      <c r="AB354" s="123" t="str">
        <f t="shared" si="24"/>
        <v/>
      </c>
      <c r="AC354" s="123" t="str">
        <f t="shared" si="25"/>
        <v/>
      </c>
      <c r="AD354" s="123" t="str">
        <f t="shared" si="26"/>
        <v/>
      </c>
      <c r="AE354" s="123" t="str">
        <f t="shared" si="27"/>
        <v/>
      </c>
      <c r="AF354" s="97"/>
      <c r="AG354" s="97"/>
      <c r="AH354" s="97"/>
      <c r="AI354" s="97"/>
      <c r="AJ354" s="97"/>
      <c r="AK354" s="97"/>
      <c r="AM354" s="101">
        <v>1</v>
      </c>
    </row>
    <row r="355" spans="1:39" ht="15.75" customHeight="1" x14ac:dyDescent="0.25">
      <c r="A355" s="119" t="s">
        <v>125</v>
      </c>
      <c r="B355" s="104" t="s">
        <v>502</v>
      </c>
      <c r="C355" s="104" t="s">
        <v>475</v>
      </c>
      <c r="D355" s="104" t="s">
        <v>265</v>
      </c>
      <c r="E355" s="104" t="s">
        <v>266</v>
      </c>
      <c r="F355" s="120">
        <v>3</v>
      </c>
      <c r="G355" s="120">
        <v>2</v>
      </c>
      <c r="H355" s="120">
        <v>0</v>
      </c>
      <c r="I355" s="104" t="s">
        <v>475</v>
      </c>
      <c r="J355" s="104"/>
      <c r="K355" s="104" t="s">
        <v>476</v>
      </c>
      <c r="L355" s="104"/>
      <c r="M355" s="104" t="s">
        <v>477</v>
      </c>
      <c r="N355" s="104" t="s">
        <v>478</v>
      </c>
      <c r="O355" s="104" t="s">
        <v>479</v>
      </c>
      <c r="P355" s="104" t="s">
        <v>480</v>
      </c>
      <c r="Q355" s="104" t="s">
        <v>481</v>
      </c>
      <c r="R355" s="123">
        <f t="shared" si="14"/>
        <v>0</v>
      </c>
      <c r="S355" s="123">
        <f t="shared" si="15"/>
        <v>0</v>
      </c>
      <c r="T355" s="123">
        <f t="shared" si="16"/>
        <v>0</v>
      </c>
      <c r="U355" s="123">
        <f t="shared" si="17"/>
        <v>0</v>
      </c>
      <c r="V355" s="123">
        <f t="shared" si="18"/>
        <v>0</v>
      </c>
      <c r="W355" s="123">
        <f t="shared" si="19"/>
        <v>0</v>
      </c>
      <c r="X355" s="123">
        <f t="shared" si="20"/>
        <v>0</v>
      </c>
      <c r="Y355" s="123">
        <f t="shared" si="21"/>
        <v>0</v>
      </c>
      <c r="Z355" s="123">
        <f t="shared" si="22"/>
        <v>0</v>
      </c>
      <c r="AA355" s="123">
        <f t="shared" si="23"/>
        <v>0</v>
      </c>
      <c r="AB355" s="123" t="str">
        <f t="shared" si="24"/>
        <v/>
      </c>
      <c r="AC355" s="123" t="str">
        <f t="shared" si="25"/>
        <v/>
      </c>
      <c r="AD355" s="123" t="str">
        <f t="shared" si="26"/>
        <v/>
      </c>
      <c r="AE355" s="123" t="str">
        <f t="shared" si="27"/>
        <v/>
      </c>
      <c r="AF355" s="97"/>
      <c r="AG355" s="97"/>
      <c r="AH355" s="97"/>
      <c r="AI355" s="97"/>
      <c r="AJ355" s="97"/>
      <c r="AK355" s="97"/>
      <c r="AM355" s="101">
        <v>1</v>
      </c>
    </row>
    <row r="356" spans="1:39" ht="15.75" customHeight="1" x14ac:dyDescent="0.25">
      <c r="A356" s="119" t="s">
        <v>125</v>
      </c>
      <c r="B356" s="104" t="s">
        <v>503</v>
      </c>
      <c r="C356" s="104" t="s">
        <v>483</v>
      </c>
      <c r="D356" s="104" t="s">
        <v>301</v>
      </c>
      <c r="E356" s="104" t="s">
        <v>266</v>
      </c>
      <c r="F356" s="120">
        <v>1</v>
      </c>
      <c r="G356" s="120">
        <v>0</v>
      </c>
      <c r="H356" s="120">
        <v>3</v>
      </c>
      <c r="I356" s="104"/>
      <c r="J356" s="104" t="s">
        <v>483</v>
      </c>
      <c r="K356" s="104"/>
      <c r="L356" s="104" t="s">
        <v>484</v>
      </c>
      <c r="M356" s="104" t="s">
        <v>485</v>
      </c>
      <c r="N356" s="104" t="s">
        <v>479</v>
      </c>
      <c r="O356" s="104" t="s">
        <v>486</v>
      </c>
      <c r="P356" s="104"/>
      <c r="Q356" s="104"/>
      <c r="R356" s="123">
        <f t="shared" si="14"/>
        <v>0</v>
      </c>
      <c r="S356" s="123">
        <f t="shared" si="15"/>
        <v>0</v>
      </c>
      <c r="T356" s="123">
        <f t="shared" si="16"/>
        <v>0</v>
      </c>
      <c r="U356" s="123">
        <f t="shared" si="17"/>
        <v>0</v>
      </c>
      <c r="V356" s="123">
        <f t="shared" si="18"/>
        <v>0</v>
      </c>
      <c r="W356" s="123">
        <f t="shared" si="19"/>
        <v>0</v>
      </c>
      <c r="X356" s="123">
        <f t="shared" si="20"/>
        <v>0</v>
      </c>
      <c r="Y356" s="123">
        <f t="shared" si="21"/>
        <v>0</v>
      </c>
      <c r="Z356" s="123">
        <f t="shared" si="22"/>
        <v>0</v>
      </c>
      <c r="AA356" s="123">
        <f t="shared" si="23"/>
        <v>0</v>
      </c>
      <c r="AB356" s="123" t="str">
        <f t="shared" si="24"/>
        <v/>
      </c>
      <c r="AC356" s="123" t="str">
        <f t="shared" si="25"/>
        <v/>
      </c>
      <c r="AD356" s="123" t="str">
        <f t="shared" si="26"/>
        <v/>
      </c>
      <c r="AE356" s="123" t="str">
        <f t="shared" si="27"/>
        <v/>
      </c>
      <c r="AF356" s="97"/>
      <c r="AG356" s="97"/>
      <c r="AH356" s="97"/>
      <c r="AI356" s="97"/>
      <c r="AJ356" s="97"/>
      <c r="AK356" s="97"/>
      <c r="AM356" s="101">
        <v>1</v>
      </c>
    </row>
    <row r="357" spans="1:39" ht="15.75" customHeight="1" x14ac:dyDescent="0.25">
      <c r="A357" s="119" t="s">
        <v>125</v>
      </c>
      <c r="B357" s="104" t="s">
        <v>504</v>
      </c>
      <c r="C357" s="104" t="s">
        <v>462</v>
      </c>
      <c r="D357" s="104" t="s">
        <v>301</v>
      </c>
      <c r="E357" s="104" t="s">
        <v>266</v>
      </c>
      <c r="F357" s="120">
        <v>1</v>
      </c>
      <c r="G357" s="120">
        <v>0</v>
      </c>
      <c r="H357" s="120">
        <v>3</v>
      </c>
      <c r="I357" s="104"/>
      <c r="J357" s="104" t="s">
        <v>462</v>
      </c>
      <c r="K357" s="104"/>
      <c r="L357" s="104" t="s">
        <v>488</v>
      </c>
      <c r="M357" s="104" t="s">
        <v>462</v>
      </c>
      <c r="N357" s="104" t="s">
        <v>464</v>
      </c>
      <c r="O357" s="104" t="s">
        <v>465</v>
      </c>
      <c r="P357" s="104" t="s">
        <v>382</v>
      </c>
      <c r="Q357" s="104"/>
      <c r="R357" s="123">
        <f t="shared" si="14"/>
        <v>0</v>
      </c>
      <c r="S357" s="123">
        <f t="shared" si="15"/>
        <v>0</v>
      </c>
      <c r="T357" s="123">
        <f t="shared" si="16"/>
        <v>0</v>
      </c>
      <c r="U357" s="123">
        <f t="shared" si="17"/>
        <v>0</v>
      </c>
      <c r="V357" s="123">
        <f t="shared" si="18"/>
        <v>0</v>
      </c>
      <c r="W357" s="123">
        <f t="shared" si="19"/>
        <v>0</v>
      </c>
      <c r="X357" s="123">
        <f t="shared" si="20"/>
        <v>0</v>
      </c>
      <c r="Y357" s="123">
        <f t="shared" si="21"/>
        <v>0</v>
      </c>
      <c r="Z357" s="123">
        <f t="shared" si="22"/>
        <v>0</v>
      </c>
      <c r="AA357" s="123">
        <f t="shared" si="23"/>
        <v>0</v>
      </c>
      <c r="AB357" s="123" t="str">
        <f t="shared" si="24"/>
        <v/>
      </c>
      <c r="AC357" s="123" t="str">
        <f t="shared" si="25"/>
        <v/>
      </c>
      <c r="AD357" s="123" t="str">
        <f t="shared" si="26"/>
        <v/>
      </c>
      <c r="AE357" s="123" t="str">
        <f t="shared" si="27"/>
        <v/>
      </c>
      <c r="AF357" s="97"/>
      <c r="AG357" s="97"/>
      <c r="AH357" s="97"/>
      <c r="AI357" s="97"/>
      <c r="AJ357" s="97"/>
      <c r="AK357" s="97"/>
      <c r="AM357" s="101">
        <v>1</v>
      </c>
    </row>
    <row r="358" spans="1:39" ht="15.75" customHeight="1" x14ac:dyDescent="0.25">
      <c r="A358" s="119" t="s">
        <v>125</v>
      </c>
      <c r="B358" s="104" t="s">
        <v>505</v>
      </c>
      <c r="C358" s="104" t="s">
        <v>467</v>
      </c>
      <c r="D358" s="104" t="s">
        <v>301</v>
      </c>
      <c r="E358" s="104" t="s">
        <v>266</v>
      </c>
      <c r="F358" s="120">
        <v>2</v>
      </c>
      <c r="G358" s="120">
        <v>0</v>
      </c>
      <c r="H358" s="120">
        <v>2</v>
      </c>
      <c r="I358" s="104"/>
      <c r="J358" s="104" t="s">
        <v>467</v>
      </c>
      <c r="K358" s="104"/>
      <c r="L358" s="104" t="s">
        <v>490</v>
      </c>
      <c r="M358" s="104" t="s">
        <v>467</v>
      </c>
      <c r="N358" s="104" t="s">
        <v>469</v>
      </c>
      <c r="O358" s="104"/>
      <c r="P358" s="104"/>
      <c r="Q358" s="104"/>
      <c r="R358" s="123">
        <f t="shared" si="14"/>
        <v>0</v>
      </c>
      <c r="S358" s="123">
        <f t="shared" si="15"/>
        <v>0</v>
      </c>
      <c r="T358" s="123">
        <f t="shared" si="16"/>
        <v>0</v>
      </c>
      <c r="U358" s="123">
        <f t="shared" si="17"/>
        <v>0</v>
      </c>
      <c r="V358" s="123">
        <f t="shared" si="18"/>
        <v>0</v>
      </c>
      <c r="W358" s="123">
        <f t="shared" si="19"/>
        <v>0</v>
      </c>
      <c r="X358" s="123">
        <f t="shared" si="20"/>
        <v>0</v>
      </c>
      <c r="Y358" s="123">
        <f t="shared" si="21"/>
        <v>0</v>
      </c>
      <c r="Z358" s="123">
        <f t="shared" si="22"/>
        <v>0</v>
      </c>
      <c r="AA358" s="123">
        <f t="shared" si="23"/>
        <v>0</v>
      </c>
      <c r="AB358" s="123" t="str">
        <f t="shared" si="24"/>
        <v/>
      </c>
      <c r="AC358" s="123" t="str">
        <f t="shared" si="25"/>
        <v/>
      </c>
      <c r="AD358" s="123" t="str">
        <f t="shared" si="26"/>
        <v/>
      </c>
      <c r="AE358" s="123" t="str">
        <f t="shared" si="27"/>
        <v/>
      </c>
      <c r="AF358" s="97"/>
      <c r="AG358" s="97"/>
      <c r="AH358" s="97"/>
      <c r="AI358" s="97"/>
      <c r="AJ358" s="97"/>
      <c r="AK358" s="97"/>
      <c r="AM358" s="101">
        <v>1</v>
      </c>
    </row>
    <row r="359" spans="1:39" ht="15.75" customHeight="1" x14ac:dyDescent="0.25">
      <c r="A359" s="119" t="s">
        <v>125</v>
      </c>
      <c r="B359" s="104" t="s">
        <v>506</v>
      </c>
      <c r="C359" s="104" t="s">
        <v>471</v>
      </c>
      <c r="D359" s="104" t="s">
        <v>301</v>
      </c>
      <c r="E359" s="104" t="s">
        <v>266</v>
      </c>
      <c r="F359" s="120">
        <v>2</v>
      </c>
      <c r="G359" s="120">
        <v>0</v>
      </c>
      <c r="H359" s="120">
        <v>2</v>
      </c>
      <c r="I359" s="104"/>
      <c r="J359" s="104" t="s">
        <v>471</v>
      </c>
      <c r="K359" s="104"/>
      <c r="L359" s="104" t="s">
        <v>492</v>
      </c>
      <c r="M359" s="104" t="s">
        <v>471</v>
      </c>
      <c r="N359" s="104" t="s">
        <v>473</v>
      </c>
      <c r="O359" s="104"/>
      <c r="P359" s="104"/>
      <c r="Q359" s="104"/>
      <c r="R359" s="123">
        <f t="shared" si="14"/>
        <v>0</v>
      </c>
      <c r="S359" s="123">
        <f t="shared" si="15"/>
        <v>0</v>
      </c>
      <c r="T359" s="123">
        <f t="shared" si="16"/>
        <v>0</v>
      </c>
      <c r="U359" s="123">
        <f t="shared" si="17"/>
        <v>0</v>
      </c>
      <c r="V359" s="123">
        <f t="shared" si="18"/>
        <v>0</v>
      </c>
      <c r="W359" s="123">
        <f t="shared" si="19"/>
        <v>0</v>
      </c>
      <c r="X359" s="123">
        <f t="shared" si="20"/>
        <v>0</v>
      </c>
      <c r="Y359" s="123">
        <f t="shared" si="21"/>
        <v>0</v>
      </c>
      <c r="Z359" s="123">
        <f t="shared" si="22"/>
        <v>0</v>
      </c>
      <c r="AA359" s="123">
        <f t="shared" si="23"/>
        <v>0</v>
      </c>
      <c r="AB359" s="123" t="str">
        <f t="shared" si="24"/>
        <v/>
      </c>
      <c r="AC359" s="123" t="str">
        <f t="shared" si="25"/>
        <v/>
      </c>
      <c r="AD359" s="123" t="str">
        <f t="shared" si="26"/>
        <v/>
      </c>
      <c r="AE359" s="123" t="str">
        <f t="shared" si="27"/>
        <v/>
      </c>
      <c r="AF359" s="97"/>
      <c r="AG359" s="97"/>
      <c r="AH359" s="97"/>
      <c r="AI359" s="97"/>
      <c r="AJ359" s="97"/>
      <c r="AK359" s="97"/>
      <c r="AM359" s="101">
        <v>1</v>
      </c>
    </row>
    <row r="360" spans="1:39" ht="15.75" customHeight="1" x14ac:dyDescent="0.25">
      <c r="A360" s="119" t="s">
        <v>125</v>
      </c>
      <c r="B360" s="104" t="s">
        <v>507</v>
      </c>
      <c r="C360" s="104" t="s">
        <v>494</v>
      </c>
      <c r="D360" s="104" t="s">
        <v>301</v>
      </c>
      <c r="E360" s="104" t="s">
        <v>266</v>
      </c>
      <c r="F360" s="120">
        <v>3</v>
      </c>
      <c r="G360" s="120">
        <v>0</v>
      </c>
      <c r="H360" s="120">
        <v>2</v>
      </c>
      <c r="I360" s="104"/>
      <c r="J360" s="104" t="s">
        <v>494</v>
      </c>
      <c r="K360" s="104"/>
      <c r="L360" s="104" t="s">
        <v>495</v>
      </c>
      <c r="M360" s="104" t="s">
        <v>494</v>
      </c>
      <c r="N360" s="104" t="s">
        <v>496</v>
      </c>
      <c r="O360" s="104" t="s">
        <v>497</v>
      </c>
      <c r="P360" s="104" t="s">
        <v>478</v>
      </c>
      <c r="Q360" s="104" t="s">
        <v>481</v>
      </c>
      <c r="R360" s="123">
        <f t="shared" si="14"/>
        <v>0</v>
      </c>
      <c r="S360" s="123">
        <f t="shared" si="15"/>
        <v>0</v>
      </c>
      <c r="T360" s="123">
        <f t="shared" si="16"/>
        <v>0</v>
      </c>
      <c r="U360" s="123">
        <f t="shared" si="17"/>
        <v>0</v>
      </c>
      <c r="V360" s="123">
        <f t="shared" si="18"/>
        <v>0</v>
      </c>
      <c r="W360" s="123">
        <f t="shared" si="19"/>
        <v>0</v>
      </c>
      <c r="X360" s="123">
        <f t="shared" si="20"/>
        <v>0</v>
      </c>
      <c r="Y360" s="123">
        <f t="shared" si="21"/>
        <v>0</v>
      </c>
      <c r="Z360" s="123">
        <f t="shared" si="22"/>
        <v>0</v>
      </c>
      <c r="AA360" s="123">
        <f t="shared" si="23"/>
        <v>0</v>
      </c>
      <c r="AB360" s="123" t="str">
        <f t="shared" si="24"/>
        <v/>
      </c>
      <c r="AC360" s="123" t="str">
        <f t="shared" si="25"/>
        <v/>
      </c>
      <c r="AD360" s="123" t="str">
        <f t="shared" si="26"/>
        <v/>
      </c>
      <c r="AE360" s="123" t="str">
        <f t="shared" si="27"/>
        <v/>
      </c>
      <c r="AF360" s="97"/>
      <c r="AG360" s="97"/>
      <c r="AH360" s="97"/>
      <c r="AI360" s="97"/>
      <c r="AJ360" s="97"/>
      <c r="AK360" s="97"/>
      <c r="AM360" s="101">
        <v>1</v>
      </c>
    </row>
    <row r="361" spans="1:39" ht="15.75" customHeight="1" x14ac:dyDescent="0.25">
      <c r="A361" s="119" t="s">
        <v>126</v>
      </c>
      <c r="B361" s="104" t="s">
        <v>508</v>
      </c>
      <c r="C361" s="104" t="s">
        <v>124</v>
      </c>
      <c r="D361" s="104" t="s">
        <v>265</v>
      </c>
      <c r="E361" s="104" t="s">
        <v>266</v>
      </c>
      <c r="F361" s="120">
        <v>1</v>
      </c>
      <c r="G361" s="120">
        <v>3</v>
      </c>
      <c r="H361" s="120">
        <v>0</v>
      </c>
      <c r="I361" s="104" t="s">
        <v>124</v>
      </c>
      <c r="J361" s="104"/>
      <c r="K361" s="104" t="s">
        <v>459</v>
      </c>
      <c r="L361" s="104"/>
      <c r="M361" s="104" t="s">
        <v>460</v>
      </c>
      <c r="N361" s="104"/>
      <c r="O361" s="104"/>
      <c r="P361" s="104"/>
      <c r="Q361" s="104"/>
      <c r="R361" s="123">
        <f t="shared" si="14"/>
        <v>0</v>
      </c>
      <c r="S361" s="123">
        <f t="shared" si="15"/>
        <v>0</v>
      </c>
      <c r="T361" s="123">
        <f t="shared" si="16"/>
        <v>0</v>
      </c>
      <c r="U361" s="123">
        <f t="shared" si="17"/>
        <v>0</v>
      </c>
      <c r="V361" s="123">
        <f t="shared" si="18"/>
        <v>0</v>
      </c>
      <c r="W361" s="123">
        <f t="shared" si="19"/>
        <v>0</v>
      </c>
      <c r="X361" s="123">
        <f t="shared" si="20"/>
        <v>0</v>
      </c>
      <c r="Y361" s="123">
        <f t="shared" si="21"/>
        <v>0</v>
      </c>
      <c r="Z361" s="123">
        <f t="shared" si="22"/>
        <v>0</v>
      </c>
      <c r="AA361" s="123">
        <f t="shared" si="23"/>
        <v>0</v>
      </c>
      <c r="AB361" s="123" t="str">
        <f t="shared" si="24"/>
        <v/>
      </c>
      <c r="AC361" s="123" t="str">
        <f t="shared" si="25"/>
        <v/>
      </c>
      <c r="AD361" s="123" t="str">
        <f t="shared" si="26"/>
        <v/>
      </c>
      <c r="AE361" s="123" t="str">
        <f t="shared" si="27"/>
        <v/>
      </c>
      <c r="AF361" s="97"/>
      <c r="AG361" s="97"/>
      <c r="AH361" s="97"/>
      <c r="AI361" s="97"/>
      <c r="AJ361" s="97"/>
      <c r="AK361" s="97"/>
      <c r="AM361" s="101">
        <v>1</v>
      </c>
    </row>
    <row r="362" spans="1:39" ht="15.75" customHeight="1" x14ac:dyDescent="0.25">
      <c r="A362" s="119" t="s">
        <v>126</v>
      </c>
      <c r="B362" s="104" t="s">
        <v>509</v>
      </c>
      <c r="C362" s="104" t="s">
        <v>462</v>
      </c>
      <c r="D362" s="104" t="s">
        <v>265</v>
      </c>
      <c r="E362" s="104" t="s">
        <v>266</v>
      </c>
      <c r="F362" s="120">
        <v>1</v>
      </c>
      <c r="G362" s="120">
        <v>3</v>
      </c>
      <c r="H362" s="120">
        <v>0</v>
      </c>
      <c r="I362" s="104" t="s">
        <v>462</v>
      </c>
      <c r="J362" s="104"/>
      <c r="K362" s="104" t="s">
        <v>463</v>
      </c>
      <c r="L362" s="104"/>
      <c r="M362" s="104" t="s">
        <v>462</v>
      </c>
      <c r="N362" s="104" t="s">
        <v>464</v>
      </c>
      <c r="O362" s="104" t="s">
        <v>465</v>
      </c>
      <c r="P362" s="104" t="s">
        <v>382</v>
      </c>
      <c r="Q362" s="104"/>
      <c r="R362" s="123">
        <f t="shared" si="14"/>
        <v>0</v>
      </c>
      <c r="S362" s="123">
        <f t="shared" si="15"/>
        <v>0</v>
      </c>
      <c r="T362" s="123">
        <f t="shared" si="16"/>
        <v>0</v>
      </c>
      <c r="U362" s="123">
        <f t="shared" si="17"/>
        <v>0</v>
      </c>
      <c r="V362" s="123">
        <f t="shared" si="18"/>
        <v>0</v>
      </c>
      <c r="W362" s="123">
        <f t="shared" si="19"/>
        <v>0</v>
      </c>
      <c r="X362" s="123">
        <f t="shared" si="20"/>
        <v>0</v>
      </c>
      <c r="Y362" s="123">
        <f t="shared" si="21"/>
        <v>0</v>
      </c>
      <c r="Z362" s="123">
        <f t="shared" si="22"/>
        <v>0</v>
      </c>
      <c r="AA362" s="123">
        <f t="shared" si="23"/>
        <v>0</v>
      </c>
      <c r="AB362" s="123" t="str">
        <f t="shared" si="24"/>
        <v/>
      </c>
      <c r="AC362" s="123" t="str">
        <f t="shared" si="25"/>
        <v/>
      </c>
      <c r="AD362" s="123" t="str">
        <f t="shared" si="26"/>
        <v/>
      </c>
      <c r="AE362" s="123" t="str">
        <f t="shared" si="27"/>
        <v/>
      </c>
      <c r="AF362" s="97"/>
      <c r="AG362" s="97"/>
      <c r="AH362" s="97"/>
      <c r="AI362" s="97"/>
      <c r="AJ362" s="97"/>
      <c r="AK362" s="97"/>
      <c r="AM362" s="101">
        <v>1</v>
      </c>
    </row>
    <row r="363" spans="1:39" ht="15.75" customHeight="1" x14ac:dyDescent="0.25">
      <c r="A363" s="119" t="s">
        <v>126</v>
      </c>
      <c r="B363" s="104" t="s">
        <v>510</v>
      </c>
      <c r="C363" s="104" t="s">
        <v>467</v>
      </c>
      <c r="D363" s="104" t="s">
        <v>265</v>
      </c>
      <c r="E363" s="104" t="s">
        <v>266</v>
      </c>
      <c r="F363" s="120">
        <v>2</v>
      </c>
      <c r="G363" s="120">
        <v>2</v>
      </c>
      <c r="H363" s="120">
        <v>0</v>
      </c>
      <c r="I363" s="104" t="s">
        <v>467</v>
      </c>
      <c r="J363" s="104"/>
      <c r="K363" s="104" t="s">
        <v>468</v>
      </c>
      <c r="L363" s="104"/>
      <c r="M363" s="104" t="s">
        <v>467</v>
      </c>
      <c r="N363" s="104" t="s">
        <v>469</v>
      </c>
      <c r="O363" s="104"/>
      <c r="P363" s="104"/>
      <c r="Q363" s="104"/>
      <c r="R363" s="123">
        <f t="shared" si="14"/>
        <v>0</v>
      </c>
      <c r="S363" s="123">
        <f t="shared" si="15"/>
        <v>0</v>
      </c>
      <c r="T363" s="123">
        <f t="shared" si="16"/>
        <v>0</v>
      </c>
      <c r="U363" s="123">
        <f t="shared" si="17"/>
        <v>0</v>
      </c>
      <c r="V363" s="123">
        <f t="shared" si="18"/>
        <v>0</v>
      </c>
      <c r="W363" s="123">
        <f t="shared" si="19"/>
        <v>0</v>
      </c>
      <c r="X363" s="123">
        <f t="shared" si="20"/>
        <v>0</v>
      </c>
      <c r="Y363" s="123">
        <f t="shared" si="21"/>
        <v>0</v>
      </c>
      <c r="Z363" s="123">
        <f t="shared" si="22"/>
        <v>0</v>
      </c>
      <c r="AA363" s="123">
        <f t="shared" si="23"/>
        <v>0</v>
      </c>
      <c r="AB363" s="123" t="str">
        <f t="shared" si="24"/>
        <v/>
      </c>
      <c r="AC363" s="123" t="str">
        <f t="shared" si="25"/>
        <v/>
      </c>
      <c r="AD363" s="123" t="str">
        <f t="shared" si="26"/>
        <v/>
      </c>
      <c r="AE363" s="123" t="str">
        <f t="shared" si="27"/>
        <v/>
      </c>
      <c r="AF363" s="97"/>
      <c r="AG363" s="97"/>
      <c r="AH363" s="97"/>
      <c r="AI363" s="97"/>
      <c r="AJ363" s="97"/>
      <c r="AK363" s="97"/>
      <c r="AM363" s="101">
        <v>1</v>
      </c>
    </row>
    <row r="364" spans="1:39" ht="15.75" customHeight="1" x14ac:dyDescent="0.25">
      <c r="A364" s="119" t="s">
        <v>126</v>
      </c>
      <c r="B364" s="104" t="s">
        <v>511</v>
      </c>
      <c r="C364" s="104" t="s">
        <v>471</v>
      </c>
      <c r="D364" s="104" t="s">
        <v>265</v>
      </c>
      <c r="E364" s="104" t="s">
        <v>266</v>
      </c>
      <c r="F364" s="120">
        <v>2</v>
      </c>
      <c r="G364" s="120">
        <v>2</v>
      </c>
      <c r="H364" s="120">
        <v>0</v>
      </c>
      <c r="I364" s="104" t="s">
        <v>471</v>
      </c>
      <c r="J364" s="104"/>
      <c r="K364" s="104" t="s">
        <v>472</v>
      </c>
      <c r="L364" s="104"/>
      <c r="M364" s="104" t="s">
        <v>471</v>
      </c>
      <c r="N364" s="104" t="s">
        <v>473</v>
      </c>
      <c r="O364" s="104"/>
      <c r="P364" s="104"/>
      <c r="Q364" s="104"/>
      <c r="R364" s="123">
        <f t="shared" si="14"/>
        <v>0</v>
      </c>
      <c r="S364" s="123">
        <f t="shared" si="15"/>
        <v>0</v>
      </c>
      <c r="T364" s="123">
        <f t="shared" si="16"/>
        <v>0</v>
      </c>
      <c r="U364" s="123">
        <f t="shared" si="17"/>
        <v>0</v>
      </c>
      <c r="V364" s="123">
        <f t="shared" si="18"/>
        <v>0</v>
      </c>
      <c r="W364" s="123">
        <f t="shared" si="19"/>
        <v>0</v>
      </c>
      <c r="X364" s="123">
        <f t="shared" si="20"/>
        <v>0</v>
      </c>
      <c r="Y364" s="123">
        <f t="shared" si="21"/>
        <v>0</v>
      </c>
      <c r="Z364" s="123">
        <f t="shared" si="22"/>
        <v>0</v>
      </c>
      <c r="AA364" s="123">
        <f t="shared" si="23"/>
        <v>0</v>
      </c>
      <c r="AB364" s="123" t="str">
        <f t="shared" si="24"/>
        <v/>
      </c>
      <c r="AC364" s="123" t="str">
        <f t="shared" si="25"/>
        <v/>
      </c>
      <c r="AD364" s="123" t="str">
        <f t="shared" si="26"/>
        <v/>
      </c>
      <c r="AE364" s="123" t="str">
        <f t="shared" si="27"/>
        <v/>
      </c>
      <c r="AF364" s="97"/>
      <c r="AG364" s="97"/>
      <c r="AH364" s="97"/>
      <c r="AI364" s="97"/>
      <c r="AJ364" s="97"/>
      <c r="AK364" s="97"/>
      <c r="AM364" s="101">
        <v>1</v>
      </c>
    </row>
    <row r="365" spans="1:39" ht="15.75" customHeight="1" x14ac:dyDescent="0.25">
      <c r="A365" s="119" t="s">
        <v>126</v>
      </c>
      <c r="B365" s="104" t="s">
        <v>512</v>
      </c>
      <c r="C365" s="104" t="s">
        <v>475</v>
      </c>
      <c r="D365" s="104" t="s">
        <v>265</v>
      </c>
      <c r="E365" s="104" t="s">
        <v>266</v>
      </c>
      <c r="F365" s="120">
        <v>3</v>
      </c>
      <c r="G365" s="120">
        <v>2</v>
      </c>
      <c r="H365" s="120">
        <v>0</v>
      </c>
      <c r="I365" s="104" t="s">
        <v>475</v>
      </c>
      <c r="J365" s="104"/>
      <c r="K365" s="104" t="s">
        <v>476</v>
      </c>
      <c r="L365" s="104"/>
      <c r="M365" s="104" t="s">
        <v>477</v>
      </c>
      <c r="N365" s="104" t="s">
        <v>478</v>
      </c>
      <c r="O365" s="104" t="s">
        <v>479</v>
      </c>
      <c r="P365" s="104" t="s">
        <v>480</v>
      </c>
      <c r="Q365" s="104" t="s">
        <v>481</v>
      </c>
      <c r="R365" s="123">
        <f t="shared" si="14"/>
        <v>0</v>
      </c>
      <c r="S365" s="123">
        <f t="shared" si="15"/>
        <v>0</v>
      </c>
      <c r="T365" s="123">
        <f t="shared" si="16"/>
        <v>0</v>
      </c>
      <c r="U365" s="123">
        <f t="shared" si="17"/>
        <v>0</v>
      </c>
      <c r="V365" s="123">
        <f t="shared" si="18"/>
        <v>0</v>
      </c>
      <c r="W365" s="123">
        <f t="shared" si="19"/>
        <v>0</v>
      </c>
      <c r="X365" s="123">
        <f t="shared" si="20"/>
        <v>0</v>
      </c>
      <c r="Y365" s="123">
        <f t="shared" si="21"/>
        <v>0</v>
      </c>
      <c r="Z365" s="123">
        <f t="shared" si="22"/>
        <v>0</v>
      </c>
      <c r="AA365" s="123">
        <f t="shared" si="23"/>
        <v>0</v>
      </c>
      <c r="AB365" s="123" t="str">
        <f t="shared" si="24"/>
        <v/>
      </c>
      <c r="AC365" s="123" t="str">
        <f t="shared" si="25"/>
        <v/>
      </c>
      <c r="AD365" s="123" t="str">
        <f t="shared" si="26"/>
        <v/>
      </c>
      <c r="AE365" s="123" t="str">
        <f t="shared" si="27"/>
        <v/>
      </c>
      <c r="AF365" s="97"/>
      <c r="AG365" s="97"/>
      <c r="AH365" s="97"/>
      <c r="AI365" s="97"/>
      <c r="AJ365" s="97"/>
      <c r="AK365" s="97"/>
      <c r="AM365" s="101">
        <v>1</v>
      </c>
    </row>
    <row r="366" spans="1:39" ht="15.75" customHeight="1" x14ac:dyDescent="0.25">
      <c r="A366" s="119" t="s">
        <v>126</v>
      </c>
      <c r="B366" s="104" t="s">
        <v>513</v>
      </c>
      <c r="C366" s="104" t="s">
        <v>483</v>
      </c>
      <c r="D366" s="104" t="s">
        <v>301</v>
      </c>
      <c r="E366" s="104" t="s">
        <v>266</v>
      </c>
      <c r="F366" s="120">
        <v>1</v>
      </c>
      <c r="G366" s="120">
        <v>0</v>
      </c>
      <c r="H366" s="120">
        <v>3</v>
      </c>
      <c r="I366" s="104"/>
      <c r="J366" s="104" t="s">
        <v>483</v>
      </c>
      <c r="K366" s="104"/>
      <c r="L366" s="104" t="s">
        <v>484</v>
      </c>
      <c r="M366" s="104" t="s">
        <v>485</v>
      </c>
      <c r="N366" s="104" t="s">
        <v>479</v>
      </c>
      <c r="O366" s="104" t="s">
        <v>486</v>
      </c>
      <c r="P366" s="104"/>
      <c r="Q366" s="104"/>
      <c r="R366" s="123">
        <f t="shared" si="14"/>
        <v>0</v>
      </c>
      <c r="S366" s="123">
        <f t="shared" si="15"/>
        <v>0</v>
      </c>
      <c r="T366" s="123">
        <f t="shared" si="16"/>
        <v>0</v>
      </c>
      <c r="U366" s="123">
        <f t="shared" si="17"/>
        <v>0</v>
      </c>
      <c r="V366" s="123">
        <f t="shared" si="18"/>
        <v>0</v>
      </c>
      <c r="W366" s="123">
        <f t="shared" si="19"/>
        <v>0</v>
      </c>
      <c r="X366" s="123">
        <f t="shared" si="20"/>
        <v>0</v>
      </c>
      <c r="Y366" s="123">
        <f t="shared" si="21"/>
        <v>0</v>
      </c>
      <c r="Z366" s="123">
        <f t="shared" si="22"/>
        <v>0</v>
      </c>
      <c r="AA366" s="123">
        <f t="shared" si="23"/>
        <v>0</v>
      </c>
      <c r="AB366" s="123" t="str">
        <f t="shared" si="24"/>
        <v/>
      </c>
      <c r="AC366" s="123" t="str">
        <f t="shared" si="25"/>
        <v/>
      </c>
      <c r="AD366" s="123" t="str">
        <f t="shared" si="26"/>
        <v/>
      </c>
      <c r="AE366" s="123" t="str">
        <f t="shared" si="27"/>
        <v/>
      </c>
      <c r="AF366" s="97"/>
      <c r="AG366" s="97"/>
      <c r="AH366" s="97"/>
      <c r="AI366" s="97"/>
      <c r="AJ366" s="97"/>
      <c r="AK366" s="97"/>
      <c r="AM366" s="101">
        <v>1</v>
      </c>
    </row>
    <row r="367" spans="1:39" ht="15.75" customHeight="1" x14ac:dyDescent="0.25">
      <c r="A367" s="119" t="s">
        <v>126</v>
      </c>
      <c r="B367" s="104" t="s">
        <v>514</v>
      </c>
      <c r="C367" s="104" t="s">
        <v>462</v>
      </c>
      <c r="D367" s="104" t="s">
        <v>301</v>
      </c>
      <c r="E367" s="104" t="s">
        <v>266</v>
      </c>
      <c r="F367" s="120">
        <v>1</v>
      </c>
      <c r="G367" s="120">
        <v>0</v>
      </c>
      <c r="H367" s="120">
        <v>3</v>
      </c>
      <c r="I367" s="104"/>
      <c r="J367" s="104" t="s">
        <v>462</v>
      </c>
      <c r="K367" s="104"/>
      <c r="L367" s="104" t="s">
        <v>488</v>
      </c>
      <c r="M367" s="104" t="s">
        <v>462</v>
      </c>
      <c r="N367" s="104" t="s">
        <v>464</v>
      </c>
      <c r="O367" s="104" t="s">
        <v>465</v>
      </c>
      <c r="P367" s="104" t="s">
        <v>382</v>
      </c>
      <c r="Q367" s="104"/>
      <c r="R367" s="123">
        <f t="shared" si="14"/>
        <v>0</v>
      </c>
      <c r="S367" s="123">
        <f t="shared" si="15"/>
        <v>0</v>
      </c>
      <c r="T367" s="123">
        <f t="shared" si="16"/>
        <v>0</v>
      </c>
      <c r="U367" s="123">
        <f t="shared" si="17"/>
        <v>0</v>
      </c>
      <c r="V367" s="123">
        <f t="shared" si="18"/>
        <v>0</v>
      </c>
      <c r="W367" s="123">
        <f t="shared" si="19"/>
        <v>0</v>
      </c>
      <c r="X367" s="123">
        <f t="shared" si="20"/>
        <v>0</v>
      </c>
      <c r="Y367" s="123">
        <f t="shared" si="21"/>
        <v>0</v>
      </c>
      <c r="Z367" s="123">
        <f t="shared" si="22"/>
        <v>0</v>
      </c>
      <c r="AA367" s="123">
        <f t="shared" si="23"/>
        <v>0</v>
      </c>
      <c r="AB367" s="123" t="str">
        <f t="shared" si="24"/>
        <v/>
      </c>
      <c r="AC367" s="123" t="str">
        <f t="shared" si="25"/>
        <v/>
      </c>
      <c r="AD367" s="123" t="str">
        <f t="shared" si="26"/>
        <v/>
      </c>
      <c r="AE367" s="123" t="str">
        <f t="shared" si="27"/>
        <v/>
      </c>
      <c r="AF367" s="97"/>
      <c r="AG367" s="97"/>
      <c r="AH367" s="97"/>
      <c r="AI367" s="97"/>
      <c r="AJ367" s="97"/>
      <c r="AK367" s="97"/>
      <c r="AM367" s="101">
        <v>1</v>
      </c>
    </row>
    <row r="368" spans="1:39" ht="15.75" customHeight="1" x14ac:dyDescent="0.25">
      <c r="A368" s="119" t="s">
        <v>126</v>
      </c>
      <c r="B368" s="104" t="s">
        <v>515</v>
      </c>
      <c r="C368" s="104" t="s">
        <v>467</v>
      </c>
      <c r="D368" s="104" t="s">
        <v>301</v>
      </c>
      <c r="E368" s="104" t="s">
        <v>266</v>
      </c>
      <c r="F368" s="120">
        <v>2</v>
      </c>
      <c r="G368" s="120">
        <v>0</v>
      </c>
      <c r="H368" s="120">
        <v>2</v>
      </c>
      <c r="I368" s="104"/>
      <c r="J368" s="104" t="s">
        <v>467</v>
      </c>
      <c r="K368" s="104"/>
      <c r="L368" s="104" t="s">
        <v>490</v>
      </c>
      <c r="M368" s="104" t="s">
        <v>467</v>
      </c>
      <c r="N368" s="104" t="s">
        <v>469</v>
      </c>
      <c r="O368" s="104"/>
      <c r="P368" s="104"/>
      <c r="Q368" s="104"/>
      <c r="R368" s="123">
        <f t="shared" si="14"/>
        <v>0</v>
      </c>
      <c r="S368" s="123">
        <f t="shared" si="15"/>
        <v>0</v>
      </c>
      <c r="T368" s="123">
        <f t="shared" si="16"/>
        <v>0</v>
      </c>
      <c r="U368" s="123">
        <f t="shared" si="17"/>
        <v>0</v>
      </c>
      <c r="V368" s="123">
        <f t="shared" si="18"/>
        <v>0</v>
      </c>
      <c r="W368" s="123">
        <f t="shared" si="19"/>
        <v>0</v>
      </c>
      <c r="X368" s="123">
        <f t="shared" si="20"/>
        <v>0</v>
      </c>
      <c r="Y368" s="123">
        <f t="shared" si="21"/>
        <v>0</v>
      </c>
      <c r="Z368" s="123">
        <f t="shared" si="22"/>
        <v>0</v>
      </c>
      <c r="AA368" s="123">
        <f t="shared" si="23"/>
        <v>0</v>
      </c>
      <c r="AB368" s="123" t="str">
        <f t="shared" si="24"/>
        <v/>
      </c>
      <c r="AC368" s="123" t="str">
        <f t="shared" si="25"/>
        <v/>
      </c>
      <c r="AD368" s="123" t="str">
        <f t="shared" si="26"/>
        <v/>
      </c>
      <c r="AE368" s="123" t="str">
        <f t="shared" si="27"/>
        <v/>
      </c>
      <c r="AF368" s="97"/>
      <c r="AG368" s="97"/>
      <c r="AH368" s="97"/>
      <c r="AI368" s="97"/>
      <c r="AJ368" s="97"/>
      <c r="AK368" s="97"/>
      <c r="AM368" s="101">
        <v>1</v>
      </c>
    </row>
    <row r="369" spans="1:39" ht="15.75" customHeight="1" x14ac:dyDescent="0.25">
      <c r="A369" s="119" t="s">
        <v>126</v>
      </c>
      <c r="B369" s="104" t="s">
        <v>516</v>
      </c>
      <c r="C369" s="104" t="s">
        <v>471</v>
      </c>
      <c r="D369" s="104" t="s">
        <v>301</v>
      </c>
      <c r="E369" s="104" t="s">
        <v>266</v>
      </c>
      <c r="F369" s="120">
        <v>2</v>
      </c>
      <c r="G369" s="120">
        <v>0</v>
      </c>
      <c r="H369" s="120">
        <v>2</v>
      </c>
      <c r="I369" s="104"/>
      <c r="J369" s="104" t="s">
        <v>471</v>
      </c>
      <c r="K369" s="104"/>
      <c r="L369" s="104" t="s">
        <v>492</v>
      </c>
      <c r="M369" s="104" t="s">
        <v>471</v>
      </c>
      <c r="N369" s="104" t="s">
        <v>473</v>
      </c>
      <c r="O369" s="104"/>
      <c r="P369" s="104"/>
      <c r="Q369" s="104"/>
      <c r="R369" s="123">
        <f t="shared" ref="R369:R432" si="28">IF($A369="","",--AND($A369=$B$4,$E369="POS",OR($D369="COMMUN",$D369="PRO")))</f>
        <v>0</v>
      </c>
      <c r="S369" s="123">
        <f t="shared" ref="S369:S432" si="29">IF($A369="","",--AND($A369=$B$4,$E369="POS",OR($D369="COMMUN",$D369="CFA")))</f>
        <v>0</v>
      </c>
      <c r="T369" s="123">
        <f t="shared" ref="T369:T432" si="30">IF($R369="","",--OR(AND($M369&lt;&gt;"",ISNUMBER(SEARCH(LOWER($M369),LOWER($B$9)))),AND($N369&lt;&gt;"",ISNUMBER(SEARCH(LOWER($N369),LOWER($B$9)))),AND($O369&lt;&gt;"",ISNUMBER(SEARCH(LOWER($O369),LOWER($B$9)))),AND($P369&lt;&gt;"",ISNUMBER(SEARCH(LOWER($P369),LOWER($B$9)))),AND($Q369&lt;&gt;"",ISNUMBER(SEARCH(LOWER($Q369),LOWER($B$9))))))</f>
        <v>0</v>
      </c>
      <c r="U369" s="123">
        <f t="shared" ref="U369:U432" si="31">IF($R369="","",--OR(AND($M369&lt;&gt;"",ISNUMBER(SEARCH(LOWER($M369),LOWER($B$9&amp;" "&amp;$B$14)))),AND($N369&lt;&gt;"",ISNUMBER(SEARCH(LOWER($N369),LOWER($B$9&amp;" "&amp;$B$14)))),AND($O369&lt;&gt;"",ISNUMBER(SEARCH(LOWER($O369),LOWER($B$9&amp;" "&amp;$B$14)))),AND($P369&lt;&gt;"",ISNUMBER(SEARCH(LOWER($P369),LOWER($B$9&amp;" "&amp;$B$14)))),AND($Q369&lt;&gt;"",ISNUMBER(SEARCH(LOWER($Q369),LOWER($B$9&amp;" "&amp;$B$14))))))</f>
        <v>0</v>
      </c>
      <c r="V369" s="123">
        <f t="shared" ref="V369:V432" si="32">IF($S369="","",--OR(AND($M369&lt;&gt;"",ISNUMBER(SEARCH(LOWER($M369),LOWER($D$9)))),AND($N369&lt;&gt;"",ISNUMBER(SEARCH(LOWER($N369),LOWER($D$9)))),AND($O369&lt;&gt;"",ISNUMBER(SEARCH(LOWER($O369),LOWER($D$9)))),AND($P369&lt;&gt;"",ISNUMBER(SEARCH(LOWER($P369),LOWER($D$9)))),AND($Q369&lt;&gt;"",ISNUMBER(SEARCH(LOWER($Q369),LOWER($D$9))))))</f>
        <v>0</v>
      </c>
      <c r="W369" s="123">
        <f t="shared" ref="W369:W432" si="33">IF($S369="","",--OR(AND($M369&lt;&gt;"",ISNUMBER(SEARCH(LOWER($M369),LOWER($D$9&amp;" "&amp;$D$14)))),AND($N369&lt;&gt;"",ISNUMBER(SEARCH(LOWER($N369),LOWER($D$9&amp;" "&amp;$D$14)))),AND($O369&lt;&gt;"",ISNUMBER(SEARCH(LOWER($O369),LOWER($D$9&amp;" "&amp;$D$14)))),AND($P369&lt;&gt;"",ISNUMBER(SEARCH(LOWER($P369),LOWER($D$9&amp;" "&amp;$D$14)))),AND($Q369&lt;&gt;"",ISNUMBER(SEARCH(LOWER($Q369),LOWER($D$9&amp;" "&amp;$D$14))))))</f>
        <v>0</v>
      </c>
      <c r="X369" s="123">
        <f t="shared" ref="X369:X432" si="34">IF($R369="","",$R369*$T369*$G369)</f>
        <v>0</v>
      </c>
      <c r="Y369" s="123">
        <f t="shared" ref="Y369:Y432" si="35">IF($R369="","",$R369*$U369*$G369)</f>
        <v>0</v>
      </c>
      <c r="Z369" s="123">
        <f t="shared" ref="Z369:Z432" si="36">IF($S369="","",$S369*$V369*$H369)</f>
        <v>0</v>
      </c>
      <c r="AA369" s="123">
        <f t="shared" ref="AA369:AA432" si="37">IF($S369="","",$S369*$W369*$H369)</f>
        <v>0</v>
      </c>
      <c r="AB369" s="123" t="str">
        <f t="shared" ref="AB369:AB432" si="38">IF(AND($R369=1,$T369=0),$F369*10000+ROW(),"")</f>
        <v/>
      </c>
      <c r="AC369" s="123" t="str">
        <f t="shared" ref="AC369:AC432" si="39">IF(AND($R369=1,$U369=0),$F369*10000+ROW(),"")</f>
        <v/>
      </c>
      <c r="AD369" s="123" t="str">
        <f t="shared" ref="AD369:AD432" si="40">IF(AND($S369=1,$V369=0),$F369*10000+ROW(),"")</f>
        <v/>
      </c>
      <c r="AE369" s="123" t="str">
        <f t="shared" ref="AE369:AE432" si="41">IF(AND($S369=1,$W369=0),$F369*10000+ROW(),"")</f>
        <v/>
      </c>
      <c r="AF369" s="97"/>
      <c r="AG369" s="97"/>
      <c r="AH369" s="97"/>
      <c r="AI369" s="97"/>
      <c r="AJ369" s="97"/>
      <c r="AK369" s="97"/>
      <c r="AM369" s="101">
        <v>1</v>
      </c>
    </row>
    <row r="370" spans="1:39" ht="15.75" customHeight="1" x14ac:dyDescent="0.25">
      <c r="A370" s="119" t="s">
        <v>126</v>
      </c>
      <c r="B370" s="104" t="s">
        <v>517</v>
      </c>
      <c r="C370" s="104" t="s">
        <v>494</v>
      </c>
      <c r="D370" s="104" t="s">
        <v>301</v>
      </c>
      <c r="E370" s="104" t="s">
        <v>266</v>
      </c>
      <c r="F370" s="120">
        <v>3</v>
      </c>
      <c r="G370" s="120">
        <v>0</v>
      </c>
      <c r="H370" s="120">
        <v>2</v>
      </c>
      <c r="I370" s="104"/>
      <c r="J370" s="104" t="s">
        <v>494</v>
      </c>
      <c r="K370" s="104"/>
      <c r="L370" s="104" t="s">
        <v>495</v>
      </c>
      <c r="M370" s="104" t="s">
        <v>494</v>
      </c>
      <c r="N370" s="104" t="s">
        <v>496</v>
      </c>
      <c r="O370" s="104" t="s">
        <v>497</v>
      </c>
      <c r="P370" s="104" t="s">
        <v>478</v>
      </c>
      <c r="Q370" s="104" t="s">
        <v>481</v>
      </c>
      <c r="R370" s="123">
        <f t="shared" si="28"/>
        <v>0</v>
      </c>
      <c r="S370" s="123">
        <f t="shared" si="29"/>
        <v>0</v>
      </c>
      <c r="T370" s="123">
        <f t="shared" si="30"/>
        <v>0</v>
      </c>
      <c r="U370" s="123">
        <f t="shared" si="31"/>
        <v>0</v>
      </c>
      <c r="V370" s="123">
        <f t="shared" si="32"/>
        <v>0</v>
      </c>
      <c r="W370" s="123">
        <f t="shared" si="33"/>
        <v>0</v>
      </c>
      <c r="X370" s="123">
        <f t="shared" si="34"/>
        <v>0</v>
      </c>
      <c r="Y370" s="123">
        <f t="shared" si="35"/>
        <v>0</v>
      </c>
      <c r="Z370" s="123">
        <f t="shared" si="36"/>
        <v>0</v>
      </c>
      <c r="AA370" s="123">
        <f t="shared" si="37"/>
        <v>0</v>
      </c>
      <c r="AB370" s="123" t="str">
        <f t="shared" si="38"/>
        <v/>
      </c>
      <c r="AC370" s="123" t="str">
        <f t="shared" si="39"/>
        <v/>
      </c>
      <c r="AD370" s="123" t="str">
        <f t="shared" si="40"/>
        <v/>
      </c>
      <c r="AE370" s="123" t="str">
        <f t="shared" si="41"/>
        <v/>
      </c>
      <c r="AF370" s="97"/>
      <c r="AG370" s="97"/>
      <c r="AH370" s="97"/>
      <c r="AI370" s="97"/>
      <c r="AJ370" s="97"/>
      <c r="AK370" s="97"/>
      <c r="AM370" s="101">
        <v>1</v>
      </c>
    </row>
    <row r="371" spans="1:39" ht="15.75" customHeight="1" x14ac:dyDescent="0.25">
      <c r="A371" s="119" t="s">
        <v>127</v>
      </c>
      <c r="B371" s="104" t="s">
        <v>518</v>
      </c>
      <c r="C371" s="104" t="s">
        <v>124</v>
      </c>
      <c r="D371" s="104" t="s">
        <v>265</v>
      </c>
      <c r="E371" s="104" t="s">
        <v>266</v>
      </c>
      <c r="F371" s="120">
        <v>1</v>
      </c>
      <c r="G371" s="120">
        <v>3</v>
      </c>
      <c r="H371" s="120">
        <v>0</v>
      </c>
      <c r="I371" s="104" t="s">
        <v>124</v>
      </c>
      <c r="J371" s="104"/>
      <c r="K371" s="104" t="s">
        <v>459</v>
      </c>
      <c r="L371" s="104"/>
      <c r="M371" s="104" t="s">
        <v>460</v>
      </c>
      <c r="N371" s="104"/>
      <c r="O371" s="104"/>
      <c r="P371" s="104"/>
      <c r="Q371" s="104"/>
      <c r="R371" s="123">
        <f t="shared" si="28"/>
        <v>0</v>
      </c>
      <c r="S371" s="123">
        <f t="shared" si="29"/>
        <v>0</v>
      </c>
      <c r="T371" s="123">
        <f t="shared" si="30"/>
        <v>0</v>
      </c>
      <c r="U371" s="123">
        <f t="shared" si="31"/>
        <v>0</v>
      </c>
      <c r="V371" s="123">
        <f t="shared" si="32"/>
        <v>0</v>
      </c>
      <c r="W371" s="123">
        <f t="shared" si="33"/>
        <v>0</v>
      </c>
      <c r="X371" s="123">
        <f t="shared" si="34"/>
        <v>0</v>
      </c>
      <c r="Y371" s="123">
        <f t="shared" si="35"/>
        <v>0</v>
      </c>
      <c r="Z371" s="123">
        <f t="shared" si="36"/>
        <v>0</v>
      </c>
      <c r="AA371" s="123">
        <f t="shared" si="37"/>
        <v>0</v>
      </c>
      <c r="AB371" s="123" t="str">
        <f t="shared" si="38"/>
        <v/>
      </c>
      <c r="AC371" s="123" t="str">
        <f t="shared" si="39"/>
        <v/>
      </c>
      <c r="AD371" s="123" t="str">
        <f t="shared" si="40"/>
        <v/>
      </c>
      <c r="AE371" s="123" t="str">
        <f t="shared" si="41"/>
        <v/>
      </c>
      <c r="AF371" s="97"/>
      <c r="AG371" s="97"/>
      <c r="AH371" s="97"/>
      <c r="AI371" s="97"/>
      <c r="AJ371" s="97"/>
      <c r="AK371" s="97"/>
      <c r="AM371" s="101">
        <v>1</v>
      </c>
    </row>
    <row r="372" spans="1:39" ht="15.75" customHeight="1" x14ac:dyDescent="0.25">
      <c r="A372" s="119" t="s">
        <v>127</v>
      </c>
      <c r="B372" s="104" t="s">
        <v>519</v>
      </c>
      <c r="C372" s="104" t="s">
        <v>462</v>
      </c>
      <c r="D372" s="104" t="s">
        <v>265</v>
      </c>
      <c r="E372" s="104" t="s">
        <v>266</v>
      </c>
      <c r="F372" s="120">
        <v>1</v>
      </c>
      <c r="G372" s="120">
        <v>3</v>
      </c>
      <c r="H372" s="120">
        <v>0</v>
      </c>
      <c r="I372" s="104" t="s">
        <v>462</v>
      </c>
      <c r="J372" s="104"/>
      <c r="K372" s="104" t="s">
        <v>463</v>
      </c>
      <c r="L372" s="104"/>
      <c r="M372" s="104" t="s">
        <v>462</v>
      </c>
      <c r="N372" s="104" t="s">
        <v>464</v>
      </c>
      <c r="O372" s="104" t="s">
        <v>465</v>
      </c>
      <c r="P372" s="104" t="s">
        <v>382</v>
      </c>
      <c r="Q372" s="104"/>
      <c r="R372" s="123">
        <f t="shared" si="28"/>
        <v>0</v>
      </c>
      <c r="S372" s="123">
        <f t="shared" si="29"/>
        <v>0</v>
      </c>
      <c r="T372" s="123">
        <f t="shared" si="30"/>
        <v>0</v>
      </c>
      <c r="U372" s="123">
        <f t="shared" si="31"/>
        <v>0</v>
      </c>
      <c r="V372" s="123">
        <f t="shared" si="32"/>
        <v>0</v>
      </c>
      <c r="W372" s="123">
        <f t="shared" si="33"/>
        <v>0</v>
      </c>
      <c r="X372" s="123">
        <f t="shared" si="34"/>
        <v>0</v>
      </c>
      <c r="Y372" s="123">
        <f t="shared" si="35"/>
        <v>0</v>
      </c>
      <c r="Z372" s="123">
        <f t="shared" si="36"/>
        <v>0</v>
      </c>
      <c r="AA372" s="123">
        <f t="shared" si="37"/>
        <v>0</v>
      </c>
      <c r="AB372" s="123" t="str">
        <f t="shared" si="38"/>
        <v/>
      </c>
      <c r="AC372" s="123" t="str">
        <f t="shared" si="39"/>
        <v/>
      </c>
      <c r="AD372" s="123" t="str">
        <f t="shared" si="40"/>
        <v/>
      </c>
      <c r="AE372" s="123" t="str">
        <f t="shared" si="41"/>
        <v/>
      </c>
      <c r="AF372" s="97"/>
      <c r="AG372" s="97"/>
      <c r="AH372" s="97"/>
      <c r="AI372" s="97"/>
      <c r="AJ372" s="97"/>
      <c r="AK372" s="97"/>
      <c r="AM372" s="101">
        <v>1</v>
      </c>
    </row>
    <row r="373" spans="1:39" ht="15.75" customHeight="1" x14ac:dyDescent="0.25">
      <c r="A373" s="119" t="s">
        <v>127</v>
      </c>
      <c r="B373" s="104" t="s">
        <v>520</v>
      </c>
      <c r="C373" s="104" t="s">
        <v>467</v>
      </c>
      <c r="D373" s="104" t="s">
        <v>265</v>
      </c>
      <c r="E373" s="104" t="s">
        <v>266</v>
      </c>
      <c r="F373" s="120">
        <v>2</v>
      </c>
      <c r="G373" s="120">
        <v>2</v>
      </c>
      <c r="H373" s="120">
        <v>0</v>
      </c>
      <c r="I373" s="104" t="s">
        <v>467</v>
      </c>
      <c r="J373" s="104"/>
      <c r="K373" s="104" t="s">
        <v>468</v>
      </c>
      <c r="L373" s="104"/>
      <c r="M373" s="104" t="s">
        <v>467</v>
      </c>
      <c r="N373" s="104" t="s">
        <v>469</v>
      </c>
      <c r="O373" s="104"/>
      <c r="P373" s="104"/>
      <c r="Q373" s="104"/>
      <c r="R373" s="123">
        <f t="shared" si="28"/>
        <v>0</v>
      </c>
      <c r="S373" s="123">
        <f t="shared" si="29"/>
        <v>0</v>
      </c>
      <c r="T373" s="123">
        <f t="shared" si="30"/>
        <v>0</v>
      </c>
      <c r="U373" s="123">
        <f t="shared" si="31"/>
        <v>0</v>
      </c>
      <c r="V373" s="123">
        <f t="shared" si="32"/>
        <v>0</v>
      </c>
      <c r="W373" s="123">
        <f t="shared" si="33"/>
        <v>0</v>
      </c>
      <c r="X373" s="123">
        <f t="shared" si="34"/>
        <v>0</v>
      </c>
      <c r="Y373" s="123">
        <f t="shared" si="35"/>
        <v>0</v>
      </c>
      <c r="Z373" s="123">
        <f t="shared" si="36"/>
        <v>0</v>
      </c>
      <c r="AA373" s="123">
        <f t="shared" si="37"/>
        <v>0</v>
      </c>
      <c r="AB373" s="123" t="str">
        <f t="shared" si="38"/>
        <v/>
      </c>
      <c r="AC373" s="123" t="str">
        <f t="shared" si="39"/>
        <v/>
      </c>
      <c r="AD373" s="123" t="str">
        <f t="shared" si="40"/>
        <v/>
      </c>
      <c r="AE373" s="123" t="str">
        <f t="shared" si="41"/>
        <v/>
      </c>
      <c r="AF373" s="97"/>
      <c r="AG373" s="97"/>
      <c r="AH373" s="97"/>
      <c r="AI373" s="97"/>
      <c r="AJ373" s="97"/>
      <c r="AK373" s="97"/>
      <c r="AM373" s="101">
        <v>1</v>
      </c>
    </row>
    <row r="374" spans="1:39" ht="15.75" customHeight="1" x14ac:dyDescent="0.25">
      <c r="A374" s="119" t="s">
        <v>127</v>
      </c>
      <c r="B374" s="104" t="s">
        <v>521</v>
      </c>
      <c r="C374" s="104" t="s">
        <v>471</v>
      </c>
      <c r="D374" s="104" t="s">
        <v>265</v>
      </c>
      <c r="E374" s="104" t="s">
        <v>266</v>
      </c>
      <c r="F374" s="120">
        <v>2</v>
      </c>
      <c r="G374" s="120">
        <v>2</v>
      </c>
      <c r="H374" s="120">
        <v>0</v>
      </c>
      <c r="I374" s="104" t="s">
        <v>471</v>
      </c>
      <c r="J374" s="104"/>
      <c r="K374" s="104" t="s">
        <v>472</v>
      </c>
      <c r="L374" s="104"/>
      <c r="M374" s="104" t="s">
        <v>471</v>
      </c>
      <c r="N374" s="104" t="s">
        <v>473</v>
      </c>
      <c r="O374" s="104"/>
      <c r="P374" s="104"/>
      <c r="Q374" s="104"/>
      <c r="R374" s="123">
        <f t="shared" si="28"/>
        <v>0</v>
      </c>
      <c r="S374" s="123">
        <f t="shared" si="29"/>
        <v>0</v>
      </c>
      <c r="T374" s="123">
        <f t="shared" si="30"/>
        <v>0</v>
      </c>
      <c r="U374" s="123">
        <f t="shared" si="31"/>
        <v>0</v>
      </c>
      <c r="V374" s="123">
        <f t="shared" si="32"/>
        <v>0</v>
      </c>
      <c r="W374" s="123">
        <f t="shared" si="33"/>
        <v>0</v>
      </c>
      <c r="X374" s="123">
        <f t="shared" si="34"/>
        <v>0</v>
      </c>
      <c r="Y374" s="123">
        <f t="shared" si="35"/>
        <v>0</v>
      </c>
      <c r="Z374" s="123">
        <f t="shared" si="36"/>
        <v>0</v>
      </c>
      <c r="AA374" s="123">
        <f t="shared" si="37"/>
        <v>0</v>
      </c>
      <c r="AB374" s="123" t="str">
        <f t="shared" si="38"/>
        <v/>
      </c>
      <c r="AC374" s="123" t="str">
        <f t="shared" si="39"/>
        <v/>
      </c>
      <c r="AD374" s="123" t="str">
        <f t="shared" si="40"/>
        <v/>
      </c>
      <c r="AE374" s="123" t="str">
        <f t="shared" si="41"/>
        <v/>
      </c>
      <c r="AF374" s="97"/>
      <c r="AG374" s="97"/>
      <c r="AH374" s="97"/>
      <c r="AI374" s="97"/>
      <c r="AJ374" s="97"/>
      <c r="AK374" s="97"/>
      <c r="AM374" s="101">
        <v>1</v>
      </c>
    </row>
    <row r="375" spans="1:39" ht="15.75" customHeight="1" x14ac:dyDescent="0.25">
      <c r="A375" s="119" t="s">
        <v>127</v>
      </c>
      <c r="B375" s="104" t="s">
        <v>522</v>
      </c>
      <c r="C375" s="104" t="s">
        <v>475</v>
      </c>
      <c r="D375" s="104" t="s">
        <v>265</v>
      </c>
      <c r="E375" s="104" t="s">
        <v>266</v>
      </c>
      <c r="F375" s="120">
        <v>3</v>
      </c>
      <c r="G375" s="120">
        <v>2</v>
      </c>
      <c r="H375" s="120">
        <v>0</v>
      </c>
      <c r="I375" s="104" t="s">
        <v>475</v>
      </c>
      <c r="J375" s="104"/>
      <c r="K375" s="104" t="s">
        <v>476</v>
      </c>
      <c r="L375" s="104"/>
      <c r="M375" s="104" t="s">
        <v>477</v>
      </c>
      <c r="N375" s="104" t="s">
        <v>478</v>
      </c>
      <c r="O375" s="104" t="s">
        <v>479</v>
      </c>
      <c r="P375" s="104" t="s">
        <v>480</v>
      </c>
      <c r="Q375" s="104" t="s">
        <v>481</v>
      </c>
      <c r="R375" s="123">
        <f t="shared" si="28"/>
        <v>0</v>
      </c>
      <c r="S375" s="123">
        <f t="shared" si="29"/>
        <v>0</v>
      </c>
      <c r="T375" s="123">
        <f t="shared" si="30"/>
        <v>0</v>
      </c>
      <c r="U375" s="123">
        <f t="shared" si="31"/>
        <v>0</v>
      </c>
      <c r="V375" s="123">
        <f t="shared" si="32"/>
        <v>0</v>
      </c>
      <c r="W375" s="123">
        <f t="shared" si="33"/>
        <v>0</v>
      </c>
      <c r="X375" s="123">
        <f t="shared" si="34"/>
        <v>0</v>
      </c>
      <c r="Y375" s="123">
        <f t="shared" si="35"/>
        <v>0</v>
      </c>
      <c r="Z375" s="123">
        <f t="shared" si="36"/>
        <v>0</v>
      </c>
      <c r="AA375" s="123">
        <f t="shared" si="37"/>
        <v>0</v>
      </c>
      <c r="AB375" s="123" t="str">
        <f t="shared" si="38"/>
        <v/>
      </c>
      <c r="AC375" s="123" t="str">
        <f t="shared" si="39"/>
        <v/>
      </c>
      <c r="AD375" s="123" t="str">
        <f t="shared" si="40"/>
        <v/>
      </c>
      <c r="AE375" s="123" t="str">
        <f t="shared" si="41"/>
        <v/>
      </c>
      <c r="AF375" s="97"/>
      <c r="AG375" s="97"/>
      <c r="AH375" s="97"/>
      <c r="AI375" s="97"/>
      <c r="AJ375" s="97"/>
      <c r="AK375" s="97"/>
      <c r="AM375" s="101">
        <v>1</v>
      </c>
    </row>
    <row r="376" spans="1:39" ht="15.75" customHeight="1" x14ac:dyDescent="0.25">
      <c r="A376" s="119" t="s">
        <v>127</v>
      </c>
      <c r="B376" s="104" t="s">
        <v>523</v>
      </c>
      <c r="C376" s="104" t="s">
        <v>483</v>
      </c>
      <c r="D376" s="104" t="s">
        <v>301</v>
      </c>
      <c r="E376" s="104" t="s">
        <v>266</v>
      </c>
      <c r="F376" s="120">
        <v>1</v>
      </c>
      <c r="G376" s="120">
        <v>0</v>
      </c>
      <c r="H376" s="120">
        <v>3</v>
      </c>
      <c r="I376" s="104"/>
      <c r="J376" s="104" t="s">
        <v>483</v>
      </c>
      <c r="K376" s="104"/>
      <c r="L376" s="104" t="s">
        <v>484</v>
      </c>
      <c r="M376" s="104" t="s">
        <v>485</v>
      </c>
      <c r="N376" s="104" t="s">
        <v>479</v>
      </c>
      <c r="O376" s="104" t="s">
        <v>486</v>
      </c>
      <c r="P376" s="104"/>
      <c r="Q376" s="104"/>
      <c r="R376" s="123">
        <f t="shared" si="28"/>
        <v>0</v>
      </c>
      <c r="S376" s="123">
        <f t="shared" si="29"/>
        <v>0</v>
      </c>
      <c r="T376" s="123">
        <f t="shared" si="30"/>
        <v>0</v>
      </c>
      <c r="U376" s="123">
        <f t="shared" si="31"/>
        <v>0</v>
      </c>
      <c r="V376" s="123">
        <f t="shared" si="32"/>
        <v>0</v>
      </c>
      <c r="W376" s="123">
        <f t="shared" si="33"/>
        <v>0</v>
      </c>
      <c r="X376" s="123">
        <f t="shared" si="34"/>
        <v>0</v>
      </c>
      <c r="Y376" s="123">
        <f t="shared" si="35"/>
        <v>0</v>
      </c>
      <c r="Z376" s="123">
        <f t="shared" si="36"/>
        <v>0</v>
      </c>
      <c r="AA376" s="123">
        <f t="shared" si="37"/>
        <v>0</v>
      </c>
      <c r="AB376" s="123" t="str">
        <f t="shared" si="38"/>
        <v/>
      </c>
      <c r="AC376" s="123" t="str">
        <f t="shared" si="39"/>
        <v/>
      </c>
      <c r="AD376" s="123" t="str">
        <f t="shared" si="40"/>
        <v/>
      </c>
      <c r="AE376" s="123" t="str">
        <f t="shared" si="41"/>
        <v/>
      </c>
      <c r="AF376" s="97"/>
      <c r="AG376" s="97"/>
      <c r="AH376" s="97"/>
      <c r="AI376" s="97"/>
      <c r="AJ376" s="97"/>
      <c r="AK376" s="97"/>
      <c r="AM376" s="101">
        <v>1</v>
      </c>
    </row>
    <row r="377" spans="1:39" ht="15.75" customHeight="1" x14ac:dyDescent="0.25">
      <c r="A377" s="119" t="s">
        <v>127</v>
      </c>
      <c r="B377" s="104" t="s">
        <v>524</v>
      </c>
      <c r="C377" s="104" t="s">
        <v>462</v>
      </c>
      <c r="D377" s="104" t="s">
        <v>301</v>
      </c>
      <c r="E377" s="104" t="s">
        <v>266</v>
      </c>
      <c r="F377" s="120">
        <v>1</v>
      </c>
      <c r="G377" s="120">
        <v>0</v>
      </c>
      <c r="H377" s="120">
        <v>3</v>
      </c>
      <c r="I377" s="104"/>
      <c r="J377" s="104" t="s">
        <v>462</v>
      </c>
      <c r="K377" s="104"/>
      <c r="L377" s="104" t="s">
        <v>488</v>
      </c>
      <c r="M377" s="104" t="s">
        <v>462</v>
      </c>
      <c r="N377" s="104" t="s">
        <v>464</v>
      </c>
      <c r="O377" s="104" t="s">
        <v>465</v>
      </c>
      <c r="P377" s="104" t="s">
        <v>382</v>
      </c>
      <c r="Q377" s="104"/>
      <c r="R377" s="123">
        <f t="shared" si="28"/>
        <v>0</v>
      </c>
      <c r="S377" s="123">
        <f t="shared" si="29"/>
        <v>0</v>
      </c>
      <c r="T377" s="123">
        <f t="shared" si="30"/>
        <v>0</v>
      </c>
      <c r="U377" s="123">
        <f t="shared" si="31"/>
        <v>0</v>
      </c>
      <c r="V377" s="123">
        <f t="shared" si="32"/>
        <v>0</v>
      </c>
      <c r="W377" s="123">
        <f t="shared" si="33"/>
        <v>0</v>
      </c>
      <c r="X377" s="123">
        <f t="shared" si="34"/>
        <v>0</v>
      </c>
      <c r="Y377" s="123">
        <f t="shared" si="35"/>
        <v>0</v>
      </c>
      <c r="Z377" s="123">
        <f t="shared" si="36"/>
        <v>0</v>
      </c>
      <c r="AA377" s="123">
        <f t="shared" si="37"/>
        <v>0</v>
      </c>
      <c r="AB377" s="123" t="str">
        <f t="shared" si="38"/>
        <v/>
      </c>
      <c r="AC377" s="123" t="str">
        <f t="shared" si="39"/>
        <v/>
      </c>
      <c r="AD377" s="123" t="str">
        <f t="shared" si="40"/>
        <v/>
      </c>
      <c r="AE377" s="123" t="str">
        <f t="shared" si="41"/>
        <v/>
      </c>
      <c r="AF377" s="97"/>
      <c r="AG377" s="97"/>
      <c r="AH377" s="97"/>
      <c r="AI377" s="97"/>
      <c r="AJ377" s="97"/>
      <c r="AK377" s="97"/>
      <c r="AM377" s="101">
        <v>1</v>
      </c>
    </row>
    <row r="378" spans="1:39" ht="15.75" customHeight="1" x14ac:dyDescent="0.25">
      <c r="A378" s="119" t="s">
        <v>127</v>
      </c>
      <c r="B378" s="104" t="s">
        <v>525</v>
      </c>
      <c r="C378" s="104" t="s">
        <v>467</v>
      </c>
      <c r="D378" s="104" t="s">
        <v>301</v>
      </c>
      <c r="E378" s="104" t="s">
        <v>266</v>
      </c>
      <c r="F378" s="120">
        <v>2</v>
      </c>
      <c r="G378" s="120">
        <v>0</v>
      </c>
      <c r="H378" s="120">
        <v>2</v>
      </c>
      <c r="I378" s="104"/>
      <c r="J378" s="104" t="s">
        <v>467</v>
      </c>
      <c r="K378" s="104"/>
      <c r="L378" s="104" t="s">
        <v>490</v>
      </c>
      <c r="M378" s="104" t="s">
        <v>467</v>
      </c>
      <c r="N378" s="104" t="s">
        <v>469</v>
      </c>
      <c r="O378" s="104"/>
      <c r="P378" s="104"/>
      <c r="Q378" s="104"/>
      <c r="R378" s="123">
        <f t="shared" si="28"/>
        <v>0</v>
      </c>
      <c r="S378" s="123">
        <f t="shared" si="29"/>
        <v>0</v>
      </c>
      <c r="T378" s="123">
        <f t="shared" si="30"/>
        <v>0</v>
      </c>
      <c r="U378" s="123">
        <f t="shared" si="31"/>
        <v>0</v>
      </c>
      <c r="V378" s="123">
        <f t="shared" si="32"/>
        <v>0</v>
      </c>
      <c r="W378" s="123">
        <f t="shared" si="33"/>
        <v>0</v>
      </c>
      <c r="X378" s="123">
        <f t="shared" si="34"/>
        <v>0</v>
      </c>
      <c r="Y378" s="123">
        <f t="shared" si="35"/>
        <v>0</v>
      </c>
      <c r="Z378" s="123">
        <f t="shared" si="36"/>
        <v>0</v>
      </c>
      <c r="AA378" s="123">
        <f t="shared" si="37"/>
        <v>0</v>
      </c>
      <c r="AB378" s="123" t="str">
        <f t="shared" si="38"/>
        <v/>
      </c>
      <c r="AC378" s="123" t="str">
        <f t="shared" si="39"/>
        <v/>
      </c>
      <c r="AD378" s="123" t="str">
        <f t="shared" si="40"/>
        <v/>
      </c>
      <c r="AE378" s="123" t="str">
        <f t="shared" si="41"/>
        <v/>
      </c>
      <c r="AF378" s="97"/>
      <c r="AG378" s="97"/>
      <c r="AH378" s="97"/>
      <c r="AI378" s="97"/>
      <c r="AJ378" s="97"/>
      <c r="AK378" s="97"/>
      <c r="AM378" s="101">
        <v>1</v>
      </c>
    </row>
    <row r="379" spans="1:39" ht="15.75" customHeight="1" x14ac:dyDescent="0.25">
      <c r="A379" s="119" t="s">
        <v>127</v>
      </c>
      <c r="B379" s="104" t="s">
        <v>526</v>
      </c>
      <c r="C379" s="104" t="s">
        <v>471</v>
      </c>
      <c r="D379" s="104" t="s">
        <v>301</v>
      </c>
      <c r="E379" s="104" t="s">
        <v>266</v>
      </c>
      <c r="F379" s="120">
        <v>2</v>
      </c>
      <c r="G379" s="120">
        <v>0</v>
      </c>
      <c r="H379" s="120">
        <v>2</v>
      </c>
      <c r="I379" s="104"/>
      <c r="J379" s="104" t="s">
        <v>471</v>
      </c>
      <c r="K379" s="104"/>
      <c r="L379" s="104" t="s">
        <v>492</v>
      </c>
      <c r="M379" s="104" t="s">
        <v>471</v>
      </c>
      <c r="N379" s="104" t="s">
        <v>473</v>
      </c>
      <c r="O379" s="104"/>
      <c r="P379" s="104"/>
      <c r="Q379" s="104"/>
      <c r="R379" s="123">
        <f t="shared" si="28"/>
        <v>0</v>
      </c>
      <c r="S379" s="123">
        <f t="shared" si="29"/>
        <v>0</v>
      </c>
      <c r="T379" s="123">
        <f t="shared" si="30"/>
        <v>0</v>
      </c>
      <c r="U379" s="123">
        <f t="shared" si="31"/>
        <v>0</v>
      </c>
      <c r="V379" s="123">
        <f t="shared" si="32"/>
        <v>0</v>
      </c>
      <c r="W379" s="123">
        <f t="shared" si="33"/>
        <v>0</v>
      </c>
      <c r="X379" s="123">
        <f t="shared" si="34"/>
        <v>0</v>
      </c>
      <c r="Y379" s="123">
        <f t="shared" si="35"/>
        <v>0</v>
      </c>
      <c r="Z379" s="123">
        <f t="shared" si="36"/>
        <v>0</v>
      </c>
      <c r="AA379" s="123">
        <f t="shared" si="37"/>
        <v>0</v>
      </c>
      <c r="AB379" s="123" t="str">
        <f t="shared" si="38"/>
        <v/>
      </c>
      <c r="AC379" s="123" t="str">
        <f t="shared" si="39"/>
        <v/>
      </c>
      <c r="AD379" s="123" t="str">
        <f t="shared" si="40"/>
        <v/>
      </c>
      <c r="AE379" s="123" t="str">
        <f t="shared" si="41"/>
        <v/>
      </c>
      <c r="AF379" s="97"/>
      <c r="AG379" s="97"/>
      <c r="AH379" s="97"/>
      <c r="AI379" s="97"/>
      <c r="AJ379" s="97"/>
      <c r="AK379" s="97"/>
      <c r="AM379" s="101">
        <v>1</v>
      </c>
    </row>
    <row r="380" spans="1:39" ht="15.75" customHeight="1" x14ac:dyDescent="0.25">
      <c r="A380" s="119" t="s">
        <v>127</v>
      </c>
      <c r="B380" s="104" t="s">
        <v>527</v>
      </c>
      <c r="C380" s="104" t="s">
        <v>494</v>
      </c>
      <c r="D380" s="104" t="s">
        <v>301</v>
      </c>
      <c r="E380" s="104" t="s">
        <v>266</v>
      </c>
      <c r="F380" s="120">
        <v>3</v>
      </c>
      <c r="G380" s="120">
        <v>0</v>
      </c>
      <c r="H380" s="120">
        <v>2</v>
      </c>
      <c r="I380" s="104"/>
      <c r="J380" s="104" t="s">
        <v>494</v>
      </c>
      <c r="K380" s="104"/>
      <c r="L380" s="104" t="s">
        <v>495</v>
      </c>
      <c r="M380" s="104" t="s">
        <v>494</v>
      </c>
      <c r="N380" s="104" t="s">
        <v>496</v>
      </c>
      <c r="O380" s="104" t="s">
        <v>497</v>
      </c>
      <c r="P380" s="104" t="s">
        <v>478</v>
      </c>
      <c r="Q380" s="104" t="s">
        <v>481</v>
      </c>
      <c r="R380" s="123">
        <f t="shared" si="28"/>
        <v>0</v>
      </c>
      <c r="S380" s="123">
        <f t="shared" si="29"/>
        <v>0</v>
      </c>
      <c r="T380" s="123">
        <f t="shared" si="30"/>
        <v>0</v>
      </c>
      <c r="U380" s="123">
        <f t="shared" si="31"/>
        <v>0</v>
      </c>
      <c r="V380" s="123">
        <f t="shared" si="32"/>
        <v>0</v>
      </c>
      <c r="W380" s="123">
        <f t="shared" si="33"/>
        <v>0</v>
      </c>
      <c r="X380" s="123">
        <f t="shared" si="34"/>
        <v>0</v>
      </c>
      <c r="Y380" s="123">
        <f t="shared" si="35"/>
        <v>0</v>
      </c>
      <c r="Z380" s="123">
        <f t="shared" si="36"/>
        <v>0</v>
      </c>
      <c r="AA380" s="123">
        <f t="shared" si="37"/>
        <v>0</v>
      </c>
      <c r="AB380" s="123" t="str">
        <f t="shared" si="38"/>
        <v/>
      </c>
      <c r="AC380" s="123" t="str">
        <f t="shared" si="39"/>
        <v/>
      </c>
      <c r="AD380" s="123" t="str">
        <f t="shared" si="40"/>
        <v/>
      </c>
      <c r="AE380" s="123" t="str">
        <f t="shared" si="41"/>
        <v/>
      </c>
      <c r="AF380" s="97"/>
      <c r="AG380" s="97"/>
      <c r="AH380" s="97"/>
      <c r="AI380" s="97"/>
      <c r="AJ380" s="97"/>
      <c r="AK380" s="97"/>
      <c r="AM380" s="101">
        <v>1</v>
      </c>
    </row>
    <row r="381" spans="1:39" ht="15.75" customHeight="1" x14ac:dyDescent="0.25">
      <c r="A381" s="119" t="s">
        <v>128</v>
      </c>
      <c r="B381" s="104" t="s">
        <v>528</v>
      </c>
      <c r="C381" s="104" t="s">
        <v>124</v>
      </c>
      <c r="D381" s="104" t="s">
        <v>265</v>
      </c>
      <c r="E381" s="104" t="s">
        <v>266</v>
      </c>
      <c r="F381" s="120">
        <v>1</v>
      </c>
      <c r="G381" s="120">
        <v>3</v>
      </c>
      <c r="H381" s="120">
        <v>0</v>
      </c>
      <c r="I381" s="104" t="s">
        <v>124</v>
      </c>
      <c r="J381" s="104"/>
      <c r="K381" s="104" t="s">
        <v>459</v>
      </c>
      <c r="L381" s="104"/>
      <c r="M381" s="104" t="s">
        <v>460</v>
      </c>
      <c r="N381" s="104"/>
      <c r="O381" s="104"/>
      <c r="P381" s="104"/>
      <c r="Q381" s="104"/>
      <c r="R381" s="123">
        <f t="shared" si="28"/>
        <v>0</v>
      </c>
      <c r="S381" s="123">
        <f t="shared" si="29"/>
        <v>0</v>
      </c>
      <c r="T381" s="123">
        <f t="shared" si="30"/>
        <v>0</v>
      </c>
      <c r="U381" s="123">
        <f t="shared" si="31"/>
        <v>0</v>
      </c>
      <c r="V381" s="123">
        <f t="shared" si="32"/>
        <v>0</v>
      </c>
      <c r="W381" s="123">
        <f t="shared" si="33"/>
        <v>0</v>
      </c>
      <c r="X381" s="123">
        <f t="shared" si="34"/>
        <v>0</v>
      </c>
      <c r="Y381" s="123">
        <f t="shared" si="35"/>
        <v>0</v>
      </c>
      <c r="Z381" s="123">
        <f t="shared" si="36"/>
        <v>0</v>
      </c>
      <c r="AA381" s="123">
        <f t="shared" si="37"/>
        <v>0</v>
      </c>
      <c r="AB381" s="123" t="str">
        <f t="shared" si="38"/>
        <v/>
      </c>
      <c r="AC381" s="123" t="str">
        <f t="shared" si="39"/>
        <v/>
      </c>
      <c r="AD381" s="123" t="str">
        <f t="shared" si="40"/>
        <v/>
      </c>
      <c r="AE381" s="123" t="str">
        <f t="shared" si="41"/>
        <v/>
      </c>
      <c r="AF381" s="97"/>
      <c r="AG381" s="97"/>
      <c r="AH381" s="97"/>
      <c r="AI381" s="97"/>
      <c r="AJ381" s="97"/>
      <c r="AK381" s="97"/>
      <c r="AM381" s="101">
        <v>1</v>
      </c>
    </row>
    <row r="382" spans="1:39" ht="15.75" customHeight="1" x14ac:dyDescent="0.25">
      <c r="A382" s="119" t="s">
        <v>128</v>
      </c>
      <c r="B382" s="104" t="s">
        <v>529</v>
      </c>
      <c r="C382" s="104" t="s">
        <v>462</v>
      </c>
      <c r="D382" s="104" t="s">
        <v>265</v>
      </c>
      <c r="E382" s="104" t="s">
        <v>266</v>
      </c>
      <c r="F382" s="120">
        <v>1</v>
      </c>
      <c r="G382" s="120">
        <v>3</v>
      </c>
      <c r="H382" s="120">
        <v>0</v>
      </c>
      <c r="I382" s="104" t="s">
        <v>462</v>
      </c>
      <c r="J382" s="104"/>
      <c r="K382" s="104" t="s">
        <v>463</v>
      </c>
      <c r="L382" s="104"/>
      <c r="M382" s="104" t="s">
        <v>462</v>
      </c>
      <c r="N382" s="104" t="s">
        <v>464</v>
      </c>
      <c r="O382" s="104" t="s">
        <v>465</v>
      </c>
      <c r="P382" s="104" t="s">
        <v>382</v>
      </c>
      <c r="Q382" s="104"/>
      <c r="R382" s="123">
        <f t="shared" si="28"/>
        <v>0</v>
      </c>
      <c r="S382" s="123">
        <f t="shared" si="29"/>
        <v>0</v>
      </c>
      <c r="T382" s="123">
        <f t="shared" si="30"/>
        <v>0</v>
      </c>
      <c r="U382" s="123">
        <f t="shared" si="31"/>
        <v>0</v>
      </c>
      <c r="V382" s="123">
        <f t="shared" si="32"/>
        <v>0</v>
      </c>
      <c r="W382" s="123">
        <f t="shared" si="33"/>
        <v>0</v>
      </c>
      <c r="X382" s="123">
        <f t="shared" si="34"/>
        <v>0</v>
      </c>
      <c r="Y382" s="123">
        <f t="shared" si="35"/>
        <v>0</v>
      </c>
      <c r="Z382" s="123">
        <f t="shared" si="36"/>
        <v>0</v>
      </c>
      <c r="AA382" s="123">
        <f t="shared" si="37"/>
        <v>0</v>
      </c>
      <c r="AB382" s="123" t="str">
        <f t="shared" si="38"/>
        <v/>
      </c>
      <c r="AC382" s="123" t="str">
        <f t="shared" si="39"/>
        <v/>
      </c>
      <c r="AD382" s="123" t="str">
        <f t="shared" si="40"/>
        <v/>
      </c>
      <c r="AE382" s="123" t="str">
        <f t="shared" si="41"/>
        <v/>
      </c>
      <c r="AF382" s="97"/>
      <c r="AG382" s="97"/>
      <c r="AH382" s="97"/>
      <c r="AI382" s="97"/>
      <c r="AJ382" s="97"/>
      <c r="AK382" s="97"/>
      <c r="AM382" s="101">
        <v>1</v>
      </c>
    </row>
    <row r="383" spans="1:39" ht="15.75" customHeight="1" x14ac:dyDescent="0.25">
      <c r="A383" s="119" t="s">
        <v>128</v>
      </c>
      <c r="B383" s="104" t="s">
        <v>530</v>
      </c>
      <c r="C383" s="104" t="s">
        <v>467</v>
      </c>
      <c r="D383" s="104" t="s">
        <v>265</v>
      </c>
      <c r="E383" s="104" t="s">
        <v>266</v>
      </c>
      <c r="F383" s="120">
        <v>2</v>
      </c>
      <c r="G383" s="120">
        <v>2</v>
      </c>
      <c r="H383" s="120">
        <v>0</v>
      </c>
      <c r="I383" s="104" t="s">
        <v>467</v>
      </c>
      <c r="J383" s="104"/>
      <c r="K383" s="104" t="s">
        <v>468</v>
      </c>
      <c r="L383" s="104"/>
      <c r="M383" s="104" t="s">
        <v>467</v>
      </c>
      <c r="N383" s="104" t="s">
        <v>469</v>
      </c>
      <c r="O383" s="104"/>
      <c r="P383" s="104"/>
      <c r="Q383" s="104"/>
      <c r="R383" s="123">
        <f t="shared" si="28"/>
        <v>0</v>
      </c>
      <c r="S383" s="123">
        <f t="shared" si="29"/>
        <v>0</v>
      </c>
      <c r="T383" s="123">
        <f t="shared" si="30"/>
        <v>0</v>
      </c>
      <c r="U383" s="123">
        <f t="shared" si="31"/>
        <v>0</v>
      </c>
      <c r="V383" s="123">
        <f t="shared" si="32"/>
        <v>0</v>
      </c>
      <c r="W383" s="123">
        <f t="shared" si="33"/>
        <v>0</v>
      </c>
      <c r="X383" s="123">
        <f t="shared" si="34"/>
        <v>0</v>
      </c>
      <c r="Y383" s="123">
        <f t="shared" si="35"/>
        <v>0</v>
      </c>
      <c r="Z383" s="123">
        <f t="shared" si="36"/>
        <v>0</v>
      </c>
      <c r="AA383" s="123">
        <f t="shared" si="37"/>
        <v>0</v>
      </c>
      <c r="AB383" s="123" t="str">
        <f t="shared" si="38"/>
        <v/>
      </c>
      <c r="AC383" s="123" t="str">
        <f t="shared" si="39"/>
        <v/>
      </c>
      <c r="AD383" s="123" t="str">
        <f t="shared" si="40"/>
        <v/>
      </c>
      <c r="AE383" s="123" t="str">
        <f t="shared" si="41"/>
        <v/>
      </c>
      <c r="AF383" s="97"/>
      <c r="AG383" s="97"/>
      <c r="AH383" s="97"/>
      <c r="AI383" s="97"/>
      <c r="AJ383" s="97"/>
      <c r="AK383" s="97"/>
      <c r="AM383" s="101">
        <v>1</v>
      </c>
    </row>
    <row r="384" spans="1:39" ht="15.75" customHeight="1" x14ac:dyDescent="0.25">
      <c r="A384" s="119" t="s">
        <v>128</v>
      </c>
      <c r="B384" s="104" t="s">
        <v>531</v>
      </c>
      <c r="C384" s="104" t="s">
        <v>471</v>
      </c>
      <c r="D384" s="104" t="s">
        <v>265</v>
      </c>
      <c r="E384" s="104" t="s">
        <v>266</v>
      </c>
      <c r="F384" s="120">
        <v>2</v>
      </c>
      <c r="G384" s="120">
        <v>2</v>
      </c>
      <c r="H384" s="120">
        <v>0</v>
      </c>
      <c r="I384" s="104" t="s">
        <v>471</v>
      </c>
      <c r="J384" s="104"/>
      <c r="K384" s="104" t="s">
        <v>472</v>
      </c>
      <c r="L384" s="104"/>
      <c r="M384" s="104" t="s">
        <v>471</v>
      </c>
      <c r="N384" s="104" t="s">
        <v>473</v>
      </c>
      <c r="O384" s="104"/>
      <c r="P384" s="104"/>
      <c r="Q384" s="104"/>
      <c r="R384" s="123">
        <f t="shared" si="28"/>
        <v>0</v>
      </c>
      <c r="S384" s="123">
        <f t="shared" si="29"/>
        <v>0</v>
      </c>
      <c r="T384" s="123">
        <f t="shared" si="30"/>
        <v>0</v>
      </c>
      <c r="U384" s="123">
        <f t="shared" si="31"/>
        <v>0</v>
      </c>
      <c r="V384" s="123">
        <f t="shared" si="32"/>
        <v>0</v>
      </c>
      <c r="W384" s="123">
        <f t="shared" si="33"/>
        <v>0</v>
      </c>
      <c r="X384" s="123">
        <f t="shared" si="34"/>
        <v>0</v>
      </c>
      <c r="Y384" s="123">
        <f t="shared" si="35"/>
        <v>0</v>
      </c>
      <c r="Z384" s="123">
        <f t="shared" si="36"/>
        <v>0</v>
      </c>
      <c r="AA384" s="123">
        <f t="shared" si="37"/>
        <v>0</v>
      </c>
      <c r="AB384" s="123" t="str">
        <f t="shared" si="38"/>
        <v/>
      </c>
      <c r="AC384" s="123" t="str">
        <f t="shared" si="39"/>
        <v/>
      </c>
      <c r="AD384" s="123" t="str">
        <f t="shared" si="40"/>
        <v/>
      </c>
      <c r="AE384" s="123" t="str">
        <f t="shared" si="41"/>
        <v/>
      </c>
      <c r="AF384" s="97"/>
      <c r="AG384" s="97"/>
      <c r="AH384" s="97"/>
      <c r="AI384" s="97"/>
      <c r="AJ384" s="97"/>
      <c r="AK384" s="97"/>
      <c r="AM384" s="101">
        <v>1</v>
      </c>
    </row>
    <row r="385" spans="1:39" ht="15.75" customHeight="1" x14ac:dyDescent="0.25">
      <c r="A385" s="119" t="s">
        <v>128</v>
      </c>
      <c r="B385" s="104" t="s">
        <v>532</v>
      </c>
      <c r="C385" s="104" t="s">
        <v>475</v>
      </c>
      <c r="D385" s="104" t="s">
        <v>265</v>
      </c>
      <c r="E385" s="104" t="s">
        <v>266</v>
      </c>
      <c r="F385" s="120">
        <v>3</v>
      </c>
      <c r="G385" s="120">
        <v>2</v>
      </c>
      <c r="H385" s="120">
        <v>0</v>
      </c>
      <c r="I385" s="104" t="s">
        <v>475</v>
      </c>
      <c r="J385" s="104"/>
      <c r="K385" s="104" t="s">
        <v>476</v>
      </c>
      <c r="L385" s="104"/>
      <c r="M385" s="104" t="s">
        <v>477</v>
      </c>
      <c r="N385" s="104" t="s">
        <v>478</v>
      </c>
      <c r="O385" s="104" t="s">
        <v>479</v>
      </c>
      <c r="P385" s="104" t="s">
        <v>480</v>
      </c>
      <c r="Q385" s="104" t="s">
        <v>481</v>
      </c>
      <c r="R385" s="123">
        <f t="shared" si="28"/>
        <v>0</v>
      </c>
      <c r="S385" s="123">
        <f t="shared" si="29"/>
        <v>0</v>
      </c>
      <c r="T385" s="123">
        <f t="shared" si="30"/>
        <v>0</v>
      </c>
      <c r="U385" s="123">
        <f t="shared" si="31"/>
        <v>0</v>
      </c>
      <c r="V385" s="123">
        <f t="shared" si="32"/>
        <v>0</v>
      </c>
      <c r="W385" s="123">
        <f t="shared" si="33"/>
        <v>0</v>
      </c>
      <c r="X385" s="123">
        <f t="shared" si="34"/>
        <v>0</v>
      </c>
      <c r="Y385" s="123">
        <f t="shared" si="35"/>
        <v>0</v>
      </c>
      <c r="Z385" s="123">
        <f t="shared" si="36"/>
        <v>0</v>
      </c>
      <c r="AA385" s="123">
        <f t="shared" si="37"/>
        <v>0</v>
      </c>
      <c r="AB385" s="123" t="str">
        <f t="shared" si="38"/>
        <v/>
      </c>
      <c r="AC385" s="123" t="str">
        <f t="shared" si="39"/>
        <v/>
      </c>
      <c r="AD385" s="123" t="str">
        <f t="shared" si="40"/>
        <v/>
      </c>
      <c r="AE385" s="123" t="str">
        <f t="shared" si="41"/>
        <v/>
      </c>
      <c r="AF385" s="97"/>
      <c r="AG385" s="97"/>
      <c r="AH385" s="97"/>
      <c r="AI385" s="97"/>
      <c r="AJ385" s="97"/>
      <c r="AK385" s="97"/>
      <c r="AM385" s="101">
        <v>1</v>
      </c>
    </row>
    <row r="386" spans="1:39" ht="15.75" customHeight="1" x14ac:dyDescent="0.25">
      <c r="A386" s="119" t="s">
        <v>128</v>
      </c>
      <c r="B386" s="104" t="s">
        <v>533</v>
      </c>
      <c r="C386" s="104" t="s">
        <v>483</v>
      </c>
      <c r="D386" s="104" t="s">
        <v>301</v>
      </c>
      <c r="E386" s="104" t="s">
        <v>266</v>
      </c>
      <c r="F386" s="120">
        <v>1</v>
      </c>
      <c r="G386" s="120">
        <v>0</v>
      </c>
      <c r="H386" s="120">
        <v>3</v>
      </c>
      <c r="I386" s="104"/>
      <c r="J386" s="104" t="s">
        <v>483</v>
      </c>
      <c r="K386" s="104"/>
      <c r="L386" s="104" t="s">
        <v>484</v>
      </c>
      <c r="M386" s="104" t="s">
        <v>485</v>
      </c>
      <c r="N386" s="104" t="s">
        <v>479</v>
      </c>
      <c r="O386" s="104" t="s">
        <v>486</v>
      </c>
      <c r="P386" s="104"/>
      <c r="Q386" s="104"/>
      <c r="R386" s="123">
        <f t="shared" si="28"/>
        <v>0</v>
      </c>
      <c r="S386" s="123">
        <f t="shared" si="29"/>
        <v>0</v>
      </c>
      <c r="T386" s="123">
        <f t="shared" si="30"/>
        <v>0</v>
      </c>
      <c r="U386" s="123">
        <f t="shared" si="31"/>
        <v>0</v>
      </c>
      <c r="V386" s="123">
        <f t="shared" si="32"/>
        <v>0</v>
      </c>
      <c r="W386" s="123">
        <f t="shared" si="33"/>
        <v>0</v>
      </c>
      <c r="X386" s="123">
        <f t="shared" si="34"/>
        <v>0</v>
      </c>
      <c r="Y386" s="123">
        <f t="shared" si="35"/>
        <v>0</v>
      </c>
      <c r="Z386" s="123">
        <f t="shared" si="36"/>
        <v>0</v>
      </c>
      <c r="AA386" s="123">
        <f t="shared" si="37"/>
        <v>0</v>
      </c>
      <c r="AB386" s="123" t="str">
        <f t="shared" si="38"/>
        <v/>
      </c>
      <c r="AC386" s="123" t="str">
        <f t="shared" si="39"/>
        <v/>
      </c>
      <c r="AD386" s="123" t="str">
        <f t="shared" si="40"/>
        <v/>
      </c>
      <c r="AE386" s="123" t="str">
        <f t="shared" si="41"/>
        <v/>
      </c>
      <c r="AF386" s="97"/>
      <c r="AG386" s="97"/>
      <c r="AH386" s="97"/>
      <c r="AI386" s="97"/>
      <c r="AJ386" s="97"/>
      <c r="AK386" s="97"/>
      <c r="AM386" s="101">
        <v>1</v>
      </c>
    </row>
    <row r="387" spans="1:39" ht="15.75" customHeight="1" x14ac:dyDescent="0.25">
      <c r="A387" s="119" t="s">
        <v>128</v>
      </c>
      <c r="B387" s="104" t="s">
        <v>534</v>
      </c>
      <c r="C387" s="104" t="s">
        <v>462</v>
      </c>
      <c r="D387" s="104" t="s">
        <v>301</v>
      </c>
      <c r="E387" s="104" t="s">
        <v>266</v>
      </c>
      <c r="F387" s="120">
        <v>1</v>
      </c>
      <c r="G387" s="120">
        <v>0</v>
      </c>
      <c r="H387" s="120">
        <v>3</v>
      </c>
      <c r="I387" s="104"/>
      <c r="J387" s="104" t="s">
        <v>462</v>
      </c>
      <c r="K387" s="104"/>
      <c r="L387" s="104" t="s">
        <v>488</v>
      </c>
      <c r="M387" s="104" t="s">
        <v>462</v>
      </c>
      <c r="N387" s="104" t="s">
        <v>464</v>
      </c>
      <c r="O387" s="104" t="s">
        <v>465</v>
      </c>
      <c r="P387" s="104" t="s">
        <v>382</v>
      </c>
      <c r="Q387" s="104"/>
      <c r="R387" s="123">
        <f t="shared" si="28"/>
        <v>0</v>
      </c>
      <c r="S387" s="123">
        <f t="shared" si="29"/>
        <v>0</v>
      </c>
      <c r="T387" s="123">
        <f t="shared" si="30"/>
        <v>0</v>
      </c>
      <c r="U387" s="123">
        <f t="shared" si="31"/>
        <v>0</v>
      </c>
      <c r="V387" s="123">
        <f t="shared" si="32"/>
        <v>0</v>
      </c>
      <c r="W387" s="123">
        <f t="shared" si="33"/>
        <v>0</v>
      </c>
      <c r="X387" s="123">
        <f t="shared" si="34"/>
        <v>0</v>
      </c>
      <c r="Y387" s="123">
        <f t="shared" si="35"/>
        <v>0</v>
      </c>
      <c r="Z387" s="123">
        <f t="shared" si="36"/>
        <v>0</v>
      </c>
      <c r="AA387" s="123">
        <f t="shared" si="37"/>
        <v>0</v>
      </c>
      <c r="AB387" s="123" t="str">
        <f t="shared" si="38"/>
        <v/>
      </c>
      <c r="AC387" s="123" t="str">
        <f t="shared" si="39"/>
        <v/>
      </c>
      <c r="AD387" s="123" t="str">
        <f t="shared" si="40"/>
        <v/>
      </c>
      <c r="AE387" s="123" t="str">
        <f t="shared" si="41"/>
        <v/>
      </c>
      <c r="AF387" s="97"/>
      <c r="AG387" s="97"/>
      <c r="AH387" s="97"/>
      <c r="AI387" s="97"/>
      <c r="AJ387" s="97"/>
      <c r="AK387" s="97"/>
      <c r="AM387" s="101">
        <v>1</v>
      </c>
    </row>
    <row r="388" spans="1:39" ht="15.75" customHeight="1" x14ac:dyDescent="0.25">
      <c r="A388" s="119" t="s">
        <v>128</v>
      </c>
      <c r="B388" s="104" t="s">
        <v>535</v>
      </c>
      <c r="C388" s="104" t="s">
        <v>467</v>
      </c>
      <c r="D388" s="104" t="s">
        <v>301</v>
      </c>
      <c r="E388" s="104" t="s">
        <v>266</v>
      </c>
      <c r="F388" s="120">
        <v>2</v>
      </c>
      <c r="G388" s="120">
        <v>0</v>
      </c>
      <c r="H388" s="120">
        <v>2</v>
      </c>
      <c r="I388" s="104"/>
      <c r="J388" s="104" t="s">
        <v>467</v>
      </c>
      <c r="K388" s="104"/>
      <c r="L388" s="104" t="s">
        <v>490</v>
      </c>
      <c r="M388" s="104" t="s">
        <v>467</v>
      </c>
      <c r="N388" s="104" t="s">
        <v>469</v>
      </c>
      <c r="O388" s="104"/>
      <c r="P388" s="104"/>
      <c r="Q388" s="104"/>
      <c r="R388" s="123">
        <f t="shared" si="28"/>
        <v>0</v>
      </c>
      <c r="S388" s="123">
        <f t="shared" si="29"/>
        <v>0</v>
      </c>
      <c r="T388" s="123">
        <f t="shared" si="30"/>
        <v>0</v>
      </c>
      <c r="U388" s="123">
        <f t="shared" si="31"/>
        <v>0</v>
      </c>
      <c r="V388" s="123">
        <f t="shared" si="32"/>
        <v>0</v>
      </c>
      <c r="W388" s="123">
        <f t="shared" si="33"/>
        <v>0</v>
      </c>
      <c r="X388" s="123">
        <f t="shared" si="34"/>
        <v>0</v>
      </c>
      <c r="Y388" s="123">
        <f t="shared" si="35"/>
        <v>0</v>
      </c>
      <c r="Z388" s="123">
        <f t="shared" si="36"/>
        <v>0</v>
      </c>
      <c r="AA388" s="123">
        <f t="shared" si="37"/>
        <v>0</v>
      </c>
      <c r="AB388" s="123" t="str">
        <f t="shared" si="38"/>
        <v/>
      </c>
      <c r="AC388" s="123" t="str">
        <f t="shared" si="39"/>
        <v/>
      </c>
      <c r="AD388" s="123" t="str">
        <f t="shared" si="40"/>
        <v/>
      </c>
      <c r="AE388" s="123" t="str">
        <f t="shared" si="41"/>
        <v/>
      </c>
      <c r="AF388" s="97"/>
      <c r="AG388" s="97"/>
      <c r="AH388" s="97"/>
      <c r="AI388" s="97"/>
      <c r="AJ388" s="97"/>
      <c r="AK388" s="97"/>
      <c r="AM388" s="101">
        <v>1</v>
      </c>
    </row>
    <row r="389" spans="1:39" ht="15.75" customHeight="1" x14ac:dyDescent="0.25">
      <c r="A389" s="119" t="s">
        <v>128</v>
      </c>
      <c r="B389" s="104" t="s">
        <v>536</v>
      </c>
      <c r="C389" s="104" t="s">
        <v>471</v>
      </c>
      <c r="D389" s="104" t="s">
        <v>301</v>
      </c>
      <c r="E389" s="104" t="s">
        <v>266</v>
      </c>
      <c r="F389" s="120">
        <v>2</v>
      </c>
      <c r="G389" s="120">
        <v>0</v>
      </c>
      <c r="H389" s="120">
        <v>2</v>
      </c>
      <c r="I389" s="104"/>
      <c r="J389" s="104" t="s">
        <v>471</v>
      </c>
      <c r="K389" s="104"/>
      <c r="L389" s="104" t="s">
        <v>492</v>
      </c>
      <c r="M389" s="104" t="s">
        <v>471</v>
      </c>
      <c r="N389" s="104" t="s">
        <v>473</v>
      </c>
      <c r="O389" s="104"/>
      <c r="P389" s="104"/>
      <c r="Q389" s="104"/>
      <c r="R389" s="123">
        <f t="shared" si="28"/>
        <v>0</v>
      </c>
      <c r="S389" s="123">
        <f t="shared" si="29"/>
        <v>0</v>
      </c>
      <c r="T389" s="123">
        <f t="shared" si="30"/>
        <v>0</v>
      </c>
      <c r="U389" s="123">
        <f t="shared" si="31"/>
        <v>0</v>
      </c>
      <c r="V389" s="123">
        <f t="shared" si="32"/>
        <v>0</v>
      </c>
      <c r="W389" s="123">
        <f t="shared" si="33"/>
        <v>0</v>
      </c>
      <c r="X389" s="123">
        <f t="shared" si="34"/>
        <v>0</v>
      </c>
      <c r="Y389" s="123">
        <f t="shared" si="35"/>
        <v>0</v>
      </c>
      <c r="Z389" s="123">
        <f t="shared" si="36"/>
        <v>0</v>
      </c>
      <c r="AA389" s="123">
        <f t="shared" si="37"/>
        <v>0</v>
      </c>
      <c r="AB389" s="123" t="str">
        <f t="shared" si="38"/>
        <v/>
      </c>
      <c r="AC389" s="123" t="str">
        <f t="shared" si="39"/>
        <v/>
      </c>
      <c r="AD389" s="123" t="str">
        <f t="shared" si="40"/>
        <v/>
      </c>
      <c r="AE389" s="123" t="str">
        <f t="shared" si="41"/>
        <v/>
      </c>
      <c r="AF389" s="97"/>
      <c r="AG389" s="97"/>
      <c r="AH389" s="97"/>
      <c r="AI389" s="97"/>
      <c r="AJ389" s="97"/>
      <c r="AK389" s="97"/>
      <c r="AM389" s="101">
        <v>1</v>
      </c>
    </row>
    <row r="390" spans="1:39" ht="15.75" customHeight="1" x14ac:dyDescent="0.25">
      <c r="A390" s="119" t="s">
        <v>128</v>
      </c>
      <c r="B390" s="104" t="s">
        <v>537</v>
      </c>
      <c r="C390" s="104" t="s">
        <v>494</v>
      </c>
      <c r="D390" s="104" t="s">
        <v>301</v>
      </c>
      <c r="E390" s="104" t="s">
        <v>266</v>
      </c>
      <c r="F390" s="120">
        <v>3</v>
      </c>
      <c r="G390" s="120">
        <v>0</v>
      </c>
      <c r="H390" s="120">
        <v>2</v>
      </c>
      <c r="I390" s="104"/>
      <c r="J390" s="104" t="s">
        <v>494</v>
      </c>
      <c r="K390" s="104"/>
      <c r="L390" s="104" t="s">
        <v>495</v>
      </c>
      <c r="M390" s="104" t="s">
        <v>494</v>
      </c>
      <c r="N390" s="104" t="s">
        <v>496</v>
      </c>
      <c r="O390" s="104" t="s">
        <v>497</v>
      </c>
      <c r="P390" s="104" t="s">
        <v>478</v>
      </c>
      <c r="Q390" s="104" t="s">
        <v>481</v>
      </c>
      <c r="R390" s="123">
        <f t="shared" si="28"/>
        <v>0</v>
      </c>
      <c r="S390" s="123">
        <f t="shared" si="29"/>
        <v>0</v>
      </c>
      <c r="T390" s="123">
        <f t="shared" si="30"/>
        <v>0</v>
      </c>
      <c r="U390" s="123">
        <f t="shared" si="31"/>
        <v>0</v>
      </c>
      <c r="V390" s="123">
        <f t="shared" si="32"/>
        <v>0</v>
      </c>
      <c r="W390" s="123">
        <f t="shared" si="33"/>
        <v>0</v>
      </c>
      <c r="X390" s="123">
        <f t="shared" si="34"/>
        <v>0</v>
      </c>
      <c r="Y390" s="123">
        <f t="shared" si="35"/>
        <v>0</v>
      </c>
      <c r="Z390" s="123">
        <f t="shared" si="36"/>
        <v>0</v>
      </c>
      <c r="AA390" s="123">
        <f t="shared" si="37"/>
        <v>0</v>
      </c>
      <c r="AB390" s="123" t="str">
        <f t="shared" si="38"/>
        <v/>
      </c>
      <c r="AC390" s="123" t="str">
        <f t="shared" si="39"/>
        <v/>
      </c>
      <c r="AD390" s="123" t="str">
        <f t="shared" si="40"/>
        <v/>
      </c>
      <c r="AE390" s="123" t="str">
        <f t="shared" si="41"/>
        <v/>
      </c>
      <c r="AF390" s="97"/>
      <c r="AG390" s="97"/>
      <c r="AH390" s="97"/>
      <c r="AI390" s="97"/>
      <c r="AJ390" s="97"/>
      <c r="AK390" s="97"/>
      <c r="AM390" s="101">
        <v>1</v>
      </c>
    </row>
    <row r="391" spans="1:39" ht="15.75" customHeight="1" x14ac:dyDescent="0.25">
      <c r="A391" s="119" t="s">
        <v>129</v>
      </c>
      <c r="B391" s="104" t="s">
        <v>538</v>
      </c>
      <c r="C391" s="104" t="s">
        <v>539</v>
      </c>
      <c r="D391" s="104" t="s">
        <v>265</v>
      </c>
      <c r="E391" s="104" t="s">
        <v>266</v>
      </c>
      <c r="F391" s="120">
        <v>1</v>
      </c>
      <c r="G391" s="120">
        <v>3</v>
      </c>
      <c r="H391" s="120">
        <v>0</v>
      </c>
      <c r="I391" s="104" t="s">
        <v>539</v>
      </c>
      <c r="J391" s="104"/>
      <c r="K391" s="104" t="s">
        <v>540</v>
      </c>
      <c r="L391" s="104"/>
      <c r="M391" s="104" t="s">
        <v>539</v>
      </c>
      <c r="N391" s="104" t="s">
        <v>541</v>
      </c>
      <c r="O391" s="104" t="s">
        <v>542</v>
      </c>
      <c r="P391" s="104" t="s">
        <v>543</v>
      </c>
      <c r="Q391" s="104" t="s">
        <v>544</v>
      </c>
      <c r="R391" s="123">
        <f t="shared" si="28"/>
        <v>0</v>
      </c>
      <c r="S391" s="123">
        <f t="shared" si="29"/>
        <v>0</v>
      </c>
      <c r="T391" s="123">
        <f t="shared" si="30"/>
        <v>0</v>
      </c>
      <c r="U391" s="123">
        <f t="shared" si="31"/>
        <v>0</v>
      </c>
      <c r="V391" s="123">
        <f t="shared" si="32"/>
        <v>0</v>
      </c>
      <c r="W391" s="123">
        <f t="shared" si="33"/>
        <v>0</v>
      </c>
      <c r="X391" s="123">
        <f t="shared" si="34"/>
        <v>0</v>
      </c>
      <c r="Y391" s="123">
        <f t="shared" si="35"/>
        <v>0</v>
      </c>
      <c r="Z391" s="123">
        <f t="shared" si="36"/>
        <v>0</v>
      </c>
      <c r="AA391" s="123">
        <f t="shared" si="37"/>
        <v>0</v>
      </c>
      <c r="AB391" s="123" t="str">
        <f t="shared" si="38"/>
        <v/>
      </c>
      <c r="AC391" s="123" t="str">
        <f t="shared" si="39"/>
        <v/>
      </c>
      <c r="AD391" s="123" t="str">
        <f t="shared" si="40"/>
        <v/>
      </c>
      <c r="AE391" s="123" t="str">
        <f t="shared" si="41"/>
        <v/>
      </c>
      <c r="AF391" s="97"/>
      <c r="AG391" s="97"/>
      <c r="AH391" s="97"/>
      <c r="AI391" s="97"/>
      <c r="AJ391" s="97"/>
      <c r="AK391" s="97"/>
      <c r="AM391" s="101">
        <v>1</v>
      </c>
    </row>
    <row r="392" spans="1:39" ht="15.75" customHeight="1" x14ac:dyDescent="0.25">
      <c r="A392" s="119" t="s">
        <v>129</v>
      </c>
      <c r="B392" s="104" t="s">
        <v>545</v>
      </c>
      <c r="C392" s="104" t="s">
        <v>546</v>
      </c>
      <c r="D392" s="104" t="s">
        <v>265</v>
      </c>
      <c r="E392" s="104" t="s">
        <v>266</v>
      </c>
      <c r="F392" s="120">
        <v>1</v>
      </c>
      <c r="G392" s="120">
        <v>3</v>
      </c>
      <c r="H392" s="120">
        <v>0</v>
      </c>
      <c r="I392" s="104" t="s">
        <v>546</v>
      </c>
      <c r="J392" s="104"/>
      <c r="K392" s="104" t="s">
        <v>547</v>
      </c>
      <c r="L392" s="104"/>
      <c r="M392" s="104" t="s">
        <v>546</v>
      </c>
      <c r="N392" s="104" t="s">
        <v>548</v>
      </c>
      <c r="O392" s="104" t="s">
        <v>549</v>
      </c>
      <c r="P392" s="104" t="s">
        <v>550</v>
      </c>
      <c r="Q392" s="104"/>
      <c r="R392" s="123">
        <f t="shared" si="28"/>
        <v>0</v>
      </c>
      <c r="S392" s="123">
        <f t="shared" si="29"/>
        <v>0</v>
      </c>
      <c r="T392" s="123">
        <f t="shared" si="30"/>
        <v>0</v>
      </c>
      <c r="U392" s="123">
        <f t="shared" si="31"/>
        <v>0</v>
      </c>
      <c r="V392" s="123">
        <f t="shared" si="32"/>
        <v>0</v>
      </c>
      <c r="W392" s="123">
        <f t="shared" si="33"/>
        <v>0</v>
      </c>
      <c r="X392" s="123">
        <f t="shared" si="34"/>
        <v>0</v>
      </c>
      <c r="Y392" s="123">
        <f t="shared" si="35"/>
        <v>0</v>
      </c>
      <c r="Z392" s="123">
        <f t="shared" si="36"/>
        <v>0</v>
      </c>
      <c r="AA392" s="123">
        <f t="shared" si="37"/>
        <v>0</v>
      </c>
      <c r="AB392" s="123" t="str">
        <f t="shared" si="38"/>
        <v/>
      </c>
      <c r="AC392" s="123" t="str">
        <f t="shared" si="39"/>
        <v/>
      </c>
      <c r="AD392" s="123" t="str">
        <f t="shared" si="40"/>
        <v/>
      </c>
      <c r="AE392" s="123" t="str">
        <f t="shared" si="41"/>
        <v/>
      </c>
      <c r="AF392" s="97"/>
      <c r="AG392" s="97"/>
      <c r="AH392" s="97"/>
      <c r="AI392" s="97"/>
      <c r="AJ392" s="97"/>
      <c r="AK392" s="97"/>
      <c r="AM392" s="101">
        <v>1</v>
      </c>
    </row>
    <row r="393" spans="1:39" ht="15.75" customHeight="1" x14ac:dyDescent="0.25">
      <c r="A393" s="119" t="s">
        <v>129</v>
      </c>
      <c r="B393" s="104" t="s">
        <v>551</v>
      </c>
      <c r="C393" s="104" t="s">
        <v>552</v>
      </c>
      <c r="D393" s="104" t="s">
        <v>265</v>
      </c>
      <c r="E393" s="104" t="s">
        <v>266</v>
      </c>
      <c r="F393" s="120">
        <v>2</v>
      </c>
      <c r="G393" s="120">
        <v>2</v>
      </c>
      <c r="H393" s="120">
        <v>0</v>
      </c>
      <c r="I393" s="104" t="s">
        <v>552</v>
      </c>
      <c r="J393" s="104"/>
      <c r="K393" s="104" t="s">
        <v>553</v>
      </c>
      <c r="L393" s="104"/>
      <c r="M393" s="104" t="s">
        <v>552</v>
      </c>
      <c r="N393" s="104" t="s">
        <v>554</v>
      </c>
      <c r="O393" s="104" t="s">
        <v>555</v>
      </c>
      <c r="P393" s="104" t="s">
        <v>556</v>
      </c>
      <c r="Q393" s="104" t="s">
        <v>557</v>
      </c>
      <c r="R393" s="123">
        <f t="shared" si="28"/>
        <v>0</v>
      </c>
      <c r="S393" s="123">
        <f t="shared" si="29"/>
        <v>0</v>
      </c>
      <c r="T393" s="123">
        <f t="shared" si="30"/>
        <v>0</v>
      </c>
      <c r="U393" s="123">
        <f t="shared" si="31"/>
        <v>0</v>
      </c>
      <c r="V393" s="123">
        <f t="shared" si="32"/>
        <v>0</v>
      </c>
      <c r="W393" s="123">
        <f t="shared" si="33"/>
        <v>0</v>
      </c>
      <c r="X393" s="123">
        <f t="shared" si="34"/>
        <v>0</v>
      </c>
      <c r="Y393" s="123">
        <f t="shared" si="35"/>
        <v>0</v>
      </c>
      <c r="Z393" s="123">
        <f t="shared" si="36"/>
        <v>0</v>
      </c>
      <c r="AA393" s="123">
        <f t="shared" si="37"/>
        <v>0</v>
      </c>
      <c r="AB393" s="123" t="str">
        <f t="shared" si="38"/>
        <v/>
      </c>
      <c r="AC393" s="123" t="str">
        <f t="shared" si="39"/>
        <v/>
      </c>
      <c r="AD393" s="123" t="str">
        <f t="shared" si="40"/>
        <v/>
      </c>
      <c r="AE393" s="123" t="str">
        <f t="shared" si="41"/>
        <v/>
      </c>
      <c r="AF393" s="97"/>
      <c r="AG393" s="97"/>
      <c r="AH393" s="97"/>
      <c r="AI393" s="97"/>
      <c r="AJ393" s="97"/>
      <c r="AK393" s="97"/>
      <c r="AM393" s="101">
        <v>1</v>
      </c>
    </row>
    <row r="394" spans="1:39" ht="15.75" customHeight="1" x14ac:dyDescent="0.25">
      <c r="A394" s="119" t="s">
        <v>129</v>
      </c>
      <c r="B394" s="104" t="s">
        <v>558</v>
      </c>
      <c r="C394" s="104" t="s">
        <v>559</v>
      </c>
      <c r="D394" s="104" t="s">
        <v>265</v>
      </c>
      <c r="E394" s="104" t="s">
        <v>266</v>
      </c>
      <c r="F394" s="120">
        <v>2</v>
      </c>
      <c r="G394" s="120">
        <v>2</v>
      </c>
      <c r="H394" s="120">
        <v>0</v>
      </c>
      <c r="I394" s="104" t="s">
        <v>559</v>
      </c>
      <c r="J394" s="104"/>
      <c r="K394" s="104" t="s">
        <v>560</v>
      </c>
      <c r="L394" s="104"/>
      <c r="M394" s="104" t="s">
        <v>559</v>
      </c>
      <c r="N394" s="104" t="s">
        <v>561</v>
      </c>
      <c r="O394" s="104" t="s">
        <v>562</v>
      </c>
      <c r="P394" s="104" t="s">
        <v>563</v>
      </c>
      <c r="Q394" s="104" t="s">
        <v>564</v>
      </c>
      <c r="R394" s="123">
        <f t="shared" si="28"/>
        <v>0</v>
      </c>
      <c r="S394" s="123">
        <f t="shared" si="29"/>
        <v>0</v>
      </c>
      <c r="T394" s="123">
        <f t="shared" si="30"/>
        <v>0</v>
      </c>
      <c r="U394" s="123">
        <f t="shared" si="31"/>
        <v>0</v>
      </c>
      <c r="V394" s="123">
        <f t="shared" si="32"/>
        <v>0</v>
      </c>
      <c r="W394" s="123">
        <f t="shared" si="33"/>
        <v>0</v>
      </c>
      <c r="X394" s="123">
        <f t="shared" si="34"/>
        <v>0</v>
      </c>
      <c r="Y394" s="123">
        <f t="shared" si="35"/>
        <v>0</v>
      </c>
      <c r="Z394" s="123">
        <f t="shared" si="36"/>
        <v>0</v>
      </c>
      <c r="AA394" s="123">
        <f t="shared" si="37"/>
        <v>0</v>
      </c>
      <c r="AB394" s="123" t="str">
        <f t="shared" si="38"/>
        <v/>
      </c>
      <c r="AC394" s="123" t="str">
        <f t="shared" si="39"/>
        <v/>
      </c>
      <c r="AD394" s="123" t="str">
        <f t="shared" si="40"/>
        <v/>
      </c>
      <c r="AE394" s="123" t="str">
        <f t="shared" si="41"/>
        <v/>
      </c>
      <c r="AF394" s="97"/>
      <c r="AG394" s="97"/>
      <c r="AH394" s="97"/>
      <c r="AI394" s="97"/>
      <c r="AJ394" s="97"/>
      <c r="AK394" s="97"/>
      <c r="AM394" s="101">
        <v>1</v>
      </c>
    </row>
    <row r="395" spans="1:39" ht="15.75" customHeight="1" x14ac:dyDescent="0.25">
      <c r="A395" s="119" t="s">
        <v>129</v>
      </c>
      <c r="B395" s="104" t="s">
        <v>565</v>
      </c>
      <c r="C395" s="104" t="s">
        <v>566</v>
      </c>
      <c r="D395" s="104" t="s">
        <v>265</v>
      </c>
      <c r="E395" s="104" t="s">
        <v>266</v>
      </c>
      <c r="F395" s="120">
        <v>3</v>
      </c>
      <c r="G395" s="120">
        <v>2</v>
      </c>
      <c r="H395" s="120">
        <v>0</v>
      </c>
      <c r="I395" s="104" t="s">
        <v>566</v>
      </c>
      <c r="J395" s="104"/>
      <c r="K395" s="104" t="s">
        <v>567</v>
      </c>
      <c r="L395" s="104"/>
      <c r="M395" s="104" t="s">
        <v>566</v>
      </c>
      <c r="N395" s="104" t="s">
        <v>568</v>
      </c>
      <c r="O395" s="104" t="s">
        <v>297</v>
      </c>
      <c r="P395" s="104" t="s">
        <v>569</v>
      </c>
      <c r="Q395" s="104"/>
      <c r="R395" s="123">
        <f t="shared" si="28"/>
        <v>0</v>
      </c>
      <c r="S395" s="123">
        <f t="shared" si="29"/>
        <v>0</v>
      </c>
      <c r="T395" s="123">
        <f t="shared" si="30"/>
        <v>0</v>
      </c>
      <c r="U395" s="123">
        <f t="shared" si="31"/>
        <v>1</v>
      </c>
      <c r="V395" s="123">
        <f t="shared" si="32"/>
        <v>1</v>
      </c>
      <c r="W395" s="123">
        <f t="shared" si="33"/>
        <v>1</v>
      </c>
      <c r="X395" s="123">
        <f t="shared" si="34"/>
        <v>0</v>
      </c>
      <c r="Y395" s="123">
        <f t="shared" si="35"/>
        <v>0</v>
      </c>
      <c r="Z395" s="123">
        <f t="shared" si="36"/>
        <v>0</v>
      </c>
      <c r="AA395" s="123">
        <f t="shared" si="37"/>
        <v>0</v>
      </c>
      <c r="AB395" s="123" t="str">
        <f t="shared" si="38"/>
        <v/>
      </c>
      <c r="AC395" s="123" t="str">
        <f t="shared" si="39"/>
        <v/>
      </c>
      <c r="AD395" s="123" t="str">
        <f t="shared" si="40"/>
        <v/>
      </c>
      <c r="AE395" s="123" t="str">
        <f t="shared" si="41"/>
        <v/>
      </c>
      <c r="AF395" s="97"/>
      <c r="AG395" s="97"/>
      <c r="AH395" s="97"/>
      <c r="AI395" s="97"/>
      <c r="AJ395" s="97"/>
      <c r="AK395" s="97"/>
      <c r="AM395" s="101">
        <v>1</v>
      </c>
    </row>
    <row r="396" spans="1:39" ht="15.75" customHeight="1" x14ac:dyDescent="0.25">
      <c r="A396" s="119" t="s">
        <v>129</v>
      </c>
      <c r="B396" s="104" t="s">
        <v>570</v>
      </c>
      <c r="C396" s="104" t="s">
        <v>571</v>
      </c>
      <c r="D396" s="104" t="s">
        <v>301</v>
      </c>
      <c r="E396" s="104" t="s">
        <v>266</v>
      </c>
      <c r="F396" s="120">
        <v>1</v>
      </c>
      <c r="G396" s="120">
        <v>0</v>
      </c>
      <c r="H396" s="120">
        <v>3</v>
      </c>
      <c r="I396" s="104"/>
      <c r="J396" s="104" t="s">
        <v>571</v>
      </c>
      <c r="K396" s="104"/>
      <c r="L396" s="104" t="s">
        <v>572</v>
      </c>
      <c r="M396" s="104" t="s">
        <v>571</v>
      </c>
      <c r="N396" s="104" t="s">
        <v>541</v>
      </c>
      <c r="O396" s="104" t="s">
        <v>573</v>
      </c>
      <c r="P396" s="104" t="s">
        <v>544</v>
      </c>
      <c r="Q396" s="104" t="s">
        <v>497</v>
      </c>
      <c r="R396" s="123">
        <f t="shared" si="28"/>
        <v>0</v>
      </c>
      <c r="S396" s="123">
        <f t="shared" si="29"/>
        <v>0</v>
      </c>
      <c r="T396" s="123">
        <f t="shared" si="30"/>
        <v>0</v>
      </c>
      <c r="U396" s="123">
        <f t="shared" si="31"/>
        <v>0</v>
      </c>
      <c r="V396" s="123">
        <f t="shared" si="32"/>
        <v>0</v>
      </c>
      <c r="W396" s="123">
        <f t="shared" si="33"/>
        <v>0</v>
      </c>
      <c r="X396" s="123">
        <f t="shared" si="34"/>
        <v>0</v>
      </c>
      <c r="Y396" s="123">
        <f t="shared" si="35"/>
        <v>0</v>
      </c>
      <c r="Z396" s="123">
        <f t="shared" si="36"/>
        <v>0</v>
      </c>
      <c r="AA396" s="123">
        <f t="shared" si="37"/>
        <v>0</v>
      </c>
      <c r="AB396" s="123" t="str">
        <f t="shared" si="38"/>
        <v/>
      </c>
      <c r="AC396" s="123" t="str">
        <f t="shared" si="39"/>
        <v/>
      </c>
      <c r="AD396" s="123" t="str">
        <f t="shared" si="40"/>
        <v/>
      </c>
      <c r="AE396" s="123" t="str">
        <f t="shared" si="41"/>
        <v/>
      </c>
      <c r="AF396" s="97"/>
      <c r="AG396" s="97"/>
      <c r="AH396" s="97"/>
      <c r="AI396" s="97"/>
      <c r="AJ396" s="97"/>
      <c r="AK396" s="97"/>
      <c r="AM396" s="101">
        <v>1</v>
      </c>
    </row>
    <row r="397" spans="1:39" ht="15.75" customHeight="1" x14ac:dyDescent="0.25">
      <c r="A397" s="119" t="s">
        <v>129</v>
      </c>
      <c r="B397" s="104" t="s">
        <v>574</v>
      </c>
      <c r="C397" s="104" t="s">
        <v>575</v>
      </c>
      <c r="D397" s="104" t="s">
        <v>301</v>
      </c>
      <c r="E397" s="104" t="s">
        <v>266</v>
      </c>
      <c r="F397" s="120">
        <v>1</v>
      </c>
      <c r="G397" s="120">
        <v>0</v>
      </c>
      <c r="H397" s="120">
        <v>3</v>
      </c>
      <c r="I397" s="104"/>
      <c r="J397" s="104" t="s">
        <v>575</v>
      </c>
      <c r="K397" s="104"/>
      <c r="L397" s="104" t="s">
        <v>576</v>
      </c>
      <c r="M397" s="104" t="s">
        <v>575</v>
      </c>
      <c r="N397" s="104" t="s">
        <v>548</v>
      </c>
      <c r="O397" s="104" t="s">
        <v>556</v>
      </c>
      <c r="P397" s="104" t="s">
        <v>557</v>
      </c>
      <c r="Q397" s="104" t="s">
        <v>577</v>
      </c>
      <c r="R397" s="123">
        <f t="shared" si="28"/>
        <v>0</v>
      </c>
      <c r="S397" s="123">
        <f t="shared" si="29"/>
        <v>0</v>
      </c>
      <c r="T397" s="123">
        <f t="shared" si="30"/>
        <v>0</v>
      </c>
      <c r="U397" s="123">
        <f t="shared" si="31"/>
        <v>0</v>
      </c>
      <c r="V397" s="123">
        <f t="shared" si="32"/>
        <v>0</v>
      </c>
      <c r="W397" s="123">
        <f t="shared" si="33"/>
        <v>0</v>
      </c>
      <c r="X397" s="123">
        <f t="shared" si="34"/>
        <v>0</v>
      </c>
      <c r="Y397" s="123">
        <f t="shared" si="35"/>
        <v>0</v>
      </c>
      <c r="Z397" s="123">
        <f t="shared" si="36"/>
        <v>0</v>
      </c>
      <c r="AA397" s="123">
        <f t="shared" si="37"/>
        <v>0</v>
      </c>
      <c r="AB397" s="123" t="str">
        <f t="shared" si="38"/>
        <v/>
      </c>
      <c r="AC397" s="123" t="str">
        <f t="shared" si="39"/>
        <v/>
      </c>
      <c r="AD397" s="123" t="str">
        <f t="shared" si="40"/>
        <v/>
      </c>
      <c r="AE397" s="123" t="str">
        <f t="shared" si="41"/>
        <v/>
      </c>
      <c r="AF397" s="97"/>
      <c r="AG397" s="97"/>
      <c r="AH397" s="97"/>
      <c r="AI397" s="97"/>
      <c r="AJ397" s="97"/>
      <c r="AK397" s="97"/>
      <c r="AM397" s="101">
        <v>1</v>
      </c>
    </row>
    <row r="398" spans="1:39" ht="15.75" customHeight="1" x14ac:dyDescent="0.25">
      <c r="A398" s="119" t="s">
        <v>129</v>
      </c>
      <c r="B398" s="104" t="s">
        <v>578</v>
      </c>
      <c r="C398" s="104" t="s">
        <v>579</v>
      </c>
      <c r="D398" s="104" t="s">
        <v>301</v>
      </c>
      <c r="E398" s="104" t="s">
        <v>266</v>
      </c>
      <c r="F398" s="120">
        <v>2</v>
      </c>
      <c r="G398" s="120">
        <v>0</v>
      </c>
      <c r="H398" s="120">
        <v>2</v>
      </c>
      <c r="I398" s="104"/>
      <c r="J398" s="104" t="s">
        <v>579</v>
      </c>
      <c r="K398" s="104"/>
      <c r="L398" s="104" t="s">
        <v>580</v>
      </c>
      <c r="M398" s="104" t="s">
        <v>579</v>
      </c>
      <c r="N398" s="104" t="s">
        <v>554</v>
      </c>
      <c r="O398" s="104" t="s">
        <v>555</v>
      </c>
      <c r="P398" s="104" t="s">
        <v>284</v>
      </c>
      <c r="Q398" s="104" t="s">
        <v>581</v>
      </c>
      <c r="R398" s="123">
        <f t="shared" si="28"/>
        <v>0</v>
      </c>
      <c r="S398" s="123">
        <f t="shared" si="29"/>
        <v>0</v>
      </c>
      <c r="T398" s="123">
        <f t="shared" si="30"/>
        <v>0</v>
      </c>
      <c r="U398" s="123">
        <f t="shared" si="31"/>
        <v>0</v>
      </c>
      <c r="V398" s="123">
        <f t="shared" si="32"/>
        <v>0</v>
      </c>
      <c r="W398" s="123">
        <f t="shared" si="33"/>
        <v>0</v>
      </c>
      <c r="X398" s="123">
        <f t="shared" si="34"/>
        <v>0</v>
      </c>
      <c r="Y398" s="123">
        <f t="shared" si="35"/>
        <v>0</v>
      </c>
      <c r="Z398" s="123">
        <f t="shared" si="36"/>
        <v>0</v>
      </c>
      <c r="AA398" s="123">
        <f t="shared" si="37"/>
        <v>0</v>
      </c>
      <c r="AB398" s="123" t="str">
        <f t="shared" si="38"/>
        <v/>
      </c>
      <c r="AC398" s="123" t="str">
        <f t="shared" si="39"/>
        <v/>
      </c>
      <c r="AD398" s="123" t="str">
        <f t="shared" si="40"/>
        <v/>
      </c>
      <c r="AE398" s="123" t="str">
        <f t="shared" si="41"/>
        <v/>
      </c>
      <c r="AF398" s="97"/>
      <c r="AG398" s="97"/>
      <c r="AH398" s="97"/>
      <c r="AI398" s="97"/>
      <c r="AJ398" s="97"/>
      <c r="AK398" s="97"/>
      <c r="AM398" s="101">
        <v>1</v>
      </c>
    </row>
    <row r="399" spans="1:39" ht="15.75" customHeight="1" x14ac:dyDescent="0.25">
      <c r="A399" s="119" t="s">
        <v>129</v>
      </c>
      <c r="B399" s="104" t="s">
        <v>582</v>
      </c>
      <c r="C399" s="104" t="s">
        <v>583</v>
      </c>
      <c r="D399" s="104" t="s">
        <v>301</v>
      </c>
      <c r="E399" s="104" t="s">
        <v>266</v>
      </c>
      <c r="F399" s="120">
        <v>2</v>
      </c>
      <c r="G399" s="120">
        <v>0</v>
      </c>
      <c r="H399" s="120">
        <v>2</v>
      </c>
      <c r="I399" s="104"/>
      <c r="J399" s="104" t="s">
        <v>583</v>
      </c>
      <c r="K399" s="104"/>
      <c r="L399" s="104" t="s">
        <v>584</v>
      </c>
      <c r="M399" s="104" t="s">
        <v>583</v>
      </c>
      <c r="N399" s="104" t="s">
        <v>585</v>
      </c>
      <c r="O399" s="104" t="s">
        <v>289</v>
      </c>
      <c r="P399" s="104" t="s">
        <v>586</v>
      </c>
      <c r="Q399" s="104" t="s">
        <v>292</v>
      </c>
      <c r="R399" s="123">
        <f t="shared" si="28"/>
        <v>0</v>
      </c>
      <c r="S399" s="123">
        <f t="shared" si="29"/>
        <v>0</v>
      </c>
      <c r="T399" s="123">
        <f t="shared" si="30"/>
        <v>0</v>
      </c>
      <c r="U399" s="123">
        <f t="shared" si="31"/>
        <v>0</v>
      </c>
      <c r="V399" s="123">
        <f t="shared" si="32"/>
        <v>0</v>
      </c>
      <c r="W399" s="123">
        <f t="shared" si="33"/>
        <v>0</v>
      </c>
      <c r="X399" s="123">
        <f t="shared" si="34"/>
        <v>0</v>
      </c>
      <c r="Y399" s="123">
        <f t="shared" si="35"/>
        <v>0</v>
      </c>
      <c r="Z399" s="123">
        <f t="shared" si="36"/>
        <v>0</v>
      </c>
      <c r="AA399" s="123">
        <f t="shared" si="37"/>
        <v>0</v>
      </c>
      <c r="AB399" s="123" t="str">
        <f t="shared" si="38"/>
        <v/>
      </c>
      <c r="AC399" s="123" t="str">
        <f t="shared" si="39"/>
        <v/>
      </c>
      <c r="AD399" s="123" t="str">
        <f t="shared" si="40"/>
        <v/>
      </c>
      <c r="AE399" s="123" t="str">
        <f t="shared" si="41"/>
        <v/>
      </c>
      <c r="AF399" s="97"/>
      <c r="AG399" s="97"/>
      <c r="AH399" s="97"/>
      <c r="AI399" s="97"/>
      <c r="AJ399" s="97"/>
      <c r="AK399" s="97"/>
      <c r="AM399" s="101">
        <v>1</v>
      </c>
    </row>
    <row r="400" spans="1:39" ht="15.75" customHeight="1" x14ac:dyDescent="0.25">
      <c r="A400" s="119" t="s">
        <v>129</v>
      </c>
      <c r="B400" s="104" t="s">
        <v>587</v>
      </c>
      <c r="C400" s="104" t="s">
        <v>588</v>
      </c>
      <c r="D400" s="104" t="s">
        <v>301</v>
      </c>
      <c r="E400" s="104" t="s">
        <v>266</v>
      </c>
      <c r="F400" s="120">
        <v>3</v>
      </c>
      <c r="G400" s="120">
        <v>0</v>
      </c>
      <c r="H400" s="120">
        <v>2</v>
      </c>
      <c r="I400" s="104"/>
      <c r="J400" s="104" t="s">
        <v>588</v>
      </c>
      <c r="K400" s="104"/>
      <c r="L400" s="104" t="s">
        <v>589</v>
      </c>
      <c r="M400" s="104" t="s">
        <v>588</v>
      </c>
      <c r="N400" s="104" t="s">
        <v>590</v>
      </c>
      <c r="O400" s="104" t="s">
        <v>591</v>
      </c>
      <c r="P400" s="104" t="s">
        <v>592</v>
      </c>
      <c r="Q400" s="104"/>
      <c r="R400" s="123">
        <f t="shared" si="28"/>
        <v>0</v>
      </c>
      <c r="S400" s="123">
        <f t="shared" si="29"/>
        <v>0</v>
      </c>
      <c r="T400" s="123">
        <f t="shared" si="30"/>
        <v>0</v>
      </c>
      <c r="U400" s="123">
        <f t="shared" si="31"/>
        <v>0</v>
      </c>
      <c r="V400" s="123">
        <f t="shared" si="32"/>
        <v>0</v>
      </c>
      <c r="W400" s="123">
        <f t="shared" si="33"/>
        <v>0</v>
      </c>
      <c r="X400" s="123">
        <f t="shared" si="34"/>
        <v>0</v>
      </c>
      <c r="Y400" s="123">
        <f t="shared" si="35"/>
        <v>0</v>
      </c>
      <c r="Z400" s="123">
        <f t="shared" si="36"/>
        <v>0</v>
      </c>
      <c r="AA400" s="123">
        <f t="shared" si="37"/>
        <v>0</v>
      </c>
      <c r="AB400" s="123" t="str">
        <f t="shared" si="38"/>
        <v/>
      </c>
      <c r="AC400" s="123" t="str">
        <f t="shared" si="39"/>
        <v/>
      </c>
      <c r="AD400" s="123" t="str">
        <f t="shared" si="40"/>
        <v/>
      </c>
      <c r="AE400" s="123" t="str">
        <f t="shared" si="41"/>
        <v/>
      </c>
      <c r="AF400" s="97"/>
      <c r="AG400" s="97"/>
      <c r="AH400" s="97"/>
      <c r="AI400" s="97"/>
      <c r="AJ400" s="97"/>
      <c r="AK400" s="97"/>
      <c r="AM400" s="101">
        <v>1</v>
      </c>
    </row>
    <row r="401" spans="1:39" ht="15.75" customHeight="1" x14ac:dyDescent="0.25">
      <c r="A401" s="119" t="s">
        <v>131</v>
      </c>
      <c r="B401" s="104" t="s">
        <v>593</v>
      </c>
      <c r="C401" s="104" t="s">
        <v>539</v>
      </c>
      <c r="D401" s="104" t="s">
        <v>265</v>
      </c>
      <c r="E401" s="104" t="s">
        <v>266</v>
      </c>
      <c r="F401" s="120">
        <v>1</v>
      </c>
      <c r="G401" s="120">
        <v>3</v>
      </c>
      <c r="H401" s="120">
        <v>0</v>
      </c>
      <c r="I401" s="104" t="s">
        <v>539</v>
      </c>
      <c r="J401" s="104"/>
      <c r="K401" s="104" t="s">
        <v>540</v>
      </c>
      <c r="L401" s="104"/>
      <c r="M401" s="104" t="s">
        <v>539</v>
      </c>
      <c r="N401" s="104" t="s">
        <v>541</v>
      </c>
      <c r="O401" s="104" t="s">
        <v>542</v>
      </c>
      <c r="P401" s="104" t="s">
        <v>543</v>
      </c>
      <c r="Q401" s="104" t="s">
        <v>544</v>
      </c>
      <c r="R401" s="123">
        <f t="shared" si="28"/>
        <v>0</v>
      </c>
      <c r="S401" s="123">
        <f t="shared" si="29"/>
        <v>0</v>
      </c>
      <c r="T401" s="123">
        <f t="shared" si="30"/>
        <v>0</v>
      </c>
      <c r="U401" s="123">
        <f t="shared" si="31"/>
        <v>0</v>
      </c>
      <c r="V401" s="123">
        <f t="shared" si="32"/>
        <v>0</v>
      </c>
      <c r="W401" s="123">
        <f t="shared" si="33"/>
        <v>0</v>
      </c>
      <c r="X401" s="123">
        <f t="shared" si="34"/>
        <v>0</v>
      </c>
      <c r="Y401" s="123">
        <f t="shared" si="35"/>
        <v>0</v>
      </c>
      <c r="Z401" s="123">
        <f t="shared" si="36"/>
        <v>0</v>
      </c>
      <c r="AA401" s="123">
        <f t="shared" si="37"/>
        <v>0</v>
      </c>
      <c r="AB401" s="123" t="str">
        <f t="shared" si="38"/>
        <v/>
      </c>
      <c r="AC401" s="123" t="str">
        <f t="shared" si="39"/>
        <v/>
      </c>
      <c r="AD401" s="123" t="str">
        <f t="shared" si="40"/>
        <v/>
      </c>
      <c r="AE401" s="123" t="str">
        <f t="shared" si="41"/>
        <v/>
      </c>
      <c r="AF401" s="97"/>
      <c r="AG401" s="97"/>
      <c r="AH401" s="97"/>
      <c r="AI401" s="97"/>
      <c r="AJ401" s="97"/>
      <c r="AK401" s="97"/>
      <c r="AM401" s="101">
        <v>1</v>
      </c>
    </row>
    <row r="402" spans="1:39" ht="15.75" customHeight="1" x14ac:dyDescent="0.25">
      <c r="A402" s="119" t="s">
        <v>131</v>
      </c>
      <c r="B402" s="104" t="s">
        <v>594</v>
      </c>
      <c r="C402" s="104" t="s">
        <v>546</v>
      </c>
      <c r="D402" s="104" t="s">
        <v>265</v>
      </c>
      <c r="E402" s="104" t="s">
        <v>266</v>
      </c>
      <c r="F402" s="120">
        <v>1</v>
      </c>
      <c r="G402" s="120">
        <v>3</v>
      </c>
      <c r="H402" s="120">
        <v>0</v>
      </c>
      <c r="I402" s="104" t="s">
        <v>546</v>
      </c>
      <c r="J402" s="104"/>
      <c r="K402" s="104" t="s">
        <v>547</v>
      </c>
      <c r="L402" s="104"/>
      <c r="M402" s="104" t="s">
        <v>546</v>
      </c>
      <c r="N402" s="104" t="s">
        <v>548</v>
      </c>
      <c r="O402" s="104" t="s">
        <v>549</v>
      </c>
      <c r="P402" s="104" t="s">
        <v>550</v>
      </c>
      <c r="Q402" s="104"/>
      <c r="R402" s="123">
        <f t="shared" si="28"/>
        <v>0</v>
      </c>
      <c r="S402" s="123">
        <f t="shared" si="29"/>
        <v>0</v>
      </c>
      <c r="T402" s="123">
        <f t="shared" si="30"/>
        <v>0</v>
      </c>
      <c r="U402" s="123">
        <f t="shared" si="31"/>
        <v>0</v>
      </c>
      <c r="V402" s="123">
        <f t="shared" si="32"/>
        <v>0</v>
      </c>
      <c r="W402" s="123">
        <f t="shared" si="33"/>
        <v>0</v>
      </c>
      <c r="X402" s="123">
        <f t="shared" si="34"/>
        <v>0</v>
      </c>
      <c r="Y402" s="123">
        <f t="shared" si="35"/>
        <v>0</v>
      </c>
      <c r="Z402" s="123">
        <f t="shared" si="36"/>
        <v>0</v>
      </c>
      <c r="AA402" s="123">
        <f t="shared" si="37"/>
        <v>0</v>
      </c>
      <c r="AB402" s="123" t="str">
        <f t="shared" si="38"/>
        <v/>
      </c>
      <c r="AC402" s="123" t="str">
        <f t="shared" si="39"/>
        <v/>
      </c>
      <c r="AD402" s="123" t="str">
        <f t="shared" si="40"/>
        <v/>
      </c>
      <c r="AE402" s="123" t="str">
        <f t="shared" si="41"/>
        <v/>
      </c>
      <c r="AF402" s="97"/>
      <c r="AG402" s="97"/>
      <c r="AH402" s="97"/>
      <c r="AI402" s="97"/>
      <c r="AJ402" s="97"/>
      <c r="AK402" s="97"/>
      <c r="AM402" s="101">
        <v>1</v>
      </c>
    </row>
    <row r="403" spans="1:39" ht="15.75" customHeight="1" x14ac:dyDescent="0.25">
      <c r="A403" s="119" t="s">
        <v>131</v>
      </c>
      <c r="B403" s="104" t="s">
        <v>595</v>
      </c>
      <c r="C403" s="104" t="s">
        <v>552</v>
      </c>
      <c r="D403" s="104" t="s">
        <v>265</v>
      </c>
      <c r="E403" s="104" t="s">
        <v>266</v>
      </c>
      <c r="F403" s="120">
        <v>2</v>
      </c>
      <c r="G403" s="120">
        <v>2</v>
      </c>
      <c r="H403" s="120">
        <v>0</v>
      </c>
      <c r="I403" s="104" t="s">
        <v>552</v>
      </c>
      <c r="J403" s="104"/>
      <c r="K403" s="104" t="s">
        <v>553</v>
      </c>
      <c r="L403" s="104"/>
      <c r="M403" s="104" t="s">
        <v>552</v>
      </c>
      <c r="N403" s="104" t="s">
        <v>554</v>
      </c>
      <c r="O403" s="104" t="s">
        <v>555</v>
      </c>
      <c r="P403" s="104" t="s">
        <v>556</v>
      </c>
      <c r="Q403" s="104" t="s">
        <v>557</v>
      </c>
      <c r="R403" s="123">
        <f t="shared" si="28"/>
        <v>0</v>
      </c>
      <c r="S403" s="123">
        <f t="shared" si="29"/>
        <v>0</v>
      </c>
      <c r="T403" s="123">
        <f t="shared" si="30"/>
        <v>0</v>
      </c>
      <c r="U403" s="123">
        <f t="shared" si="31"/>
        <v>0</v>
      </c>
      <c r="V403" s="123">
        <f t="shared" si="32"/>
        <v>0</v>
      </c>
      <c r="W403" s="123">
        <f t="shared" si="33"/>
        <v>0</v>
      </c>
      <c r="X403" s="123">
        <f t="shared" si="34"/>
        <v>0</v>
      </c>
      <c r="Y403" s="123">
        <f t="shared" si="35"/>
        <v>0</v>
      </c>
      <c r="Z403" s="123">
        <f t="shared" si="36"/>
        <v>0</v>
      </c>
      <c r="AA403" s="123">
        <f t="shared" si="37"/>
        <v>0</v>
      </c>
      <c r="AB403" s="123" t="str">
        <f t="shared" si="38"/>
        <v/>
      </c>
      <c r="AC403" s="123" t="str">
        <f t="shared" si="39"/>
        <v/>
      </c>
      <c r="AD403" s="123" t="str">
        <f t="shared" si="40"/>
        <v/>
      </c>
      <c r="AE403" s="123" t="str">
        <f t="shared" si="41"/>
        <v/>
      </c>
      <c r="AF403" s="97"/>
      <c r="AG403" s="97"/>
      <c r="AH403" s="97"/>
      <c r="AI403" s="97"/>
      <c r="AJ403" s="97"/>
      <c r="AK403" s="97"/>
      <c r="AM403" s="101">
        <v>1</v>
      </c>
    </row>
    <row r="404" spans="1:39" ht="15.75" customHeight="1" x14ac:dyDescent="0.25">
      <c r="A404" s="119" t="s">
        <v>131</v>
      </c>
      <c r="B404" s="104" t="s">
        <v>596</v>
      </c>
      <c r="C404" s="104" t="s">
        <v>559</v>
      </c>
      <c r="D404" s="104" t="s">
        <v>265</v>
      </c>
      <c r="E404" s="104" t="s">
        <v>266</v>
      </c>
      <c r="F404" s="120">
        <v>2</v>
      </c>
      <c r="G404" s="120">
        <v>2</v>
      </c>
      <c r="H404" s="120">
        <v>0</v>
      </c>
      <c r="I404" s="104" t="s">
        <v>559</v>
      </c>
      <c r="J404" s="104"/>
      <c r="K404" s="104" t="s">
        <v>560</v>
      </c>
      <c r="L404" s="104"/>
      <c r="M404" s="104" t="s">
        <v>559</v>
      </c>
      <c r="N404" s="104" t="s">
        <v>561</v>
      </c>
      <c r="O404" s="104" t="s">
        <v>562</v>
      </c>
      <c r="P404" s="104" t="s">
        <v>563</v>
      </c>
      <c r="Q404" s="104" t="s">
        <v>564</v>
      </c>
      <c r="R404" s="123">
        <f t="shared" si="28"/>
        <v>0</v>
      </c>
      <c r="S404" s="123">
        <f t="shared" si="29"/>
        <v>0</v>
      </c>
      <c r="T404" s="123">
        <f t="shared" si="30"/>
        <v>0</v>
      </c>
      <c r="U404" s="123">
        <f t="shared" si="31"/>
        <v>0</v>
      </c>
      <c r="V404" s="123">
        <f t="shared" si="32"/>
        <v>0</v>
      </c>
      <c r="W404" s="123">
        <f t="shared" si="33"/>
        <v>0</v>
      </c>
      <c r="X404" s="123">
        <f t="shared" si="34"/>
        <v>0</v>
      </c>
      <c r="Y404" s="123">
        <f t="shared" si="35"/>
        <v>0</v>
      </c>
      <c r="Z404" s="123">
        <f t="shared" si="36"/>
        <v>0</v>
      </c>
      <c r="AA404" s="123">
        <f t="shared" si="37"/>
        <v>0</v>
      </c>
      <c r="AB404" s="123" t="str">
        <f t="shared" si="38"/>
        <v/>
      </c>
      <c r="AC404" s="123" t="str">
        <f t="shared" si="39"/>
        <v/>
      </c>
      <c r="AD404" s="123" t="str">
        <f t="shared" si="40"/>
        <v/>
      </c>
      <c r="AE404" s="123" t="str">
        <f t="shared" si="41"/>
        <v/>
      </c>
      <c r="AF404" s="97"/>
      <c r="AG404" s="97"/>
      <c r="AH404" s="97"/>
      <c r="AI404" s="97"/>
      <c r="AJ404" s="97"/>
      <c r="AK404" s="97"/>
      <c r="AM404" s="101">
        <v>1</v>
      </c>
    </row>
    <row r="405" spans="1:39" ht="15.75" customHeight="1" x14ac:dyDescent="0.25">
      <c r="A405" s="119" t="s">
        <v>131</v>
      </c>
      <c r="B405" s="104" t="s">
        <v>597</v>
      </c>
      <c r="C405" s="104" t="s">
        <v>566</v>
      </c>
      <c r="D405" s="104" t="s">
        <v>265</v>
      </c>
      <c r="E405" s="104" t="s">
        <v>266</v>
      </c>
      <c r="F405" s="120">
        <v>3</v>
      </c>
      <c r="G405" s="120">
        <v>2</v>
      </c>
      <c r="H405" s="120">
        <v>0</v>
      </c>
      <c r="I405" s="104" t="s">
        <v>566</v>
      </c>
      <c r="J405" s="104"/>
      <c r="K405" s="104" t="s">
        <v>567</v>
      </c>
      <c r="L405" s="104"/>
      <c r="M405" s="104" t="s">
        <v>566</v>
      </c>
      <c r="N405" s="104" t="s">
        <v>568</v>
      </c>
      <c r="O405" s="104" t="s">
        <v>297</v>
      </c>
      <c r="P405" s="104" t="s">
        <v>569</v>
      </c>
      <c r="Q405" s="104"/>
      <c r="R405" s="123">
        <f t="shared" si="28"/>
        <v>0</v>
      </c>
      <c r="S405" s="123">
        <f t="shared" si="29"/>
        <v>0</v>
      </c>
      <c r="T405" s="123">
        <f t="shared" si="30"/>
        <v>0</v>
      </c>
      <c r="U405" s="123">
        <f t="shared" si="31"/>
        <v>1</v>
      </c>
      <c r="V405" s="123">
        <f t="shared" si="32"/>
        <v>1</v>
      </c>
      <c r="W405" s="123">
        <f t="shared" si="33"/>
        <v>1</v>
      </c>
      <c r="X405" s="123">
        <f t="shared" si="34"/>
        <v>0</v>
      </c>
      <c r="Y405" s="123">
        <f t="shared" si="35"/>
        <v>0</v>
      </c>
      <c r="Z405" s="123">
        <f t="shared" si="36"/>
        <v>0</v>
      </c>
      <c r="AA405" s="123">
        <f t="shared" si="37"/>
        <v>0</v>
      </c>
      <c r="AB405" s="123" t="str">
        <f t="shared" si="38"/>
        <v/>
      </c>
      <c r="AC405" s="123" t="str">
        <f t="shared" si="39"/>
        <v/>
      </c>
      <c r="AD405" s="123" t="str">
        <f t="shared" si="40"/>
        <v/>
      </c>
      <c r="AE405" s="123" t="str">
        <f t="shared" si="41"/>
        <v/>
      </c>
      <c r="AF405" s="97"/>
      <c r="AG405" s="97"/>
      <c r="AH405" s="97"/>
      <c r="AI405" s="97"/>
      <c r="AJ405" s="97"/>
      <c r="AK405" s="97"/>
      <c r="AM405" s="101">
        <v>1</v>
      </c>
    </row>
    <row r="406" spans="1:39" ht="15.75" customHeight="1" x14ac:dyDescent="0.25">
      <c r="A406" s="119" t="s">
        <v>131</v>
      </c>
      <c r="B406" s="104" t="s">
        <v>598</v>
      </c>
      <c r="C406" s="104" t="s">
        <v>571</v>
      </c>
      <c r="D406" s="104" t="s">
        <v>301</v>
      </c>
      <c r="E406" s="104" t="s">
        <v>266</v>
      </c>
      <c r="F406" s="120">
        <v>1</v>
      </c>
      <c r="G406" s="120">
        <v>0</v>
      </c>
      <c r="H406" s="120">
        <v>3</v>
      </c>
      <c r="I406" s="104"/>
      <c r="J406" s="104" t="s">
        <v>571</v>
      </c>
      <c r="K406" s="104"/>
      <c r="L406" s="104" t="s">
        <v>572</v>
      </c>
      <c r="M406" s="104" t="s">
        <v>571</v>
      </c>
      <c r="N406" s="104" t="s">
        <v>541</v>
      </c>
      <c r="O406" s="104" t="s">
        <v>573</v>
      </c>
      <c r="P406" s="104" t="s">
        <v>544</v>
      </c>
      <c r="Q406" s="104" t="s">
        <v>497</v>
      </c>
      <c r="R406" s="123">
        <f t="shared" si="28"/>
        <v>0</v>
      </c>
      <c r="S406" s="123">
        <f t="shared" si="29"/>
        <v>0</v>
      </c>
      <c r="T406" s="123">
        <f t="shared" si="30"/>
        <v>0</v>
      </c>
      <c r="U406" s="123">
        <f t="shared" si="31"/>
        <v>0</v>
      </c>
      <c r="V406" s="123">
        <f t="shared" si="32"/>
        <v>0</v>
      </c>
      <c r="W406" s="123">
        <f t="shared" si="33"/>
        <v>0</v>
      </c>
      <c r="X406" s="123">
        <f t="shared" si="34"/>
        <v>0</v>
      </c>
      <c r="Y406" s="123">
        <f t="shared" si="35"/>
        <v>0</v>
      </c>
      <c r="Z406" s="123">
        <f t="shared" si="36"/>
        <v>0</v>
      </c>
      <c r="AA406" s="123">
        <f t="shared" si="37"/>
        <v>0</v>
      </c>
      <c r="AB406" s="123" t="str">
        <f t="shared" si="38"/>
        <v/>
      </c>
      <c r="AC406" s="123" t="str">
        <f t="shared" si="39"/>
        <v/>
      </c>
      <c r="AD406" s="123" t="str">
        <f t="shared" si="40"/>
        <v/>
      </c>
      <c r="AE406" s="123" t="str">
        <f t="shared" si="41"/>
        <v/>
      </c>
      <c r="AF406" s="97"/>
      <c r="AG406" s="97"/>
      <c r="AH406" s="97"/>
      <c r="AI406" s="97"/>
      <c r="AJ406" s="97"/>
      <c r="AK406" s="97"/>
      <c r="AM406" s="101">
        <v>1</v>
      </c>
    </row>
    <row r="407" spans="1:39" ht="15.75" customHeight="1" x14ac:dyDescent="0.25">
      <c r="A407" s="119" t="s">
        <v>131</v>
      </c>
      <c r="B407" s="104" t="s">
        <v>599</v>
      </c>
      <c r="C407" s="104" t="s">
        <v>575</v>
      </c>
      <c r="D407" s="104" t="s">
        <v>301</v>
      </c>
      <c r="E407" s="104" t="s">
        <v>266</v>
      </c>
      <c r="F407" s="120">
        <v>1</v>
      </c>
      <c r="G407" s="120">
        <v>0</v>
      </c>
      <c r="H407" s="120">
        <v>3</v>
      </c>
      <c r="I407" s="104"/>
      <c r="J407" s="104" t="s">
        <v>575</v>
      </c>
      <c r="K407" s="104"/>
      <c r="L407" s="104" t="s">
        <v>576</v>
      </c>
      <c r="M407" s="104" t="s">
        <v>575</v>
      </c>
      <c r="N407" s="104" t="s">
        <v>548</v>
      </c>
      <c r="O407" s="104" t="s">
        <v>556</v>
      </c>
      <c r="P407" s="104" t="s">
        <v>557</v>
      </c>
      <c r="Q407" s="104" t="s">
        <v>577</v>
      </c>
      <c r="R407" s="123">
        <f t="shared" si="28"/>
        <v>0</v>
      </c>
      <c r="S407" s="123">
        <f t="shared" si="29"/>
        <v>0</v>
      </c>
      <c r="T407" s="123">
        <f t="shared" si="30"/>
        <v>0</v>
      </c>
      <c r="U407" s="123">
        <f t="shared" si="31"/>
        <v>0</v>
      </c>
      <c r="V407" s="123">
        <f t="shared" si="32"/>
        <v>0</v>
      </c>
      <c r="W407" s="123">
        <f t="shared" si="33"/>
        <v>0</v>
      </c>
      <c r="X407" s="123">
        <f t="shared" si="34"/>
        <v>0</v>
      </c>
      <c r="Y407" s="123">
        <f t="shared" si="35"/>
        <v>0</v>
      </c>
      <c r="Z407" s="123">
        <f t="shared" si="36"/>
        <v>0</v>
      </c>
      <c r="AA407" s="123">
        <f t="shared" si="37"/>
        <v>0</v>
      </c>
      <c r="AB407" s="123" t="str">
        <f t="shared" si="38"/>
        <v/>
      </c>
      <c r="AC407" s="123" t="str">
        <f t="shared" si="39"/>
        <v/>
      </c>
      <c r="AD407" s="123" t="str">
        <f t="shared" si="40"/>
        <v/>
      </c>
      <c r="AE407" s="123" t="str">
        <f t="shared" si="41"/>
        <v/>
      </c>
      <c r="AF407" s="97"/>
      <c r="AG407" s="97"/>
      <c r="AH407" s="97"/>
      <c r="AI407" s="97"/>
      <c r="AJ407" s="97"/>
      <c r="AK407" s="97"/>
      <c r="AM407" s="101">
        <v>1</v>
      </c>
    </row>
    <row r="408" spans="1:39" ht="15.75" customHeight="1" x14ac:dyDescent="0.25">
      <c r="A408" s="119" t="s">
        <v>131</v>
      </c>
      <c r="B408" s="104" t="s">
        <v>600</v>
      </c>
      <c r="C408" s="104" t="s">
        <v>579</v>
      </c>
      <c r="D408" s="104" t="s">
        <v>301</v>
      </c>
      <c r="E408" s="104" t="s">
        <v>266</v>
      </c>
      <c r="F408" s="120">
        <v>2</v>
      </c>
      <c r="G408" s="120">
        <v>0</v>
      </c>
      <c r="H408" s="120">
        <v>2</v>
      </c>
      <c r="I408" s="104"/>
      <c r="J408" s="104" t="s">
        <v>579</v>
      </c>
      <c r="K408" s="104"/>
      <c r="L408" s="104" t="s">
        <v>580</v>
      </c>
      <c r="M408" s="104" t="s">
        <v>579</v>
      </c>
      <c r="N408" s="104" t="s">
        <v>554</v>
      </c>
      <c r="O408" s="104" t="s">
        <v>555</v>
      </c>
      <c r="P408" s="104" t="s">
        <v>284</v>
      </c>
      <c r="Q408" s="104" t="s">
        <v>581</v>
      </c>
      <c r="R408" s="123">
        <f t="shared" si="28"/>
        <v>0</v>
      </c>
      <c r="S408" s="123">
        <f t="shared" si="29"/>
        <v>0</v>
      </c>
      <c r="T408" s="123">
        <f t="shared" si="30"/>
        <v>0</v>
      </c>
      <c r="U408" s="123">
        <f t="shared" si="31"/>
        <v>0</v>
      </c>
      <c r="V408" s="123">
        <f t="shared" si="32"/>
        <v>0</v>
      </c>
      <c r="W408" s="123">
        <f t="shared" si="33"/>
        <v>0</v>
      </c>
      <c r="X408" s="123">
        <f t="shared" si="34"/>
        <v>0</v>
      </c>
      <c r="Y408" s="123">
        <f t="shared" si="35"/>
        <v>0</v>
      </c>
      <c r="Z408" s="123">
        <f t="shared" si="36"/>
        <v>0</v>
      </c>
      <c r="AA408" s="123">
        <f t="shared" si="37"/>
        <v>0</v>
      </c>
      <c r="AB408" s="123" t="str">
        <f t="shared" si="38"/>
        <v/>
      </c>
      <c r="AC408" s="123" t="str">
        <f t="shared" si="39"/>
        <v/>
      </c>
      <c r="AD408" s="123" t="str">
        <f t="shared" si="40"/>
        <v/>
      </c>
      <c r="AE408" s="123" t="str">
        <f t="shared" si="41"/>
        <v/>
      </c>
      <c r="AF408" s="97"/>
      <c r="AG408" s="97"/>
      <c r="AH408" s="97"/>
      <c r="AI408" s="97"/>
      <c r="AJ408" s="97"/>
      <c r="AK408" s="97"/>
      <c r="AM408" s="101">
        <v>1</v>
      </c>
    </row>
    <row r="409" spans="1:39" ht="15.75" customHeight="1" x14ac:dyDescent="0.25">
      <c r="A409" s="119" t="s">
        <v>131</v>
      </c>
      <c r="B409" s="104" t="s">
        <v>601</v>
      </c>
      <c r="C409" s="104" t="s">
        <v>583</v>
      </c>
      <c r="D409" s="104" t="s">
        <v>301</v>
      </c>
      <c r="E409" s="104" t="s">
        <v>266</v>
      </c>
      <c r="F409" s="120">
        <v>2</v>
      </c>
      <c r="G409" s="120">
        <v>0</v>
      </c>
      <c r="H409" s="120">
        <v>2</v>
      </c>
      <c r="I409" s="104"/>
      <c r="J409" s="104" t="s">
        <v>583</v>
      </c>
      <c r="K409" s="104"/>
      <c r="L409" s="104" t="s">
        <v>584</v>
      </c>
      <c r="M409" s="104" t="s">
        <v>583</v>
      </c>
      <c r="N409" s="104" t="s">
        <v>585</v>
      </c>
      <c r="O409" s="104" t="s">
        <v>289</v>
      </c>
      <c r="P409" s="104" t="s">
        <v>586</v>
      </c>
      <c r="Q409" s="104" t="s">
        <v>292</v>
      </c>
      <c r="R409" s="123">
        <f t="shared" si="28"/>
        <v>0</v>
      </c>
      <c r="S409" s="123">
        <f t="shared" si="29"/>
        <v>0</v>
      </c>
      <c r="T409" s="123">
        <f t="shared" si="30"/>
        <v>0</v>
      </c>
      <c r="U409" s="123">
        <f t="shared" si="31"/>
        <v>0</v>
      </c>
      <c r="V409" s="123">
        <f t="shared" si="32"/>
        <v>0</v>
      </c>
      <c r="W409" s="123">
        <f t="shared" si="33"/>
        <v>0</v>
      </c>
      <c r="X409" s="123">
        <f t="shared" si="34"/>
        <v>0</v>
      </c>
      <c r="Y409" s="123">
        <f t="shared" si="35"/>
        <v>0</v>
      </c>
      <c r="Z409" s="123">
        <f t="shared" si="36"/>
        <v>0</v>
      </c>
      <c r="AA409" s="123">
        <f t="shared" si="37"/>
        <v>0</v>
      </c>
      <c r="AB409" s="123" t="str">
        <f t="shared" si="38"/>
        <v/>
      </c>
      <c r="AC409" s="123" t="str">
        <f t="shared" si="39"/>
        <v/>
      </c>
      <c r="AD409" s="123" t="str">
        <f t="shared" si="40"/>
        <v/>
      </c>
      <c r="AE409" s="123" t="str">
        <f t="shared" si="41"/>
        <v/>
      </c>
      <c r="AF409" s="97"/>
      <c r="AG409" s="97"/>
      <c r="AH409" s="97"/>
      <c r="AI409" s="97"/>
      <c r="AJ409" s="97"/>
      <c r="AK409" s="97"/>
      <c r="AM409" s="101">
        <v>1</v>
      </c>
    </row>
    <row r="410" spans="1:39" ht="15.75" customHeight="1" x14ac:dyDescent="0.25">
      <c r="A410" s="119" t="s">
        <v>131</v>
      </c>
      <c r="B410" s="104" t="s">
        <v>602</v>
      </c>
      <c r="C410" s="104" t="s">
        <v>588</v>
      </c>
      <c r="D410" s="104" t="s">
        <v>301</v>
      </c>
      <c r="E410" s="104" t="s">
        <v>266</v>
      </c>
      <c r="F410" s="120">
        <v>3</v>
      </c>
      <c r="G410" s="120">
        <v>0</v>
      </c>
      <c r="H410" s="120">
        <v>2</v>
      </c>
      <c r="I410" s="104"/>
      <c r="J410" s="104" t="s">
        <v>588</v>
      </c>
      <c r="K410" s="104"/>
      <c r="L410" s="104" t="s">
        <v>589</v>
      </c>
      <c r="M410" s="104" t="s">
        <v>588</v>
      </c>
      <c r="N410" s="104" t="s">
        <v>590</v>
      </c>
      <c r="O410" s="104" t="s">
        <v>591</v>
      </c>
      <c r="P410" s="104" t="s">
        <v>592</v>
      </c>
      <c r="Q410" s="104"/>
      <c r="R410" s="123">
        <f t="shared" si="28"/>
        <v>0</v>
      </c>
      <c r="S410" s="123">
        <f t="shared" si="29"/>
        <v>0</v>
      </c>
      <c r="T410" s="123">
        <f t="shared" si="30"/>
        <v>0</v>
      </c>
      <c r="U410" s="123">
        <f t="shared" si="31"/>
        <v>0</v>
      </c>
      <c r="V410" s="123">
        <f t="shared" si="32"/>
        <v>0</v>
      </c>
      <c r="W410" s="123">
        <f t="shared" si="33"/>
        <v>0</v>
      </c>
      <c r="X410" s="123">
        <f t="shared" si="34"/>
        <v>0</v>
      </c>
      <c r="Y410" s="123">
        <f t="shared" si="35"/>
        <v>0</v>
      </c>
      <c r="Z410" s="123">
        <f t="shared" si="36"/>
        <v>0</v>
      </c>
      <c r="AA410" s="123">
        <f t="shared" si="37"/>
        <v>0</v>
      </c>
      <c r="AB410" s="123" t="str">
        <f t="shared" si="38"/>
        <v/>
      </c>
      <c r="AC410" s="123" t="str">
        <f t="shared" si="39"/>
        <v/>
      </c>
      <c r="AD410" s="123" t="str">
        <f t="shared" si="40"/>
        <v/>
      </c>
      <c r="AE410" s="123" t="str">
        <f t="shared" si="41"/>
        <v/>
      </c>
      <c r="AF410" s="97"/>
      <c r="AG410" s="97"/>
      <c r="AH410" s="97"/>
      <c r="AI410" s="97"/>
      <c r="AJ410" s="97"/>
      <c r="AK410" s="97"/>
      <c r="AM410" s="101">
        <v>1</v>
      </c>
    </row>
    <row r="411" spans="1:39" ht="15.75" customHeight="1" x14ac:dyDescent="0.25">
      <c r="A411" s="119" t="s">
        <v>132</v>
      </c>
      <c r="B411" s="104" t="s">
        <v>603</v>
      </c>
      <c r="C411" s="104" t="s">
        <v>539</v>
      </c>
      <c r="D411" s="104" t="s">
        <v>265</v>
      </c>
      <c r="E411" s="104" t="s">
        <v>266</v>
      </c>
      <c r="F411" s="120">
        <v>1</v>
      </c>
      <c r="G411" s="120">
        <v>3</v>
      </c>
      <c r="H411" s="120">
        <v>0</v>
      </c>
      <c r="I411" s="104" t="s">
        <v>539</v>
      </c>
      <c r="J411" s="104"/>
      <c r="K411" s="104" t="s">
        <v>540</v>
      </c>
      <c r="L411" s="104"/>
      <c r="M411" s="104" t="s">
        <v>539</v>
      </c>
      <c r="N411" s="104" t="s">
        <v>541</v>
      </c>
      <c r="O411" s="104" t="s">
        <v>542</v>
      </c>
      <c r="P411" s="104" t="s">
        <v>543</v>
      </c>
      <c r="Q411" s="104" t="s">
        <v>544</v>
      </c>
      <c r="R411" s="123">
        <f t="shared" si="28"/>
        <v>0</v>
      </c>
      <c r="S411" s="123">
        <f t="shared" si="29"/>
        <v>0</v>
      </c>
      <c r="T411" s="123">
        <f t="shared" si="30"/>
        <v>0</v>
      </c>
      <c r="U411" s="123">
        <f t="shared" si="31"/>
        <v>0</v>
      </c>
      <c r="V411" s="123">
        <f t="shared" si="32"/>
        <v>0</v>
      </c>
      <c r="W411" s="123">
        <f t="shared" si="33"/>
        <v>0</v>
      </c>
      <c r="X411" s="123">
        <f t="shared" si="34"/>
        <v>0</v>
      </c>
      <c r="Y411" s="123">
        <f t="shared" si="35"/>
        <v>0</v>
      </c>
      <c r="Z411" s="123">
        <f t="shared" si="36"/>
        <v>0</v>
      </c>
      <c r="AA411" s="123">
        <f t="shared" si="37"/>
        <v>0</v>
      </c>
      <c r="AB411" s="123" t="str">
        <f t="shared" si="38"/>
        <v/>
      </c>
      <c r="AC411" s="123" t="str">
        <f t="shared" si="39"/>
        <v/>
      </c>
      <c r="AD411" s="123" t="str">
        <f t="shared" si="40"/>
        <v/>
      </c>
      <c r="AE411" s="123" t="str">
        <f t="shared" si="41"/>
        <v/>
      </c>
      <c r="AF411" s="97"/>
      <c r="AG411" s="97"/>
      <c r="AH411" s="97"/>
      <c r="AI411" s="97"/>
      <c r="AJ411" s="97"/>
      <c r="AK411" s="97"/>
      <c r="AM411" s="101">
        <v>1</v>
      </c>
    </row>
    <row r="412" spans="1:39" ht="15.75" customHeight="1" x14ac:dyDescent="0.25">
      <c r="A412" s="119" t="s">
        <v>132</v>
      </c>
      <c r="B412" s="104" t="s">
        <v>604</v>
      </c>
      <c r="C412" s="104" t="s">
        <v>546</v>
      </c>
      <c r="D412" s="104" t="s">
        <v>265</v>
      </c>
      <c r="E412" s="104" t="s">
        <v>266</v>
      </c>
      <c r="F412" s="120">
        <v>1</v>
      </c>
      <c r="G412" s="120">
        <v>3</v>
      </c>
      <c r="H412" s="120">
        <v>0</v>
      </c>
      <c r="I412" s="104" t="s">
        <v>546</v>
      </c>
      <c r="J412" s="104"/>
      <c r="K412" s="104" t="s">
        <v>547</v>
      </c>
      <c r="L412" s="104"/>
      <c r="M412" s="104" t="s">
        <v>546</v>
      </c>
      <c r="N412" s="104" t="s">
        <v>548</v>
      </c>
      <c r="O412" s="104" t="s">
        <v>549</v>
      </c>
      <c r="P412" s="104" t="s">
        <v>550</v>
      </c>
      <c r="Q412" s="104"/>
      <c r="R412" s="123">
        <f t="shared" si="28"/>
        <v>0</v>
      </c>
      <c r="S412" s="123">
        <f t="shared" si="29"/>
        <v>0</v>
      </c>
      <c r="T412" s="123">
        <f t="shared" si="30"/>
        <v>0</v>
      </c>
      <c r="U412" s="123">
        <f t="shared" si="31"/>
        <v>0</v>
      </c>
      <c r="V412" s="123">
        <f t="shared" si="32"/>
        <v>0</v>
      </c>
      <c r="W412" s="123">
        <f t="shared" si="33"/>
        <v>0</v>
      </c>
      <c r="X412" s="123">
        <f t="shared" si="34"/>
        <v>0</v>
      </c>
      <c r="Y412" s="123">
        <f t="shared" si="35"/>
        <v>0</v>
      </c>
      <c r="Z412" s="123">
        <f t="shared" si="36"/>
        <v>0</v>
      </c>
      <c r="AA412" s="123">
        <f t="shared" si="37"/>
        <v>0</v>
      </c>
      <c r="AB412" s="123" t="str">
        <f t="shared" si="38"/>
        <v/>
      </c>
      <c r="AC412" s="123" t="str">
        <f t="shared" si="39"/>
        <v/>
      </c>
      <c r="AD412" s="123" t="str">
        <f t="shared" si="40"/>
        <v/>
      </c>
      <c r="AE412" s="123" t="str">
        <f t="shared" si="41"/>
        <v/>
      </c>
      <c r="AF412" s="97"/>
      <c r="AG412" s="97"/>
      <c r="AH412" s="97"/>
      <c r="AI412" s="97"/>
      <c r="AJ412" s="97"/>
      <c r="AK412" s="97"/>
      <c r="AM412" s="101">
        <v>1</v>
      </c>
    </row>
    <row r="413" spans="1:39" ht="15.75" customHeight="1" x14ac:dyDescent="0.25">
      <c r="A413" s="119" t="s">
        <v>132</v>
      </c>
      <c r="B413" s="104" t="s">
        <v>605</v>
      </c>
      <c r="C413" s="104" t="s">
        <v>552</v>
      </c>
      <c r="D413" s="104" t="s">
        <v>265</v>
      </c>
      <c r="E413" s="104" t="s">
        <v>266</v>
      </c>
      <c r="F413" s="120">
        <v>2</v>
      </c>
      <c r="G413" s="120">
        <v>2</v>
      </c>
      <c r="H413" s="120">
        <v>0</v>
      </c>
      <c r="I413" s="104" t="s">
        <v>552</v>
      </c>
      <c r="J413" s="104"/>
      <c r="K413" s="104" t="s">
        <v>553</v>
      </c>
      <c r="L413" s="104"/>
      <c r="M413" s="104" t="s">
        <v>552</v>
      </c>
      <c r="N413" s="104" t="s">
        <v>554</v>
      </c>
      <c r="O413" s="104" t="s">
        <v>555</v>
      </c>
      <c r="P413" s="104" t="s">
        <v>556</v>
      </c>
      <c r="Q413" s="104" t="s">
        <v>557</v>
      </c>
      <c r="R413" s="123">
        <f t="shared" si="28"/>
        <v>0</v>
      </c>
      <c r="S413" s="123">
        <f t="shared" si="29"/>
        <v>0</v>
      </c>
      <c r="T413" s="123">
        <f t="shared" si="30"/>
        <v>0</v>
      </c>
      <c r="U413" s="123">
        <f t="shared" si="31"/>
        <v>0</v>
      </c>
      <c r="V413" s="123">
        <f t="shared" si="32"/>
        <v>0</v>
      </c>
      <c r="W413" s="123">
        <f t="shared" si="33"/>
        <v>0</v>
      </c>
      <c r="X413" s="123">
        <f t="shared" si="34"/>
        <v>0</v>
      </c>
      <c r="Y413" s="123">
        <f t="shared" si="35"/>
        <v>0</v>
      </c>
      <c r="Z413" s="123">
        <f t="shared" si="36"/>
        <v>0</v>
      </c>
      <c r="AA413" s="123">
        <f t="shared" si="37"/>
        <v>0</v>
      </c>
      <c r="AB413" s="123" t="str">
        <f t="shared" si="38"/>
        <v/>
      </c>
      <c r="AC413" s="123" t="str">
        <f t="shared" si="39"/>
        <v/>
      </c>
      <c r="AD413" s="123" t="str">
        <f t="shared" si="40"/>
        <v/>
      </c>
      <c r="AE413" s="123" t="str">
        <f t="shared" si="41"/>
        <v/>
      </c>
      <c r="AF413" s="97"/>
      <c r="AG413" s="97"/>
      <c r="AH413" s="97"/>
      <c r="AI413" s="97"/>
      <c r="AJ413" s="97"/>
      <c r="AK413" s="97"/>
      <c r="AM413" s="101">
        <v>1</v>
      </c>
    </row>
    <row r="414" spans="1:39" ht="15.75" customHeight="1" x14ac:dyDescent="0.25">
      <c r="A414" s="119" t="s">
        <v>132</v>
      </c>
      <c r="B414" s="104" t="s">
        <v>606</v>
      </c>
      <c r="C414" s="104" t="s">
        <v>559</v>
      </c>
      <c r="D414" s="104" t="s">
        <v>265</v>
      </c>
      <c r="E414" s="104" t="s">
        <v>266</v>
      </c>
      <c r="F414" s="120">
        <v>2</v>
      </c>
      <c r="G414" s="120">
        <v>2</v>
      </c>
      <c r="H414" s="120">
        <v>0</v>
      </c>
      <c r="I414" s="104" t="s">
        <v>559</v>
      </c>
      <c r="J414" s="104"/>
      <c r="K414" s="104" t="s">
        <v>560</v>
      </c>
      <c r="L414" s="104"/>
      <c r="M414" s="104" t="s">
        <v>559</v>
      </c>
      <c r="N414" s="104" t="s">
        <v>561</v>
      </c>
      <c r="O414" s="104" t="s">
        <v>562</v>
      </c>
      <c r="P414" s="104" t="s">
        <v>563</v>
      </c>
      <c r="Q414" s="104" t="s">
        <v>564</v>
      </c>
      <c r="R414" s="123">
        <f t="shared" si="28"/>
        <v>0</v>
      </c>
      <c r="S414" s="123">
        <f t="shared" si="29"/>
        <v>0</v>
      </c>
      <c r="T414" s="123">
        <f t="shared" si="30"/>
        <v>0</v>
      </c>
      <c r="U414" s="123">
        <f t="shared" si="31"/>
        <v>0</v>
      </c>
      <c r="V414" s="123">
        <f t="shared" si="32"/>
        <v>0</v>
      </c>
      <c r="W414" s="123">
        <f t="shared" si="33"/>
        <v>0</v>
      </c>
      <c r="X414" s="123">
        <f t="shared" si="34"/>
        <v>0</v>
      </c>
      <c r="Y414" s="123">
        <f t="shared" si="35"/>
        <v>0</v>
      </c>
      <c r="Z414" s="123">
        <f t="shared" si="36"/>
        <v>0</v>
      </c>
      <c r="AA414" s="123">
        <f t="shared" si="37"/>
        <v>0</v>
      </c>
      <c r="AB414" s="123" t="str">
        <f t="shared" si="38"/>
        <v/>
      </c>
      <c r="AC414" s="123" t="str">
        <f t="shared" si="39"/>
        <v/>
      </c>
      <c r="AD414" s="123" t="str">
        <f t="shared" si="40"/>
        <v/>
      </c>
      <c r="AE414" s="123" t="str">
        <f t="shared" si="41"/>
        <v/>
      </c>
      <c r="AF414" s="97"/>
      <c r="AG414" s="97"/>
      <c r="AH414" s="97"/>
      <c r="AI414" s="97"/>
      <c r="AJ414" s="97"/>
      <c r="AK414" s="97"/>
      <c r="AM414" s="101">
        <v>1</v>
      </c>
    </row>
    <row r="415" spans="1:39" ht="15.75" customHeight="1" x14ac:dyDescent="0.25">
      <c r="A415" s="119" t="s">
        <v>132</v>
      </c>
      <c r="B415" s="104" t="s">
        <v>607</v>
      </c>
      <c r="C415" s="104" t="s">
        <v>566</v>
      </c>
      <c r="D415" s="104" t="s">
        <v>265</v>
      </c>
      <c r="E415" s="104" t="s">
        <v>266</v>
      </c>
      <c r="F415" s="120">
        <v>3</v>
      </c>
      <c r="G415" s="120">
        <v>2</v>
      </c>
      <c r="H415" s="120">
        <v>0</v>
      </c>
      <c r="I415" s="104" t="s">
        <v>566</v>
      </c>
      <c r="J415" s="104"/>
      <c r="K415" s="104" t="s">
        <v>567</v>
      </c>
      <c r="L415" s="104"/>
      <c r="M415" s="104" t="s">
        <v>566</v>
      </c>
      <c r="N415" s="104" t="s">
        <v>568</v>
      </c>
      <c r="O415" s="104" t="s">
        <v>297</v>
      </c>
      <c r="P415" s="104" t="s">
        <v>569</v>
      </c>
      <c r="Q415" s="104"/>
      <c r="R415" s="123">
        <f t="shared" si="28"/>
        <v>0</v>
      </c>
      <c r="S415" s="123">
        <f t="shared" si="29"/>
        <v>0</v>
      </c>
      <c r="T415" s="123">
        <f t="shared" si="30"/>
        <v>0</v>
      </c>
      <c r="U415" s="123">
        <f t="shared" si="31"/>
        <v>1</v>
      </c>
      <c r="V415" s="123">
        <f t="shared" si="32"/>
        <v>1</v>
      </c>
      <c r="W415" s="123">
        <f t="shared" si="33"/>
        <v>1</v>
      </c>
      <c r="X415" s="123">
        <f t="shared" si="34"/>
        <v>0</v>
      </c>
      <c r="Y415" s="123">
        <f t="shared" si="35"/>
        <v>0</v>
      </c>
      <c r="Z415" s="123">
        <f t="shared" si="36"/>
        <v>0</v>
      </c>
      <c r="AA415" s="123">
        <f t="shared" si="37"/>
        <v>0</v>
      </c>
      <c r="AB415" s="123" t="str">
        <f t="shared" si="38"/>
        <v/>
      </c>
      <c r="AC415" s="123" t="str">
        <f t="shared" si="39"/>
        <v/>
      </c>
      <c r="AD415" s="123" t="str">
        <f t="shared" si="40"/>
        <v/>
      </c>
      <c r="AE415" s="123" t="str">
        <f t="shared" si="41"/>
        <v/>
      </c>
      <c r="AF415" s="97"/>
      <c r="AG415" s="97"/>
      <c r="AH415" s="97"/>
      <c r="AI415" s="97"/>
      <c r="AJ415" s="97"/>
      <c r="AK415" s="97"/>
      <c r="AM415" s="101">
        <v>1</v>
      </c>
    </row>
    <row r="416" spans="1:39" ht="15.75" customHeight="1" x14ac:dyDescent="0.25">
      <c r="A416" s="119" t="s">
        <v>132</v>
      </c>
      <c r="B416" s="104" t="s">
        <v>608</v>
      </c>
      <c r="C416" s="104" t="s">
        <v>571</v>
      </c>
      <c r="D416" s="104" t="s">
        <v>301</v>
      </c>
      <c r="E416" s="104" t="s">
        <v>266</v>
      </c>
      <c r="F416" s="120">
        <v>1</v>
      </c>
      <c r="G416" s="120">
        <v>0</v>
      </c>
      <c r="H416" s="120">
        <v>3</v>
      </c>
      <c r="I416" s="104"/>
      <c r="J416" s="104" t="s">
        <v>571</v>
      </c>
      <c r="K416" s="104"/>
      <c r="L416" s="104" t="s">
        <v>572</v>
      </c>
      <c r="M416" s="104" t="s">
        <v>571</v>
      </c>
      <c r="N416" s="104" t="s">
        <v>541</v>
      </c>
      <c r="O416" s="104" t="s">
        <v>573</v>
      </c>
      <c r="P416" s="104" t="s">
        <v>544</v>
      </c>
      <c r="Q416" s="104" t="s">
        <v>497</v>
      </c>
      <c r="R416" s="123">
        <f t="shared" si="28"/>
        <v>0</v>
      </c>
      <c r="S416" s="123">
        <f t="shared" si="29"/>
        <v>0</v>
      </c>
      <c r="T416" s="123">
        <f t="shared" si="30"/>
        <v>0</v>
      </c>
      <c r="U416" s="123">
        <f t="shared" si="31"/>
        <v>0</v>
      </c>
      <c r="V416" s="123">
        <f t="shared" si="32"/>
        <v>0</v>
      </c>
      <c r="W416" s="123">
        <f t="shared" si="33"/>
        <v>0</v>
      </c>
      <c r="X416" s="123">
        <f t="shared" si="34"/>
        <v>0</v>
      </c>
      <c r="Y416" s="123">
        <f t="shared" si="35"/>
        <v>0</v>
      </c>
      <c r="Z416" s="123">
        <f t="shared" si="36"/>
        <v>0</v>
      </c>
      <c r="AA416" s="123">
        <f t="shared" si="37"/>
        <v>0</v>
      </c>
      <c r="AB416" s="123" t="str">
        <f t="shared" si="38"/>
        <v/>
      </c>
      <c r="AC416" s="123" t="str">
        <f t="shared" si="39"/>
        <v/>
      </c>
      <c r="AD416" s="123" t="str">
        <f t="shared" si="40"/>
        <v/>
      </c>
      <c r="AE416" s="123" t="str">
        <f t="shared" si="41"/>
        <v/>
      </c>
      <c r="AF416" s="97"/>
      <c r="AG416" s="97"/>
      <c r="AH416" s="97"/>
      <c r="AI416" s="97"/>
      <c r="AJ416" s="97"/>
      <c r="AK416" s="97"/>
      <c r="AM416" s="101">
        <v>1</v>
      </c>
    </row>
    <row r="417" spans="1:39" ht="15.75" customHeight="1" x14ac:dyDescent="0.25">
      <c r="A417" s="119" t="s">
        <v>132</v>
      </c>
      <c r="B417" s="104" t="s">
        <v>609</v>
      </c>
      <c r="C417" s="104" t="s">
        <v>575</v>
      </c>
      <c r="D417" s="104" t="s">
        <v>301</v>
      </c>
      <c r="E417" s="104" t="s">
        <v>266</v>
      </c>
      <c r="F417" s="120">
        <v>1</v>
      </c>
      <c r="G417" s="120">
        <v>0</v>
      </c>
      <c r="H417" s="120">
        <v>3</v>
      </c>
      <c r="I417" s="104"/>
      <c r="J417" s="104" t="s">
        <v>575</v>
      </c>
      <c r="K417" s="104"/>
      <c r="L417" s="104" t="s">
        <v>576</v>
      </c>
      <c r="M417" s="104" t="s">
        <v>575</v>
      </c>
      <c r="N417" s="104" t="s">
        <v>548</v>
      </c>
      <c r="O417" s="104" t="s">
        <v>556</v>
      </c>
      <c r="P417" s="104" t="s">
        <v>557</v>
      </c>
      <c r="Q417" s="104" t="s">
        <v>577</v>
      </c>
      <c r="R417" s="123">
        <f t="shared" si="28"/>
        <v>0</v>
      </c>
      <c r="S417" s="123">
        <f t="shared" si="29"/>
        <v>0</v>
      </c>
      <c r="T417" s="123">
        <f t="shared" si="30"/>
        <v>0</v>
      </c>
      <c r="U417" s="123">
        <f t="shared" si="31"/>
        <v>0</v>
      </c>
      <c r="V417" s="123">
        <f t="shared" si="32"/>
        <v>0</v>
      </c>
      <c r="W417" s="123">
        <f t="shared" si="33"/>
        <v>0</v>
      </c>
      <c r="X417" s="123">
        <f t="shared" si="34"/>
        <v>0</v>
      </c>
      <c r="Y417" s="123">
        <f t="shared" si="35"/>
        <v>0</v>
      </c>
      <c r="Z417" s="123">
        <f t="shared" si="36"/>
        <v>0</v>
      </c>
      <c r="AA417" s="123">
        <f t="shared" si="37"/>
        <v>0</v>
      </c>
      <c r="AB417" s="123" t="str">
        <f t="shared" si="38"/>
        <v/>
      </c>
      <c r="AC417" s="123" t="str">
        <f t="shared" si="39"/>
        <v/>
      </c>
      <c r="AD417" s="123" t="str">
        <f t="shared" si="40"/>
        <v/>
      </c>
      <c r="AE417" s="123" t="str">
        <f t="shared" si="41"/>
        <v/>
      </c>
      <c r="AF417" s="97"/>
      <c r="AG417" s="97"/>
      <c r="AH417" s="97"/>
      <c r="AI417" s="97"/>
      <c r="AJ417" s="97"/>
      <c r="AK417" s="97"/>
      <c r="AM417" s="101">
        <v>1</v>
      </c>
    </row>
    <row r="418" spans="1:39" ht="15.75" customHeight="1" x14ac:dyDescent="0.25">
      <c r="A418" s="119" t="s">
        <v>132</v>
      </c>
      <c r="B418" s="104" t="s">
        <v>610</v>
      </c>
      <c r="C418" s="104" t="s">
        <v>579</v>
      </c>
      <c r="D418" s="104" t="s">
        <v>301</v>
      </c>
      <c r="E418" s="104" t="s">
        <v>266</v>
      </c>
      <c r="F418" s="120">
        <v>2</v>
      </c>
      <c r="G418" s="120">
        <v>0</v>
      </c>
      <c r="H418" s="120">
        <v>2</v>
      </c>
      <c r="I418" s="104"/>
      <c r="J418" s="104" t="s">
        <v>579</v>
      </c>
      <c r="K418" s="104"/>
      <c r="L418" s="104" t="s">
        <v>580</v>
      </c>
      <c r="M418" s="104" t="s">
        <v>579</v>
      </c>
      <c r="N418" s="104" t="s">
        <v>554</v>
      </c>
      <c r="O418" s="104" t="s">
        <v>555</v>
      </c>
      <c r="P418" s="104" t="s">
        <v>284</v>
      </c>
      <c r="Q418" s="104" t="s">
        <v>581</v>
      </c>
      <c r="R418" s="123">
        <f t="shared" si="28"/>
        <v>0</v>
      </c>
      <c r="S418" s="123">
        <f t="shared" si="29"/>
        <v>0</v>
      </c>
      <c r="T418" s="123">
        <f t="shared" si="30"/>
        <v>0</v>
      </c>
      <c r="U418" s="123">
        <f t="shared" si="31"/>
        <v>0</v>
      </c>
      <c r="V418" s="123">
        <f t="shared" si="32"/>
        <v>0</v>
      </c>
      <c r="W418" s="123">
        <f t="shared" si="33"/>
        <v>0</v>
      </c>
      <c r="X418" s="123">
        <f t="shared" si="34"/>
        <v>0</v>
      </c>
      <c r="Y418" s="123">
        <f t="shared" si="35"/>
        <v>0</v>
      </c>
      <c r="Z418" s="123">
        <f t="shared" si="36"/>
        <v>0</v>
      </c>
      <c r="AA418" s="123">
        <f t="shared" si="37"/>
        <v>0</v>
      </c>
      <c r="AB418" s="123" t="str">
        <f t="shared" si="38"/>
        <v/>
      </c>
      <c r="AC418" s="123" t="str">
        <f t="shared" si="39"/>
        <v/>
      </c>
      <c r="AD418" s="123" t="str">
        <f t="shared" si="40"/>
        <v/>
      </c>
      <c r="AE418" s="123" t="str">
        <f t="shared" si="41"/>
        <v/>
      </c>
      <c r="AF418" s="97"/>
      <c r="AG418" s="97"/>
      <c r="AH418" s="97"/>
      <c r="AI418" s="97"/>
      <c r="AJ418" s="97"/>
      <c r="AK418" s="97"/>
      <c r="AM418" s="101">
        <v>1</v>
      </c>
    </row>
    <row r="419" spans="1:39" ht="15.75" customHeight="1" x14ac:dyDescent="0.25">
      <c r="A419" s="119" t="s">
        <v>132</v>
      </c>
      <c r="B419" s="104" t="s">
        <v>611</v>
      </c>
      <c r="C419" s="104" t="s">
        <v>583</v>
      </c>
      <c r="D419" s="104" t="s">
        <v>301</v>
      </c>
      <c r="E419" s="104" t="s">
        <v>266</v>
      </c>
      <c r="F419" s="120">
        <v>2</v>
      </c>
      <c r="G419" s="120">
        <v>0</v>
      </c>
      <c r="H419" s="120">
        <v>2</v>
      </c>
      <c r="I419" s="104"/>
      <c r="J419" s="104" t="s">
        <v>583</v>
      </c>
      <c r="K419" s="104"/>
      <c r="L419" s="104" t="s">
        <v>584</v>
      </c>
      <c r="M419" s="104" t="s">
        <v>583</v>
      </c>
      <c r="N419" s="104" t="s">
        <v>585</v>
      </c>
      <c r="O419" s="104" t="s">
        <v>289</v>
      </c>
      <c r="P419" s="104" t="s">
        <v>586</v>
      </c>
      <c r="Q419" s="104" t="s">
        <v>292</v>
      </c>
      <c r="R419" s="123">
        <f t="shared" si="28"/>
        <v>0</v>
      </c>
      <c r="S419" s="123">
        <f t="shared" si="29"/>
        <v>0</v>
      </c>
      <c r="T419" s="123">
        <f t="shared" si="30"/>
        <v>0</v>
      </c>
      <c r="U419" s="123">
        <f t="shared" si="31"/>
        <v>0</v>
      </c>
      <c r="V419" s="123">
        <f t="shared" si="32"/>
        <v>0</v>
      </c>
      <c r="W419" s="123">
        <f t="shared" si="33"/>
        <v>0</v>
      </c>
      <c r="X419" s="123">
        <f t="shared" si="34"/>
        <v>0</v>
      </c>
      <c r="Y419" s="123">
        <f t="shared" si="35"/>
        <v>0</v>
      </c>
      <c r="Z419" s="123">
        <f t="shared" si="36"/>
        <v>0</v>
      </c>
      <c r="AA419" s="123">
        <f t="shared" si="37"/>
        <v>0</v>
      </c>
      <c r="AB419" s="123" t="str">
        <f t="shared" si="38"/>
        <v/>
      </c>
      <c r="AC419" s="123" t="str">
        <f t="shared" si="39"/>
        <v/>
      </c>
      <c r="AD419" s="123" t="str">
        <f t="shared" si="40"/>
        <v/>
      </c>
      <c r="AE419" s="123" t="str">
        <f t="shared" si="41"/>
        <v/>
      </c>
      <c r="AF419" s="97"/>
      <c r="AG419" s="97"/>
      <c r="AH419" s="97"/>
      <c r="AI419" s="97"/>
      <c r="AJ419" s="97"/>
      <c r="AK419" s="97"/>
      <c r="AM419" s="101">
        <v>1</v>
      </c>
    </row>
    <row r="420" spans="1:39" ht="15.75" customHeight="1" x14ac:dyDescent="0.25">
      <c r="A420" s="119" t="s">
        <v>132</v>
      </c>
      <c r="B420" s="104" t="s">
        <v>612</v>
      </c>
      <c r="C420" s="104" t="s">
        <v>588</v>
      </c>
      <c r="D420" s="104" t="s">
        <v>301</v>
      </c>
      <c r="E420" s="104" t="s">
        <v>266</v>
      </c>
      <c r="F420" s="120">
        <v>3</v>
      </c>
      <c r="G420" s="120">
        <v>0</v>
      </c>
      <c r="H420" s="120">
        <v>2</v>
      </c>
      <c r="I420" s="104"/>
      <c r="J420" s="104" t="s">
        <v>588</v>
      </c>
      <c r="K420" s="104"/>
      <c r="L420" s="104" t="s">
        <v>589</v>
      </c>
      <c r="M420" s="104" t="s">
        <v>588</v>
      </c>
      <c r="N420" s="104" t="s">
        <v>590</v>
      </c>
      <c r="O420" s="104" t="s">
        <v>591</v>
      </c>
      <c r="P420" s="104" t="s">
        <v>592</v>
      </c>
      <c r="Q420" s="104"/>
      <c r="R420" s="123">
        <f t="shared" si="28"/>
        <v>0</v>
      </c>
      <c r="S420" s="123">
        <f t="shared" si="29"/>
        <v>0</v>
      </c>
      <c r="T420" s="123">
        <f t="shared" si="30"/>
        <v>0</v>
      </c>
      <c r="U420" s="123">
        <f t="shared" si="31"/>
        <v>0</v>
      </c>
      <c r="V420" s="123">
        <f t="shared" si="32"/>
        <v>0</v>
      </c>
      <c r="W420" s="123">
        <f t="shared" si="33"/>
        <v>0</v>
      </c>
      <c r="X420" s="123">
        <f t="shared" si="34"/>
        <v>0</v>
      </c>
      <c r="Y420" s="123">
        <f t="shared" si="35"/>
        <v>0</v>
      </c>
      <c r="Z420" s="123">
        <f t="shared" si="36"/>
        <v>0</v>
      </c>
      <c r="AA420" s="123">
        <f t="shared" si="37"/>
        <v>0</v>
      </c>
      <c r="AB420" s="123" t="str">
        <f t="shared" si="38"/>
        <v/>
      </c>
      <c r="AC420" s="123" t="str">
        <f t="shared" si="39"/>
        <v/>
      </c>
      <c r="AD420" s="123" t="str">
        <f t="shared" si="40"/>
        <v/>
      </c>
      <c r="AE420" s="123" t="str">
        <f t="shared" si="41"/>
        <v/>
      </c>
      <c r="AF420" s="97"/>
      <c r="AG420" s="97"/>
      <c r="AH420" s="97"/>
      <c r="AI420" s="97"/>
      <c r="AJ420" s="97"/>
      <c r="AK420" s="97"/>
      <c r="AM420" s="101">
        <v>1</v>
      </c>
    </row>
    <row r="421" spans="1:39" ht="15.75" customHeight="1" x14ac:dyDescent="0.25">
      <c r="A421" s="119" t="s">
        <v>133</v>
      </c>
      <c r="B421" s="104" t="s">
        <v>613</v>
      </c>
      <c r="C421" s="104" t="s">
        <v>539</v>
      </c>
      <c r="D421" s="104" t="s">
        <v>265</v>
      </c>
      <c r="E421" s="104" t="s">
        <v>266</v>
      </c>
      <c r="F421" s="120">
        <v>1</v>
      </c>
      <c r="G421" s="120">
        <v>3</v>
      </c>
      <c r="H421" s="120">
        <v>0</v>
      </c>
      <c r="I421" s="104" t="s">
        <v>539</v>
      </c>
      <c r="J421" s="104"/>
      <c r="K421" s="104" t="s">
        <v>540</v>
      </c>
      <c r="L421" s="104"/>
      <c r="M421" s="104" t="s">
        <v>539</v>
      </c>
      <c r="N421" s="104" t="s">
        <v>541</v>
      </c>
      <c r="O421" s="104" t="s">
        <v>542</v>
      </c>
      <c r="P421" s="104" t="s">
        <v>543</v>
      </c>
      <c r="Q421" s="104" t="s">
        <v>544</v>
      </c>
      <c r="R421" s="123">
        <f t="shared" si="28"/>
        <v>0</v>
      </c>
      <c r="S421" s="123">
        <f t="shared" si="29"/>
        <v>0</v>
      </c>
      <c r="T421" s="123">
        <f t="shared" si="30"/>
        <v>0</v>
      </c>
      <c r="U421" s="123">
        <f t="shared" si="31"/>
        <v>0</v>
      </c>
      <c r="V421" s="123">
        <f t="shared" si="32"/>
        <v>0</v>
      </c>
      <c r="W421" s="123">
        <f t="shared" si="33"/>
        <v>0</v>
      </c>
      <c r="X421" s="123">
        <f t="shared" si="34"/>
        <v>0</v>
      </c>
      <c r="Y421" s="123">
        <f t="shared" si="35"/>
        <v>0</v>
      </c>
      <c r="Z421" s="123">
        <f t="shared" si="36"/>
        <v>0</v>
      </c>
      <c r="AA421" s="123">
        <f t="shared" si="37"/>
        <v>0</v>
      </c>
      <c r="AB421" s="123" t="str">
        <f t="shared" si="38"/>
        <v/>
      </c>
      <c r="AC421" s="123" t="str">
        <f t="shared" si="39"/>
        <v/>
      </c>
      <c r="AD421" s="123" t="str">
        <f t="shared" si="40"/>
        <v/>
      </c>
      <c r="AE421" s="123" t="str">
        <f t="shared" si="41"/>
        <v/>
      </c>
      <c r="AF421" s="97"/>
      <c r="AG421" s="97"/>
      <c r="AH421" s="97"/>
      <c r="AI421" s="97"/>
      <c r="AJ421" s="97"/>
      <c r="AK421" s="97"/>
      <c r="AM421" s="101">
        <v>1</v>
      </c>
    </row>
    <row r="422" spans="1:39" ht="15.75" customHeight="1" x14ac:dyDescent="0.25">
      <c r="A422" s="119" t="s">
        <v>133</v>
      </c>
      <c r="B422" s="104" t="s">
        <v>614</v>
      </c>
      <c r="C422" s="104" t="s">
        <v>546</v>
      </c>
      <c r="D422" s="104" t="s">
        <v>265</v>
      </c>
      <c r="E422" s="104" t="s">
        <v>266</v>
      </c>
      <c r="F422" s="120">
        <v>1</v>
      </c>
      <c r="G422" s="120">
        <v>3</v>
      </c>
      <c r="H422" s="120">
        <v>0</v>
      </c>
      <c r="I422" s="104" t="s">
        <v>546</v>
      </c>
      <c r="J422" s="104"/>
      <c r="K422" s="104" t="s">
        <v>547</v>
      </c>
      <c r="L422" s="104"/>
      <c r="M422" s="104" t="s">
        <v>546</v>
      </c>
      <c r="N422" s="104" t="s">
        <v>548</v>
      </c>
      <c r="O422" s="104" t="s">
        <v>549</v>
      </c>
      <c r="P422" s="104" t="s">
        <v>550</v>
      </c>
      <c r="Q422" s="104"/>
      <c r="R422" s="123">
        <f t="shared" si="28"/>
        <v>0</v>
      </c>
      <c r="S422" s="123">
        <f t="shared" si="29"/>
        <v>0</v>
      </c>
      <c r="T422" s="123">
        <f t="shared" si="30"/>
        <v>0</v>
      </c>
      <c r="U422" s="123">
        <f t="shared" si="31"/>
        <v>0</v>
      </c>
      <c r="V422" s="123">
        <f t="shared" si="32"/>
        <v>0</v>
      </c>
      <c r="W422" s="123">
        <f t="shared" si="33"/>
        <v>0</v>
      </c>
      <c r="X422" s="123">
        <f t="shared" si="34"/>
        <v>0</v>
      </c>
      <c r="Y422" s="123">
        <f t="shared" si="35"/>
        <v>0</v>
      </c>
      <c r="Z422" s="123">
        <f t="shared" si="36"/>
        <v>0</v>
      </c>
      <c r="AA422" s="123">
        <f t="shared" si="37"/>
        <v>0</v>
      </c>
      <c r="AB422" s="123" t="str">
        <f t="shared" si="38"/>
        <v/>
      </c>
      <c r="AC422" s="123" t="str">
        <f t="shared" si="39"/>
        <v/>
      </c>
      <c r="AD422" s="123" t="str">
        <f t="shared" si="40"/>
        <v/>
      </c>
      <c r="AE422" s="123" t="str">
        <f t="shared" si="41"/>
        <v/>
      </c>
      <c r="AF422" s="97"/>
      <c r="AG422" s="97"/>
      <c r="AH422" s="97"/>
      <c r="AI422" s="97"/>
      <c r="AJ422" s="97"/>
      <c r="AK422" s="97"/>
      <c r="AM422" s="101">
        <v>1</v>
      </c>
    </row>
    <row r="423" spans="1:39" ht="15.75" customHeight="1" x14ac:dyDescent="0.25">
      <c r="A423" s="119" t="s">
        <v>133</v>
      </c>
      <c r="B423" s="104" t="s">
        <v>615</v>
      </c>
      <c r="C423" s="104" t="s">
        <v>552</v>
      </c>
      <c r="D423" s="104" t="s">
        <v>265</v>
      </c>
      <c r="E423" s="104" t="s">
        <v>266</v>
      </c>
      <c r="F423" s="120">
        <v>2</v>
      </c>
      <c r="G423" s="120">
        <v>2</v>
      </c>
      <c r="H423" s="120">
        <v>0</v>
      </c>
      <c r="I423" s="104" t="s">
        <v>552</v>
      </c>
      <c r="J423" s="104"/>
      <c r="K423" s="104" t="s">
        <v>553</v>
      </c>
      <c r="L423" s="104"/>
      <c r="M423" s="104" t="s">
        <v>552</v>
      </c>
      <c r="N423" s="104" t="s">
        <v>554</v>
      </c>
      <c r="O423" s="104" t="s">
        <v>555</v>
      </c>
      <c r="P423" s="104" t="s">
        <v>556</v>
      </c>
      <c r="Q423" s="104" t="s">
        <v>557</v>
      </c>
      <c r="R423" s="123">
        <f t="shared" si="28"/>
        <v>0</v>
      </c>
      <c r="S423" s="123">
        <f t="shared" si="29"/>
        <v>0</v>
      </c>
      <c r="T423" s="123">
        <f t="shared" si="30"/>
        <v>0</v>
      </c>
      <c r="U423" s="123">
        <f t="shared" si="31"/>
        <v>0</v>
      </c>
      <c r="V423" s="123">
        <f t="shared" si="32"/>
        <v>0</v>
      </c>
      <c r="W423" s="123">
        <f t="shared" si="33"/>
        <v>0</v>
      </c>
      <c r="X423" s="123">
        <f t="shared" si="34"/>
        <v>0</v>
      </c>
      <c r="Y423" s="123">
        <f t="shared" si="35"/>
        <v>0</v>
      </c>
      <c r="Z423" s="123">
        <f t="shared" si="36"/>
        <v>0</v>
      </c>
      <c r="AA423" s="123">
        <f t="shared" si="37"/>
        <v>0</v>
      </c>
      <c r="AB423" s="123" t="str">
        <f t="shared" si="38"/>
        <v/>
      </c>
      <c r="AC423" s="123" t="str">
        <f t="shared" si="39"/>
        <v/>
      </c>
      <c r="AD423" s="123" t="str">
        <f t="shared" si="40"/>
        <v/>
      </c>
      <c r="AE423" s="123" t="str">
        <f t="shared" si="41"/>
        <v/>
      </c>
      <c r="AF423" s="97"/>
      <c r="AG423" s="97"/>
      <c r="AH423" s="97"/>
      <c r="AI423" s="97"/>
      <c r="AJ423" s="97"/>
      <c r="AK423" s="97"/>
      <c r="AM423" s="101">
        <v>1</v>
      </c>
    </row>
    <row r="424" spans="1:39" ht="15.75" customHeight="1" x14ac:dyDescent="0.25">
      <c r="A424" s="119" t="s">
        <v>133</v>
      </c>
      <c r="B424" s="104" t="s">
        <v>616</v>
      </c>
      <c r="C424" s="104" t="s">
        <v>559</v>
      </c>
      <c r="D424" s="104" t="s">
        <v>265</v>
      </c>
      <c r="E424" s="104" t="s">
        <v>266</v>
      </c>
      <c r="F424" s="120">
        <v>2</v>
      </c>
      <c r="G424" s="120">
        <v>2</v>
      </c>
      <c r="H424" s="120">
        <v>0</v>
      </c>
      <c r="I424" s="104" t="s">
        <v>559</v>
      </c>
      <c r="J424" s="104"/>
      <c r="K424" s="104" t="s">
        <v>560</v>
      </c>
      <c r="L424" s="104"/>
      <c r="M424" s="104" t="s">
        <v>559</v>
      </c>
      <c r="N424" s="104" t="s">
        <v>561</v>
      </c>
      <c r="O424" s="104" t="s">
        <v>562</v>
      </c>
      <c r="P424" s="104" t="s">
        <v>563</v>
      </c>
      <c r="Q424" s="104" t="s">
        <v>564</v>
      </c>
      <c r="R424" s="123">
        <f t="shared" si="28"/>
        <v>0</v>
      </c>
      <c r="S424" s="123">
        <f t="shared" si="29"/>
        <v>0</v>
      </c>
      <c r="T424" s="123">
        <f t="shared" si="30"/>
        <v>0</v>
      </c>
      <c r="U424" s="123">
        <f t="shared" si="31"/>
        <v>0</v>
      </c>
      <c r="V424" s="123">
        <f t="shared" si="32"/>
        <v>0</v>
      </c>
      <c r="W424" s="123">
        <f t="shared" si="33"/>
        <v>0</v>
      </c>
      <c r="X424" s="123">
        <f t="shared" si="34"/>
        <v>0</v>
      </c>
      <c r="Y424" s="123">
        <f t="shared" si="35"/>
        <v>0</v>
      </c>
      <c r="Z424" s="123">
        <f t="shared" si="36"/>
        <v>0</v>
      </c>
      <c r="AA424" s="123">
        <f t="shared" si="37"/>
        <v>0</v>
      </c>
      <c r="AB424" s="123" t="str">
        <f t="shared" si="38"/>
        <v/>
      </c>
      <c r="AC424" s="123" t="str">
        <f t="shared" si="39"/>
        <v/>
      </c>
      <c r="AD424" s="123" t="str">
        <f t="shared" si="40"/>
        <v/>
      </c>
      <c r="AE424" s="123" t="str">
        <f t="shared" si="41"/>
        <v/>
      </c>
      <c r="AF424" s="97"/>
      <c r="AG424" s="97"/>
      <c r="AH424" s="97"/>
      <c r="AI424" s="97"/>
      <c r="AJ424" s="97"/>
      <c r="AK424" s="97"/>
      <c r="AM424" s="101">
        <v>1</v>
      </c>
    </row>
    <row r="425" spans="1:39" ht="15.75" customHeight="1" x14ac:dyDescent="0.25">
      <c r="A425" s="119" t="s">
        <v>133</v>
      </c>
      <c r="B425" s="104" t="s">
        <v>617</v>
      </c>
      <c r="C425" s="104" t="s">
        <v>566</v>
      </c>
      <c r="D425" s="104" t="s">
        <v>265</v>
      </c>
      <c r="E425" s="104" t="s">
        <v>266</v>
      </c>
      <c r="F425" s="120">
        <v>3</v>
      </c>
      <c r="G425" s="120">
        <v>2</v>
      </c>
      <c r="H425" s="120">
        <v>0</v>
      </c>
      <c r="I425" s="104" t="s">
        <v>566</v>
      </c>
      <c r="J425" s="104"/>
      <c r="K425" s="104" t="s">
        <v>567</v>
      </c>
      <c r="L425" s="104"/>
      <c r="M425" s="104" t="s">
        <v>566</v>
      </c>
      <c r="N425" s="104" t="s">
        <v>568</v>
      </c>
      <c r="O425" s="104" t="s">
        <v>297</v>
      </c>
      <c r="P425" s="104" t="s">
        <v>569</v>
      </c>
      <c r="Q425" s="104"/>
      <c r="R425" s="123">
        <f t="shared" si="28"/>
        <v>0</v>
      </c>
      <c r="S425" s="123">
        <f t="shared" si="29"/>
        <v>0</v>
      </c>
      <c r="T425" s="123">
        <f t="shared" si="30"/>
        <v>0</v>
      </c>
      <c r="U425" s="123">
        <f t="shared" si="31"/>
        <v>1</v>
      </c>
      <c r="V425" s="123">
        <f t="shared" si="32"/>
        <v>1</v>
      </c>
      <c r="W425" s="123">
        <f t="shared" si="33"/>
        <v>1</v>
      </c>
      <c r="X425" s="123">
        <f t="shared" si="34"/>
        <v>0</v>
      </c>
      <c r="Y425" s="123">
        <f t="shared" si="35"/>
        <v>0</v>
      </c>
      <c r="Z425" s="123">
        <f t="shared" si="36"/>
        <v>0</v>
      </c>
      <c r="AA425" s="123">
        <f t="shared" si="37"/>
        <v>0</v>
      </c>
      <c r="AB425" s="123" t="str">
        <f t="shared" si="38"/>
        <v/>
      </c>
      <c r="AC425" s="123" t="str">
        <f t="shared" si="39"/>
        <v/>
      </c>
      <c r="AD425" s="123" t="str">
        <f t="shared" si="40"/>
        <v/>
      </c>
      <c r="AE425" s="123" t="str">
        <f t="shared" si="41"/>
        <v/>
      </c>
      <c r="AF425" s="97"/>
      <c r="AG425" s="97"/>
      <c r="AH425" s="97"/>
      <c r="AI425" s="97"/>
      <c r="AJ425" s="97"/>
      <c r="AK425" s="97"/>
      <c r="AM425" s="101">
        <v>1</v>
      </c>
    </row>
    <row r="426" spans="1:39" ht="15.75" customHeight="1" x14ac:dyDescent="0.25">
      <c r="A426" s="119" t="s">
        <v>133</v>
      </c>
      <c r="B426" s="104" t="s">
        <v>618</v>
      </c>
      <c r="C426" s="104" t="s">
        <v>571</v>
      </c>
      <c r="D426" s="104" t="s">
        <v>301</v>
      </c>
      <c r="E426" s="104" t="s">
        <v>266</v>
      </c>
      <c r="F426" s="120">
        <v>1</v>
      </c>
      <c r="G426" s="120">
        <v>0</v>
      </c>
      <c r="H426" s="120">
        <v>3</v>
      </c>
      <c r="I426" s="104"/>
      <c r="J426" s="104" t="s">
        <v>571</v>
      </c>
      <c r="K426" s="104"/>
      <c r="L426" s="104" t="s">
        <v>572</v>
      </c>
      <c r="M426" s="104" t="s">
        <v>571</v>
      </c>
      <c r="N426" s="104" t="s">
        <v>541</v>
      </c>
      <c r="O426" s="104" t="s">
        <v>573</v>
      </c>
      <c r="P426" s="104" t="s">
        <v>544</v>
      </c>
      <c r="Q426" s="104" t="s">
        <v>497</v>
      </c>
      <c r="R426" s="123">
        <f t="shared" si="28"/>
        <v>0</v>
      </c>
      <c r="S426" s="123">
        <f t="shared" si="29"/>
        <v>0</v>
      </c>
      <c r="T426" s="123">
        <f t="shared" si="30"/>
        <v>0</v>
      </c>
      <c r="U426" s="123">
        <f t="shared" si="31"/>
        <v>0</v>
      </c>
      <c r="V426" s="123">
        <f t="shared" si="32"/>
        <v>0</v>
      </c>
      <c r="W426" s="123">
        <f t="shared" si="33"/>
        <v>0</v>
      </c>
      <c r="X426" s="123">
        <f t="shared" si="34"/>
        <v>0</v>
      </c>
      <c r="Y426" s="123">
        <f t="shared" si="35"/>
        <v>0</v>
      </c>
      <c r="Z426" s="123">
        <f t="shared" si="36"/>
        <v>0</v>
      </c>
      <c r="AA426" s="123">
        <f t="shared" si="37"/>
        <v>0</v>
      </c>
      <c r="AB426" s="123" t="str">
        <f t="shared" si="38"/>
        <v/>
      </c>
      <c r="AC426" s="123" t="str">
        <f t="shared" si="39"/>
        <v/>
      </c>
      <c r="AD426" s="123" t="str">
        <f t="shared" si="40"/>
        <v/>
      </c>
      <c r="AE426" s="123" t="str">
        <f t="shared" si="41"/>
        <v/>
      </c>
      <c r="AF426" s="97"/>
      <c r="AG426" s="97"/>
      <c r="AH426" s="97"/>
      <c r="AI426" s="97"/>
      <c r="AJ426" s="97"/>
      <c r="AK426" s="97"/>
      <c r="AM426" s="101">
        <v>1</v>
      </c>
    </row>
    <row r="427" spans="1:39" ht="15.75" customHeight="1" x14ac:dyDescent="0.25">
      <c r="A427" s="119" t="s">
        <v>133</v>
      </c>
      <c r="B427" s="104" t="s">
        <v>619</v>
      </c>
      <c r="C427" s="104" t="s">
        <v>575</v>
      </c>
      <c r="D427" s="104" t="s">
        <v>301</v>
      </c>
      <c r="E427" s="104" t="s">
        <v>266</v>
      </c>
      <c r="F427" s="120">
        <v>1</v>
      </c>
      <c r="G427" s="120">
        <v>0</v>
      </c>
      <c r="H427" s="120">
        <v>3</v>
      </c>
      <c r="I427" s="104"/>
      <c r="J427" s="104" t="s">
        <v>575</v>
      </c>
      <c r="K427" s="104"/>
      <c r="L427" s="104" t="s">
        <v>576</v>
      </c>
      <c r="M427" s="104" t="s">
        <v>575</v>
      </c>
      <c r="N427" s="104" t="s">
        <v>548</v>
      </c>
      <c r="O427" s="104" t="s">
        <v>556</v>
      </c>
      <c r="P427" s="104" t="s">
        <v>557</v>
      </c>
      <c r="Q427" s="104" t="s">
        <v>577</v>
      </c>
      <c r="R427" s="123">
        <f t="shared" si="28"/>
        <v>0</v>
      </c>
      <c r="S427" s="123">
        <f t="shared" si="29"/>
        <v>0</v>
      </c>
      <c r="T427" s="123">
        <f t="shared" si="30"/>
        <v>0</v>
      </c>
      <c r="U427" s="123">
        <f t="shared" si="31"/>
        <v>0</v>
      </c>
      <c r="V427" s="123">
        <f t="shared" si="32"/>
        <v>0</v>
      </c>
      <c r="W427" s="123">
        <f t="shared" si="33"/>
        <v>0</v>
      </c>
      <c r="X427" s="123">
        <f t="shared" si="34"/>
        <v>0</v>
      </c>
      <c r="Y427" s="123">
        <f t="shared" si="35"/>
        <v>0</v>
      </c>
      <c r="Z427" s="123">
        <f t="shared" si="36"/>
        <v>0</v>
      </c>
      <c r="AA427" s="123">
        <f t="shared" si="37"/>
        <v>0</v>
      </c>
      <c r="AB427" s="123" t="str">
        <f t="shared" si="38"/>
        <v/>
      </c>
      <c r="AC427" s="123" t="str">
        <f t="shared" si="39"/>
        <v/>
      </c>
      <c r="AD427" s="123" t="str">
        <f t="shared" si="40"/>
        <v/>
      </c>
      <c r="AE427" s="123" t="str">
        <f t="shared" si="41"/>
        <v/>
      </c>
      <c r="AF427" s="97"/>
      <c r="AG427" s="97"/>
      <c r="AH427" s="97"/>
      <c r="AI427" s="97"/>
      <c r="AJ427" s="97"/>
      <c r="AK427" s="97"/>
      <c r="AM427" s="101">
        <v>1</v>
      </c>
    </row>
    <row r="428" spans="1:39" ht="15.75" customHeight="1" x14ac:dyDescent="0.25">
      <c r="A428" s="119" t="s">
        <v>133</v>
      </c>
      <c r="B428" s="104" t="s">
        <v>620</v>
      </c>
      <c r="C428" s="104" t="s">
        <v>579</v>
      </c>
      <c r="D428" s="104" t="s">
        <v>301</v>
      </c>
      <c r="E428" s="104" t="s">
        <v>266</v>
      </c>
      <c r="F428" s="120">
        <v>2</v>
      </c>
      <c r="G428" s="120">
        <v>0</v>
      </c>
      <c r="H428" s="120">
        <v>2</v>
      </c>
      <c r="I428" s="104"/>
      <c r="J428" s="104" t="s">
        <v>579</v>
      </c>
      <c r="K428" s="104"/>
      <c r="L428" s="104" t="s">
        <v>580</v>
      </c>
      <c r="M428" s="104" t="s">
        <v>579</v>
      </c>
      <c r="N428" s="104" t="s">
        <v>554</v>
      </c>
      <c r="O428" s="104" t="s">
        <v>555</v>
      </c>
      <c r="P428" s="104" t="s">
        <v>284</v>
      </c>
      <c r="Q428" s="104" t="s">
        <v>581</v>
      </c>
      <c r="R428" s="123">
        <f t="shared" si="28"/>
        <v>0</v>
      </c>
      <c r="S428" s="123">
        <f t="shared" si="29"/>
        <v>0</v>
      </c>
      <c r="T428" s="123">
        <f t="shared" si="30"/>
        <v>0</v>
      </c>
      <c r="U428" s="123">
        <f t="shared" si="31"/>
        <v>0</v>
      </c>
      <c r="V428" s="123">
        <f t="shared" si="32"/>
        <v>0</v>
      </c>
      <c r="W428" s="123">
        <f t="shared" si="33"/>
        <v>0</v>
      </c>
      <c r="X428" s="123">
        <f t="shared" si="34"/>
        <v>0</v>
      </c>
      <c r="Y428" s="123">
        <f t="shared" si="35"/>
        <v>0</v>
      </c>
      <c r="Z428" s="123">
        <f t="shared" si="36"/>
        <v>0</v>
      </c>
      <c r="AA428" s="123">
        <f t="shared" si="37"/>
        <v>0</v>
      </c>
      <c r="AB428" s="123" t="str">
        <f t="shared" si="38"/>
        <v/>
      </c>
      <c r="AC428" s="123" t="str">
        <f t="shared" si="39"/>
        <v/>
      </c>
      <c r="AD428" s="123" t="str">
        <f t="shared" si="40"/>
        <v/>
      </c>
      <c r="AE428" s="123" t="str">
        <f t="shared" si="41"/>
        <v/>
      </c>
      <c r="AF428" s="97"/>
      <c r="AG428" s="97"/>
      <c r="AH428" s="97"/>
      <c r="AI428" s="97"/>
      <c r="AJ428" s="97"/>
      <c r="AK428" s="97"/>
      <c r="AM428" s="101">
        <v>1</v>
      </c>
    </row>
    <row r="429" spans="1:39" ht="15.75" customHeight="1" x14ac:dyDescent="0.25">
      <c r="A429" s="119" t="s">
        <v>133</v>
      </c>
      <c r="B429" s="104" t="s">
        <v>621</v>
      </c>
      <c r="C429" s="104" t="s">
        <v>583</v>
      </c>
      <c r="D429" s="104" t="s">
        <v>301</v>
      </c>
      <c r="E429" s="104" t="s">
        <v>266</v>
      </c>
      <c r="F429" s="120">
        <v>2</v>
      </c>
      <c r="G429" s="120">
        <v>0</v>
      </c>
      <c r="H429" s="120">
        <v>2</v>
      </c>
      <c r="I429" s="104"/>
      <c r="J429" s="104" t="s">
        <v>583</v>
      </c>
      <c r="K429" s="104"/>
      <c r="L429" s="104" t="s">
        <v>584</v>
      </c>
      <c r="M429" s="104" t="s">
        <v>583</v>
      </c>
      <c r="N429" s="104" t="s">
        <v>585</v>
      </c>
      <c r="O429" s="104" t="s">
        <v>289</v>
      </c>
      <c r="P429" s="104" t="s">
        <v>586</v>
      </c>
      <c r="Q429" s="104" t="s">
        <v>292</v>
      </c>
      <c r="R429" s="123">
        <f t="shared" si="28"/>
        <v>0</v>
      </c>
      <c r="S429" s="123">
        <f t="shared" si="29"/>
        <v>0</v>
      </c>
      <c r="T429" s="123">
        <f t="shared" si="30"/>
        <v>0</v>
      </c>
      <c r="U429" s="123">
        <f t="shared" si="31"/>
        <v>0</v>
      </c>
      <c r="V429" s="123">
        <f t="shared" si="32"/>
        <v>0</v>
      </c>
      <c r="W429" s="123">
        <f t="shared" si="33"/>
        <v>0</v>
      </c>
      <c r="X429" s="123">
        <f t="shared" si="34"/>
        <v>0</v>
      </c>
      <c r="Y429" s="123">
        <f t="shared" si="35"/>
        <v>0</v>
      </c>
      <c r="Z429" s="123">
        <f t="shared" si="36"/>
        <v>0</v>
      </c>
      <c r="AA429" s="123">
        <f t="shared" si="37"/>
        <v>0</v>
      </c>
      <c r="AB429" s="123" t="str">
        <f t="shared" si="38"/>
        <v/>
      </c>
      <c r="AC429" s="123" t="str">
        <f t="shared" si="39"/>
        <v/>
      </c>
      <c r="AD429" s="123" t="str">
        <f t="shared" si="40"/>
        <v/>
      </c>
      <c r="AE429" s="123" t="str">
        <f t="shared" si="41"/>
        <v/>
      </c>
      <c r="AF429" s="97"/>
      <c r="AG429" s="97"/>
      <c r="AH429" s="97"/>
      <c r="AI429" s="97"/>
      <c r="AJ429" s="97"/>
      <c r="AK429" s="97"/>
      <c r="AM429" s="101">
        <v>1</v>
      </c>
    </row>
    <row r="430" spans="1:39" ht="15.75" customHeight="1" x14ac:dyDescent="0.25">
      <c r="A430" s="119" t="s">
        <v>133</v>
      </c>
      <c r="B430" s="104" t="s">
        <v>622</v>
      </c>
      <c r="C430" s="104" t="s">
        <v>588</v>
      </c>
      <c r="D430" s="104" t="s">
        <v>301</v>
      </c>
      <c r="E430" s="104" t="s">
        <v>266</v>
      </c>
      <c r="F430" s="120">
        <v>3</v>
      </c>
      <c r="G430" s="120">
        <v>0</v>
      </c>
      <c r="H430" s="120">
        <v>2</v>
      </c>
      <c r="I430" s="104"/>
      <c r="J430" s="104" t="s">
        <v>588</v>
      </c>
      <c r="K430" s="104"/>
      <c r="L430" s="104" t="s">
        <v>589</v>
      </c>
      <c r="M430" s="104" t="s">
        <v>588</v>
      </c>
      <c r="N430" s="104" t="s">
        <v>590</v>
      </c>
      <c r="O430" s="104" t="s">
        <v>591</v>
      </c>
      <c r="P430" s="104" t="s">
        <v>592</v>
      </c>
      <c r="Q430" s="104"/>
      <c r="R430" s="123">
        <f t="shared" si="28"/>
        <v>0</v>
      </c>
      <c r="S430" s="123">
        <f t="shared" si="29"/>
        <v>0</v>
      </c>
      <c r="T430" s="123">
        <f t="shared" si="30"/>
        <v>0</v>
      </c>
      <c r="U430" s="123">
        <f t="shared" si="31"/>
        <v>0</v>
      </c>
      <c r="V430" s="123">
        <f t="shared" si="32"/>
        <v>0</v>
      </c>
      <c r="W430" s="123">
        <f t="shared" si="33"/>
        <v>0</v>
      </c>
      <c r="X430" s="123">
        <f t="shared" si="34"/>
        <v>0</v>
      </c>
      <c r="Y430" s="123">
        <f t="shared" si="35"/>
        <v>0</v>
      </c>
      <c r="Z430" s="123">
        <f t="shared" si="36"/>
        <v>0</v>
      </c>
      <c r="AA430" s="123">
        <f t="shared" si="37"/>
        <v>0</v>
      </c>
      <c r="AB430" s="123" t="str">
        <f t="shared" si="38"/>
        <v/>
      </c>
      <c r="AC430" s="123" t="str">
        <f t="shared" si="39"/>
        <v/>
      </c>
      <c r="AD430" s="123" t="str">
        <f t="shared" si="40"/>
        <v/>
      </c>
      <c r="AE430" s="123" t="str">
        <f t="shared" si="41"/>
        <v/>
      </c>
      <c r="AF430" s="97"/>
      <c r="AG430" s="97"/>
      <c r="AH430" s="97"/>
      <c r="AI430" s="97"/>
      <c r="AJ430" s="97"/>
      <c r="AK430" s="97"/>
      <c r="AM430" s="101">
        <v>1</v>
      </c>
    </row>
    <row r="431" spans="1:39" ht="15.75" customHeight="1" x14ac:dyDescent="0.25">
      <c r="A431" s="119" t="s">
        <v>134</v>
      </c>
      <c r="B431" s="104" t="s">
        <v>623</v>
      </c>
      <c r="C431" s="104" t="s">
        <v>539</v>
      </c>
      <c r="D431" s="104" t="s">
        <v>265</v>
      </c>
      <c r="E431" s="104" t="s">
        <v>266</v>
      </c>
      <c r="F431" s="120">
        <v>1</v>
      </c>
      <c r="G431" s="120">
        <v>3</v>
      </c>
      <c r="H431" s="120">
        <v>0</v>
      </c>
      <c r="I431" s="104" t="s">
        <v>539</v>
      </c>
      <c r="J431" s="104"/>
      <c r="K431" s="104" t="s">
        <v>540</v>
      </c>
      <c r="L431" s="104"/>
      <c r="M431" s="104" t="s">
        <v>539</v>
      </c>
      <c r="N431" s="104" t="s">
        <v>541</v>
      </c>
      <c r="O431" s="104" t="s">
        <v>542</v>
      </c>
      <c r="P431" s="104" t="s">
        <v>543</v>
      </c>
      <c r="Q431" s="104" t="s">
        <v>544</v>
      </c>
      <c r="R431" s="123">
        <f t="shared" si="28"/>
        <v>0</v>
      </c>
      <c r="S431" s="123">
        <f t="shared" si="29"/>
        <v>0</v>
      </c>
      <c r="T431" s="123">
        <f t="shared" si="30"/>
        <v>0</v>
      </c>
      <c r="U431" s="123">
        <f t="shared" si="31"/>
        <v>0</v>
      </c>
      <c r="V431" s="123">
        <f t="shared" si="32"/>
        <v>0</v>
      </c>
      <c r="W431" s="123">
        <f t="shared" si="33"/>
        <v>0</v>
      </c>
      <c r="X431" s="123">
        <f t="shared" si="34"/>
        <v>0</v>
      </c>
      <c r="Y431" s="123">
        <f t="shared" si="35"/>
        <v>0</v>
      </c>
      <c r="Z431" s="123">
        <f t="shared" si="36"/>
        <v>0</v>
      </c>
      <c r="AA431" s="123">
        <f t="shared" si="37"/>
        <v>0</v>
      </c>
      <c r="AB431" s="123" t="str">
        <f t="shared" si="38"/>
        <v/>
      </c>
      <c r="AC431" s="123" t="str">
        <f t="shared" si="39"/>
        <v/>
      </c>
      <c r="AD431" s="123" t="str">
        <f t="shared" si="40"/>
        <v/>
      </c>
      <c r="AE431" s="123" t="str">
        <f t="shared" si="41"/>
        <v/>
      </c>
      <c r="AF431" s="97"/>
      <c r="AG431" s="97"/>
      <c r="AH431" s="97"/>
      <c r="AI431" s="97"/>
      <c r="AJ431" s="97"/>
      <c r="AK431" s="97"/>
      <c r="AM431" s="101">
        <v>1</v>
      </c>
    </row>
    <row r="432" spans="1:39" ht="15.75" customHeight="1" x14ac:dyDescent="0.25">
      <c r="A432" s="119" t="s">
        <v>134</v>
      </c>
      <c r="B432" s="104" t="s">
        <v>624</v>
      </c>
      <c r="C432" s="104" t="s">
        <v>546</v>
      </c>
      <c r="D432" s="104" t="s">
        <v>265</v>
      </c>
      <c r="E432" s="104" t="s">
        <v>266</v>
      </c>
      <c r="F432" s="120">
        <v>1</v>
      </c>
      <c r="G432" s="120">
        <v>3</v>
      </c>
      <c r="H432" s="120">
        <v>0</v>
      </c>
      <c r="I432" s="104" t="s">
        <v>546</v>
      </c>
      <c r="J432" s="104"/>
      <c r="K432" s="104" t="s">
        <v>547</v>
      </c>
      <c r="L432" s="104"/>
      <c r="M432" s="104" t="s">
        <v>546</v>
      </c>
      <c r="N432" s="104" t="s">
        <v>548</v>
      </c>
      <c r="O432" s="104" t="s">
        <v>549</v>
      </c>
      <c r="P432" s="104" t="s">
        <v>550</v>
      </c>
      <c r="Q432" s="104"/>
      <c r="R432" s="123">
        <f t="shared" si="28"/>
        <v>0</v>
      </c>
      <c r="S432" s="123">
        <f t="shared" si="29"/>
        <v>0</v>
      </c>
      <c r="T432" s="123">
        <f t="shared" si="30"/>
        <v>0</v>
      </c>
      <c r="U432" s="123">
        <f t="shared" si="31"/>
        <v>0</v>
      </c>
      <c r="V432" s="123">
        <f t="shared" si="32"/>
        <v>0</v>
      </c>
      <c r="W432" s="123">
        <f t="shared" si="33"/>
        <v>0</v>
      </c>
      <c r="X432" s="123">
        <f t="shared" si="34"/>
        <v>0</v>
      </c>
      <c r="Y432" s="123">
        <f t="shared" si="35"/>
        <v>0</v>
      </c>
      <c r="Z432" s="123">
        <f t="shared" si="36"/>
        <v>0</v>
      </c>
      <c r="AA432" s="123">
        <f t="shared" si="37"/>
        <v>0</v>
      </c>
      <c r="AB432" s="123" t="str">
        <f t="shared" si="38"/>
        <v/>
      </c>
      <c r="AC432" s="123" t="str">
        <f t="shared" si="39"/>
        <v/>
      </c>
      <c r="AD432" s="123" t="str">
        <f t="shared" si="40"/>
        <v/>
      </c>
      <c r="AE432" s="123" t="str">
        <f t="shared" si="41"/>
        <v/>
      </c>
      <c r="AF432" s="97"/>
      <c r="AG432" s="97"/>
      <c r="AH432" s="97"/>
      <c r="AI432" s="97"/>
      <c r="AJ432" s="97"/>
      <c r="AK432" s="97"/>
      <c r="AM432" s="101">
        <v>1</v>
      </c>
    </row>
    <row r="433" spans="1:39" ht="15.75" customHeight="1" x14ac:dyDescent="0.25">
      <c r="A433" s="119" t="s">
        <v>134</v>
      </c>
      <c r="B433" s="104" t="s">
        <v>625</v>
      </c>
      <c r="C433" s="104" t="s">
        <v>552</v>
      </c>
      <c r="D433" s="104" t="s">
        <v>265</v>
      </c>
      <c r="E433" s="104" t="s">
        <v>266</v>
      </c>
      <c r="F433" s="120">
        <v>2</v>
      </c>
      <c r="G433" s="120">
        <v>2</v>
      </c>
      <c r="H433" s="120">
        <v>0</v>
      </c>
      <c r="I433" s="104" t="s">
        <v>552</v>
      </c>
      <c r="J433" s="104"/>
      <c r="K433" s="104" t="s">
        <v>553</v>
      </c>
      <c r="L433" s="104"/>
      <c r="M433" s="104" t="s">
        <v>552</v>
      </c>
      <c r="N433" s="104" t="s">
        <v>554</v>
      </c>
      <c r="O433" s="104" t="s">
        <v>555</v>
      </c>
      <c r="P433" s="104" t="s">
        <v>556</v>
      </c>
      <c r="Q433" s="104" t="s">
        <v>557</v>
      </c>
      <c r="R433" s="123">
        <f t="shared" ref="R433:R496" si="42">IF($A433="","",--AND($A433=$B$4,$E433="POS",OR($D433="COMMUN",$D433="PRO")))</f>
        <v>0</v>
      </c>
      <c r="S433" s="123">
        <f t="shared" ref="S433:S496" si="43">IF($A433="","",--AND($A433=$B$4,$E433="POS",OR($D433="COMMUN",$D433="CFA")))</f>
        <v>0</v>
      </c>
      <c r="T433" s="123">
        <f t="shared" ref="T433:T496" si="44">IF($R433="","",--OR(AND($M433&lt;&gt;"",ISNUMBER(SEARCH(LOWER($M433),LOWER($B$9)))),AND($N433&lt;&gt;"",ISNUMBER(SEARCH(LOWER($N433),LOWER($B$9)))),AND($O433&lt;&gt;"",ISNUMBER(SEARCH(LOWER($O433),LOWER($B$9)))),AND($P433&lt;&gt;"",ISNUMBER(SEARCH(LOWER($P433),LOWER($B$9)))),AND($Q433&lt;&gt;"",ISNUMBER(SEARCH(LOWER($Q433),LOWER($B$9))))))</f>
        <v>0</v>
      </c>
      <c r="U433" s="123">
        <f t="shared" ref="U433:U496" si="45">IF($R433="","",--OR(AND($M433&lt;&gt;"",ISNUMBER(SEARCH(LOWER($M433),LOWER($B$9&amp;" "&amp;$B$14)))),AND($N433&lt;&gt;"",ISNUMBER(SEARCH(LOWER($N433),LOWER($B$9&amp;" "&amp;$B$14)))),AND($O433&lt;&gt;"",ISNUMBER(SEARCH(LOWER($O433),LOWER($B$9&amp;" "&amp;$B$14)))),AND($P433&lt;&gt;"",ISNUMBER(SEARCH(LOWER($P433),LOWER($B$9&amp;" "&amp;$B$14)))),AND($Q433&lt;&gt;"",ISNUMBER(SEARCH(LOWER($Q433),LOWER($B$9&amp;" "&amp;$B$14))))))</f>
        <v>0</v>
      </c>
      <c r="V433" s="123">
        <f t="shared" ref="V433:V496" si="46">IF($S433="","",--OR(AND($M433&lt;&gt;"",ISNUMBER(SEARCH(LOWER($M433),LOWER($D$9)))),AND($N433&lt;&gt;"",ISNUMBER(SEARCH(LOWER($N433),LOWER($D$9)))),AND($O433&lt;&gt;"",ISNUMBER(SEARCH(LOWER($O433),LOWER($D$9)))),AND($P433&lt;&gt;"",ISNUMBER(SEARCH(LOWER($P433),LOWER($D$9)))),AND($Q433&lt;&gt;"",ISNUMBER(SEARCH(LOWER($Q433),LOWER($D$9))))))</f>
        <v>0</v>
      </c>
      <c r="W433" s="123">
        <f t="shared" ref="W433:W496" si="47">IF($S433="","",--OR(AND($M433&lt;&gt;"",ISNUMBER(SEARCH(LOWER($M433),LOWER($D$9&amp;" "&amp;$D$14)))),AND($N433&lt;&gt;"",ISNUMBER(SEARCH(LOWER($N433),LOWER($D$9&amp;" "&amp;$D$14)))),AND($O433&lt;&gt;"",ISNUMBER(SEARCH(LOWER($O433),LOWER($D$9&amp;" "&amp;$D$14)))),AND($P433&lt;&gt;"",ISNUMBER(SEARCH(LOWER($P433),LOWER($D$9&amp;" "&amp;$D$14)))),AND($Q433&lt;&gt;"",ISNUMBER(SEARCH(LOWER($Q433),LOWER($D$9&amp;" "&amp;$D$14))))))</f>
        <v>0</v>
      </c>
      <c r="X433" s="123">
        <f t="shared" ref="X433:X496" si="48">IF($R433="","",$R433*$T433*$G433)</f>
        <v>0</v>
      </c>
      <c r="Y433" s="123">
        <f t="shared" ref="Y433:Y496" si="49">IF($R433="","",$R433*$U433*$G433)</f>
        <v>0</v>
      </c>
      <c r="Z433" s="123">
        <f t="shared" ref="Z433:Z496" si="50">IF($S433="","",$S433*$V433*$H433)</f>
        <v>0</v>
      </c>
      <c r="AA433" s="123">
        <f t="shared" ref="AA433:AA496" si="51">IF($S433="","",$S433*$W433*$H433)</f>
        <v>0</v>
      </c>
      <c r="AB433" s="123" t="str">
        <f t="shared" ref="AB433:AB496" si="52">IF(AND($R433=1,$T433=0),$F433*10000+ROW(),"")</f>
        <v/>
      </c>
      <c r="AC433" s="123" t="str">
        <f t="shared" ref="AC433:AC496" si="53">IF(AND($R433=1,$U433=0),$F433*10000+ROW(),"")</f>
        <v/>
      </c>
      <c r="AD433" s="123" t="str">
        <f t="shared" ref="AD433:AD496" si="54">IF(AND($S433=1,$V433=0),$F433*10000+ROW(),"")</f>
        <v/>
      </c>
      <c r="AE433" s="123" t="str">
        <f t="shared" ref="AE433:AE496" si="55">IF(AND($S433=1,$W433=0),$F433*10000+ROW(),"")</f>
        <v/>
      </c>
      <c r="AF433" s="97"/>
      <c r="AG433" s="97"/>
      <c r="AH433" s="97"/>
      <c r="AI433" s="97"/>
      <c r="AJ433" s="97"/>
      <c r="AK433" s="97"/>
      <c r="AM433" s="101">
        <v>1</v>
      </c>
    </row>
    <row r="434" spans="1:39" ht="15.75" customHeight="1" x14ac:dyDescent="0.25">
      <c r="A434" s="119" t="s">
        <v>134</v>
      </c>
      <c r="B434" s="104" t="s">
        <v>626</v>
      </c>
      <c r="C434" s="104" t="s">
        <v>559</v>
      </c>
      <c r="D434" s="104" t="s">
        <v>265</v>
      </c>
      <c r="E434" s="104" t="s">
        <v>266</v>
      </c>
      <c r="F434" s="120">
        <v>2</v>
      </c>
      <c r="G434" s="120">
        <v>2</v>
      </c>
      <c r="H434" s="120">
        <v>0</v>
      </c>
      <c r="I434" s="104" t="s">
        <v>559</v>
      </c>
      <c r="J434" s="104"/>
      <c r="K434" s="104" t="s">
        <v>560</v>
      </c>
      <c r="L434" s="104"/>
      <c r="M434" s="104" t="s">
        <v>559</v>
      </c>
      <c r="N434" s="104" t="s">
        <v>561</v>
      </c>
      <c r="O434" s="104" t="s">
        <v>562</v>
      </c>
      <c r="P434" s="104" t="s">
        <v>563</v>
      </c>
      <c r="Q434" s="104" t="s">
        <v>564</v>
      </c>
      <c r="R434" s="123">
        <f t="shared" si="42"/>
        <v>0</v>
      </c>
      <c r="S434" s="123">
        <f t="shared" si="43"/>
        <v>0</v>
      </c>
      <c r="T434" s="123">
        <f t="shared" si="44"/>
        <v>0</v>
      </c>
      <c r="U434" s="123">
        <f t="shared" si="45"/>
        <v>0</v>
      </c>
      <c r="V434" s="123">
        <f t="shared" si="46"/>
        <v>0</v>
      </c>
      <c r="W434" s="123">
        <f t="shared" si="47"/>
        <v>0</v>
      </c>
      <c r="X434" s="123">
        <f t="shared" si="48"/>
        <v>0</v>
      </c>
      <c r="Y434" s="123">
        <f t="shared" si="49"/>
        <v>0</v>
      </c>
      <c r="Z434" s="123">
        <f t="shared" si="50"/>
        <v>0</v>
      </c>
      <c r="AA434" s="123">
        <f t="shared" si="51"/>
        <v>0</v>
      </c>
      <c r="AB434" s="123" t="str">
        <f t="shared" si="52"/>
        <v/>
      </c>
      <c r="AC434" s="123" t="str">
        <f t="shared" si="53"/>
        <v/>
      </c>
      <c r="AD434" s="123" t="str">
        <f t="shared" si="54"/>
        <v/>
      </c>
      <c r="AE434" s="123" t="str">
        <f t="shared" si="55"/>
        <v/>
      </c>
      <c r="AF434" s="97"/>
      <c r="AG434" s="97"/>
      <c r="AH434" s="97"/>
      <c r="AI434" s="97"/>
      <c r="AJ434" s="97"/>
      <c r="AK434" s="97"/>
      <c r="AM434" s="101">
        <v>1</v>
      </c>
    </row>
    <row r="435" spans="1:39" ht="15.75" customHeight="1" x14ac:dyDescent="0.25">
      <c r="A435" s="119" t="s">
        <v>134</v>
      </c>
      <c r="B435" s="104" t="s">
        <v>627</v>
      </c>
      <c r="C435" s="104" t="s">
        <v>566</v>
      </c>
      <c r="D435" s="104" t="s">
        <v>265</v>
      </c>
      <c r="E435" s="104" t="s">
        <v>266</v>
      </c>
      <c r="F435" s="120">
        <v>3</v>
      </c>
      <c r="G435" s="120">
        <v>2</v>
      </c>
      <c r="H435" s="120">
        <v>0</v>
      </c>
      <c r="I435" s="104" t="s">
        <v>566</v>
      </c>
      <c r="J435" s="104"/>
      <c r="K435" s="104" t="s">
        <v>567</v>
      </c>
      <c r="L435" s="104"/>
      <c r="M435" s="104" t="s">
        <v>566</v>
      </c>
      <c r="N435" s="104" t="s">
        <v>568</v>
      </c>
      <c r="O435" s="104" t="s">
        <v>297</v>
      </c>
      <c r="P435" s="104" t="s">
        <v>569</v>
      </c>
      <c r="Q435" s="104"/>
      <c r="R435" s="123">
        <f t="shared" si="42"/>
        <v>0</v>
      </c>
      <c r="S435" s="123">
        <f t="shared" si="43"/>
        <v>0</v>
      </c>
      <c r="T435" s="123">
        <f t="shared" si="44"/>
        <v>0</v>
      </c>
      <c r="U435" s="123">
        <f t="shared" si="45"/>
        <v>1</v>
      </c>
      <c r="V435" s="123">
        <f t="shared" si="46"/>
        <v>1</v>
      </c>
      <c r="W435" s="123">
        <f t="shared" si="47"/>
        <v>1</v>
      </c>
      <c r="X435" s="123">
        <f t="shared" si="48"/>
        <v>0</v>
      </c>
      <c r="Y435" s="123">
        <f t="shared" si="49"/>
        <v>0</v>
      </c>
      <c r="Z435" s="123">
        <f t="shared" si="50"/>
        <v>0</v>
      </c>
      <c r="AA435" s="123">
        <f t="shared" si="51"/>
        <v>0</v>
      </c>
      <c r="AB435" s="123" t="str">
        <f t="shared" si="52"/>
        <v/>
      </c>
      <c r="AC435" s="123" t="str">
        <f t="shared" si="53"/>
        <v/>
      </c>
      <c r="AD435" s="123" t="str">
        <f t="shared" si="54"/>
        <v/>
      </c>
      <c r="AE435" s="123" t="str">
        <f t="shared" si="55"/>
        <v/>
      </c>
      <c r="AF435" s="97"/>
      <c r="AG435" s="97"/>
      <c r="AH435" s="97"/>
      <c r="AI435" s="97"/>
      <c r="AJ435" s="97"/>
      <c r="AK435" s="97"/>
      <c r="AM435" s="101">
        <v>1</v>
      </c>
    </row>
    <row r="436" spans="1:39" ht="15.75" customHeight="1" x14ac:dyDescent="0.25">
      <c r="A436" s="119" t="s">
        <v>134</v>
      </c>
      <c r="B436" s="104" t="s">
        <v>628</v>
      </c>
      <c r="C436" s="104" t="s">
        <v>571</v>
      </c>
      <c r="D436" s="104" t="s">
        <v>301</v>
      </c>
      <c r="E436" s="104" t="s">
        <v>266</v>
      </c>
      <c r="F436" s="120">
        <v>1</v>
      </c>
      <c r="G436" s="120">
        <v>0</v>
      </c>
      <c r="H436" s="120">
        <v>3</v>
      </c>
      <c r="I436" s="104"/>
      <c r="J436" s="104" t="s">
        <v>571</v>
      </c>
      <c r="K436" s="104"/>
      <c r="L436" s="104" t="s">
        <v>572</v>
      </c>
      <c r="M436" s="104" t="s">
        <v>571</v>
      </c>
      <c r="N436" s="104" t="s">
        <v>541</v>
      </c>
      <c r="O436" s="104" t="s">
        <v>573</v>
      </c>
      <c r="P436" s="104" t="s">
        <v>544</v>
      </c>
      <c r="Q436" s="104" t="s">
        <v>497</v>
      </c>
      <c r="R436" s="123">
        <f t="shared" si="42"/>
        <v>0</v>
      </c>
      <c r="S436" s="123">
        <f t="shared" si="43"/>
        <v>0</v>
      </c>
      <c r="T436" s="123">
        <f t="shared" si="44"/>
        <v>0</v>
      </c>
      <c r="U436" s="123">
        <f t="shared" si="45"/>
        <v>0</v>
      </c>
      <c r="V436" s="123">
        <f t="shared" si="46"/>
        <v>0</v>
      </c>
      <c r="W436" s="123">
        <f t="shared" si="47"/>
        <v>0</v>
      </c>
      <c r="X436" s="123">
        <f t="shared" si="48"/>
        <v>0</v>
      </c>
      <c r="Y436" s="123">
        <f t="shared" si="49"/>
        <v>0</v>
      </c>
      <c r="Z436" s="123">
        <f t="shared" si="50"/>
        <v>0</v>
      </c>
      <c r="AA436" s="123">
        <f t="shared" si="51"/>
        <v>0</v>
      </c>
      <c r="AB436" s="123" t="str">
        <f t="shared" si="52"/>
        <v/>
      </c>
      <c r="AC436" s="123" t="str">
        <f t="shared" si="53"/>
        <v/>
      </c>
      <c r="AD436" s="123" t="str">
        <f t="shared" si="54"/>
        <v/>
      </c>
      <c r="AE436" s="123" t="str">
        <f t="shared" si="55"/>
        <v/>
      </c>
      <c r="AF436" s="97"/>
      <c r="AG436" s="97"/>
      <c r="AH436" s="97"/>
      <c r="AI436" s="97"/>
      <c r="AJ436" s="97"/>
      <c r="AK436" s="97"/>
      <c r="AM436" s="101">
        <v>1</v>
      </c>
    </row>
    <row r="437" spans="1:39" ht="15.75" customHeight="1" x14ac:dyDescent="0.25">
      <c r="A437" s="119" t="s">
        <v>134</v>
      </c>
      <c r="B437" s="104" t="s">
        <v>629</v>
      </c>
      <c r="C437" s="104" t="s">
        <v>575</v>
      </c>
      <c r="D437" s="104" t="s">
        <v>301</v>
      </c>
      <c r="E437" s="104" t="s">
        <v>266</v>
      </c>
      <c r="F437" s="120">
        <v>1</v>
      </c>
      <c r="G437" s="120">
        <v>0</v>
      </c>
      <c r="H437" s="120">
        <v>3</v>
      </c>
      <c r="I437" s="104"/>
      <c r="J437" s="104" t="s">
        <v>575</v>
      </c>
      <c r="K437" s="104"/>
      <c r="L437" s="104" t="s">
        <v>576</v>
      </c>
      <c r="M437" s="104" t="s">
        <v>575</v>
      </c>
      <c r="N437" s="104" t="s">
        <v>548</v>
      </c>
      <c r="O437" s="104" t="s">
        <v>556</v>
      </c>
      <c r="P437" s="104" t="s">
        <v>557</v>
      </c>
      <c r="Q437" s="104" t="s">
        <v>577</v>
      </c>
      <c r="R437" s="123">
        <f t="shared" si="42"/>
        <v>0</v>
      </c>
      <c r="S437" s="123">
        <f t="shared" si="43"/>
        <v>0</v>
      </c>
      <c r="T437" s="123">
        <f t="shared" si="44"/>
        <v>0</v>
      </c>
      <c r="U437" s="123">
        <f t="shared" si="45"/>
        <v>0</v>
      </c>
      <c r="V437" s="123">
        <f t="shared" si="46"/>
        <v>0</v>
      </c>
      <c r="W437" s="123">
        <f t="shared" si="47"/>
        <v>0</v>
      </c>
      <c r="X437" s="123">
        <f t="shared" si="48"/>
        <v>0</v>
      </c>
      <c r="Y437" s="123">
        <f t="shared" si="49"/>
        <v>0</v>
      </c>
      <c r="Z437" s="123">
        <f t="shared" si="50"/>
        <v>0</v>
      </c>
      <c r="AA437" s="123">
        <f t="shared" si="51"/>
        <v>0</v>
      </c>
      <c r="AB437" s="123" t="str">
        <f t="shared" si="52"/>
        <v/>
      </c>
      <c r="AC437" s="123" t="str">
        <f t="shared" si="53"/>
        <v/>
      </c>
      <c r="AD437" s="123" t="str">
        <f t="shared" si="54"/>
        <v/>
      </c>
      <c r="AE437" s="123" t="str">
        <f t="shared" si="55"/>
        <v/>
      </c>
      <c r="AF437" s="97"/>
      <c r="AG437" s="97"/>
      <c r="AH437" s="97"/>
      <c r="AI437" s="97"/>
      <c r="AJ437" s="97"/>
      <c r="AK437" s="97"/>
      <c r="AM437" s="101">
        <v>1</v>
      </c>
    </row>
    <row r="438" spans="1:39" ht="15.75" customHeight="1" x14ac:dyDescent="0.25">
      <c r="A438" s="119" t="s">
        <v>134</v>
      </c>
      <c r="B438" s="104" t="s">
        <v>630</v>
      </c>
      <c r="C438" s="104" t="s">
        <v>579</v>
      </c>
      <c r="D438" s="104" t="s">
        <v>301</v>
      </c>
      <c r="E438" s="104" t="s">
        <v>266</v>
      </c>
      <c r="F438" s="120">
        <v>2</v>
      </c>
      <c r="G438" s="120">
        <v>0</v>
      </c>
      <c r="H438" s="120">
        <v>2</v>
      </c>
      <c r="I438" s="104"/>
      <c r="J438" s="104" t="s">
        <v>579</v>
      </c>
      <c r="K438" s="104"/>
      <c r="L438" s="104" t="s">
        <v>580</v>
      </c>
      <c r="M438" s="104" t="s">
        <v>579</v>
      </c>
      <c r="N438" s="104" t="s">
        <v>554</v>
      </c>
      <c r="O438" s="104" t="s">
        <v>555</v>
      </c>
      <c r="P438" s="104" t="s">
        <v>284</v>
      </c>
      <c r="Q438" s="104" t="s">
        <v>581</v>
      </c>
      <c r="R438" s="123">
        <f t="shared" si="42"/>
        <v>0</v>
      </c>
      <c r="S438" s="123">
        <f t="shared" si="43"/>
        <v>0</v>
      </c>
      <c r="T438" s="123">
        <f t="shared" si="44"/>
        <v>0</v>
      </c>
      <c r="U438" s="123">
        <f t="shared" si="45"/>
        <v>0</v>
      </c>
      <c r="V438" s="123">
        <f t="shared" si="46"/>
        <v>0</v>
      </c>
      <c r="W438" s="123">
        <f t="shared" si="47"/>
        <v>0</v>
      </c>
      <c r="X438" s="123">
        <f t="shared" si="48"/>
        <v>0</v>
      </c>
      <c r="Y438" s="123">
        <f t="shared" si="49"/>
        <v>0</v>
      </c>
      <c r="Z438" s="123">
        <f t="shared" si="50"/>
        <v>0</v>
      </c>
      <c r="AA438" s="123">
        <f t="shared" si="51"/>
        <v>0</v>
      </c>
      <c r="AB438" s="123" t="str">
        <f t="shared" si="52"/>
        <v/>
      </c>
      <c r="AC438" s="123" t="str">
        <f t="shared" si="53"/>
        <v/>
      </c>
      <c r="AD438" s="123" t="str">
        <f t="shared" si="54"/>
        <v/>
      </c>
      <c r="AE438" s="123" t="str">
        <f t="shared" si="55"/>
        <v/>
      </c>
      <c r="AF438" s="97"/>
      <c r="AG438" s="97"/>
      <c r="AH438" s="97"/>
      <c r="AI438" s="97"/>
      <c r="AJ438" s="97"/>
      <c r="AK438" s="97"/>
      <c r="AM438" s="101">
        <v>1</v>
      </c>
    </row>
    <row r="439" spans="1:39" ht="15.75" customHeight="1" x14ac:dyDescent="0.25">
      <c r="A439" s="119" t="s">
        <v>134</v>
      </c>
      <c r="B439" s="104" t="s">
        <v>631</v>
      </c>
      <c r="C439" s="104" t="s">
        <v>583</v>
      </c>
      <c r="D439" s="104" t="s">
        <v>301</v>
      </c>
      <c r="E439" s="104" t="s">
        <v>266</v>
      </c>
      <c r="F439" s="120">
        <v>2</v>
      </c>
      <c r="G439" s="120">
        <v>0</v>
      </c>
      <c r="H439" s="120">
        <v>2</v>
      </c>
      <c r="I439" s="104"/>
      <c r="J439" s="104" t="s">
        <v>583</v>
      </c>
      <c r="K439" s="104"/>
      <c r="L439" s="104" t="s">
        <v>584</v>
      </c>
      <c r="M439" s="104" t="s">
        <v>583</v>
      </c>
      <c r="N439" s="104" t="s">
        <v>585</v>
      </c>
      <c r="O439" s="104" t="s">
        <v>289</v>
      </c>
      <c r="P439" s="104" t="s">
        <v>586</v>
      </c>
      <c r="Q439" s="104" t="s">
        <v>292</v>
      </c>
      <c r="R439" s="123">
        <f t="shared" si="42"/>
        <v>0</v>
      </c>
      <c r="S439" s="123">
        <f t="shared" si="43"/>
        <v>0</v>
      </c>
      <c r="T439" s="123">
        <f t="shared" si="44"/>
        <v>0</v>
      </c>
      <c r="U439" s="123">
        <f t="shared" si="45"/>
        <v>0</v>
      </c>
      <c r="V439" s="123">
        <f t="shared" si="46"/>
        <v>0</v>
      </c>
      <c r="W439" s="123">
        <f t="shared" si="47"/>
        <v>0</v>
      </c>
      <c r="X439" s="123">
        <f t="shared" si="48"/>
        <v>0</v>
      </c>
      <c r="Y439" s="123">
        <f t="shared" si="49"/>
        <v>0</v>
      </c>
      <c r="Z439" s="123">
        <f t="shared" si="50"/>
        <v>0</v>
      </c>
      <c r="AA439" s="123">
        <f t="shared" si="51"/>
        <v>0</v>
      </c>
      <c r="AB439" s="123" t="str">
        <f t="shared" si="52"/>
        <v/>
      </c>
      <c r="AC439" s="123" t="str">
        <f t="shared" si="53"/>
        <v/>
      </c>
      <c r="AD439" s="123" t="str">
        <f t="shared" si="54"/>
        <v/>
      </c>
      <c r="AE439" s="123" t="str">
        <f t="shared" si="55"/>
        <v/>
      </c>
      <c r="AF439" s="97"/>
      <c r="AG439" s="97"/>
      <c r="AH439" s="97"/>
      <c r="AI439" s="97"/>
      <c r="AJ439" s="97"/>
      <c r="AK439" s="97"/>
      <c r="AM439" s="101">
        <v>1</v>
      </c>
    </row>
    <row r="440" spans="1:39" ht="15.75" customHeight="1" x14ac:dyDescent="0.25">
      <c r="A440" s="119" t="s">
        <v>134</v>
      </c>
      <c r="B440" s="104" t="s">
        <v>632</v>
      </c>
      <c r="C440" s="104" t="s">
        <v>588</v>
      </c>
      <c r="D440" s="104" t="s">
        <v>301</v>
      </c>
      <c r="E440" s="104" t="s">
        <v>266</v>
      </c>
      <c r="F440" s="120">
        <v>3</v>
      </c>
      <c r="G440" s="120">
        <v>0</v>
      </c>
      <c r="H440" s="120">
        <v>2</v>
      </c>
      <c r="I440" s="104"/>
      <c r="J440" s="104" t="s">
        <v>588</v>
      </c>
      <c r="K440" s="104"/>
      <c r="L440" s="104" t="s">
        <v>589</v>
      </c>
      <c r="M440" s="104" t="s">
        <v>588</v>
      </c>
      <c r="N440" s="104" t="s">
        <v>590</v>
      </c>
      <c r="O440" s="104" t="s">
        <v>591</v>
      </c>
      <c r="P440" s="104" t="s">
        <v>592</v>
      </c>
      <c r="Q440" s="104"/>
      <c r="R440" s="123">
        <f t="shared" si="42"/>
        <v>0</v>
      </c>
      <c r="S440" s="123">
        <f t="shared" si="43"/>
        <v>0</v>
      </c>
      <c r="T440" s="123">
        <f t="shared" si="44"/>
        <v>0</v>
      </c>
      <c r="U440" s="123">
        <f t="shared" si="45"/>
        <v>0</v>
      </c>
      <c r="V440" s="123">
        <f t="shared" si="46"/>
        <v>0</v>
      </c>
      <c r="W440" s="123">
        <f t="shared" si="47"/>
        <v>0</v>
      </c>
      <c r="X440" s="123">
        <f t="shared" si="48"/>
        <v>0</v>
      </c>
      <c r="Y440" s="123">
        <f t="shared" si="49"/>
        <v>0</v>
      </c>
      <c r="Z440" s="123">
        <f t="shared" si="50"/>
        <v>0</v>
      </c>
      <c r="AA440" s="123">
        <f t="shared" si="51"/>
        <v>0</v>
      </c>
      <c r="AB440" s="123" t="str">
        <f t="shared" si="52"/>
        <v/>
      </c>
      <c r="AC440" s="123" t="str">
        <f t="shared" si="53"/>
        <v/>
      </c>
      <c r="AD440" s="123" t="str">
        <f t="shared" si="54"/>
        <v/>
      </c>
      <c r="AE440" s="123" t="str">
        <f t="shared" si="55"/>
        <v/>
      </c>
      <c r="AF440" s="97"/>
      <c r="AG440" s="97"/>
      <c r="AH440" s="97"/>
      <c r="AI440" s="97"/>
      <c r="AJ440" s="97"/>
      <c r="AK440" s="97"/>
      <c r="AM440" s="101">
        <v>1</v>
      </c>
    </row>
    <row r="441" spans="1:39" ht="15.75" customHeight="1" x14ac:dyDescent="0.25">
      <c r="A441" s="119" t="s">
        <v>135</v>
      </c>
      <c r="B441" s="104" t="s">
        <v>633</v>
      </c>
      <c r="C441" s="104" t="s">
        <v>136</v>
      </c>
      <c r="D441" s="104" t="s">
        <v>265</v>
      </c>
      <c r="E441" s="104" t="s">
        <v>266</v>
      </c>
      <c r="F441" s="120">
        <v>1</v>
      </c>
      <c r="G441" s="120">
        <v>3</v>
      </c>
      <c r="H441" s="120">
        <v>0</v>
      </c>
      <c r="I441" s="104" t="s">
        <v>136</v>
      </c>
      <c r="J441" s="104"/>
      <c r="K441" s="104" t="s">
        <v>634</v>
      </c>
      <c r="L441" s="104"/>
      <c r="M441" s="104" t="s">
        <v>635</v>
      </c>
      <c r="N441" s="104"/>
      <c r="O441" s="104"/>
      <c r="P441" s="104"/>
      <c r="Q441" s="104"/>
      <c r="R441" s="123">
        <f t="shared" si="42"/>
        <v>0</v>
      </c>
      <c r="S441" s="123">
        <f t="shared" si="43"/>
        <v>0</v>
      </c>
      <c r="T441" s="123">
        <f t="shared" si="44"/>
        <v>0</v>
      </c>
      <c r="U441" s="123">
        <f t="shared" si="45"/>
        <v>1</v>
      </c>
      <c r="V441" s="123">
        <f t="shared" si="46"/>
        <v>0</v>
      </c>
      <c r="W441" s="123">
        <f t="shared" si="47"/>
        <v>1</v>
      </c>
      <c r="X441" s="123">
        <f t="shared" si="48"/>
        <v>0</v>
      </c>
      <c r="Y441" s="123">
        <f t="shared" si="49"/>
        <v>0</v>
      </c>
      <c r="Z441" s="123">
        <f t="shared" si="50"/>
        <v>0</v>
      </c>
      <c r="AA441" s="123">
        <f t="shared" si="51"/>
        <v>0</v>
      </c>
      <c r="AB441" s="123" t="str">
        <f t="shared" si="52"/>
        <v/>
      </c>
      <c r="AC441" s="123" t="str">
        <f t="shared" si="53"/>
        <v/>
      </c>
      <c r="AD441" s="123" t="str">
        <f t="shared" si="54"/>
        <v/>
      </c>
      <c r="AE441" s="123" t="str">
        <f t="shared" si="55"/>
        <v/>
      </c>
      <c r="AF441" s="97"/>
      <c r="AG441" s="97"/>
      <c r="AH441" s="97"/>
      <c r="AI441" s="97"/>
      <c r="AJ441" s="97"/>
      <c r="AK441" s="97"/>
      <c r="AM441" s="101">
        <v>1</v>
      </c>
    </row>
    <row r="442" spans="1:39" ht="15.75" customHeight="1" x14ac:dyDescent="0.25">
      <c r="A442" s="119" t="s">
        <v>135</v>
      </c>
      <c r="B442" s="104" t="s">
        <v>636</v>
      </c>
      <c r="C442" s="104" t="s">
        <v>637</v>
      </c>
      <c r="D442" s="104" t="s">
        <v>265</v>
      </c>
      <c r="E442" s="104" t="s">
        <v>266</v>
      </c>
      <c r="F442" s="120">
        <v>1</v>
      </c>
      <c r="G442" s="120">
        <v>3</v>
      </c>
      <c r="H442" s="120">
        <v>0</v>
      </c>
      <c r="I442" s="104" t="s">
        <v>637</v>
      </c>
      <c r="J442" s="104"/>
      <c r="K442" s="104" t="s">
        <v>638</v>
      </c>
      <c r="L442" s="104"/>
      <c r="M442" s="104" t="s">
        <v>637</v>
      </c>
      <c r="N442" s="104" t="s">
        <v>639</v>
      </c>
      <c r="O442" s="104" t="s">
        <v>640</v>
      </c>
      <c r="P442" s="104" t="s">
        <v>641</v>
      </c>
      <c r="Q442" s="104" t="s">
        <v>642</v>
      </c>
      <c r="R442" s="123">
        <f t="shared" si="42"/>
        <v>0</v>
      </c>
      <c r="S442" s="123">
        <f t="shared" si="43"/>
        <v>0</v>
      </c>
      <c r="T442" s="123">
        <f t="shared" si="44"/>
        <v>0</v>
      </c>
      <c r="U442" s="123">
        <f t="shared" si="45"/>
        <v>0</v>
      </c>
      <c r="V442" s="123">
        <f t="shared" si="46"/>
        <v>1</v>
      </c>
      <c r="W442" s="123">
        <f t="shared" si="47"/>
        <v>1</v>
      </c>
      <c r="X442" s="123">
        <f t="shared" si="48"/>
        <v>0</v>
      </c>
      <c r="Y442" s="123">
        <f t="shared" si="49"/>
        <v>0</v>
      </c>
      <c r="Z442" s="123">
        <f t="shared" si="50"/>
        <v>0</v>
      </c>
      <c r="AA442" s="123">
        <f t="shared" si="51"/>
        <v>0</v>
      </c>
      <c r="AB442" s="123" t="str">
        <f t="shared" si="52"/>
        <v/>
      </c>
      <c r="AC442" s="123" t="str">
        <f t="shared" si="53"/>
        <v/>
      </c>
      <c r="AD442" s="123" t="str">
        <f t="shared" si="54"/>
        <v/>
      </c>
      <c r="AE442" s="123" t="str">
        <f t="shared" si="55"/>
        <v/>
      </c>
      <c r="AF442" s="97"/>
      <c r="AG442" s="97"/>
      <c r="AH442" s="97"/>
      <c r="AI442" s="97"/>
      <c r="AJ442" s="97"/>
      <c r="AK442" s="97"/>
      <c r="AM442" s="101">
        <v>1</v>
      </c>
    </row>
    <row r="443" spans="1:39" ht="15.75" customHeight="1" x14ac:dyDescent="0.25">
      <c r="A443" s="119" t="s">
        <v>135</v>
      </c>
      <c r="B443" s="104" t="s">
        <v>643</v>
      </c>
      <c r="C443" s="104" t="s">
        <v>644</v>
      </c>
      <c r="D443" s="104" t="s">
        <v>265</v>
      </c>
      <c r="E443" s="104" t="s">
        <v>266</v>
      </c>
      <c r="F443" s="120">
        <v>2</v>
      </c>
      <c r="G443" s="120">
        <v>2</v>
      </c>
      <c r="H443" s="120">
        <v>0</v>
      </c>
      <c r="I443" s="104" t="s">
        <v>644</v>
      </c>
      <c r="J443" s="104"/>
      <c r="K443" s="104" t="s">
        <v>645</v>
      </c>
      <c r="L443" s="104"/>
      <c r="M443" s="104" t="s">
        <v>644</v>
      </c>
      <c r="N443" s="104" t="s">
        <v>646</v>
      </c>
      <c r="O443" s="104" t="s">
        <v>647</v>
      </c>
      <c r="P443" s="104" t="s">
        <v>648</v>
      </c>
      <c r="Q443" s="104" t="s">
        <v>649</v>
      </c>
      <c r="R443" s="123">
        <f t="shared" si="42"/>
        <v>0</v>
      </c>
      <c r="S443" s="123">
        <f t="shared" si="43"/>
        <v>0</v>
      </c>
      <c r="T443" s="123">
        <f t="shared" si="44"/>
        <v>0</v>
      </c>
      <c r="U443" s="123">
        <f t="shared" si="45"/>
        <v>1</v>
      </c>
      <c r="V443" s="123">
        <f t="shared" si="46"/>
        <v>0</v>
      </c>
      <c r="W443" s="123">
        <f t="shared" si="47"/>
        <v>0</v>
      </c>
      <c r="X443" s="123">
        <f t="shared" si="48"/>
        <v>0</v>
      </c>
      <c r="Y443" s="123">
        <f t="shared" si="49"/>
        <v>0</v>
      </c>
      <c r="Z443" s="123">
        <f t="shared" si="50"/>
        <v>0</v>
      </c>
      <c r="AA443" s="123">
        <f t="shared" si="51"/>
        <v>0</v>
      </c>
      <c r="AB443" s="123" t="str">
        <f t="shared" si="52"/>
        <v/>
      </c>
      <c r="AC443" s="123" t="str">
        <f t="shared" si="53"/>
        <v/>
      </c>
      <c r="AD443" s="123" t="str">
        <f t="shared" si="54"/>
        <v/>
      </c>
      <c r="AE443" s="123" t="str">
        <f t="shared" si="55"/>
        <v/>
      </c>
      <c r="AF443" s="97"/>
      <c r="AG443" s="97"/>
      <c r="AH443" s="97"/>
      <c r="AI443" s="97"/>
      <c r="AJ443" s="97"/>
      <c r="AK443" s="97"/>
      <c r="AM443" s="101">
        <v>1</v>
      </c>
    </row>
    <row r="444" spans="1:39" ht="15.75" customHeight="1" x14ac:dyDescent="0.25">
      <c r="A444" s="119" t="s">
        <v>135</v>
      </c>
      <c r="B444" s="104" t="s">
        <v>650</v>
      </c>
      <c r="C444" s="104" t="s">
        <v>651</v>
      </c>
      <c r="D444" s="104" t="s">
        <v>265</v>
      </c>
      <c r="E444" s="104" t="s">
        <v>266</v>
      </c>
      <c r="F444" s="120">
        <v>2</v>
      </c>
      <c r="G444" s="120">
        <v>2</v>
      </c>
      <c r="H444" s="120">
        <v>0</v>
      </c>
      <c r="I444" s="104" t="s">
        <v>651</v>
      </c>
      <c r="J444" s="104"/>
      <c r="K444" s="104" t="s">
        <v>652</v>
      </c>
      <c r="L444" s="104"/>
      <c r="M444" s="104" t="s">
        <v>651</v>
      </c>
      <c r="N444" s="104" t="s">
        <v>653</v>
      </c>
      <c r="O444" s="104" t="s">
        <v>654</v>
      </c>
      <c r="P444" s="104" t="s">
        <v>655</v>
      </c>
      <c r="Q444" s="104" t="s">
        <v>656</v>
      </c>
      <c r="R444" s="123">
        <f t="shared" si="42"/>
        <v>0</v>
      </c>
      <c r="S444" s="123">
        <f t="shared" si="43"/>
        <v>0</v>
      </c>
      <c r="T444" s="123">
        <f t="shared" si="44"/>
        <v>0</v>
      </c>
      <c r="U444" s="123">
        <f t="shared" si="45"/>
        <v>0</v>
      </c>
      <c r="V444" s="123">
        <f t="shared" si="46"/>
        <v>0</v>
      </c>
      <c r="W444" s="123">
        <f t="shared" si="47"/>
        <v>0</v>
      </c>
      <c r="X444" s="123">
        <f t="shared" si="48"/>
        <v>0</v>
      </c>
      <c r="Y444" s="123">
        <f t="shared" si="49"/>
        <v>0</v>
      </c>
      <c r="Z444" s="123">
        <f t="shared" si="50"/>
        <v>0</v>
      </c>
      <c r="AA444" s="123">
        <f t="shared" si="51"/>
        <v>0</v>
      </c>
      <c r="AB444" s="123" t="str">
        <f t="shared" si="52"/>
        <v/>
      </c>
      <c r="AC444" s="123" t="str">
        <f t="shared" si="53"/>
        <v/>
      </c>
      <c r="AD444" s="123" t="str">
        <f t="shared" si="54"/>
        <v/>
      </c>
      <c r="AE444" s="123" t="str">
        <f t="shared" si="55"/>
        <v/>
      </c>
      <c r="AF444" s="97"/>
      <c r="AG444" s="97"/>
      <c r="AH444" s="97"/>
      <c r="AI444" s="97"/>
      <c r="AJ444" s="97"/>
      <c r="AK444" s="97"/>
      <c r="AM444" s="101">
        <v>1</v>
      </c>
    </row>
    <row r="445" spans="1:39" ht="15.75" customHeight="1" x14ac:dyDescent="0.25">
      <c r="A445" s="119" t="s">
        <v>135</v>
      </c>
      <c r="B445" s="104" t="s">
        <v>657</v>
      </c>
      <c r="C445" s="104" t="s">
        <v>658</v>
      </c>
      <c r="D445" s="104" t="s">
        <v>265</v>
      </c>
      <c r="E445" s="104" t="s">
        <v>266</v>
      </c>
      <c r="F445" s="120">
        <v>3</v>
      </c>
      <c r="G445" s="120">
        <v>2</v>
      </c>
      <c r="H445" s="120">
        <v>0</v>
      </c>
      <c r="I445" s="104" t="s">
        <v>658</v>
      </c>
      <c r="J445" s="104"/>
      <c r="K445" s="104" t="s">
        <v>659</v>
      </c>
      <c r="L445" s="104"/>
      <c r="M445" s="104" t="s">
        <v>658</v>
      </c>
      <c r="N445" s="104" t="s">
        <v>660</v>
      </c>
      <c r="O445" s="104"/>
      <c r="P445" s="104"/>
      <c r="Q445" s="104"/>
      <c r="R445" s="123">
        <f t="shared" si="42"/>
        <v>0</v>
      </c>
      <c r="S445" s="123">
        <f t="shared" si="43"/>
        <v>0</v>
      </c>
      <c r="T445" s="123">
        <f t="shared" si="44"/>
        <v>0</v>
      </c>
      <c r="U445" s="123">
        <f t="shared" si="45"/>
        <v>0</v>
      </c>
      <c r="V445" s="123">
        <f t="shared" si="46"/>
        <v>0</v>
      </c>
      <c r="W445" s="123">
        <f t="shared" si="47"/>
        <v>0</v>
      </c>
      <c r="X445" s="123">
        <f t="shared" si="48"/>
        <v>0</v>
      </c>
      <c r="Y445" s="123">
        <f t="shared" si="49"/>
        <v>0</v>
      </c>
      <c r="Z445" s="123">
        <f t="shared" si="50"/>
        <v>0</v>
      </c>
      <c r="AA445" s="123">
        <f t="shared" si="51"/>
        <v>0</v>
      </c>
      <c r="AB445" s="123" t="str">
        <f t="shared" si="52"/>
        <v/>
      </c>
      <c r="AC445" s="123" t="str">
        <f t="shared" si="53"/>
        <v/>
      </c>
      <c r="AD445" s="123" t="str">
        <f t="shared" si="54"/>
        <v/>
      </c>
      <c r="AE445" s="123" t="str">
        <f t="shared" si="55"/>
        <v/>
      </c>
      <c r="AF445" s="97"/>
      <c r="AG445" s="97"/>
      <c r="AH445" s="97"/>
      <c r="AI445" s="97"/>
      <c r="AJ445" s="97"/>
      <c r="AK445" s="97"/>
      <c r="AM445" s="101">
        <v>1</v>
      </c>
    </row>
    <row r="446" spans="1:39" ht="15.75" customHeight="1" x14ac:dyDescent="0.25">
      <c r="A446" s="119" t="s">
        <v>135</v>
      </c>
      <c r="B446" s="104" t="s">
        <v>661</v>
      </c>
      <c r="C446" s="104" t="s">
        <v>662</v>
      </c>
      <c r="D446" s="104" t="s">
        <v>301</v>
      </c>
      <c r="E446" s="104" t="s">
        <v>266</v>
      </c>
      <c r="F446" s="120">
        <v>1</v>
      </c>
      <c r="G446" s="120">
        <v>0</v>
      </c>
      <c r="H446" s="120">
        <v>3</v>
      </c>
      <c r="I446" s="104"/>
      <c r="J446" s="104" t="s">
        <v>662</v>
      </c>
      <c r="K446" s="104"/>
      <c r="L446" s="104" t="s">
        <v>663</v>
      </c>
      <c r="M446" s="104" t="s">
        <v>662</v>
      </c>
      <c r="N446" s="104" t="s">
        <v>664</v>
      </c>
      <c r="O446" s="104" t="s">
        <v>415</v>
      </c>
      <c r="P446" s="104"/>
      <c r="Q446" s="104"/>
      <c r="R446" s="123">
        <f t="shared" si="42"/>
        <v>0</v>
      </c>
      <c r="S446" s="123">
        <f t="shared" si="43"/>
        <v>0</v>
      </c>
      <c r="T446" s="123">
        <f t="shared" si="44"/>
        <v>1</v>
      </c>
      <c r="U446" s="123">
        <f t="shared" si="45"/>
        <v>1</v>
      </c>
      <c r="V446" s="123">
        <f t="shared" si="46"/>
        <v>1</v>
      </c>
      <c r="W446" s="123">
        <f t="shared" si="47"/>
        <v>1</v>
      </c>
      <c r="X446" s="123">
        <f t="shared" si="48"/>
        <v>0</v>
      </c>
      <c r="Y446" s="123">
        <f t="shared" si="49"/>
        <v>0</v>
      </c>
      <c r="Z446" s="123">
        <f t="shared" si="50"/>
        <v>0</v>
      </c>
      <c r="AA446" s="123">
        <f t="shared" si="51"/>
        <v>0</v>
      </c>
      <c r="AB446" s="123" t="str">
        <f t="shared" si="52"/>
        <v/>
      </c>
      <c r="AC446" s="123" t="str">
        <f t="shared" si="53"/>
        <v/>
      </c>
      <c r="AD446" s="123" t="str">
        <f t="shared" si="54"/>
        <v/>
      </c>
      <c r="AE446" s="123" t="str">
        <f t="shared" si="55"/>
        <v/>
      </c>
      <c r="AF446" s="97"/>
      <c r="AG446" s="97"/>
      <c r="AH446" s="97"/>
      <c r="AI446" s="97"/>
      <c r="AJ446" s="97"/>
      <c r="AK446" s="97"/>
      <c r="AM446" s="101">
        <v>1</v>
      </c>
    </row>
    <row r="447" spans="1:39" ht="15.75" customHeight="1" x14ac:dyDescent="0.25">
      <c r="A447" s="119" t="s">
        <v>135</v>
      </c>
      <c r="B447" s="104" t="s">
        <v>665</v>
      </c>
      <c r="C447" s="104" t="s">
        <v>637</v>
      </c>
      <c r="D447" s="104" t="s">
        <v>301</v>
      </c>
      <c r="E447" s="104" t="s">
        <v>266</v>
      </c>
      <c r="F447" s="120">
        <v>1</v>
      </c>
      <c r="G447" s="120">
        <v>0</v>
      </c>
      <c r="H447" s="120">
        <v>3</v>
      </c>
      <c r="I447" s="104"/>
      <c r="J447" s="104" t="s">
        <v>637</v>
      </c>
      <c r="K447" s="104"/>
      <c r="L447" s="104" t="s">
        <v>666</v>
      </c>
      <c r="M447" s="104" t="s">
        <v>637</v>
      </c>
      <c r="N447" s="104" t="s">
        <v>639</v>
      </c>
      <c r="O447" s="104" t="s">
        <v>640</v>
      </c>
      <c r="P447" s="104" t="s">
        <v>641</v>
      </c>
      <c r="Q447" s="104" t="s">
        <v>642</v>
      </c>
      <c r="R447" s="123">
        <f t="shared" si="42"/>
        <v>0</v>
      </c>
      <c r="S447" s="123">
        <f t="shared" si="43"/>
        <v>0</v>
      </c>
      <c r="T447" s="123">
        <f t="shared" si="44"/>
        <v>0</v>
      </c>
      <c r="U447" s="123">
        <f t="shared" si="45"/>
        <v>0</v>
      </c>
      <c r="V447" s="123">
        <f t="shared" si="46"/>
        <v>1</v>
      </c>
      <c r="W447" s="123">
        <f t="shared" si="47"/>
        <v>1</v>
      </c>
      <c r="X447" s="123">
        <f t="shared" si="48"/>
        <v>0</v>
      </c>
      <c r="Y447" s="123">
        <f t="shared" si="49"/>
        <v>0</v>
      </c>
      <c r="Z447" s="123">
        <f t="shared" si="50"/>
        <v>0</v>
      </c>
      <c r="AA447" s="123">
        <f t="shared" si="51"/>
        <v>0</v>
      </c>
      <c r="AB447" s="123" t="str">
        <f t="shared" si="52"/>
        <v/>
      </c>
      <c r="AC447" s="123" t="str">
        <f t="shared" si="53"/>
        <v/>
      </c>
      <c r="AD447" s="123" t="str">
        <f t="shared" si="54"/>
        <v/>
      </c>
      <c r="AE447" s="123" t="str">
        <f t="shared" si="55"/>
        <v/>
      </c>
      <c r="AF447" s="97"/>
      <c r="AG447" s="97"/>
      <c r="AH447" s="97"/>
      <c r="AI447" s="97"/>
      <c r="AJ447" s="97"/>
      <c r="AK447" s="97"/>
      <c r="AM447" s="101">
        <v>1</v>
      </c>
    </row>
    <row r="448" spans="1:39" ht="15.75" customHeight="1" x14ac:dyDescent="0.25">
      <c r="A448" s="119" t="s">
        <v>135</v>
      </c>
      <c r="B448" s="104" t="s">
        <v>667</v>
      </c>
      <c r="C448" s="104" t="s">
        <v>668</v>
      </c>
      <c r="D448" s="104" t="s">
        <v>301</v>
      </c>
      <c r="E448" s="104" t="s">
        <v>266</v>
      </c>
      <c r="F448" s="120">
        <v>2</v>
      </c>
      <c r="G448" s="120">
        <v>0</v>
      </c>
      <c r="H448" s="120">
        <v>2</v>
      </c>
      <c r="I448" s="104"/>
      <c r="J448" s="104" t="s">
        <v>668</v>
      </c>
      <c r="K448" s="104"/>
      <c r="L448" s="104" t="s">
        <v>669</v>
      </c>
      <c r="M448" s="104" t="s">
        <v>668</v>
      </c>
      <c r="N448" s="104" t="s">
        <v>646</v>
      </c>
      <c r="O448" s="104" t="s">
        <v>647</v>
      </c>
      <c r="P448" s="104" t="s">
        <v>670</v>
      </c>
      <c r="Q448" s="104" t="s">
        <v>671</v>
      </c>
      <c r="R448" s="123">
        <f t="shared" si="42"/>
        <v>0</v>
      </c>
      <c r="S448" s="123">
        <f t="shared" si="43"/>
        <v>0</v>
      </c>
      <c r="T448" s="123">
        <f t="shared" si="44"/>
        <v>0</v>
      </c>
      <c r="U448" s="123">
        <f t="shared" si="45"/>
        <v>1</v>
      </c>
      <c r="V448" s="123">
        <f t="shared" si="46"/>
        <v>0</v>
      </c>
      <c r="W448" s="123">
        <f t="shared" si="47"/>
        <v>0</v>
      </c>
      <c r="X448" s="123">
        <f t="shared" si="48"/>
        <v>0</v>
      </c>
      <c r="Y448" s="123">
        <f t="shared" si="49"/>
        <v>0</v>
      </c>
      <c r="Z448" s="123">
        <f t="shared" si="50"/>
        <v>0</v>
      </c>
      <c r="AA448" s="123">
        <f t="shared" si="51"/>
        <v>0</v>
      </c>
      <c r="AB448" s="123" t="str">
        <f t="shared" si="52"/>
        <v/>
      </c>
      <c r="AC448" s="123" t="str">
        <f t="shared" si="53"/>
        <v/>
      </c>
      <c r="AD448" s="123" t="str">
        <f t="shared" si="54"/>
        <v/>
      </c>
      <c r="AE448" s="123" t="str">
        <f t="shared" si="55"/>
        <v/>
      </c>
      <c r="AF448" s="97"/>
      <c r="AG448" s="97"/>
      <c r="AH448" s="97"/>
      <c r="AI448" s="97"/>
      <c r="AJ448" s="97"/>
      <c r="AK448" s="97"/>
      <c r="AM448" s="101">
        <v>1</v>
      </c>
    </row>
    <row r="449" spans="1:39" ht="15.75" customHeight="1" x14ac:dyDescent="0.25">
      <c r="A449" s="119" t="s">
        <v>135</v>
      </c>
      <c r="B449" s="104" t="s">
        <v>672</v>
      </c>
      <c r="C449" s="104" t="s">
        <v>673</v>
      </c>
      <c r="D449" s="104" t="s">
        <v>301</v>
      </c>
      <c r="E449" s="104" t="s">
        <v>266</v>
      </c>
      <c r="F449" s="120">
        <v>2</v>
      </c>
      <c r="G449" s="120">
        <v>0</v>
      </c>
      <c r="H449" s="120">
        <v>2</v>
      </c>
      <c r="I449" s="104"/>
      <c r="J449" s="104" t="s">
        <v>673</v>
      </c>
      <c r="K449" s="104"/>
      <c r="L449" s="104" t="s">
        <v>674</v>
      </c>
      <c r="M449" s="104" t="s">
        <v>673</v>
      </c>
      <c r="N449" s="104" t="s">
        <v>675</v>
      </c>
      <c r="O449" s="104" t="s">
        <v>676</v>
      </c>
      <c r="P449" s="104" t="s">
        <v>677</v>
      </c>
      <c r="Q449" s="104" t="s">
        <v>678</v>
      </c>
      <c r="R449" s="123">
        <f t="shared" si="42"/>
        <v>0</v>
      </c>
      <c r="S449" s="123">
        <f t="shared" si="43"/>
        <v>0</v>
      </c>
      <c r="T449" s="123">
        <f t="shared" si="44"/>
        <v>0</v>
      </c>
      <c r="U449" s="123">
        <f t="shared" si="45"/>
        <v>0</v>
      </c>
      <c r="V449" s="123">
        <f t="shared" si="46"/>
        <v>0</v>
      </c>
      <c r="W449" s="123">
        <f t="shared" si="47"/>
        <v>0</v>
      </c>
      <c r="X449" s="123">
        <f t="shared" si="48"/>
        <v>0</v>
      </c>
      <c r="Y449" s="123">
        <f t="shared" si="49"/>
        <v>0</v>
      </c>
      <c r="Z449" s="123">
        <f t="shared" si="50"/>
        <v>0</v>
      </c>
      <c r="AA449" s="123">
        <f t="shared" si="51"/>
        <v>0</v>
      </c>
      <c r="AB449" s="123" t="str">
        <f t="shared" si="52"/>
        <v/>
      </c>
      <c r="AC449" s="123" t="str">
        <f t="shared" si="53"/>
        <v/>
      </c>
      <c r="AD449" s="123" t="str">
        <f t="shared" si="54"/>
        <v/>
      </c>
      <c r="AE449" s="123" t="str">
        <f t="shared" si="55"/>
        <v/>
      </c>
      <c r="AF449" s="97"/>
      <c r="AG449" s="97"/>
      <c r="AH449" s="97"/>
      <c r="AI449" s="97"/>
      <c r="AJ449" s="97"/>
      <c r="AK449" s="97"/>
      <c r="AM449" s="101">
        <v>1</v>
      </c>
    </row>
    <row r="450" spans="1:39" ht="15.75" customHeight="1" x14ac:dyDescent="0.25">
      <c r="A450" s="119" t="s">
        <v>135</v>
      </c>
      <c r="B450" s="104" t="s">
        <v>679</v>
      </c>
      <c r="C450" s="104" t="s">
        <v>680</v>
      </c>
      <c r="D450" s="104" t="s">
        <v>301</v>
      </c>
      <c r="E450" s="104" t="s">
        <v>266</v>
      </c>
      <c r="F450" s="120">
        <v>3</v>
      </c>
      <c r="G450" s="120">
        <v>0</v>
      </c>
      <c r="H450" s="120">
        <v>2</v>
      </c>
      <c r="I450" s="104"/>
      <c r="J450" s="104" t="s">
        <v>680</v>
      </c>
      <c r="K450" s="104"/>
      <c r="L450" s="104" t="s">
        <v>681</v>
      </c>
      <c r="M450" s="104" t="s">
        <v>680</v>
      </c>
      <c r="N450" s="104" t="s">
        <v>660</v>
      </c>
      <c r="O450" s="104"/>
      <c r="P450" s="104"/>
      <c r="Q450" s="104"/>
      <c r="R450" s="123">
        <f t="shared" si="42"/>
        <v>0</v>
      </c>
      <c r="S450" s="123">
        <f t="shared" si="43"/>
        <v>0</v>
      </c>
      <c r="T450" s="123">
        <f t="shared" si="44"/>
        <v>0</v>
      </c>
      <c r="U450" s="123">
        <f t="shared" si="45"/>
        <v>0</v>
      </c>
      <c r="V450" s="123">
        <f t="shared" si="46"/>
        <v>0</v>
      </c>
      <c r="W450" s="123">
        <f t="shared" si="47"/>
        <v>0</v>
      </c>
      <c r="X450" s="123">
        <f t="shared" si="48"/>
        <v>0</v>
      </c>
      <c r="Y450" s="123">
        <f t="shared" si="49"/>
        <v>0</v>
      </c>
      <c r="Z450" s="123">
        <f t="shared" si="50"/>
        <v>0</v>
      </c>
      <c r="AA450" s="123">
        <f t="shared" si="51"/>
        <v>0</v>
      </c>
      <c r="AB450" s="123" t="str">
        <f t="shared" si="52"/>
        <v/>
      </c>
      <c r="AC450" s="123" t="str">
        <f t="shared" si="53"/>
        <v/>
      </c>
      <c r="AD450" s="123" t="str">
        <f t="shared" si="54"/>
        <v/>
      </c>
      <c r="AE450" s="123" t="str">
        <f t="shared" si="55"/>
        <v/>
      </c>
      <c r="AF450" s="97"/>
      <c r="AG450" s="97"/>
      <c r="AH450" s="97"/>
      <c r="AI450" s="97"/>
      <c r="AJ450" s="97"/>
      <c r="AK450" s="97"/>
      <c r="AM450" s="101">
        <v>1</v>
      </c>
    </row>
    <row r="451" spans="1:39" ht="15.75" customHeight="1" x14ac:dyDescent="0.25">
      <c r="A451" s="119" t="s">
        <v>137</v>
      </c>
      <c r="B451" s="104" t="s">
        <v>682</v>
      </c>
      <c r="C451" s="104" t="s">
        <v>136</v>
      </c>
      <c r="D451" s="104" t="s">
        <v>265</v>
      </c>
      <c r="E451" s="104" t="s">
        <v>266</v>
      </c>
      <c r="F451" s="120">
        <v>1</v>
      </c>
      <c r="G451" s="120">
        <v>3</v>
      </c>
      <c r="H451" s="120">
        <v>0</v>
      </c>
      <c r="I451" s="104" t="s">
        <v>136</v>
      </c>
      <c r="J451" s="104"/>
      <c r="K451" s="104" t="s">
        <v>634</v>
      </c>
      <c r="L451" s="104"/>
      <c r="M451" s="104" t="s">
        <v>635</v>
      </c>
      <c r="N451" s="104"/>
      <c r="O451" s="104"/>
      <c r="P451" s="104"/>
      <c r="Q451" s="104"/>
      <c r="R451" s="123">
        <f t="shared" si="42"/>
        <v>0</v>
      </c>
      <c r="S451" s="123">
        <f t="shared" si="43"/>
        <v>0</v>
      </c>
      <c r="T451" s="123">
        <f t="shared" si="44"/>
        <v>0</v>
      </c>
      <c r="U451" s="123">
        <f t="shared" si="45"/>
        <v>1</v>
      </c>
      <c r="V451" s="123">
        <f t="shared" si="46"/>
        <v>0</v>
      </c>
      <c r="W451" s="123">
        <f t="shared" si="47"/>
        <v>1</v>
      </c>
      <c r="X451" s="123">
        <f t="shared" si="48"/>
        <v>0</v>
      </c>
      <c r="Y451" s="123">
        <f t="shared" si="49"/>
        <v>0</v>
      </c>
      <c r="Z451" s="123">
        <f t="shared" si="50"/>
        <v>0</v>
      </c>
      <c r="AA451" s="123">
        <f t="shared" si="51"/>
        <v>0</v>
      </c>
      <c r="AB451" s="123" t="str">
        <f t="shared" si="52"/>
        <v/>
      </c>
      <c r="AC451" s="123" t="str">
        <f t="shared" si="53"/>
        <v/>
      </c>
      <c r="AD451" s="123" t="str">
        <f t="shared" si="54"/>
        <v/>
      </c>
      <c r="AE451" s="123" t="str">
        <f t="shared" si="55"/>
        <v/>
      </c>
      <c r="AF451" s="97"/>
      <c r="AG451" s="97"/>
      <c r="AH451" s="97"/>
      <c r="AI451" s="97"/>
      <c r="AJ451" s="97"/>
      <c r="AK451" s="97"/>
      <c r="AM451" s="101">
        <v>1</v>
      </c>
    </row>
    <row r="452" spans="1:39" ht="15.75" customHeight="1" x14ac:dyDescent="0.25">
      <c r="A452" s="119" t="s">
        <v>137</v>
      </c>
      <c r="B452" s="104" t="s">
        <v>683</v>
      </c>
      <c r="C452" s="104" t="s">
        <v>637</v>
      </c>
      <c r="D452" s="104" t="s">
        <v>265</v>
      </c>
      <c r="E452" s="104" t="s">
        <v>266</v>
      </c>
      <c r="F452" s="120">
        <v>1</v>
      </c>
      <c r="G452" s="120">
        <v>3</v>
      </c>
      <c r="H452" s="120">
        <v>0</v>
      </c>
      <c r="I452" s="104" t="s">
        <v>637</v>
      </c>
      <c r="J452" s="104"/>
      <c r="K452" s="104" t="s">
        <v>638</v>
      </c>
      <c r="L452" s="104"/>
      <c r="M452" s="104" t="s">
        <v>637</v>
      </c>
      <c r="N452" s="104" t="s">
        <v>639</v>
      </c>
      <c r="O452" s="104" t="s">
        <v>640</v>
      </c>
      <c r="P452" s="104" t="s">
        <v>641</v>
      </c>
      <c r="Q452" s="104" t="s">
        <v>642</v>
      </c>
      <c r="R452" s="123">
        <f t="shared" si="42"/>
        <v>0</v>
      </c>
      <c r="S452" s="123">
        <f t="shared" si="43"/>
        <v>0</v>
      </c>
      <c r="T452" s="123">
        <f t="shared" si="44"/>
        <v>0</v>
      </c>
      <c r="U452" s="123">
        <f t="shared" si="45"/>
        <v>0</v>
      </c>
      <c r="V452" s="123">
        <f t="shared" si="46"/>
        <v>1</v>
      </c>
      <c r="W452" s="123">
        <f t="shared" si="47"/>
        <v>1</v>
      </c>
      <c r="X452" s="123">
        <f t="shared" si="48"/>
        <v>0</v>
      </c>
      <c r="Y452" s="123">
        <f t="shared" si="49"/>
        <v>0</v>
      </c>
      <c r="Z452" s="123">
        <f t="shared" si="50"/>
        <v>0</v>
      </c>
      <c r="AA452" s="123">
        <f t="shared" si="51"/>
        <v>0</v>
      </c>
      <c r="AB452" s="123" t="str">
        <f t="shared" si="52"/>
        <v/>
      </c>
      <c r="AC452" s="123" t="str">
        <f t="shared" si="53"/>
        <v/>
      </c>
      <c r="AD452" s="123" t="str">
        <f t="shared" si="54"/>
        <v/>
      </c>
      <c r="AE452" s="123" t="str">
        <f t="shared" si="55"/>
        <v/>
      </c>
      <c r="AF452" s="97"/>
      <c r="AG452" s="97"/>
      <c r="AH452" s="97"/>
      <c r="AI452" s="97"/>
      <c r="AJ452" s="97"/>
      <c r="AK452" s="97"/>
      <c r="AM452" s="101">
        <v>1</v>
      </c>
    </row>
    <row r="453" spans="1:39" ht="15.75" customHeight="1" x14ac:dyDescent="0.25">
      <c r="A453" s="119" t="s">
        <v>137</v>
      </c>
      <c r="B453" s="104" t="s">
        <v>684</v>
      </c>
      <c r="C453" s="104" t="s">
        <v>644</v>
      </c>
      <c r="D453" s="104" t="s">
        <v>265</v>
      </c>
      <c r="E453" s="104" t="s">
        <v>266</v>
      </c>
      <c r="F453" s="120">
        <v>2</v>
      </c>
      <c r="G453" s="120">
        <v>2</v>
      </c>
      <c r="H453" s="120">
        <v>0</v>
      </c>
      <c r="I453" s="104" t="s">
        <v>644</v>
      </c>
      <c r="J453" s="104"/>
      <c r="K453" s="104" t="s">
        <v>645</v>
      </c>
      <c r="L453" s="104"/>
      <c r="M453" s="104" t="s">
        <v>644</v>
      </c>
      <c r="N453" s="104" t="s">
        <v>646</v>
      </c>
      <c r="O453" s="104" t="s">
        <v>647</v>
      </c>
      <c r="P453" s="104" t="s">
        <v>648</v>
      </c>
      <c r="Q453" s="104" t="s">
        <v>649</v>
      </c>
      <c r="R453" s="123">
        <f t="shared" si="42"/>
        <v>0</v>
      </c>
      <c r="S453" s="123">
        <f t="shared" si="43"/>
        <v>0</v>
      </c>
      <c r="T453" s="123">
        <f t="shared" si="44"/>
        <v>0</v>
      </c>
      <c r="U453" s="123">
        <f t="shared" si="45"/>
        <v>1</v>
      </c>
      <c r="V453" s="123">
        <f t="shared" si="46"/>
        <v>0</v>
      </c>
      <c r="W453" s="123">
        <f t="shared" si="47"/>
        <v>0</v>
      </c>
      <c r="X453" s="123">
        <f t="shared" si="48"/>
        <v>0</v>
      </c>
      <c r="Y453" s="123">
        <f t="shared" si="49"/>
        <v>0</v>
      </c>
      <c r="Z453" s="123">
        <f t="shared" si="50"/>
        <v>0</v>
      </c>
      <c r="AA453" s="123">
        <f t="shared" si="51"/>
        <v>0</v>
      </c>
      <c r="AB453" s="123" t="str">
        <f t="shared" si="52"/>
        <v/>
      </c>
      <c r="AC453" s="123" t="str">
        <f t="shared" si="53"/>
        <v/>
      </c>
      <c r="AD453" s="123" t="str">
        <f t="shared" si="54"/>
        <v/>
      </c>
      <c r="AE453" s="123" t="str">
        <f t="shared" si="55"/>
        <v/>
      </c>
      <c r="AF453" s="97"/>
      <c r="AG453" s="97"/>
      <c r="AH453" s="97"/>
      <c r="AI453" s="97"/>
      <c r="AJ453" s="97"/>
      <c r="AK453" s="97"/>
      <c r="AM453" s="101">
        <v>1</v>
      </c>
    </row>
    <row r="454" spans="1:39" ht="15.75" customHeight="1" x14ac:dyDescent="0.25">
      <c r="A454" s="119" t="s">
        <v>137</v>
      </c>
      <c r="B454" s="104" t="s">
        <v>685</v>
      </c>
      <c r="C454" s="104" t="s">
        <v>651</v>
      </c>
      <c r="D454" s="104" t="s">
        <v>265</v>
      </c>
      <c r="E454" s="104" t="s">
        <v>266</v>
      </c>
      <c r="F454" s="120">
        <v>2</v>
      </c>
      <c r="G454" s="120">
        <v>2</v>
      </c>
      <c r="H454" s="120">
        <v>0</v>
      </c>
      <c r="I454" s="104" t="s">
        <v>651</v>
      </c>
      <c r="J454" s="104"/>
      <c r="K454" s="104" t="s">
        <v>652</v>
      </c>
      <c r="L454" s="104"/>
      <c r="M454" s="104" t="s">
        <v>651</v>
      </c>
      <c r="N454" s="104" t="s">
        <v>653</v>
      </c>
      <c r="O454" s="104" t="s">
        <v>654</v>
      </c>
      <c r="P454" s="104" t="s">
        <v>655</v>
      </c>
      <c r="Q454" s="104" t="s">
        <v>656</v>
      </c>
      <c r="R454" s="123">
        <f t="shared" si="42"/>
        <v>0</v>
      </c>
      <c r="S454" s="123">
        <f t="shared" si="43"/>
        <v>0</v>
      </c>
      <c r="T454" s="123">
        <f t="shared" si="44"/>
        <v>0</v>
      </c>
      <c r="U454" s="123">
        <f t="shared" si="45"/>
        <v>0</v>
      </c>
      <c r="V454" s="123">
        <f t="shared" si="46"/>
        <v>0</v>
      </c>
      <c r="W454" s="123">
        <f t="shared" si="47"/>
        <v>0</v>
      </c>
      <c r="X454" s="123">
        <f t="shared" si="48"/>
        <v>0</v>
      </c>
      <c r="Y454" s="123">
        <f t="shared" si="49"/>
        <v>0</v>
      </c>
      <c r="Z454" s="123">
        <f t="shared" si="50"/>
        <v>0</v>
      </c>
      <c r="AA454" s="123">
        <f t="shared" si="51"/>
        <v>0</v>
      </c>
      <c r="AB454" s="123" t="str">
        <f t="shared" si="52"/>
        <v/>
      </c>
      <c r="AC454" s="123" t="str">
        <f t="shared" si="53"/>
        <v/>
      </c>
      <c r="AD454" s="123" t="str">
        <f t="shared" si="54"/>
        <v/>
      </c>
      <c r="AE454" s="123" t="str">
        <f t="shared" si="55"/>
        <v/>
      </c>
      <c r="AF454" s="97"/>
      <c r="AG454" s="97"/>
      <c r="AH454" s="97"/>
      <c r="AI454" s="97"/>
      <c r="AJ454" s="97"/>
      <c r="AK454" s="97"/>
      <c r="AM454" s="101">
        <v>1</v>
      </c>
    </row>
    <row r="455" spans="1:39" ht="15.75" customHeight="1" x14ac:dyDescent="0.25">
      <c r="A455" s="119" t="s">
        <v>137</v>
      </c>
      <c r="B455" s="104" t="s">
        <v>686</v>
      </c>
      <c r="C455" s="104" t="s">
        <v>658</v>
      </c>
      <c r="D455" s="104" t="s">
        <v>265</v>
      </c>
      <c r="E455" s="104" t="s">
        <v>266</v>
      </c>
      <c r="F455" s="120">
        <v>3</v>
      </c>
      <c r="G455" s="120">
        <v>2</v>
      </c>
      <c r="H455" s="120">
        <v>0</v>
      </c>
      <c r="I455" s="104" t="s">
        <v>658</v>
      </c>
      <c r="J455" s="104"/>
      <c r="K455" s="104" t="s">
        <v>659</v>
      </c>
      <c r="L455" s="104"/>
      <c r="M455" s="104" t="s">
        <v>658</v>
      </c>
      <c r="N455" s="104" t="s">
        <v>660</v>
      </c>
      <c r="O455" s="104"/>
      <c r="P455" s="104"/>
      <c r="Q455" s="104"/>
      <c r="R455" s="123">
        <f t="shared" si="42"/>
        <v>0</v>
      </c>
      <c r="S455" s="123">
        <f t="shared" si="43"/>
        <v>0</v>
      </c>
      <c r="T455" s="123">
        <f t="shared" si="44"/>
        <v>0</v>
      </c>
      <c r="U455" s="123">
        <f t="shared" si="45"/>
        <v>0</v>
      </c>
      <c r="V455" s="123">
        <f t="shared" si="46"/>
        <v>0</v>
      </c>
      <c r="W455" s="123">
        <f t="shared" si="47"/>
        <v>0</v>
      </c>
      <c r="X455" s="123">
        <f t="shared" si="48"/>
        <v>0</v>
      </c>
      <c r="Y455" s="123">
        <f t="shared" si="49"/>
        <v>0</v>
      </c>
      <c r="Z455" s="123">
        <f t="shared" si="50"/>
        <v>0</v>
      </c>
      <c r="AA455" s="123">
        <f t="shared" si="51"/>
        <v>0</v>
      </c>
      <c r="AB455" s="123" t="str">
        <f t="shared" si="52"/>
        <v/>
      </c>
      <c r="AC455" s="123" t="str">
        <f t="shared" si="53"/>
        <v/>
      </c>
      <c r="AD455" s="123" t="str">
        <f t="shared" si="54"/>
        <v/>
      </c>
      <c r="AE455" s="123" t="str">
        <f t="shared" si="55"/>
        <v/>
      </c>
      <c r="AF455" s="97"/>
      <c r="AG455" s="97"/>
      <c r="AH455" s="97"/>
      <c r="AI455" s="97"/>
      <c r="AJ455" s="97"/>
      <c r="AK455" s="97"/>
      <c r="AM455" s="101">
        <v>1</v>
      </c>
    </row>
    <row r="456" spans="1:39" ht="15.75" customHeight="1" x14ac:dyDescent="0.25">
      <c r="A456" s="119" t="s">
        <v>137</v>
      </c>
      <c r="B456" s="104" t="s">
        <v>687</v>
      </c>
      <c r="C456" s="104" t="s">
        <v>662</v>
      </c>
      <c r="D456" s="104" t="s">
        <v>301</v>
      </c>
      <c r="E456" s="104" t="s">
        <v>266</v>
      </c>
      <c r="F456" s="120">
        <v>1</v>
      </c>
      <c r="G456" s="120">
        <v>0</v>
      </c>
      <c r="H456" s="120">
        <v>3</v>
      </c>
      <c r="I456" s="104"/>
      <c r="J456" s="104" t="s">
        <v>662</v>
      </c>
      <c r="K456" s="104"/>
      <c r="L456" s="104" t="s">
        <v>663</v>
      </c>
      <c r="M456" s="104" t="s">
        <v>662</v>
      </c>
      <c r="N456" s="104" t="s">
        <v>664</v>
      </c>
      <c r="O456" s="104" t="s">
        <v>415</v>
      </c>
      <c r="P456" s="104"/>
      <c r="Q456" s="104"/>
      <c r="R456" s="123">
        <f t="shared" si="42"/>
        <v>0</v>
      </c>
      <c r="S456" s="123">
        <f t="shared" si="43"/>
        <v>0</v>
      </c>
      <c r="T456" s="123">
        <f t="shared" si="44"/>
        <v>1</v>
      </c>
      <c r="U456" s="123">
        <f t="shared" si="45"/>
        <v>1</v>
      </c>
      <c r="V456" s="123">
        <f t="shared" si="46"/>
        <v>1</v>
      </c>
      <c r="W456" s="123">
        <f t="shared" si="47"/>
        <v>1</v>
      </c>
      <c r="X456" s="123">
        <f t="shared" si="48"/>
        <v>0</v>
      </c>
      <c r="Y456" s="123">
        <f t="shared" si="49"/>
        <v>0</v>
      </c>
      <c r="Z456" s="123">
        <f t="shared" si="50"/>
        <v>0</v>
      </c>
      <c r="AA456" s="123">
        <f t="shared" si="51"/>
        <v>0</v>
      </c>
      <c r="AB456" s="123" t="str">
        <f t="shared" si="52"/>
        <v/>
      </c>
      <c r="AC456" s="123" t="str">
        <f t="shared" si="53"/>
        <v/>
      </c>
      <c r="AD456" s="123" t="str">
        <f t="shared" si="54"/>
        <v/>
      </c>
      <c r="AE456" s="123" t="str">
        <f t="shared" si="55"/>
        <v/>
      </c>
      <c r="AF456" s="97"/>
      <c r="AG456" s="97"/>
      <c r="AH456" s="97"/>
      <c r="AI456" s="97"/>
      <c r="AJ456" s="97"/>
      <c r="AK456" s="97"/>
      <c r="AM456" s="101">
        <v>1</v>
      </c>
    </row>
    <row r="457" spans="1:39" ht="15.75" customHeight="1" x14ac:dyDescent="0.25">
      <c r="A457" s="119" t="s">
        <v>137</v>
      </c>
      <c r="B457" s="104" t="s">
        <v>688</v>
      </c>
      <c r="C457" s="104" t="s">
        <v>637</v>
      </c>
      <c r="D457" s="104" t="s">
        <v>301</v>
      </c>
      <c r="E457" s="104" t="s">
        <v>266</v>
      </c>
      <c r="F457" s="120">
        <v>1</v>
      </c>
      <c r="G457" s="120">
        <v>0</v>
      </c>
      <c r="H457" s="120">
        <v>3</v>
      </c>
      <c r="I457" s="104"/>
      <c r="J457" s="104" t="s">
        <v>637</v>
      </c>
      <c r="K457" s="104"/>
      <c r="L457" s="104" t="s">
        <v>666</v>
      </c>
      <c r="M457" s="104" t="s">
        <v>637</v>
      </c>
      <c r="N457" s="104" t="s">
        <v>639</v>
      </c>
      <c r="O457" s="104" t="s">
        <v>640</v>
      </c>
      <c r="P457" s="104" t="s">
        <v>641</v>
      </c>
      <c r="Q457" s="104" t="s">
        <v>642</v>
      </c>
      <c r="R457" s="123">
        <f t="shared" si="42"/>
        <v>0</v>
      </c>
      <c r="S457" s="123">
        <f t="shared" si="43"/>
        <v>0</v>
      </c>
      <c r="T457" s="123">
        <f t="shared" si="44"/>
        <v>0</v>
      </c>
      <c r="U457" s="123">
        <f t="shared" si="45"/>
        <v>0</v>
      </c>
      <c r="V457" s="123">
        <f t="shared" si="46"/>
        <v>1</v>
      </c>
      <c r="W457" s="123">
        <f t="shared" si="47"/>
        <v>1</v>
      </c>
      <c r="X457" s="123">
        <f t="shared" si="48"/>
        <v>0</v>
      </c>
      <c r="Y457" s="123">
        <f t="shared" si="49"/>
        <v>0</v>
      </c>
      <c r="Z457" s="123">
        <f t="shared" si="50"/>
        <v>0</v>
      </c>
      <c r="AA457" s="123">
        <f t="shared" si="51"/>
        <v>0</v>
      </c>
      <c r="AB457" s="123" t="str">
        <f t="shared" si="52"/>
        <v/>
      </c>
      <c r="AC457" s="123" t="str">
        <f t="shared" si="53"/>
        <v/>
      </c>
      <c r="AD457" s="123" t="str">
        <f t="shared" si="54"/>
        <v/>
      </c>
      <c r="AE457" s="123" t="str">
        <f t="shared" si="55"/>
        <v/>
      </c>
      <c r="AF457" s="97"/>
      <c r="AG457" s="97"/>
      <c r="AH457" s="97"/>
      <c r="AI457" s="97"/>
      <c r="AJ457" s="97"/>
      <c r="AK457" s="97"/>
      <c r="AM457" s="101">
        <v>1</v>
      </c>
    </row>
    <row r="458" spans="1:39" ht="15.75" customHeight="1" x14ac:dyDescent="0.25">
      <c r="A458" s="119" t="s">
        <v>137</v>
      </c>
      <c r="B458" s="104" t="s">
        <v>689</v>
      </c>
      <c r="C458" s="104" t="s">
        <v>668</v>
      </c>
      <c r="D458" s="104" t="s">
        <v>301</v>
      </c>
      <c r="E458" s="104" t="s">
        <v>266</v>
      </c>
      <c r="F458" s="120">
        <v>2</v>
      </c>
      <c r="G458" s="120">
        <v>0</v>
      </c>
      <c r="H458" s="120">
        <v>2</v>
      </c>
      <c r="I458" s="104"/>
      <c r="J458" s="104" t="s">
        <v>668</v>
      </c>
      <c r="K458" s="104"/>
      <c r="L458" s="104" t="s">
        <v>669</v>
      </c>
      <c r="M458" s="104" t="s">
        <v>668</v>
      </c>
      <c r="N458" s="104" t="s">
        <v>646</v>
      </c>
      <c r="O458" s="104" t="s">
        <v>647</v>
      </c>
      <c r="P458" s="104" t="s">
        <v>670</v>
      </c>
      <c r="Q458" s="104" t="s">
        <v>671</v>
      </c>
      <c r="R458" s="123">
        <f t="shared" si="42"/>
        <v>0</v>
      </c>
      <c r="S458" s="123">
        <f t="shared" si="43"/>
        <v>0</v>
      </c>
      <c r="T458" s="123">
        <f t="shared" si="44"/>
        <v>0</v>
      </c>
      <c r="U458" s="123">
        <f t="shared" si="45"/>
        <v>1</v>
      </c>
      <c r="V458" s="123">
        <f t="shared" si="46"/>
        <v>0</v>
      </c>
      <c r="W458" s="123">
        <f t="shared" si="47"/>
        <v>0</v>
      </c>
      <c r="X458" s="123">
        <f t="shared" si="48"/>
        <v>0</v>
      </c>
      <c r="Y458" s="123">
        <f t="shared" si="49"/>
        <v>0</v>
      </c>
      <c r="Z458" s="123">
        <f t="shared" si="50"/>
        <v>0</v>
      </c>
      <c r="AA458" s="123">
        <f t="shared" si="51"/>
        <v>0</v>
      </c>
      <c r="AB458" s="123" t="str">
        <f t="shared" si="52"/>
        <v/>
      </c>
      <c r="AC458" s="123" t="str">
        <f t="shared" si="53"/>
        <v/>
      </c>
      <c r="AD458" s="123" t="str">
        <f t="shared" si="54"/>
        <v/>
      </c>
      <c r="AE458" s="123" t="str">
        <f t="shared" si="55"/>
        <v/>
      </c>
      <c r="AF458" s="97"/>
      <c r="AG458" s="97"/>
      <c r="AH458" s="97"/>
      <c r="AI458" s="97"/>
      <c r="AJ458" s="97"/>
      <c r="AK458" s="97"/>
      <c r="AM458" s="101">
        <v>1</v>
      </c>
    </row>
    <row r="459" spans="1:39" ht="15.75" customHeight="1" x14ac:dyDescent="0.25">
      <c r="A459" s="119" t="s">
        <v>137</v>
      </c>
      <c r="B459" s="104" t="s">
        <v>690</v>
      </c>
      <c r="C459" s="104" t="s">
        <v>673</v>
      </c>
      <c r="D459" s="104" t="s">
        <v>301</v>
      </c>
      <c r="E459" s="104" t="s">
        <v>266</v>
      </c>
      <c r="F459" s="120">
        <v>2</v>
      </c>
      <c r="G459" s="120">
        <v>0</v>
      </c>
      <c r="H459" s="120">
        <v>2</v>
      </c>
      <c r="I459" s="104"/>
      <c r="J459" s="104" t="s">
        <v>673</v>
      </c>
      <c r="K459" s="104"/>
      <c r="L459" s="104" t="s">
        <v>674</v>
      </c>
      <c r="M459" s="104" t="s">
        <v>673</v>
      </c>
      <c r="N459" s="104" t="s">
        <v>675</v>
      </c>
      <c r="O459" s="104" t="s">
        <v>676</v>
      </c>
      <c r="P459" s="104" t="s">
        <v>677</v>
      </c>
      <c r="Q459" s="104" t="s">
        <v>678</v>
      </c>
      <c r="R459" s="123">
        <f t="shared" si="42"/>
        <v>0</v>
      </c>
      <c r="S459" s="123">
        <f t="shared" si="43"/>
        <v>0</v>
      </c>
      <c r="T459" s="123">
        <f t="shared" si="44"/>
        <v>0</v>
      </c>
      <c r="U459" s="123">
        <f t="shared" si="45"/>
        <v>0</v>
      </c>
      <c r="V459" s="123">
        <f t="shared" si="46"/>
        <v>0</v>
      </c>
      <c r="W459" s="123">
        <f t="shared" si="47"/>
        <v>0</v>
      </c>
      <c r="X459" s="123">
        <f t="shared" si="48"/>
        <v>0</v>
      </c>
      <c r="Y459" s="123">
        <f t="shared" si="49"/>
        <v>0</v>
      </c>
      <c r="Z459" s="123">
        <f t="shared" si="50"/>
        <v>0</v>
      </c>
      <c r="AA459" s="123">
        <f t="shared" si="51"/>
        <v>0</v>
      </c>
      <c r="AB459" s="123" t="str">
        <f t="shared" si="52"/>
        <v/>
      </c>
      <c r="AC459" s="123" t="str">
        <f t="shared" si="53"/>
        <v/>
      </c>
      <c r="AD459" s="123" t="str">
        <f t="shared" si="54"/>
        <v/>
      </c>
      <c r="AE459" s="123" t="str">
        <f t="shared" si="55"/>
        <v/>
      </c>
      <c r="AF459" s="97"/>
      <c r="AG459" s="97"/>
      <c r="AH459" s="97"/>
      <c r="AI459" s="97"/>
      <c r="AJ459" s="97"/>
      <c r="AK459" s="97"/>
      <c r="AM459" s="101">
        <v>1</v>
      </c>
    </row>
    <row r="460" spans="1:39" ht="15.75" customHeight="1" x14ac:dyDescent="0.25">
      <c r="A460" s="119" t="s">
        <v>137</v>
      </c>
      <c r="B460" s="104" t="s">
        <v>691</v>
      </c>
      <c r="C460" s="104" t="s">
        <v>680</v>
      </c>
      <c r="D460" s="104" t="s">
        <v>301</v>
      </c>
      <c r="E460" s="104" t="s">
        <v>266</v>
      </c>
      <c r="F460" s="120">
        <v>3</v>
      </c>
      <c r="G460" s="120">
        <v>0</v>
      </c>
      <c r="H460" s="120">
        <v>2</v>
      </c>
      <c r="I460" s="104"/>
      <c r="J460" s="104" t="s">
        <v>680</v>
      </c>
      <c r="K460" s="104"/>
      <c r="L460" s="104" t="s">
        <v>681</v>
      </c>
      <c r="M460" s="104" t="s">
        <v>680</v>
      </c>
      <c r="N460" s="104" t="s">
        <v>660</v>
      </c>
      <c r="O460" s="104"/>
      <c r="P460" s="104"/>
      <c r="Q460" s="104"/>
      <c r="R460" s="123">
        <f t="shared" si="42"/>
        <v>0</v>
      </c>
      <c r="S460" s="123">
        <f t="shared" si="43"/>
        <v>0</v>
      </c>
      <c r="T460" s="123">
        <f t="shared" si="44"/>
        <v>0</v>
      </c>
      <c r="U460" s="123">
        <f t="shared" si="45"/>
        <v>0</v>
      </c>
      <c r="V460" s="123">
        <f t="shared" si="46"/>
        <v>0</v>
      </c>
      <c r="W460" s="123">
        <f t="shared" si="47"/>
        <v>0</v>
      </c>
      <c r="X460" s="123">
        <f t="shared" si="48"/>
        <v>0</v>
      </c>
      <c r="Y460" s="123">
        <f t="shared" si="49"/>
        <v>0</v>
      </c>
      <c r="Z460" s="123">
        <f t="shared" si="50"/>
        <v>0</v>
      </c>
      <c r="AA460" s="123">
        <f t="shared" si="51"/>
        <v>0</v>
      </c>
      <c r="AB460" s="123" t="str">
        <f t="shared" si="52"/>
        <v/>
      </c>
      <c r="AC460" s="123" t="str">
        <f t="shared" si="53"/>
        <v/>
      </c>
      <c r="AD460" s="123" t="str">
        <f t="shared" si="54"/>
        <v/>
      </c>
      <c r="AE460" s="123" t="str">
        <f t="shared" si="55"/>
        <v/>
      </c>
      <c r="AF460" s="97"/>
      <c r="AG460" s="97"/>
      <c r="AH460" s="97"/>
      <c r="AI460" s="97"/>
      <c r="AJ460" s="97"/>
      <c r="AK460" s="97"/>
      <c r="AM460" s="101">
        <v>1</v>
      </c>
    </row>
    <row r="461" spans="1:39" ht="15.75" customHeight="1" x14ac:dyDescent="0.25">
      <c r="A461" s="119" t="s">
        <v>138</v>
      </c>
      <c r="B461" s="104" t="s">
        <v>692</v>
      </c>
      <c r="C461" s="104" t="s">
        <v>136</v>
      </c>
      <c r="D461" s="104" t="s">
        <v>265</v>
      </c>
      <c r="E461" s="104" t="s">
        <v>266</v>
      </c>
      <c r="F461" s="120">
        <v>1</v>
      </c>
      <c r="G461" s="120">
        <v>3</v>
      </c>
      <c r="H461" s="120">
        <v>0</v>
      </c>
      <c r="I461" s="104" t="s">
        <v>136</v>
      </c>
      <c r="J461" s="104"/>
      <c r="K461" s="104" t="s">
        <v>634</v>
      </c>
      <c r="L461" s="104"/>
      <c r="M461" s="104" t="s">
        <v>635</v>
      </c>
      <c r="N461" s="104"/>
      <c r="O461" s="104"/>
      <c r="P461" s="104"/>
      <c r="Q461" s="104"/>
      <c r="R461" s="123">
        <f t="shared" si="42"/>
        <v>0</v>
      </c>
      <c r="S461" s="123">
        <f t="shared" si="43"/>
        <v>0</v>
      </c>
      <c r="T461" s="123">
        <f t="shared" si="44"/>
        <v>0</v>
      </c>
      <c r="U461" s="123">
        <f t="shared" si="45"/>
        <v>1</v>
      </c>
      <c r="V461" s="123">
        <f t="shared" si="46"/>
        <v>0</v>
      </c>
      <c r="W461" s="123">
        <f t="shared" si="47"/>
        <v>1</v>
      </c>
      <c r="X461" s="123">
        <f t="shared" si="48"/>
        <v>0</v>
      </c>
      <c r="Y461" s="123">
        <f t="shared" si="49"/>
        <v>0</v>
      </c>
      <c r="Z461" s="123">
        <f t="shared" si="50"/>
        <v>0</v>
      </c>
      <c r="AA461" s="123">
        <f t="shared" si="51"/>
        <v>0</v>
      </c>
      <c r="AB461" s="123" t="str">
        <f t="shared" si="52"/>
        <v/>
      </c>
      <c r="AC461" s="123" t="str">
        <f t="shared" si="53"/>
        <v/>
      </c>
      <c r="AD461" s="123" t="str">
        <f t="shared" si="54"/>
        <v/>
      </c>
      <c r="AE461" s="123" t="str">
        <f t="shared" si="55"/>
        <v/>
      </c>
      <c r="AF461" s="97"/>
      <c r="AG461" s="97"/>
      <c r="AH461" s="97"/>
      <c r="AI461" s="97"/>
      <c r="AJ461" s="97"/>
      <c r="AK461" s="97"/>
      <c r="AM461" s="101">
        <v>1</v>
      </c>
    </row>
    <row r="462" spans="1:39" ht="15.75" customHeight="1" x14ac:dyDescent="0.25">
      <c r="A462" s="119" t="s">
        <v>138</v>
      </c>
      <c r="B462" s="104" t="s">
        <v>693</v>
      </c>
      <c r="C462" s="104" t="s">
        <v>637</v>
      </c>
      <c r="D462" s="104" t="s">
        <v>265</v>
      </c>
      <c r="E462" s="104" t="s">
        <v>266</v>
      </c>
      <c r="F462" s="120">
        <v>1</v>
      </c>
      <c r="G462" s="120">
        <v>3</v>
      </c>
      <c r="H462" s="120">
        <v>0</v>
      </c>
      <c r="I462" s="104" t="s">
        <v>637</v>
      </c>
      <c r="J462" s="104"/>
      <c r="K462" s="104" t="s">
        <v>638</v>
      </c>
      <c r="L462" s="104"/>
      <c r="M462" s="104" t="s">
        <v>637</v>
      </c>
      <c r="N462" s="104" t="s">
        <v>639</v>
      </c>
      <c r="O462" s="104" t="s">
        <v>640</v>
      </c>
      <c r="P462" s="104" t="s">
        <v>641</v>
      </c>
      <c r="Q462" s="104" t="s">
        <v>642</v>
      </c>
      <c r="R462" s="123">
        <f t="shared" si="42"/>
        <v>0</v>
      </c>
      <c r="S462" s="123">
        <f t="shared" si="43"/>
        <v>0</v>
      </c>
      <c r="T462" s="123">
        <f t="shared" si="44"/>
        <v>0</v>
      </c>
      <c r="U462" s="123">
        <f t="shared" si="45"/>
        <v>0</v>
      </c>
      <c r="V462" s="123">
        <f t="shared" si="46"/>
        <v>1</v>
      </c>
      <c r="W462" s="123">
        <f t="shared" si="47"/>
        <v>1</v>
      </c>
      <c r="X462" s="123">
        <f t="shared" si="48"/>
        <v>0</v>
      </c>
      <c r="Y462" s="123">
        <f t="shared" si="49"/>
        <v>0</v>
      </c>
      <c r="Z462" s="123">
        <f t="shared" si="50"/>
        <v>0</v>
      </c>
      <c r="AA462" s="123">
        <f t="shared" si="51"/>
        <v>0</v>
      </c>
      <c r="AB462" s="123" t="str">
        <f t="shared" si="52"/>
        <v/>
      </c>
      <c r="AC462" s="123" t="str">
        <f t="shared" si="53"/>
        <v/>
      </c>
      <c r="AD462" s="123" t="str">
        <f t="shared" si="54"/>
        <v/>
      </c>
      <c r="AE462" s="123" t="str">
        <f t="shared" si="55"/>
        <v/>
      </c>
      <c r="AF462" s="97"/>
      <c r="AG462" s="97"/>
      <c r="AH462" s="97"/>
      <c r="AI462" s="97"/>
      <c r="AJ462" s="97"/>
      <c r="AK462" s="97"/>
      <c r="AM462" s="101">
        <v>1</v>
      </c>
    </row>
    <row r="463" spans="1:39" ht="15.75" customHeight="1" x14ac:dyDescent="0.25">
      <c r="A463" s="119" t="s">
        <v>138</v>
      </c>
      <c r="B463" s="104" t="s">
        <v>694</v>
      </c>
      <c r="C463" s="104" t="s">
        <v>644</v>
      </c>
      <c r="D463" s="104" t="s">
        <v>265</v>
      </c>
      <c r="E463" s="104" t="s">
        <v>266</v>
      </c>
      <c r="F463" s="120">
        <v>2</v>
      </c>
      <c r="G463" s="120">
        <v>2</v>
      </c>
      <c r="H463" s="120">
        <v>0</v>
      </c>
      <c r="I463" s="104" t="s">
        <v>644</v>
      </c>
      <c r="J463" s="104"/>
      <c r="K463" s="104" t="s">
        <v>645</v>
      </c>
      <c r="L463" s="104"/>
      <c r="M463" s="104" t="s">
        <v>644</v>
      </c>
      <c r="N463" s="104" t="s">
        <v>646</v>
      </c>
      <c r="O463" s="104" t="s">
        <v>647</v>
      </c>
      <c r="P463" s="104" t="s">
        <v>648</v>
      </c>
      <c r="Q463" s="104" t="s">
        <v>649</v>
      </c>
      <c r="R463" s="123">
        <f t="shared" si="42"/>
        <v>0</v>
      </c>
      <c r="S463" s="123">
        <f t="shared" si="43"/>
        <v>0</v>
      </c>
      <c r="T463" s="123">
        <f t="shared" si="44"/>
        <v>0</v>
      </c>
      <c r="U463" s="123">
        <f t="shared" si="45"/>
        <v>1</v>
      </c>
      <c r="V463" s="123">
        <f t="shared" si="46"/>
        <v>0</v>
      </c>
      <c r="W463" s="123">
        <f t="shared" si="47"/>
        <v>0</v>
      </c>
      <c r="X463" s="123">
        <f t="shared" si="48"/>
        <v>0</v>
      </c>
      <c r="Y463" s="123">
        <f t="shared" si="49"/>
        <v>0</v>
      </c>
      <c r="Z463" s="123">
        <f t="shared" si="50"/>
        <v>0</v>
      </c>
      <c r="AA463" s="123">
        <f t="shared" si="51"/>
        <v>0</v>
      </c>
      <c r="AB463" s="123" t="str">
        <f t="shared" si="52"/>
        <v/>
      </c>
      <c r="AC463" s="123" t="str">
        <f t="shared" si="53"/>
        <v/>
      </c>
      <c r="AD463" s="123" t="str">
        <f t="shared" si="54"/>
        <v/>
      </c>
      <c r="AE463" s="123" t="str">
        <f t="shared" si="55"/>
        <v/>
      </c>
      <c r="AF463" s="97"/>
      <c r="AG463" s="97"/>
      <c r="AH463" s="97"/>
      <c r="AI463" s="97"/>
      <c r="AJ463" s="97"/>
      <c r="AK463" s="97"/>
      <c r="AM463" s="101">
        <v>1</v>
      </c>
    </row>
    <row r="464" spans="1:39" ht="15.75" customHeight="1" x14ac:dyDescent="0.25">
      <c r="A464" s="119" t="s">
        <v>138</v>
      </c>
      <c r="B464" s="104" t="s">
        <v>695</v>
      </c>
      <c r="C464" s="104" t="s">
        <v>651</v>
      </c>
      <c r="D464" s="104" t="s">
        <v>265</v>
      </c>
      <c r="E464" s="104" t="s">
        <v>266</v>
      </c>
      <c r="F464" s="120">
        <v>2</v>
      </c>
      <c r="G464" s="120">
        <v>2</v>
      </c>
      <c r="H464" s="120">
        <v>0</v>
      </c>
      <c r="I464" s="104" t="s">
        <v>651</v>
      </c>
      <c r="J464" s="104"/>
      <c r="K464" s="104" t="s">
        <v>652</v>
      </c>
      <c r="L464" s="104"/>
      <c r="M464" s="104" t="s">
        <v>651</v>
      </c>
      <c r="N464" s="104" t="s">
        <v>653</v>
      </c>
      <c r="O464" s="104" t="s">
        <v>654</v>
      </c>
      <c r="P464" s="104" t="s">
        <v>655</v>
      </c>
      <c r="Q464" s="104" t="s">
        <v>656</v>
      </c>
      <c r="R464" s="123">
        <f t="shared" si="42"/>
        <v>0</v>
      </c>
      <c r="S464" s="123">
        <f t="shared" si="43"/>
        <v>0</v>
      </c>
      <c r="T464" s="123">
        <f t="shared" si="44"/>
        <v>0</v>
      </c>
      <c r="U464" s="123">
        <f t="shared" si="45"/>
        <v>0</v>
      </c>
      <c r="V464" s="123">
        <f t="shared" si="46"/>
        <v>0</v>
      </c>
      <c r="W464" s="123">
        <f t="shared" si="47"/>
        <v>0</v>
      </c>
      <c r="X464" s="123">
        <f t="shared" si="48"/>
        <v>0</v>
      </c>
      <c r="Y464" s="123">
        <f t="shared" si="49"/>
        <v>0</v>
      </c>
      <c r="Z464" s="123">
        <f t="shared" si="50"/>
        <v>0</v>
      </c>
      <c r="AA464" s="123">
        <f t="shared" si="51"/>
        <v>0</v>
      </c>
      <c r="AB464" s="123" t="str">
        <f t="shared" si="52"/>
        <v/>
      </c>
      <c r="AC464" s="123" t="str">
        <f t="shared" si="53"/>
        <v/>
      </c>
      <c r="AD464" s="123" t="str">
        <f t="shared" si="54"/>
        <v/>
      </c>
      <c r="AE464" s="123" t="str">
        <f t="shared" si="55"/>
        <v/>
      </c>
      <c r="AF464" s="97"/>
      <c r="AG464" s="97"/>
      <c r="AH464" s="97"/>
      <c r="AI464" s="97"/>
      <c r="AJ464" s="97"/>
      <c r="AK464" s="97"/>
      <c r="AM464" s="101">
        <v>1</v>
      </c>
    </row>
    <row r="465" spans="1:39" ht="15.75" customHeight="1" x14ac:dyDescent="0.25">
      <c r="A465" s="119" t="s">
        <v>138</v>
      </c>
      <c r="B465" s="104" t="s">
        <v>696</v>
      </c>
      <c r="C465" s="104" t="s">
        <v>658</v>
      </c>
      <c r="D465" s="104" t="s">
        <v>265</v>
      </c>
      <c r="E465" s="104" t="s">
        <v>266</v>
      </c>
      <c r="F465" s="120">
        <v>3</v>
      </c>
      <c r="G465" s="120">
        <v>2</v>
      </c>
      <c r="H465" s="120">
        <v>0</v>
      </c>
      <c r="I465" s="104" t="s">
        <v>658</v>
      </c>
      <c r="J465" s="104"/>
      <c r="K465" s="104" t="s">
        <v>659</v>
      </c>
      <c r="L465" s="104"/>
      <c r="M465" s="104" t="s">
        <v>658</v>
      </c>
      <c r="N465" s="104" t="s">
        <v>660</v>
      </c>
      <c r="O465" s="104"/>
      <c r="P465" s="104"/>
      <c r="Q465" s="104"/>
      <c r="R465" s="123">
        <f t="shared" si="42"/>
        <v>0</v>
      </c>
      <c r="S465" s="123">
        <f t="shared" si="43"/>
        <v>0</v>
      </c>
      <c r="T465" s="123">
        <f t="shared" si="44"/>
        <v>0</v>
      </c>
      <c r="U465" s="123">
        <f t="shared" si="45"/>
        <v>0</v>
      </c>
      <c r="V465" s="123">
        <f t="shared" si="46"/>
        <v>0</v>
      </c>
      <c r="W465" s="123">
        <f t="shared" si="47"/>
        <v>0</v>
      </c>
      <c r="X465" s="123">
        <f t="shared" si="48"/>
        <v>0</v>
      </c>
      <c r="Y465" s="123">
        <f t="shared" si="49"/>
        <v>0</v>
      </c>
      <c r="Z465" s="123">
        <f t="shared" si="50"/>
        <v>0</v>
      </c>
      <c r="AA465" s="123">
        <f t="shared" si="51"/>
        <v>0</v>
      </c>
      <c r="AB465" s="123" t="str">
        <f t="shared" si="52"/>
        <v/>
      </c>
      <c r="AC465" s="123" t="str">
        <f t="shared" si="53"/>
        <v/>
      </c>
      <c r="AD465" s="123" t="str">
        <f t="shared" si="54"/>
        <v/>
      </c>
      <c r="AE465" s="123" t="str">
        <f t="shared" si="55"/>
        <v/>
      </c>
      <c r="AF465" s="97"/>
      <c r="AG465" s="97"/>
      <c r="AH465" s="97"/>
      <c r="AI465" s="97"/>
      <c r="AJ465" s="97"/>
      <c r="AK465" s="97"/>
      <c r="AM465" s="101">
        <v>1</v>
      </c>
    </row>
    <row r="466" spans="1:39" ht="15.75" customHeight="1" x14ac:dyDescent="0.25">
      <c r="A466" s="119" t="s">
        <v>138</v>
      </c>
      <c r="B466" s="104" t="s">
        <v>697</v>
      </c>
      <c r="C466" s="104" t="s">
        <v>662</v>
      </c>
      <c r="D466" s="104" t="s">
        <v>301</v>
      </c>
      <c r="E466" s="104" t="s">
        <v>266</v>
      </c>
      <c r="F466" s="120">
        <v>1</v>
      </c>
      <c r="G466" s="120">
        <v>0</v>
      </c>
      <c r="H466" s="120">
        <v>3</v>
      </c>
      <c r="I466" s="104"/>
      <c r="J466" s="104" t="s">
        <v>662</v>
      </c>
      <c r="K466" s="104"/>
      <c r="L466" s="104" t="s">
        <v>663</v>
      </c>
      <c r="M466" s="104" t="s">
        <v>662</v>
      </c>
      <c r="N466" s="104" t="s">
        <v>664</v>
      </c>
      <c r="O466" s="104" t="s">
        <v>415</v>
      </c>
      <c r="P466" s="104"/>
      <c r="Q466" s="104"/>
      <c r="R466" s="123">
        <f t="shared" si="42"/>
        <v>0</v>
      </c>
      <c r="S466" s="123">
        <f t="shared" si="43"/>
        <v>0</v>
      </c>
      <c r="T466" s="123">
        <f t="shared" si="44"/>
        <v>1</v>
      </c>
      <c r="U466" s="123">
        <f t="shared" si="45"/>
        <v>1</v>
      </c>
      <c r="V466" s="123">
        <f t="shared" si="46"/>
        <v>1</v>
      </c>
      <c r="W466" s="123">
        <f t="shared" si="47"/>
        <v>1</v>
      </c>
      <c r="X466" s="123">
        <f t="shared" si="48"/>
        <v>0</v>
      </c>
      <c r="Y466" s="123">
        <f t="shared" si="49"/>
        <v>0</v>
      </c>
      <c r="Z466" s="123">
        <f t="shared" si="50"/>
        <v>0</v>
      </c>
      <c r="AA466" s="123">
        <f t="shared" si="51"/>
        <v>0</v>
      </c>
      <c r="AB466" s="123" t="str">
        <f t="shared" si="52"/>
        <v/>
      </c>
      <c r="AC466" s="123" t="str">
        <f t="shared" si="53"/>
        <v/>
      </c>
      <c r="AD466" s="123" t="str">
        <f t="shared" si="54"/>
        <v/>
      </c>
      <c r="AE466" s="123" t="str">
        <f t="shared" si="55"/>
        <v/>
      </c>
      <c r="AF466" s="97"/>
      <c r="AG466" s="97"/>
      <c r="AH466" s="97"/>
      <c r="AI466" s="97"/>
      <c r="AJ466" s="97"/>
      <c r="AK466" s="97"/>
      <c r="AM466" s="101">
        <v>1</v>
      </c>
    </row>
    <row r="467" spans="1:39" ht="15.75" customHeight="1" x14ac:dyDescent="0.25">
      <c r="A467" s="119" t="s">
        <v>138</v>
      </c>
      <c r="B467" s="104" t="s">
        <v>698</v>
      </c>
      <c r="C467" s="104" t="s">
        <v>637</v>
      </c>
      <c r="D467" s="104" t="s">
        <v>301</v>
      </c>
      <c r="E467" s="104" t="s">
        <v>266</v>
      </c>
      <c r="F467" s="120">
        <v>1</v>
      </c>
      <c r="G467" s="120">
        <v>0</v>
      </c>
      <c r="H467" s="120">
        <v>3</v>
      </c>
      <c r="I467" s="104"/>
      <c r="J467" s="104" t="s">
        <v>637</v>
      </c>
      <c r="K467" s="104"/>
      <c r="L467" s="104" t="s">
        <v>666</v>
      </c>
      <c r="M467" s="104" t="s">
        <v>637</v>
      </c>
      <c r="N467" s="104" t="s">
        <v>639</v>
      </c>
      <c r="O467" s="104" t="s">
        <v>640</v>
      </c>
      <c r="P467" s="104" t="s">
        <v>641</v>
      </c>
      <c r="Q467" s="104" t="s">
        <v>642</v>
      </c>
      <c r="R467" s="123">
        <f t="shared" si="42"/>
        <v>0</v>
      </c>
      <c r="S467" s="123">
        <f t="shared" si="43"/>
        <v>0</v>
      </c>
      <c r="T467" s="123">
        <f t="shared" si="44"/>
        <v>0</v>
      </c>
      <c r="U467" s="123">
        <f t="shared" si="45"/>
        <v>0</v>
      </c>
      <c r="V467" s="123">
        <f t="shared" si="46"/>
        <v>1</v>
      </c>
      <c r="W467" s="123">
        <f t="shared" si="47"/>
        <v>1</v>
      </c>
      <c r="X467" s="123">
        <f t="shared" si="48"/>
        <v>0</v>
      </c>
      <c r="Y467" s="123">
        <f t="shared" si="49"/>
        <v>0</v>
      </c>
      <c r="Z467" s="123">
        <f t="shared" si="50"/>
        <v>0</v>
      </c>
      <c r="AA467" s="123">
        <f t="shared" si="51"/>
        <v>0</v>
      </c>
      <c r="AB467" s="123" t="str">
        <f t="shared" si="52"/>
        <v/>
      </c>
      <c r="AC467" s="123" t="str">
        <f t="shared" si="53"/>
        <v/>
      </c>
      <c r="AD467" s="123" t="str">
        <f t="shared" si="54"/>
        <v/>
      </c>
      <c r="AE467" s="123" t="str">
        <f t="shared" si="55"/>
        <v/>
      </c>
      <c r="AF467" s="97"/>
      <c r="AG467" s="97"/>
      <c r="AH467" s="97"/>
      <c r="AI467" s="97"/>
      <c r="AJ467" s="97"/>
      <c r="AK467" s="97"/>
      <c r="AM467" s="101">
        <v>1</v>
      </c>
    </row>
    <row r="468" spans="1:39" ht="15.75" customHeight="1" x14ac:dyDescent="0.25">
      <c r="A468" s="119" t="s">
        <v>138</v>
      </c>
      <c r="B468" s="104" t="s">
        <v>699</v>
      </c>
      <c r="C468" s="104" t="s">
        <v>668</v>
      </c>
      <c r="D468" s="104" t="s">
        <v>301</v>
      </c>
      <c r="E468" s="104" t="s">
        <v>266</v>
      </c>
      <c r="F468" s="120">
        <v>2</v>
      </c>
      <c r="G468" s="120">
        <v>0</v>
      </c>
      <c r="H468" s="120">
        <v>2</v>
      </c>
      <c r="I468" s="104"/>
      <c r="J468" s="104" t="s">
        <v>668</v>
      </c>
      <c r="K468" s="104"/>
      <c r="L468" s="104" t="s">
        <v>669</v>
      </c>
      <c r="M468" s="104" t="s">
        <v>668</v>
      </c>
      <c r="N468" s="104" t="s">
        <v>646</v>
      </c>
      <c r="O468" s="104" t="s">
        <v>647</v>
      </c>
      <c r="P468" s="104" t="s">
        <v>670</v>
      </c>
      <c r="Q468" s="104" t="s">
        <v>671</v>
      </c>
      <c r="R468" s="123">
        <f t="shared" si="42"/>
        <v>0</v>
      </c>
      <c r="S468" s="123">
        <f t="shared" si="43"/>
        <v>0</v>
      </c>
      <c r="T468" s="123">
        <f t="shared" si="44"/>
        <v>0</v>
      </c>
      <c r="U468" s="123">
        <f t="shared" si="45"/>
        <v>1</v>
      </c>
      <c r="V468" s="123">
        <f t="shared" si="46"/>
        <v>0</v>
      </c>
      <c r="W468" s="123">
        <f t="shared" si="47"/>
        <v>0</v>
      </c>
      <c r="X468" s="123">
        <f t="shared" si="48"/>
        <v>0</v>
      </c>
      <c r="Y468" s="123">
        <f t="shared" si="49"/>
        <v>0</v>
      </c>
      <c r="Z468" s="123">
        <f t="shared" si="50"/>
        <v>0</v>
      </c>
      <c r="AA468" s="123">
        <f t="shared" si="51"/>
        <v>0</v>
      </c>
      <c r="AB468" s="123" t="str">
        <f t="shared" si="52"/>
        <v/>
      </c>
      <c r="AC468" s="123" t="str">
        <f t="shared" si="53"/>
        <v/>
      </c>
      <c r="AD468" s="123" t="str">
        <f t="shared" si="54"/>
        <v/>
      </c>
      <c r="AE468" s="123" t="str">
        <f t="shared" si="55"/>
        <v/>
      </c>
      <c r="AF468" s="97"/>
      <c r="AG468" s="97"/>
      <c r="AH468" s="97"/>
      <c r="AI468" s="97"/>
      <c r="AJ468" s="97"/>
      <c r="AK468" s="97"/>
      <c r="AM468" s="101">
        <v>1</v>
      </c>
    </row>
    <row r="469" spans="1:39" ht="15.75" customHeight="1" x14ac:dyDescent="0.25">
      <c r="A469" s="119" t="s">
        <v>138</v>
      </c>
      <c r="B469" s="104" t="s">
        <v>700</v>
      </c>
      <c r="C469" s="104" t="s">
        <v>673</v>
      </c>
      <c r="D469" s="104" t="s">
        <v>301</v>
      </c>
      <c r="E469" s="104" t="s">
        <v>266</v>
      </c>
      <c r="F469" s="120">
        <v>2</v>
      </c>
      <c r="G469" s="120">
        <v>0</v>
      </c>
      <c r="H469" s="120">
        <v>2</v>
      </c>
      <c r="I469" s="104"/>
      <c r="J469" s="104" t="s">
        <v>673</v>
      </c>
      <c r="K469" s="104"/>
      <c r="L469" s="104" t="s">
        <v>674</v>
      </c>
      <c r="M469" s="104" t="s">
        <v>673</v>
      </c>
      <c r="N469" s="104" t="s">
        <v>675</v>
      </c>
      <c r="O469" s="104" t="s">
        <v>676</v>
      </c>
      <c r="P469" s="104" t="s">
        <v>677</v>
      </c>
      <c r="Q469" s="104" t="s">
        <v>678</v>
      </c>
      <c r="R469" s="123">
        <f t="shared" si="42"/>
        <v>0</v>
      </c>
      <c r="S469" s="123">
        <f t="shared" si="43"/>
        <v>0</v>
      </c>
      <c r="T469" s="123">
        <f t="shared" si="44"/>
        <v>0</v>
      </c>
      <c r="U469" s="123">
        <f t="shared" si="45"/>
        <v>0</v>
      </c>
      <c r="V469" s="123">
        <f t="shared" si="46"/>
        <v>0</v>
      </c>
      <c r="W469" s="123">
        <f t="shared" si="47"/>
        <v>0</v>
      </c>
      <c r="X469" s="123">
        <f t="shared" si="48"/>
        <v>0</v>
      </c>
      <c r="Y469" s="123">
        <f t="shared" si="49"/>
        <v>0</v>
      </c>
      <c r="Z469" s="123">
        <f t="shared" si="50"/>
        <v>0</v>
      </c>
      <c r="AA469" s="123">
        <f t="shared" si="51"/>
        <v>0</v>
      </c>
      <c r="AB469" s="123" t="str">
        <f t="shared" si="52"/>
        <v/>
      </c>
      <c r="AC469" s="123" t="str">
        <f t="shared" si="53"/>
        <v/>
      </c>
      <c r="AD469" s="123" t="str">
        <f t="shared" si="54"/>
        <v/>
      </c>
      <c r="AE469" s="123" t="str">
        <f t="shared" si="55"/>
        <v/>
      </c>
      <c r="AF469" s="97"/>
      <c r="AG469" s="97"/>
      <c r="AH469" s="97"/>
      <c r="AI469" s="97"/>
      <c r="AJ469" s="97"/>
      <c r="AK469" s="97"/>
      <c r="AM469" s="101">
        <v>1</v>
      </c>
    </row>
    <row r="470" spans="1:39" ht="15.75" customHeight="1" x14ac:dyDescent="0.25">
      <c r="A470" s="119" t="s">
        <v>138</v>
      </c>
      <c r="B470" s="104" t="s">
        <v>701</v>
      </c>
      <c r="C470" s="104" t="s">
        <v>680</v>
      </c>
      <c r="D470" s="104" t="s">
        <v>301</v>
      </c>
      <c r="E470" s="104" t="s">
        <v>266</v>
      </c>
      <c r="F470" s="120">
        <v>3</v>
      </c>
      <c r="G470" s="120">
        <v>0</v>
      </c>
      <c r="H470" s="120">
        <v>2</v>
      </c>
      <c r="I470" s="104"/>
      <c r="J470" s="104" t="s">
        <v>680</v>
      </c>
      <c r="K470" s="104"/>
      <c r="L470" s="104" t="s">
        <v>681</v>
      </c>
      <c r="M470" s="104" t="s">
        <v>680</v>
      </c>
      <c r="N470" s="104" t="s">
        <v>660</v>
      </c>
      <c r="O470" s="104"/>
      <c r="P470" s="104"/>
      <c r="Q470" s="104"/>
      <c r="R470" s="123">
        <f t="shared" si="42"/>
        <v>0</v>
      </c>
      <c r="S470" s="123">
        <f t="shared" si="43"/>
        <v>0</v>
      </c>
      <c r="T470" s="123">
        <f t="shared" si="44"/>
        <v>0</v>
      </c>
      <c r="U470" s="123">
        <f t="shared" si="45"/>
        <v>0</v>
      </c>
      <c r="V470" s="123">
        <f t="shared" si="46"/>
        <v>0</v>
      </c>
      <c r="W470" s="123">
        <f t="shared" si="47"/>
        <v>0</v>
      </c>
      <c r="X470" s="123">
        <f t="shared" si="48"/>
        <v>0</v>
      </c>
      <c r="Y470" s="123">
        <f t="shared" si="49"/>
        <v>0</v>
      </c>
      <c r="Z470" s="123">
        <f t="shared" si="50"/>
        <v>0</v>
      </c>
      <c r="AA470" s="123">
        <f t="shared" si="51"/>
        <v>0</v>
      </c>
      <c r="AB470" s="123" t="str">
        <f t="shared" si="52"/>
        <v/>
      </c>
      <c r="AC470" s="123" t="str">
        <f t="shared" si="53"/>
        <v/>
      </c>
      <c r="AD470" s="123" t="str">
        <f t="shared" si="54"/>
        <v/>
      </c>
      <c r="AE470" s="123" t="str">
        <f t="shared" si="55"/>
        <v/>
      </c>
      <c r="AF470" s="97"/>
      <c r="AG470" s="97"/>
      <c r="AH470" s="97"/>
      <c r="AI470" s="97"/>
      <c r="AJ470" s="97"/>
      <c r="AK470" s="97"/>
      <c r="AM470" s="101">
        <v>1</v>
      </c>
    </row>
    <row r="471" spans="1:39" ht="15.75" customHeight="1" x14ac:dyDescent="0.25">
      <c r="A471" s="119" t="s">
        <v>139</v>
      </c>
      <c r="B471" s="104" t="s">
        <v>702</v>
      </c>
      <c r="C471" s="104" t="s">
        <v>136</v>
      </c>
      <c r="D471" s="104" t="s">
        <v>265</v>
      </c>
      <c r="E471" s="104" t="s">
        <v>266</v>
      </c>
      <c r="F471" s="120">
        <v>1</v>
      </c>
      <c r="G471" s="120">
        <v>3</v>
      </c>
      <c r="H471" s="120">
        <v>0</v>
      </c>
      <c r="I471" s="104" t="s">
        <v>136</v>
      </c>
      <c r="J471" s="104"/>
      <c r="K471" s="104" t="s">
        <v>634</v>
      </c>
      <c r="L471" s="104"/>
      <c r="M471" s="104" t="s">
        <v>635</v>
      </c>
      <c r="N471" s="104"/>
      <c r="O471" s="104"/>
      <c r="P471" s="104"/>
      <c r="Q471" s="104"/>
      <c r="R471" s="123">
        <f t="shared" si="42"/>
        <v>0</v>
      </c>
      <c r="S471" s="123">
        <f t="shared" si="43"/>
        <v>0</v>
      </c>
      <c r="T471" s="123">
        <f t="shared" si="44"/>
        <v>0</v>
      </c>
      <c r="U471" s="123">
        <f t="shared" si="45"/>
        <v>1</v>
      </c>
      <c r="V471" s="123">
        <f t="shared" si="46"/>
        <v>0</v>
      </c>
      <c r="W471" s="123">
        <f t="shared" si="47"/>
        <v>1</v>
      </c>
      <c r="X471" s="123">
        <f t="shared" si="48"/>
        <v>0</v>
      </c>
      <c r="Y471" s="123">
        <f t="shared" si="49"/>
        <v>0</v>
      </c>
      <c r="Z471" s="123">
        <f t="shared" si="50"/>
        <v>0</v>
      </c>
      <c r="AA471" s="123">
        <f t="shared" si="51"/>
        <v>0</v>
      </c>
      <c r="AB471" s="123" t="str">
        <f t="shared" si="52"/>
        <v/>
      </c>
      <c r="AC471" s="123" t="str">
        <f t="shared" si="53"/>
        <v/>
      </c>
      <c r="AD471" s="123" t="str">
        <f t="shared" si="54"/>
        <v/>
      </c>
      <c r="AE471" s="123" t="str">
        <f t="shared" si="55"/>
        <v/>
      </c>
      <c r="AF471" s="97"/>
      <c r="AG471" s="97"/>
      <c r="AH471" s="97"/>
      <c r="AI471" s="97"/>
      <c r="AJ471" s="97"/>
      <c r="AK471" s="97"/>
      <c r="AM471" s="101">
        <v>1</v>
      </c>
    </row>
    <row r="472" spans="1:39" ht="15.75" customHeight="1" x14ac:dyDescent="0.25">
      <c r="A472" s="119" t="s">
        <v>139</v>
      </c>
      <c r="B472" s="104" t="s">
        <v>703</v>
      </c>
      <c r="C472" s="104" t="s">
        <v>637</v>
      </c>
      <c r="D472" s="104" t="s">
        <v>265</v>
      </c>
      <c r="E472" s="104" t="s">
        <v>266</v>
      </c>
      <c r="F472" s="120">
        <v>1</v>
      </c>
      <c r="G472" s="120">
        <v>3</v>
      </c>
      <c r="H472" s="120">
        <v>0</v>
      </c>
      <c r="I472" s="104" t="s">
        <v>637</v>
      </c>
      <c r="J472" s="104"/>
      <c r="K472" s="104" t="s">
        <v>638</v>
      </c>
      <c r="L472" s="104"/>
      <c r="M472" s="104" t="s">
        <v>637</v>
      </c>
      <c r="N472" s="104" t="s">
        <v>639</v>
      </c>
      <c r="O472" s="104" t="s">
        <v>640</v>
      </c>
      <c r="P472" s="104" t="s">
        <v>641</v>
      </c>
      <c r="Q472" s="104" t="s">
        <v>642</v>
      </c>
      <c r="R472" s="123">
        <f t="shared" si="42"/>
        <v>0</v>
      </c>
      <c r="S472" s="123">
        <f t="shared" si="43"/>
        <v>0</v>
      </c>
      <c r="T472" s="123">
        <f t="shared" si="44"/>
        <v>0</v>
      </c>
      <c r="U472" s="123">
        <f t="shared" si="45"/>
        <v>0</v>
      </c>
      <c r="V472" s="123">
        <f t="shared" si="46"/>
        <v>1</v>
      </c>
      <c r="W472" s="123">
        <f t="shared" si="47"/>
        <v>1</v>
      </c>
      <c r="X472" s="123">
        <f t="shared" si="48"/>
        <v>0</v>
      </c>
      <c r="Y472" s="123">
        <f t="shared" si="49"/>
        <v>0</v>
      </c>
      <c r="Z472" s="123">
        <f t="shared" si="50"/>
        <v>0</v>
      </c>
      <c r="AA472" s="123">
        <f t="shared" si="51"/>
        <v>0</v>
      </c>
      <c r="AB472" s="123" t="str">
        <f t="shared" si="52"/>
        <v/>
      </c>
      <c r="AC472" s="123" t="str">
        <f t="shared" si="53"/>
        <v/>
      </c>
      <c r="AD472" s="123" t="str">
        <f t="shared" si="54"/>
        <v/>
      </c>
      <c r="AE472" s="123" t="str">
        <f t="shared" si="55"/>
        <v/>
      </c>
      <c r="AF472" s="97"/>
      <c r="AG472" s="97"/>
      <c r="AH472" s="97"/>
      <c r="AI472" s="97"/>
      <c r="AJ472" s="97"/>
      <c r="AK472" s="97"/>
      <c r="AM472" s="101">
        <v>1</v>
      </c>
    </row>
    <row r="473" spans="1:39" ht="15.75" customHeight="1" x14ac:dyDescent="0.25">
      <c r="A473" s="119" t="s">
        <v>139</v>
      </c>
      <c r="B473" s="104" t="s">
        <v>704</v>
      </c>
      <c r="C473" s="104" t="s">
        <v>644</v>
      </c>
      <c r="D473" s="104" t="s">
        <v>265</v>
      </c>
      <c r="E473" s="104" t="s">
        <v>266</v>
      </c>
      <c r="F473" s="120">
        <v>2</v>
      </c>
      <c r="G473" s="120">
        <v>2</v>
      </c>
      <c r="H473" s="120">
        <v>0</v>
      </c>
      <c r="I473" s="104" t="s">
        <v>644</v>
      </c>
      <c r="J473" s="104"/>
      <c r="K473" s="104" t="s">
        <v>645</v>
      </c>
      <c r="L473" s="104"/>
      <c r="M473" s="104" t="s">
        <v>644</v>
      </c>
      <c r="N473" s="104" t="s">
        <v>646</v>
      </c>
      <c r="O473" s="104" t="s">
        <v>647</v>
      </c>
      <c r="P473" s="104" t="s">
        <v>648</v>
      </c>
      <c r="Q473" s="104" t="s">
        <v>649</v>
      </c>
      <c r="R473" s="123">
        <f t="shared" si="42"/>
        <v>0</v>
      </c>
      <c r="S473" s="123">
        <f t="shared" si="43"/>
        <v>0</v>
      </c>
      <c r="T473" s="123">
        <f t="shared" si="44"/>
        <v>0</v>
      </c>
      <c r="U473" s="123">
        <f t="shared" si="45"/>
        <v>1</v>
      </c>
      <c r="V473" s="123">
        <f t="shared" si="46"/>
        <v>0</v>
      </c>
      <c r="W473" s="123">
        <f t="shared" si="47"/>
        <v>0</v>
      </c>
      <c r="X473" s="123">
        <f t="shared" si="48"/>
        <v>0</v>
      </c>
      <c r="Y473" s="123">
        <f t="shared" si="49"/>
        <v>0</v>
      </c>
      <c r="Z473" s="123">
        <f t="shared" si="50"/>
        <v>0</v>
      </c>
      <c r="AA473" s="123">
        <f t="shared" si="51"/>
        <v>0</v>
      </c>
      <c r="AB473" s="123" t="str">
        <f t="shared" si="52"/>
        <v/>
      </c>
      <c r="AC473" s="123" t="str">
        <f t="shared" si="53"/>
        <v/>
      </c>
      <c r="AD473" s="123" t="str">
        <f t="shared" si="54"/>
        <v/>
      </c>
      <c r="AE473" s="123" t="str">
        <f t="shared" si="55"/>
        <v/>
      </c>
      <c r="AF473" s="97"/>
      <c r="AG473" s="97"/>
      <c r="AH473" s="97"/>
      <c r="AI473" s="97"/>
      <c r="AJ473" s="97"/>
      <c r="AK473" s="97"/>
      <c r="AM473" s="101">
        <v>1</v>
      </c>
    </row>
    <row r="474" spans="1:39" ht="15.75" customHeight="1" x14ac:dyDescent="0.25">
      <c r="A474" s="119" t="s">
        <v>139</v>
      </c>
      <c r="B474" s="104" t="s">
        <v>705</v>
      </c>
      <c r="C474" s="104" t="s">
        <v>651</v>
      </c>
      <c r="D474" s="104" t="s">
        <v>265</v>
      </c>
      <c r="E474" s="104" t="s">
        <v>266</v>
      </c>
      <c r="F474" s="120">
        <v>2</v>
      </c>
      <c r="G474" s="120">
        <v>2</v>
      </c>
      <c r="H474" s="120">
        <v>0</v>
      </c>
      <c r="I474" s="104" t="s">
        <v>651</v>
      </c>
      <c r="J474" s="104"/>
      <c r="K474" s="104" t="s">
        <v>652</v>
      </c>
      <c r="L474" s="104"/>
      <c r="M474" s="104" t="s">
        <v>651</v>
      </c>
      <c r="N474" s="104" t="s">
        <v>653</v>
      </c>
      <c r="O474" s="104" t="s">
        <v>654</v>
      </c>
      <c r="P474" s="104" t="s">
        <v>655</v>
      </c>
      <c r="Q474" s="104" t="s">
        <v>656</v>
      </c>
      <c r="R474" s="123">
        <f t="shared" si="42"/>
        <v>0</v>
      </c>
      <c r="S474" s="123">
        <f t="shared" si="43"/>
        <v>0</v>
      </c>
      <c r="T474" s="123">
        <f t="shared" si="44"/>
        <v>0</v>
      </c>
      <c r="U474" s="123">
        <f t="shared" si="45"/>
        <v>0</v>
      </c>
      <c r="V474" s="123">
        <f t="shared" si="46"/>
        <v>0</v>
      </c>
      <c r="W474" s="123">
        <f t="shared" si="47"/>
        <v>0</v>
      </c>
      <c r="X474" s="123">
        <f t="shared" si="48"/>
        <v>0</v>
      </c>
      <c r="Y474" s="123">
        <f t="shared" si="49"/>
        <v>0</v>
      </c>
      <c r="Z474" s="123">
        <f t="shared" si="50"/>
        <v>0</v>
      </c>
      <c r="AA474" s="123">
        <f t="shared" si="51"/>
        <v>0</v>
      </c>
      <c r="AB474" s="123" t="str">
        <f t="shared" si="52"/>
        <v/>
      </c>
      <c r="AC474" s="123" t="str">
        <f t="shared" si="53"/>
        <v/>
      </c>
      <c r="AD474" s="123" t="str">
        <f t="shared" si="54"/>
        <v/>
      </c>
      <c r="AE474" s="123" t="str">
        <f t="shared" si="55"/>
        <v/>
      </c>
      <c r="AF474" s="97"/>
      <c r="AG474" s="97"/>
      <c r="AH474" s="97"/>
      <c r="AI474" s="97"/>
      <c r="AJ474" s="97"/>
      <c r="AK474" s="97"/>
      <c r="AM474" s="101">
        <v>1</v>
      </c>
    </row>
    <row r="475" spans="1:39" ht="15.75" customHeight="1" x14ac:dyDescent="0.25">
      <c r="A475" s="119" t="s">
        <v>139</v>
      </c>
      <c r="B475" s="104" t="s">
        <v>706</v>
      </c>
      <c r="C475" s="104" t="s">
        <v>658</v>
      </c>
      <c r="D475" s="104" t="s">
        <v>265</v>
      </c>
      <c r="E475" s="104" t="s">
        <v>266</v>
      </c>
      <c r="F475" s="120">
        <v>3</v>
      </c>
      <c r="G475" s="120">
        <v>2</v>
      </c>
      <c r="H475" s="120">
        <v>0</v>
      </c>
      <c r="I475" s="104" t="s">
        <v>658</v>
      </c>
      <c r="J475" s="104"/>
      <c r="K475" s="104" t="s">
        <v>659</v>
      </c>
      <c r="L475" s="104"/>
      <c r="M475" s="104" t="s">
        <v>658</v>
      </c>
      <c r="N475" s="104" t="s">
        <v>660</v>
      </c>
      <c r="O475" s="104"/>
      <c r="P475" s="104"/>
      <c r="Q475" s="104"/>
      <c r="R475" s="123">
        <f t="shared" si="42"/>
        <v>0</v>
      </c>
      <c r="S475" s="123">
        <f t="shared" si="43"/>
        <v>0</v>
      </c>
      <c r="T475" s="123">
        <f t="shared" si="44"/>
        <v>0</v>
      </c>
      <c r="U475" s="123">
        <f t="shared" si="45"/>
        <v>0</v>
      </c>
      <c r="V475" s="123">
        <f t="shared" si="46"/>
        <v>0</v>
      </c>
      <c r="W475" s="123">
        <f t="shared" si="47"/>
        <v>0</v>
      </c>
      <c r="X475" s="123">
        <f t="shared" si="48"/>
        <v>0</v>
      </c>
      <c r="Y475" s="123">
        <f t="shared" si="49"/>
        <v>0</v>
      </c>
      <c r="Z475" s="123">
        <f t="shared" si="50"/>
        <v>0</v>
      </c>
      <c r="AA475" s="123">
        <f t="shared" si="51"/>
        <v>0</v>
      </c>
      <c r="AB475" s="123" t="str">
        <f t="shared" si="52"/>
        <v/>
      </c>
      <c r="AC475" s="123" t="str">
        <f t="shared" si="53"/>
        <v/>
      </c>
      <c r="AD475" s="123" t="str">
        <f t="shared" si="54"/>
        <v/>
      </c>
      <c r="AE475" s="123" t="str">
        <f t="shared" si="55"/>
        <v/>
      </c>
      <c r="AF475" s="97"/>
      <c r="AG475" s="97"/>
      <c r="AH475" s="97"/>
      <c r="AI475" s="97"/>
      <c r="AJ475" s="97"/>
      <c r="AK475" s="97"/>
      <c r="AM475" s="101">
        <v>1</v>
      </c>
    </row>
    <row r="476" spans="1:39" ht="15.75" customHeight="1" x14ac:dyDescent="0.25">
      <c r="A476" s="119" t="s">
        <v>139</v>
      </c>
      <c r="B476" s="104" t="s">
        <v>707</v>
      </c>
      <c r="C476" s="104" t="s">
        <v>662</v>
      </c>
      <c r="D476" s="104" t="s">
        <v>301</v>
      </c>
      <c r="E476" s="104" t="s">
        <v>266</v>
      </c>
      <c r="F476" s="120">
        <v>1</v>
      </c>
      <c r="G476" s="120">
        <v>0</v>
      </c>
      <c r="H476" s="120">
        <v>3</v>
      </c>
      <c r="I476" s="104"/>
      <c r="J476" s="104" t="s">
        <v>662</v>
      </c>
      <c r="K476" s="104"/>
      <c r="L476" s="104" t="s">
        <v>663</v>
      </c>
      <c r="M476" s="104" t="s">
        <v>662</v>
      </c>
      <c r="N476" s="104" t="s">
        <v>664</v>
      </c>
      <c r="O476" s="104" t="s">
        <v>415</v>
      </c>
      <c r="P476" s="104"/>
      <c r="Q476" s="104"/>
      <c r="R476" s="123">
        <f t="shared" si="42"/>
        <v>0</v>
      </c>
      <c r="S476" s="123">
        <f t="shared" si="43"/>
        <v>0</v>
      </c>
      <c r="T476" s="123">
        <f t="shared" si="44"/>
        <v>1</v>
      </c>
      <c r="U476" s="123">
        <f t="shared" si="45"/>
        <v>1</v>
      </c>
      <c r="V476" s="123">
        <f t="shared" si="46"/>
        <v>1</v>
      </c>
      <c r="W476" s="123">
        <f t="shared" si="47"/>
        <v>1</v>
      </c>
      <c r="X476" s="123">
        <f t="shared" si="48"/>
        <v>0</v>
      </c>
      <c r="Y476" s="123">
        <f t="shared" si="49"/>
        <v>0</v>
      </c>
      <c r="Z476" s="123">
        <f t="shared" si="50"/>
        <v>0</v>
      </c>
      <c r="AA476" s="123">
        <f t="shared" si="51"/>
        <v>0</v>
      </c>
      <c r="AB476" s="123" t="str">
        <f t="shared" si="52"/>
        <v/>
      </c>
      <c r="AC476" s="123" t="str">
        <f t="shared" si="53"/>
        <v/>
      </c>
      <c r="AD476" s="123" t="str">
        <f t="shared" si="54"/>
        <v/>
      </c>
      <c r="AE476" s="123" t="str">
        <f t="shared" si="55"/>
        <v/>
      </c>
      <c r="AF476" s="97"/>
      <c r="AG476" s="97"/>
      <c r="AH476" s="97"/>
      <c r="AI476" s="97"/>
      <c r="AJ476" s="97"/>
      <c r="AK476" s="97"/>
      <c r="AM476" s="101">
        <v>1</v>
      </c>
    </row>
    <row r="477" spans="1:39" ht="15.75" customHeight="1" x14ac:dyDescent="0.25">
      <c r="A477" s="119" t="s">
        <v>139</v>
      </c>
      <c r="B477" s="104" t="s">
        <v>708</v>
      </c>
      <c r="C477" s="104" t="s">
        <v>637</v>
      </c>
      <c r="D477" s="104" t="s">
        <v>301</v>
      </c>
      <c r="E477" s="104" t="s">
        <v>266</v>
      </c>
      <c r="F477" s="120">
        <v>1</v>
      </c>
      <c r="G477" s="120">
        <v>0</v>
      </c>
      <c r="H477" s="120">
        <v>3</v>
      </c>
      <c r="I477" s="104"/>
      <c r="J477" s="104" t="s">
        <v>637</v>
      </c>
      <c r="K477" s="104"/>
      <c r="L477" s="104" t="s">
        <v>666</v>
      </c>
      <c r="M477" s="104" t="s">
        <v>637</v>
      </c>
      <c r="N477" s="104" t="s">
        <v>639</v>
      </c>
      <c r="O477" s="104" t="s">
        <v>640</v>
      </c>
      <c r="P477" s="104" t="s">
        <v>641</v>
      </c>
      <c r="Q477" s="104" t="s">
        <v>642</v>
      </c>
      <c r="R477" s="123">
        <f t="shared" si="42"/>
        <v>0</v>
      </c>
      <c r="S477" s="123">
        <f t="shared" si="43"/>
        <v>0</v>
      </c>
      <c r="T477" s="123">
        <f t="shared" si="44"/>
        <v>0</v>
      </c>
      <c r="U477" s="123">
        <f t="shared" si="45"/>
        <v>0</v>
      </c>
      <c r="V477" s="123">
        <f t="shared" si="46"/>
        <v>1</v>
      </c>
      <c r="W477" s="123">
        <f t="shared" si="47"/>
        <v>1</v>
      </c>
      <c r="X477" s="123">
        <f t="shared" si="48"/>
        <v>0</v>
      </c>
      <c r="Y477" s="123">
        <f t="shared" si="49"/>
        <v>0</v>
      </c>
      <c r="Z477" s="123">
        <f t="shared" si="50"/>
        <v>0</v>
      </c>
      <c r="AA477" s="123">
        <f t="shared" si="51"/>
        <v>0</v>
      </c>
      <c r="AB477" s="123" t="str">
        <f t="shared" si="52"/>
        <v/>
      </c>
      <c r="AC477" s="123" t="str">
        <f t="shared" si="53"/>
        <v/>
      </c>
      <c r="AD477" s="123" t="str">
        <f t="shared" si="54"/>
        <v/>
      </c>
      <c r="AE477" s="123" t="str">
        <f t="shared" si="55"/>
        <v/>
      </c>
      <c r="AF477" s="97"/>
      <c r="AG477" s="97"/>
      <c r="AH477" s="97"/>
      <c r="AI477" s="97"/>
      <c r="AJ477" s="97"/>
      <c r="AK477" s="97"/>
      <c r="AM477" s="101">
        <v>1</v>
      </c>
    </row>
    <row r="478" spans="1:39" ht="15.75" customHeight="1" x14ac:dyDescent="0.25">
      <c r="A478" s="119" t="s">
        <v>139</v>
      </c>
      <c r="B478" s="104" t="s">
        <v>709</v>
      </c>
      <c r="C478" s="104" t="s">
        <v>668</v>
      </c>
      <c r="D478" s="104" t="s">
        <v>301</v>
      </c>
      <c r="E478" s="104" t="s">
        <v>266</v>
      </c>
      <c r="F478" s="120">
        <v>2</v>
      </c>
      <c r="G478" s="120">
        <v>0</v>
      </c>
      <c r="H478" s="120">
        <v>2</v>
      </c>
      <c r="I478" s="104"/>
      <c r="J478" s="104" t="s">
        <v>668</v>
      </c>
      <c r="K478" s="104"/>
      <c r="L478" s="104" t="s">
        <v>669</v>
      </c>
      <c r="M478" s="104" t="s">
        <v>668</v>
      </c>
      <c r="N478" s="104" t="s">
        <v>646</v>
      </c>
      <c r="O478" s="104" t="s">
        <v>647</v>
      </c>
      <c r="P478" s="104" t="s">
        <v>670</v>
      </c>
      <c r="Q478" s="104" t="s">
        <v>671</v>
      </c>
      <c r="R478" s="123">
        <f t="shared" si="42"/>
        <v>0</v>
      </c>
      <c r="S478" s="123">
        <f t="shared" si="43"/>
        <v>0</v>
      </c>
      <c r="T478" s="123">
        <f t="shared" si="44"/>
        <v>0</v>
      </c>
      <c r="U478" s="123">
        <f t="shared" si="45"/>
        <v>1</v>
      </c>
      <c r="V478" s="123">
        <f t="shared" si="46"/>
        <v>0</v>
      </c>
      <c r="W478" s="123">
        <f t="shared" si="47"/>
        <v>0</v>
      </c>
      <c r="X478" s="123">
        <f t="shared" si="48"/>
        <v>0</v>
      </c>
      <c r="Y478" s="123">
        <f t="shared" si="49"/>
        <v>0</v>
      </c>
      <c r="Z478" s="123">
        <f t="shared" si="50"/>
        <v>0</v>
      </c>
      <c r="AA478" s="123">
        <f t="shared" si="51"/>
        <v>0</v>
      </c>
      <c r="AB478" s="123" t="str">
        <f t="shared" si="52"/>
        <v/>
      </c>
      <c r="AC478" s="123" t="str">
        <f t="shared" si="53"/>
        <v/>
      </c>
      <c r="AD478" s="123" t="str">
        <f t="shared" si="54"/>
        <v/>
      </c>
      <c r="AE478" s="123" t="str">
        <f t="shared" si="55"/>
        <v/>
      </c>
      <c r="AF478" s="97"/>
      <c r="AG478" s="97"/>
      <c r="AH478" s="97"/>
      <c r="AI478" s="97"/>
      <c r="AJ478" s="97"/>
      <c r="AK478" s="97"/>
      <c r="AM478" s="101">
        <v>1</v>
      </c>
    </row>
    <row r="479" spans="1:39" ht="15.75" customHeight="1" x14ac:dyDescent="0.25">
      <c r="A479" s="119" t="s">
        <v>139</v>
      </c>
      <c r="B479" s="104" t="s">
        <v>710</v>
      </c>
      <c r="C479" s="104" t="s">
        <v>673</v>
      </c>
      <c r="D479" s="104" t="s">
        <v>301</v>
      </c>
      <c r="E479" s="104" t="s">
        <v>266</v>
      </c>
      <c r="F479" s="120">
        <v>2</v>
      </c>
      <c r="G479" s="120">
        <v>0</v>
      </c>
      <c r="H479" s="120">
        <v>2</v>
      </c>
      <c r="I479" s="104"/>
      <c r="J479" s="104" t="s">
        <v>673</v>
      </c>
      <c r="K479" s="104"/>
      <c r="L479" s="104" t="s">
        <v>674</v>
      </c>
      <c r="M479" s="104" t="s">
        <v>673</v>
      </c>
      <c r="N479" s="104" t="s">
        <v>675</v>
      </c>
      <c r="O479" s="104" t="s">
        <v>676</v>
      </c>
      <c r="P479" s="104" t="s">
        <v>677</v>
      </c>
      <c r="Q479" s="104" t="s">
        <v>678</v>
      </c>
      <c r="R479" s="123">
        <f t="shared" si="42"/>
        <v>0</v>
      </c>
      <c r="S479" s="123">
        <f t="shared" si="43"/>
        <v>0</v>
      </c>
      <c r="T479" s="123">
        <f t="shared" si="44"/>
        <v>0</v>
      </c>
      <c r="U479" s="123">
        <f t="shared" si="45"/>
        <v>0</v>
      </c>
      <c r="V479" s="123">
        <f t="shared" si="46"/>
        <v>0</v>
      </c>
      <c r="W479" s="123">
        <f t="shared" si="47"/>
        <v>0</v>
      </c>
      <c r="X479" s="123">
        <f t="shared" si="48"/>
        <v>0</v>
      </c>
      <c r="Y479" s="123">
        <f t="shared" si="49"/>
        <v>0</v>
      </c>
      <c r="Z479" s="123">
        <f t="shared" si="50"/>
        <v>0</v>
      </c>
      <c r="AA479" s="123">
        <f t="shared" si="51"/>
        <v>0</v>
      </c>
      <c r="AB479" s="123" t="str">
        <f t="shared" si="52"/>
        <v/>
      </c>
      <c r="AC479" s="123" t="str">
        <f t="shared" si="53"/>
        <v/>
      </c>
      <c r="AD479" s="123" t="str">
        <f t="shared" si="54"/>
        <v/>
      </c>
      <c r="AE479" s="123" t="str">
        <f t="shared" si="55"/>
        <v/>
      </c>
      <c r="AF479" s="97"/>
      <c r="AG479" s="97"/>
      <c r="AH479" s="97"/>
      <c r="AI479" s="97"/>
      <c r="AJ479" s="97"/>
      <c r="AK479" s="97"/>
      <c r="AM479" s="101">
        <v>1</v>
      </c>
    </row>
    <row r="480" spans="1:39" ht="15.75" customHeight="1" x14ac:dyDescent="0.25">
      <c r="A480" s="119" t="s">
        <v>139</v>
      </c>
      <c r="B480" s="104" t="s">
        <v>711</v>
      </c>
      <c r="C480" s="104" t="s">
        <v>680</v>
      </c>
      <c r="D480" s="104" t="s">
        <v>301</v>
      </c>
      <c r="E480" s="104" t="s">
        <v>266</v>
      </c>
      <c r="F480" s="120">
        <v>3</v>
      </c>
      <c r="G480" s="120">
        <v>0</v>
      </c>
      <c r="H480" s="120">
        <v>2</v>
      </c>
      <c r="I480" s="104"/>
      <c r="J480" s="104" t="s">
        <v>680</v>
      </c>
      <c r="K480" s="104"/>
      <c r="L480" s="104" t="s">
        <v>681</v>
      </c>
      <c r="M480" s="104" t="s">
        <v>680</v>
      </c>
      <c r="N480" s="104" t="s">
        <v>660</v>
      </c>
      <c r="O480" s="104"/>
      <c r="P480" s="104"/>
      <c r="Q480" s="104"/>
      <c r="R480" s="123">
        <f t="shared" si="42"/>
        <v>0</v>
      </c>
      <c r="S480" s="123">
        <f t="shared" si="43"/>
        <v>0</v>
      </c>
      <c r="T480" s="123">
        <f t="shared" si="44"/>
        <v>0</v>
      </c>
      <c r="U480" s="123">
        <f t="shared" si="45"/>
        <v>0</v>
      </c>
      <c r="V480" s="123">
        <f t="shared" si="46"/>
        <v>0</v>
      </c>
      <c r="W480" s="123">
        <f t="shared" si="47"/>
        <v>0</v>
      </c>
      <c r="X480" s="123">
        <f t="shared" si="48"/>
        <v>0</v>
      </c>
      <c r="Y480" s="123">
        <f t="shared" si="49"/>
        <v>0</v>
      </c>
      <c r="Z480" s="123">
        <f t="shared" si="50"/>
        <v>0</v>
      </c>
      <c r="AA480" s="123">
        <f t="shared" si="51"/>
        <v>0</v>
      </c>
      <c r="AB480" s="123" t="str">
        <f t="shared" si="52"/>
        <v/>
      </c>
      <c r="AC480" s="123" t="str">
        <f t="shared" si="53"/>
        <v/>
      </c>
      <c r="AD480" s="123" t="str">
        <f t="shared" si="54"/>
        <v/>
      </c>
      <c r="AE480" s="123" t="str">
        <f t="shared" si="55"/>
        <v/>
      </c>
      <c r="AF480" s="97"/>
      <c r="AG480" s="97"/>
      <c r="AH480" s="97"/>
      <c r="AI480" s="97"/>
      <c r="AJ480" s="97"/>
      <c r="AK480" s="97"/>
      <c r="AM480" s="101">
        <v>1</v>
      </c>
    </row>
    <row r="481" spans="1:39" ht="15.75" customHeight="1" x14ac:dyDescent="0.25">
      <c r="A481" s="119" t="s">
        <v>140</v>
      </c>
      <c r="B481" s="104" t="s">
        <v>712</v>
      </c>
      <c r="C481" s="104" t="s">
        <v>136</v>
      </c>
      <c r="D481" s="104" t="s">
        <v>265</v>
      </c>
      <c r="E481" s="104" t="s">
        <v>266</v>
      </c>
      <c r="F481" s="120">
        <v>1</v>
      </c>
      <c r="G481" s="120">
        <v>3</v>
      </c>
      <c r="H481" s="120">
        <v>0</v>
      </c>
      <c r="I481" s="104" t="s">
        <v>136</v>
      </c>
      <c r="J481" s="104"/>
      <c r="K481" s="104" t="s">
        <v>634</v>
      </c>
      <c r="L481" s="104"/>
      <c r="M481" s="104" t="s">
        <v>635</v>
      </c>
      <c r="N481" s="104"/>
      <c r="O481" s="104"/>
      <c r="P481" s="104"/>
      <c r="Q481" s="104"/>
      <c r="R481" s="123">
        <f t="shared" si="42"/>
        <v>1</v>
      </c>
      <c r="S481" s="123">
        <f t="shared" si="43"/>
        <v>0</v>
      </c>
      <c r="T481" s="123">
        <f t="shared" si="44"/>
        <v>0</v>
      </c>
      <c r="U481" s="123">
        <f t="shared" si="45"/>
        <v>1</v>
      </c>
      <c r="V481" s="123">
        <f t="shared" si="46"/>
        <v>0</v>
      </c>
      <c r="W481" s="123">
        <f t="shared" si="47"/>
        <v>1</v>
      </c>
      <c r="X481" s="123">
        <f t="shared" si="48"/>
        <v>0</v>
      </c>
      <c r="Y481" s="123">
        <f t="shared" si="49"/>
        <v>3</v>
      </c>
      <c r="Z481" s="123">
        <f t="shared" si="50"/>
        <v>0</v>
      </c>
      <c r="AA481" s="123">
        <f t="shared" si="51"/>
        <v>0</v>
      </c>
      <c r="AB481" s="123">
        <f t="shared" si="52"/>
        <v>10481</v>
      </c>
      <c r="AC481" s="123" t="str">
        <f t="shared" si="53"/>
        <v/>
      </c>
      <c r="AD481" s="123" t="str">
        <f t="shared" si="54"/>
        <v/>
      </c>
      <c r="AE481" s="123" t="str">
        <f t="shared" si="55"/>
        <v/>
      </c>
      <c r="AF481" s="97"/>
      <c r="AG481" s="97"/>
      <c r="AH481" s="97"/>
      <c r="AI481" s="97"/>
      <c r="AJ481" s="97"/>
      <c r="AK481" s="97"/>
      <c r="AM481" s="101">
        <v>1</v>
      </c>
    </row>
    <row r="482" spans="1:39" ht="15.75" customHeight="1" x14ac:dyDescent="0.25">
      <c r="A482" s="119" t="s">
        <v>140</v>
      </c>
      <c r="B482" s="104" t="s">
        <v>713</v>
      </c>
      <c r="C482" s="104" t="s">
        <v>637</v>
      </c>
      <c r="D482" s="104" t="s">
        <v>265</v>
      </c>
      <c r="E482" s="104" t="s">
        <v>266</v>
      </c>
      <c r="F482" s="120">
        <v>1</v>
      </c>
      <c r="G482" s="120">
        <v>3</v>
      </c>
      <c r="H482" s="120">
        <v>0</v>
      </c>
      <c r="I482" s="104" t="s">
        <v>637</v>
      </c>
      <c r="J482" s="104"/>
      <c r="K482" s="104" t="s">
        <v>638</v>
      </c>
      <c r="L482" s="104"/>
      <c r="M482" s="104" t="s">
        <v>637</v>
      </c>
      <c r="N482" s="104" t="s">
        <v>639</v>
      </c>
      <c r="O482" s="104" t="s">
        <v>640</v>
      </c>
      <c r="P482" s="104" t="s">
        <v>641</v>
      </c>
      <c r="Q482" s="104" t="s">
        <v>642</v>
      </c>
      <c r="R482" s="123">
        <f t="shared" si="42"/>
        <v>1</v>
      </c>
      <c r="S482" s="123">
        <f t="shared" si="43"/>
        <v>0</v>
      </c>
      <c r="T482" s="123">
        <f t="shared" si="44"/>
        <v>0</v>
      </c>
      <c r="U482" s="123">
        <f t="shared" si="45"/>
        <v>0</v>
      </c>
      <c r="V482" s="123">
        <f t="shared" si="46"/>
        <v>1</v>
      </c>
      <c r="W482" s="123">
        <f t="shared" si="47"/>
        <v>1</v>
      </c>
      <c r="X482" s="123">
        <f t="shared" si="48"/>
        <v>0</v>
      </c>
      <c r="Y482" s="123">
        <f t="shared" si="49"/>
        <v>0</v>
      </c>
      <c r="Z482" s="123">
        <f t="shared" si="50"/>
        <v>0</v>
      </c>
      <c r="AA482" s="123">
        <f t="shared" si="51"/>
        <v>0</v>
      </c>
      <c r="AB482" s="123">
        <f t="shared" si="52"/>
        <v>10482</v>
      </c>
      <c r="AC482" s="123">
        <f t="shared" si="53"/>
        <v>10482</v>
      </c>
      <c r="AD482" s="123" t="str">
        <f t="shared" si="54"/>
        <v/>
      </c>
      <c r="AE482" s="123" t="str">
        <f t="shared" si="55"/>
        <v/>
      </c>
      <c r="AF482" s="97"/>
      <c r="AG482" s="97"/>
      <c r="AH482" s="97"/>
      <c r="AI482" s="97"/>
      <c r="AJ482" s="97"/>
      <c r="AK482" s="97"/>
      <c r="AM482" s="101">
        <v>1</v>
      </c>
    </row>
    <row r="483" spans="1:39" ht="15.75" customHeight="1" x14ac:dyDescent="0.25">
      <c r="A483" s="119" t="s">
        <v>140</v>
      </c>
      <c r="B483" s="104" t="s">
        <v>714</v>
      </c>
      <c r="C483" s="104" t="s">
        <v>644</v>
      </c>
      <c r="D483" s="104" t="s">
        <v>265</v>
      </c>
      <c r="E483" s="104" t="s">
        <v>266</v>
      </c>
      <c r="F483" s="120">
        <v>2</v>
      </c>
      <c r="G483" s="120">
        <v>2</v>
      </c>
      <c r="H483" s="120">
        <v>0</v>
      </c>
      <c r="I483" s="104" t="s">
        <v>644</v>
      </c>
      <c r="J483" s="104"/>
      <c r="K483" s="104" t="s">
        <v>645</v>
      </c>
      <c r="L483" s="104"/>
      <c r="M483" s="104" t="s">
        <v>644</v>
      </c>
      <c r="N483" s="104" t="s">
        <v>646</v>
      </c>
      <c r="O483" s="104" t="s">
        <v>647</v>
      </c>
      <c r="P483" s="104" t="s">
        <v>648</v>
      </c>
      <c r="Q483" s="104" t="s">
        <v>649</v>
      </c>
      <c r="R483" s="123">
        <f t="shared" si="42"/>
        <v>1</v>
      </c>
      <c r="S483" s="123">
        <f t="shared" si="43"/>
        <v>0</v>
      </c>
      <c r="T483" s="123">
        <f t="shared" si="44"/>
        <v>0</v>
      </c>
      <c r="U483" s="123">
        <f t="shared" si="45"/>
        <v>1</v>
      </c>
      <c r="V483" s="123">
        <f t="shared" si="46"/>
        <v>0</v>
      </c>
      <c r="W483" s="123">
        <f t="shared" si="47"/>
        <v>0</v>
      </c>
      <c r="X483" s="123">
        <f t="shared" si="48"/>
        <v>0</v>
      </c>
      <c r="Y483" s="123">
        <f t="shared" si="49"/>
        <v>2</v>
      </c>
      <c r="Z483" s="123">
        <f t="shared" si="50"/>
        <v>0</v>
      </c>
      <c r="AA483" s="123">
        <f t="shared" si="51"/>
        <v>0</v>
      </c>
      <c r="AB483" s="123">
        <f t="shared" si="52"/>
        <v>20483</v>
      </c>
      <c r="AC483" s="123" t="str">
        <f t="shared" si="53"/>
        <v/>
      </c>
      <c r="AD483" s="123" t="str">
        <f t="shared" si="54"/>
        <v/>
      </c>
      <c r="AE483" s="123" t="str">
        <f t="shared" si="55"/>
        <v/>
      </c>
      <c r="AF483" s="97"/>
      <c r="AG483" s="97"/>
      <c r="AH483" s="97"/>
      <c r="AI483" s="97"/>
      <c r="AJ483" s="97"/>
      <c r="AK483" s="97"/>
      <c r="AM483" s="101">
        <v>1</v>
      </c>
    </row>
    <row r="484" spans="1:39" ht="15.75" customHeight="1" x14ac:dyDescent="0.25">
      <c r="A484" s="119" t="s">
        <v>140</v>
      </c>
      <c r="B484" s="104" t="s">
        <v>715</v>
      </c>
      <c r="C484" s="104" t="s">
        <v>651</v>
      </c>
      <c r="D484" s="104" t="s">
        <v>265</v>
      </c>
      <c r="E484" s="104" t="s">
        <v>266</v>
      </c>
      <c r="F484" s="120">
        <v>2</v>
      </c>
      <c r="G484" s="120">
        <v>2</v>
      </c>
      <c r="H484" s="120">
        <v>0</v>
      </c>
      <c r="I484" s="104" t="s">
        <v>651</v>
      </c>
      <c r="J484" s="104"/>
      <c r="K484" s="104" t="s">
        <v>652</v>
      </c>
      <c r="L484" s="104"/>
      <c r="M484" s="104" t="s">
        <v>651</v>
      </c>
      <c r="N484" s="104" t="s">
        <v>653</v>
      </c>
      <c r="O484" s="104" t="s">
        <v>654</v>
      </c>
      <c r="P484" s="104" t="s">
        <v>655</v>
      </c>
      <c r="Q484" s="104" t="s">
        <v>656</v>
      </c>
      <c r="R484" s="123">
        <f t="shared" si="42"/>
        <v>1</v>
      </c>
      <c r="S484" s="123">
        <f t="shared" si="43"/>
        <v>0</v>
      </c>
      <c r="T484" s="123">
        <f t="shared" si="44"/>
        <v>0</v>
      </c>
      <c r="U484" s="123">
        <f t="shared" si="45"/>
        <v>0</v>
      </c>
      <c r="V484" s="123">
        <f t="shared" si="46"/>
        <v>0</v>
      </c>
      <c r="W484" s="123">
        <f t="shared" si="47"/>
        <v>0</v>
      </c>
      <c r="X484" s="123">
        <f t="shared" si="48"/>
        <v>0</v>
      </c>
      <c r="Y484" s="123">
        <f t="shared" si="49"/>
        <v>0</v>
      </c>
      <c r="Z484" s="123">
        <f t="shared" si="50"/>
        <v>0</v>
      </c>
      <c r="AA484" s="123">
        <f t="shared" si="51"/>
        <v>0</v>
      </c>
      <c r="AB484" s="123">
        <f t="shared" si="52"/>
        <v>20484</v>
      </c>
      <c r="AC484" s="123">
        <f t="shared" si="53"/>
        <v>20484</v>
      </c>
      <c r="AD484" s="123" t="str">
        <f t="shared" si="54"/>
        <v/>
      </c>
      <c r="AE484" s="123" t="str">
        <f t="shared" si="55"/>
        <v/>
      </c>
      <c r="AF484" s="97"/>
      <c r="AG484" s="97"/>
      <c r="AH484" s="97"/>
      <c r="AI484" s="97"/>
      <c r="AJ484" s="97"/>
      <c r="AK484" s="97"/>
      <c r="AM484" s="101">
        <v>1</v>
      </c>
    </row>
    <row r="485" spans="1:39" ht="15.75" customHeight="1" x14ac:dyDescent="0.25">
      <c r="A485" s="119" t="s">
        <v>140</v>
      </c>
      <c r="B485" s="104" t="s">
        <v>716</v>
      </c>
      <c r="C485" s="104" t="s">
        <v>658</v>
      </c>
      <c r="D485" s="104" t="s">
        <v>265</v>
      </c>
      <c r="E485" s="104" t="s">
        <v>266</v>
      </c>
      <c r="F485" s="120">
        <v>3</v>
      </c>
      <c r="G485" s="120">
        <v>2</v>
      </c>
      <c r="H485" s="120">
        <v>0</v>
      </c>
      <c r="I485" s="104" t="s">
        <v>658</v>
      </c>
      <c r="J485" s="104"/>
      <c r="K485" s="104" t="s">
        <v>659</v>
      </c>
      <c r="L485" s="104"/>
      <c r="M485" s="104" t="s">
        <v>658</v>
      </c>
      <c r="N485" s="104" t="s">
        <v>660</v>
      </c>
      <c r="O485" s="104"/>
      <c r="P485" s="104"/>
      <c r="Q485" s="104"/>
      <c r="R485" s="123">
        <f t="shared" si="42"/>
        <v>1</v>
      </c>
      <c r="S485" s="123">
        <f t="shared" si="43"/>
        <v>0</v>
      </c>
      <c r="T485" s="123">
        <f t="shared" si="44"/>
        <v>0</v>
      </c>
      <c r="U485" s="123">
        <f t="shared" si="45"/>
        <v>0</v>
      </c>
      <c r="V485" s="123">
        <f t="shared" si="46"/>
        <v>0</v>
      </c>
      <c r="W485" s="123">
        <f t="shared" si="47"/>
        <v>0</v>
      </c>
      <c r="X485" s="123">
        <f t="shared" si="48"/>
        <v>0</v>
      </c>
      <c r="Y485" s="123">
        <f t="shared" si="49"/>
        <v>0</v>
      </c>
      <c r="Z485" s="123">
        <f t="shared" si="50"/>
        <v>0</v>
      </c>
      <c r="AA485" s="123">
        <f t="shared" si="51"/>
        <v>0</v>
      </c>
      <c r="AB485" s="123">
        <f t="shared" si="52"/>
        <v>30485</v>
      </c>
      <c r="AC485" s="123">
        <f t="shared" si="53"/>
        <v>30485</v>
      </c>
      <c r="AD485" s="123" t="str">
        <f t="shared" si="54"/>
        <v/>
      </c>
      <c r="AE485" s="123" t="str">
        <f t="shared" si="55"/>
        <v/>
      </c>
      <c r="AF485" s="97"/>
      <c r="AG485" s="97"/>
      <c r="AH485" s="97"/>
      <c r="AI485" s="97"/>
      <c r="AJ485" s="97"/>
      <c r="AK485" s="97"/>
      <c r="AM485" s="101">
        <v>1</v>
      </c>
    </row>
    <row r="486" spans="1:39" ht="15.75" customHeight="1" x14ac:dyDescent="0.25">
      <c r="A486" s="119" t="s">
        <v>140</v>
      </c>
      <c r="B486" s="104" t="s">
        <v>717</v>
      </c>
      <c r="C486" s="104" t="s">
        <v>662</v>
      </c>
      <c r="D486" s="104" t="s">
        <v>301</v>
      </c>
      <c r="E486" s="104" t="s">
        <v>266</v>
      </c>
      <c r="F486" s="120">
        <v>1</v>
      </c>
      <c r="G486" s="120">
        <v>0</v>
      </c>
      <c r="H486" s="120">
        <v>3</v>
      </c>
      <c r="I486" s="104"/>
      <c r="J486" s="104" t="s">
        <v>662</v>
      </c>
      <c r="K486" s="104"/>
      <c r="L486" s="104" t="s">
        <v>663</v>
      </c>
      <c r="M486" s="104" t="s">
        <v>662</v>
      </c>
      <c r="N486" s="104" t="s">
        <v>664</v>
      </c>
      <c r="O486" s="104" t="s">
        <v>415</v>
      </c>
      <c r="P486" s="104"/>
      <c r="Q486" s="104"/>
      <c r="R486" s="123">
        <f t="shared" si="42"/>
        <v>0</v>
      </c>
      <c r="S486" s="123">
        <f t="shared" si="43"/>
        <v>1</v>
      </c>
      <c r="T486" s="123">
        <f t="shared" si="44"/>
        <v>1</v>
      </c>
      <c r="U486" s="123">
        <f t="shared" si="45"/>
        <v>1</v>
      </c>
      <c r="V486" s="123">
        <f t="shared" si="46"/>
        <v>1</v>
      </c>
      <c r="W486" s="123">
        <f t="shared" si="47"/>
        <v>1</v>
      </c>
      <c r="X486" s="123">
        <f t="shared" si="48"/>
        <v>0</v>
      </c>
      <c r="Y486" s="123">
        <f t="shared" si="49"/>
        <v>0</v>
      </c>
      <c r="Z486" s="123">
        <f t="shared" si="50"/>
        <v>3</v>
      </c>
      <c r="AA486" s="123">
        <f t="shared" si="51"/>
        <v>3</v>
      </c>
      <c r="AB486" s="123" t="str">
        <f t="shared" si="52"/>
        <v/>
      </c>
      <c r="AC486" s="123" t="str">
        <f t="shared" si="53"/>
        <v/>
      </c>
      <c r="AD486" s="123" t="str">
        <f t="shared" si="54"/>
        <v/>
      </c>
      <c r="AE486" s="123" t="str">
        <f t="shared" si="55"/>
        <v/>
      </c>
      <c r="AF486" s="97"/>
      <c r="AG486" s="97"/>
      <c r="AH486" s="97"/>
      <c r="AI486" s="97"/>
      <c r="AJ486" s="97"/>
      <c r="AK486" s="97"/>
      <c r="AM486" s="101">
        <v>1</v>
      </c>
    </row>
    <row r="487" spans="1:39" ht="15.75" customHeight="1" x14ac:dyDescent="0.25">
      <c r="A487" s="119" t="s">
        <v>140</v>
      </c>
      <c r="B487" s="104" t="s">
        <v>718</v>
      </c>
      <c r="C487" s="104" t="s">
        <v>637</v>
      </c>
      <c r="D487" s="104" t="s">
        <v>301</v>
      </c>
      <c r="E487" s="104" t="s">
        <v>266</v>
      </c>
      <c r="F487" s="120">
        <v>1</v>
      </c>
      <c r="G487" s="120">
        <v>0</v>
      </c>
      <c r="H487" s="120">
        <v>3</v>
      </c>
      <c r="I487" s="104"/>
      <c r="J487" s="104" t="s">
        <v>637</v>
      </c>
      <c r="K487" s="104"/>
      <c r="L487" s="104" t="s">
        <v>666</v>
      </c>
      <c r="M487" s="104" t="s">
        <v>637</v>
      </c>
      <c r="N487" s="104" t="s">
        <v>639</v>
      </c>
      <c r="O487" s="104" t="s">
        <v>640</v>
      </c>
      <c r="P487" s="104" t="s">
        <v>641</v>
      </c>
      <c r="Q487" s="104" t="s">
        <v>642</v>
      </c>
      <c r="R487" s="123">
        <f t="shared" si="42"/>
        <v>0</v>
      </c>
      <c r="S487" s="123">
        <f t="shared" si="43"/>
        <v>1</v>
      </c>
      <c r="T487" s="123">
        <f t="shared" si="44"/>
        <v>0</v>
      </c>
      <c r="U487" s="123">
        <f t="shared" si="45"/>
        <v>0</v>
      </c>
      <c r="V487" s="123">
        <f t="shared" si="46"/>
        <v>1</v>
      </c>
      <c r="W487" s="123">
        <f t="shared" si="47"/>
        <v>1</v>
      </c>
      <c r="X487" s="123">
        <f t="shared" si="48"/>
        <v>0</v>
      </c>
      <c r="Y487" s="123">
        <f t="shared" si="49"/>
        <v>0</v>
      </c>
      <c r="Z487" s="123">
        <f t="shared" si="50"/>
        <v>3</v>
      </c>
      <c r="AA487" s="123">
        <f t="shared" si="51"/>
        <v>3</v>
      </c>
      <c r="AB487" s="123" t="str">
        <f t="shared" si="52"/>
        <v/>
      </c>
      <c r="AC487" s="123" t="str">
        <f t="shared" si="53"/>
        <v/>
      </c>
      <c r="AD487" s="123" t="str">
        <f t="shared" si="54"/>
        <v/>
      </c>
      <c r="AE487" s="123" t="str">
        <f t="shared" si="55"/>
        <v/>
      </c>
      <c r="AF487" s="97"/>
      <c r="AG487" s="97"/>
      <c r="AH487" s="97"/>
      <c r="AI487" s="97"/>
      <c r="AJ487" s="97"/>
      <c r="AK487" s="97"/>
      <c r="AM487" s="101">
        <v>1</v>
      </c>
    </row>
    <row r="488" spans="1:39" ht="15.75" customHeight="1" x14ac:dyDescent="0.25">
      <c r="A488" s="119" t="s">
        <v>140</v>
      </c>
      <c r="B488" s="104" t="s">
        <v>719</v>
      </c>
      <c r="C488" s="104" t="s">
        <v>668</v>
      </c>
      <c r="D488" s="104" t="s">
        <v>301</v>
      </c>
      <c r="E488" s="104" t="s">
        <v>266</v>
      </c>
      <c r="F488" s="120">
        <v>2</v>
      </c>
      <c r="G488" s="120">
        <v>0</v>
      </c>
      <c r="H488" s="120">
        <v>2</v>
      </c>
      <c r="I488" s="104"/>
      <c r="J488" s="104" t="s">
        <v>668</v>
      </c>
      <c r="K488" s="104"/>
      <c r="L488" s="104" t="s">
        <v>669</v>
      </c>
      <c r="M488" s="104" t="s">
        <v>668</v>
      </c>
      <c r="N488" s="104" t="s">
        <v>646</v>
      </c>
      <c r="O488" s="104" t="s">
        <v>647</v>
      </c>
      <c r="P488" s="104" t="s">
        <v>670</v>
      </c>
      <c r="Q488" s="104" t="s">
        <v>671</v>
      </c>
      <c r="R488" s="123">
        <f t="shared" si="42"/>
        <v>0</v>
      </c>
      <c r="S488" s="123">
        <f t="shared" si="43"/>
        <v>1</v>
      </c>
      <c r="T488" s="123">
        <f t="shared" si="44"/>
        <v>0</v>
      </c>
      <c r="U488" s="123">
        <f t="shared" si="45"/>
        <v>1</v>
      </c>
      <c r="V488" s="123">
        <f t="shared" si="46"/>
        <v>0</v>
      </c>
      <c r="W488" s="123">
        <f t="shared" si="47"/>
        <v>0</v>
      </c>
      <c r="X488" s="123">
        <f t="shared" si="48"/>
        <v>0</v>
      </c>
      <c r="Y488" s="123">
        <f t="shared" si="49"/>
        <v>0</v>
      </c>
      <c r="Z488" s="123">
        <f t="shared" si="50"/>
        <v>0</v>
      </c>
      <c r="AA488" s="123">
        <f t="shared" si="51"/>
        <v>0</v>
      </c>
      <c r="AB488" s="123" t="str">
        <f t="shared" si="52"/>
        <v/>
      </c>
      <c r="AC488" s="123" t="str">
        <f t="shared" si="53"/>
        <v/>
      </c>
      <c r="AD488" s="123">
        <f t="shared" si="54"/>
        <v>20488</v>
      </c>
      <c r="AE488" s="123">
        <f t="shared" si="55"/>
        <v>20488</v>
      </c>
      <c r="AF488" s="97"/>
      <c r="AG488" s="97"/>
      <c r="AH488" s="97"/>
      <c r="AI488" s="97"/>
      <c r="AJ488" s="97"/>
      <c r="AK488" s="97"/>
      <c r="AM488" s="101">
        <v>1</v>
      </c>
    </row>
    <row r="489" spans="1:39" ht="15.75" customHeight="1" x14ac:dyDescent="0.25">
      <c r="A489" s="119" t="s">
        <v>140</v>
      </c>
      <c r="B489" s="104" t="s">
        <v>720</v>
      </c>
      <c r="C489" s="104" t="s">
        <v>673</v>
      </c>
      <c r="D489" s="104" t="s">
        <v>301</v>
      </c>
      <c r="E489" s="104" t="s">
        <v>266</v>
      </c>
      <c r="F489" s="120">
        <v>2</v>
      </c>
      <c r="G489" s="120">
        <v>0</v>
      </c>
      <c r="H489" s="120">
        <v>2</v>
      </c>
      <c r="I489" s="104"/>
      <c r="J489" s="104" t="s">
        <v>673</v>
      </c>
      <c r="K489" s="104"/>
      <c r="L489" s="104" t="s">
        <v>674</v>
      </c>
      <c r="M489" s="104" t="s">
        <v>673</v>
      </c>
      <c r="N489" s="104" t="s">
        <v>675</v>
      </c>
      <c r="O489" s="104" t="s">
        <v>676</v>
      </c>
      <c r="P489" s="104" t="s">
        <v>677</v>
      </c>
      <c r="Q489" s="104" t="s">
        <v>678</v>
      </c>
      <c r="R489" s="123">
        <f t="shared" si="42"/>
        <v>0</v>
      </c>
      <c r="S489" s="123">
        <f t="shared" si="43"/>
        <v>1</v>
      </c>
      <c r="T489" s="123">
        <f t="shared" si="44"/>
        <v>0</v>
      </c>
      <c r="U489" s="123">
        <f t="shared" si="45"/>
        <v>0</v>
      </c>
      <c r="V489" s="123">
        <f t="shared" si="46"/>
        <v>0</v>
      </c>
      <c r="W489" s="123">
        <f t="shared" si="47"/>
        <v>0</v>
      </c>
      <c r="X489" s="123">
        <f t="shared" si="48"/>
        <v>0</v>
      </c>
      <c r="Y489" s="123">
        <f t="shared" si="49"/>
        <v>0</v>
      </c>
      <c r="Z489" s="123">
        <f t="shared" si="50"/>
        <v>0</v>
      </c>
      <c r="AA489" s="123">
        <f t="shared" si="51"/>
        <v>0</v>
      </c>
      <c r="AB489" s="123" t="str">
        <f t="shared" si="52"/>
        <v/>
      </c>
      <c r="AC489" s="123" t="str">
        <f t="shared" si="53"/>
        <v/>
      </c>
      <c r="AD489" s="123">
        <f t="shared" si="54"/>
        <v>20489</v>
      </c>
      <c r="AE489" s="123">
        <f t="shared" si="55"/>
        <v>20489</v>
      </c>
      <c r="AF489" s="97"/>
      <c r="AG489" s="97"/>
      <c r="AH489" s="97"/>
      <c r="AI489" s="97"/>
      <c r="AJ489" s="97"/>
      <c r="AK489" s="97"/>
      <c r="AM489" s="101">
        <v>1</v>
      </c>
    </row>
    <row r="490" spans="1:39" ht="15.75" customHeight="1" x14ac:dyDescent="0.25">
      <c r="A490" s="119" t="s">
        <v>140</v>
      </c>
      <c r="B490" s="104" t="s">
        <v>721</v>
      </c>
      <c r="C490" s="104" t="s">
        <v>680</v>
      </c>
      <c r="D490" s="104" t="s">
        <v>301</v>
      </c>
      <c r="E490" s="104" t="s">
        <v>266</v>
      </c>
      <c r="F490" s="120">
        <v>3</v>
      </c>
      <c r="G490" s="120">
        <v>0</v>
      </c>
      <c r="H490" s="120">
        <v>2</v>
      </c>
      <c r="I490" s="104"/>
      <c r="J490" s="104" t="s">
        <v>680</v>
      </c>
      <c r="K490" s="104"/>
      <c r="L490" s="104" t="s">
        <v>681</v>
      </c>
      <c r="M490" s="104" t="s">
        <v>680</v>
      </c>
      <c r="N490" s="104" t="s">
        <v>660</v>
      </c>
      <c r="O490" s="104"/>
      <c r="P490" s="104"/>
      <c r="Q490" s="104"/>
      <c r="R490" s="123">
        <f t="shared" si="42"/>
        <v>0</v>
      </c>
      <c r="S490" s="123">
        <f t="shared" si="43"/>
        <v>1</v>
      </c>
      <c r="T490" s="123">
        <f t="shared" si="44"/>
        <v>0</v>
      </c>
      <c r="U490" s="123">
        <f t="shared" si="45"/>
        <v>0</v>
      </c>
      <c r="V490" s="123">
        <f t="shared" si="46"/>
        <v>0</v>
      </c>
      <c r="W490" s="123">
        <f t="shared" si="47"/>
        <v>0</v>
      </c>
      <c r="X490" s="123">
        <f t="shared" si="48"/>
        <v>0</v>
      </c>
      <c r="Y490" s="123">
        <f t="shared" si="49"/>
        <v>0</v>
      </c>
      <c r="Z490" s="123">
        <f t="shared" si="50"/>
        <v>0</v>
      </c>
      <c r="AA490" s="123">
        <f t="shared" si="51"/>
        <v>0</v>
      </c>
      <c r="AB490" s="123" t="str">
        <f t="shared" si="52"/>
        <v/>
      </c>
      <c r="AC490" s="123" t="str">
        <f t="shared" si="53"/>
        <v/>
      </c>
      <c r="AD490" s="123">
        <f t="shared" si="54"/>
        <v>30490</v>
      </c>
      <c r="AE490" s="123">
        <f t="shared" si="55"/>
        <v>30490</v>
      </c>
      <c r="AF490" s="97"/>
      <c r="AG490" s="97"/>
      <c r="AH490" s="97"/>
      <c r="AI490" s="97"/>
      <c r="AJ490" s="97"/>
      <c r="AK490" s="97"/>
      <c r="AM490" s="101">
        <v>1</v>
      </c>
    </row>
    <row r="491" spans="1:39" ht="15.75" customHeight="1" x14ac:dyDescent="0.25">
      <c r="A491" s="119" t="s">
        <v>141</v>
      </c>
      <c r="B491" s="104" t="s">
        <v>722</v>
      </c>
      <c r="C491" s="104" t="s">
        <v>723</v>
      </c>
      <c r="D491" s="104" t="s">
        <v>265</v>
      </c>
      <c r="E491" s="104" t="s">
        <v>266</v>
      </c>
      <c r="F491" s="120">
        <v>1</v>
      </c>
      <c r="G491" s="120">
        <v>3</v>
      </c>
      <c r="H491" s="120">
        <v>0</v>
      </c>
      <c r="I491" s="104" t="s">
        <v>723</v>
      </c>
      <c r="J491" s="104"/>
      <c r="K491" s="104" t="s">
        <v>724</v>
      </c>
      <c r="L491" s="104"/>
      <c r="M491" s="104" t="s">
        <v>723</v>
      </c>
      <c r="N491" s="104" t="s">
        <v>725</v>
      </c>
      <c r="O491" s="104" t="s">
        <v>726</v>
      </c>
      <c r="P491" s="104" t="s">
        <v>727</v>
      </c>
      <c r="Q491" s="104" t="s">
        <v>728</v>
      </c>
      <c r="R491" s="123">
        <f t="shared" si="42"/>
        <v>0</v>
      </c>
      <c r="S491" s="123">
        <f t="shared" si="43"/>
        <v>0</v>
      </c>
      <c r="T491" s="123">
        <f t="shared" si="44"/>
        <v>0</v>
      </c>
      <c r="U491" s="123">
        <f t="shared" si="45"/>
        <v>0</v>
      </c>
      <c r="V491" s="123">
        <f t="shared" si="46"/>
        <v>0</v>
      </c>
      <c r="W491" s="123">
        <f t="shared" si="47"/>
        <v>0</v>
      </c>
      <c r="X491" s="123">
        <f t="shared" si="48"/>
        <v>0</v>
      </c>
      <c r="Y491" s="123">
        <f t="shared" si="49"/>
        <v>0</v>
      </c>
      <c r="Z491" s="123">
        <f t="shared" si="50"/>
        <v>0</v>
      </c>
      <c r="AA491" s="123">
        <f t="shared" si="51"/>
        <v>0</v>
      </c>
      <c r="AB491" s="123" t="str">
        <f t="shared" si="52"/>
        <v/>
      </c>
      <c r="AC491" s="123" t="str">
        <f t="shared" si="53"/>
        <v/>
      </c>
      <c r="AD491" s="123" t="str">
        <f t="shared" si="54"/>
        <v/>
      </c>
      <c r="AE491" s="123" t="str">
        <f t="shared" si="55"/>
        <v/>
      </c>
      <c r="AF491" s="97"/>
      <c r="AG491" s="97"/>
      <c r="AH491" s="97"/>
      <c r="AI491" s="97"/>
      <c r="AJ491" s="97"/>
      <c r="AK491" s="97"/>
      <c r="AM491" s="101">
        <v>1</v>
      </c>
    </row>
    <row r="492" spans="1:39" ht="15.75" customHeight="1" x14ac:dyDescent="0.25">
      <c r="A492" s="119" t="s">
        <v>141</v>
      </c>
      <c r="B492" s="104" t="s">
        <v>729</v>
      </c>
      <c r="C492" s="104" t="s">
        <v>730</v>
      </c>
      <c r="D492" s="104" t="s">
        <v>265</v>
      </c>
      <c r="E492" s="104" t="s">
        <v>266</v>
      </c>
      <c r="F492" s="120">
        <v>1</v>
      </c>
      <c r="G492" s="120">
        <v>3</v>
      </c>
      <c r="H492" s="120">
        <v>0</v>
      </c>
      <c r="I492" s="104" t="s">
        <v>730</v>
      </c>
      <c r="J492" s="104"/>
      <c r="K492" s="104" t="s">
        <v>731</v>
      </c>
      <c r="L492" s="104"/>
      <c r="M492" s="104" t="s">
        <v>730</v>
      </c>
      <c r="N492" s="104" t="s">
        <v>732</v>
      </c>
      <c r="O492" s="104" t="s">
        <v>733</v>
      </c>
      <c r="P492" s="104" t="s">
        <v>734</v>
      </c>
      <c r="Q492" s="104" t="s">
        <v>735</v>
      </c>
      <c r="R492" s="123">
        <f t="shared" si="42"/>
        <v>0</v>
      </c>
      <c r="S492" s="123">
        <f t="shared" si="43"/>
        <v>0</v>
      </c>
      <c r="T492" s="123">
        <f t="shared" si="44"/>
        <v>0</v>
      </c>
      <c r="U492" s="123">
        <f t="shared" si="45"/>
        <v>0</v>
      </c>
      <c r="V492" s="123">
        <f t="shared" si="46"/>
        <v>0</v>
      </c>
      <c r="W492" s="123">
        <f t="shared" si="47"/>
        <v>0</v>
      </c>
      <c r="X492" s="123">
        <f t="shared" si="48"/>
        <v>0</v>
      </c>
      <c r="Y492" s="123">
        <f t="shared" si="49"/>
        <v>0</v>
      </c>
      <c r="Z492" s="123">
        <f t="shared" si="50"/>
        <v>0</v>
      </c>
      <c r="AA492" s="123">
        <f t="shared" si="51"/>
        <v>0</v>
      </c>
      <c r="AB492" s="123" t="str">
        <f t="shared" si="52"/>
        <v/>
      </c>
      <c r="AC492" s="123" t="str">
        <f t="shared" si="53"/>
        <v/>
      </c>
      <c r="AD492" s="123" t="str">
        <f t="shared" si="54"/>
        <v/>
      </c>
      <c r="AE492" s="123" t="str">
        <f t="shared" si="55"/>
        <v/>
      </c>
      <c r="AF492" s="97"/>
      <c r="AG492" s="97"/>
      <c r="AH492" s="97"/>
      <c r="AI492" s="97"/>
      <c r="AJ492" s="97"/>
      <c r="AK492" s="97"/>
      <c r="AM492" s="101">
        <v>1</v>
      </c>
    </row>
    <row r="493" spans="1:39" ht="15.75" customHeight="1" x14ac:dyDescent="0.25">
      <c r="A493" s="119" t="s">
        <v>141</v>
      </c>
      <c r="B493" s="104" t="s">
        <v>736</v>
      </c>
      <c r="C493" s="104" t="s">
        <v>737</v>
      </c>
      <c r="D493" s="104" t="s">
        <v>265</v>
      </c>
      <c r="E493" s="104" t="s">
        <v>266</v>
      </c>
      <c r="F493" s="120">
        <v>2</v>
      </c>
      <c r="G493" s="120">
        <v>2</v>
      </c>
      <c r="H493" s="120">
        <v>0</v>
      </c>
      <c r="I493" s="104" t="s">
        <v>737</v>
      </c>
      <c r="J493" s="104"/>
      <c r="K493" s="104" t="s">
        <v>738</v>
      </c>
      <c r="L493" s="104"/>
      <c r="M493" s="104" t="s">
        <v>737</v>
      </c>
      <c r="N493" s="104" t="s">
        <v>297</v>
      </c>
      <c r="O493" s="104" t="s">
        <v>739</v>
      </c>
      <c r="P493" s="104" t="s">
        <v>740</v>
      </c>
      <c r="Q493" s="104"/>
      <c r="R493" s="123">
        <f t="shared" si="42"/>
        <v>0</v>
      </c>
      <c r="S493" s="123">
        <f t="shared" si="43"/>
        <v>0</v>
      </c>
      <c r="T493" s="123">
        <f t="shared" si="44"/>
        <v>0</v>
      </c>
      <c r="U493" s="123">
        <f t="shared" si="45"/>
        <v>1</v>
      </c>
      <c r="V493" s="123">
        <f t="shared" si="46"/>
        <v>0</v>
      </c>
      <c r="W493" s="123">
        <f t="shared" si="47"/>
        <v>0</v>
      </c>
      <c r="X493" s="123">
        <f t="shared" si="48"/>
        <v>0</v>
      </c>
      <c r="Y493" s="123">
        <f t="shared" si="49"/>
        <v>0</v>
      </c>
      <c r="Z493" s="123">
        <f t="shared" si="50"/>
        <v>0</v>
      </c>
      <c r="AA493" s="123">
        <f t="shared" si="51"/>
        <v>0</v>
      </c>
      <c r="AB493" s="123" t="str">
        <f t="shared" si="52"/>
        <v/>
      </c>
      <c r="AC493" s="123" t="str">
        <f t="shared" si="53"/>
        <v/>
      </c>
      <c r="AD493" s="123" t="str">
        <f t="shared" si="54"/>
        <v/>
      </c>
      <c r="AE493" s="123" t="str">
        <f t="shared" si="55"/>
        <v/>
      </c>
      <c r="AF493" s="97"/>
      <c r="AG493" s="97"/>
      <c r="AH493" s="97"/>
      <c r="AI493" s="97"/>
      <c r="AJ493" s="97"/>
      <c r="AK493" s="97"/>
      <c r="AM493" s="101">
        <v>1</v>
      </c>
    </row>
    <row r="494" spans="1:39" ht="15.75" customHeight="1" x14ac:dyDescent="0.25">
      <c r="A494" s="119" t="s">
        <v>141</v>
      </c>
      <c r="B494" s="104" t="s">
        <v>741</v>
      </c>
      <c r="C494" s="104" t="s">
        <v>742</v>
      </c>
      <c r="D494" s="104" t="s">
        <v>265</v>
      </c>
      <c r="E494" s="104" t="s">
        <v>266</v>
      </c>
      <c r="F494" s="120">
        <v>2</v>
      </c>
      <c r="G494" s="120">
        <v>2</v>
      </c>
      <c r="H494" s="120">
        <v>0</v>
      </c>
      <c r="I494" s="104" t="s">
        <v>742</v>
      </c>
      <c r="J494" s="104"/>
      <c r="K494" s="104" t="s">
        <v>743</v>
      </c>
      <c r="L494" s="104"/>
      <c r="M494" s="104" t="s">
        <v>742</v>
      </c>
      <c r="N494" s="104" t="s">
        <v>744</v>
      </c>
      <c r="O494" s="104"/>
      <c r="P494" s="104"/>
      <c r="Q494" s="104"/>
      <c r="R494" s="123">
        <f t="shared" si="42"/>
        <v>0</v>
      </c>
      <c r="S494" s="123">
        <f t="shared" si="43"/>
        <v>0</v>
      </c>
      <c r="T494" s="123">
        <f t="shared" si="44"/>
        <v>0</v>
      </c>
      <c r="U494" s="123">
        <f t="shared" si="45"/>
        <v>0</v>
      </c>
      <c r="V494" s="123">
        <f t="shared" si="46"/>
        <v>0</v>
      </c>
      <c r="W494" s="123">
        <f t="shared" si="47"/>
        <v>0</v>
      </c>
      <c r="X494" s="123">
        <f t="shared" si="48"/>
        <v>0</v>
      </c>
      <c r="Y494" s="123">
        <f t="shared" si="49"/>
        <v>0</v>
      </c>
      <c r="Z494" s="123">
        <f t="shared" si="50"/>
        <v>0</v>
      </c>
      <c r="AA494" s="123">
        <f t="shared" si="51"/>
        <v>0</v>
      </c>
      <c r="AB494" s="123" t="str">
        <f t="shared" si="52"/>
        <v/>
      </c>
      <c r="AC494" s="123" t="str">
        <f t="shared" si="53"/>
        <v/>
      </c>
      <c r="AD494" s="123" t="str">
        <f t="shared" si="54"/>
        <v/>
      </c>
      <c r="AE494" s="123" t="str">
        <f t="shared" si="55"/>
        <v/>
      </c>
      <c r="AF494" s="97"/>
      <c r="AG494" s="97"/>
      <c r="AH494" s="97"/>
      <c r="AI494" s="97"/>
      <c r="AJ494" s="97"/>
      <c r="AK494" s="97"/>
      <c r="AM494" s="101">
        <v>1</v>
      </c>
    </row>
    <row r="495" spans="1:39" ht="15.75" customHeight="1" x14ac:dyDescent="0.25">
      <c r="A495" s="119" t="s">
        <v>141</v>
      </c>
      <c r="B495" s="104" t="s">
        <v>745</v>
      </c>
      <c r="C495" s="104" t="s">
        <v>746</v>
      </c>
      <c r="D495" s="104" t="s">
        <v>265</v>
      </c>
      <c r="E495" s="104" t="s">
        <v>266</v>
      </c>
      <c r="F495" s="120">
        <v>3</v>
      </c>
      <c r="G495" s="120">
        <v>2</v>
      </c>
      <c r="H495" s="120">
        <v>0</v>
      </c>
      <c r="I495" s="104" t="s">
        <v>746</v>
      </c>
      <c r="J495" s="104"/>
      <c r="K495" s="104" t="s">
        <v>747</v>
      </c>
      <c r="L495" s="104"/>
      <c r="M495" s="104" t="s">
        <v>746</v>
      </c>
      <c r="N495" s="104" t="s">
        <v>748</v>
      </c>
      <c r="O495" s="104" t="s">
        <v>749</v>
      </c>
      <c r="P495" s="104" t="s">
        <v>750</v>
      </c>
      <c r="Q495" s="104"/>
      <c r="R495" s="123">
        <f t="shared" si="42"/>
        <v>0</v>
      </c>
      <c r="S495" s="123">
        <f t="shared" si="43"/>
        <v>0</v>
      </c>
      <c r="T495" s="123">
        <f t="shared" si="44"/>
        <v>0</v>
      </c>
      <c r="U495" s="123">
        <f t="shared" si="45"/>
        <v>1</v>
      </c>
      <c r="V495" s="123">
        <f t="shared" si="46"/>
        <v>0</v>
      </c>
      <c r="W495" s="123">
        <f t="shared" si="47"/>
        <v>0</v>
      </c>
      <c r="X495" s="123">
        <f t="shared" si="48"/>
        <v>0</v>
      </c>
      <c r="Y495" s="123">
        <f t="shared" si="49"/>
        <v>0</v>
      </c>
      <c r="Z495" s="123">
        <f t="shared" si="50"/>
        <v>0</v>
      </c>
      <c r="AA495" s="123">
        <f t="shared" si="51"/>
        <v>0</v>
      </c>
      <c r="AB495" s="123" t="str">
        <f t="shared" si="52"/>
        <v/>
      </c>
      <c r="AC495" s="123" t="str">
        <f t="shared" si="53"/>
        <v/>
      </c>
      <c r="AD495" s="123" t="str">
        <f t="shared" si="54"/>
        <v/>
      </c>
      <c r="AE495" s="123" t="str">
        <f t="shared" si="55"/>
        <v/>
      </c>
      <c r="AF495" s="97"/>
      <c r="AG495" s="97"/>
      <c r="AH495" s="97"/>
      <c r="AI495" s="97"/>
      <c r="AJ495" s="97"/>
      <c r="AK495" s="97"/>
      <c r="AM495" s="101">
        <v>1</v>
      </c>
    </row>
    <row r="496" spans="1:39" ht="15.75" customHeight="1" x14ac:dyDescent="0.25">
      <c r="A496" s="119" t="s">
        <v>141</v>
      </c>
      <c r="B496" s="104" t="s">
        <v>751</v>
      </c>
      <c r="C496" s="104" t="s">
        <v>637</v>
      </c>
      <c r="D496" s="104" t="s">
        <v>301</v>
      </c>
      <c r="E496" s="104" t="s">
        <v>266</v>
      </c>
      <c r="F496" s="120">
        <v>1</v>
      </c>
      <c r="G496" s="120">
        <v>0</v>
      </c>
      <c r="H496" s="120">
        <v>3</v>
      </c>
      <c r="I496" s="104"/>
      <c r="J496" s="104" t="s">
        <v>637</v>
      </c>
      <c r="K496" s="104"/>
      <c r="L496" s="104" t="s">
        <v>666</v>
      </c>
      <c r="M496" s="104" t="s">
        <v>637</v>
      </c>
      <c r="N496" s="104" t="s">
        <v>639</v>
      </c>
      <c r="O496" s="104" t="s">
        <v>640</v>
      </c>
      <c r="P496" s="104" t="s">
        <v>641</v>
      </c>
      <c r="Q496" s="104" t="s">
        <v>642</v>
      </c>
      <c r="R496" s="123">
        <f t="shared" si="42"/>
        <v>0</v>
      </c>
      <c r="S496" s="123">
        <f t="shared" si="43"/>
        <v>0</v>
      </c>
      <c r="T496" s="123">
        <f t="shared" si="44"/>
        <v>0</v>
      </c>
      <c r="U496" s="123">
        <f t="shared" si="45"/>
        <v>0</v>
      </c>
      <c r="V496" s="123">
        <f t="shared" si="46"/>
        <v>1</v>
      </c>
      <c r="W496" s="123">
        <f t="shared" si="47"/>
        <v>1</v>
      </c>
      <c r="X496" s="123">
        <f t="shared" si="48"/>
        <v>0</v>
      </c>
      <c r="Y496" s="123">
        <f t="shared" si="49"/>
        <v>0</v>
      </c>
      <c r="Z496" s="123">
        <f t="shared" si="50"/>
        <v>0</v>
      </c>
      <c r="AA496" s="123">
        <f t="shared" si="51"/>
        <v>0</v>
      </c>
      <c r="AB496" s="123" t="str">
        <f t="shared" si="52"/>
        <v/>
      </c>
      <c r="AC496" s="123" t="str">
        <f t="shared" si="53"/>
        <v/>
      </c>
      <c r="AD496" s="123" t="str">
        <f t="shared" si="54"/>
        <v/>
      </c>
      <c r="AE496" s="123" t="str">
        <f t="shared" si="55"/>
        <v/>
      </c>
      <c r="AF496" s="97"/>
      <c r="AG496" s="97"/>
      <c r="AH496" s="97"/>
      <c r="AI496" s="97"/>
      <c r="AJ496" s="97"/>
      <c r="AK496" s="97"/>
      <c r="AM496" s="101">
        <v>1</v>
      </c>
    </row>
    <row r="497" spans="1:39" ht="15.75" customHeight="1" x14ac:dyDescent="0.25">
      <c r="A497" s="119" t="s">
        <v>141</v>
      </c>
      <c r="B497" s="104" t="s">
        <v>752</v>
      </c>
      <c r="C497" s="104" t="s">
        <v>753</v>
      </c>
      <c r="D497" s="104" t="s">
        <v>301</v>
      </c>
      <c r="E497" s="104" t="s">
        <v>266</v>
      </c>
      <c r="F497" s="120">
        <v>1</v>
      </c>
      <c r="G497" s="120">
        <v>0</v>
      </c>
      <c r="H497" s="120">
        <v>3</v>
      </c>
      <c r="I497" s="104"/>
      <c r="J497" s="104" t="s">
        <v>753</v>
      </c>
      <c r="K497" s="104"/>
      <c r="L497" s="104" t="s">
        <v>754</v>
      </c>
      <c r="M497" s="104" t="s">
        <v>753</v>
      </c>
      <c r="N497" s="104" t="s">
        <v>755</v>
      </c>
      <c r="O497" s="104" t="s">
        <v>756</v>
      </c>
      <c r="P497" s="104"/>
      <c r="Q497" s="104"/>
      <c r="R497" s="123">
        <f t="shared" ref="R497:R560" si="56">IF($A497="","",--AND($A497=$B$4,$E497="POS",OR($D497="COMMUN",$D497="PRO")))</f>
        <v>0</v>
      </c>
      <c r="S497" s="123">
        <f t="shared" ref="S497:S560" si="57">IF($A497="","",--AND($A497=$B$4,$E497="POS",OR($D497="COMMUN",$D497="CFA")))</f>
        <v>0</v>
      </c>
      <c r="T497" s="123">
        <f t="shared" ref="T497:T560" si="58">IF($R497="","",--OR(AND($M497&lt;&gt;"",ISNUMBER(SEARCH(LOWER($M497),LOWER($B$9)))),AND($N497&lt;&gt;"",ISNUMBER(SEARCH(LOWER($N497),LOWER($B$9)))),AND($O497&lt;&gt;"",ISNUMBER(SEARCH(LOWER($O497),LOWER($B$9)))),AND($P497&lt;&gt;"",ISNUMBER(SEARCH(LOWER($P497),LOWER($B$9)))),AND($Q497&lt;&gt;"",ISNUMBER(SEARCH(LOWER($Q497),LOWER($B$9))))))</f>
        <v>0</v>
      </c>
      <c r="U497" s="123">
        <f t="shared" ref="U497:U560" si="59">IF($R497="","",--OR(AND($M497&lt;&gt;"",ISNUMBER(SEARCH(LOWER($M497),LOWER($B$9&amp;" "&amp;$B$14)))),AND($N497&lt;&gt;"",ISNUMBER(SEARCH(LOWER($N497),LOWER($B$9&amp;" "&amp;$B$14)))),AND($O497&lt;&gt;"",ISNUMBER(SEARCH(LOWER($O497),LOWER($B$9&amp;" "&amp;$B$14)))),AND($P497&lt;&gt;"",ISNUMBER(SEARCH(LOWER($P497),LOWER($B$9&amp;" "&amp;$B$14)))),AND($Q497&lt;&gt;"",ISNUMBER(SEARCH(LOWER($Q497),LOWER($B$9&amp;" "&amp;$B$14))))))</f>
        <v>0</v>
      </c>
      <c r="V497" s="123">
        <f t="shared" ref="V497:V560" si="60">IF($S497="","",--OR(AND($M497&lt;&gt;"",ISNUMBER(SEARCH(LOWER($M497),LOWER($D$9)))),AND($N497&lt;&gt;"",ISNUMBER(SEARCH(LOWER($N497),LOWER($D$9)))),AND($O497&lt;&gt;"",ISNUMBER(SEARCH(LOWER($O497),LOWER($D$9)))),AND($P497&lt;&gt;"",ISNUMBER(SEARCH(LOWER($P497),LOWER($D$9)))),AND($Q497&lt;&gt;"",ISNUMBER(SEARCH(LOWER($Q497),LOWER($D$9))))))</f>
        <v>0</v>
      </c>
      <c r="W497" s="123">
        <f t="shared" ref="W497:W560" si="61">IF($S497="","",--OR(AND($M497&lt;&gt;"",ISNUMBER(SEARCH(LOWER($M497),LOWER($D$9&amp;" "&amp;$D$14)))),AND($N497&lt;&gt;"",ISNUMBER(SEARCH(LOWER($N497),LOWER($D$9&amp;" "&amp;$D$14)))),AND($O497&lt;&gt;"",ISNUMBER(SEARCH(LOWER($O497),LOWER($D$9&amp;" "&amp;$D$14)))),AND($P497&lt;&gt;"",ISNUMBER(SEARCH(LOWER($P497),LOWER($D$9&amp;" "&amp;$D$14)))),AND($Q497&lt;&gt;"",ISNUMBER(SEARCH(LOWER($Q497),LOWER($D$9&amp;" "&amp;$D$14))))))</f>
        <v>0</v>
      </c>
      <c r="X497" s="123">
        <f t="shared" ref="X497:X560" si="62">IF($R497="","",$R497*$T497*$G497)</f>
        <v>0</v>
      </c>
      <c r="Y497" s="123">
        <f t="shared" ref="Y497:Y560" si="63">IF($R497="","",$R497*$U497*$G497)</f>
        <v>0</v>
      </c>
      <c r="Z497" s="123">
        <f t="shared" ref="Z497:Z560" si="64">IF($S497="","",$S497*$V497*$H497)</f>
        <v>0</v>
      </c>
      <c r="AA497" s="123">
        <f t="shared" ref="AA497:AA560" si="65">IF($S497="","",$S497*$W497*$H497)</f>
        <v>0</v>
      </c>
      <c r="AB497" s="123" t="str">
        <f t="shared" ref="AB497:AB560" si="66">IF(AND($R497=1,$T497=0),$F497*10000+ROW(),"")</f>
        <v/>
      </c>
      <c r="AC497" s="123" t="str">
        <f t="shared" ref="AC497:AC560" si="67">IF(AND($R497=1,$U497=0),$F497*10000+ROW(),"")</f>
        <v/>
      </c>
      <c r="AD497" s="123" t="str">
        <f t="shared" ref="AD497:AD560" si="68">IF(AND($S497=1,$V497=0),$F497*10000+ROW(),"")</f>
        <v/>
      </c>
      <c r="AE497" s="123" t="str">
        <f t="shared" ref="AE497:AE560" si="69">IF(AND($S497=1,$W497=0),$F497*10000+ROW(),"")</f>
        <v/>
      </c>
      <c r="AF497" s="97"/>
      <c r="AG497" s="97"/>
      <c r="AH497" s="97"/>
      <c r="AI497" s="97"/>
      <c r="AJ497" s="97"/>
      <c r="AK497" s="97"/>
      <c r="AM497" s="101">
        <v>1</v>
      </c>
    </row>
    <row r="498" spans="1:39" ht="15.75" customHeight="1" x14ac:dyDescent="0.25">
      <c r="A498" s="119" t="s">
        <v>141</v>
      </c>
      <c r="B498" s="104" t="s">
        <v>757</v>
      </c>
      <c r="C498" s="104" t="s">
        <v>758</v>
      </c>
      <c r="D498" s="104" t="s">
        <v>301</v>
      </c>
      <c r="E498" s="104" t="s">
        <v>266</v>
      </c>
      <c r="F498" s="120">
        <v>2</v>
      </c>
      <c r="G498" s="120">
        <v>0</v>
      </c>
      <c r="H498" s="120">
        <v>2</v>
      </c>
      <c r="I498" s="104"/>
      <c r="J498" s="104" t="s">
        <v>758</v>
      </c>
      <c r="K498" s="104"/>
      <c r="L498" s="104" t="s">
        <v>759</v>
      </c>
      <c r="M498" s="104" t="s">
        <v>758</v>
      </c>
      <c r="N498" s="104" t="s">
        <v>297</v>
      </c>
      <c r="O498" s="104" t="s">
        <v>760</v>
      </c>
      <c r="P498" s="104" t="s">
        <v>761</v>
      </c>
      <c r="Q498" s="104"/>
      <c r="R498" s="123">
        <f t="shared" si="56"/>
        <v>0</v>
      </c>
      <c r="S498" s="123">
        <f t="shared" si="57"/>
        <v>0</v>
      </c>
      <c r="T498" s="123">
        <f t="shared" si="58"/>
        <v>0</v>
      </c>
      <c r="U498" s="123">
        <f t="shared" si="59"/>
        <v>1</v>
      </c>
      <c r="V498" s="123">
        <f t="shared" si="60"/>
        <v>0</v>
      </c>
      <c r="W498" s="123">
        <f t="shared" si="61"/>
        <v>0</v>
      </c>
      <c r="X498" s="123">
        <f t="shared" si="62"/>
        <v>0</v>
      </c>
      <c r="Y498" s="123">
        <f t="shared" si="63"/>
        <v>0</v>
      </c>
      <c r="Z498" s="123">
        <f t="shared" si="64"/>
        <v>0</v>
      </c>
      <c r="AA498" s="123">
        <f t="shared" si="65"/>
        <v>0</v>
      </c>
      <c r="AB498" s="123" t="str">
        <f t="shared" si="66"/>
        <v/>
      </c>
      <c r="AC498" s="123" t="str">
        <f t="shared" si="67"/>
        <v/>
      </c>
      <c r="AD498" s="123" t="str">
        <f t="shared" si="68"/>
        <v/>
      </c>
      <c r="AE498" s="123" t="str">
        <f t="shared" si="69"/>
        <v/>
      </c>
      <c r="AF498" s="97"/>
      <c r="AG498" s="97"/>
      <c r="AH498" s="97"/>
      <c r="AI498" s="97"/>
      <c r="AJ498" s="97"/>
      <c r="AK498" s="97"/>
      <c r="AM498" s="101">
        <v>1</v>
      </c>
    </row>
    <row r="499" spans="1:39" ht="15.75" customHeight="1" x14ac:dyDescent="0.25">
      <c r="A499" s="119" t="s">
        <v>141</v>
      </c>
      <c r="B499" s="104" t="s">
        <v>762</v>
      </c>
      <c r="C499" s="104" t="s">
        <v>763</v>
      </c>
      <c r="D499" s="104" t="s">
        <v>301</v>
      </c>
      <c r="E499" s="104" t="s">
        <v>266</v>
      </c>
      <c r="F499" s="120">
        <v>2</v>
      </c>
      <c r="G499" s="120">
        <v>0</v>
      </c>
      <c r="H499" s="120">
        <v>2</v>
      </c>
      <c r="I499" s="104"/>
      <c r="J499" s="104" t="s">
        <v>763</v>
      </c>
      <c r="K499" s="104"/>
      <c r="L499" s="104" t="s">
        <v>764</v>
      </c>
      <c r="M499" s="104" t="s">
        <v>763</v>
      </c>
      <c r="N499" s="104" t="s">
        <v>765</v>
      </c>
      <c r="O499" s="104" t="s">
        <v>284</v>
      </c>
      <c r="P499" s="104" t="s">
        <v>766</v>
      </c>
      <c r="Q499" s="104" t="s">
        <v>305</v>
      </c>
      <c r="R499" s="123">
        <f t="shared" si="56"/>
        <v>0</v>
      </c>
      <c r="S499" s="123">
        <f t="shared" si="57"/>
        <v>0</v>
      </c>
      <c r="T499" s="123">
        <f t="shared" si="58"/>
        <v>0</v>
      </c>
      <c r="U499" s="123">
        <f t="shared" si="59"/>
        <v>0</v>
      </c>
      <c r="V499" s="123">
        <f t="shared" si="60"/>
        <v>0</v>
      </c>
      <c r="W499" s="123">
        <f t="shared" si="61"/>
        <v>0</v>
      </c>
      <c r="X499" s="123">
        <f t="shared" si="62"/>
        <v>0</v>
      </c>
      <c r="Y499" s="123">
        <f t="shared" si="63"/>
        <v>0</v>
      </c>
      <c r="Z499" s="123">
        <f t="shared" si="64"/>
        <v>0</v>
      </c>
      <c r="AA499" s="123">
        <f t="shared" si="65"/>
        <v>0</v>
      </c>
      <c r="AB499" s="123" t="str">
        <f t="shared" si="66"/>
        <v/>
      </c>
      <c r="AC499" s="123" t="str">
        <f t="shared" si="67"/>
        <v/>
      </c>
      <c r="AD499" s="123" t="str">
        <f t="shared" si="68"/>
        <v/>
      </c>
      <c r="AE499" s="123" t="str">
        <f t="shared" si="69"/>
        <v/>
      </c>
      <c r="AF499" s="97"/>
      <c r="AG499" s="97"/>
      <c r="AH499" s="97"/>
      <c r="AI499" s="97"/>
      <c r="AJ499" s="97"/>
      <c r="AK499" s="97"/>
      <c r="AM499" s="101">
        <v>1</v>
      </c>
    </row>
    <row r="500" spans="1:39" ht="15.75" customHeight="1" x14ac:dyDescent="0.25">
      <c r="A500" s="119" t="s">
        <v>141</v>
      </c>
      <c r="B500" s="104" t="s">
        <v>767</v>
      </c>
      <c r="C500" s="104" t="s">
        <v>768</v>
      </c>
      <c r="D500" s="104" t="s">
        <v>301</v>
      </c>
      <c r="E500" s="104" t="s">
        <v>266</v>
      </c>
      <c r="F500" s="120">
        <v>3</v>
      </c>
      <c r="G500" s="120">
        <v>0</v>
      </c>
      <c r="H500" s="120">
        <v>2</v>
      </c>
      <c r="I500" s="104"/>
      <c r="J500" s="104" t="s">
        <v>768</v>
      </c>
      <c r="K500" s="104"/>
      <c r="L500" s="104" t="s">
        <v>769</v>
      </c>
      <c r="M500" s="104" t="s">
        <v>768</v>
      </c>
      <c r="N500" s="104" t="s">
        <v>770</v>
      </c>
      <c r="O500" s="104" t="s">
        <v>771</v>
      </c>
      <c r="P500" s="104" t="s">
        <v>772</v>
      </c>
      <c r="Q500" s="104" t="s">
        <v>773</v>
      </c>
      <c r="R500" s="123">
        <f t="shared" si="56"/>
        <v>0</v>
      </c>
      <c r="S500" s="123">
        <f t="shared" si="57"/>
        <v>0</v>
      </c>
      <c r="T500" s="123">
        <f t="shared" si="58"/>
        <v>0</v>
      </c>
      <c r="U500" s="123">
        <f t="shared" si="59"/>
        <v>0</v>
      </c>
      <c r="V500" s="123">
        <f t="shared" si="60"/>
        <v>0</v>
      </c>
      <c r="W500" s="123">
        <f t="shared" si="61"/>
        <v>0</v>
      </c>
      <c r="X500" s="123">
        <f t="shared" si="62"/>
        <v>0</v>
      </c>
      <c r="Y500" s="123">
        <f t="shared" si="63"/>
        <v>0</v>
      </c>
      <c r="Z500" s="123">
        <f t="shared" si="64"/>
        <v>0</v>
      </c>
      <c r="AA500" s="123">
        <f t="shared" si="65"/>
        <v>0</v>
      </c>
      <c r="AB500" s="123" t="str">
        <f t="shared" si="66"/>
        <v/>
      </c>
      <c r="AC500" s="123" t="str">
        <f t="shared" si="67"/>
        <v/>
      </c>
      <c r="AD500" s="123" t="str">
        <f t="shared" si="68"/>
        <v/>
      </c>
      <c r="AE500" s="123" t="str">
        <f t="shared" si="69"/>
        <v/>
      </c>
      <c r="AF500" s="97"/>
      <c r="AG500" s="97"/>
      <c r="AH500" s="97"/>
      <c r="AI500" s="97"/>
      <c r="AJ500" s="97"/>
      <c r="AK500" s="97"/>
      <c r="AM500" s="101">
        <v>1</v>
      </c>
    </row>
    <row r="501" spans="1:39" ht="15.75" customHeight="1" x14ac:dyDescent="0.25">
      <c r="A501" s="119" t="s">
        <v>143</v>
      </c>
      <c r="B501" s="104" t="s">
        <v>774</v>
      </c>
      <c r="C501" s="104" t="s">
        <v>723</v>
      </c>
      <c r="D501" s="104" t="s">
        <v>265</v>
      </c>
      <c r="E501" s="104" t="s">
        <v>266</v>
      </c>
      <c r="F501" s="120">
        <v>1</v>
      </c>
      <c r="G501" s="120">
        <v>3</v>
      </c>
      <c r="H501" s="120">
        <v>0</v>
      </c>
      <c r="I501" s="104" t="s">
        <v>723</v>
      </c>
      <c r="J501" s="104"/>
      <c r="K501" s="104" t="s">
        <v>724</v>
      </c>
      <c r="L501" s="104"/>
      <c r="M501" s="104" t="s">
        <v>723</v>
      </c>
      <c r="N501" s="104" t="s">
        <v>725</v>
      </c>
      <c r="O501" s="104" t="s">
        <v>726</v>
      </c>
      <c r="P501" s="104" t="s">
        <v>727</v>
      </c>
      <c r="Q501" s="104" t="s">
        <v>728</v>
      </c>
      <c r="R501" s="123">
        <f t="shared" si="56"/>
        <v>0</v>
      </c>
      <c r="S501" s="123">
        <f t="shared" si="57"/>
        <v>0</v>
      </c>
      <c r="T501" s="123">
        <f t="shared" si="58"/>
        <v>0</v>
      </c>
      <c r="U501" s="123">
        <f t="shared" si="59"/>
        <v>0</v>
      </c>
      <c r="V501" s="123">
        <f t="shared" si="60"/>
        <v>0</v>
      </c>
      <c r="W501" s="123">
        <f t="shared" si="61"/>
        <v>0</v>
      </c>
      <c r="X501" s="123">
        <f t="shared" si="62"/>
        <v>0</v>
      </c>
      <c r="Y501" s="123">
        <f t="shared" si="63"/>
        <v>0</v>
      </c>
      <c r="Z501" s="123">
        <f t="shared" si="64"/>
        <v>0</v>
      </c>
      <c r="AA501" s="123">
        <f t="shared" si="65"/>
        <v>0</v>
      </c>
      <c r="AB501" s="123" t="str">
        <f t="shared" si="66"/>
        <v/>
      </c>
      <c r="AC501" s="123" t="str">
        <f t="shared" si="67"/>
        <v/>
      </c>
      <c r="AD501" s="123" t="str">
        <f t="shared" si="68"/>
        <v/>
      </c>
      <c r="AE501" s="123" t="str">
        <f t="shared" si="69"/>
        <v/>
      </c>
      <c r="AF501" s="97"/>
      <c r="AG501" s="97"/>
      <c r="AH501" s="97"/>
      <c r="AI501" s="97"/>
      <c r="AJ501" s="97"/>
      <c r="AK501" s="97"/>
      <c r="AM501" s="101">
        <v>1</v>
      </c>
    </row>
    <row r="502" spans="1:39" ht="15.75" customHeight="1" x14ac:dyDescent="0.25">
      <c r="A502" s="119" t="s">
        <v>143</v>
      </c>
      <c r="B502" s="104" t="s">
        <v>775</v>
      </c>
      <c r="C502" s="104" t="s">
        <v>730</v>
      </c>
      <c r="D502" s="104" t="s">
        <v>265</v>
      </c>
      <c r="E502" s="104" t="s">
        <v>266</v>
      </c>
      <c r="F502" s="120">
        <v>1</v>
      </c>
      <c r="G502" s="120">
        <v>3</v>
      </c>
      <c r="H502" s="120">
        <v>0</v>
      </c>
      <c r="I502" s="104" t="s">
        <v>730</v>
      </c>
      <c r="J502" s="104"/>
      <c r="K502" s="104" t="s">
        <v>731</v>
      </c>
      <c r="L502" s="104"/>
      <c r="M502" s="104" t="s">
        <v>730</v>
      </c>
      <c r="N502" s="104" t="s">
        <v>732</v>
      </c>
      <c r="O502" s="104" t="s">
        <v>733</v>
      </c>
      <c r="P502" s="104" t="s">
        <v>734</v>
      </c>
      <c r="Q502" s="104" t="s">
        <v>735</v>
      </c>
      <c r="R502" s="123">
        <f t="shared" si="56"/>
        <v>0</v>
      </c>
      <c r="S502" s="123">
        <f t="shared" si="57"/>
        <v>0</v>
      </c>
      <c r="T502" s="123">
        <f t="shared" si="58"/>
        <v>0</v>
      </c>
      <c r="U502" s="123">
        <f t="shared" si="59"/>
        <v>0</v>
      </c>
      <c r="V502" s="123">
        <f t="shared" si="60"/>
        <v>0</v>
      </c>
      <c r="W502" s="123">
        <f t="shared" si="61"/>
        <v>0</v>
      </c>
      <c r="X502" s="123">
        <f t="shared" si="62"/>
        <v>0</v>
      </c>
      <c r="Y502" s="123">
        <f t="shared" si="63"/>
        <v>0</v>
      </c>
      <c r="Z502" s="123">
        <f t="shared" si="64"/>
        <v>0</v>
      </c>
      <c r="AA502" s="123">
        <f t="shared" si="65"/>
        <v>0</v>
      </c>
      <c r="AB502" s="123" t="str">
        <f t="shared" si="66"/>
        <v/>
      </c>
      <c r="AC502" s="123" t="str">
        <f t="shared" si="67"/>
        <v/>
      </c>
      <c r="AD502" s="123" t="str">
        <f t="shared" si="68"/>
        <v/>
      </c>
      <c r="AE502" s="123" t="str">
        <f t="shared" si="69"/>
        <v/>
      </c>
      <c r="AF502" s="97"/>
      <c r="AG502" s="97"/>
      <c r="AH502" s="97"/>
      <c r="AI502" s="97"/>
      <c r="AJ502" s="97"/>
      <c r="AK502" s="97"/>
      <c r="AM502" s="101">
        <v>1</v>
      </c>
    </row>
    <row r="503" spans="1:39" ht="15.75" customHeight="1" x14ac:dyDescent="0.25">
      <c r="A503" s="119" t="s">
        <v>143</v>
      </c>
      <c r="B503" s="104" t="s">
        <v>776</v>
      </c>
      <c r="C503" s="104" t="s">
        <v>737</v>
      </c>
      <c r="D503" s="104" t="s">
        <v>265</v>
      </c>
      <c r="E503" s="104" t="s">
        <v>266</v>
      </c>
      <c r="F503" s="120">
        <v>2</v>
      </c>
      <c r="G503" s="120">
        <v>2</v>
      </c>
      <c r="H503" s="120">
        <v>0</v>
      </c>
      <c r="I503" s="104" t="s">
        <v>737</v>
      </c>
      <c r="J503" s="104"/>
      <c r="K503" s="104" t="s">
        <v>738</v>
      </c>
      <c r="L503" s="104"/>
      <c r="M503" s="104" t="s">
        <v>737</v>
      </c>
      <c r="N503" s="104" t="s">
        <v>297</v>
      </c>
      <c r="O503" s="104" t="s">
        <v>739</v>
      </c>
      <c r="P503" s="104" t="s">
        <v>740</v>
      </c>
      <c r="Q503" s="104"/>
      <c r="R503" s="123">
        <f t="shared" si="56"/>
        <v>0</v>
      </c>
      <c r="S503" s="123">
        <f t="shared" si="57"/>
        <v>0</v>
      </c>
      <c r="T503" s="123">
        <f t="shared" si="58"/>
        <v>0</v>
      </c>
      <c r="U503" s="123">
        <f t="shared" si="59"/>
        <v>1</v>
      </c>
      <c r="V503" s="123">
        <f t="shared" si="60"/>
        <v>0</v>
      </c>
      <c r="W503" s="123">
        <f t="shared" si="61"/>
        <v>0</v>
      </c>
      <c r="X503" s="123">
        <f t="shared" si="62"/>
        <v>0</v>
      </c>
      <c r="Y503" s="123">
        <f t="shared" si="63"/>
        <v>0</v>
      </c>
      <c r="Z503" s="123">
        <f t="shared" si="64"/>
        <v>0</v>
      </c>
      <c r="AA503" s="123">
        <f t="shared" si="65"/>
        <v>0</v>
      </c>
      <c r="AB503" s="123" t="str">
        <f t="shared" si="66"/>
        <v/>
      </c>
      <c r="AC503" s="123" t="str">
        <f t="shared" si="67"/>
        <v/>
      </c>
      <c r="AD503" s="123" t="str">
        <f t="shared" si="68"/>
        <v/>
      </c>
      <c r="AE503" s="123" t="str">
        <f t="shared" si="69"/>
        <v/>
      </c>
      <c r="AF503" s="97"/>
      <c r="AG503" s="97"/>
      <c r="AH503" s="97"/>
      <c r="AI503" s="97"/>
      <c r="AJ503" s="97"/>
      <c r="AK503" s="97"/>
      <c r="AM503" s="101">
        <v>1</v>
      </c>
    </row>
    <row r="504" spans="1:39" ht="15.75" customHeight="1" x14ac:dyDescent="0.25">
      <c r="A504" s="119" t="s">
        <v>143</v>
      </c>
      <c r="B504" s="104" t="s">
        <v>777</v>
      </c>
      <c r="C504" s="104" t="s">
        <v>742</v>
      </c>
      <c r="D504" s="104" t="s">
        <v>265</v>
      </c>
      <c r="E504" s="104" t="s">
        <v>266</v>
      </c>
      <c r="F504" s="120">
        <v>2</v>
      </c>
      <c r="G504" s="120">
        <v>2</v>
      </c>
      <c r="H504" s="120">
        <v>0</v>
      </c>
      <c r="I504" s="104" t="s">
        <v>742</v>
      </c>
      <c r="J504" s="104"/>
      <c r="K504" s="104" t="s">
        <v>743</v>
      </c>
      <c r="L504" s="104"/>
      <c r="M504" s="104" t="s">
        <v>742</v>
      </c>
      <c r="N504" s="104" t="s">
        <v>744</v>
      </c>
      <c r="O504" s="104"/>
      <c r="P504" s="104"/>
      <c r="Q504" s="104"/>
      <c r="R504" s="123">
        <f t="shared" si="56"/>
        <v>0</v>
      </c>
      <c r="S504" s="123">
        <f t="shared" si="57"/>
        <v>0</v>
      </c>
      <c r="T504" s="123">
        <f t="shared" si="58"/>
        <v>0</v>
      </c>
      <c r="U504" s="123">
        <f t="shared" si="59"/>
        <v>0</v>
      </c>
      <c r="V504" s="123">
        <f t="shared" si="60"/>
        <v>0</v>
      </c>
      <c r="W504" s="123">
        <f t="shared" si="61"/>
        <v>0</v>
      </c>
      <c r="X504" s="123">
        <f t="shared" si="62"/>
        <v>0</v>
      </c>
      <c r="Y504" s="123">
        <f t="shared" si="63"/>
        <v>0</v>
      </c>
      <c r="Z504" s="123">
        <f t="shared" si="64"/>
        <v>0</v>
      </c>
      <c r="AA504" s="123">
        <f t="shared" si="65"/>
        <v>0</v>
      </c>
      <c r="AB504" s="123" t="str">
        <f t="shared" si="66"/>
        <v/>
      </c>
      <c r="AC504" s="123" t="str">
        <f t="shared" si="67"/>
        <v/>
      </c>
      <c r="AD504" s="123" t="str">
        <f t="shared" si="68"/>
        <v/>
      </c>
      <c r="AE504" s="123" t="str">
        <f t="shared" si="69"/>
        <v/>
      </c>
      <c r="AF504" s="97"/>
      <c r="AG504" s="97"/>
      <c r="AH504" s="97"/>
      <c r="AI504" s="97"/>
      <c r="AJ504" s="97"/>
      <c r="AK504" s="97"/>
      <c r="AM504" s="101">
        <v>1</v>
      </c>
    </row>
    <row r="505" spans="1:39" ht="15.75" customHeight="1" x14ac:dyDescent="0.25">
      <c r="A505" s="119" t="s">
        <v>143</v>
      </c>
      <c r="B505" s="104" t="s">
        <v>778</v>
      </c>
      <c r="C505" s="104" t="s">
        <v>746</v>
      </c>
      <c r="D505" s="104" t="s">
        <v>265</v>
      </c>
      <c r="E505" s="104" t="s">
        <v>266</v>
      </c>
      <c r="F505" s="120">
        <v>3</v>
      </c>
      <c r="G505" s="120">
        <v>2</v>
      </c>
      <c r="H505" s="120">
        <v>0</v>
      </c>
      <c r="I505" s="104" t="s">
        <v>746</v>
      </c>
      <c r="J505" s="104"/>
      <c r="K505" s="104" t="s">
        <v>747</v>
      </c>
      <c r="L505" s="104"/>
      <c r="M505" s="104" t="s">
        <v>746</v>
      </c>
      <c r="N505" s="104" t="s">
        <v>748</v>
      </c>
      <c r="O505" s="104" t="s">
        <v>749</v>
      </c>
      <c r="P505" s="104" t="s">
        <v>750</v>
      </c>
      <c r="Q505" s="104"/>
      <c r="R505" s="123">
        <f t="shared" si="56"/>
        <v>0</v>
      </c>
      <c r="S505" s="123">
        <f t="shared" si="57"/>
        <v>0</v>
      </c>
      <c r="T505" s="123">
        <f t="shared" si="58"/>
        <v>0</v>
      </c>
      <c r="U505" s="123">
        <f t="shared" si="59"/>
        <v>1</v>
      </c>
      <c r="V505" s="123">
        <f t="shared" si="60"/>
        <v>0</v>
      </c>
      <c r="W505" s="123">
        <f t="shared" si="61"/>
        <v>0</v>
      </c>
      <c r="X505" s="123">
        <f t="shared" si="62"/>
        <v>0</v>
      </c>
      <c r="Y505" s="123">
        <f t="shared" si="63"/>
        <v>0</v>
      </c>
      <c r="Z505" s="123">
        <f t="shared" si="64"/>
        <v>0</v>
      </c>
      <c r="AA505" s="123">
        <f t="shared" si="65"/>
        <v>0</v>
      </c>
      <c r="AB505" s="123" t="str">
        <f t="shared" si="66"/>
        <v/>
      </c>
      <c r="AC505" s="123" t="str">
        <f t="shared" si="67"/>
        <v/>
      </c>
      <c r="AD505" s="123" t="str">
        <f t="shared" si="68"/>
        <v/>
      </c>
      <c r="AE505" s="123" t="str">
        <f t="shared" si="69"/>
        <v/>
      </c>
      <c r="AF505" s="97"/>
      <c r="AG505" s="97"/>
      <c r="AH505" s="97"/>
      <c r="AI505" s="97"/>
      <c r="AJ505" s="97"/>
      <c r="AK505" s="97"/>
      <c r="AM505" s="101">
        <v>1</v>
      </c>
    </row>
    <row r="506" spans="1:39" ht="15.75" customHeight="1" x14ac:dyDescent="0.25">
      <c r="A506" s="119" t="s">
        <v>143</v>
      </c>
      <c r="B506" s="104" t="s">
        <v>779</v>
      </c>
      <c r="C506" s="104" t="s">
        <v>637</v>
      </c>
      <c r="D506" s="104" t="s">
        <v>301</v>
      </c>
      <c r="E506" s="104" t="s">
        <v>266</v>
      </c>
      <c r="F506" s="120">
        <v>1</v>
      </c>
      <c r="G506" s="120">
        <v>0</v>
      </c>
      <c r="H506" s="120">
        <v>3</v>
      </c>
      <c r="I506" s="104"/>
      <c r="J506" s="104" t="s">
        <v>637</v>
      </c>
      <c r="K506" s="104"/>
      <c r="L506" s="104" t="s">
        <v>666</v>
      </c>
      <c r="M506" s="104" t="s">
        <v>637</v>
      </c>
      <c r="N506" s="104" t="s">
        <v>639</v>
      </c>
      <c r="O506" s="104" t="s">
        <v>640</v>
      </c>
      <c r="P506" s="104" t="s">
        <v>641</v>
      </c>
      <c r="Q506" s="104" t="s">
        <v>642</v>
      </c>
      <c r="R506" s="123">
        <f t="shared" si="56"/>
        <v>0</v>
      </c>
      <c r="S506" s="123">
        <f t="shared" si="57"/>
        <v>0</v>
      </c>
      <c r="T506" s="123">
        <f t="shared" si="58"/>
        <v>0</v>
      </c>
      <c r="U506" s="123">
        <f t="shared" si="59"/>
        <v>0</v>
      </c>
      <c r="V506" s="123">
        <f t="shared" si="60"/>
        <v>1</v>
      </c>
      <c r="W506" s="123">
        <f t="shared" si="61"/>
        <v>1</v>
      </c>
      <c r="X506" s="123">
        <f t="shared" si="62"/>
        <v>0</v>
      </c>
      <c r="Y506" s="123">
        <f t="shared" si="63"/>
        <v>0</v>
      </c>
      <c r="Z506" s="123">
        <f t="shared" si="64"/>
        <v>0</v>
      </c>
      <c r="AA506" s="123">
        <f t="shared" si="65"/>
        <v>0</v>
      </c>
      <c r="AB506" s="123" t="str">
        <f t="shared" si="66"/>
        <v/>
      </c>
      <c r="AC506" s="123" t="str">
        <f t="shared" si="67"/>
        <v/>
      </c>
      <c r="AD506" s="123" t="str">
        <f t="shared" si="68"/>
        <v/>
      </c>
      <c r="AE506" s="123" t="str">
        <f t="shared" si="69"/>
        <v/>
      </c>
      <c r="AF506" s="97"/>
      <c r="AG506" s="97"/>
      <c r="AH506" s="97"/>
      <c r="AI506" s="97"/>
      <c r="AJ506" s="97"/>
      <c r="AK506" s="97"/>
      <c r="AM506" s="101">
        <v>1</v>
      </c>
    </row>
    <row r="507" spans="1:39" ht="15.75" customHeight="1" x14ac:dyDescent="0.25">
      <c r="A507" s="119" t="s">
        <v>143</v>
      </c>
      <c r="B507" s="104" t="s">
        <v>780</v>
      </c>
      <c r="C507" s="104" t="s">
        <v>753</v>
      </c>
      <c r="D507" s="104" t="s">
        <v>301</v>
      </c>
      <c r="E507" s="104" t="s">
        <v>266</v>
      </c>
      <c r="F507" s="120">
        <v>1</v>
      </c>
      <c r="G507" s="120">
        <v>0</v>
      </c>
      <c r="H507" s="120">
        <v>3</v>
      </c>
      <c r="I507" s="104"/>
      <c r="J507" s="104" t="s">
        <v>753</v>
      </c>
      <c r="K507" s="104"/>
      <c r="L507" s="104" t="s">
        <v>754</v>
      </c>
      <c r="M507" s="104" t="s">
        <v>753</v>
      </c>
      <c r="N507" s="104" t="s">
        <v>755</v>
      </c>
      <c r="O507" s="104" t="s">
        <v>756</v>
      </c>
      <c r="P507" s="104"/>
      <c r="Q507" s="104"/>
      <c r="R507" s="123">
        <f t="shared" si="56"/>
        <v>0</v>
      </c>
      <c r="S507" s="123">
        <f t="shared" si="57"/>
        <v>0</v>
      </c>
      <c r="T507" s="123">
        <f t="shared" si="58"/>
        <v>0</v>
      </c>
      <c r="U507" s="123">
        <f t="shared" si="59"/>
        <v>0</v>
      </c>
      <c r="V507" s="123">
        <f t="shared" si="60"/>
        <v>0</v>
      </c>
      <c r="W507" s="123">
        <f t="shared" si="61"/>
        <v>0</v>
      </c>
      <c r="X507" s="123">
        <f t="shared" si="62"/>
        <v>0</v>
      </c>
      <c r="Y507" s="123">
        <f t="shared" si="63"/>
        <v>0</v>
      </c>
      <c r="Z507" s="123">
        <f t="shared" si="64"/>
        <v>0</v>
      </c>
      <c r="AA507" s="123">
        <f t="shared" si="65"/>
        <v>0</v>
      </c>
      <c r="AB507" s="123" t="str">
        <f t="shared" si="66"/>
        <v/>
      </c>
      <c r="AC507" s="123" t="str">
        <f t="shared" si="67"/>
        <v/>
      </c>
      <c r="AD507" s="123" t="str">
        <f t="shared" si="68"/>
        <v/>
      </c>
      <c r="AE507" s="123" t="str">
        <f t="shared" si="69"/>
        <v/>
      </c>
      <c r="AF507" s="97"/>
      <c r="AG507" s="97"/>
      <c r="AH507" s="97"/>
      <c r="AI507" s="97"/>
      <c r="AJ507" s="97"/>
      <c r="AK507" s="97"/>
      <c r="AM507" s="101">
        <v>1</v>
      </c>
    </row>
    <row r="508" spans="1:39" ht="15.75" customHeight="1" x14ac:dyDescent="0.25">
      <c r="A508" s="119" t="s">
        <v>143</v>
      </c>
      <c r="B508" s="104" t="s">
        <v>781</v>
      </c>
      <c r="C508" s="104" t="s">
        <v>758</v>
      </c>
      <c r="D508" s="104" t="s">
        <v>301</v>
      </c>
      <c r="E508" s="104" t="s">
        <v>266</v>
      </c>
      <c r="F508" s="120">
        <v>2</v>
      </c>
      <c r="G508" s="120">
        <v>0</v>
      </c>
      <c r="H508" s="120">
        <v>2</v>
      </c>
      <c r="I508" s="104"/>
      <c r="J508" s="104" t="s">
        <v>758</v>
      </c>
      <c r="K508" s="104"/>
      <c r="L508" s="104" t="s">
        <v>759</v>
      </c>
      <c r="M508" s="104" t="s">
        <v>758</v>
      </c>
      <c r="N508" s="104" t="s">
        <v>297</v>
      </c>
      <c r="O508" s="104" t="s">
        <v>760</v>
      </c>
      <c r="P508" s="104" t="s">
        <v>761</v>
      </c>
      <c r="Q508" s="104"/>
      <c r="R508" s="123">
        <f t="shared" si="56"/>
        <v>0</v>
      </c>
      <c r="S508" s="123">
        <f t="shared" si="57"/>
        <v>0</v>
      </c>
      <c r="T508" s="123">
        <f t="shared" si="58"/>
        <v>0</v>
      </c>
      <c r="U508" s="123">
        <f t="shared" si="59"/>
        <v>1</v>
      </c>
      <c r="V508" s="123">
        <f t="shared" si="60"/>
        <v>0</v>
      </c>
      <c r="W508" s="123">
        <f t="shared" si="61"/>
        <v>0</v>
      </c>
      <c r="X508" s="123">
        <f t="shared" si="62"/>
        <v>0</v>
      </c>
      <c r="Y508" s="123">
        <f t="shared" si="63"/>
        <v>0</v>
      </c>
      <c r="Z508" s="123">
        <f t="shared" si="64"/>
        <v>0</v>
      </c>
      <c r="AA508" s="123">
        <f t="shared" si="65"/>
        <v>0</v>
      </c>
      <c r="AB508" s="123" t="str">
        <f t="shared" si="66"/>
        <v/>
      </c>
      <c r="AC508" s="123" t="str">
        <f t="shared" si="67"/>
        <v/>
      </c>
      <c r="AD508" s="123" t="str">
        <f t="shared" si="68"/>
        <v/>
      </c>
      <c r="AE508" s="123" t="str">
        <f t="shared" si="69"/>
        <v/>
      </c>
      <c r="AF508" s="97"/>
      <c r="AG508" s="97"/>
      <c r="AH508" s="97"/>
      <c r="AI508" s="97"/>
      <c r="AJ508" s="97"/>
      <c r="AK508" s="97"/>
      <c r="AM508" s="101">
        <v>1</v>
      </c>
    </row>
    <row r="509" spans="1:39" ht="15.75" customHeight="1" x14ac:dyDescent="0.25">
      <c r="A509" s="119" t="s">
        <v>143</v>
      </c>
      <c r="B509" s="104" t="s">
        <v>782</v>
      </c>
      <c r="C509" s="104" t="s">
        <v>763</v>
      </c>
      <c r="D509" s="104" t="s">
        <v>301</v>
      </c>
      <c r="E509" s="104" t="s">
        <v>266</v>
      </c>
      <c r="F509" s="120">
        <v>2</v>
      </c>
      <c r="G509" s="120">
        <v>0</v>
      </c>
      <c r="H509" s="120">
        <v>2</v>
      </c>
      <c r="I509" s="104"/>
      <c r="J509" s="104" t="s">
        <v>763</v>
      </c>
      <c r="K509" s="104"/>
      <c r="L509" s="104" t="s">
        <v>764</v>
      </c>
      <c r="M509" s="104" t="s">
        <v>763</v>
      </c>
      <c r="N509" s="104" t="s">
        <v>765</v>
      </c>
      <c r="O509" s="104" t="s">
        <v>284</v>
      </c>
      <c r="P509" s="104" t="s">
        <v>766</v>
      </c>
      <c r="Q509" s="104" t="s">
        <v>305</v>
      </c>
      <c r="R509" s="123">
        <f t="shared" si="56"/>
        <v>0</v>
      </c>
      <c r="S509" s="123">
        <f t="shared" si="57"/>
        <v>0</v>
      </c>
      <c r="T509" s="123">
        <f t="shared" si="58"/>
        <v>0</v>
      </c>
      <c r="U509" s="123">
        <f t="shared" si="59"/>
        <v>0</v>
      </c>
      <c r="V509" s="123">
        <f t="shared" si="60"/>
        <v>0</v>
      </c>
      <c r="W509" s="123">
        <f t="shared" si="61"/>
        <v>0</v>
      </c>
      <c r="X509" s="123">
        <f t="shared" si="62"/>
        <v>0</v>
      </c>
      <c r="Y509" s="123">
        <f t="shared" si="63"/>
        <v>0</v>
      </c>
      <c r="Z509" s="123">
        <f t="shared" si="64"/>
        <v>0</v>
      </c>
      <c r="AA509" s="123">
        <f t="shared" si="65"/>
        <v>0</v>
      </c>
      <c r="AB509" s="123" t="str">
        <f t="shared" si="66"/>
        <v/>
      </c>
      <c r="AC509" s="123" t="str">
        <f t="shared" si="67"/>
        <v/>
      </c>
      <c r="AD509" s="123" t="str">
        <f t="shared" si="68"/>
        <v/>
      </c>
      <c r="AE509" s="123" t="str">
        <f t="shared" si="69"/>
        <v/>
      </c>
      <c r="AF509" s="97"/>
      <c r="AG509" s="97"/>
      <c r="AH509" s="97"/>
      <c r="AI509" s="97"/>
      <c r="AJ509" s="97"/>
      <c r="AK509" s="97"/>
      <c r="AM509" s="101">
        <v>1</v>
      </c>
    </row>
    <row r="510" spans="1:39" ht="15.75" customHeight="1" x14ac:dyDescent="0.25">
      <c r="A510" s="119" t="s">
        <v>143</v>
      </c>
      <c r="B510" s="104" t="s">
        <v>783</v>
      </c>
      <c r="C510" s="104" t="s">
        <v>768</v>
      </c>
      <c r="D510" s="104" t="s">
        <v>301</v>
      </c>
      <c r="E510" s="104" t="s">
        <v>266</v>
      </c>
      <c r="F510" s="120">
        <v>3</v>
      </c>
      <c r="G510" s="120">
        <v>0</v>
      </c>
      <c r="H510" s="120">
        <v>2</v>
      </c>
      <c r="I510" s="104"/>
      <c r="J510" s="104" t="s">
        <v>768</v>
      </c>
      <c r="K510" s="104"/>
      <c r="L510" s="104" t="s">
        <v>769</v>
      </c>
      <c r="M510" s="104" t="s">
        <v>768</v>
      </c>
      <c r="N510" s="104" t="s">
        <v>770</v>
      </c>
      <c r="O510" s="104" t="s">
        <v>771</v>
      </c>
      <c r="P510" s="104" t="s">
        <v>772</v>
      </c>
      <c r="Q510" s="104" t="s">
        <v>773</v>
      </c>
      <c r="R510" s="123">
        <f t="shared" si="56"/>
        <v>0</v>
      </c>
      <c r="S510" s="123">
        <f t="shared" si="57"/>
        <v>0</v>
      </c>
      <c r="T510" s="123">
        <f t="shared" si="58"/>
        <v>0</v>
      </c>
      <c r="U510" s="123">
        <f t="shared" si="59"/>
        <v>0</v>
      </c>
      <c r="V510" s="123">
        <f t="shared" si="60"/>
        <v>0</v>
      </c>
      <c r="W510" s="123">
        <f t="shared" si="61"/>
        <v>0</v>
      </c>
      <c r="X510" s="123">
        <f t="shared" si="62"/>
        <v>0</v>
      </c>
      <c r="Y510" s="123">
        <f t="shared" si="63"/>
        <v>0</v>
      </c>
      <c r="Z510" s="123">
        <f t="shared" si="64"/>
        <v>0</v>
      </c>
      <c r="AA510" s="123">
        <f t="shared" si="65"/>
        <v>0</v>
      </c>
      <c r="AB510" s="123" t="str">
        <f t="shared" si="66"/>
        <v/>
      </c>
      <c r="AC510" s="123" t="str">
        <f t="shared" si="67"/>
        <v/>
      </c>
      <c r="AD510" s="123" t="str">
        <f t="shared" si="68"/>
        <v/>
      </c>
      <c r="AE510" s="123" t="str">
        <f t="shared" si="69"/>
        <v/>
      </c>
      <c r="AF510" s="97"/>
      <c r="AG510" s="97"/>
      <c r="AH510" s="97"/>
      <c r="AI510" s="97"/>
      <c r="AJ510" s="97"/>
      <c r="AK510" s="97"/>
      <c r="AM510" s="101">
        <v>1</v>
      </c>
    </row>
    <row r="511" spans="1:39" ht="15.75" customHeight="1" x14ac:dyDescent="0.25">
      <c r="A511" s="119" t="s">
        <v>144</v>
      </c>
      <c r="B511" s="104" t="s">
        <v>784</v>
      </c>
      <c r="C511" s="104" t="s">
        <v>723</v>
      </c>
      <c r="D511" s="104" t="s">
        <v>265</v>
      </c>
      <c r="E511" s="104" t="s">
        <v>266</v>
      </c>
      <c r="F511" s="120">
        <v>1</v>
      </c>
      <c r="G511" s="120">
        <v>3</v>
      </c>
      <c r="H511" s="120">
        <v>0</v>
      </c>
      <c r="I511" s="104" t="s">
        <v>723</v>
      </c>
      <c r="J511" s="104"/>
      <c r="K511" s="104" t="s">
        <v>724</v>
      </c>
      <c r="L511" s="104"/>
      <c r="M511" s="104" t="s">
        <v>723</v>
      </c>
      <c r="N511" s="104" t="s">
        <v>725</v>
      </c>
      <c r="O511" s="104" t="s">
        <v>726</v>
      </c>
      <c r="P511" s="104" t="s">
        <v>727</v>
      </c>
      <c r="Q511" s="104" t="s">
        <v>728</v>
      </c>
      <c r="R511" s="123">
        <f t="shared" si="56"/>
        <v>0</v>
      </c>
      <c r="S511" s="123">
        <f t="shared" si="57"/>
        <v>0</v>
      </c>
      <c r="T511" s="123">
        <f t="shared" si="58"/>
        <v>0</v>
      </c>
      <c r="U511" s="123">
        <f t="shared" si="59"/>
        <v>0</v>
      </c>
      <c r="V511" s="123">
        <f t="shared" si="60"/>
        <v>0</v>
      </c>
      <c r="W511" s="123">
        <f t="shared" si="61"/>
        <v>0</v>
      </c>
      <c r="X511" s="123">
        <f t="shared" si="62"/>
        <v>0</v>
      </c>
      <c r="Y511" s="123">
        <f t="shared" si="63"/>
        <v>0</v>
      </c>
      <c r="Z511" s="123">
        <f t="shared" si="64"/>
        <v>0</v>
      </c>
      <c r="AA511" s="123">
        <f t="shared" si="65"/>
        <v>0</v>
      </c>
      <c r="AB511" s="123" t="str">
        <f t="shared" si="66"/>
        <v/>
      </c>
      <c r="AC511" s="123" t="str">
        <f t="shared" si="67"/>
        <v/>
      </c>
      <c r="AD511" s="123" t="str">
        <f t="shared" si="68"/>
        <v/>
      </c>
      <c r="AE511" s="123" t="str">
        <f t="shared" si="69"/>
        <v/>
      </c>
      <c r="AF511" s="97"/>
      <c r="AG511" s="97"/>
      <c r="AH511" s="97"/>
      <c r="AI511" s="97"/>
      <c r="AJ511" s="97"/>
      <c r="AK511" s="97"/>
      <c r="AM511" s="101">
        <v>1</v>
      </c>
    </row>
    <row r="512" spans="1:39" ht="15.75" customHeight="1" x14ac:dyDescent="0.25">
      <c r="A512" s="119" t="s">
        <v>144</v>
      </c>
      <c r="B512" s="104" t="s">
        <v>785</v>
      </c>
      <c r="C512" s="104" t="s">
        <v>730</v>
      </c>
      <c r="D512" s="104" t="s">
        <v>265</v>
      </c>
      <c r="E512" s="104" t="s">
        <v>266</v>
      </c>
      <c r="F512" s="120">
        <v>1</v>
      </c>
      <c r="G512" s="120">
        <v>3</v>
      </c>
      <c r="H512" s="120">
        <v>0</v>
      </c>
      <c r="I512" s="104" t="s">
        <v>730</v>
      </c>
      <c r="J512" s="104"/>
      <c r="K512" s="104" t="s">
        <v>731</v>
      </c>
      <c r="L512" s="104"/>
      <c r="M512" s="104" t="s">
        <v>730</v>
      </c>
      <c r="N512" s="104" t="s">
        <v>732</v>
      </c>
      <c r="O512" s="104" t="s">
        <v>733</v>
      </c>
      <c r="P512" s="104" t="s">
        <v>734</v>
      </c>
      <c r="Q512" s="104" t="s">
        <v>735</v>
      </c>
      <c r="R512" s="123">
        <f t="shared" si="56"/>
        <v>0</v>
      </c>
      <c r="S512" s="123">
        <f t="shared" si="57"/>
        <v>0</v>
      </c>
      <c r="T512" s="123">
        <f t="shared" si="58"/>
        <v>0</v>
      </c>
      <c r="U512" s="123">
        <f t="shared" si="59"/>
        <v>0</v>
      </c>
      <c r="V512" s="123">
        <f t="shared" si="60"/>
        <v>0</v>
      </c>
      <c r="W512" s="123">
        <f t="shared" si="61"/>
        <v>0</v>
      </c>
      <c r="X512" s="123">
        <f t="shared" si="62"/>
        <v>0</v>
      </c>
      <c r="Y512" s="123">
        <f t="shared" si="63"/>
        <v>0</v>
      </c>
      <c r="Z512" s="123">
        <f t="shared" si="64"/>
        <v>0</v>
      </c>
      <c r="AA512" s="123">
        <f t="shared" si="65"/>
        <v>0</v>
      </c>
      <c r="AB512" s="123" t="str">
        <f t="shared" si="66"/>
        <v/>
      </c>
      <c r="AC512" s="123" t="str">
        <f t="shared" si="67"/>
        <v/>
      </c>
      <c r="AD512" s="123" t="str">
        <f t="shared" si="68"/>
        <v/>
      </c>
      <c r="AE512" s="123" t="str">
        <f t="shared" si="69"/>
        <v/>
      </c>
      <c r="AF512" s="97"/>
      <c r="AG512" s="97"/>
      <c r="AH512" s="97"/>
      <c r="AI512" s="97"/>
      <c r="AJ512" s="97"/>
      <c r="AK512" s="97"/>
      <c r="AM512" s="101">
        <v>1</v>
      </c>
    </row>
    <row r="513" spans="1:39" ht="15.75" customHeight="1" x14ac:dyDescent="0.25">
      <c r="A513" s="119" t="s">
        <v>144</v>
      </c>
      <c r="B513" s="104" t="s">
        <v>786</v>
      </c>
      <c r="C513" s="104" t="s">
        <v>737</v>
      </c>
      <c r="D513" s="104" t="s">
        <v>265</v>
      </c>
      <c r="E513" s="104" t="s">
        <v>266</v>
      </c>
      <c r="F513" s="120">
        <v>2</v>
      </c>
      <c r="G513" s="120">
        <v>2</v>
      </c>
      <c r="H513" s="120">
        <v>0</v>
      </c>
      <c r="I513" s="104" t="s">
        <v>737</v>
      </c>
      <c r="J513" s="104"/>
      <c r="K513" s="104" t="s">
        <v>738</v>
      </c>
      <c r="L513" s="104"/>
      <c r="M513" s="104" t="s">
        <v>737</v>
      </c>
      <c r="N513" s="104" t="s">
        <v>297</v>
      </c>
      <c r="O513" s="104" t="s">
        <v>739</v>
      </c>
      <c r="P513" s="104" t="s">
        <v>740</v>
      </c>
      <c r="Q513" s="104"/>
      <c r="R513" s="123">
        <f t="shared" si="56"/>
        <v>0</v>
      </c>
      <c r="S513" s="123">
        <f t="shared" si="57"/>
        <v>0</v>
      </c>
      <c r="T513" s="123">
        <f t="shared" si="58"/>
        <v>0</v>
      </c>
      <c r="U513" s="123">
        <f t="shared" si="59"/>
        <v>1</v>
      </c>
      <c r="V513" s="123">
        <f t="shared" si="60"/>
        <v>0</v>
      </c>
      <c r="W513" s="123">
        <f t="shared" si="61"/>
        <v>0</v>
      </c>
      <c r="X513" s="123">
        <f t="shared" si="62"/>
        <v>0</v>
      </c>
      <c r="Y513" s="123">
        <f t="shared" si="63"/>
        <v>0</v>
      </c>
      <c r="Z513" s="123">
        <f t="shared" si="64"/>
        <v>0</v>
      </c>
      <c r="AA513" s="123">
        <f t="shared" si="65"/>
        <v>0</v>
      </c>
      <c r="AB513" s="123" t="str">
        <f t="shared" si="66"/>
        <v/>
      </c>
      <c r="AC513" s="123" t="str">
        <f t="shared" si="67"/>
        <v/>
      </c>
      <c r="AD513" s="123" t="str">
        <f t="shared" si="68"/>
        <v/>
      </c>
      <c r="AE513" s="123" t="str">
        <f t="shared" si="69"/>
        <v/>
      </c>
      <c r="AF513" s="97"/>
      <c r="AG513" s="97"/>
      <c r="AH513" s="97"/>
      <c r="AI513" s="97"/>
      <c r="AJ513" s="97"/>
      <c r="AK513" s="97"/>
      <c r="AM513" s="101">
        <v>1</v>
      </c>
    </row>
    <row r="514" spans="1:39" ht="15.75" customHeight="1" x14ac:dyDescent="0.25">
      <c r="A514" s="119" t="s">
        <v>144</v>
      </c>
      <c r="B514" s="104" t="s">
        <v>787</v>
      </c>
      <c r="C514" s="104" t="s">
        <v>742</v>
      </c>
      <c r="D514" s="104" t="s">
        <v>265</v>
      </c>
      <c r="E514" s="104" t="s">
        <v>266</v>
      </c>
      <c r="F514" s="120">
        <v>2</v>
      </c>
      <c r="G514" s="120">
        <v>2</v>
      </c>
      <c r="H514" s="120">
        <v>0</v>
      </c>
      <c r="I514" s="104" t="s">
        <v>742</v>
      </c>
      <c r="J514" s="104"/>
      <c r="K514" s="104" t="s">
        <v>743</v>
      </c>
      <c r="L514" s="104"/>
      <c r="M514" s="104" t="s">
        <v>742</v>
      </c>
      <c r="N514" s="104" t="s">
        <v>744</v>
      </c>
      <c r="O514" s="104"/>
      <c r="P514" s="104"/>
      <c r="Q514" s="104"/>
      <c r="R514" s="123">
        <f t="shared" si="56"/>
        <v>0</v>
      </c>
      <c r="S514" s="123">
        <f t="shared" si="57"/>
        <v>0</v>
      </c>
      <c r="T514" s="123">
        <f t="shared" si="58"/>
        <v>0</v>
      </c>
      <c r="U514" s="123">
        <f t="shared" si="59"/>
        <v>0</v>
      </c>
      <c r="V514" s="123">
        <f t="shared" si="60"/>
        <v>0</v>
      </c>
      <c r="W514" s="123">
        <f t="shared" si="61"/>
        <v>0</v>
      </c>
      <c r="X514" s="123">
        <f t="shared" si="62"/>
        <v>0</v>
      </c>
      <c r="Y514" s="123">
        <f t="shared" si="63"/>
        <v>0</v>
      </c>
      <c r="Z514" s="123">
        <f t="shared" si="64"/>
        <v>0</v>
      </c>
      <c r="AA514" s="123">
        <f t="shared" si="65"/>
        <v>0</v>
      </c>
      <c r="AB514" s="123" t="str">
        <f t="shared" si="66"/>
        <v/>
      </c>
      <c r="AC514" s="123" t="str">
        <f t="shared" si="67"/>
        <v/>
      </c>
      <c r="AD514" s="123" t="str">
        <f t="shared" si="68"/>
        <v/>
      </c>
      <c r="AE514" s="123" t="str">
        <f t="shared" si="69"/>
        <v/>
      </c>
      <c r="AF514" s="97"/>
      <c r="AG514" s="97"/>
      <c r="AH514" s="97"/>
      <c r="AI514" s="97"/>
      <c r="AJ514" s="97"/>
      <c r="AK514" s="97"/>
      <c r="AM514" s="101">
        <v>1</v>
      </c>
    </row>
    <row r="515" spans="1:39" ht="15.75" customHeight="1" x14ac:dyDescent="0.25">
      <c r="A515" s="119" t="s">
        <v>144</v>
      </c>
      <c r="B515" s="104" t="s">
        <v>788</v>
      </c>
      <c r="C515" s="104" t="s">
        <v>746</v>
      </c>
      <c r="D515" s="104" t="s">
        <v>265</v>
      </c>
      <c r="E515" s="104" t="s">
        <v>266</v>
      </c>
      <c r="F515" s="120">
        <v>3</v>
      </c>
      <c r="G515" s="120">
        <v>2</v>
      </c>
      <c r="H515" s="120">
        <v>0</v>
      </c>
      <c r="I515" s="104" t="s">
        <v>746</v>
      </c>
      <c r="J515" s="104"/>
      <c r="K515" s="104" t="s">
        <v>747</v>
      </c>
      <c r="L515" s="104"/>
      <c r="M515" s="104" t="s">
        <v>746</v>
      </c>
      <c r="N515" s="104" t="s">
        <v>748</v>
      </c>
      <c r="O515" s="104" t="s">
        <v>749</v>
      </c>
      <c r="P515" s="104" t="s">
        <v>750</v>
      </c>
      <c r="Q515" s="104"/>
      <c r="R515" s="123">
        <f t="shared" si="56"/>
        <v>0</v>
      </c>
      <c r="S515" s="123">
        <f t="shared" si="57"/>
        <v>0</v>
      </c>
      <c r="T515" s="123">
        <f t="shared" si="58"/>
        <v>0</v>
      </c>
      <c r="U515" s="123">
        <f t="shared" si="59"/>
        <v>1</v>
      </c>
      <c r="V515" s="123">
        <f t="shared" si="60"/>
        <v>0</v>
      </c>
      <c r="W515" s="123">
        <f t="shared" si="61"/>
        <v>0</v>
      </c>
      <c r="X515" s="123">
        <f t="shared" si="62"/>
        <v>0</v>
      </c>
      <c r="Y515" s="123">
        <f t="shared" si="63"/>
        <v>0</v>
      </c>
      <c r="Z515" s="123">
        <f t="shared" si="64"/>
        <v>0</v>
      </c>
      <c r="AA515" s="123">
        <f t="shared" si="65"/>
        <v>0</v>
      </c>
      <c r="AB515" s="123" t="str">
        <f t="shared" si="66"/>
        <v/>
      </c>
      <c r="AC515" s="123" t="str">
        <f t="shared" si="67"/>
        <v/>
      </c>
      <c r="AD515" s="123" t="str">
        <f t="shared" si="68"/>
        <v/>
      </c>
      <c r="AE515" s="123" t="str">
        <f t="shared" si="69"/>
        <v/>
      </c>
      <c r="AF515" s="97"/>
      <c r="AG515" s="97"/>
      <c r="AH515" s="97"/>
      <c r="AI515" s="97"/>
      <c r="AJ515" s="97"/>
      <c r="AK515" s="97"/>
      <c r="AM515" s="101">
        <v>1</v>
      </c>
    </row>
    <row r="516" spans="1:39" ht="15.75" customHeight="1" x14ac:dyDescent="0.25">
      <c r="A516" s="119" t="s">
        <v>144</v>
      </c>
      <c r="B516" s="104" t="s">
        <v>789</v>
      </c>
      <c r="C516" s="104" t="s">
        <v>637</v>
      </c>
      <c r="D516" s="104" t="s">
        <v>301</v>
      </c>
      <c r="E516" s="104" t="s">
        <v>266</v>
      </c>
      <c r="F516" s="120">
        <v>1</v>
      </c>
      <c r="G516" s="120">
        <v>0</v>
      </c>
      <c r="H516" s="120">
        <v>3</v>
      </c>
      <c r="I516" s="104"/>
      <c r="J516" s="104" t="s">
        <v>637</v>
      </c>
      <c r="K516" s="104"/>
      <c r="L516" s="104" t="s">
        <v>666</v>
      </c>
      <c r="M516" s="104" t="s">
        <v>637</v>
      </c>
      <c r="N516" s="104" t="s">
        <v>639</v>
      </c>
      <c r="O516" s="104" t="s">
        <v>640</v>
      </c>
      <c r="P516" s="104" t="s">
        <v>641</v>
      </c>
      <c r="Q516" s="104" t="s">
        <v>642</v>
      </c>
      <c r="R516" s="123">
        <f t="shared" si="56"/>
        <v>0</v>
      </c>
      <c r="S516" s="123">
        <f t="shared" si="57"/>
        <v>0</v>
      </c>
      <c r="T516" s="123">
        <f t="shared" si="58"/>
        <v>0</v>
      </c>
      <c r="U516" s="123">
        <f t="shared" si="59"/>
        <v>0</v>
      </c>
      <c r="V516" s="123">
        <f t="shared" si="60"/>
        <v>1</v>
      </c>
      <c r="W516" s="123">
        <f t="shared" si="61"/>
        <v>1</v>
      </c>
      <c r="X516" s="123">
        <f t="shared" si="62"/>
        <v>0</v>
      </c>
      <c r="Y516" s="123">
        <f t="shared" si="63"/>
        <v>0</v>
      </c>
      <c r="Z516" s="123">
        <f t="shared" si="64"/>
        <v>0</v>
      </c>
      <c r="AA516" s="123">
        <f t="shared" si="65"/>
        <v>0</v>
      </c>
      <c r="AB516" s="123" t="str">
        <f t="shared" si="66"/>
        <v/>
      </c>
      <c r="AC516" s="123" t="str">
        <f t="shared" si="67"/>
        <v/>
      </c>
      <c r="AD516" s="123" t="str">
        <f t="shared" si="68"/>
        <v/>
      </c>
      <c r="AE516" s="123" t="str">
        <f t="shared" si="69"/>
        <v/>
      </c>
      <c r="AF516" s="97"/>
      <c r="AG516" s="97"/>
      <c r="AH516" s="97"/>
      <c r="AI516" s="97"/>
      <c r="AJ516" s="97"/>
      <c r="AK516" s="97"/>
      <c r="AM516" s="101">
        <v>1</v>
      </c>
    </row>
    <row r="517" spans="1:39" ht="15.75" customHeight="1" x14ac:dyDescent="0.25">
      <c r="A517" s="119" t="s">
        <v>144</v>
      </c>
      <c r="B517" s="104" t="s">
        <v>790</v>
      </c>
      <c r="C517" s="104" t="s">
        <v>753</v>
      </c>
      <c r="D517" s="104" t="s">
        <v>301</v>
      </c>
      <c r="E517" s="104" t="s">
        <v>266</v>
      </c>
      <c r="F517" s="120">
        <v>1</v>
      </c>
      <c r="G517" s="120">
        <v>0</v>
      </c>
      <c r="H517" s="120">
        <v>3</v>
      </c>
      <c r="I517" s="104"/>
      <c r="J517" s="104" t="s">
        <v>753</v>
      </c>
      <c r="K517" s="104"/>
      <c r="L517" s="104" t="s">
        <v>754</v>
      </c>
      <c r="M517" s="104" t="s">
        <v>753</v>
      </c>
      <c r="N517" s="104" t="s">
        <v>755</v>
      </c>
      <c r="O517" s="104" t="s">
        <v>756</v>
      </c>
      <c r="P517" s="104"/>
      <c r="Q517" s="104"/>
      <c r="R517" s="123">
        <f t="shared" si="56"/>
        <v>0</v>
      </c>
      <c r="S517" s="123">
        <f t="shared" si="57"/>
        <v>0</v>
      </c>
      <c r="T517" s="123">
        <f t="shared" si="58"/>
        <v>0</v>
      </c>
      <c r="U517" s="123">
        <f t="shared" si="59"/>
        <v>0</v>
      </c>
      <c r="V517" s="123">
        <f t="shared" si="60"/>
        <v>0</v>
      </c>
      <c r="W517" s="123">
        <f t="shared" si="61"/>
        <v>0</v>
      </c>
      <c r="X517" s="123">
        <f t="shared" si="62"/>
        <v>0</v>
      </c>
      <c r="Y517" s="123">
        <f t="shared" si="63"/>
        <v>0</v>
      </c>
      <c r="Z517" s="123">
        <f t="shared" si="64"/>
        <v>0</v>
      </c>
      <c r="AA517" s="123">
        <f t="shared" si="65"/>
        <v>0</v>
      </c>
      <c r="AB517" s="123" t="str">
        <f t="shared" si="66"/>
        <v/>
      </c>
      <c r="AC517" s="123" t="str">
        <f t="shared" si="67"/>
        <v/>
      </c>
      <c r="AD517" s="123" t="str">
        <f t="shared" si="68"/>
        <v/>
      </c>
      <c r="AE517" s="123" t="str">
        <f t="shared" si="69"/>
        <v/>
      </c>
      <c r="AF517" s="97"/>
      <c r="AG517" s="97"/>
      <c r="AH517" s="97"/>
      <c r="AI517" s="97"/>
      <c r="AJ517" s="97"/>
      <c r="AK517" s="97"/>
      <c r="AM517" s="101">
        <v>1</v>
      </c>
    </row>
    <row r="518" spans="1:39" ht="15.75" customHeight="1" x14ac:dyDescent="0.25">
      <c r="A518" s="119" t="s">
        <v>144</v>
      </c>
      <c r="B518" s="104" t="s">
        <v>791</v>
      </c>
      <c r="C518" s="104" t="s">
        <v>758</v>
      </c>
      <c r="D518" s="104" t="s">
        <v>301</v>
      </c>
      <c r="E518" s="104" t="s">
        <v>266</v>
      </c>
      <c r="F518" s="120">
        <v>2</v>
      </c>
      <c r="G518" s="120">
        <v>0</v>
      </c>
      <c r="H518" s="120">
        <v>2</v>
      </c>
      <c r="I518" s="104"/>
      <c r="J518" s="104" t="s">
        <v>758</v>
      </c>
      <c r="K518" s="104"/>
      <c r="L518" s="104" t="s">
        <v>759</v>
      </c>
      <c r="M518" s="104" t="s">
        <v>758</v>
      </c>
      <c r="N518" s="104" t="s">
        <v>297</v>
      </c>
      <c r="O518" s="104" t="s">
        <v>760</v>
      </c>
      <c r="P518" s="104" t="s">
        <v>761</v>
      </c>
      <c r="Q518" s="104"/>
      <c r="R518" s="123">
        <f t="shared" si="56"/>
        <v>0</v>
      </c>
      <c r="S518" s="123">
        <f t="shared" si="57"/>
        <v>0</v>
      </c>
      <c r="T518" s="123">
        <f t="shared" si="58"/>
        <v>0</v>
      </c>
      <c r="U518" s="123">
        <f t="shared" si="59"/>
        <v>1</v>
      </c>
      <c r="V518" s="123">
        <f t="shared" si="60"/>
        <v>0</v>
      </c>
      <c r="W518" s="123">
        <f t="shared" si="61"/>
        <v>0</v>
      </c>
      <c r="X518" s="123">
        <f t="shared" si="62"/>
        <v>0</v>
      </c>
      <c r="Y518" s="123">
        <f t="shared" si="63"/>
        <v>0</v>
      </c>
      <c r="Z518" s="123">
        <f t="shared" si="64"/>
        <v>0</v>
      </c>
      <c r="AA518" s="123">
        <f t="shared" si="65"/>
        <v>0</v>
      </c>
      <c r="AB518" s="123" t="str">
        <f t="shared" si="66"/>
        <v/>
      </c>
      <c r="AC518" s="123" t="str">
        <f t="shared" si="67"/>
        <v/>
      </c>
      <c r="AD518" s="123" t="str">
        <f t="shared" si="68"/>
        <v/>
      </c>
      <c r="AE518" s="123" t="str">
        <f t="shared" si="69"/>
        <v/>
      </c>
      <c r="AF518" s="97"/>
      <c r="AG518" s="97"/>
      <c r="AH518" s="97"/>
      <c r="AI518" s="97"/>
      <c r="AJ518" s="97"/>
      <c r="AK518" s="97"/>
      <c r="AM518" s="101">
        <v>1</v>
      </c>
    </row>
    <row r="519" spans="1:39" ht="15.75" customHeight="1" x14ac:dyDescent="0.25">
      <c r="A519" s="119" t="s">
        <v>144</v>
      </c>
      <c r="B519" s="104" t="s">
        <v>792</v>
      </c>
      <c r="C519" s="104" t="s">
        <v>763</v>
      </c>
      <c r="D519" s="104" t="s">
        <v>301</v>
      </c>
      <c r="E519" s="104" t="s">
        <v>266</v>
      </c>
      <c r="F519" s="120">
        <v>2</v>
      </c>
      <c r="G519" s="120">
        <v>0</v>
      </c>
      <c r="H519" s="120">
        <v>2</v>
      </c>
      <c r="I519" s="104"/>
      <c r="J519" s="104" t="s">
        <v>763</v>
      </c>
      <c r="K519" s="104"/>
      <c r="L519" s="104" t="s">
        <v>764</v>
      </c>
      <c r="M519" s="104" t="s">
        <v>763</v>
      </c>
      <c r="N519" s="104" t="s">
        <v>765</v>
      </c>
      <c r="O519" s="104" t="s">
        <v>284</v>
      </c>
      <c r="P519" s="104" t="s">
        <v>766</v>
      </c>
      <c r="Q519" s="104" t="s">
        <v>305</v>
      </c>
      <c r="R519" s="123">
        <f t="shared" si="56"/>
        <v>0</v>
      </c>
      <c r="S519" s="123">
        <f t="shared" si="57"/>
        <v>0</v>
      </c>
      <c r="T519" s="123">
        <f t="shared" si="58"/>
        <v>0</v>
      </c>
      <c r="U519" s="123">
        <f t="shared" si="59"/>
        <v>0</v>
      </c>
      <c r="V519" s="123">
        <f t="shared" si="60"/>
        <v>0</v>
      </c>
      <c r="W519" s="123">
        <f t="shared" si="61"/>
        <v>0</v>
      </c>
      <c r="X519" s="123">
        <f t="shared" si="62"/>
        <v>0</v>
      </c>
      <c r="Y519" s="123">
        <f t="shared" si="63"/>
        <v>0</v>
      </c>
      <c r="Z519" s="123">
        <f t="shared" si="64"/>
        <v>0</v>
      </c>
      <c r="AA519" s="123">
        <f t="shared" si="65"/>
        <v>0</v>
      </c>
      <c r="AB519" s="123" t="str">
        <f t="shared" si="66"/>
        <v/>
      </c>
      <c r="AC519" s="123" t="str">
        <f t="shared" si="67"/>
        <v/>
      </c>
      <c r="AD519" s="123" t="str">
        <f t="shared" si="68"/>
        <v/>
      </c>
      <c r="AE519" s="123" t="str">
        <f t="shared" si="69"/>
        <v/>
      </c>
      <c r="AF519" s="97"/>
      <c r="AG519" s="97"/>
      <c r="AH519" s="97"/>
      <c r="AI519" s="97"/>
      <c r="AJ519" s="97"/>
      <c r="AK519" s="97"/>
      <c r="AM519" s="101">
        <v>1</v>
      </c>
    </row>
    <row r="520" spans="1:39" ht="15.75" customHeight="1" x14ac:dyDescent="0.25">
      <c r="A520" s="119" t="s">
        <v>144</v>
      </c>
      <c r="B520" s="104" t="s">
        <v>793</v>
      </c>
      <c r="C520" s="104" t="s">
        <v>768</v>
      </c>
      <c r="D520" s="104" t="s">
        <v>301</v>
      </c>
      <c r="E520" s="104" t="s">
        <v>266</v>
      </c>
      <c r="F520" s="120">
        <v>3</v>
      </c>
      <c r="G520" s="120">
        <v>0</v>
      </c>
      <c r="H520" s="120">
        <v>2</v>
      </c>
      <c r="I520" s="104"/>
      <c r="J520" s="104" t="s">
        <v>768</v>
      </c>
      <c r="K520" s="104"/>
      <c r="L520" s="104" t="s">
        <v>769</v>
      </c>
      <c r="M520" s="104" t="s">
        <v>768</v>
      </c>
      <c r="N520" s="104" t="s">
        <v>770</v>
      </c>
      <c r="O520" s="104" t="s">
        <v>771</v>
      </c>
      <c r="P520" s="104" t="s">
        <v>772</v>
      </c>
      <c r="Q520" s="104" t="s">
        <v>773</v>
      </c>
      <c r="R520" s="123">
        <f t="shared" si="56"/>
        <v>0</v>
      </c>
      <c r="S520" s="123">
        <f t="shared" si="57"/>
        <v>0</v>
      </c>
      <c r="T520" s="123">
        <f t="shared" si="58"/>
        <v>0</v>
      </c>
      <c r="U520" s="123">
        <f t="shared" si="59"/>
        <v>0</v>
      </c>
      <c r="V520" s="123">
        <f t="shared" si="60"/>
        <v>0</v>
      </c>
      <c r="W520" s="123">
        <f t="shared" si="61"/>
        <v>0</v>
      </c>
      <c r="X520" s="123">
        <f t="shared" si="62"/>
        <v>0</v>
      </c>
      <c r="Y520" s="123">
        <f t="shared" si="63"/>
        <v>0</v>
      </c>
      <c r="Z520" s="123">
        <f t="shared" si="64"/>
        <v>0</v>
      </c>
      <c r="AA520" s="123">
        <f t="shared" si="65"/>
        <v>0</v>
      </c>
      <c r="AB520" s="123" t="str">
        <f t="shared" si="66"/>
        <v/>
      </c>
      <c r="AC520" s="123" t="str">
        <f t="shared" si="67"/>
        <v/>
      </c>
      <c r="AD520" s="123" t="str">
        <f t="shared" si="68"/>
        <v/>
      </c>
      <c r="AE520" s="123" t="str">
        <f t="shared" si="69"/>
        <v/>
      </c>
      <c r="AF520" s="97"/>
      <c r="AG520" s="97"/>
      <c r="AH520" s="97"/>
      <c r="AI520" s="97"/>
      <c r="AJ520" s="97"/>
      <c r="AK520" s="97"/>
      <c r="AM520" s="101">
        <v>1</v>
      </c>
    </row>
    <row r="521" spans="1:39" ht="15.75" customHeight="1" x14ac:dyDescent="0.25">
      <c r="A521" s="119" t="s">
        <v>145</v>
      </c>
      <c r="B521" s="104" t="s">
        <v>794</v>
      </c>
      <c r="C521" s="104" t="s">
        <v>723</v>
      </c>
      <c r="D521" s="104" t="s">
        <v>265</v>
      </c>
      <c r="E521" s="104" t="s">
        <v>266</v>
      </c>
      <c r="F521" s="120">
        <v>1</v>
      </c>
      <c r="G521" s="120">
        <v>3</v>
      </c>
      <c r="H521" s="120">
        <v>0</v>
      </c>
      <c r="I521" s="104" t="s">
        <v>723</v>
      </c>
      <c r="J521" s="104"/>
      <c r="K521" s="104" t="s">
        <v>724</v>
      </c>
      <c r="L521" s="104"/>
      <c r="M521" s="104" t="s">
        <v>723</v>
      </c>
      <c r="N521" s="104" t="s">
        <v>725</v>
      </c>
      <c r="O521" s="104" t="s">
        <v>726</v>
      </c>
      <c r="P521" s="104" t="s">
        <v>727</v>
      </c>
      <c r="Q521" s="104" t="s">
        <v>728</v>
      </c>
      <c r="R521" s="123">
        <f t="shared" si="56"/>
        <v>0</v>
      </c>
      <c r="S521" s="123">
        <f t="shared" si="57"/>
        <v>0</v>
      </c>
      <c r="T521" s="123">
        <f t="shared" si="58"/>
        <v>0</v>
      </c>
      <c r="U521" s="123">
        <f t="shared" si="59"/>
        <v>0</v>
      </c>
      <c r="V521" s="123">
        <f t="shared" si="60"/>
        <v>0</v>
      </c>
      <c r="W521" s="123">
        <f t="shared" si="61"/>
        <v>0</v>
      </c>
      <c r="X521" s="123">
        <f t="shared" si="62"/>
        <v>0</v>
      </c>
      <c r="Y521" s="123">
        <f t="shared" si="63"/>
        <v>0</v>
      </c>
      <c r="Z521" s="123">
        <f t="shared" si="64"/>
        <v>0</v>
      </c>
      <c r="AA521" s="123">
        <f t="shared" si="65"/>
        <v>0</v>
      </c>
      <c r="AB521" s="123" t="str">
        <f t="shared" si="66"/>
        <v/>
      </c>
      <c r="AC521" s="123" t="str">
        <f t="shared" si="67"/>
        <v/>
      </c>
      <c r="AD521" s="123" t="str">
        <f t="shared" si="68"/>
        <v/>
      </c>
      <c r="AE521" s="123" t="str">
        <f t="shared" si="69"/>
        <v/>
      </c>
      <c r="AF521" s="97"/>
      <c r="AG521" s="97"/>
      <c r="AH521" s="97"/>
      <c r="AI521" s="97"/>
      <c r="AJ521" s="97"/>
      <c r="AK521" s="97"/>
      <c r="AM521" s="101">
        <v>1</v>
      </c>
    </row>
    <row r="522" spans="1:39" ht="15.75" customHeight="1" x14ac:dyDescent="0.25">
      <c r="A522" s="119" t="s">
        <v>145</v>
      </c>
      <c r="B522" s="104" t="s">
        <v>795</v>
      </c>
      <c r="C522" s="104" t="s">
        <v>730</v>
      </c>
      <c r="D522" s="104" t="s">
        <v>265</v>
      </c>
      <c r="E522" s="104" t="s">
        <v>266</v>
      </c>
      <c r="F522" s="120">
        <v>1</v>
      </c>
      <c r="G522" s="120">
        <v>3</v>
      </c>
      <c r="H522" s="120">
        <v>0</v>
      </c>
      <c r="I522" s="104" t="s">
        <v>730</v>
      </c>
      <c r="J522" s="104"/>
      <c r="K522" s="104" t="s">
        <v>731</v>
      </c>
      <c r="L522" s="104"/>
      <c r="M522" s="104" t="s">
        <v>730</v>
      </c>
      <c r="N522" s="104" t="s">
        <v>732</v>
      </c>
      <c r="O522" s="104" t="s">
        <v>733</v>
      </c>
      <c r="P522" s="104" t="s">
        <v>734</v>
      </c>
      <c r="Q522" s="104" t="s">
        <v>735</v>
      </c>
      <c r="R522" s="123">
        <f t="shared" si="56"/>
        <v>0</v>
      </c>
      <c r="S522" s="123">
        <f t="shared" si="57"/>
        <v>0</v>
      </c>
      <c r="T522" s="123">
        <f t="shared" si="58"/>
        <v>0</v>
      </c>
      <c r="U522" s="123">
        <f t="shared" si="59"/>
        <v>0</v>
      </c>
      <c r="V522" s="123">
        <f t="shared" si="60"/>
        <v>0</v>
      </c>
      <c r="W522" s="123">
        <f t="shared" si="61"/>
        <v>0</v>
      </c>
      <c r="X522" s="123">
        <f t="shared" si="62"/>
        <v>0</v>
      </c>
      <c r="Y522" s="123">
        <f t="shared" si="63"/>
        <v>0</v>
      </c>
      <c r="Z522" s="123">
        <f t="shared" si="64"/>
        <v>0</v>
      </c>
      <c r="AA522" s="123">
        <f t="shared" si="65"/>
        <v>0</v>
      </c>
      <c r="AB522" s="123" t="str">
        <f t="shared" si="66"/>
        <v/>
      </c>
      <c r="AC522" s="123" t="str">
        <f t="shared" si="67"/>
        <v/>
      </c>
      <c r="AD522" s="123" t="str">
        <f t="shared" si="68"/>
        <v/>
      </c>
      <c r="AE522" s="123" t="str">
        <f t="shared" si="69"/>
        <v/>
      </c>
      <c r="AF522" s="97"/>
      <c r="AG522" s="97"/>
      <c r="AH522" s="97"/>
      <c r="AI522" s="97"/>
      <c r="AJ522" s="97"/>
      <c r="AK522" s="97"/>
      <c r="AM522" s="101">
        <v>1</v>
      </c>
    </row>
    <row r="523" spans="1:39" ht="15.75" customHeight="1" x14ac:dyDescent="0.25">
      <c r="A523" s="119" t="s">
        <v>145</v>
      </c>
      <c r="B523" s="104" t="s">
        <v>796</v>
      </c>
      <c r="C523" s="104" t="s">
        <v>737</v>
      </c>
      <c r="D523" s="104" t="s">
        <v>265</v>
      </c>
      <c r="E523" s="104" t="s">
        <v>266</v>
      </c>
      <c r="F523" s="120">
        <v>2</v>
      </c>
      <c r="G523" s="120">
        <v>2</v>
      </c>
      <c r="H523" s="120">
        <v>0</v>
      </c>
      <c r="I523" s="104" t="s">
        <v>737</v>
      </c>
      <c r="J523" s="104"/>
      <c r="K523" s="104" t="s">
        <v>738</v>
      </c>
      <c r="L523" s="104"/>
      <c r="M523" s="104" t="s">
        <v>737</v>
      </c>
      <c r="N523" s="104" t="s">
        <v>297</v>
      </c>
      <c r="O523" s="104" t="s">
        <v>739</v>
      </c>
      <c r="P523" s="104" t="s">
        <v>740</v>
      </c>
      <c r="Q523" s="104"/>
      <c r="R523" s="123">
        <f t="shared" si="56"/>
        <v>0</v>
      </c>
      <c r="S523" s="123">
        <f t="shared" si="57"/>
        <v>0</v>
      </c>
      <c r="T523" s="123">
        <f t="shared" si="58"/>
        <v>0</v>
      </c>
      <c r="U523" s="123">
        <f t="shared" si="59"/>
        <v>1</v>
      </c>
      <c r="V523" s="123">
        <f t="shared" si="60"/>
        <v>0</v>
      </c>
      <c r="W523" s="123">
        <f t="shared" si="61"/>
        <v>0</v>
      </c>
      <c r="X523" s="123">
        <f t="shared" si="62"/>
        <v>0</v>
      </c>
      <c r="Y523" s="123">
        <f t="shared" si="63"/>
        <v>0</v>
      </c>
      <c r="Z523" s="123">
        <f t="shared" si="64"/>
        <v>0</v>
      </c>
      <c r="AA523" s="123">
        <f t="shared" si="65"/>
        <v>0</v>
      </c>
      <c r="AB523" s="123" t="str">
        <f t="shared" si="66"/>
        <v/>
      </c>
      <c r="AC523" s="123" t="str">
        <f t="shared" si="67"/>
        <v/>
      </c>
      <c r="AD523" s="123" t="str">
        <f t="shared" si="68"/>
        <v/>
      </c>
      <c r="AE523" s="123" t="str">
        <f t="shared" si="69"/>
        <v/>
      </c>
      <c r="AF523" s="97"/>
      <c r="AG523" s="97"/>
      <c r="AH523" s="97"/>
      <c r="AI523" s="97"/>
      <c r="AJ523" s="97"/>
      <c r="AK523" s="97"/>
      <c r="AM523" s="101">
        <v>1</v>
      </c>
    </row>
    <row r="524" spans="1:39" ht="15.75" customHeight="1" x14ac:dyDescent="0.25">
      <c r="A524" s="119" t="s">
        <v>145</v>
      </c>
      <c r="B524" s="104" t="s">
        <v>797</v>
      </c>
      <c r="C524" s="104" t="s">
        <v>742</v>
      </c>
      <c r="D524" s="104" t="s">
        <v>265</v>
      </c>
      <c r="E524" s="104" t="s">
        <v>266</v>
      </c>
      <c r="F524" s="120">
        <v>2</v>
      </c>
      <c r="G524" s="120">
        <v>2</v>
      </c>
      <c r="H524" s="120">
        <v>0</v>
      </c>
      <c r="I524" s="104" t="s">
        <v>742</v>
      </c>
      <c r="J524" s="104"/>
      <c r="K524" s="104" t="s">
        <v>743</v>
      </c>
      <c r="L524" s="104"/>
      <c r="M524" s="104" t="s">
        <v>742</v>
      </c>
      <c r="N524" s="104" t="s">
        <v>744</v>
      </c>
      <c r="O524" s="104"/>
      <c r="P524" s="104"/>
      <c r="Q524" s="104"/>
      <c r="R524" s="123">
        <f t="shared" si="56"/>
        <v>0</v>
      </c>
      <c r="S524" s="123">
        <f t="shared" si="57"/>
        <v>0</v>
      </c>
      <c r="T524" s="123">
        <f t="shared" si="58"/>
        <v>0</v>
      </c>
      <c r="U524" s="123">
        <f t="shared" si="59"/>
        <v>0</v>
      </c>
      <c r="V524" s="123">
        <f t="shared" si="60"/>
        <v>0</v>
      </c>
      <c r="W524" s="123">
        <f t="shared" si="61"/>
        <v>0</v>
      </c>
      <c r="X524" s="123">
        <f t="shared" si="62"/>
        <v>0</v>
      </c>
      <c r="Y524" s="123">
        <f t="shared" si="63"/>
        <v>0</v>
      </c>
      <c r="Z524" s="123">
        <f t="shared" si="64"/>
        <v>0</v>
      </c>
      <c r="AA524" s="123">
        <f t="shared" si="65"/>
        <v>0</v>
      </c>
      <c r="AB524" s="123" t="str">
        <f t="shared" si="66"/>
        <v/>
      </c>
      <c r="AC524" s="123" t="str">
        <f t="shared" si="67"/>
        <v/>
      </c>
      <c r="AD524" s="123" t="str">
        <f t="shared" si="68"/>
        <v/>
      </c>
      <c r="AE524" s="123" t="str">
        <f t="shared" si="69"/>
        <v/>
      </c>
      <c r="AF524" s="97"/>
      <c r="AG524" s="97"/>
      <c r="AH524" s="97"/>
      <c r="AI524" s="97"/>
      <c r="AJ524" s="97"/>
      <c r="AK524" s="97"/>
      <c r="AM524" s="101">
        <v>1</v>
      </c>
    </row>
    <row r="525" spans="1:39" ht="15.75" customHeight="1" x14ac:dyDescent="0.25">
      <c r="A525" s="119" t="s">
        <v>145</v>
      </c>
      <c r="B525" s="104" t="s">
        <v>798</v>
      </c>
      <c r="C525" s="104" t="s">
        <v>746</v>
      </c>
      <c r="D525" s="104" t="s">
        <v>265</v>
      </c>
      <c r="E525" s="104" t="s">
        <v>266</v>
      </c>
      <c r="F525" s="120">
        <v>3</v>
      </c>
      <c r="G525" s="120">
        <v>2</v>
      </c>
      <c r="H525" s="120">
        <v>0</v>
      </c>
      <c r="I525" s="104" t="s">
        <v>746</v>
      </c>
      <c r="J525" s="104"/>
      <c r="K525" s="104" t="s">
        <v>747</v>
      </c>
      <c r="L525" s="104"/>
      <c r="M525" s="104" t="s">
        <v>746</v>
      </c>
      <c r="N525" s="104" t="s">
        <v>748</v>
      </c>
      <c r="O525" s="104" t="s">
        <v>749</v>
      </c>
      <c r="P525" s="104" t="s">
        <v>750</v>
      </c>
      <c r="Q525" s="104"/>
      <c r="R525" s="123">
        <f t="shared" si="56"/>
        <v>0</v>
      </c>
      <c r="S525" s="123">
        <f t="shared" si="57"/>
        <v>0</v>
      </c>
      <c r="T525" s="123">
        <f t="shared" si="58"/>
        <v>0</v>
      </c>
      <c r="U525" s="123">
        <f t="shared" si="59"/>
        <v>1</v>
      </c>
      <c r="V525" s="123">
        <f t="shared" si="60"/>
        <v>0</v>
      </c>
      <c r="W525" s="123">
        <f t="shared" si="61"/>
        <v>0</v>
      </c>
      <c r="X525" s="123">
        <f t="shared" si="62"/>
        <v>0</v>
      </c>
      <c r="Y525" s="123">
        <f t="shared" si="63"/>
        <v>0</v>
      </c>
      <c r="Z525" s="123">
        <f t="shared" si="64"/>
        <v>0</v>
      </c>
      <c r="AA525" s="123">
        <f t="shared" si="65"/>
        <v>0</v>
      </c>
      <c r="AB525" s="123" t="str">
        <f t="shared" si="66"/>
        <v/>
      </c>
      <c r="AC525" s="123" t="str">
        <f t="shared" si="67"/>
        <v/>
      </c>
      <c r="AD525" s="123" t="str">
        <f t="shared" si="68"/>
        <v/>
      </c>
      <c r="AE525" s="123" t="str">
        <f t="shared" si="69"/>
        <v/>
      </c>
      <c r="AF525" s="97"/>
      <c r="AG525" s="97"/>
      <c r="AH525" s="97"/>
      <c r="AI525" s="97"/>
      <c r="AJ525" s="97"/>
      <c r="AK525" s="97"/>
      <c r="AM525" s="101">
        <v>1</v>
      </c>
    </row>
    <row r="526" spans="1:39" ht="15.75" customHeight="1" x14ac:dyDescent="0.25">
      <c r="A526" s="119" t="s">
        <v>145</v>
      </c>
      <c r="B526" s="104" t="s">
        <v>799</v>
      </c>
      <c r="C526" s="104" t="s">
        <v>637</v>
      </c>
      <c r="D526" s="104" t="s">
        <v>301</v>
      </c>
      <c r="E526" s="104" t="s">
        <v>266</v>
      </c>
      <c r="F526" s="120">
        <v>1</v>
      </c>
      <c r="G526" s="120">
        <v>0</v>
      </c>
      <c r="H526" s="120">
        <v>3</v>
      </c>
      <c r="I526" s="104"/>
      <c r="J526" s="104" t="s">
        <v>637</v>
      </c>
      <c r="K526" s="104"/>
      <c r="L526" s="104" t="s">
        <v>666</v>
      </c>
      <c r="M526" s="104" t="s">
        <v>637</v>
      </c>
      <c r="N526" s="104" t="s">
        <v>639</v>
      </c>
      <c r="O526" s="104" t="s">
        <v>640</v>
      </c>
      <c r="P526" s="104" t="s">
        <v>641</v>
      </c>
      <c r="Q526" s="104" t="s">
        <v>642</v>
      </c>
      <c r="R526" s="123">
        <f t="shared" si="56"/>
        <v>0</v>
      </c>
      <c r="S526" s="123">
        <f t="shared" si="57"/>
        <v>0</v>
      </c>
      <c r="T526" s="123">
        <f t="shared" si="58"/>
        <v>0</v>
      </c>
      <c r="U526" s="123">
        <f t="shared" si="59"/>
        <v>0</v>
      </c>
      <c r="V526" s="123">
        <f t="shared" si="60"/>
        <v>1</v>
      </c>
      <c r="W526" s="123">
        <f t="shared" si="61"/>
        <v>1</v>
      </c>
      <c r="X526" s="123">
        <f t="shared" si="62"/>
        <v>0</v>
      </c>
      <c r="Y526" s="123">
        <f t="shared" si="63"/>
        <v>0</v>
      </c>
      <c r="Z526" s="123">
        <f t="shared" si="64"/>
        <v>0</v>
      </c>
      <c r="AA526" s="123">
        <f t="shared" si="65"/>
        <v>0</v>
      </c>
      <c r="AB526" s="123" t="str">
        <f t="shared" si="66"/>
        <v/>
      </c>
      <c r="AC526" s="123" t="str">
        <f t="shared" si="67"/>
        <v/>
      </c>
      <c r="AD526" s="123" t="str">
        <f t="shared" si="68"/>
        <v/>
      </c>
      <c r="AE526" s="123" t="str">
        <f t="shared" si="69"/>
        <v/>
      </c>
      <c r="AF526" s="97"/>
      <c r="AG526" s="97"/>
      <c r="AH526" s="97"/>
      <c r="AI526" s="97"/>
      <c r="AJ526" s="97"/>
      <c r="AK526" s="97"/>
      <c r="AM526" s="101">
        <v>1</v>
      </c>
    </row>
    <row r="527" spans="1:39" ht="15.75" customHeight="1" x14ac:dyDescent="0.25">
      <c r="A527" s="119" t="s">
        <v>145</v>
      </c>
      <c r="B527" s="104" t="s">
        <v>800</v>
      </c>
      <c r="C527" s="104" t="s">
        <v>753</v>
      </c>
      <c r="D527" s="104" t="s">
        <v>301</v>
      </c>
      <c r="E527" s="104" t="s">
        <v>266</v>
      </c>
      <c r="F527" s="120">
        <v>1</v>
      </c>
      <c r="G527" s="120">
        <v>0</v>
      </c>
      <c r="H527" s="120">
        <v>3</v>
      </c>
      <c r="I527" s="104"/>
      <c r="J527" s="104" t="s">
        <v>753</v>
      </c>
      <c r="K527" s="104"/>
      <c r="L527" s="104" t="s">
        <v>754</v>
      </c>
      <c r="M527" s="104" t="s">
        <v>753</v>
      </c>
      <c r="N527" s="104" t="s">
        <v>755</v>
      </c>
      <c r="O527" s="104" t="s">
        <v>756</v>
      </c>
      <c r="P527" s="104"/>
      <c r="Q527" s="104"/>
      <c r="R527" s="123">
        <f t="shared" si="56"/>
        <v>0</v>
      </c>
      <c r="S527" s="123">
        <f t="shared" si="57"/>
        <v>0</v>
      </c>
      <c r="T527" s="123">
        <f t="shared" si="58"/>
        <v>0</v>
      </c>
      <c r="U527" s="123">
        <f t="shared" si="59"/>
        <v>0</v>
      </c>
      <c r="V527" s="123">
        <f t="shared" si="60"/>
        <v>0</v>
      </c>
      <c r="W527" s="123">
        <f t="shared" si="61"/>
        <v>0</v>
      </c>
      <c r="X527" s="123">
        <f t="shared" si="62"/>
        <v>0</v>
      </c>
      <c r="Y527" s="123">
        <f t="shared" si="63"/>
        <v>0</v>
      </c>
      <c r="Z527" s="123">
        <f t="shared" si="64"/>
        <v>0</v>
      </c>
      <c r="AA527" s="123">
        <f t="shared" si="65"/>
        <v>0</v>
      </c>
      <c r="AB527" s="123" t="str">
        <f t="shared" si="66"/>
        <v/>
      </c>
      <c r="AC527" s="123" t="str">
        <f t="shared" si="67"/>
        <v/>
      </c>
      <c r="AD527" s="123" t="str">
        <f t="shared" si="68"/>
        <v/>
      </c>
      <c r="AE527" s="123" t="str">
        <f t="shared" si="69"/>
        <v/>
      </c>
      <c r="AF527" s="97"/>
      <c r="AG527" s="97"/>
      <c r="AH527" s="97"/>
      <c r="AI527" s="97"/>
      <c r="AJ527" s="97"/>
      <c r="AK527" s="97"/>
      <c r="AM527" s="101">
        <v>1</v>
      </c>
    </row>
    <row r="528" spans="1:39" ht="15.75" customHeight="1" x14ac:dyDescent="0.25">
      <c r="A528" s="119" t="s">
        <v>145</v>
      </c>
      <c r="B528" s="104" t="s">
        <v>801</v>
      </c>
      <c r="C528" s="104" t="s">
        <v>758</v>
      </c>
      <c r="D528" s="104" t="s">
        <v>301</v>
      </c>
      <c r="E528" s="104" t="s">
        <v>266</v>
      </c>
      <c r="F528" s="120">
        <v>2</v>
      </c>
      <c r="G528" s="120">
        <v>0</v>
      </c>
      <c r="H528" s="120">
        <v>2</v>
      </c>
      <c r="I528" s="104"/>
      <c r="J528" s="104" t="s">
        <v>758</v>
      </c>
      <c r="K528" s="104"/>
      <c r="L528" s="104" t="s">
        <v>759</v>
      </c>
      <c r="M528" s="104" t="s">
        <v>758</v>
      </c>
      <c r="N528" s="104" t="s">
        <v>297</v>
      </c>
      <c r="O528" s="104" t="s">
        <v>760</v>
      </c>
      <c r="P528" s="104" t="s">
        <v>761</v>
      </c>
      <c r="Q528" s="104"/>
      <c r="R528" s="123">
        <f t="shared" si="56"/>
        <v>0</v>
      </c>
      <c r="S528" s="123">
        <f t="shared" si="57"/>
        <v>0</v>
      </c>
      <c r="T528" s="123">
        <f t="shared" si="58"/>
        <v>0</v>
      </c>
      <c r="U528" s="123">
        <f t="shared" si="59"/>
        <v>1</v>
      </c>
      <c r="V528" s="123">
        <f t="shared" si="60"/>
        <v>0</v>
      </c>
      <c r="W528" s="123">
        <f t="shared" si="61"/>
        <v>0</v>
      </c>
      <c r="X528" s="123">
        <f t="shared" si="62"/>
        <v>0</v>
      </c>
      <c r="Y528" s="123">
        <f t="shared" si="63"/>
        <v>0</v>
      </c>
      <c r="Z528" s="123">
        <f t="shared" si="64"/>
        <v>0</v>
      </c>
      <c r="AA528" s="123">
        <f t="shared" si="65"/>
        <v>0</v>
      </c>
      <c r="AB528" s="123" t="str">
        <f t="shared" si="66"/>
        <v/>
      </c>
      <c r="AC528" s="123" t="str">
        <f t="shared" si="67"/>
        <v/>
      </c>
      <c r="AD528" s="123" t="str">
        <f t="shared" si="68"/>
        <v/>
      </c>
      <c r="AE528" s="123" t="str">
        <f t="shared" si="69"/>
        <v/>
      </c>
      <c r="AF528" s="97"/>
      <c r="AG528" s="97"/>
      <c r="AH528" s="97"/>
      <c r="AI528" s="97"/>
      <c r="AJ528" s="97"/>
      <c r="AK528" s="97"/>
      <c r="AM528" s="101">
        <v>1</v>
      </c>
    </row>
    <row r="529" spans="1:39" ht="15.75" customHeight="1" x14ac:dyDescent="0.25">
      <c r="A529" s="119" t="s">
        <v>145</v>
      </c>
      <c r="B529" s="104" t="s">
        <v>802</v>
      </c>
      <c r="C529" s="104" t="s">
        <v>763</v>
      </c>
      <c r="D529" s="104" t="s">
        <v>301</v>
      </c>
      <c r="E529" s="104" t="s">
        <v>266</v>
      </c>
      <c r="F529" s="120">
        <v>2</v>
      </c>
      <c r="G529" s="120">
        <v>0</v>
      </c>
      <c r="H529" s="120">
        <v>2</v>
      </c>
      <c r="I529" s="104"/>
      <c r="J529" s="104" t="s">
        <v>763</v>
      </c>
      <c r="K529" s="104"/>
      <c r="L529" s="104" t="s">
        <v>764</v>
      </c>
      <c r="M529" s="104" t="s">
        <v>763</v>
      </c>
      <c r="N529" s="104" t="s">
        <v>765</v>
      </c>
      <c r="O529" s="104" t="s">
        <v>284</v>
      </c>
      <c r="P529" s="104" t="s">
        <v>766</v>
      </c>
      <c r="Q529" s="104" t="s">
        <v>305</v>
      </c>
      <c r="R529" s="123">
        <f t="shared" si="56"/>
        <v>0</v>
      </c>
      <c r="S529" s="123">
        <f t="shared" si="57"/>
        <v>0</v>
      </c>
      <c r="T529" s="123">
        <f t="shared" si="58"/>
        <v>0</v>
      </c>
      <c r="U529" s="123">
        <f t="shared" si="59"/>
        <v>0</v>
      </c>
      <c r="V529" s="123">
        <f t="shared" si="60"/>
        <v>0</v>
      </c>
      <c r="W529" s="123">
        <f t="shared" si="61"/>
        <v>0</v>
      </c>
      <c r="X529" s="123">
        <f t="shared" si="62"/>
        <v>0</v>
      </c>
      <c r="Y529" s="123">
        <f t="shared" si="63"/>
        <v>0</v>
      </c>
      <c r="Z529" s="123">
        <f t="shared" si="64"/>
        <v>0</v>
      </c>
      <c r="AA529" s="123">
        <f t="shared" si="65"/>
        <v>0</v>
      </c>
      <c r="AB529" s="123" t="str">
        <f t="shared" si="66"/>
        <v/>
      </c>
      <c r="AC529" s="123" t="str">
        <f t="shared" si="67"/>
        <v/>
      </c>
      <c r="AD529" s="123" t="str">
        <f t="shared" si="68"/>
        <v/>
      </c>
      <c r="AE529" s="123" t="str">
        <f t="shared" si="69"/>
        <v/>
      </c>
      <c r="AF529" s="97"/>
      <c r="AG529" s="97"/>
      <c r="AH529" s="97"/>
      <c r="AI529" s="97"/>
      <c r="AJ529" s="97"/>
      <c r="AK529" s="97"/>
      <c r="AM529" s="101">
        <v>1</v>
      </c>
    </row>
    <row r="530" spans="1:39" ht="15.75" customHeight="1" x14ac:dyDescent="0.25">
      <c r="A530" s="119" t="s">
        <v>145</v>
      </c>
      <c r="B530" s="104" t="s">
        <v>803</v>
      </c>
      <c r="C530" s="104" t="s">
        <v>768</v>
      </c>
      <c r="D530" s="104" t="s">
        <v>301</v>
      </c>
      <c r="E530" s="104" t="s">
        <v>266</v>
      </c>
      <c r="F530" s="120">
        <v>3</v>
      </c>
      <c r="G530" s="120">
        <v>0</v>
      </c>
      <c r="H530" s="120">
        <v>2</v>
      </c>
      <c r="I530" s="104"/>
      <c r="J530" s="104" t="s">
        <v>768</v>
      </c>
      <c r="K530" s="104"/>
      <c r="L530" s="104" t="s">
        <v>769</v>
      </c>
      <c r="M530" s="104" t="s">
        <v>768</v>
      </c>
      <c r="N530" s="104" t="s">
        <v>770</v>
      </c>
      <c r="O530" s="104" t="s">
        <v>771</v>
      </c>
      <c r="P530" s="104" t="s">
        <v>772</v>
      </c>
      <c r="Q530" s="104" t="s">
        <v>773</v>
      </c>
      <c r="R530" s="123">
        <f t="shared" si="56"/>
        <v>0</v>
      </c>
      <c r="S530" s="123">
        <f t="shared" si="57"/>
        <v>0</v>
      </c>
      <c r="T530" s="123">
        <f t="shared" si="58"/>
        <v>0</v>
      </c>
      <c r="U530" s="123">
        <f t="shared" si="59"/>
        <v>0</v>
      </c>
      <c r="V530" s="123">
        <f t="shared" si="60"/>
        <v>0</v>
      </c>
      <c r="W530" s="123">
        <f t="shared" si="61"/>
        <v>0</v>
      </c>
      <c r="X530" s="123">
        <f t="shared" si="62"/>
        <v>0</v>
      </c>
      <c r="Y530" s="123">
        <f t="shared" si="63"/>
        <v>0</v>
      </c>
      <c r="Z530" s="123">
        <f t="shared" si="64"/>
        <v>0</v>
      </c>
      <c r="AA530" s="123">
        <f t="shared" si="65"/>
        <v>0</v>
      </c>
      <c r="AB530" s="123" t="str">
        <f t="shared" si="66"/>
        <v/>
      </c>
      <c r="AC530" s="123" t="str">
        <f t="shared" si="67"/>
        <v/>
      </c>
      <c r="AD530" s="123" t="str">
        <f t="shared" si="68"/>
        <v/>
      </c>
      <c r="AE530" s="123" t="str">
        <f t="shared" si="69"/>
        <v/>
      </c>
      <c r="AF530" s="97"/>
      <c r="AG530" s="97"/>
      <c r="AH530" s="97"/>
      <c r="AI530" s="97"/>
      <c r="AJ530" s="97"/>
      <c r="AK530" s="97"/>
      <c r="AM530" s="101">
        <v>1</v>
      </c>
    </row>
    <row r="531" spans="1:39" ht="15.75" customHeight="1" x14ac:dyDescent="0.25">
      <c r="A531" s="119" t="s">
        <v>146</v>
      </c>
      <c r="B531" s="104" t="s">
        <v>804</v>
      </c>
      <c r="C531" s="104" t="s">
        <v>723</v>
      </c>
      <c r="D531" s="104" t="s">
        <v>265</v>
      </c>
      <c r="E531" s="104" t="s">
        <v>266</v>
      </c>
      <c r="F531" s="120">
        <v>1</v>
      </c>
      <c r="G531" s="120">
        <v>3</v>
      </c>
      <c r="H531" s="120">
        <v>0</v>
      </c>
      <c r="I531" s="104" t="s">
        <v>723</v>
      </c>
      <c r="J531" s="104"/>
      <c r="K531" s="104" t="s">
        <v>724</v>
      </c>
      <c r="L531" s="104"/>
      <c r="M531" s="104" t="s">
        <v>723</v>
      </c>
      <c r="N531" s="104" t="s">
        <v>725</v>
      </c>
      <c r="O531" s="104" t="s">
        <v>726</v>
      </c>
      <c r="P531" s="104" t="s">
        <v>727</v>
      </c>
      <c r="Q531" s="104" t="s">
        <v>728</v>
      </c>
      <c r="R531" s="123">
        <f t="shared" si="56"/>
        <v>0</v>
      </c>
      <c r="S531" s="123">
        <f t="shared" si="57"/>
        <v>0</v>
      </c>
      <c r="T531" s="123">
        <f t="shared" si="58"/>
        <v>0</v>
      </c>
      <c r="U531" s="123">
        <f t="shared" si="59"/>
        <v>0</v>
      </c>
      <c r="V531" s="123">
        <f t="shared" si="60"/>
        <v>0</v>
      </c>
      <c r="W531" s="123">
        <f t="shared" si="61"/>
        <v>0</v>
      </c>
      <c r="X531" s="123">
        <f t="shared" si="62"/>
        <v>0</v>
      </c>
      <c r="Y531" s="123">
        <f t="shared" si="63"/>
        <v>0</v>
      </c>
      <c r="Z531" s="123">
        <f t="shared" si="64"/>
        <v>0</v>
      </c>
      <c r="AA531" s="123">
        <f t="shared" si="65"/>
        <v>0</v>
      </c>
      <c r="AB531" s="123" t="str">
        <f t="shared" si="66"/>
        <v/>
      </c>
      <c r="AC531" s="123" t="str">
        <f t="shared" si="67"/>
        <v/>
      </c>
      <c r="AD531" s="123" t="str">
        <f t="shared" si="68"/>
        <v/>
      </c>
      <c r="AE531" s="123" t="str">
        <f t="shared" si="69"/>
        <v/>
      </c>
      <c r="AF531" s="97"/>
      <c r="AG531" s="97"/>
      <c r="AH531" s="97"/>
      <c r="AI531" s="97"/>
      <c r="AJ531" s="97"/>
      <c r="AK531" s="97"/>
      <c r="AM531" s="101">
        <v>1</v>
      </c>
    </row>
    <row r="532" spans="1:39" ht="15.75" customHeight="1" x14ac:dyDescent="0.25">
      <c r="A532" s="119" t="s">
        <v>146</v>
      </c>
      <c r="B532" s="104" t="s">
        <v>805</v>
      </c>
      <c r="C532" s="104" t="s">
        <v>730</v>
      </c>
      <c r="D532" s="104" t="s">
        <v>265</v>
      </c>
      <c r="E532" s="104" t="s">
        <v>266</v>
      </c>
      <c r="F532" s="120">
        <v>1</v>
      </c>
      <c r="G532" s="120">
        <v>3</v>
      </c>
      <c r="H532" s="120">
        <v>0</v>
      </c>
      <c r="I532" s="104" t="s">
        <v>730</v>
      </c>
      <c r="J532" s="104"/>
      <c r="K532" s="104" t="s">
        <v>731</v>
      </c>
      <c r="L532" s="104"/>
      <c r="M532" s="104" t="s">
        <v>730</v>
      </c>
      <c r="N532" s="104" t="s">
        <v>732</v>
      </c>
      <c r="O532" s="104" t="s">
        <v>733</v>
      </c>
      <c r="P532" s="104" t="s">
        <v>734</v>
      </c>
      <c r="Q532" s="104" t="s">
        <v>735</v>
      </c>
      <c r="R532" s="123">
        <f t="shared" si="56"/>
        <v>0</v>
      </c>
      <c r="S532" s="123">
        <f t="shared" si="57"/>
        <v>0</v>
      </c>
      <c r="T532" s="123">
        <f t="shared" si="58"/>
        <v>0</v>
      </c>
      <c r="U532" s="123">
        <f t="shared" si="59"/>
        <v>0</v>
      </c>
      <c r="V532" s="123">
        <f t="shared" si="60"/>
        <v>0</v>
      </c>
      <c r="W532" s="123">
        <f t="shared" si="61"/>
        <v>0</v>
      </c>
      <c r="X532" s="123">
        <f t="shared" si="62"/>
        <v>0</v>
      </c>
      <c r="Y532" s="123">
        <f t="shared" si="63"/>
        <v>0</v>
      </c>
      <c r="Z532" s="123">
        <f t="shared" si="64"/>
        <v>0</v>
      </c>
      <c r="AA532" s="123">
        <f t="shared" si="65"/>
        <v>0</v>
      </c>
      <c r="AB532" s="123" t="str">
        <f t="shared" si="66"/>
        <v/>
      </c>
      <c r="AC532" s="123" t="str">
        <f t="shared" si="67"/>
        <v/>
      </c>
      <c r="AD532" s="123" t="str">
        <f t="shared" si="68"/>
        <v/>
      </c>
      <c r="AE532" s="123" t="str">
        <f t="shared" si="69"/>
        <v/>
      </c>
      <c r="AF532" s="97"/>
      <c r="AG532" s="97"/>
      <c r="AH532" s="97"/>
      <c r="AI532" s="97"/>
      <c r="AJ532" s="97"/>
      <c r="AK532" s="97"/>
      <c r="AM532" s="101">
        <v>1</v>
      </c>
    </row>
    <row r="533" spans="1:39" ht="15.75" customHeight="1" x14ac:dyDescent="0.25">
      <c r="A533" s="119" t="s">
        <v>146</v>
      </c>
      <c r="B533" s="104" t="s">
        <v>806</v>
      </c>
      <c r="C533" s="104" t="s">
        <v>737</v>
      </c>
      <c r="D533" s="104" t="s">
        <v>265</v>
      </c>
      <c r="E533" s="104" t="s">
        <v>266</v>
      </c>
      <c r="F533" s="120">
        <v>2</v>
      </c>
      <c r="G533" s="120">
        <v>2</v>
      </c>
      <c r="H533" s="120">
        <v>0</v>
      </c>
      <c r="I533" s="104" t="s">
        <v>737</v>
      </c>
      <c r="J533" s="104"/>
      <c r="K533" s="104" t="s">
        <v>738</v>
      </c>
      <c r="L533" s="104"/>
      <c r="M533" s="104" t="s">
        <v>737</v>
      </c>
      <c r="N533" s="104" t="s">
        <v>297</v>
      </c>
      <c r="O533" s="104" t="s">
        <v>739</v>
      </c>
      <c r="P533" s="104" t="s">
        <v>740</v>
      </c>
      <c r="Q533" s="104"/>
      <c r="R533" s="123">
        <f t="shared" si="56"/>
        <v>0</v>
      </c>
      <c r="S533" s="123">
        <f t="shared" si="57"/>
        <v>0</v>
      </c>
      <c r="T533" s="123">
        <f t="shared" si="58"/>
        <v>0</v>
      </c>
      <c r="U533" s="123">
        <f t="shared" si="59"/>
        <v>1</v>
      </c>
      <c r="V533" s="123">
        <f t="shared" si="60"/>
        <v>0</v>
      </c>
      <c r="W533" s="123">
        <f t="shared" si="61"/>
        <v>0</v>
      </c>
      <c r="X533" s="123">
        <f t="shared" si="62"/>
        <v>0</v>
      </c>
      <c r="Y533" s="123">
        <f t="shared" si="63"/>
        <v>0</v>
      </c>
      <c r="Z533" s="123">
        <f t="shared" si="64"/>
        <v>0</v>
      </c>
      <c r="AA533" s="123">
        <f t="shared" si="65"/>
        <v>0</v>
      </c>
      <c r="AB533" s="123" t="str">
        <f t="shared" si="66"/>
        <v/>
      </c>
      <c r="AC533" s="123" t="str">
        <f t="shared" si="67"/>
        <v/>
      </c>
      <c r="AD533" s="123" t="str">
        <f t="shared" si="68"/>
        <v/>
      </c>
      <c r="AE533" s="123" t="str">
        <f t="shared" si="69"/>
        <v/>
      </c>
      <c r="AF533" s="97"/>
      <c r="AG533" s="97"/>
      <c r="AH533" s="97"/>
      <c r="AI533" s="97"/>
      <c r="AJ533" s="97"/>
      <c r="AK533" s="97"/>
      <c r="AM533" s="101">
        <v>1</v>
      </c>
    </row>
    <row r="534" spans="1:39" ht="15.75" customHeight="1" x14ac:dyDescent="0.25">
      <c r="A534" s="119" t="s">
        <v>146</v>
      </c>
      <c r="B534" s="104" t="s">
        <v>807</v>
      </c>
      <c r="C534" s="104" t="s">
        <v>742</v>
      </c>
      <c r="D534" s="104" t="s">
        <v>265</v>
      </c>
      <c r="E534" s="104" t="s">
        <v>266</v>
      </c>
      <c r="F534" s="120">
        <v>2</v>
      </c>
      <c r="G534" s="120">
        <v>2</v>
      </c>
      <c r="H534" s="120">
        <v>0</v>
      </c>
      <c r="I534" s="104" t="s">
        <v>742</v>
      </c>
      <c r="J534" s="104"/>
      <c r="K534" s="104" t="s">
        <v>743</v>
      </c>
      <c r="L534" s="104"/>
      <c r="M534" s="104" t="s">
        <v>742</v>
      </c>
      <c r="N534" s="104" t="s">
        <v>744</v>
      </c>
      <c r="O534" s="104"/>
      <c r="P534" s="104"/>
      <c r="Q534" s="104"/>
      <c r="R534" s="123">
        <f t="shared" si="56"/>
        <v>0</v>
      </c>
      <c r="S534" s="123">
        <f t="shared" si="57"/>
        <v>0</v>
      </c>
      <c r="T534" s="123">
        <f t="shared" si="58"/>
        <v>0</v>
      </c>
      <c r="U534" s="123">
        <f t="shared" si="59"/>
        <v>0</v>
      </c>
      <c r="V534" s="123">
        <f t="shared" si="60"/>
        <v>0</v>
      </c>
      <c r="W534" s="123">
        <f t="shared" si="61"/>
        <v>0</v>
      </c>
      <c r="X534" s="123">
        <f t="shared" si="62"/>
        <v>0</v>
      </c>
      <c r="Y534" s="123">
        <f t="shared" si="63"/>
        <v>0</v>
      </c>
      <c r="Z534" s="123">
        <f t="shared" si="64"/>
        <v>0</v>
      </c>
      <c r="AA534" s="123">
        <f t="shared" si="65"/>
        <v>0</v>
      </c>
      <c r="AB534" s="123" t="str">
        <f t="shared" si="66"/>
        <v/>
      </c>
      <c r="AC534" s="123" t="str">
        <f t="shared" si="67"/>
        <v/>
      </c>
      <c r="AD534" s="123" t="str">
        <f t="shared" si="68"/>
        <v/>
      </c>
      <c r="AE534" s="123" t="str">
        <f t="shared" si="69"/>
        <v/>
      </c>
      <c r="AF534" s="97"/>
      <c r="AG534" s="97"/>
      <c r="AH534" s="97"/>
      <c r="AI534" s="97"/>
      <c r="AJ534" s="97"/>
      <c r="AK534" s="97"/>
      <c r="AM534" s="101">
        <v>1</v>
      </c>
    </row>
    <row r="535" spans="1:39" ht="15.75" customHeight="1" x14ac:dyDescent="0.25">
      <c r="A535" s="119" t="s">
        <v>146</v>
      </c>
      <c r="B535" s="104" t="s">
        <v>808</v>
      </c>
      <c r="C535" s="104" t="s">
        <v>746</v>
      </c>
      <c r="D535" s="104" t="s">
        <v>265</v>
      </c>
      <c r="E535" s="104" t="s">
        <v>266</v>
      </c>
      <c r="F535" s="120">
        <v>3</v>
      </c>
      <c r="G535" s="120">
        <v>2</v>
      </c>
      <c r="H535" s="120">
        <v>0</v>
      </c>
      <c r="I535" s="104" t="s">
        <v>746</v>
      </c>
      <c r="J535" s="104"/>
      <c r="K535" s="104" t="s">
        <v>747</v>
      </c>
      <c r="L535" s="104"/>
      <c r="M535" s="104" t="s">
        <v>746</v>
      </c>
      <c r="N535" s="104" t="s">
        <v>748</v>
      </c>
      <c r="O535" s="104" t="s">
        <v>749</v>
      </c>
      <c r="P535" s="104" t="s">
        <v>750</v>
      </c>
      <c r="Q535" s="104"/>
      <c r="R535" s="123">
        <f t="shared" si="56"/>
        <v>0</v>
      </c>
      <c r="S535" s="123">
        <f t="shared" si="57"/>
        <v>0</v>
      </c>
      <c r="T535" s="123">
        <f t="shared" si="58"/>
        <v>0</v>
      </c>
      <c r="U535" s="123">
        <f t="shared" si="59"/>
        <v>1</v>
      </c>
      <c r="V535" s="123">
        <f t="shared" si="60"/>
        <v>0</v>
      </c>
      <c r="W535" s="123">
        <f t="shared" si="61"/>
        <v>0</v>
      </c>
      <c r="X535" s="123">
        <f t="shared" si="62"/>
        <v>0</v>
      </c>
      <c r="Y535" s="123">
        <f t="shared" si="63"/>
        <v>0</v>
      </c>
      <c r="Z535" s="123">
        <f t="shared" si="64"/>
        <v>0</v>
      </c>
      <c r="AA535" s="123">
        <f t="shared" si="65"/>
        <v>0</v>
      </c>
      <c r="AB535" s="123" t="str">
        <f t="shared" si="66"/>
        <v/>
      </c>
      <c r="AC535" s="123" t="str">
        <f t="shared" si="67"/>
        <v/>
      </c>
      <c r="AD535" s="123" t="str">
        <f t="shared" si="68"/>
        <v/>
      </c>
      <c r="AE535" s="123" t="str">
        <f t="shared" si="69"/>
        <v/>
      </c>
      <c r="AF535" s="97"/>
      <c r="AG535" s="97"/>
      <c r="AH535" s="97"/>
      <c r="AI535" s="97"/>
      <c r="AJ535" s="97"/>
      <c r="AK535" s="97"/>
      <c r="AM535" s="101">
        <v>1</v>
      </c>
    </row>
    <row r="536" spans="1:39" ht="15.75" customHeight="1" x14ac:dyDescent="0.25">
      <c r="A536" s="119" t="s">
        <v>146</v>
      </c>
      <c r="B536" s="104" t="s">
        <v>809</v>
      </c>
      <c r="C536" s="104" t="s">
        <v>637</v>
      </c>
      <c r="D536" s="104" t="s">
        <v>301</v>
      </c>
      <c r="E536" s="104" t="s">
        <v>266</v>
      </c>
      <c r="F536" s="120">
        <v>1</v>
      </c>
      <c r="G536" s="120">
        <v>0</v>
      </c>
      <c r="H536" s="120">
        <v>3</v>
      </c>
      <c r="I536" s="104"/>
      <c r="J536" s="104" t="s">
        <v>637</v>
      </c>
      <c r="K536" s="104"/>
      <c r="L536" s="104" t="s">
        <v>666</v>
      </c>
      <c r="M536" s="104" t="s">
        <v>637</v>
      </c>
      <c r="N536" s="104" t="s">
        <v>639</v>
      </c>
      <c r="O536" s="104" t="s">
        <v>640</v>
      </c>
      <c r="P536" s="104" t="s">
        <v>641</v>
      </c>
      <c r="Q536" s="104" t="s">
        <v>642</v>
      </c>
      <c r="R536" s="123">
        <f t="shared" si="56"/>
        <v>0</v>
      </c>
      <c r="S536" s="123">
        <f t="shared" si="57"/>
        <v>0</v>
      </c>
      <c r="T536" s="123">
        <f t="shared" si="58"/>
        <v>0</v>
      </c>
      <c r="U536" s="123">
        <f t="shared" si="59"/>
        <v>0</v>
      </c>
      <c r="V536" s="123">
        <f t="shared" si="60"/>
        <v>1</v>
      </c>
      <c r="W536" s="123">
        <f t="shared" si="61"/>
        <v>1</v>
      </c>
      <c r="X536" s="123">
        <f t="shared" si="62"/>
        <v>0</v>
      </c>
      <c r="Y536" s="123">
        <f t="shared" si="63"/>
        <v>0</v>
      </c>
      <c r="Z536" s="123">
        <f t="shared" si="64"/>
        <v>0</v>
      </c>
      <c r="AA536" s="123">
        <f t="shared" si="65"/>
        <v>0</v>
      </c>
      <c r="AB536" s="123" t="str">
        <f t="shared" si="66"/>
        <v/>
      </c>
      <c r="AC536" s="123" t="str">
        <f t="shared" si="67"/>
        <v/>
      </c>
      <c r="AD536" s="123" t="str">
        <f t="shared" si="68"/>
        <v/>
      </c>
      <c r="AE536" s="123" t="str">
        <f t="shared" si="69"/>
        <v/>
      </c>
      <c r="AF536" s="97"/>
      <c r="AG536" s="97"/>
      <c r="AH536" s="97"/>
      <c r="AI536" s="97"/>
      <c r="AJ536" s="97"/>
      <c r="AK536" s="97"/>
      <c r="AM536" s="101">
        <v>1</v>
      </c>
    </row>
    <row r="537" spans="1:39" ht="15.75" customHeight="1" x14ac:dyDescent="0.25">
      <c r="A537" s="119" t="s">
        <v>146</v>
      </c>
      <c r="B537" s="104" t="s">
        <v>810</v>
      </c>
      <c r="C537" s="104" t="s">
        <v>753</v>
      </c>
      <c r="D537" s="104" t="s">
        <v>301</v>
      </c>
      <c r="E537" s="104" t="s">
        <v>266</v>
      </c>
      <c r="F537" s="120">
        <v>1</v>
      </c>
      <c r="G537" s="120">
        <v>0</v>
      </c>
      <c r="H537" s="120">
        <v>3</v>
      </c>
      <c r="I537" s="104"/>
      <c r="J537" s="104" t="s">
        <v>753</v>
      </c>
      <c r="K537" s="104"/>
      <c r="L537" s="104" t="s">
        <v>754</v>
      </c>
      <c r="M537" s="104" t="s">
        <v>753</v>
      </c>
      <c r="N537" s="104" t="s">
        <v>755</v>
      </c>
      <c r="O537" s="104" t="s">
        <v>756</v>
      </c>
      <c r="P537" s="104"/>
      <c r="Q537" s="104"/>
      <c r="R537" s="123">
        <f t="shared" si="56"/>
        <v>0</v>
      </c>
      <c r="S537" s="123">
        <f t="shared" si="57"/>
        <v>0</v>
      </c>
      <c r="T537" s="123">
        <f t="shared" si="58"/>
        <v>0</v>
      </c>
      <c r="U537" s="123">
        <f t="shared" si="59"/>
        <v>0</v>
      </c>
      <c r="V537" s="123">
        <f t="shared" si="60"/>
        <v>0</v>
      </c>
      <c r="W537" s="123">
        <f t="shared" si="61"/>
        <v>0</v>
      </c>
      <c r="X537" s="123">
        <f t="shared" si="62"/>
        <v>0</v>
      </c>
      <c r="Y537" s="123">
        <f t="shared" si="63"/>
        <v>0</v>
      </c>
      <c r="Z537" s="123">
        <f t="shared" si="64"/>
        <v>0</v>
      </c>
      <c r="AA537" s="123">
        <f t="shared" si="65"/>
        <v>0</v>
      </c>
      <c r="AB537" s="123" t="str">
        <f t="shared" si="66"/>
        <v/>
      </c>
      <c r="AC537" s="123" t="str">
        <f t="shared" si="67"/>
        <v/>
      </c>
      <c r="AD537" s="123" t="str">
        <f t="shared" si="68"/>
        <v/>
      </c>
      <c r="AE537" s="123" t="str">
        <f t="shared" si="69"/>
        <v/>
      </c>
      <c r="AF537" s="97"/>
      <c r="AG537" s="97"/>
      <c r="AH537" s="97"/>
      <c r="AI537" s="97"/>
      <c r="AJ537" s="97"/>
      <c r="AK537" s="97"/>
      <c r="AM537" s="101">
        <v>1</v>
      </c>
    </row>
    <row r="538" spans="1:39" ht="15.75" customHeight="1" x14ac:dyDescent="0.25">
      <c r="A538" s="119" t="s">
        <v>146</v>
      </c>
      <c r="B538" s="104" t="s">
        <v>811</v>
      </c>
      <c r="C538" s="104" t="s">
        <v>758</v>
      </c>
      <c r="D538" s="104" t="s">
        <v>301</v>
      </c>
      <c r="E538" s="104" t="s">
        <v>266</v>
      </c>
      <c r="F538" s="120">
        <v>2</v>
      </c>
      <c r="G538" s="120">
        <v>0</v>
      </c>
      <c r="H538" s="120">
        <v>2</v>
      </c>
      <c r="I538" s="104"/>
      <c r="J538" s="104" t="s">
        <v>758</v>
      </c>
      <c r="K538" s="104"/>
      <c r="L538" s="104" t="s">
        <v>759</v>
      </c>
      <c r="M538" s="104" t="s">
        <v>758</v>
      </c>
      <c r="N538" s="104" t="s">
        <v>297</v>
      </c>
      <c r="O538" s="104" t="s">
        <v>760</v>
      </c>
      <c r="P538" s="104" t="s">
        <v>761</v>
      </c>
      <c r="Q538" s="104"/>
      <c r="R538" s="123">
        <f t="shared" si="56"/>
        <v>0</v>
      </c>
      <c r="S538" s="123">
        <f t="shared" si="57"/>
        <v>0</v>
      </c>
      <c r="T538" s="123">
        <f t="shared" si="58"/>
        <v>0</v>
      </c>
      <c r="U538" s="123">
        <f t="shared" si="59"/>
        <v>1</v>
      </c>
      <c r="V538" s="123">
        <f t="shared" si="60"/>
        <v>0</v>
      </c>
      <c r="W538" s="123">
        <f t="shared" si="61"/>
        <v>0</v>
      </c>
      <c r="X538" s="123">
        <f t="shared" si="62"/>
        <v>0</v>
      </c>
      <c r="Y538" s="123">
        <f t="shared" si="63"/>
        <v>0</v>
      </c>
      <c r="Z538" s="123">
        <f t="shared" si="64"/>
        <v>0</v>
      </c>
      <c r="AA538" s="123">
        <f t="shared" si="65"/>
        <v>0</v>
      </c>
      <c r="AB538" s="123" t="str">
        <f t="shared" si="66"/>
        <v/>
      </c>
      <c r="AC538" s="123" t="str">
        <f t="shared" si="67"/>
        <v/>
      </c>
      <c r="AD538" s="123" t="str">
        <f t="shared" si="68"/>
        <v/>
      </c>
      <c r="AE538" s="123" t="str">
        <f t="shared" si="69"/>
        <v/>
      </c>
      <c r="AF538" s="97"/>
      <c r="AG538" s="97"/>
      <c r="AH538" s="97"/>
      <c r="AI538" s="97"/>
      <c r="AJ538" s="97"/>
      <c r="AK538" s="97"/>
      <c r="AM538" s="101">
        <v>1</v>
      </c>
    </row>
    <row r="539" spans="1:39" ht="15.75" customHeight="1" x14ac:dyDescent="0.25">
      <c r="A539" s="119" t="s">
        <v>146</v>
      </c>
      <c r="B539" s="104" t="s">
        <v>812</v>
      </c>
      <c r="C539" s="104" t="s">
        <v>763</v>
      </c>
      <c r="D539" s="104" t="s">
        <v>301</v>
      </c>
      <c r="E539" s="104" t="s">
        <v>266</v>
      </c>
      <c r="F539" s="120">
        <v>2</v>
      </c>
      <c r="G539" s="120">
        <v>0</v>
      </c>
      <c r="H539" s="120">
        <v>2</v>
      </c>
      <c r="I539" s="104"/>
      <c r="J539" s="104" t="s">
        <v>763</v>
      </c>
      <c r="K539" s="104"/>
      <c r="L539" s="104" t="s">
        <v>764</v>
      </c>
      <c r="M539" s="104" t="s">
        <v>763</v>
      </c>
      <c r="N539" s="104" t="s">
        <v>765</v>
      </c>
      <c r="O539" s="104" t="s">
        <v>284</v>
      </c>
      <c r="P539" s="104" t="s">
        <v>766</v>
      </c>
      <c r="Q539" s="104" t="s">
        <v>305</v>
      </c>
      <c r="R539" s="123">
        <f t="shared" si="56"/>
        <v>0</v>
      </c>
      <c r="S539" s="123">
        <f t="shared" si="57"/>
        <v>0</v>
      </c>
      <c r="T539" s="123">
        <f t="shared" si="58"/>
        <v>0</v>
      </c>
      <c r="U539" s="123">
        <f t="shared" si="59"/>
        <v>0</v>
      </c>
      <c r="V539" s="123">
        <f t="shared" si="60"/>
        <v>0</v>
      </c>
      <c r="W539" s="123">
        <f t="shared" si="61"/>
        <v>0</v>
      </c>
      <c r="X539" s="123">
        <f t="shared" si="62"/>
        <v>0</v>
      </c>
      <c r="Y539" s="123">
        <f t="shared" si="63"/>
        <v>0</v>
      </c>
      <c r="Z539" s="123">
        <f t="shared" si="64"/>
        <v>0</v>
      </c>
      <c r="AA539" s="123">
        <f t="shared" si="65"/>
        <v>0</v>
      </c>
      <c r="AB539" s="123" t="str">
        <f t="shared" si="66"/>
        <v/>
      </c>
      <c r="AC539" s="123" t="str">
        <f t="shared" si="67"/>
        <v/>
      </c>
      <c r="AD539" s="123" t="str">
        <f t="shared" si="68"/>
        <v/>
      </c>
      <c r="AE539" s="123" t="str">
        <f t="shared" si="69"/>
        <v/>
      </c>
      <c r="AF539" s="97"/>
      <c r="AG539" s="97"/>
      <c r="AH539" s="97"/>
      <c r="AI539" s="97"/>
      <c r="AJ539" s="97"/>
      <c r="AK539" s="97"/>
      <c r="AM539" s="101">
        <v>1</v>
      </c>
    </row>
    <row r="540" spans="1:39" ht="15.75" customHeight="1" x14ac:dyDescent="0.25">
      <c r="A540" s="119" t="s">
        <v>146</v>
      </c>
      <c r="B540" s="104" t="s">
        <v>813</v>
      </c>
      <c r="C540" s="104" t="s">
        <v>768</v>
      </c>
      <c r="D540" s="104" t="s">
        <v>301</v>
      </c>
      <c r="E540" s="104" t="s">
        <v>266</v>
      </c>
      <c r="F540" s="120">
        <v>3</v>
      </c>
      <c r="G540" s="120">
        <v>0</v>
      </c>
      <c r="H540" s="120">
        <v>2</v>
      </c>
      <c r="I540" s="104"/>
      <c r="J540" s="104" t="s">
        <v>768</v>
      </c>
      <c r="K540" s="104"/>
      <c r="L540" s="104" t="s">
        <v>769</v>
      </c>
      <c r="M540" s="104" t="s">
        <v>768</v>
      </c>
      <c r="N540" s="104" t="s">
        <v>770</v>
      </c>
      <c r="O540" s="104" t="s">
        <v>771</v>
      </c>
      <c r="P540" s="104" t="s">
        <v>772</v>
      </c>
      <c r="Q540" s="104" t="s">
        <v>773</v>
      </c>
      <c r="R540" s="123">
        <f t="shared" si="56"/>
        <v>0</v>
      </c>
      <c r="S540" s="123">
        <f t="shared" si="57"/>
        <v>0</v>
      </c>
      <c r="T540" s="123">
        <f t="shared" si="58"/>
        <v>0</v>
      </c>
      <c r="U540" s="123">
        <f t="shared" si="59"/>
        <v>0</v>
      </c>
      <c r="V540" s="123">
        <f t="shared" si="60"/>
        <v>0</v>
      </c>
      <c r="W540" s="123">
        <f t="shared" si="61"/>
        <v>0</v>
      </c>
      <c r="X540" s="123">
        <f t="shared" si="62"/>
        <v>0</v>
      </c>
      <c r="Y540" s="123">
        <f t="shared" si="63"/>
        <v>0</v>
      </c>
      <c r="Z540" s="123">
        <f t="shared" si="64"/>
        <v>0</v>
      </c>
      <c r="AA540" s="123">
        <f t="shared" si="65"/>
        <v>0</v>
      </c>
      <c r="AB540" s="123" t="str">
        <f t="shared" si="66"/>
        <v/>
      </c>
      <c r="AC540" s="123" t="str">
        <f t="shared" si="67"/>
        <v/>
      </c>
      <c r="AD540" s="123" t="str">
        <f t="shared" si="68"/>
        <v/>
      </c>
      <c r="AE540" s="123" t="str">
        <f t="shared" si="69"/>
        <v/>
      </c>
      <c r="AF540" s="97"/>
      <c r="AG540" s="97"/>
      <c r="AH540" s="97"/>
      <c r="AI540" s="97"/>
      <c r="AJ540" s="97"/>
      <c r="AK540" s="97"/>
      <c r="AM540" s="101">
        <v>1</v>
      </c>
    </row>
    <row r="541" spans="1:39" ht="15.75" customHeight="1" x14ac:dyDescent="0.25">
      <c r="A541" s="97" t="s">
        <v>147</v>
      </c>
      <c r="B541" s="97" t="s">
        <v>814</v>
      </c>
      <c r="C541" s="97" t="s">
        <v>815</v>
      </c>
      <c r="D541" s="97" t="s">
        <v>265</v>
      </c>
      <c r="E541" s="97" t="s">
        <v>266</v>
      </c>
      <c r="F541" s="122">
        <v>1</v>
      </c>
      <c r="G541" s="122">
        <v>3</v>
      </c>
      <c r="H541" s="122">
        <v>0</v>
      </c>
      <c r="I541" s="97" t="s">
        <v>815</v>
      </c>
      <c r="J541" s="97"/>
      <c r="K541" s="97" t="s">
        <v>816</v>
      </c>
      <c r="L541" s="97"/>
      <c r="M541" s="97" t="s">
        <v>815</v>
      </c>
      <c r="N541" s="97" t="s">
        <v>817</v>
      </c>
      <c r="O541" s="97"/>
      <c r="P541" s="97"/>
      <c r="Q541" s="97"/>
      <c r="R541" s="124">
        <f t="shared" si="56"/>
        <v>0</v>
      </c>
      <c r="S541" s="124">
        <f t="shared" si="57"/>
        <v>0</v>
      </c>
      <c r="T541" s="124">
        <f t="shared" si="58"/>
        <v>0</v>
      </c>
      <c r="U541" s="124">
        <f t="shared" si="59"/>
        <v>0</v>
      </c>
      <c r="V541" s="124">
        <f t="shared" si="60"/>
        <v>0</v>
      </c>
      <c r="W541" s="124">
        <f t="shared" si="61"/>
        <v>0</v>
      </c>
      <c r="X541" s="124">
        <f t="shared" si="62"/>
        <v>0</v>
      </c>
      <c r="Y541" s="124">
        <f t="shared" si="63"/>
        <v>0</v>
      </c>
      <c r="Z541" s="124">
        <f t="shared" si="64"/>
        <v>0</v>
      </c>
      <c r="AA541" s="124">
        <f t="shared" si="65"/>
        <v>0</v>
      </c>
      <c r="AB541" s="124" t="str">
        <f t="shared" si="66"/>
        <v/>
      </c>
      <c r="AC541" s="124" t="str">
        <f t="shared" si="67"/>
        <v/>
      </c>
      <c r="AD541" s="124" t="str">
        <f t="shared" si="68"/>
        <v/>
      </c>
      <c r="AE541" s="124" t="str">
        <f t="shared" si="69"/>
        <v/>
      </c>
      <c r="AF541" s="97"/>
      <c r="AG541" s="97"/>
      <c r="AH541" s="97"/>
      <c r="AI541" s="97"/>
      <c r="AJ541" s="97"/>
      <c r="AK541" s="97"/>
      <c r="AM541" s="101">
        <v>1</v>
      </c>
    </row>
    <row r="542" spans="1:39" ht="15.75" customHeight="1" x14ac:dyDescent="0.25">
      <c r="A542" s="97" t="s">
        <v>147</v>
      </c>
      <c r="B542" s="97" t="s">
        <v>818</v>
      </c>
      <c r="C542" s="97" t="s">
        <v>819</v>
      </c>
      <c r="D542" s="97" t="s">
        <v>265</v>
      </c>
      <c r="E542" s="97" t="s">
        <v>266</v>
      </c>
      <c r="F542" s="122">
        <v>1</v>
      </c>
      <c r="G542" s="122">
        <v>3</v>
      </c>
      <c r="H542" s="122">
        <v>0</v>
      </c>
      <c r="I542" s="97" t="s">
        <v>819</v>
      </c>
      <c r="J542" s="97"/>
      <c r="K542" s="97" t="s">
        <v>820</v>
      </c>
      <c r="L542" s="97"/>
      <c r="M542" s="97" t="s">
        <v>819</v>
      </c>
      <c r="N542" s="97" t="s">
        <v>821</v>
      </c>
      <c r="O542" s="97"/>
      <c r="P542" s="97"/>
      <c r="Q542" s="97"/>
      <c r="R542" s="124">
        <f t="shared" si="56"/>
        <v>0</v>
      </c>
      <c r="S542" s="124">
        <f t="shared" si="57"/>
        <v>0</v>
      </c>
      <c r="T542" s="124">
        <f t="shared" si="58"/>
        <v>0</v>
      </c>
      <c r="U542" s="124">
        <f t="shared" si="59"/>
        <v>0</v>
      </c>
      <c r="V542" s="124">
        <f t="shared" si="60"/>
        <v>0</v>
      </c>
      <c r="W542" s="124">
        <f t="shared" si="61"/>
        <v>0</v>
      </c>
      <c r="X542" s="124">
        <f t="shared" si="62"/>
        <v>0</v>
      </c>
      <c r="Y542" s="124">
        <f t="shared" si="63"/>
        <v>0</v>
      </c>
      <c r="Z542" s="124">
        <f t="shared" si="64"/>
        <v>0</v>
      </c>
      <c r="AA542" s="124">
        <f t="shared" si="65"/>
        <v>0</v>
      </c>
      <c r="AB542" s="124" t="str">
        <f t="shared" si="66"/>
        <v/>
      </c>
      <c r="AC542" s="124" t="str">
        <f t="shared" si="67"/>
        <v/>
      </c>
      <c r="AD542" s="124" t="str">
        <f t="shared" si="68"/>
        <v/>
      </c>
      <c r="AE542" s="124" t="str">
        <f t="shared" si="69"/>
        <v/>
      </c>
      <c r="AF542" s="97"/>
      <c r="AG542" s="97"/>
      <c r="AH542" s="97"/>
      <c r="AI542" s="97"/>
      <c r="AJ542" s="97"/>
      <c r="AK542" s="97"/>
      <c r="AM542" s="101">
        <v>1</v>
      </c>
    </row>
    <row r="543" spans="1:39" ht="15.75" customHeight="1" x14ac:dyDescent="0.25">
      <c r="A543" s="97" t="s">
        <v>147</v>
      </c>
      <c r="B543" s="97" t="s">
        <v>822</v>
      </c>
      <c r="C543" s="97" t="s">
        <v>823</v>
      </c>
      <c r="D543" s="97" t="s">
        <v>265</v>
      </c>
      <c r="E543" s="97" t="s">
        <v>266</v>
      </c>
      <c r="F543" s="122">
        <v>2</v>
      </c>
      <c r="G543" s="122">
        <v>2</v>
      </c>
      <c r="H543" s="122">
        <v>0</v>
      </c>
      <c r="I543" s="97" t="s">
        <v>823</v>
      </c>
      <c r="J543" s="97"/>
      <c r="K543" s="97" t="s">
        <v>824</v>
      </c>
      <c r="L543" s="97"/>
      <c r="M543" s="97" t="s">
        <v>823</v>
      </c>
      <c r="N543" s="97"/>
      <c r="O543" s="97"/>
      <c r="P543" s="97"/>
      <c r="Q543" s="97"/>
      <c r="R543" s="124">
        <f t="shared" si="56"/>
        <v>0</v>
      </c>
      <c r="S543" s="124">
        <f t="shared" si="57"/>
        <v>0</v>
      </c>
      <c r="T543" s="124">
        <f t="shared" si="58"/>
        <v>0</v>
      </c>
      <c r="U543" s="124">
        <f t="shared" si="59"/>
        <v>0</v>
      </c>
      <c r="V543" s="124">
        <f t="shared" si="60"/>
        <v>0</v>
      </c>
      <c r="W543" s="124">
        <f t="shared" si="61"/>
        <v>0</v>
      </c>
      <c r="X543" s="124">
        <f t="shared" si="62"/>
        <v>0</v>
      </c>
      <c r="Y543" s="124">
        <f t="shared" si="63"/>
        <v>0</v>
      </c>
      <c r="Z543" s="124">
        <f t="shared" si="64"/>
        <v>0</v>
      </c>
      <c r="AA543" s="124">
        <f t="shared" si="65"/>
        <v>0</v>
      </c>
      <c r="AB543" s="124" t="str">
        <f t="shared" si="66"/>
        <v/>
      </c>
      <c r="AC543" s="124" t="str">
        <f t="shared" si="67"/>
        <v/>
      </c>
      <c r="AD543" s="124" t="str">
        <f t="shared" si="68"/>
        <v/>
      </c>
      <c r="AE543" s="124" t="str">
        <f t="shared" si="69"/>
        <v/>
      </c>
      <c r="AF543" s="97"/>
      <c r="AG543" s="97"/>
      <c r="AH543" s="97"/>
      <c r="AI543" s="97"/>
      <c r="AJ543" s="97"/>
      <c r="AK543" s="97"/>
      <c r="AM543" s="101">
        <v>1</v>
      </c>
    </row>
    <row r="544" spans="1:39" ht="15.75" customHeight="1" x14ac:dyDescent="0.25">
      <c r="A544" s="97" t="s">
        <v>147</v>
      </c>
      <c r="B544" s="97" t="s">
        <v>825</v>
      </c>
      <c r="C544" s="97" t="s">
        <v>826</v>
      </c>
      <c r="D544" s="97" t="s">
        <v>265</v>
      </c>
      <c r="E544" s="97" t="s">
        <v>266</v>
      </c>
      <c r="F544" s="122">
        <v>2</v>
      </c>
      <c r="G544" s="122">
        <v>2</v>
      </c>
      <c r="H544" s="122">
        <v>0</v>
      </c>
      <c r="I544" s="97" t="s">
        <v>826</v>
      </c>
      <c r="J544" s="97"/>
      <c r="K544" s="97" t="s">
        <v>827</v>
      </c>
      <c r="L544" s="97"/>
      <c r="M544" s="97" t="s">
        <v>826</v>
      </c>
      <c r="N544" s="97" t="s">
        <v>828</v>
      </c>
      <c r="O544" s="97"/>
      <c r="P544" s="97"/>
      <c r="Q544" s="97"/>
      <c r="R544" s="124">
        <f t="shared" si="56"/>
        <v>0</v>
      </c>
      <c r="S544" s="124">
        <f t="shared" si="57"/>
        <v>0</v>
      </c>
      <c r="T544" s="124">
        <f t="shared" si="58"/>
        <v>0</v>
      </c>
      <c r="U544" s="124">
        <f t="shared" si="59"/>
        <v>0</v>
      </c>
      <c r="V544" s="124">
        <f t="shared" si="60"/>
        <v>0</v>
      </c>
      <c r="W544" s="124">
        <f t="shared" si="61"/>
        <v>0</v>
      </c>
      <c r="X544" s="124">
        <f t="shared" si="62"/>
        <v>0</v>
      </c>
      <c r="Y544" s="124">
        <f t="shared" si="63"/>
        <v>0</v>
      </c>
      <c r="Z544" s="124">
        <f t="shared" si="64"/>
        <v>0</v>
      </c>
      <c r="AA544" s="124">
        <f t="shared" si="65"/>
        <v>0</v>
      </c>
      <c r="AB544" s="124" t="str">
        <f t="shared" si="66"/>
        <v/>
      </c>
      <c r="AC544" s="124" t="str">
        <f t="shared" si="67"/>
        <v/>
      </c>
      <c r="AD544" s="124" t="str">
        <f t="shared" si="68"/>
        <v/>
      </c>
      <c r="AE544" s="124" t="str">
        <f t="shared" si="69"/>
        <v/>
      </c>
      <c r="AF544" s="97"/>
      <c r="AG544" s="97"/>
      <c r="AH544" s="97"/>
      <c r="AI544" s="97"/>
      <c r="AJ544" s="97"/>
      <c r="AK544" s="97"/>
      <c r="AM544" s="101">
        <v>1</v>
      </c>
    </row>
    <row r="545" spans="1:39" ht="15.75" customHeight="1" x14ac:dyDescent="0.25">
      <c r="A545" s="97" t="s">
        <v>147</v>
      </c>
      <c r="B545" s="97" t="s">
        <v>829</v>
      </c>
      <c r="C545" s="97" t="s">
        <v>830</v>
      </c>
      <c r="D545" s="97" t="s">
        <v>265</v>
      </c>
      <c r="E545" s="97" t="s">
        <v>266</v>
      </c>
      <c r="F545" s="122">
        <v>3</v>
      </c>
      <c r="G545" s="122">
        <v>2</v>
      </c>
      <c r="H545" s="122">
        <v>0</v>
      </c>
      <c r="I545" s="97" t="s">
        <v>830</v>
      </c>
      <c r="J545" s="97"/>
      <c r="K545" s="97" t="s">
        <v>831</v>
      </c>
      <c r="L545" s="97"/>
      <c r="M545" s="97" t="s">
        <v>830</v>
      </c>
      <c r="N545" s="97" t="s">
        <v>832</v>
      </c>
      <c r="O545" s="97" t="s">
        <v>833</v>
      </c>
      <c r="P545" s="97" t="s">
        <v>834</v>
      </c>
      <c r="Q545" s="97" t="s">
        <v>835</v>
      </c>
      <c r="R545" s="124">
        <f t="shared" si="56"/>
        <v>0</v>
      </c>
      <c r="S545" s="124">
        <f t="shared" si="57"/>
        <v>0</v>
      </c>
      <c r="T545" s="124">
        <f t="shared" si="58"/>
        <v>0</v>
      </c>
      <c r="U545" s="124">
        <f t="shared" si="59"/>
        <v>0</v>
      </c>
      <c r="V545" s="124">
        <f t="shared" si="60"/>
        <v>0</v>
      </c>
      <c r="W545" s="124">
        <f t="shared" si="61"/>
        <v>0</v>
      </c>
      <c r="X545" s="124">
        <f t="shared" si="62"/>
        <v>0</v>
      </c>
      <c r="Y545" s="124">
        <f t="shared" si="63"/>
        <v>0</v>
      </c>
      <c r="Z545" s="124">
        <f t="shared" si="64"/>
        <v>0</v>
      </c>
      <c r="AA545" s="124">
        <f t="shared" si="65"/>
        <v>0</v>
      </c>
      <c r="AB545" s="124" t="str">
        <f t="shared" si="66"/>
        <v/>
      </c>
      <c r="AC545" s="124" t="str">
        <f t="shared" si="67"/>
        <v/>
      </c>
      <c r="AD545" s="124" t="str">
        <f t="shared" si="68"/>
        <v/>
      </c>
      <c r="AE545" s="124" t="str">
        <f t="shared" si="69"/>
        <v/>
      </c>
      <c r="AF545" s="97"/>
      <c r="AG545" s="97"/>
      <c r="AH545" s="97"/>
      <c r="AI545" s="97"/>
      <c r="AJ545" s="97"/>
      <c r="AK545" s="97"/>
      <c r="AM545" s="101">
        <v>1</v>
      </c>
    </row>
    <row r="546" spans="1:39" ht="15.75" customHeight="1" x14ac:dyDescent="0.25">
      <c r="A546" s="97" t="s">
        <v>147</v>
      </c>
      <c r="B546" s="97" t="s">
        <v>836</v>
      </c>
      <c r="C546" s="97" t="s">
        <v>817</v>
      </c>
      <c r="D546" s="97" t="s">
        <v>301</v>
      </c>
      <c r="E546" s="97" t="s">
        <v>266</v>
      </c>
      <c r="F546" s="122">
        <v>1</v>
      </c>
      <c r="G546" s="122">
        <v>0</v>
      </c>
      <c r="H546" s="122">
        <v>3</v>
      </c>
      <c r="I546" s="97"/>
      <c r="J546" s="97" t="s">
        <v>817</v>
      </c>
      <c r="K546" s="97"/>
      <c r="L546" s="97" t="s">
        <v>837</v>
      </c>
      <c r="M546" s="97" t="s">
        <v>817</v>
      </c>
      <c r="N546" s="97"/>
      <c r="O546" s="97"/>
      <c r="P546" s="97"/>
      <c r="Q546" s="97"/>
      <c r="R546" s="124">
        <f t="shared" si="56"/>
        <v>0</v>
      </c>
      <c r="S546" s="124">
        <f t="shared" si="57"/>
        <v>0</v>
      </c>
      <c r="T546" s="124">
        <f t="shared" si="58"/>
        <v>0</v>
      </c>
      <c r="U546" s="124">
        <f t="shared" si="59"/>
        <v>0</v>
      </c>
      <c r="V546" s="124">
        <f t="shared" si="60"/>
        <v>0</v>
      </c>
      <c r="W546" s="124">
        <f t="shared" si="61"/>
        <v>0</v>
      </c>
      <c r="X546" s="124">
        <f t="shared" si="62"/>
        <v>0</v>
      </c>
      <c r="Y546" s="124">
        <f t="shared" si="63"/>
        <v>0</v>
      </c>
      <c r="Z546" s="124">
        <f t="shared" si="64"/>
        <v>0</v>
      </c>
      <c r="AA546" s="124">
        <f t="shared" si="65"/>
        <v>0</v>
      </c>
      <c r="AB546" s="124" t="str">
        <f t="shared" si="66"/>
        <v/>
      </c>
      <c r="AC546" s="124" t="str">
        <f t="shared" si="67"/>
        <v/>
      </c>
      <c r="AD546" s="124" t="str">
        <f t="shared" si="68"/>
        <v/>
      </c>
      <c r="AE546" s="124" t="str">
        <f t="shared" si="69"/>
        <v/>
      </c>
      <c r="AF546" s="97"/>
      <c r="AG546" s="97"/>
      <c r="AH546" s="97"/>
      <c r="AI546" s="97"/>
      <c r="AJ546" s="97"/>
      <c r="AK546" s="97"/>
      <c r="AM546" s="101">
        <v>1</v>
      </c>
    </row>
    <row r="547" spans="1:39" ht="15.75" customHeight="1" x14ac:dyDescent="0.25">
      <c r="A547" s="97" t="s">
        <v>147</v>
      </c>
      <c r="B547" s="97" t="s">
        <v>838</v>
      </c>
      <c r="C547" s="97" t="s">
        <v>821</v>
      </c>
      <c r="D547" s="97" t="s">
        <v>301</v>
      </c>
      <c r="E547" s="97" t="s">
        <v>266</v>
      </c>
      <c r="F547" s="122">
        <v>1</v>
      </c>
      <c r="G547" s="122">
        <v>0</v>
      </c>
      <c r="H547" s="122">
        <v>3</v>
      </c>
      <c r="I547" s="97"/>
      <c r="J547" s="97" t="s">
        <v>821</v>
      </c>
      <c r="K547" s="97"/>
      <c r="L547" s="97" t="s">
        <v>839</v>
      </c>
      <c r="M547" s="97" t="s">
        <v>821</v>
      </c>
      <c r="N547" s="97"/>
      <c r="O547" s="97"/>
      <c r="P547" s="97"/>
      <c r="Q547" s="97"/>
      <c r="R547" s="124">
        <f t="shared" si="56"/>
        <v>0</v>
      </c>
      <c r="S547" s="124">
        <f t="shared" si="57"/>
        <v>0</v>
      </c>
      <c r="T547" s="124">
        <f t="shared" si="58"/>
        <v>0</v>
      </c>
      <c r="U547" s="124">
        <f t="shared" si="59"/>
        <v>0</v>
      </c>
      <c r="V547" s="124">
        <f t="shared" si="60"/>
        <v>0</v>
      </c>
      <c r="W547" s="124">
        <f t="shared" si="61"/>
        <v>0</v>
      </c>
      <c r="X547" s="124">
        <f t="shared" si="62"/>
        <v>0</v>
      </c>
      <c r="Y547" s="124">
        <f t="shared" si="63"/>
        <v>0</v>
      </c>
      <c r="Z547" s="124">
        <f t="shared" si="64"/>
        <v>0</v>
      </c>
      <c r="AA547" s="124">
        <f t="shared" si="65"/>
        <v>0</v>
      </c>
      <c r="AB547" s="124" t="str">
        <f t="shared" si="66"/>
        <v/>
      </c>
      <c r="AC547" s="124" t="str">
        <f t="shared" si="67"/>
        <v/>
      </c>
      <c r="AD547" s="124" t="str">
        <f t="shared" si="68"/>
        <v/>
      </c>
      <c r="AE547" s="124" t="str">
        <f t="shared" si="69"/>
        <v/>
      </c>
      <c r="AF547" s="97"/>
      <c r="AG547" s="97"/>
      <c r="AH547" s="97"/>
      <c r="AI547" s="97"/>
      <c r="AJ547" s="97"/>
      <c r="AK547" s="97"/>
      <c r="AM547" s="101">
        <v>1</v>
      </c>
    </row>
    <row r="548" spans="1:39" ht="15.75" customHeight="1" x14ac:dyDescent="0.25">
      <c r="A548" s="97" t="s">
        <v>147</v>
      </c>
      <c r="B548" s="97" t="s">
        <v>840</v>
      </c>
      <c r="C548" s="97" t="s">
        <v>841</v>
      </c>
      <c r="D548" s="97" t="s">
        <v>301</v>
      </c>
      <c r="E548" s="97" t="s">
        <v>266</v>
      </c>
      <c r="F548" s="122">
        <v>2</v>
      </c>
      <c r="G548" s="122">
        <v>0</v>
      </c>
      <c r="H548" s="122">
        <v>2</v>
      </c>
      <c r="I548" s="97"/>
      <c r="J548" s="97" t="s">
        <v>841</v>
      </c>
      <c r="K548" s="97"/>
      <c r="L548" s="97" t="s">
        <v>842</v>
      </c>
      <c r="M548" s="97" t="s">
        <v>841</v>
      </c>
      <c r="N548" s="97"/>
      <c r="O548" s="97"/>
      <c r="P548" s="97"/>
      <c r="Q548" s="97"/>
      <c r="R548" s="124">
        <f t="shared" si="56"/>
        <v>0</v>
      </c>
      <c r="S548" s="124">
        <f t="shared" si="57"/>
        <v>0</v>
      </c>
      <c r="T548" s="124">
        <f t="shared" si="58"/>
        <v>0</v>
      </c>
      <c r="U548" s="124">
        <f t="shared" si="59"/>
        <v>0</v>
      </c>
      <c r="V548" s="124">
        <f t="shared" si="60"/>
        <v>0</v>
      </c>
      <c r="W548" s="124">
        <f t="shared" si="61"/>
        <v>0</v>
      </c>
      <c r="X548" s="124">
        <f t="shared" si="62"/>
        <v>0</v>
      </c>
      <c r="Y548" s="124">
        <f t="shared" si="63"/>
        <v>0</v>
      </c>
      <c r="Z548" s="124">
        <f t="shared" si="64"/>
        <v>0</v>
      </c>
      <c r="AA548" s="124">
        <f t="shared" si="65"/>
        <v>0</v>
      </c>
      <c r="AB548" s="124" t="str">
        <f t="shared" si="66"/>
        <v/>
      </c>
      <c r="AC548" s="124" t="str">
        <f t="shared" si="67"/>
        <v/>
      </c>
      <c r="AD548" s="124" t="str">
        <f t="shared" si="68"/>
        <v/>
      </c>
      <c r="AE548" s="124" t="str">
        <f t="shared" si="69"/>
        <v/>
      </c>
      <c r="AF548" s="97"/>
      <c r="AG548" s="97"/>
      <c r="AH548" s="97"/>
      <c r="AI548" s="97"/>
      <c r="AJ548" s="97"/>
      <c r="AK548" s="97"/>
      <c r="AM548" s="101">
        <v>1</v>
      </c>
    </row>
    <row r="549" spans="1:39" ht="15.75" customHeight="1" x14ac:dyDescent="0.25">
      <c r="A549" s="97" t="s">
        <v>147</v>
      </c>
      <c r="B549" s="97" t="s">
        <v>843</v>
      </c>
      <c r="C549" s="97" t="s">
        <v>844</v>
      </c>
      <c r="D549" s="97" t="s">
        <v>301</v>
      </c>
      <c r="E549" s="97" t="s">
        <v>266</v>
      </c>
      <c r="F549" s="122">
        <v>2</v>
      </c>
      <c r="G549" s="122">
        <v>0</v>
      </c>
      <c r="H549" s="122">
        <v>2</v>
      </c>
      <c r="I549" s="97"/>
      <c r="J549" s="97" t="s">
        <v>844</v>
      </c>
      <c r="K549" s="97"/>
      <c r="L549" s="97" t="s">
        <v>845</v>
      </c>
      <c r="M549" s="97" t="s">
        <v>844</v>
      </c>
      <c r="N549" s="97" t="s">
        <v>828</v>
      </c>
      <c r="O549" s="97"/>
      <c r="P549" s="97"/>
      <c r="Q549" s="97"/>
      <c r="R549" s="124">
        <f t="shared" si="56"/>
        <v>0</v>
      </c>
      <c r="S549" s="124">
        <f t="shared" si="57"/>
        <v>0</v>
      </c>
      <c r="T549" s="124">
        <f t="shared" si="58"/>
        <v>0</v>
      </c>
      <c r="U549" s="124">
        <f t="shared" si="59"/>
        <v>0</v>
      </c>
      <c r="V549" s="124">
        <f t="shared" si="60"/>
        <v>0</v>
      </c>
      <c r="W549" s="124">
        <f t="shared" si="61"/>
        <v>0</v>
      </c>
      <c r="X549" s="124">
        <f t="shared" si="62"/>
        <v>0</v>
      </c>
      <c r="Y549" s="124">
        <f t="shared" si="63"/>
        <v>0</v>
      </c>
      <c r="Z549" s="124">
        <f t="shared" si="64"/>
        <v>0</v>
      </c>
      <c r="AA549" s="124">
        <f t="shared" si="65"/>
        <v>0</v>
      </c>
      <c r="AB549" s="124" t="str">
        <f t="shared" si="66"/>
        <v/>
      </c>
      <c r="AC549" s="124" t="str">
        <f t="shared" si="67"/>
        <v/>
      </c>
      <c r="AD549" s="124" t="str">
        <f t="shared" si="68"/>
        <v/>
      </c>
      <c r="AE549" s="124" t="str">
        <f t="shared" si="69"/>
        <v/>
      </c>
      <c r="AF549" s="97"/>
      <c r="AG549" s="97"/>
      <c r="AH549" s="97"/>
      <c r="AI549" s="97"/>
      <c r="AJ549" s="97"/>
      <c r="AK549" s="97"/>
      <c r="AM549" s="101">
        <v>1</v>
      </c>
    </row>
    <row r="550" spans="1:39" ht="15.75" customHeight="1" x14ac:dyDescent="0.25">
      <c r="A550" s="97" t="s">
        <v>147</v>
      </c>
      <c r="B550" s="97" t="s">
        <v>846</v>
      </c>
      <c r="C550" s="97" t="s">
        <v>847</v>
      </c>
      <c r="D550" s="97" t="s">
        <v>301</v>
      </c>
      <c r="E550" s="97" t="s">
        <v>266</v>
      </c>
      <c r="F550" s="122">
        <v>3</v>
      </c>
      <c r="G550" s="122">
        <v>0</v>
      </c>
      <c r="H550" s="122">
        <v>2</v>
      </c>
      <c r="I550" s="97"/>
      <c r="J550" s="97" t="s">
        <v>847</v>
      </c>
      <c r="K550" s="97"/>
      <c r="L550" s="97" t="s">
        <v>848</v>
      </c>
      <c r="M550" s="97" t="s">
        <v>847</v>
      </c>
      <c r="N550" s="97" t="s">
        <v>849</v>
      </c>
      <c r="O550" s="97" t="s">
        <v>832</v>
      </c>
      <c r="P550" s="97" t="s">
        <v>835</v>
      </c>
      <c r="Q550" s="97"/>
      <c r="R550" s="124">
        <f t="shared" si="56"/>
        <v>0</v>
      </c>
      <c r="S550" s="124">
        <f t="shared" si="57"/>
        <v>0</v>
      </c>
      <c r="T550" s="124">
        <f t="shared" si="58"/>
        <v>0</v>
      </c>
      <c r="U550" s="124">
        <f t="shared" si="59"/>
        <v>0</v>
      </c>
      <c r="V550" s="124">
        <f t="shared" si="60"/>
        <v>0</v>
      </c>
      <c r="W550" s="124">
        <f t="shared" si="61"/>
        <v>0</v>
      </c>
      <c r="X550" s="124">
        <f t="shared" si="62"/>
        <v>0</v>
      </c>
      <c r="Y550" s="124">
        <f t="shared" si="63"/>
        <v>0</v>
      </c>
      <c r="Z550" s="124">
        <f t="shared" si="64"/>
        <v>0</v>
      </c>
      <c r="AA550" s="124">
        <f t="shared" si="65"/>
        <v>0</v>
      </c>
      <c r="AB550" s="124" t="str">
        <f t="shared" si="66"/>
        <v/>
      </c>
      <c r="AC550" s="124" t="str">
        <f t="shared" si="67"/>
        <v/>
      </c>
      <c r="AD550" s="124" t="str">
        <f t="shared" si="68"/>
        <v/>
      </c>
      <c r="AE550" s="124" t="str">
        <f t="shared" si="69"/>
        <v/>
      </c>
      <c r="AF550" s="97"/>
      <c r="AG550" s="97"/>
      <c r="AH550" s="97"/>
      <c r="AI550" s="97"/>
      <c r="AJ550" s="97"/>
      <c r="AK550" s="97"/>
      <c r="AM550" s="101">
        <v>1</v>
      </c>
    </row>
    <row r="551" spans="1:39" ht="15.75" customHeight="1" x14ac:dyDescent="0.25">
      <c r="A551" s="97" t="s">
        <v>149</v>
      </c>
      <c r="B551" s="97" t="s">
        <v>850</v>
      </c>
      <c r="C551" s="97" t="s">
        <v>815</v>
      </c>
      <c r="D551" s="97" t="s">
        <v>265</v>
      </c>
      <c r="E551" s="97" t="s">
        <v>266</v>
      </c>
      <c r="F551" s="122">
        <v>1</v>
      </c>
      <c r="G551" s="122">
        <v>3</v>
      </c>
      <c r="H551" s="122">
        <v>0</v>
      </c>
      <c r="I551" s="97" t="s">
        <v>815</v>
      </c>
      <c r="J551" s="97"/>
      <c r="K551" s="97" t="s">
        <v>816</v>
      </c>
      <c r="L551" s="97"/>
      <c r="M551" s="97" t="s">
        <v>815</v>
      </c>
      <c r="N551" s="97" t="s">
        <v>817</v>
      </c>
      <c r="O551" s="97"/>
      <c r="P551" s="97"/>
      <c r="Q551" s="97"/>
      <c r="R551" s="124">
        <f t="shared" si="56"/>
        <v>0</v>
      </c>
      <c r="S551" s="124">
        <f t="shared" si="57"/>
        <v>0</v>
      </c>
      <c r="T551" s="124">
        <f t="shared" si="58"/>
        <v>0</v>
      </c>
      <c r="U551" s="124">
        <f t="shared" si="59"/>
        <v>0</v>
      </c>
      <c r="V551" s="124">
        <f t="shared" si="60"/>
        <v>0</v>
      </c>
      <c r="W551" s="124">
        <f t="shared" si="61"/>
        <v>0</v>
      </c>
      <c r="X551" s="124">
        <f t="shared" si="62"/>
        <v>0</v>
      </c>
      <c r="Y551" s="124">
        <f t="shared" si="63"/>
        <v>0</v>
      </c>
      <c r="Z551" s="124">
        <f t="shared" si="64"/>
        <v>0</v>
      </c>
      <c r="AA551" s="124">
        <f t="shared" si="65"/>
        <v>0</v>
      </c>
      <c r="AB551" s="124" t="str">
        <f t="shared" si="66"/>
        <v/>
      </c>
      <c r="AC551" s="124" t="str">
        <f t="shared" si="67"/>
        <v/>
      </c>
      <c r="AD551" s="124" t="str">
        <f t="shared" si="68"/>
        <v/>
      </c>
      <c r="AE551" s="124" t="str">
        <f t="shared" si="69"/>
        <v/>
      </c>
      <c r="AF551" s="97"/>
      <c r="AG551" s="97"/>
      <c r="AH551" s="97"/>
      <c r="AI551" s="97"/>
      <c r="AJ551" s="97"/>
      <c r="AK551" s="97"/>
      <c r="AM551" s="101">
        <v>1</v>
      </c>
    </row>
    <row r="552" spans="1:39" ht="15.75" customHeight="1" x14ac:dyDescent="0.25">
      <c r="A552" s="97" t="s">
        <v>149</v>
      </c>
      <c r="B552" s="97" t="s">
        <v>851</v>
      </c>
      <c r="C552" s="97" t="s">
        <v>819</v>
      </c>
      <c r="D552" s="97" t="s">
        <v>265</v>
      </c>
      <c r="E552" s="97" t="s">
        <v>266</v>
      </c>
      <c r="F552" s="122">
        <v>1</v>
      </c>
      <c r="G552" s="122">
        <v>3</v>
      </c>
      <c r="H552" s="122">
        <v>0</v>
      </c>
      <c r="I552" s="97" t="s">
        <v>819</v>
      </c>
      <c r="J552" s="97"/>
      <c r="K552" s="97" t="s">
        <v>820</v>
      </c>
      <c r="L552" s="97"/>
      <c r="M552" s="97" t="s">
        <v>819</v>
      </c>
      <c r="N552" s="97" t="s">
        <v>821</v>
      </c>
      <c r="O552" s="97"/>
      <c r="P552" s="97"/>
      <c r="Q552" s="97"/>
      <c r="R552" s="124">
        <f t="shared" si="56"/>
        <v>0</v>
      </c>
      <c r="S552" s="124">
        <f t="shared" si="57"/>
        <v>0</v>
      </c>
      <c r="T552" s="124">
        <f t="shared" si="58"/>
        <v>0</v>
      </c>
      <c r="U552" s="124">
        <f t="shared" si="59"/>
        <v>0</v>
      </c>
      <c r="V552" s="124">
        <f t="shared" si="60"/>
        <v>0</v>
      </c>
      <c r="W552" s="124">
        <f t="shared" si="61"/>
        <v>0</v>
      </c>
      <c r="X552" s="124">
        <f t="shared" si="62"/>
        <v>0</v>
      </c>
      <c r="Y552" s="124">
        <f t="shared" si="63"/>
        <v>0</v>
      </c>
      <c r="Z552" s="124">
        <f t="shared" si="64"/>
        <v>0</v>
      </c>
      <c r="AA552" s="124">
        <f t="shared" si="65"/>
        <v>0</v>
      </c>
      <c r="AB552" s="124" t="str">
        <f t="shared" si="66"/>
        <v/>
      </c>
      <c r="AC552" s="124" t="str">
        <f t="shared" si="67"/>
        <v/>
      </c>
      <c r="AD552" s="124" t="str">
        <f t="shared" si="68"/>
        <v/>
      </c>
      <c r="AE552" s="124" t="str">
        <f t="shared" si="69"/>
        <v/>
      </c>
      <c r="AF552" s="97"/>
      <c r="AG552" s="97"/>
      <c r="AH552" s="97"/>
      <c r="AI552" s="97"/>
      <c r="AJ552" s="97"/>
      <c r="AK552" s="97"/>
      <c r="AM552" s="101">
        <v>1</v>
      </c>
    </row>
    <row r="553" spans="1:39" ht="15.75" customHeight="1" x14ac:dyDescent="0.25">
      <c r="A553" s="97" t="s">
        <v>149</v>
      </c>
      <c r="B553" s="97" t="s">
        <v>852</v>
      </c>
      <c r="C553" s="97" t="s">
        <v>823</v>
      </c>
      <c r="D553" s="97" t="s">
        <v>265</v>
      </c>
      <c r="E553" s="97" t="s">
        <v>266</v>
      </c>
      <c r="F553" s="122">
        <v>2</v>
      </c>
      <c r="G553" s="122">
        <v>2</v>
      </c>
      <c r="H553" s="122">
        <v>0</v>
      </c>
      <c r="I553" s="97" t="s">
        <v>823</v>
      </c>
      <c r="J553" s="97"/>
      <c r="K553" s="97" t="s">
        <v>824</v>
      </c>
      <c r="L553" s="97"/>
      <c r="M553" s="97" t="s">
        <v>823</v>
      </c>
      <c r="N553" s="97"/>
      <c r="O553" s="97"/>
      <c r="P553" s="97"/>
      <c r="Q553" s="97"/>
      <c r="R553" s="124">
        <f t="shared" si="56"/>
        <v>0</v>
      </c>
      <c r="S553" s="124">
        <f t="shared" si="57"/>
        <v>0</v>
      </c>
      <c r="T553" s="124">
        <f t="shared" si="58"/>
        <v>0</v>
      </c>
      <c r="U553" s="124">
        <f t="shared" si="59"/>
        <v>0</v>
      </c>
      <c r="V553" s="124">
        <f t="shared" si="60"/>
        <v>0</v>
      </c>
      <c r="W553" s="124">
        <f t="shared" si="61"/>
        <v>0</v>
      </c>
      <c r="X553" s="124">
        <f t="shared" si="62"/>
        <v>0</v>
      </c>
      <c r="Y553" s="124">
        <f t="shared" si="63"/>
        <v>0</v>
      </c>
      <c r="Z553" s="124">
        <f t="shared" si="64"/>
        <v>0</v>
      </c>
      <c r="AA553" s="124">
        <f t="shared" si="65"/>
        <v>0</v>
      </c>
      <c r="AB553" s="124" t="str">
        <f t="shared" si="66"/>
        <v/>
      </c>
      <c r="AC553" s="124" t="str">
        <f t="shared" si="67"/>
        <v/>
      </c>
      <c r="AD553" s="124" t="str">
        <f t="shared" si="68"/>
        <v/>
      </c>
      <c r="AE553" s="124" t="str">
        <f t="shared" si="69"/>
        <v/>
      </c>
      <c r="AF553" s="97"/>
      <c r="AG553" s="97"/>
      <c r="AH553" s="97"/>
      <c r="AI553" s="97"/>
      <c r="AJ553" s="97"/>
      <c r="AK553" s="97"/>
      <c r="AM553" s="101">
        <v>1</v>
      </c>
    </row>
    <row r="554" spans="1:39" ht="15.75" customHeight="1" x14ac:dyDescent="0.25">
      <c r="A554" s="97" t="s">
        <v>149</v>
      </c>
      <c r="B554" s="97" t="s">
        <v>853</v>
      </c>
      <c r="C554" s="97" t="s">
        <v>826</v>
      </c>
      <c r="D554" s="97" t="s">
        <v>265</v>
      </c>
      <c r="E554" s="97" t="s">
        <v>266</v>
      </c>
      <c r="F554" s="122">
        <v>2</v>
      </c>
      <c r="G554" s="122">
        <v>2</v>
      </c>
      <c r="H554" s="122">
        <v>0</v>
      </c>
      <c r="I554" s="97" t="s">
        <v>826</v>
      </c>
      <c r="J554" s="97"/>
      <c r="K554" s="97" t="s">
        <v>827</v>
      </c>
      <c r="L554" s="97"/>
      <c r="M554" s="97" t="s">
        <v>826</v>
      </c>
      <c r="N554" s="97" t="s">
        <v>828</v>
      </c>
      <c r="O554" s="97"/>
      <c r="P554" s="97"/>
      <c r="Q554" s="97"/>
      <c r="R554" s="124">
        <f t="shared" si="56"/>
        <v>0</v>
      </c>
      <c r="S554" s="124">
        <f t="shared" si="57"/>
        <v>0</v>
      </c>
      <c r="T554" s="124">
        <f t="shared" si="58"/>
        <v>0</v>
      </c>
      <c r="U554" s="124">
        <f t="shared" si="59"/>
        <v>0</v>
      </c>
      <c r="V554" s="124">
        <f t="shared" si="60"/>
        <v>0</v>
      </c>
      <c r="W554" s="124">
        <f t="shared" si="61"/>
        <v>0</v>
      </c>
      <c r="X554" s="124">
        <f t="shared" si="62"/>
        <v>0</v>
      </c>
      <c r="Y554" s="124">
        <f t="shared" si="63"/>
        <v>0</v>
      </c>
      <c r="Z554" s="124">
        <f t="shared" si="64"/>
        <v>0</v>
      </c>
      <c r="AA554" s="124">
        <f t="shared" si="65"/>
        <v>0</v>
      </c>
      <c r="AB554" s="124" t="str">
        <f t="shared" si="66"/>
        <v/>
      </c>
      <c r="AC554" s="124" t="str">
        <f t="shared" si="67"/>
        <v/>
      </c>
      <c r="AD554" s="124" t="str">
        <f t="shared" si="68"/>
        <v/>
      </c>
      <c r="AE554" s="124" t="str">
        <f t="shared" si="69"/>
        <v/>
      </c>
      <c r="AF554" s="97"/>
      <c r="AG554" s="97"/>
      <c r="AH554" s="97"/>
      <c r="AI554" s="97"/>
      <c r="AJ554" s="97"/>
      <c r="AK554" s="97"/>
      <c r="AM554" s="101">
        <v>1</v>
      </c>
    </row>
    <row r="555" spans="1:39" ht="15.75" customHeight="1" x14ac:dyDescent="0.25">
      <c r="A555" s="97" t="s">
        <v>149</v>
      </c>
      <c r="B555" s="97" t="s">
        <v>854</v>
      </c>
      <c r="C555" s="97" t="s">
        <v>830</v>
      </c>
      <c r="D555" s="97" t="s">
        <v>265</v>
      </c>
      <c r="E555" s="97" t="s">
        <v>266</v>
      </c>
      <c r="F555" s="122">
        <v>3</v>
      </c>
      <c r="G555" s="122">
        <v>2</v>
      </c>
      <c r="H555" s="122">
        <v>0</v>
      </c>
      <c r="I555" s="97" t="s">
        <v>830</v>
      </c>
      <c r="J555" s="97"/>
      <c r="K555" s="97" t="s">
        <v>831</v>
      </c>
      <c r="L555" s="97"/>
      <c r="M555" s="97" t="s">
        <v>830</v>
      </c>
      <c r="N555" s="97" t="s">
        <v>832</v>
      </c>
      <c r="O555" s="97" t="s">
        <v>833</v>
      </c>
      <c r="P555" s="97" t="s">
        <v>834</v>
      </c>
      <c r="Q555" s="97" t="s">
        <v>835</v>
      </c>
      <c r="R555" s="124">
        <f t="shared" si="56"/>
        <v>0</v>
      </c>
      <c r="S555" s="124">
        <f t="shared" si="57"/>
        <v>0</v>
      </c>
      <c r="T555" s="124">
        <f t="shared" si="58"/>
        <v>0</v>
      </c>
      <c r="U555" s="124">
        <f t="shared" si="59"/>
        <v>0</v>
      </c>
      <c r="V555" s="124">
        <f t="shared" si="60"/>
        <v>0</v>
      </c>
      <c r="W555" s="124">
        <f t="shared" si="61"/>
        <v>0</v>
      </c>
      <c r="X555" s="124">
        <f t="shared" si="62"/>
        <v>0</v>
      </c>
      <c r="Y555" s="124">
        <f t="shared" si="63"/>
        <v>0</v>
      </c>
      <c r="Z555" s="124">
        <f t="shared" si="64"/>
        <v>0</v>
      </c>
      <c r="AA555" s="124">
        <f t="shared" si="65"/>
        <v>0</v>
      </c>
      <c r="AB555" s="124" t="str">
        <f t="shared" si="66"/>
        <v/>
      </c>
      <c r="AC555" s="124" t="str">
        <f t="shared" si="67"/>
        <v/>
      </c>
      <c r="AD555" s="124" t="str">
        <f t="shared" si="68"/>
        <v/>
      </c>
      <c r="AE555" s="124" t="str">
        <f t="shared" si="69"/>
        <v/>
      </c>
      <c r="AF555" s="97"/>
      <c r="AG555" s="97"/>
      <c r="AH555" s="97"/>
      <c r="AI555" s="97"/>
      <c r="AJ555" s="97"/>
      <c r="AK555" s="97"/>
      <c r="AM555" s="101">
        <v>1</v>
      </c>
    </row>
    <row r="556" spans="1:39" ht="15.75" customHeight="1" x14ac:dyDescent="0.25">
      <c r="A556" s="97" t="s">
        <v>149</v>
      </c>
      <c r="B556" s="97" t="s">
        <v>855</v>
      </c>
      <c r="C556" s="97" t="s">
        <v>817</v>
      </c>
      <c r="D556" s="97" t="s">
        <v>301</v>
      </c>
      <c r="E556" s="97" t="s">
        <v>266</v>
      </c>
      <c r="F556" s="122">
        <v>1</v>
      </c>
      <c r="G556" s="122">
        <v>0</v>
      </c>
      <c r="H556" s="122">
        <v>3</v>
      </c>
      <c r="I556" s="97"/>
      <c r="J556" s="97" t="s">
        <v>817</v>
      </c>
      <c r="K556" s="97"/>
      <c r="L556" s="97" t="s">
        <v>837</v>
      </c>
      <c r="M556" s="97" t="s">
        <v>817</v>
      </c>
      <c r="N556" s="97"/>
      <c r="O556" s="97"/>
      <c r="P556" s="97"/>
      <c r="Q556" s="97"/>
      <c r="R556" s="124">
        <f t="shared" si="56"/>
        <v>0</v>
      </c>
      <c r="S556" s="124">
        <f t="shared" si="57"/>
        <v>0</v>
      </c>
      <c r="T556" s="124">
        <f t="shared" si="58"/>
        <v>0</v>
      </c>
      <c r="U556" s="124">
        <f t="shared" si="59"/>
        <v>0</v>
      </c>
      <c r="V556" s="124">
        <f t="shared" si="60"/>
        <v>0</v>
      </c>
      <c r="W556" s="124">
        <f t="shared" si="61"/>
        <v>0</v>
      </c>
      <c r="X556" s="124">
        <f t="shared" si="62"/>
        <v>0</v>
      </c>
      <c r="Y556" s="124">
        <f t="shared" si="63"/>
        <v>0</v>
      </c>
      <c r="Z556" s="124">
        <f t="shared" si="64"/>
        <v>0</v>
      </c>
      <c r="AA556" s="124">
        <f t="shared" si="65"/>
        <v>0</v>
      </c>
      <c r="AB556" s="124" t="str">
        <f t="shared" si="66"/>
        <v/>
      </c>
      <c r="AC556" s="124" t="str">
        <f t="shared" si="67"/>
        <v/>
      </c>
      <c r="AD556" s="124" t="str">
        <f t="shared" si="68"/>
        <v/>
      </c>
      <c r="AE556" s="124" t="str">
        <f t="shared" si="69"/>
        <v/>
      </c>
      <c r="AF556" s="97"/>
      <c r="AG556" s="97"/>
      <c r="AH556" s="97"/>
      <c r="AI556" s="97"/>
      <c r="AJ556" s="97"/>
      <c r="AK556" s="97"/>
      <c r="AM556" s="101">
        <v>1</v>
      </c>
    </row>
    <row r="557" spans="1:39" ht="15.75" customHeight="1" x14ac:dyDescent="0.25">
      <c r="A557" s="97" t="s">
        <v>149</v>
      </c>
      <c r="B557" s="97" t="s">
        <v>856</v>
      </c>
      <c r="C557" s="97" t="s">
        <v>821</v>
      </c>
      <c r="D557" s="97" t="s">
        <v>301</v>
      </c>
      <c r="E557" s="97" t="s">
        <v>266</v>
      </c>
      <c r="F557" s="122">
        <v>1</v>
      </c>
      <c r="G557" s="122">
        <v>0</v>
      </c>
      <c r="H557" s="122">
        <v>3</v>
      </c>
      <c r="I557" s="97"/>
      <c r="J557" s="97" t="s">
        <v>821</v>
      </c>
      <c r="K557" s="97"/>
      <c r="L557" s="97" t="s">
        <v>839</v>
      </c>
      <c r="M557" s="97" t="s">
        <v>821</v>
      </c>
      <c r="N557" s="97"/>
      <c r="O557" s="97"/>
      <c r="P557" s="97"/>
      <c r="Q557" s="97"/>
      <c r="R557" s="124">
        <f t="shared" si="56"/>
        <v>0</v>
      </c>
      <c r="S557" s="124">
        <f t="shared" si="57"/>
        <v>0</v>
      </c>
      <c r="T557" s="124">
        <f t="shared" si="58"/>
        <v>0</v>
      </c>
      <c r="U557" s="124">
        <f t="shared" si="59"/>
        <v>0</v>
      </c>
      <c r="V557" s="124">
        <f t="shared" si="60"/>
        <v>0</v>
      </c>
      <c r="W557" s="124">
        <f t="shared" si="61"/>
        <v>0</v>
      </c>
      <c r="X557" s="124">
        <f t="shared" si="62"/>
        <v>0</v>
      </c>
      <c r="Y557" s="124">
        <f t="shared" si="63"/>
        <v>0</v>
      </c>
      <c r="Z557" s="124">
        <f t="shared" si="64"/>
        <v>0</v>
      </c>
      <c r="AA557" s="124">
        <f t="shared" si="65"/>
        <v>0</v>
      </c>
      <c r="AB557" s="124" t="str">
        <f t="shared" si="66"/>
        <v/>
      </c>
      <c r="AC557" s="124" t="str">
        <f t="shared" si="67"/>
        <v/>
      </c>
      <c r="AD557" s="124" t="str">
        <f t="shared" si="68"/>
        <v/>
      </c>
      <c r="AE557" s="124" t="str">
        <f t="shared" si="69"/>
        <v/>
      </c>
      <c r="AF557" s="97"/>
      <c r="AG557" s="97"/>
      <c r="AH557" s="97"/>
      <c r="AI557" s="97"/>
      <c r="AJ557" s="97"/>
      <c r="AK557" s="97"/>
      <c r="AM557" s="101">
        <v>1</v>
      </c>
    </row>
    <row r="558" spans="1:39" ht="15.75" customHeight="1" x14ac:dyDescent="0.25">
      <c r="A558" s="97" t="s">
        <v>149</v>
      </c>
      <c r="B558" s="97" t="s">
        <v>857</v>
      </c>
      <c r="C558" s="97" t="s">
        <v>841</v>
      </c>
      <c r="D558" s="97" t="s">
        <v>301</v>
      </c>
      <c r="E558" s="97" t="s">
        <v>266</v>
      </c>
      <c r="F558" s="122">
        <v>2</v>
      </c>
      <c r="G558" s="122">
        <v>0</v>
      </c>
      <c r="H558" s="122">
        <v>2</v>
      </c>
      <c r="I558" s="97"/>
      <c r="J558" s="97" t="s">
        <v>841</v>
      </c>
      <c r="K558" s="97"/>
      <c r="L558" s="97" t="s">
        <v>842</v>
      </c>
      <c r="M558" s="97" t="s">
        <v>841</v>
      </c>
      <c r="N558" s="97"/>
      <c r="O558" s="97"/>
      <c r="P558" s="97"/>
      <c r="Q558" s="97"/>
      <c r="R558" s="124">
        <f t="shared" si="56"/>
        <v>0</v>
      </c>
      <c r="S558" s="124">
        <f t="shared" si="57"/>
        <v>0</v>
      </c>
      <c r="T558" s="124">
        <f t="shared" si="58"/>
        <v>0</v>
      </c>
      <c r="U558" s="124">
        <f t="shared" si="59"/>
        <v>0</v>
      </c>
      <c r="V558" s="124">
        <f t="shared" si="60"/>
        <v>0</v>
      </c>
      <c r="W558" s="124">
        <f t="shared" si="61"/>
        <v>0</v>
      </c>
      <c r="X558" s="124">
        <f t="shared" si="62"/>
        <v>0</v>
      </c>
      <c r="Y558" s="124">
        <f t="shared" si="63"/>
        <v>0</v>
      </c>
      <c r="Z558" s="124">
        <f t="shared" si="64"/>
        <v>0</v>
      </c>
      <c r="AA558" s="124">
        <f t="shared" si="65"/>
        <v>0</v>
      </c>
      <c r="AB558" s="124" t="str">
        <f t="shared" si="66"/>
        <v/>
      </c>
      <c r="AC558" s="124" t="str">
        <f t="shared" si="67"/>
        <v/>
      </c>
      <c r="AD558" s="124" t="str">
        <f t="shared" si="68"/>
        <v/>
      </c>
      <c r="AE558" s="124" t="str">
        <f t="shared" si="69"/>
        <v/>
      </c>
      <c r="AF558" s="97"/>
      <c r="AG558" s="97"/>
      <c r="AH558" s="97"/>
      <c r="AI558" s="97"/>
      <c r="AJ558" s="97"/>
      <c r="AK558" s="97"/>
      <c r="AM558" s="101">
        <v>1</v>
      </c>
    </row>
    <row r="559" spans="1:39" ht="15.75" customHeight="1" x14ac:dyDescent="0.25">
      <c r="A559" s="97" t="s">
        <v>149</v>
      </c>
      <c r="B559" s="97" t="s">
        <v>858</v>
      </c>
      <c r="C559" s="97" t="s">
        <v>844</v>
      </c>
      <c r="D559" s="97" t="s">
        <v>301</v>
      </c>
      <c r="E559" s="97" t="s">
        <v>266</v>
      </c>
      <c r="F559" s="122">
        <v>2</v>
      </c>
      <c r="G559" s="122">
        <v>0</v>
      </c>
      <c r="H559" s="122">
        <v>2</v>
      </c>
      <c r="I559" s="97"/>
      <c r="J559" s="97" t="s">
        <v>844</v>
      </c>
      <c r="K559" s="97"/>
      <c r="L559" s="97" t="s">
        <v>845</v>
      </c>
      <c r="M559" s="97" t="s">
        <v>844</v>
      </c>
      <c r="N559" s="97" t="s">
        <v>828</v>
      </c>
      <c r="O559" s="97"/>
      <c r="P559" s="97"/>
      <c r="Q559" s="97"/>
      <c r="R559" s="124">
        <f t="shared" si="56"/>
        <v>0</v>
      </c>
      <c r="S559" s="124">
        <f t="shared" si="57"/>
        <v>0</v>
      </c>
      <c r="T559" s="124">
        <f t="shared" si="58"/>
        <v>0</v>
      </c>
      <c r="U559" s="124">
        <f t="shared" si="59"/>
        <v>0</v>
      </c>
      <c r="V559" s="124">
        <f t="shared" si="60"/>
        <v>0</v>
      </c>
      <c r="W559" s="124">
        <f t="shared" si="61"/>
        <v>0</v>
      </c>
      <c r="X559" s="124">
        <f t="shared" si="62"/>
        <v>0</v>
      </c>
      <c r="Y559" s="124">
        <f t="shared" si="63"/>
        <v>0</v>
      </c>
      <c r="Z559" s="124">
        <f t="shared" si="64"/>
        <v>0</v>
      </c>
      <c r="AA559" s="124">
        <f t="shared" si="65"/>
        <v>0</v>
      </c>
      <c r="AB559" s="124" t="str">
        <f t="shared" si="66"/>
        <v/>
      </c>
      <c r="AC559" s="124" t="str">
        <f t="shared" si="67"/>
        <v/>
      </c>
      <c r="AD559" s="124" t="str">
        <f t="shared" si="68"/>
        <v/>
      </c>
      <c r="AE559" s="124" t="str">
        <f t="shared" si="69"/>
        <v/>
      </c>
      <c r="AF559" s="97"/>
      <c r="AG559" s="97"/>
      <c r="AH559" s="97"/>
      <c r="AI559" s="97"/>
      <c r="AJ559" s="97"/>
      <c r="AK559" s="97"/>
      <c r="AM559" s="101">
        <v>1</v>
      </c>
    </row>
    <row r="560" spans="1:39" ht="15.75" customHeight="1" x14ac:dyDescent="0.25">
      <c r="A560" s="97" t="s">
        <v>149</v>
      </c>
      <c r="B560" s="97" t="s">
        <v>859</v>
      </c>
      <c r="C560" s="97" t="s">
        <v>847</v>
      </c>
      <c r="D560" s="97" t="s">
        <v>301</v>
      </c>
      <c r="E560" s="97" t="s">
        <v>266</v>
      </c>
      <c r="F560" s="122">
        <v>3</v>
      </c>
      <c r="G560" s="122">
        <v>0</v>
      </c>
      <c r="H560" s="122">
        <v>2</v>
      </c>
      <c r="I560" s="97"/>
      <c r="J560" s="97" t="s">
        <v>847</v>
      </c>
      <c r="K560" s="97"/>
      <c r="L560" s="97" t="s">
        <v>848</v>
      </c>
      <c r="M560" s="97" t="s">
        <v>847</v>
      </c>
      <c r="N560" s="97" t="s">
        <v>849</v>
      </c>
      <c r="O560" s="97" t="s">
        <v>832</v>
      </c>
      <c r="P560" s="97" t="s">
        <v>835</v>
      </c>
      <c r="Q560" s="97"/>
      <c r="R560" s="124">
        <f t="shared" si="56"/>
        <v>0</v>
      </c>
      <c r="S560" s="124">
        <f t="shared" si="57"/>
        <v>0</v>
      </c>
      <c r="T560" s="124">
        <f t="shared" si="58"/>
        <v>0</v>
      </c>
      <c r="U560" s="124">
        <f t="shared" si="59"/>
        <v>0</v>
      </c>
      <c r="V560" s="124">
        <f t="shared" si="60"/>
        <v>0</v>
      </c>
      <c r="W560" s="124">
        <f t="shared" si="61"/>
        <v>0</v>
      </c>
      <c r="X560" s="124">
        <f t="shared" si="62"/>
        <v>0</v>
      </c>
      <c r="Y560" s="124">
        <f t="shared" si="63"/>
        <v>0</v>
      </c>
      <c r="Z560" s="124">
        <f t="shared" si="64"/>
        <v>0</v>
      </c>
      <c r="AA560" s="124">
        <f t="shared" si="65"/>
        <v>0</v>
      </c>
      <c r="AB560" s="124" t="str">
        <f t="shared" si="66"/>
        <v/>
      </c>
      <c r="AC560" s="124" t="str">
        <f t="shared" si="67"/>
        <v/>
      </c>
      <c r="AD560" s="124" t="str">
        <f t="shared" si="68"/>
        <v/>
      </c>
      <c r="AE560" s="124" t="str">
        <f t="shared" si="69"/>
        <v/>
      </c>
      <c r="AF560" s="97"/>
      <c r="AG560" s="97"/>
      <c r="AH560" s="97"/>
      <c r="AI560" s="97"/>
      <c r="AJ560" s="97"/>
      <c r="AK560" s="97"/>
      <c r="AM560" s="101">
        <v>1</v>
      </c>
    </row>
    <row r="561" spans="1:39" ht="15.75" customHeight="1" x14ac:dyDescent="0.25">
      <c r="A561" s="97" t="s">
        <v>150</v>
      </c>
      <c r="B561" s="97" t="s">
        <v>860</v>
      </c>
      <c r="C561" s="97" t="s">
        <v>815</v>
      </c>
      <c r="D561" s="97" t="s">
        <v>265</v>
      </c>
      <c r="E561" s="97" t="s">
        <v>266</v>
      </c>
      <c r="F561" s="122">
        <v>1</v>
      </c>
      <c r="G561" s="122">
        <v>3</v>
      </c>
      <c r="H561" s="122">
        <v>0</v>
      </c>
      <c r="I561" s="97" t="s">
        <v>815</v>
      </c>
      <c r="J561" s="97"/>
      <c r="K561" s="97" t="s">
        <v>816</v>
      </c>
      <c r="L561" s="97"/>
      <c r="M561" s="97" t="s">
        <v>815</v>
      </c>
      <c r="N561" s="97" t="s">
        <v>817</v>
      </c>
      <c r="O561" s="97"/>
      <c r="P561" s="97"/>
      <c r="Q561" s="97"/>
      <c r="R561" s="124">
        <f t="shared" ref="R561:R624" si="70">IF($A561="","",--AND($A561=$B$4,$E561="POS",OR($D561="COMMUN",$D561="PRO")))</f>
        <v>0</v>
      </c>
      <c r="S561" s="124">
        <f t="shared" ref="S561:S624" si="71">IF($A561="","",--AND($A561=$B$4,$E561="POS",OR($D561="COMMUN",$D561="CFA")))</f>
        <v>0</v>
      </c>
      <c r="T561" s="124">
        <f t="shared" ref="T561:T624" si="72">IF($R561="","",--OR(AND($M561&lt;&gt;"",ISNUMBER(SEARCH(LOWER($M561),LOWER($B$9)))),AND($N561&lt;&gt;"",ISNUMBER(SEARCH(LOWER($N561),LOWER($B$9)))),AND($O561&lt;&gt;"",ISNUMBER(SEARCH(LOWER($O561),LOWER($B$9)))),AND($P561&lt;&gt;"",ISNUMBER(SEARCH(LOWER($P561),LOWER($B$9)))),AND($Q561&lt;&gt;"",ISNUMBER(SEARCH(LOWER($Q561),LOWER($B$9))))))</f>
        <v>0</v>
      </c>
      <c r="U561" s="124">
        <f t="shared" ref="U561:U624" si="73">IF($R561="","",--OR(AND($M561&lt;&gt;"",ISNUMBER(SEARCH(LOWER($M561),LOWER($B$9&amp;" "&amp;$B$14)))),AND($N561&lt;&gt;"",ISNUMBER(SEARCH(LOWER($N561),LOWER($B$9&amp;" "&amp;$B$14)))),AND($O561&lt;&gt;"",ISNUMBER(SEARCH(LOWER($O561),LOWER($B$9&amp;" "&amp;$B$14)))),AND($P561&lt;&gt;"",ISNUMBER(SEARCH(LOWER($P561),LOWER($B$9&amp;" "&amp;$B$14)))),AND($Q561&lt;&gt;"",ISNUMBER(SEARCH(LOWER($Q561),LOWER($B$9&amp;" "&amp;$B$14))))))</f>
        <v>0</v>
      </c>
      <c r="V561" s="124">
        <f t="shared" ref="V561:V624" si="74">IF($S561="","",--OR(AND($M561&lt;&gt;"",ISNUMBER(SEARCH(LOWER($M561),LOWER($D$9)))),AND($N561&lt;&gt;"",ISNUMBER(SEARCH(LOWER($N561),LOWER($D$9)))),AND($O561&lt;&gt;"",ISNUMBER(SEARCH(LOWER($O561),LOWER($D$9)))),AND($P561&lt;&gt;"",ISNUMBER(SEARCH(LOWER($P561),LOWER($D$9)))),AND($Q561&lt;&gt;"",ISNUMBER(SEARCH(LOWER($Q561),LOWER($D$9))))))</f>
        <v>0</v>
      </c>
      <c r="W561" s="124">
        <f t="shared" ref="W561:W624" si="75">IF($S561="","",--OR(AND($M561&lt;&gt;"",ISNUMBER(SEARCH(LOWER($M561),LOWER($D$9&amp;" "&amp;$D$14)))),AND($N561&lt;&gt;"",ISNUMBER(SEARCH(LOWER($N561),LOWER($D$9&amp;" "&amp;$D$14)))),AND($O561&lt;&gt;"",ISNUMBER(SEARCH(LOWER($O561),LOWER($D$9&amp;" "&amp;$D$14)))),AND($P561&lt;&gt;"",ISNUMBER(SEARCH(LOWER($P561),LOWER($D$9&amp;" "&amp;$D$14)))),AND($Q561&lt;&gt;"",ISNUMBER(SEARCH(LOWER($Q561),LOWER($D$9&amp;" "&amp;$D$14))))))</f>
        <v>0</v>
      </c>
      <c r="X561" s="124">
        <f t="shared" ref="X561:X624" si="76">IF($R561="","",$R561*$T561*$G561)</f>
        <v>0</v>
      </c>
      <c r="Y561" s="124">
        <f t="shared" ref="Y561:Y624" si="77">IF($R561="","",$R561*$U561*$G561)</f>
        <v>0</v>
      </c>
      <c r="Z561" s="124">
        <f t="shared" ref="Z561:Z624" si="78">IF($S561="","",$S561*$V561*$H561)</f>
        <v>0</v>
      </c>
      <c r="AA561" s="124">
        <f t="shared" ref="AA561:AA624" si="79">IF($S561="","",$S561*$W561*$H561)</f>
        <v>0</v>
      </c>
      <c r="AB561" s="124" t="str">
        <f t="shared" ref="AB561:AB624" si="80">IF(AND($R561=1,$T561=0),$F561*10000+ROW(),"")</f>
        <v/>
      </c>
      <c r="AC561" s="124" t="str">
        <f t="shared" ref="AC561:AC624" si="81">IF(AND($R561=1,$U561=0),$F561*10000+ROW(),"")</f>
        <v/>
      </c>
      <c r="AD561" s="124" t="str">
        <f t="shared" ref="AD561:AD624" si="82">IF(AND($S561=1,$V561=0),$F561*10000+ROW(),"")</f>
        <v/>
      </c>
      <c r="AE561" s="124" t="str">
        <f t="shared" ref="AE561:AE624" si="83">IF(AND($S561=1,$W561=0),$F561*10000+ROW(),"")</f>
        <v/>
      </c>
      <c r="AF561" s="97"/>
      <c r="AG561" s="97"/>
      <c r="AH561" s="97"/>
      <c r="AI561" s="97"/>
      <c r="AJ561" s="97"/>
      <c r="AK561" s="97"/>
      <c r="AM561" s="101">
        <v>1</v>
      </c>
    </row>
    <row r="562" spans="1:39" ht="15.75" customHeight="1" x14ac:dyDescent="0.25">
      <c r="A562" s="97" t="s">
        <v>150</v>
      </c>
      <c r="B562" s="97" t="s">
        <v>861</v>
      </c>
      <c r="C562" s="97" t="s">
        <v>819</v>
      </c>
      <c r="D562" s="97" t="s">
        <v>265</v>
      </c>
      <c r="E562" s="97" t="s">
        <v>266</v>
      </c>
      <c r="F562" s="122">
        <v>1</v>
      </c>
      <c r="G562" s="122">
        <v>3</v>
      </c>
      <c r="H562" s="122">
        <v>0</v>
      </c>
      <c r="I562" s="97" t="s">
        <v>819</v>
      </c>
      <c r="J562" s="97"/>
      <c r="K562" s="97" t="s">
        <v>820</v>
      </c>
      <c r="L562" s="97"/>
      <c r="M562" s="97" t="s">
        <v>819</v>
      </c>
      <c r="N562" s="97" t="s">
        <v>821</v>
      </c>
      <c r="O562" s="97"/>
      <c r="P562" s="97"/>
      <c r="Q562" s="97"/>
      <c r="R562" s="124">
        <f t="shared" si="70"/>
        <v>0</v>
      </c>
      <c r="S562" s="124">
        <f t="shared" si="71"/>
        <v>0</v>
      </c>
      <c r="T562" s="124">
        <f t="shared" si="72"/>
        <v>0</v>
      </c>
      <c r="U562" s="124">
        <f t="shared" si="73"/>
        <v>0</v>
      </c>
      <c r="V562" s="124">
        <f t="shared" si="74"/>
        <v>0</v>
      </c>
      <c r="W562" s="124">
        <f t="shared" si="75"/>
        <v>0</v>
      </c>
      <c r="X562" s="124">
        <f t="shared" si="76"/>
        <v>0</v>
      </c>
      <c r="Y562" s="124">
        <f t="shared" si="77"/>
        <v>0</v>
      </c>
      <c r="Z562" s="124">
        <f t="shared" si="78"/>
        <v>0</v>
      </c>
      <c r="AA562" s="124">
        <f t="shared" si="79"/>
        <v>0</v>
      </c>
      <c r="AB562" s="124" t="str">
        <f t="shared" si="80"/>
        <v/>
      </c>
      <c r="AC562" s="124" t="str">
        <f t="shared" si="81"/>
        <v/>
      </c>
      <c r="AD562" s="124" t="str">
        <f t="shared" si="82"/>
        <v/>
      </c>
      <c r="AE562" s="124" t="str">
        <f t="shared" si="83"/>
        <v/>
      </c>
      <c r="AF562" s="97"/>
      <c r="AG562" s="97"/>
      <c r="AH562" s="97"/>
      <c r="AI562" s="97"/>
      <c r="AJ562" s="97"/>
      <c r="AK562" s="97"/>
      <c r="AM562" s="101">
        <v>1</v>
      </c>
    </row>
    <row r="563" spans="1:39" ht="15.75" customHeight="1" x14ac:dyDescent="0.25">
      <c r="A563" s="97" t="s">
        <v>150</v>
      </c>
      <c r="B563" s="97" t="s">
        <v>862</v>
      </c>
      <c r="C563" s="97" t="s">
        <v>823</v>
      </c>
      <c r="D563" s="97" t="s">
        <v>265</v>
      </c>
      <c r="E563" s="97" t="s">
        <v>266</v>
      </c>
      <c r="F563" s="122">
        <v>2</v>
      </c>
      <c r="G563" s="122">
        <v>2</v>
      </c>
      <c r="H563" s="122">
        <v>0</v>
      </c>
      <c r="I563" s="97" t="s">
        <v>823</v>
      </c>
      <c r="J563" s="97"/>
      <c r="K563" s="97" t="s">
        <v>824</v>
      </c>
      <c r="L563" s="97"/>
      <c r="M563" s="97" t="s">
        <v>823</v>
      </c>
      <c r="N563" s="97"/>
      <c r="O563" s="97"/>
      <c r="P563" s="97"/>
      <c r="Q563" s="97"/>
      <c r="R563" s="124">
        <f t="shared" si="70"/>
        <v>0</v>
      </c>
      <c r="S563" s="124">
        <f t="shared" si="71"/>
        <v>0</v>
      </c>
      <c r="T563" s="124">
        <f t="shared" si="72"/>
        <v>0</v>
      </c>
      <c r="U563" s="124">
        <f t="shared" si="73"/>
        <v>0</v>
      </c>
      <c r="V563" s="124">
        <f t="shared" si="74"/>
        <v>0</v>
      </c>
      <c r="W563" s="124">
        <f t="shared" si="75"/>
        <v>0</v>
      </c>
      <c r="X563" s="124">
        <f t="shared" si="76"/>
        <v>0</v>
      </c>
      <c r="Y563" s="124">
        <f t="shared" si="77"/>
        <v>0</v>
      </c>
      <c r="Z563" s="124">
        <f t="shared" si="78"/>
        <v>0</v>
      </c>
      <c r="AA563" s="124">
        <f t="shared" si="79"/>
        <v>0</v>
      </c>
      <c r="AB563" s="124" t="str">
        <f t="shared" si="80"/>
        <v/>
      </c>
      <c r="AC563" s="124" t="str">
        <f t="shared" si="81"/>
        <v/>
      </c>
      <c r="AD563" s="124" t="str">
        <f t="shared" si="82"/>
        <v/>
      </c>
      <c r="AE563" s="124" t="str">
        <f t="shared" si="83"/>
        <v/>
      </c>
      <c r="AF563" s="97"/>
      <c r="AG563" s="97"/>
      <c r="AH563" s="97"/>
      <c r="AI563" s="97"/>
      <c r="AJ563" s="97"/>
      <c r="AK563" s="97"/>
      <c r="AM563" s="101">
        <v>1</v>
      </c>
    </row>
    <row r="564" spans="1:39" ht="15.75" customHeight="1" x14ac:dyDescent="0.25">
      <c r="A564" s="97" t="s">
        <v>150</v>
      </c>
      <c r="B564" s="97" t="s">
        <v>863</v>
      </c>
      <c r="C564" s="97" t="s">
        <v>826</v>
      </c>
      <c r="D564" s="97" t="s">
        <v>265</v>
      </c>
      <c r="E564" s="97" t="s">
        <v>266</v>
      </c>
      <c r="F564" s="122">
        <v>2</v>
      </c>
      <c r="G564" s="122">
        <v>2</v>
      </c>
      <c r="H564" s="122">
        <v>0</v>
      </c>
      <c r="I564" s="97" t="s">
        <v>826</v>
      </c>
      <c r="J564" s="97"/>
      <c r="K564" s="97" t="s">
        <v>827</v>
      </c>
      <c r="L564" s="97"/>
      <c r="M564" s="97" t="s">
        <v>826</v>
      </c>
      <c r="N564" s="97" t="s">
        <v>828</v>
      </c>
      <c r="O564" s="97"/>
      <c r="P564" s="97"/>
      <c r="Q564" s="97"/>
      <c r="R564" s="124">
        <f t="shared" si="70"/>
        <v>0</v>
      </c>
      <c r="S564" s="124">
        <f t="shared" si="71"/>
        <v>0</v>
      </c>
      <c r="T564" s="124">
        <f t="shared" si="72"/>
        <v>0</v>
      </c>
      <c r="U564" s="124">
        <f t="shared" si="73"/>
        <v>0</v>
      </c>
      <c r="V564" s="124">
        <f t="shared" si="74"/>
        <v>0</v>
      </c>
      <c r="W564" s="124">
        <f t="shared" si="75"/>
        <v>0</v>
      </c>
      <c r="X564" s="124">
        <f t="shared" si="76"/>
        <v>0</v>
      </c>
      <c r="Y564" s="124">
        <f t="shared" si="77"/>
        <v>0</v>
      </c>
      <c r="Z564" s="124">
        <f t="shared" si="78"/>
        <v>0</v>
      </c>
      <c r="AA564" s="124">
        <f t="shared" si="79"/>
        <v>0</v>
      </c>
      <c r="AB564" s="124" t="str">
        <f t="shared" si="80"/>
        <v/>
      </c>
      <c r="AC564" s="124" t="str">
        <f t="shared" si="81"/>
        <v/>
      </c>
      <c r="AD564" s="124" t="str">
        <f t="shared" si="82"/>
        <v/>
      </c>
      <c r="AE564" s="124" t="str">
        <f t="shared" si="83"/>
        <v/>
      </c>
      <c r="AF564" s="97"/>
      <c r="AG564" s="97"/>
      <c r="AH564" s="97"/>
      <c r="AI564" s="97"/>
      <c r="AJ564" s="97"/>
      <c r="AK564" s="97"/>
      <c r="AM564" s="101">
        <v>1</v>
      </c>
    </row>
    <row r="565" spans="1:39" ht="15.75" customHeight="1" x14ac:dyDescent="0.25">
      <c r="A565" s="97" t="s">
        <v>150</v>
      </c>
      <c r="B565" s="97" t="s">
        <v>864</v>
      </c>
      <c r="C565" s="97" t="s">
        <v>830</v>
      </c>
      <c r="D565" s="97" t="s">
        <v>265</v>
      </c>
      <c r="E565" s="97" t="s">
        <v>266</v>
      </c>
      <c r="F565" s="122">
        <v>3</v>
      </c>
      <c r="G565" s="122">
        <v>2</v>
      </c>
      <c r="H565" s="122">
        <v>0</v>
      </c>
      <c r="I565" s="97" t="s">
        <v>830</v>
      </c>
      <c r="J565" s="97"/>
      <c r="K565" s="97" t="s">
        <v>831</v>
      </c>
      <c r="L565" s="97"/>
      <c r="M565" s="97" t="s">
        <v>830</v>
      </c>
      <c r="N565" s="97" t="s">
        <v>832</v>
      </c>
      <c r="O565" s="97" t="s">
        <v>833</v>
      </c>
      <c r="P565" s="97" t="s">
        <v>834</v>
      </c>
      <c r="Q565" s="97" t="s">
        <v>835</v>
      </c>
      <c r="R565" s="124">
        <f t="shared" si="70"/>
        <v>0</v>
      </c>
      <c r="S565" s="124">
        <f t="shared" si="71"/>
        <v>0</v>
      </c>
      <c r="T565" s="124">
        <f t="shared" si="72"/>
        <v>0</v>
      </c>
      <c r="U565" s="124">
        <f t="shared" si="73"/>
        <v>0</v>
      </c>
      <c r="V565" s="124">
        <f t="shared" si="74"/>
        <v>0</v>
      </c>
      <c r="W565" s="124">
        <f t="shared" si="75"/>
        <v>0</v>
      </c>
      <c r="X565" s="124">
        <f t="shared" si="76"/>
        <v>0</v>
      </c>
      <c r="Y565" s="124">
        <f t="shared" si="77"/>
        <v>0</v>
      </c>
      <c r="Z565" s="124">
        <f t="shared" si="78"/>
        <v>0</v>
      </c>
      <c r="AA565" s="124">
        <f t="shared" si="79"/>
        <v>0</v>
      </c>
      <c r="AB565" s="124" t="str">
        <f t="shared" si="80"/>
        <v/>
      </c>
      <c r="AC565" s="124" t="str">
        <f t="shared" si="81"/>
        <v/>
      </c>
      <c r="AD565" s="124" t="str">
        <f t="shared" si="82"/>
        <v/>
      </c>
      <c r="AE565" s="124" t="str">
        <f t="shared" si="83"/>
        <v/>
      </c>
      <c r="AF565" s="97"/>
      <c r="AG565" s="97"/>
      <c r="AH565" s="97"/>
      <c r="AI565" s="97"/>
      <c r="AJ565" s="97"/>
      <c r="AK565" s="97"/>
      <c r="AM565" s="101">
        <v>1</v>
      </c>
    </row>
    <row r="566" spans="1:39" ht="15.75" customHeight="1" x14ac:dyDescent="0.25">
      <c r="A566" s="97" t="s">
        <v>150</v>
      </c>
      <c r="B566" s="97" t="s">
        <v>865</v>
      </c>
      <c r="C566" s="97" t="s">
        <v>817</v>
      </c>
      <c r="D566" s="97" t="s">
        <v>301</v>
      </c>
      <c r="E566" s="97" t="s">
        <v>266</v>
      </c>
      <c r="F566" s="122">
        <v>1</v>
      </c>
      <c r="G566" s="122">
        <v>0</v>
      </c>
      <c r="H566" s="122">
        <v>3</v>
      </c>
      <c r="I566" s="97"/>
      <c r="J566" s="97" t="s">
        <v>817</v>
      </c>
      <c r="K566" s="97"/>
      <c r="L566" s="97" t="s">
        <v>837</v>
      </c>
      <c r="M566" s="97" t="s">
        <v>817</v>
      </c>
      <c r="N566" s="97"/>
      <c r="O566" s="97"/>
      <c r="P566" s="97"/>
      <c r="Q566" s="97"/>
      <c r="R566" s="124">
        <f t="shared" si="70"/>
        <v>0</v>
      </c>
      <c r="S566" s="124">
        <f t="shared" si="71"/>
        <v>0</v>
      </c>
      <c r="T566" s="124">
        <f t="shared" si="72"/>
        <v>0</v>
      </c>
      <c r="U566" s="124">
        <f t="shared" si="73"/>
        <v>0</v>
      </c>
      <c r="V566" s="124">
        <f t="shared" si="74"/>
        <v>0</v>
      </c>
      <c r="W566" s="124">
        <f t="shared" si="75"/>
        <v>0</v>
      </c>
      <c r="X566" s="124">
        <f t="shared" si="76"/>
        <v>0</v>
      </c>
      <c r="Y566" s="124">
        <f t="shared" si="77"/>
        <v>0</v>
      </c>
      <c r="Z566" s="124">
        <f t="shared" si="78"/>
        <v>0</v>
      </c>
      <c r="AA566" s="124">
        <f t="shared" si="79"/>
        <v>0</v>
      </c>
      <c r="AB566" s="124" t="str">
        <f t="shared" si="80"/>
        <v/>
      </c>
      <c r="AC566" s="124" t="str">
        <f t="shared" si="81"/>
        <v/>
      </c>
      <c r="AD566" s="124" t="str">
        <f t="shared" si="82"/>
        <v/>
      </c>
      <c r="AE566" s="124" t="str">
        <f t="shared" si="83"/>
        <v/>
      </c>
      <c r="AF566" s="97"/>
      <c r="AG566" s="97"/>
      <c r="AH566" s="97"/>
      <c r="AI566" s="97"/>
      <c r="AJ566" s="97"/>
      <c r="AK566" s="97"/>
      <c r="AM566" s="101">
        <v>1</v>
      </c>
    </row>
    <row r="567" spans="1:39" ht="15.75" customHeight="1" x14ac:dyDescent="0.25">
      <c r="A567" s="97" t="s">
        <v>150</v>
      </c>
      <c r="B567" s="97" t="s">
        <v>866</v>
      </c>
      <c r="C567" s="97" t="s">
        <v>821</v>
      </c>
      <c r="D567" s="97" t="s">
        <v>301</v>
      </c>
      <c r="E567" s="97" t="s">
        <v>266</v>
      </c>
      <c r="F567" s="122">
        <v>1</v>
      </c>
      <c r="G567" s="122">
        <v>0</v>
      </c>
      <c r="H567" s="122">
        <v>3</v>
      </c>
      <c r="I567" s="97"/>
      <c r="J567" s="97" t="s">
        <v>821</v>
      </c>
      <c r="K567" s="97"/>
      <c r="L567" s="97" t="s">
        <v>839</v>
      </c>
      <c r="M567" s="97" t="s">
        <v>821</v>
      </c>
      <c r="N567" s="97"/>
      <c r="O567" s="97"/>
      <c r="P567" s="97"/>
      <c r="Q567" s="97"/>
      <c r="R567" s="124">
        <f t="shared" si="70"/>
        <v>0</v>
      </c>
      <c r="S567" s="124">
        <f t="shared" si="71"/>
        <v>0</v>
      </c>
      <c r="T567" s="124">
        <f t="shared" si="72"/>
        <v>0</v>
      </c>
      <c r="U567" s="124">
        <f t="shared" si="73"/>
        <v>0</v>
      </c>
      <c r="V567" s="124">
        <f t="shared" si="74"/>
        <v>0</v>
      </c>
      <c r="W567" s="124">
        <f t="shared" si="75"/>
        <v>0</v>
      </c>
      <c r="X567" s="124">
        <f t="shared" si="76"/>
        <v>0</v>
      </c>
      <c r="Y567" s="124">
        <f t="shared" si="77"/>
        <v>0</v>
      </c>
      <c r="Z567" s="124">
        <f t="shared" si="78"/>
        <v>0</v>
      </c>
      <c r="AA567" s="124">
        <f t="shared" si="79"/>
        <v>0</v>
      </c>
      <c r="AB567" s="124" t="str">
        <f t="shared" si="80"/>
        <v/>
      </c>
      <c r="AC567" s="124" t="str">
        <f t="shared" si="81"/>
        <v/>
      </c>
      <c r="AD567" s="124" t="str">
        <f t="shared" si="82"/>
        <v/>
      </c>
      <c r="AE567" s="124" t="str">
        <f t="shared" si="83"/>
        <v/>
      </c>
      <c r="AF567" s="97"/>
      <c r="AG567" s="97"/>
      <c r="AH567" s="97"/>
      <c r="AI567" s="97"/>
      <c r="AJ567" s="97"/>
      <c r="AK567" s="97"/>
      <c r="AM567" s="101">
        <v>1</v>
      </c>
    </row>
    <row r="568" spans="1:39" ht="15.75" customHeight="1" x14ac:dyDescent="0.25">
      <c r="A568" s="97" t="s">
        <v>150</v>
      </c>
      <c r="B568" s="97" t="s">
        <v>867</v>
      </c>
      <c r="C568" s="97" t="s">
        <v>841</v>
      </c>
      <c r="D568" s="97" t="s">
        <v>301</v>
      </c>
      <c r="E568" s="97" t="s">
        <v>266</v>
      </c>
      <c r="F568" s="122">
        <v>2</v>
      </c>
      <c r="G568" s="122">
        <v>0</v>
      </c>
      <c r="H568" s="122">
        <v>2</v>
      </c>
      <c r="I568" s="97"/>
      <c r="J568" s="97" t="s">
        <v>841</v>
      </c>
      <c r="K568" s="97"/>
      <c r="L568" s="97" t="s">
        <v>842</v>
      </c>
      <c r="M568" s="97" t="s">
        <v>841</v>
      </c>
      <c r="N568" s="97"/>
      <c r="O568" s="97"/>
      <c r="P568" s="97"/>
      <c r="Q568" s="97"/>
      <c r="R568" s="124">
        <f t="shared" si="70"/>
        <v>0</v>
      </c>
      <c r="S568" s="124">
        <f t="shared" si="71"/>
        <v>0</v>
      </c>
      <c r="T568" s="124">
        <f t="shared" si="72"/>
        <v>0</v>
      </c>
      <c r="U568" s="124">
        <f t="shared" si="73"/>
        <v>0</v>
      </c>
      <c r="V568" s="124">
        <f t="shared" si="74"/>
        <v>0</v>
      </c>
      <c r="W568" s="124">
        <f t="shared" si="75"/>
        <v>0</v>
      </c>
      <c r="X568" s="124">
        <f t="shared" si="76"/>
        <v>0</v>
      </c>
      <c r="Y568" s="124">
        <f t="shared" si="77"/>
        <v>0</v>
      </c>
      <c r="Z568" s="124">
        <f t="shared" si="78"/>
        <v>0</v>
      </c>
      <c r="AA568" s="124">
        <f t="shared" si="79"/>
        <v>0</v>
      </c>
      <c r="AB568" s="124" t="str">
        <f t="shared" si="80"/>
        <v/>
      </c>
      <c r="AC568" s="124" t="str">
        <f t="shared" si="81"/>
        <v/>
      </c>
      <c r="AD568" s="124" t="str">
        <f t="shared" si="82"/>
        <v/>
      </c>
      <c r="AE568" s="124" t="str">
        <f t="shared" si="83"/>
        <v/>
      </c>
      <c r="AF568" s="97"/>
      <c r="AG568" s="97"/>
      <c r="AH568" s="97"/>
      <c r="AI568" s="97"/>
      <c r="AJ568" s="97"/>
      <c r="AK568" s="97"/>
      <c r="AM568" s="101">
        <v>1</v>
      </c>
    </row>
    <row r="569" spans="1:39" ht="15.75" customHeight="1" x14ac:dyDescent="0.25">
      <c r="A569" s="97" t="s">
        <v>150</v>
      </c>
      <c r="B569" s="97" t="s">
        <v>868</v>
      </c>
      <c r="C569" s="97" t="s">
        <v>844</v>
      </c>
      <c r="D569" s="97" t="s">
        <v>301</v>
      </c>
      <c r="E569" s="97" t="s">
        <v>266</v>
      </c>
      <c r="F569" s="122">
        <v>2</v>
      </c>
      <c r="G569" s="122">
        <v>0</v>
      </c>
      <c r="H569" s="122">
        <v>2</v>
      </c>
      <c r="I569" s="97"/>
      <c r="J569" s="97" t="s">
        <v>844</v>
      </c>
      <c r="K569" s="97"/>
      <c r="L569" s="97" t="s">
        <v>845</v>
      </c>
      <c r="M569" s="97" t="s">
        <v>844</v>
      </c>
      <c r="N569" s="97" t="s">
        <v>828</v>
      </c>
      <c r="O569" s="97"/>
      <c r="P569" s="97"/>
      <c r="Q569" s="97"/>
      <c r="R569" s="124">
        <f t="shared" si="70"/>
        <v>0</v>
      </c>
      <c r="S569" s="124">
        <f t="shared" si="71"/>
        <v>0</v>
      </c>
      <c r="T569" s="124">
        <f t="shared" si="72"/>
        <v>0</v>
      </c>
      <c r="U569" s="124">
        <f t="shared" si="73"/>
        <v>0</v>
      </c>
      <c r="V569" s="124">
        <f t="shared" si="74"/>
        <v>0</v>
      </c>
      <c r="W569" s="124">
        <f t="shared" si="75"/>
        <v>0</v>
      </c>
      <c r="X569" s="124">
        <f t="shared" si="76"/>
        <v>0</v>
      </c>
      <c r="Y569" s="124">
        <f t="shared" si="77"/>
        <v>0</v>
      </c>
      <c r="Z569" s="124">
        <f t="shared" si="78"/>
        <v>0</v>
      </c>
      <c r="AA569" s="124">
        <f t="shared" si="79"/>
        <v>0</v>
      </c>
      <c r="AB569" s="124" t="str">
        <f t="shared" si="80"/>
        <v/>
      </c>
      <c r="AC569" s="124" t="str">
        <f t="shared" si="81"/>
        <v/>
      </c>
      <c r="AD569" s="124" t="str">
        <f t="shared" si="82"/>
        <v/>
      </c>
      <c r="AE569" s="124" t="str">
        <f t="shared" si="83"/>
        <v/>
      </c>
      <c r="AF569" s="97"/>
      <c r="AG569" s="97"/>
      <c r="AH569" s="97"/>
      <c r="AI569" s="97"/>
      <c r="AJ569" s="97"/>
      <c r="AK569" s="97"/>
      <c r="AM569" s="101">
        <v>1</v>
      </c>
    </row>
    <row r="570" spans="1:39" ht="15.75" customHeight="1" x14ac:dyDescent="0.25">
      <c r="A570" s="97" t="s">
        <v>150</v>
      </c>
      <c r="B570" s="97" t="s">
        <v>869</v>
      </c>
      <c r="C570" s="97" t="s">
        <v>847</v>
      </c>
      <c r="D570" s="97" t="s">
        <v>301</v>
      </c>
      <c r="E570" s="97" t="s">
        <v>266</v>
      </c>
      <c r="F570" s="122">
        <v>3</v>
      </c>
      <c r="G570" s="122">
        <v>0</v>
      </c>
      <c r="H570" s="122">
        <v>2</v>
      </c>
      <c r="I570" s="97"/>
      <c r="J570" s="97" t="s">
        <v>847</v>
      </c>
      <c r="K570" s="97"/>
      <c r="L570" s="97" t="s">
        <v>848</v>
      </c>
      <c r="M570" s="97" t="s">
        <v>847</v>
      </c>
      <c r="N570" s="97" t="s">
        <v>849</v>
      </c>
      <c r="O570" s="97" t="s">
        <v>832</v>
      </c>
      <c r="P570" s="97" t="s">
        <v>835</v>
      </c>
      <c r="Q570" s="97"/>
      <c r="R570" s="124">
        <f t="shared" si="70"/>
        <v>0</v>
      </c>
      <c r="S570" s="124">
        <f t="shared" si="71"/>
        <v>0</v>
      </c>
      <c r="T570" s="124">
        <f t="shared" si="72"/>
        <v>0</v>
      </c>
      <c r="U570" s="124">
        <f t="shared" si="73"/>
        <v>0</v>
      </c>
      <c r="V570" s="124">
        <f t="shared" si="74"/>
        <v>0</v>
      </c>
      <c r="W570" s="124">
        <f t="shared" si="75"/>
        <v>0</v>
      </c>
      <c r="X570" s="124">
        <f t="shared" si="76"/>
        <v>0</v>
      </c>
      <c r="Y570" s="124">
        <f t="shared" si="77"/>
        <v>0</v>
      </c>
      <c r="Z570" s="124">
        <f t="shared" si="78"/>
        <v>0</v>
      </c>
      <c r="AA570" s="124">
        <f t="shared" si="79"/>
        <v>0</v>
      </c>
      <c r="AB570" s="124" t="str">
        <f t="shared" si="80"/>
        <v/>
      </c>
      <c r="AC570" s="124" t="str">
        <f t="shared" si="81"/>
        <v/>
      </c>
      <c r="AD570" s="124" t="str">
        <f t="shared" si="82"/>
        <v/>
      </c>
      <c r="AE570" s="124" t="str">
        <f t="shared" si="83"/>
        <v/>
      </c>
      <c r="AF570" s="97"/>
      <c r="AG570" s="97"/>
      <c r="AH570" s="97"/>
      <c r="AI570" s="97"/>
      <c r="AJ570" s="97"/>
      <c r="AK570" s="97"/>
      <c r="AM570" s="101">
        <v>1</v>
      </c>
    </row>
    <row r="571" spans="1:39" ht="15.75" customHeight="1" x14ac:dyDescent="0.25">
      <c r="A571" s="97" t="s">
        <v>151</v>
      </c>
      <c r="B571" s="97" t="s">
        <v>870</v>
      </c>
      <c r="C571" s="97" t="s">
        <v>815</v>
      </c>
      <c r="D571" s="97" t="s">
        <v>265</v>
      </c>
      <c r="E571" s="97" t="s">
        <v>266</v>
      </c>
      <c r="F571" s="122">
        <v>1</v>
      </c>
      <c r="G571" s="122">
        <v>3</v>
      </c>
      <c r="H571" s="122">
        <v>0</v>
      </c>
      <c r="I571" s="97" t="s">
        <v>815</v>
      </c>
      <c r="J571" s="97"/>
      <c r="K571" s="97" t="s">
        <v>816</v>
      </c>
      <c r="L571" s="97"/>
      <c r="M571" s="97" t="s">
        <v>815</v>
      </c>
      <c r="N571" s="97" t="s">
        <v>817</v>
      </c>
      <c r="O571" s="97"/>
      <c r="P571" s="97"/>
      <c r="Q571" s="97"/>
      <c r="R571" s="124">
        <f t="shared" si="70"/>
        <v>0</v>
      </c>
      <c r="S571" s="124">
        <f t="shared" si="71"/>
        <v>0</v>
      </c>
      <c r="T571" s="124">
        <f t="shared" si="72"/>
        <v>0</v>
      </c>
      <c r="U571" s="124">
        <f t="shared" si="73"/>
        <v>0</v>
      </c>
      <c r="V571" s="124">
        <f t="shared" si="74"/>
        <v>0</v>
      </c>
      <c r="W571" s="124">
        <f t="shared" si="75"/>
        <v>0</v>
      </c>
      <c r="X571" s="124">
        <f t="shared" si="76"/>
        <v>0</v>
      </c>
      <c r="Y571" s="124">
        <f t="shared" si="77"/>
        <v>0</v>
      </c>
      <c r="Z571" s="124">
        <f t="shared" si="78"/>
        <v>0</v>
      </c>
      <c r="AA571" s="124">
        <f t="shared" si="79"/>
        <v>0</v>
      </c>
      <c r="AB571" s="124" t="str">
        <f t="shared" si="80"/>
        <v/>
      </c>
      <c r="AC571" s="124" t="str">
        <f t="shared" si="81"/>
        <v/>
      </c>
      <c r="AD571" s="124" t="str">
        <f t="shared" si="82"/>
        <v/>
      </c>
      <c r="AE571" s="124" t="str">
        <f t="shared" si="83"/>
        <v/>
      </c>
      <c r="AF571" s="97"/>
      <c r="AG571" s="97"/>
      <c r="AH571" s="97"/>
      <c r="AI571" s="97"/>
      <c r="AJ571" s="97"/>
      <c r="AK571" s="97"/>
      <c r="AM571" s="101">
        <v>1</v>
      </c>
    </row>
    <row r="572" spans="1:39" ht="15.75" customHeight="1" x14ac:dyDescent="0.25">
      <c r="A572" s="97" t="s">
        <v>151</v>
      </c>
      <c r="B572" s="97" t="s">
        <v>871</v>
      </c>
      <c r="C572" s="97" t="s">
        <v>819</v>
      </c>
      <c r="D572" s="97" t="s">
        <v>265</v>
      </c>
      <c r="E572" s="97" t="s">
        <v>266</v>
      </c>
      <c r="F572" s="122">
        <v>1</v>
      </c>
      <c r="G572" s="122">
        <v>3</v>
      </c>
      <c r="H572" s="122">
        <v>0</v>
      </c>
      <c r="I572" s="97" t="s">
        <v>819</v>
      </c>
      <c r="J572" s="97"/>
      <c r="K572" s="97" t="s">
        <v>820</v>
      </c>
      <c r="L572" s="97"/>
      <c r="M572" s="97" t="s">
        <v>819</v>
      </c>
      <c r="N572" s="97" t="s">
        <v>821</v>
      </c>
      <c r="O572" s="97"/>
      <c r="P572" s="97"/>
      <c r="Q572" s="97"/>
      <c r="R572" s="124">
        <f t="shared" si="70"/>
        <v>0</v>
      </c>
      <c r="S572" s="124">
        <f t="shared" si="71"/>
        <v>0</v>
      </c>
      <c r="T572" s="124">
        <f t="shared" si="72"/>
        <v>0</v>
      </c>
      <c r="U572" s="124">
        <f t="shared" si="73"/>
        <v>0</v>
      </c>
      <c r="V572" s="124">
        <f t="shared" si="74"/>
        <v>0</v>
      </c>
      <c r="W572" s="124">
        <f t="shared" si="75"/>
        <v>0</v>
      </c>
      <c r="X572" s="124">
        <f t="shared" si="76"/>
        <v>0</v>
      </c>
      <c r="Y572" s="124">
        <f t="shared" si="77"/>
        <v>0</v>
      </c>
      <c r="Z572" s="124">
        <f t="shared" si="78"/>
        <v>0</v>
      </c>
      <c r="AA572" s="124">
        <f t="shared" si="79"/>
        <v>0</v>
      </c>
      <c r="AB572" s="124" t="str">
        <f t="shared" si="80"/>
        <v/>
      </c>
      <c r="AC572" s="124" t="str">
        <f t="shared" si="81"/>
        <v/>
      </c>
      <c r="AD572" s="124" t="str">
        <f t="shared" si="82"/>
        <v/>
      </c>
      <c r="AE572" s="124" t="str">
        <f t="shared" si="83"/>
        <v/>
      </c>
      <c r="AF572" s="97"/>
      <c r="AG572" s="97"/>
      <c r="AH572" s="97"/>
      <c r="AI572" s="97"/>
      <c r="AJ572" s="97"/>
      <c r="AK572" s="97"/>
      <c r="AM572" s="101">
        <v>1</v>
      </c>
    </row>
    <row r="573" spans="1:39" ht="15.75" customHeight="1" x14ac:dyDescent="0.25">
      <c r="A573" s="97" t="s">
        <v>151</v>
      </c>
      <c r="B573" s="97" t="s">
        <v>872</v>
      </c>
      <c r="C573" s="97" t="s">
        <v>823</v>
      </c>
      <c r="D573" s="97" t="s">
        <v>265</v>
      </c>
      <c r="E573" s="97" t="s">
        <v>266</v>
      </c>
      <c r="F573" s="122">
        <v>2</v>
      </c>
      <c r="G573" s="122">
        <v>2</v>
      </c>
      <c r="H573" s="122">
        <v>0</v>
      </c>
      <c r="I573" s="97" t="s">
        <v>823</v>
      </c>
      <c r="J573" s="97"/>
      <c r="K573" s="97" t="s">
        <v>824</v>
      </c>
      <c r="L573" s="97"/>
      <c r="M573" s="97" t="s">
        <v>823</v>
      </c>
      <c r="N573" s="97"/>
      <c r="O573" s="97"/>
      <c r="P573" s="97"/>
      <c r="Q573" s="97"/>
      <c r="R573" s="124">
        <f t="shared" si="70"/>
        <v>0</v>
      </c>
      <c r="S573" s="124">
        <f t="shared" si="71"/>
        <v>0</v>
      </c>
      <c r="T573" s="124">
        <f t="shared" si="72"/>
        <v>0</v>
      </c>
      <c r="U573" s="124">
        <f t="shared" si="73"/>
        <v>0</v>
      </c>
      <c r="V573" s="124">
        <f t="shared" si="74"/>
        <v>0</v>
      </c>
      <c r="W573" s="124">
        <f t="shared" si="75"/>
        <v>0</v>
      </c>
      <c r="X573" s="124">
        <f t="shared" si="76"/>
        <v>0</v>
      </c>
      <c r="Y573" s="124">
        <f t="shared" si="77"/>
        <v>0</v>
      </c>
      <c r="Z573" s="124">
        <f t="shared" si="78"/>
        <v>0</v>
      </c>
      <c r="AA573" s="124">
        <f t="shared" si="79"/>
        <v>0</v>
      </c>
      <c r="AB573" s="124" t="str">
        <f t="shared" si="80"/>
        <v/>
      </c>
      <c r="AC573" s="124" t="str">
        <f t="shared" si="81"/>
        <v/>
      </c>
      <c r="AD573" s="124" t="str">
        <f t="shared" si="82"/>
        <v/>
      </c>
      <c r="AE573" s="124" t="str">
        <f t="shared" si="83"/>
        <v/>
      </c>
      <c r="AF573" s="97"/>
      <c r="AG573" s="97"/>
      <c r="AH573" s="97"/>
      <c r="AI573" s="97"/>
      <c r="AJ573" s="97"/>
      <c r="AK573" s="97"/>
      <c r="AM573" s="101">
        <v>1</v>
      </c>
    </row>
    <row r="574" spans="1:39" ht="15.75" customHeight="1" x14ac:dyDescent="0.25">
      <c r="A574" s="97" t="s">
        <v>151</v>
      </c>
      <c r="B574" s="97" t="s">
        <v>873</v>
      </c>
      <c r="C574" s="97" t="s">
        <v>826</v>
      </c>
      <c r="D574" s="97" t="s">
        <v>265</v>
      </c>
      <c r="E574" s="97" t="s">
        <v>266</v>
      </c>
      <c r="F574" s="122">
        <v>2</v>
      </c>
      <c r="G574" s="122">
        <v>2</v>
      </c>
      <c r="H574" s="122">
        <v>0</v>
      </c>
      <c r="I574" s="97" t="s">
        <v>826</v>
      </c>
      <c r="J574" s="97"/>
      <c r="K574" s="97" t="s">
        <v>827</v>
      </c>
      <c r="L574" s="97"/>
      <c r="M574" s="97" t="s">
        <v>826</v>
      </c>
      <c r="N574" s="97" t="s">
        <v>828</v>
      </c>
      <c r="O574" s="97"/>
      <c r="P574" s="97"/>
      <c r="Q574" s="97"/>
      <c r="R574" s="124">
        <f t="shared" si="70"/>
        <v>0</v>
      </c>
      <c r="S574" s="124">
        <f t="shared" si="71"/>
        <v>0</v>
      </c>
      <c r="T574" s="124">
        <f t="shared" si="72"/>
        <v>0</v>
      </c>
      <c r="U574" s="124">
        <f t="shared" si="73"/>
        <v>0</v>
      </c>
      <c r="V574" s="124">
        <f t="shared" si="74"/>
        <v>0</v>
      </c>
      <c r="W574" s="124">
        <f t="shared" si="75"/>
        <v>0</v>
      </c>
      <c r="X574" s="124">
        <f t="shared" si="76"/>
        <v>0</v>
      </c>
      <c r="Y574" s="124">
        <f t="shared" si="77"/>
        <v>0</v>
      </c>
      <c r="Z574" s="124">
        <f t="shared" si="78"/>
        <v>0</v>
      </c>
      <c r="AA574" s="124">
        <f t="shared" si="79"/>
        <v>0</v>
      </c>
      <c r="AB574" s="124" t="str">
        <f t="shared" si="80"/>
        <v/>
      </c>
      <c r="AC574" s="124" t="str">
        <f t="shared" si="81"/>
        <v/>
      </c>
      <c r="AD574" s="124" t="str">
        <f t="shared" si="82"/>
        <v/>
      </c>
      <c r="AE574" s="124" t="str">
        <f t="shared" si="83"/>
        <v/>
      </c>
      <c r="AF574" s="97"/>
      <c r="AG574" s="97"/>
      <c r="AH574" s="97"/>
      <c r="AI574" s="97"/>
      <c r="AJ574" s="97"/>
      <c r="AK574" s="97"/>
      <c r="AM574" s="101">
        <v>1</v>
      </c>
    </row>
    <row r="575" spans="1:39" ht="15.75" customHeight="1" x14ac:dyDescent="0.25">
      <c r="A575" s="97" t="s">
        <v>151</v>
      </c>
      <c r="B575" s="97" t="s">
        <v>874</v>
      </c>
      <c r="C575" s="97" t="s">
        <v>830</v>
      </c>
      <c r="D575" s="97" t="s">
        <v>265</v>
      </c>
      <c r="E575" s="97" t="s">
        <v>266</v>
      </c>
      <c r="F575" s="122">
        <v>3</v>
      </c>
      <c r="G575" s="122">
        <v>2</v>
      </c>
      <c r="H575" s="122">
        <v>0</v>
      </c>
      <c r="I575" s="97" t="s">
        <v>830</v>
      </c>
      <c r="J575" s="97"/>
      <c r="K575" s="97" t="s">
        <v>831</v>
      </c>
      <c r="L575" s="97"/>
      <c r="M575" s="97" t="s">
        <v>830</v>
      </c>
      <c r="N575" s="97" t="s">
        <v>832</v>
      </c>
      <c r="O575" s="97" t="s">
        <v>833</v>
      </c>
      <c r="P575" s="97" t="s">
        <v>834</v>
      </c>
      <c r="Q575" s="97" t="s">
        <v>835</v>
      </c>
      <c r="R575" s="124">
        <f t="shared" si="70"/>
        <v>0</v>
      </c>
      <c r="S575" s="124">
        <f t="shared" si="71"/>
        <v>0</v>
      </c>
      <c r="T575" s="124">
        <f t="shared" si="72"/>
        <v>0</v>
      </c>
      <c r="U575" s="124">
        <f t="shared" si="73"/>
        <v>0</v>
      </c>
      <c r="V575" s="124">
        <f t="shared" si="74"/>
        <v>0</v>
      </c>
      <c r="W575" s="124">
        <f t="shared" si="75"/>
        <v>0</v>
      </c>
      <c r="X575" s="124">
        <f t="shared" si="76"/>
        <v>0</v>
      </c>
      <c r="Y575" s="124">
        <f t="shared" si="77"/>
        <v>0</v>
      </c>
      <c r="Z575" s="124">
        <f t="shared" si="78"/>
        <v>0</v>
      </c>
      <c r="AA575" s="124">
        <f t="shared" si="79"/>
        <v>0</v>
      </c>
      <c r="AB575" s="124" t="str">
        <f t="shared" si="80"/>
        <v/>
      </c>
      <c r="AC575" s="124" t="str">
        <f t="shared" si="81"/>
        <v/>
      </c>
      <c r="AD575" s="124" t="str">
        <f t="shared" si="82"/>
        <v/>
      </c>
      <c r="AE575" s="124" t="str">
        <f t="shared" si="83"/>
        <v/>
      </c>
      <c r="AF575" s="97"/>
      <c r="AG575" s="97"/>
      <c r="AH575" s="97"/>
      <c r="AI575" s="97"/>
      <c r="AJ575" s="97"/>
      <c r="AK575" s="97"/>
      <c r="AM575" s="101">
        <v>1</v>
      </c>
    </row>
    <row r="576" spans="1:39" ht="15.75" customHeight="1" x14ac:dyDescent="0.25">
      <c r="A576" s="97" t="s">
        <v>151</v>
      </c>
      <c r="B576" s="97" t="s">
        <v>875</v>
      </c>
      <c r="C576" s="97" t="s">
        <v>817</v>
      </c>
      <c r="D576" s="97" t="s">
        <v>301</v>
      </c>
      <c r="E576" s="97" t="s">
        <v>266</v>
      </c>
      <c r="F576" s="122">
        <v>1</v>
      </c>
      <c r="G576" s="122">
        <v>0</v>
      </c>
      <c r="H576" s="122">
        <v>3</v>
      </c>
      <c r="I576" s="97"/>
      <c r="J576" s="97" t="s">
        <v>817</v>
      </c>
      <c r="K576" s="97"/>
      <c r="L576" s="97" t="s">
        <v>837</v>
      </c>
      <c r="M576" s="97" t="s">
        <v>817</v>
      </c>
      <c r="N576" s="97"/>
      <c r="O576" s="97"/>
      <c r="P576" s="97"/>
      <c r="Q576" s="97"/>
      <c r="R576" s="124">
        <f t="shared" si="70"/>
        <v>0</v>
      </c>
      <c r="S576" s="124">
        <f t="shared" si="71"/>
        <v>0</v>
      </c>
      <c r="T576" s="124">
        <f t="shared" si="72"/>
        <v>0</v>
      </c>
      <c r="U576" s="124">
        <f t="shared" si="73"/>
        <v>0</v>
      </c>
      <c r="V576" s="124">
        <f t="shared" si="74"/>
        <v>0</v>
      </c>
      <c r="W576" s="124">
        <f t="shared" si="75"/>
        <v>0</v>
      </c>
      <c r="X576" s="124">
        <f t="shared" si="76"/>
        <v>0</v>
      </c>
      <c r="Y576" s="124">
        <f t="shared" si="77"/>
        <v>0</v>
      </c>
      <c r="Z576" s="124">
        <f t="shared" si="78"/>
        <v>0</v>
      </c>
      <c r="AA576" s="124">
        <f t="shared" si="79"/>
        <v>0</v>
      </c>
      <c r="AB576" s="124" t="str">
        <f t="shared" si="80"/>
        <v/>
      </c>
      <c r="AC576" s="124" t="str">
        <f t="shared" si="81"/>
        <v/>
      </c>
      <c r="AD576" s="124" t="str">
        <f t="shared" si="82"/>
        <v/>
      </c>
      <c r="AE576" s="124" t="str">
        <f t="shared" si="83"/>
        <v/>
      </c>
      <c r="AF576" s="97"/>
      <c r="AG576" s="97"/>
      <c r="AH576" s="97"/>
      <c r="AI576" s="97"/>
      <c r="AJ576" s="97"/>
      <c r="AK576" s="97"/>
      <c r="AM576" s="101">
        <v>1</v>
      </c>
    </row>
    <row r="577" spans="1:39" ht="15.75" customHeight="1" x14ac:dyDescent="0.25">
      <c r="A577" s="97" t="s">
        <v>151</v>
      </c>
      <c r="B577" s="97" t="s">
        <v>876</v>
      </c>
      <c r="C577" s="97" t="s">
        <v>821</v>
      </c>
      <c r="D577" s="97" t="s">
        <v>301</v>
      </c>
      <c r="E577" s="97" t="s">
        <v>266</v>
      </c>
      <c r="F577" s="122">
        <v>1</v>
      </c>
      <c r="G577" s="122">
        <v>0</v>
      </c>
      <c r="H577" s="122">
        <v>3</v>
      </c>
      <c r="I577" s="97"/>
      <c r="J577" s="97" t="s">
        <v>821</v>
      </c>
      <c r="K577" s="97"/>
      <c r="L577" s="97" t="s">
        <v>839</v>
      </c>
      <c r="M577" s="97" t="s">
        <v>821</v>
      </c>
      <c r="N577" s="97"/>
      <c r="O577" s="97"/>
      <c r="P577" s="97"/>
      <c r="Q577" s="97"/>
      <c r="R577" s="124">
        <f t="shared" si="70"/>
        <v>0</v>
      </c>
      <c r="S577" s="124">
        <f t="shared" si="71"/>
        <v>0</v>
      </c>
      <c r="T577" s="124">
        <f t="shared" si="72"/>
        <v>0</v>
      </c>
      <c r="U577" s="124">
        <f t="shared" si="73"/>
        <v>0</v>
      </c>
      <c r="V577" s="124">
        <f t="shared" si="74"/>
        <v>0</v>
      </c>
      <c r="W577" s="124">
        <f t="shared" si="75"/>
        <v>0</v>
      </c>
      <c r="X577" s="124">
        <f t="shared" si="76"/>
        <v>0</v>
      </c>
      <c r="Y577" s="124">
        <f t="shared" si="77"/>
        <v>0</v>
      </c>
      <c r="Z577" s="124">
        <f t="shared" si="78"/>
        <v>0</v>
      </c>
      <c r="AA577" s="124">
        <f t="shared" si="79"/>
        <v>0</v>
      </c>
      <c r="AB577" s="124" t="str">
        <f t="shared" si="80"/>
        <v/>
      </c>
      <c r="AC577" s="124" t="str">
        <f t="shared" si="81"/>
        <v/>
      </c>
      <c r="AD577" s="124" t="str">
        <f t="shared" si="82"/>
        <v/>
      </c>
      <c r="AE577" s="124" t="str">
        <f t="shared" si="83"/>
        <v/>
      </c>
      <c r="AF577" s="97"/>
      <c r="AG577" s="97"/>
      <c r="AH577" s="97"/>
      <c r="AI577" s="97"/>
      <c r="AJ577" s="97"/>
      <c r="AK577" s="97"/>
      <c r="AM577" s="101">
        <v>1</v>
      </c>
    </row>
    <row r="578" spans="1:39" ht="15.75" customHeight="1" x14ac:dyDescent="0.25">
      <c r="A578" s="97" t="s">
        <v>151</v>
      </c>
      <c r="B578" s="97" t="s">
        <v>877</v>
      </c>
      <c r="C578" s="97" t="s">
        <v>841</v>
      </c>
      <c r="D578" s="97" t="s">
        <v>301</v>
      </c>
      <c r="E578" s="97" t="s">
        <v>266</v>
      </c>
      <c r="F578" s="122">
        <v>2</v>
      </c>
      <c r="G578" s="122">
        <v>0</v>
      </c>
      <c r="H578" s="122">
        <v>2</v>
      </c>
      <c r="I578" s="97"/>
      <c r="J578" s="97" t="s">
        <v>841</v>
      </c>
      <c r="K578" s="97"/>
      <c r="L578" s="97" t="s">
        <v>842</v>
      </c>
      <c r="M578" s="97" t="s">
        <v>841</v>
      </c>
      <c r="N578" s="97"/>
      <c r="O578" s="97"/>
      <c r="P578" s="97"/>
      <c r="Q578" s="97"/>
      <c r="R578" s="124">
        <f t="shared" si="70"/>
        <v>0</v>
      </c>
      <c r="S578" s="124">
        <f t="shared" si="71"/>
        <v>0</v>
      </c>
      <c r="T578" s="124">
        <f t="shared" si="72"/>
        <v>0</v>
      </c>
      <c r="U578" s="124">
        <f t="shared" si="73"/>
        <v>0</v>
      </c>
      <c r="V578" s="124">
        <f t="shared" si="74"/>
        <v>0</v>
      </c>
      <c r="W578" s="124">
        <f t="shared" si="75"/>
        <v>0</v>
      </c>
      <c r="X578" s="124">
        <f t="shared" si="76"/>
        <v>0</v>
      </c>
      <c r="Y578" s="124">
        <f t="shared" si="77"/>
        <v>0</v>
      </c>
      <c r="Z578" s="124">
        <f t="shared" si="78"/>
        <v>0</v>
      </c>
      <c r="AA578" s="124">
        <f t="shared" si="79"/>
        <v>0</v>
      </c>
      <c r="AB578" s="124" t="str">
        <f t="shared" si="80"/>
        <v/>
      </c>
      <c r="AC578" s="124" t="str">
        <f t="shared" si="81"/>
        <v/>
      </c>
      <c r="AD578" s="124" t="str">
        <f t="shared" si="82"/>
        <v/>
      </c>
      <c r="AE578" s="124" t="str">
        <f t="shared" si="83"/>
        <v/>
      </c>
      <c r="AF578" s="97"/>
      <c r="AG578" s="97"/>
      <c r="AH578" s="97"/>
      <c r="AI578" s="97"/>
      <c r="AJ578" s="97"/>
      <c r="AK578" s="97"/>
      <c r="AM578" s="101">
        <v>1</v>
      </c>
    </row>
    <row r="579" spans="1:39" ht="15.75" customHeight="1" x14ac:dyDescent="0.25">
      <c r="A579" s="97" t="s">
        <v>151</v>
      </c>
      <c r="B579" s="97" t="s">
        <v>878</v>
      </c>
      <c r="C579" s="97" t="s">
        <v>844</v>
      </c>
      <c r="D579" s="97" t="s">
        <v>301</v>
      </c>
      <c r="E579" s="97" t="s">
        <v>266</v>
      </c>
      <c r="F579" s="122">
        <v>2</v>
      </c>
      <c r="G579" s="122">
        <v>0</v>
      </c>
      <c r="H579" s="122">
        <v>2</v>
      </c>
      <c r="I579" s="97"/>
      <c r="J579" s="97" t="s">
        <v>844</v>
      </c>
      <c r="K579" s="97"/>
      <c r="L579" s="97" t="s">
        <v>845</v>
      </c>
      <c r="M579" s="97" t="s">
        <v>844</v>
      </c>
      <c r="N579" s="97" t="s">
        <v>828</v>
      </c>
      <c r="O579" s="97"/>
      <c r="P579" s="97"/>
      <c r="Q579" s="97"/>
      <c r="R579" s="124">
        <f t="shared" si="70"/>
        <v>0</v>
      </c>
      <c r="S579" s="124">
        <f t="shared" si="71"/>
        <v>0</v>
      </c>
      <c r="T579" s="124">
        <f t="shared" si="72"/>
        <v>0</v>
      </c>
      <c r="U579" s="124">
        <f t="shared" si="73"/>
        <v>0</v>
      </c>
      <c r="V579" s="124">
        <f t="shared" si="74"/>
        <v>0</v>
      </c>
      <c r="W579" s="124">
        <f t="shared" si="75"/>
        <v>0</v>
      </c>
      <c r="X579" s="124">
        <f t="shared" si="76"/>
        <v>0</v>
      </c>
      <c r="Y579" s="124">
        <f t="shared" si="77"/>
        <v>0</v>
      </c>
      <c r="Z579" s="124">
        <f t="shared" si="78"/>
        <v>0</v>
      </c>
      <c r="AA579" s="124">
        <f t="shared" si="79"/>
        <v>0</v>
      </c>
      <c r="AB579" s="124" t="str">
        <f t="shared" si="80"/>
        <v/>
      </c>
      <c r="AC579" s="124" t="str">
        <f t="shared" si="81"/>
        <v/>
      </c>
      <c r="AD579" s="124" t="str">
        <f t="shared" si="82"/>
        <v/>
      </c>
      <c r="AE579" s="124" t="str">
        <f t="shared" si="83"/>
        <v/>
      </c>
      <c r="AF579" s="97"/>
      <c r="AG579" s="97"/>
      <c r="AH579" s="97"/>
      <c r="AI579" s="97"/>
      <c r="AJ579" s="97"/>
      <c r="AK579" s="97"/>
      <c r="AM579" s="101">
        <v>1</v>
      </c>
    </row>
    <row r="580" spans="1:39" ht="15.75" customHeight="1" x14ac:dyDescent="0.25">
      <c r="A580" s="97" t="s">
        <v>151</v>
      </c>
      <c r="B580" s="97" t="s">
        <v>879</v>
      </c>
      <c r="C580" s="97" t="s">
        <v>847</v>
      </c>
      <c r="D580" s="97" t="s">
        <v>301</v>
      </c>
      <c r="E580" s="97" t="s">
        <v>266</v>
      </c>
      <c r="F580" s="122">
        <v>3</v>
      </c>
      <c r="G580" s="122">
        <v>0</v>
      </c>
      <c r="H580" s="122">
        <v>2</v>
      </c>
      <c r="I580" s="97"/>
      <c r="J580" s="97" t="s">
        <v>847</v>
      </c>
      <c r="K580" s="97"/>
      <c r="L580" s="97" t="s">
        <v>848</v>
      </c>
      <c r="M580" s="97" t="s">
        <v>847</v>
      </c>
      <c r="N580" s="97" t="s">
        <v>849</v>
      </c>
      <c r="O580" s="97" t="s">
        <v>832</v>
      </c>
      <c r="P580" s="97" t="s">
        <v>835</v>
      </c>
      <c r="Q580" s="97"/>
      <c r="R580" s="124">
        <f t="shared" si="70"/>
        <v>0</v>
      </c>
      <c r="S580" s="124">
        <f t="shared" si="71"/>
        <v>0</v>
      </c>
      <c r="T580" s="124">
        <f t="shared" si="72"/>
        <v>0</v>
      </c>
      <c r="U580" s="124">
        <f t="shared" si="73"/>
        <v>0</v>
      </c>
      <c r="V580" s="124">
        <f t="shared" si="74"/>
        <v>0</v>
      </c>
      <c r="W580" s="124">
        <f t="shared" si="75"/>
        <v>0</v>
      </c>
      <c r="X580" s="124">
        <f t="shared" si="76"/>
        <v>0</v>
      </c>
      <c r="Y580" s="124">
        <f t="shared" si="77"/>
        <v>0</v>
      </c>
      <c r="Z580" s="124">
        <f t="shared" si="78"/>
        <v>0</v>
      </c>
      <c r="AA580" s="124">
        <f t="shared" si="79"/>
        <v>0</v>
      </c>
      <c r="AB580" s="124" t="str">
        <f t="shared" si="80"/>
        <v/>
      </c>
      <c r="AC580" s="124" t="str">
        <f t="shared" si="81"/>
        <v/>
      </c>
      <c r="AD580" s="124" t="str">
        <f t="shared" si="82"/>
        <v/>
      </c>
      <c r="AE580" s="124" t="str">
        <f t="shared" si="83"/>
        <v/>
      </c>
      <c r="AF580" s="97"/>
      <c r="AG580" s="97"/>
      <c r="AH580" s="97"/>
      <c r="AI580" s="97"/>
      <c r="AJ580" s="97"/>
      <c r="AK580" s="97"/>
      <c r="AM580" s="101">
        <v>1</v>
      </c>
    </row>
    <row r="581" spans="1:39" ht="15.75" customHeight="1" x14ac:dyDescent="0.25">
      <c r="A581" s="97" t="s">
        <v>152</v>
      </c>
      <c r="B581" s="97" t="s">
        <v>880</v>
      </c>
      <c r="C581" s="97" t="s">
        <v>815</v>
      </c>
      <c r="D581" s="97" t="s">
        <v>265</v>
      </c>
      <c r="E581" s="97" t="s">
        <v>266</v>
      </c>
      <c r="F581" s="122">
        <v>1</v>
      </c>
      <c r="G581" s="122">
        <v>3</v>
      </c>
      <c r="H581" s="122">
        <v>0</v>
      </c>
      <c r="I581" s="97" t="s">
        <v>815</v>
      </c>
      <c r="J581" s="97"/>
      <c r="K581" s="97" t="s">
        <v>816</v>
      </c>
      <c r="L581" s="97"/>
      <c r="M581" s="97" t="s">
        <v>815</v>
      </c>
      <c r="N581" s="97" t="s">
        <v>817</v>
      </c>
      <c r="O581" s="97"/>
      <c r="P581" s="97"/>
      <c r="Q581" s="97"/>
      <c r="R581" s="124">
        <f t="shared" si="70"/>
        <v>0</v>
      </c>
      <c r="S581" s="124">
        <f t="shared" si="71"/>
        <v>0</v>
      </c>
      <c r="T581" s="124">
        <f t="shared" si="72"/>
        <v>0</v>
      </c>
      <c r="U581" s="124">
        <f t="shared" si="73"/>
        <v>0</v>
      </c>
      <c r="V581" s="124">
        <f t="shared" si="74"/>
        <v>0</v>
      </c>
      <c r="W581" s="124">
        <f t="shared" si="75"/>
        <v>0</v>
      </c>
      <c r="X581" s="124">
        <f t="shared" si="76"/>
        <v>0</v>
      </c>
      <c r="Y581" s="124">
        <f t="shared" si="77"/>
        <v>0</v>
      </c>
      <c r="Z581" s="124">
        <f t="shared" si="78"/>
        <v>0</v>
      </c>
      <c r="AA581" s="124">
        <f t="shared" si="79"/>
        <v>0</v>
      </c>
      <c r="AB581" s="124" t="str">
        <f t="shared" si="80"/>
        <v/>
      </c>
      <c r="AC581" s="124" t="str">
        <f t="shared" si="81"/>
        <v/>
      </c>
      <c r="AD581" s="124" t="str">
        <f t="shared" si="82"/>
        <v/>
      </c>
      <c r="AE581" s="124" t="str">
        <f t="shared" si="83"/>
        <v/>
      </c>
      <c r="AF581" s="97"/>
      <c r="AG581" s="97"/>
      <c r="AH581" s="97"/>
      <c r="AI581" s="97"/>
      <c r="AJ581" s="97"/>
      <c r="AK581" s="97"/>
      <c r="AM581" s="101">
        <v>1</v>
      </c>
    </row>
    <row r="582" spans="1:39" ht="15.75" customHeight="1" x14ac:dyDescent="0.25">
      <c r="A582" s="97" t="s">
        <v>152</v>
      </c>
      <c r="B582" s="97" t="s">
        <v>881</v>
      </c>
      <c r="C582" s="97" t="s">
        <v>819</v>
      </c>
      <c r="D582" s="97" t="s">
        <v>265</v>
      </c>
      <c r="E582" s="97" t="s">
        <v>266</v>
      </c>
      <c r="F582" s="122">
        <v>1</v>
      </c>
      <c r="G582" s="122">
        <v>3</v>
      </c>
      <c r="H582" s="122">
        <v>0</v>
      </c>
      <c r="I582" s="97" t="s">
        <v>819</v>
      </c>
      <c r="J582" s="97"/>
      <c r="K582" s="97" t="s">
        <v>820</v>
      </c>
      <c r="L582" s="97"/>
      <c r="M582" s="97" t="s">
        <v>819</v>
      </c>
      <c r="N582" s="97" t="s">
        <v>821</v>
      </c>
      <c r="O582" s="97"/>
      <c r="P582" s="97"/>
      <c r="Q582" s="97"/>
      <c r="R582" s="124">
        <f t="shared" si="70"/>
        <v>0</v>
      </c>
      <c r="S582" s="124">
        <f t="shared" si="71"/>
        <v>0</v>
      </c>
      <c r="T582" s="124">
        <f t="shared" si="72"/>
        <v>0</v>
      </c>
      <c r="U582" s="124">
        <f t="shared" si="73"/>
        <v>0</v>
      </c>
      <c r="V582" s="124">
        <f t="shared" si="74"/>
        <v>0</v>
      </c>
      <c r="W582" s="124">
        <f t="shared" si="75"/>
        <v>0</v>
      </c>
      <c r="X582" s="124">
        <f t="shared" si="76"/>
        <v>0</v>
      </c>
      <c r="Y582" s="124">
        <f t="shared" si="77"/>
        <v>0</v>
      </c>
      <c r="Z582" s="124">
        <f t="shared" si="78"/>
        <v>0</v>
      </c>
      <c r="AA582" s="124">
        <f t="shared" si="79"/>
        <v>0</v>
      </c>
      <c r="AB582" s="124" t="str">
        <f t="shared" si="80"/>
        <v/>
      </c>
      <c r="AC582" s="124" t="str">
        <f t="shared" si="81"/>
        <v/>
      </c>
      <c r="AD582" s="124" t="str">
        <f t="shared" si="82"/>
        <v/>
      </c>
      <c r="AE582" s="124" t="str">
        <f t="shared" si="83"/>
        <v/>
      </c>
      <c r="AF582" s="97"/>
      <c r="AG582" s="97"/>
      <c r="AH582" s="97"/>
      <c r="AI582" s="97"/>
      <c r="AJ582" s="97"/>
      <c r="AK582" s="97"/>
      <c r="AM582" s="101">
        <v>1</v>
      </c>
    </row>
    <row r="583" spans="1:39" ht="15.75" customHeight="1" x14ac:dyDescent="0.25">
      <c r="A583" s="97" t="s">
        <v>152</v>
      </c>
      <c r="B583" s="97" t="s">
        <v>882</v>
      </c>
      <c r="C583" s="97" t="s">
        <v>823</v>
      </c>
      <c r="D583" s="97" t="s">
        <v>265</v>
      </c>
      <c r="E583" s="97" t="s">
        <v>266</v>
      </c>
      <c r="F583" s="122">
        <v>2</v>
      </c>
      <c r="G583" s="122">
        <v>2</v>
      </c>
      <c r="H583" s="122">
        <v>0</v>
      </c>
      <c r="I583" s="97" t="s">
        <v>823</v>
      </c>
      <c r="J583" s="97"/>
      <c r="K583" s="97" t="s">
        <v>824</v>
      </c>
      <c r="L583" s="97"/>
      <c r="M583" s="97" t="s">
        <v>823</v>
      </c>
      <c r="N583" s="97"/>
      <c r="O583" s="97"/>
      <c r="P583" s="97"/>
      <c r="Q583" s="97"/>
      <c r="R583" s="124">
        <f t="shared" si="70"/>
        <v>0</v>
      </c>
      <c r="S583" s="124">
        <f t="shared" si="71"/>
        <v>0</v>
      </c>
      <c r="T583" s="124">
        <f t="shared" si="72"/>
        <v>0</v>
      </c>
      <c r="U583" s="124">
        <f t="shared" si="73"/>
        <v>0</v>
      </c>
      <c r="V583" s="124">
        <f t="shared" si="74"/>
        <v>0</v>
      </c>
      <c r="W583" s="124">
        <f t="shared" si="75"/>
        <v>0</v>
      </c>
      <c r="X583" s="124">
        <f t="shared" si="76"/>
        <v>0</v>
      </c>
      <c r="Y583" s="124">
        <f t="shared" si="77"/>
        <v>0</v>
      </c>
      <c r="Z583" s="124">
        <f t="shared" si="78"/>
        <v>0</v>
      </c>
      <c r="AA583" s="124">
        <f t="shared" si="79"/>
        <v>0</v>
      </c>
      <c r="AB583" s="124" t="str">
        <f t="shared" si="80"/>
        <v/>
      </c>
      <c r="AC583" s="124" t="str">
        <f t="shared" si="81"/>
        <v/>
      </c>
      <c r="AD583" s="124" t="str">
        <f t="shared" si="82"/>
        <v/>
      </c>
      <c r="AE583" s="124" t="str">
        <f t="shared" si="83"/>
        <v/>
      </c>
      <c r="AF583" s="97"/>
      <c r="AG583" s="97"/>
      <c r="AH583" s="97"/>
      <c r="AI583" s="97"/>
      <c r="AJ583" s="97"/>
      <c r="AK583" s="97"/>
      <c r="AM583" s="101">
        <v>1</v>
      </c>
    </row>
    <row r="584" spans="1:39" ht="15.75" customHeight="1" x14ac:dyDescent="0.25">
      <c r="A584" s="97" t="s">
        <v>152</v>
      </c>
      <c r="B584" s="97" t="s">
        <v>883</v>
      </c>
      <c r="C584" s="97" t="s">
        <v>826</v>
      </c>
      <c r="D584" s="97" t="s">
        <v>265</v>
      </c>
      <c r="E584" s="97" t="s">
        <v>266</v>
      </c>
      <c r="F584" s="122">
        <v>2</v>
      </c>
      <c r="G584" s="122">
        <v>2</v>
      </c>
      <c r="H584" s="122">
        <v>0</v>
      </c>
      <c r="I584" s="97" t="s">
        <v>826</v>
      </c>
      <c r="J584" s="97"/>
      <c r="K584" s="97" t="s">
        <v>827</v>
      </c>
      <c r="L584" s="97"/>
      <c r="M584" s="97" t="s">
        <v>826</v>
      </c>
      <c r="N584" s="97" t="s">
        <v>828</v>
      </c>
      <c r="O584" s="97"/>
      <c r="P584" s="97"/>
      <c r="Q584" s="97"/>
      <c r="R584" s="124">
        <f t="shared" si="70"/>
        <v>0</v>
      </c>
      <c r="S584" s="124">
        <f t="shared" si="71"/>
        <v>0</v>
      </c>
      <c r="T584" s="124">
        <f t="shared" si="72"/>
        <v>0</v>
      </c>
      <c r="U584" s="124">
        <f t="shared" si="73"/>
        <v>0</v>
      </c>
      <c r="V584" s="124">
        <f t="shared" si="74"/>
        <v>0</v>
      </c>
      <c r="W584" s="124">
        <f t="shared" si="75"/>
        <v>0</v>
      </c>
      <c r="X584" s="124">
        <f t="shared" si="76"/>
        <v>0</v>
      </c>
      <c r="Y584" s="124">
        <f t="shared" si="77"/>
        <v>0</v>
      </c>
      <c r="Z584" s="124">
        <f t="shared" si="78"/>
        <v>0</v>
      </c>
      <c r="AA584" s="124">
        <f t="shared" si="79"/>
        <v>0</v>
      </c>
      <c r="AB584" s="124" t="str">
        <f t="shared" si="80"/>
        <v/>
      </c>
      <c r="AC584" s="124" t="str">
        <f t="shared" si="81"/>
        <v/>
      </c>
      <c r="AD584" s="124" t="str">
        <f t="shared" si="82"/>
        <v/>
      </c>
      <c r="AE584" s="124" t="str">
        <f t="shared" si="83"/>
        <v/>
      </c>
      <c r="AF584" s="97"/>
      <c r="AG584" s="97"/>
      <c r="AH584" s="97"/>
      <c r="AI584" s="97"/>
      <c r="AJ584" s="97"/>
      <c r="AK584" s="97"/>
      <c r="AM584" s="101">
        <v>1</v>
      </c>
    </row>
    <row r="585" spans="1:39" ht="15.75" customHeight="1" x14ac:dyDescent="0.25">
      <c r="A585" s="97" t="s">
        <v>152</v>
      </c>
      <c r="B585" s="97" t="s">
        <v>884</v>
      </c>
      <c r="C585" s="97" t="s">
        <v>830</v>
      </c>
      <c r="D585" s="97" t="s">
        <v>265</v>
      </c>
      <c r="E585" s="97" t="s">
        <v>266</v>
      </c>
      <c r="F585" s="122">
        <v>3</v>
      </c>
      <c r="G585" s="122">
        <v>2</v>
      </c>
      <c r="H585" s="122">
        <v>0</v>
      </c>
      <c r="I585" s="97" t="s">
        <v>830</v>
      </c>
      <c r="J585" s="97"/>
      <c r="K585" s="97" t="s">
        <v>831</v>
      </c>
      <c r="L585" s="97"/>
      <c r="M585" s="97" t="s">
        <v>830</v>
      </c>
      <c r="N585" s="97" t="s">
        <v>832</v>
      </c>
      <c r="O585" s="97" t="s">
        <v>833</v>
      </c>
      <c r="P585" s="97" t="s">
        <v>834</v>
      </c>
      <c r="Q585" s="97" t="s">
        <v>835</v>
      </c>
      <c r="R585" s="124">
        <f t="shared" si="70"/>
        <v>0</v>
      </c>
      <c r="S585" s="124">
        <f t="shared" si="71"/>
        <v>0</v>
      </c>
      <c r="T585" s="124">
        <f t="shared" si="72"/>
        <v>0</v>
      </c>
      <c r="U585" s="124">
        <f t="shared" si="73"/>
        <v>0</v>
      </c>
      <c r="V585" s="124">
        <f t="shared" si="74"/>
        <v>0</v>
      </c>
      <c r="W585" s="124">
        <f t="shared" si="75"/>
        <v>0</v>
      </c>
      <c r="X585" s="124">
        <f t="shared" si="76"/>
        <v>0</v>
      </c>
      <c r="Y585" s="124">
        <f t="shared" si="77"/>
        <v>0</v>
      </c>
      <c r="Z585" s="124">
        <f t="shared" si="78"/>
        <v>0</v>
      </c>
      <c r="AA585" s="124">
        <f t="shared" si="79"/>
        <v>0</v>
      </c>
      <c r="AB585" s="124" t="str">
        <f t="shared" si="80"/>
        <v/>
      </c>
      <c r="AC585" s="124" t="str">
        <f t="shared" si="81"/>
        <v/>
      </c>
      <c r="AD585" s="124" t="str">
        <f t="shared" si="82"/>
        <v/>
      </c>
      <c r="AE585" s="124" t="str">
        <f t="shared" si="83"/>
        <v/>
      </c>
      <c r="AF585" s="97"/>
      <c r="AG585" s="97"/>
      <c r="AH585" s="97"/>
      <c r="AI585" s="97"/>
      <c r="AJ585" s="97"/>
      <c r="AK585" s="97"/>
      <c r="AM585" s="101">
        <v>1</v>
      </c>
    </row>
    <row r="586" spans="1:39" ht="15.75" customHeight="1" x14ac:dyDescent="0.25">
      <c r="A586" s="97" t="s">
        <v>152</v>
      </c>
      <c r="B586" s="97" t="s">
        <v>885</v>
      </c>
      <c r="C586" s="97" t="s">
        <v>817</v>
      </c>
      <c r="D586" s="97" t="s">
        <v>301</v>
      </c>
      <c r="E586" s="97" t="s">
        <v>266</v>
      </c>
      <c r="F586" s="122">
        <v>1</v>
      </c>
      <c r="G586" s="122">
        <v>0</v>
      </c>
      <c r="H586" s="122">
        <v>3</v>
      </c>
      <c r="I586" s="97"/>
      <c r="J586" s="97" t="s">
        <v>817</v>
      </c>
      <c r="K586" s="97"/>
      <c r="L586" s="97" t="s">
        <v>837</v>
      </c>
      <c r="M586" s="97" t="s">
        <v>817</v>
      </c>
      <c r="N586" s="97"/>
      <c r="O586" s="97"/>
      <c r="P586" s="97"/>
      <c r="Q586" s="97"/>
      <c r="R586" s="124">
        <f t="shared" si="70"/>
        <v>0</v>
      </c>
      <c r="S586" s="124">
        <f t="shared" si="71"/>
        <v>0</v>
      </c>
      <c r="T586" s="124">
        <f t="shared" si="72"/>
        <v>0</v>
      </c>
      <c r="U586" s="124">
        <f t="shared" si="73"/>
        <v>0</v>
      </c>
      <c r="V586" s="124">
        <f t="shared" si="74"/>
        <v>0</v>
      </c>
      <c r="W586" s="124">
        <f t="shared" si="75"/>
        <v>0</v>
      </c>
      <c r="X586" s="124">
        <f t="shared" si="76"/>
        <v>0</v>
      </c>
      <c r="Y586" s="124">
        <f t="shared" si="77"/>
        <v>0</v>
      </c>
      <c r="Z586" s="124">
        <f t="shared" si="78"/>
        <v>0</v>
      </c>
      <c r="AA586" s="124">
        <f t="shared" si="79"/>
        <v>0</v>
      </c>
      <c r="AB586" s="124" t="str">
        <f t="shared" si="80"/>
        <v/>
      </c>
      <c r="AC586" s="124" t="str">
        <f t="shared" si="81"/>
        <v/>
      </c>
      <c r="AD586" s="124" t="str">
        <f t="shared" si="82"/>
        <v/>
      </c>
      <c r="AE586" s="124" t="str">
        <f t="shared" si="83"/>
        <v/>
      </c>
      <c r="AF586" s="97"/>
      <c r="AG586" s="97"/>
      <c r="AH586" s="97"/>
      <c r="AI586" s="97"/>
      <c r="AJ586" s="97"/>
      <c r="AK586" s="97"/>
      <c r="AM586" s="101">
        <v>1</v>
      </c>
    </row>
    <row r="587" spans="1:39" ht="15.75" customHeight="1" x14ac:dyDescent="0.25">
      <c r="A587" s="97" t="s">
        <v>152</v>
      </c>
      <c r="B587" s="97" t="s">
        <v>886</v>
      </c>
      <c r="C587" s="97" t="s">
        <v>821</v>
      </c>
      <c r="D587" s="97" t="s">
        <v>301</v>
      </c>
      <c r="E587" s="97" t="s">
        <v>266</v>
      </c>
      <c r="F587" s="122">
        <v>1</v>
      </c>
      <c r="G587" s="122">
        <v>0</v>
      </c>
      <c r="H587" s="122">
        <v>3</v>
      </c>
      <c r="I587" s="97"/>
      <c r="J587" s="97" t="s">
        <v>821</v>
      </c>
      <c r="K587" s="97"/>
      <c r="L587" s="97" t="s">
        <v>839</v>
      </c>
      <c r="M587" s="97" t="s">
        <v>821</v>
      </c>
      <c r="N587" s="97"/>
      <c r="O587" s="97"/>
      <c r="P587" s="97"/>
      <c r="Q587" s="97"/>
      <c r="R587" s="124">
        <f t="shared" si="70"/>
        <v>0</v>
      </c>
      <c r="S587" s="124">
        <f t="shared" si="71"/>
        <v>0</v>
      </c>
      <c r="T587" s="124">
        <f t="shared" si="72"/>
        <v>0</v>
      </c>
      <c r="U587" s="124">
        <f t="shared" si="73"/>
        <v>0</v>
      </c>
      <c r="V587" s="124">
        <f t="shared" si="74"/>
        <v>0</v>
      </c>
      <c r="W587" s="124">
        <f t="shared" si="75"/>
        <v>0</v>
      </c>
      <c r="X587" s="124">
        <f t="shared" si="76"/>
        <v>0</v>
      </c>
      <c r="Y587" s="124">
        <f t="shared" si="77"/>
        <v>0</v>
      </c>
      <c r="Z587" s="124">
        <f t="shared" si="78"/>
        <v>0</v>
      </c>
      <c r="AA587" s="124">
        <f t="shared" si="79"/>
        <v>0</v>
      </c>
      <c r="AB587" s="124" t="str">
        <f t="shared" si="80"/>
        <v/>
      </c>
      <c r="AC587" s="124" t="str">
        <f t="shared" si="81"/>
        <v/>
      </c>
      <c r="AD587" s="124" t="str">
        <f t="shared" si="82"/>
        <v/>
      </c>
      <c r="AE587" s="124" t="str">
        <f t="shared" si="83"/>
        <v/>
      </c>
      <c r="AF587" s="97"/>
      <c r="AG587" s="97"/>
      <c r="AH587" s="97"/>
      <c r="AI587" s="97"/>
      <c r="AJ587" s="97"/>
      <c r="AK587" s="97"/>
      <c r="AM587" s="101">
        <v>1</v>
      </c>
    </row>
    <row r="588" spans="1:39" ht="15.75" customHeight="1" x14ac:dyDescent="0.25">
      <c r="A588" s="97" t="s">
        <v>152</v>
      </c>
      <c r="B588" s="97" t="s">
        <v>887</v>
      </c>
      <c r="C588" s="97" t="s">
        <v>841</v>
      </c>
      <c r="D588" s="97" t="s">
        <v>301</v>
      </c>
      <c r="E588" s="97" t="s">
        <v>266</v>
      </c>
      <c r="F588" s="122">
        <v>2</v>
      </c>
      <c r="G588" s="122">
        <v>0</v>
      </c>
      <c r="H588" s="122">
        <v>2</v>
      </c>
      <c r="I588" s="97"/>
      <c r="J588" s="97" t="s">
        <v>841</v>
      </c>
      <c r="K588" s="97"/>
      <c r="L588" s="97" t="s">
        <v>842</v>
      </c>
      <c r="M588" s="97" t="s">
        <v>841</v>
      </c>
      <c r="N588" s="97"/>
      <c r="O588" s="97"/>
      <c r="P588" s="97"/>
      <c r="Q588" s="97"/>
      <c r="R588" s="124">
        <f t="shared" si="70"/>
        <v>0</v>
      </c>
      <c r="S588" s="124">
        <f t="shared" si="71"/>
        <v>0</v>
      </c>
      <c r="T588" s="124">
        <f t="shared" si="72"/>
        <v>0</v>
      </c>
      <c r="U588" s="124">
        <f t="shared" si="73"/>
        <v>0</v>
      </c>
      <c r="V588" s="124">
        <f t="shared" si="74"/>
        <v>0</v>
      </c>
      <c r="W588" s="124">
        <f t="shared" si="75"/>
        <v>0</v>
      </c>
      <c r="X588" s="124">
        <f t="shared" si="76"/>
        <v>0</v>
      </c>
      <c r="Y588" s="124">
        <f t="shared" si="77"/>
        <v>0</v>
      </c>
      <c r="Z588" s="124">
        <f t="shared" si="78"/>
        <v>0</v>
      </c>
      <c r="AA588" s="124">
        <f t="shared" si="79"/>
        <v>0</v>
      </c>
      <c r="AB588" s="124" t="str">
        <f t="shared" si="80"/>
        <v/>
      </c>
      <c r="AC588" s="124" t="str">
        <f t="shared" si="81"/>
        <v/>
      </c>
      <c r="AD588" s="124" t="str">
        <f t="shared" si="82"/>
        <v/>
      </c>
      <c r="AE588" s="124" t="str">
        <f t="shared" si="83"/>
        <v/>
      </c>
      <c r="AF588" s="97"/>
      <c r="AG588" s="97"/>
      <c r="AH588" s="97"/>
      <c r="AI588" s="97"/>
      <c r="AJ588" s="97"/>
      <c r="AK588" s="97"/>
      <c r="AM588" s="101">
        <v>1</v>
      </c>
    </row>
    <row r="589" spans="1:39" ht="15.75" customHeight="1" x14ac:dyDescent="0.25">
      <c r="A589" s="97" t="s">
        <v>152</v>
      </c>
      <c r="B589" s="97" t="s">
        <v>888</v>
      </c>
      <c r="C589" s="97" t="s">
        <v>844</v>
      </c>
      <c r="D589" s="97" t="s">
        <v>301</v>
      </c>
      <c r="E589" s="97" t="s">
        <v>266</v>
      </c>
      <c r="F589" s="122">
        <v>2</v>
      </c>
      <c r="G589" s="122">
        <v>0</v>
      </c>
      <c r="H589" s="122">
        <v>2</v>
      </c>
      <c r="I589" s="97"/>
      <c r="J589" s="97" t="s">
        <v>844</v>
      </c>
      <c r="K589" s="97"/>
      <c r="L589" s="97" t="s">
        <v>845</v>
      </c>
      <c r="M589" s="97" t="s">
        <v>844</v>
      </c>
      <c r="N589" s="97" t="s">
        <v>828</v>
      </c>
      <c r="O589" s="97"/>
      <c r="P589" s="97"/>
      <c r="Q589" s="97"/>
      <c r="R589" s="124">
        <f t="shared" si="70"/>
        <v>0</v>
      </c>
      <c r="S589" s="124">
        <f t="shared" si="71"/>
        <v>0</v>
      </c>
      <c r="T589" s="124">
        <f t="shared" si="72"/>
        <v>0</v>
      </c>
      <c r="U589" s="124">
        <f t="shared" si="73"/>
        <v>0</v>
      </c>
      <c r="V589" s="124">
        <f t="shared" si="74"/>
        <v>0</v>
      </c>
      <c r="W589" s="124">
        <f t="shared" si="75"/>
        <v>0</v>
      </c>
      <c r="X589" s="124">
        <f t="shared" si="76"/>
        <v>0</v>
      </c>
      <c r="Y589" s="124">
        <f t="shared" si="77"/>
        <v>0</v>
      </c>
      <c r="Z589" s="124">
        <f t="shared" si="78"/>
        <v>0</v>
      </c>
      <c r="AA589" s="124">
        <f t="shared" si="79"/>
        <v>0</v>
      </c>
      <c r="AB589" s="124" t="str">
        <f t="shared" si="80"/>
        <v/>
      </c>
      <c r="AC589" s="124" t="str">
        <f t="shared" si="81"/>
        <v/>
      </c>
      <c r="AD589" s="124" t="str">
        <f t="shared" si="82"/>
        <v/>
      </c>
      <c r="AE589" s="124" t="str">
        <f t="shared" si="83"/>
        <v/>
      </c>
      <c r="AF589" s="97"/>
      <c r="AG589" s="97"/>
      <c r="AH589" s="97"/>
      <c r="AI589" s="97"/>
      <c r="AJ589" s="97"/>
      <c r="AK589" s="97"/>
      <c r="AM589" s="101">
        <v>1</v>
      </c>
    </row>
    <row r="590" spans="1:39" ht="15.75" customHeight="1" x14ac:dyDescent="0.25">
      <c r="A590" s="97" t="s">
        <v>152</v>
      </c>
      <c r="B590" s="97" t="s">
        <v>889</v>
      </c>
      <c r="C590" s="97" t="s">
        <v>847</v>
      </c>
      <c r="D590" s="97" t="s">
        <v>301</v>
      </c>
      <c r="E590" s="97" t="s">
        <v>266</v>
      </c>
      <c r="F590" s="122">
        <v>3</v>
      </c>
      <c r="G590" s="122">
        <v>0</v>
      </c>
      <c r="H590" s="122">
        <v>2</v>
      </c>
      <c r="I590" s="97"/>
      <c r="J590" s="97" t="s">
        <v>847</v>
      </c>
      <c r="K590" s="97"/>
      <c r="L590" s="97" t="s">
        <v>848</v>
      </c>
      <c r="M590" s="97" t="s">
        <v>847</v>
      </c>
      <c r="N590" s="97" t="s">
        <v>849</v>
      </c>
      <c r="O590" s="97" t="s">
        <v>832</v>
      </c>
      <c r="P590" s="97" t="s">
        <v>835</v>
      </c>
      <c r="Q590" s="97"/>
      <c r="R590" s="124">
        <f t="shared" si="70"/>
        <v>0</v>
      </c>
      <c r="S590" s="124">
        <f t="shared" si="71"/>
        <v>0</v>
      </c>
      <c r="T590" s="124">
        <f t="shared" si="72"/>
        <v>0</v>
      </c>
      <c r="U590" s="124">
        <f t="shared" si="73"/>
        <v>0</v>
      </c>
      <c r="V590" s="124">
        <f t="shared" si="74"/>
        <v>0</v>
      </c>
      <c r="W590" s="124">
        <f t="shared" si="75"/>
        <v>0</v>
      </c>
      <c r="X590" s="124">
        <f t="shared" si="76"/>
        <v>0</v>
      </c>
      <c r="Y590" s="124">
        <f t="shared" si="77"/>
        <v>0</v>
      </c>
      <c r="Z590" s="124">
        <f t="shared" si="78"/>
        <v>0</v>
      </c>
      <c r="AA590" s="124">
        <f t="shared" si="79"/>
        <v>0</v>
      </c>
      <c r="AB590" s="124" t="str">
        <f t="shared" si="80"/>
        <v/>
      </c>
      <c r="AC590" s="124" t="str">
        <f t="shared" si="81"/>
        <v/>
      </c>
      <c r="AD590" s="124" t="str">
        <f t="shared" si="82"/>
        <v/>
      </c>
      <c r="AE590" s="124" t="str">
        <f t="shared" si="83"/>
        <v/>
      </c>
      <c r="AF590" s="97"/>
      <c r="AG590" s="97"/>
      <c r="AH590" s="97"/>
      <c r="AI590" s="97"/>
      <c r="AJ590" s="97"/>
      <c r="AK590" s="97"/>
      <c r="AM590" s="101">
        <v>1</v>
      </c>
    </row>
    <row r="591" spans="1:39" ht="15.75" customHeight="1" x14ac:dyDescent="0.25">
      <c r="A591" s="97" t="s">
        <v>153</v>
      </c>
      <c r="B591" s="97" t="s">
        <v>890</v>
      </c>
      <c r="C591" s="97" t="s">
        <v>891</v>
      </c>
      <c r="D591" s="97" t="s">
        <v>265</v>
      </c>
      <c r="E591" s="97" t="s">
        <v>266</v>
      </c>
      <c r="F591" s="122">
        <v>1</v>
      </c>
      <c r="G591" s="122">
        <v>3</v>
      </c>
      <c r="H591" s="122">
        <v>0</v>
      </c>
      <c r="I591" s="97" t="s">
        <v>891</v>
      </c>
      <c r="J591" s="97"/>
      <c r="K591" s="97" t="s">
        <v>892</v>
      </c>
      <c r="L591" s="97"/>
      <c r="M591" s="97" t="s">
        <v>891</v>
      </c>
      <c r="N591" s="97" t="s">
        <v>893</v>
      </c>
      <c r="O591" s="97" t="s">
        <v>894</v>
      </c>
      <c r="P591" s="97"/>
      <c r="Q591" s="97"/>
      <c r="R591" s="124">
        <f t="shared" si="70"/>
        <v>0</v>
      </c>
      <c r="S591" s="124">
        <f t="shared" si="71"/>
        <v>0</v>
      </c>
      <c r="T591" s="124">
        <f t="shared" si="72"/>
        <v>0</v>
      </c>
      <c r="U591" s="124">
        <f t="shared" si="73"/>
        <v>0</v>
      </c>
      <c r="V591" s="124">
        <f t="shared" si="74"/>
        <v>0</v>
      </c>
      <c r="W591" s="124">
        <f t="shared" si="75"/>
        <v>0</v>
      </c>
      <c r="X591" s="124">
        <f t="shared" si="76"/>
        <v>0</v>
      </c>
      <c r="Y591" s="124">
        <f t="shared" si="77"/>
        <v>0</v>
      </c>
      <c r="Z591" s="124">
        <f t="shared" si="78"/>
        <v>0</v>
      </c>
      <c r="AA591" s="124">
        <f t="shared" si="79"/>
        <v>0</v>
      </c>
      <c r="AB591" s="124" t="str">
        <f t="shared" si="80"/>
        <v/>
      </c>
      <c r="AC591" s="124" t="str">
        <f t="shared" si="81"/>
        <v/>
      </c>
      <c r="AD591" s="124" t="str">
        <f t="shared" si="82"/>
        <v/>
      </c>
      <c r="AE591" s="124" t="str">
        <f t="shared" si="83"/>
        <v/>
      </c>
      <c r="AF591" s="97"/>
      <c r="AG591" s="97"/>
      <c r="AH591" s="97"/>
      <c r="AI591" s="97"/>
      <c r="AJ591" s="97"/>
      <c r="AK591" s="97"/>
      <c r="AM591" s="101">
        <v>1</v>
      </c>
    </row>
    <row r="592" spans="1:39" ht="15.75" customHeight="1" x14ac:dyDescent="0.25">
      <c r="A592" s="97" t="s">
        <v>153</v>
      </c>
      <c r="B592" s="97" t="s">
        <v>895</v>
      </c>
      <c r="C592" s="97" t="s">
        <v>896</v>
      </c>
      <c r="D592" s="97" t="s">
        <v>265</v>
      </c>
      <c r="E592" s="97" t="s">
        <v>266</v>
      </c>
      <c r="F592" s="122">
        <v>1</v>
      </c>
      <c r="G592" s="122">
        <v>3</v>
      </c>
      <c r="H592" s="122">
        <v>0</v>
      </c>
      <c r="I592" s="97" t="s">
        <v>896</v>
      </c>
      <c r="J592" s="97"/>
      <c r="K592" s="97" t="s">
        <v>897</v>
      </c>
      <c r="L592" s="97"/>
      <c r="M592" s="97" t="s">
        <v>896</v>
      </c>
      <c r="N592" s="97" t="s">
        <v>898</v>
      </c>
      <c r="O592" s="97" t="s">
        <v>899</v>
      </c>
      <c r="P592" s="97"/>
      <c r="Q592" s="97"/>
      <c r="R592" s="124">
        <f t="shared" si="70"/>
        <v>0</v>
      </c>
      <c r="S592" s="124">
        <f t="shared" si="71"/>
        <v>0</v>
      </c>
      <c r="T592" s="124">
        <f t="shared" si="72"/>
        <v>0</v>
      </c>
      <c r="U592" s="124">
        <f t="shared" si="73"/>
        <v>0</v>
      </c>
      <c r="V592" s="124">
        <f t="shared" si="74"/>
        <v>0</v>
      </c>
      <c r="W592" s="124">
        <f t="shared" si="75"/>
        <v>0</v>
      </c>
      <c r="X592" s="124">
        <f t="shared" si="76"/>
        <v>0</v>
      </c>
      <c r="Y592" s="124">
        <f t="shared" si="77"/>
        <v>0</v>
      </c>
      <c r="Z592" s="124">
        <f t="shared" si="78"/>
        <v>0</v>
      </c>
      <c r="AA592" s="124">
        <f t="shared" si="79"/>
        <v>0</v>
      </c>
      <c r="AB592" s="124" t="str">
        <f t="shared" si="80"/>
        <v/>
      </c>
      <c r="AC592" s="124" t="str">
        <f t="shared" si="81"/>
        <v/>
      </c>
      <c r="AD592" s="124" t="str">
        <f t="shared" si="82"/>
        <v/>
      </c>
      <c r="AE592" s="124" t="str">
        <f t="shared" si="83"/>
        <v/>
      </c>
      <c r="AF592" s="97"/>
      <c r="AG592" s="97"/>
      <c r="AH592" s="97"/>
      <c r="AI592" s="97"/>
      <c r="AJ592" s="97"/>
      <c r="AK592" s="97"/>
      <c r="AM592" s="101">
        <v>1</v>
      </c>
    </row>
    <row r="593" spans="1:39" ht="15.75" customHeight="1" x14ac:dyDescent="0.25">
      <c r="A593" s="97" t="s">
        <v>153</v>
      </c>
      <c r="B593" s="97" t="s">
        <v>900</v>
      </c>
      <c r="C593" s="97" t="s">
        <v>901</v>
      </c>
      <c r="D593" s="97" t="s">
        <v>265</v>
      </c>
      <c r="E593" s="97" t="s">
        <v>266</v>
      </c>
      <c r="F593" s="122">
        <v>2</v>
      </c>
      <c r="G593" s="122">
        <v>2</v>
      </c>
      <c r="H593" s="122">
        <v>0</v>
      </c>
      <c r="I593" s="97" t="s">
        <v>901</v>
      </c>
      <c r="J593" s="97"/>
      <c r="K593" s="97" t="s">
        <v>902</v>
      </c>
      <c r="L593" s="97"/>
      <c r="M593" s="97" t="s">
        <v>901</v>
      </c>
      <c r="N593" s="97" t="s">
        <v>903</v>
      </c>
      <c r="O593" s="97" t="s">
        <v>904</v>
      </c>
      <c r="P593" s="97" t="s">
        <v>905</v>
      </c>
      <c r="Q593" s="97" t="s">
        <v>906</v>
      </c>
      <c r="R593" s="124">
        <f t="shared" si="70"/>
        <v>0</v>
      </c>
      <c r="S593" s="124">
        <f t="shared" si="71"/>
        <v>0</v>
      </c>
      <c r="T593" s="124">
        <f t="shared" si="72"/>
        <v>0</v>
      </c>
      <c r="U593" s="124">
        <f t="shared" si="73"/>
        <v>0</v>
      </c>
      <c r="V593" s="124">
        <f t="shared" si="74"/>
        <v>0</v>
      </c>
      <c r="W593" s="124">
        <f t="shared" si="75"/>
        <v>0</v>
      </c>
      <c r="X593" s="124">
        <f t="shared" si="76"/>
        <v>0</v>
      </c>
      <c r="Y593" s="124">
        <f t="shared" si="77"/>
        <v>0</v>
      </c>
      <c r="Z593" s="124">
        <f t="shared" si="78"/>
        <v>0</v>
      </c>
      <c r="AA593" s="124">
        <f t="shared" si="79"/>
        <v>0</v>
      </c>
      <c r="AB593" s="124" t="str">
        <f t="shared" si="80"/>
        <v/>
      </c>
      <c r="AC593" s="124" t="str">
        <f t="shared" si="81"/>
        <v/>
      </c>
      <c r="AD593" s="124" t="str">
        <f t="shared" si="82"/>
        <v/>
      </c>
      <c r="AE593" s="124" t="str">
        <f t="shared" si="83"/>
        <v/>
      </c>
      <c r="AF593" s="97"/>
      <c r="AG593" s="97"/>
      <c r="AH593" s="97"/>
      <c r="AI593" s="97"/>
      <c r="AJ593" s="97"/>
      <c r="AK593" s="97"/>
      <c r="AM593" s="101">
        <v>1</v>
      </c>
    </row>
    <row r="594" spans="1:39" ht="15.75" customHeight="1" x14ac:dyDescent="0.25">
      <c r="A594" s="97" t="s">
        <v>153</v>
      </c>
      <c r="B594" s="97" t="s">
        <v>907</v>
      </c>
      <c r="C594" s="97" t="s">
        <v>908</v>
      </c>
      <c r="D594" s="97" t="s">
        <v>265</v>
      </c>
      <c r="E594" s="97" t="s">
        <v>266</v>
      </c>
      <c r="F594" s="122">
        <v>2</v>
      </c>
      <c r="G594" s="122">
        <v>2</v>
      </c>
      <c r="H594" s="122">
        <v>0</v>
      </c>
      <c r="I594" s="97" t="s">
        <v>908</v>
      </c>
      <c r="J594" s="97"/>
      <c r="K594" s="97" t="s">
        <v>909</v>
      </c>
      <c r="L594" s="97"/>
      <c r="M594" s="97" t="s">
        <v>908</v>
      </c>
      <c r="N594" s="97" t="s">
        <v>556</v>
      </c>
      <c r="O594" s="97" t="s">
        <v>557</v>
      </c>
      <c r="P594" s="97" t="s">
        <v>910</v>
      </c>
      <c r="Q594" s="97" t="s">
        <v>911</v>
      </c>
      <c r="R594" s="124">
        <f t="shared" si="70"/>
        <v>0</v>
      </c>
      <c r="S594" s="124">
        <f t="shared" si="71"/>
        <v>0</v>
      </c>
      <c r="T594" s="124">
        <f t="shared" si="72"/>
        <v>0</v>
      </c>
      <c r="U594" s="124">
        <f t="shared" si="73"/>
        <v>0</v>
      </c>
      <c r="V594" s="124">
        <f t="shared" si="74"/>
        <v>0</v>
      </c>
      <c r="W594" s="124">
        <f t="shared" si="75"/>
        <v>0</v>
      </c>
      <c r="X594" s="124">
        <f t="shared" si="76"/>
        <v>0</v>
      </c>
      <c r="Y594" s="124">
        <f t="shared" si="77"/>
        <v>0</v>
      </c>
      <c r="Z594" s="124">
        <f t="shared" si="78"/>
        <v>0</v>
      </c>
      <c r="AA594" s="124">
        <f t="shared" si="79"/>
        <v>0</v>
      </c>
      <c r="AB594" s="124" t="str">
        <f t="shared" si="80"/>
        <v/>
      </c>
      <c r="AC594" s="124" t="str">
        <f t="shared" si="81"/>
        <v/>
      </c>
      <c r="AD594" s="124" t="str">
        <f t="shared" si="82"/>
        <v/>
      </c>
      <c r="AE594" s="124" t="str">
        <f t="shared" si="83"/>
        <v/>
      </c>
      <c r="AF594" s="97"/>
      <c r="AG594" s="97"/>
      <c r="AH594" s="97"/>
      <c r="AI594" s="97"/>
      <c r="AJ594" s="97"/>
      <c r="AK594" s="97"/>
      <c r="AM594" s="101">
        <v>1</v>
      </c>
    </row>
    <row r="595" spans="1:39" ht="15.75" customHeight="1" x14ac:dyDescent="0.25">
      <c r="A595" s="97" t="s">
        <v>153</v>
      </c>
      <c r="B595" s="97" t="s">
        <v>912</v>
      </c>
      <c r="C595" s="97" t="s">
        <v>913</v>
      </c>
      <c r="D595" s="97" t="s">
        <v>265</v>
      </c>
      <c r="E595" s="97" t="s">
        <v>266</v>
      </c>
      <c r="F595" s="122">
        <v>3</v>
      </c>
      <c r="G595" s="122">
        <v>2</v>
      </c>
      <c r="H595" s="122">
        <v>0</v>
      </c>
      <c r="I595" s="97" t="s">
        <v>913</v>
      </c>
      <c r="J595" s="97"/>
      <c r="K595" s="97" t="s">
        <v>914</v>
      </c>
      <c r="L595" s="97"/>
      <c r="M595" s="97" t="s">
        <v>913</v>
      </c>
      <c r="N595" s="97" t="s">
        <v>915</v>
      </c>
      <c r="O595" s="97" t="s">
        <v>916</v>
      </c>
      <c r="P595" s="97" t="s">
        <v>917</v>
      </c>
      <c r="Q595" s="97" t="s">
        <v>918</v>
      </c>
      <c r="R595" s="124">
        <f t="shared" si="70"/>
        <v>0</v>
      </c>
      <c r="S595" s="124">
        <f t="shared" si="71"/>
        <v>0</v>
      </c>
      <c r="T595" s="124">
        <f t="shared" si="72"/>
        <v>1</v>
      </c>
      <c r="U595" s="124">
        <f t="shared" si="73"/>
        <v>1</v>
      </c>
      <c r="V595" s="124">
        <f t="shared" si="74"/>
        <v>0</v>
      </c>
      <c r="W595" s="124">
        <f t="shared" si="75"/>
        <v>0</v>
      </c>
      <c r="X595" s="124">
        <f t="shared" si="76"/>
        <v>0</v>
      </c>
      <c r="Y595" s="124">
        <f t="shared" si="77"/>
        <v>0</v>
      </c>
      <c r="Z595" s="124">
        <f t="shared" si="78"/>
        <v>0</v>
      </c>
      <c r="AA595" s="124">
        <f t="shared" si="79"/>
        <v>0</v>
      </c>
      <c r="AB595" s="124" t="str">
        <f t="shared" si="80"/>
        <v/>
      </c>
      <c r="AC595" s="124" t="str">
        <f t="shared" si="81"/>
        <v/>
      </c>
      <c r="AD595" s="124" t="str">
        <f t="shared" si="82"/>
        <v/>
      </c>
      <c r="AE595" s="124" t="str">
        <f t="shared" si="83"/>
        <v/>
      </c>
      <c r="AF595" s="97"/>
      <c r="AG595" s="97"/>
      <c r="AH595" s="97"/>
      <c r="AI595" s="97"/>
      <c r="AJ595" s="97"/>
      <c r="AK595" s="97"/>
      <c r="AM595" s="101">
        <v>1</v>
      </c>
    </row>
    <row r="596" spans="1:39" ht="15.75" customHeight="1" x14ac:dyDescent="0.25">
      <c r="A596" s="97" t="s">
        <v>153</v>
      </c>
      <c r="B596" s="97" t="s">
        <v>919</v>
      </c>
      <c r="C596" s="97" t="s">
        <v>893</v>
      </c>
      <c r="D596" s="97" t="s">
        <v>301</v>
      </c>
      <c r="E596" s="97" t="s">
        <v>266</v>
      </c>
      <c r="F596" s="122">
        <v>1</v>
      </c>
      <c r="G596" s="122">
        <v>0</v>
      </c>
      <c r="H596" s="122">
        <v>3</v>
      </c>
      <c r="I596" s="97"/>
      <c r="J596" s="97" t="s">
        <v>893</v>
      </c>
      <c r="K596" s="97"/>
      <c r="L596" s="97" t="s">
        <v>920</v>
      </c>
      <c r="M596" s="97" t="s">
        <v>893</v>
      </c>
      <c r="N596" s="97" t="s">
        <v>894</v>
      </c>
      <c r="O596" s="97"/>
      <c r="P596" s="97"/>
      <c r="Q596" s="97"/>
      <c r="R596" s="124">
        <f t="shared" si="70"/>
        <v>0</v>
      </c>
      <c r="S596" s="124">
        <f t="shared" si="71"/>
        <v>0</v>
      </c>
      <c r="T596" s="124">
        <f t="shared" si="72"/>
        <v>0</v>
      </c>
      <c r="U596" s="124">
        <f t="shared" si="73"/>
        <v>0</v>
      </c>
      <c r="V596" s="124">
        <f t="shared" si="74"/>
        <v>0</v>
      </c>
      <c r="W596" s="124">
        <f t="shared" si="75"/>
        <v>0</v>
      </c>
      <c r="X596" s="124">
        <f t="shared" si="76"/>
        <v>0</v>
      </c>
      <c r="Y596" s="124">
        <f t="shared" si="77"/>
        <v>0</v>
      </c>
      <c r="Z596" s="124">
        <f t="shared" si="78"/>
        <v>0</v>
      </c>
      <c r="AA596" s="124">
        <f t="shared" si="79"/>
        <v>0</v>
      </c>
      <c r="AB596" s="124" t="str">
        <f t="shared" si="80"/>
        <v/>
      </c>
      <c r="AC596" s="124" t="str">
        <f t="shared" si="81"/>
        <v/>
      </c>
      <c r="AD596" s="124" t="str">
        <f t="shared" si="82"/>
        <v/>
      </c>
      <c r="AE596" s="124" t="str">
        <f t="shared" si="83"/>
        <v/>
      </c>
      <c r="AF596" s="97"/>
      <c r="AG596" s="97"/>
      <c r="AH596" s="97"/>
      <c r="AI596" s="97"/>
      <c r="AJ596" s="97"/>
      <c r="AK596" s="97"/>
      <c r="AM596" s="101">
        <v>1</v>
      </c>
    </row>
    <row r="597" spans="1:39" ht="15.75" customHeight="1" x14ac:dyDescent="0.25">
      <c r="A597" s="97" t="s">
        <v>153</v>
      </c>
      <c r="B597" s="97" t="s">
        <v>921</v>
      </c>
      <c r="C597" s="97" t="s">
        <v>922</v>
      </c>
      <c r="D597" s="97" t="s">
        <v>301</v>
      </c>
      <c r="E597" s="97" t="s">
        <v>266</v>
      </c>
      <c r="F597" s="122">
        <v>1</v>
      </c>
      <c r="G597" s="122">
        <v>0</v>
      </c>
      <c r="H597" s="122">
        <v>3</v>
      </c>
      <c r="I597" s="97"/>
      <c r="J597" s="97" t="s">
        <v>922</v>
      </c>
      <c r="K597" s="97"/>
      <c r="L597" s="97" t="s">
        <v>923</v>
      </c>
      <c r="M597" s="97" t="s">
        <v>922</v>
      </c>
      <c r="N597" s="97"/>
      <c r="O597" s="97"/>
      <c r="P597" s="97"/>
      <c r="Q597" s="97"/>
      <c r="R597" s="124">
        <f t="shared" si="70"/>
        <v>0</v>
      </c>
      <c r="S597" s="124">
        <f t="shared" si="71"/>
        <v>0</v>
      </c>
      <c r="T597" s="124">
        <f t="shared" si="72"/>
        <v>0</v>
      </c>
      <c r="U597" s="124">
        <f t="shared" si="73"/>
        <v>0</v>
      </c>
      <c r="V597" s="124">
        <f t="shared" si="74"/>
        <v>0</v>
      </c>
      <c r="W597" s="124">
        <f t="shared" si="75"/>
        <v>0</v>
      </c>
      <c r="X597" s="124">
        <f t="shared" si="76"/>
        <v>0</v>
      </c>
      <c r="Y597" s="124">
        <f t="shared" si="77"/>
        <v>0</v>
      </c>
      <c r="Z597" s="124">
        <f t="shared" si="78"/>
        <v>0</v>
      </c>
      <c r="AA597" s="124">
        <f t="shared" si="79"/>
        <v>0</v>
      </c>
      <c r="AB597" s="124" t="str">
        <f t="shared" si="80"/>
        <v/>
      </c>
      <c r="AC597" s="124" t="str">
        <f t="shared" si="81"/>
        <v/>
      </c>
      <c r="AD597" s="124" t="str">
        <f t="shared" si="82"/>
        <v/>
      </c>
      <c r="AE597" s="124" t="str">
        <f t="shared" si="83"/>
        <v/>
      </c>
      <c r="AF597" s="97"/>
      <c r="AG597" s="97"/>
      <c r="AH597" s="97"/>
      <c r="AI597" s="97"/>
      <c r="AJ597" s="97"/>
      <c r="AK597" s="97"/>
      <c r="AM597" s="101">
        <v>1</v>
      </c>
    </row>
    <row r="598" spans="1:39" ht="15.75" customHeight="1" x14ac:dyDescent="0.25">
      <c r="A598" s="97" t="s">
        <v>153</v>
      </c>
      <c r="B598" s="97" t="s">
        <v>924</v>
      </c>
      <c r="C598" s="97" t="s">
        <v>925</v>
      </c>
      <c r="D598" s="97" t="s">
        <v>301</v>
      </c>
      <c r="E598" s="97" t="s">
        <v>266</v>
      </c>
      <c r="F598" s="122">
        <v>2</v>
      </c>
      <c r="G598" s="122">
        <v>0</v>
      </c>
      <c r="H598" s="122">
        <v>2</v>
      </c>
      <c r="I598" s="97"/>
      <c r="J598" s="97" t="s">
        <v>925</v>
      </c>
      <c r="K598" s="97"/>
      <c r="L598" s="97" t="s">
        <v>926</v>
      </c>
      <c r="M598" s="97" t="s">
        <v>925</v>
      </c>
      <c r="N598" s="97" t="s">
        <v>903</v>
      </c>
      <c r="O598" s="97" t="s">
        <v>904</v>
      </c>
      <c r="P598" s="97" t="s">
        <v>927</v>
      </c>
      <c r="Q598" s="97" t="s">
        <v>928</v>
      </c>
      <c r="R598" s="124">
        <f t="shared" si="70"/>
        <v>0</v>
      </c>
      <c r="S598" s="124">
        <f t="shared" si="71"/>
        <v>0</v>
      </c>
      <c r="T598" s="124">
        <f t="shared" si="72"/>
        <v>0</v>
      </c>
      <c r="U598" s="124">
        <f t="shared" si="73"/>
        <v>0</v>
      </c>
      <c r="V598" s="124">
        <f t="shared" si="74"/>
        <v>0</v>
      </c>
      <c r="W598" s="124">
        <f t="shared" si="75"/>
        <v>0</v>
      </c>
      <c r="X598" s="124">
        <f t="shared" si="76"/>
        <v>0</v>
      </c>
      <c r="Y598" s="124">
        <f t="shared" si="77"/>
        <v>0</v>
      </c>
      <c r="Z598" s="124">
        <f t="shared" si="78"/>
        <v>0</v>
      </c>
      <c r="AA598" s="124">
        <f t="shared" si="79"/>
        <v>0</v>
      </c>
      <c r="AB598" s="124" t="str">
        <f t="shared" si="80"/>
        <v/>
      </c>
      <c r="AC598" s="124" t="str">
        <f t="shared" si="81"/>
        <v/>
      </c>
      <c r="AD598" s="124" t="str">
        <f t="shared" si="82"/>
        <v/>
      </c>
      <c r="AE598" s="124" t="str">
        <f t="shared" si="83"/>
        <v/>
      </c>
      <c r="AF598" s="97"/>
      <c r="AG598" s="97"/>
      <c r="AH598" s="97"/>
      <c r="AI598" s="97"/>
      <c r="AJ598" s="97"/>
      <c r="AK598" s="97"/>
      <c r="AM598" s="101">
        <v>1</v>
      </c>
    </row>
    <row r="599" spans="1:39" ht="15.75" customHeight="1" x14ac:dyDescent="0.25">
      <c r="A599" s="97" t="s">
        <v>153</v>
      </c>
      <c r="B599" s="97" t="s">
        <v>929</v>
      </c>
      <c r="C599" s="97" t="s">
        <v>930</v>
      </c>
      <c r="D599" s="97" t="s">
        <v>301</v>
      </c>
      <c r="E599" s="97" t="s">
        <v>266</v>
      </c>
      <c r="F599" s="122">
        <v>2</v>
      </c>
      <c r="G599" s="122">
        <v>0</v>
      </c>
      <c r="H599" s="122">
        <v>2</v>
      </c>
      <c r="I599" s="97"/>
      <c r="J599" s="97" t="s">
        <v>930</v>
      </c>
      <c r="K599" s="97"/>
      <c r="L599" s="97" t="s">
        <v>931</v>
      </c>
      <c r="M599" s="97" t="s">
        <v>930</v>
      </c>
      <c r="N599" s="97" t="s">
        <v>932</v>
      </c>
      <c r="O599" s="97" t="s">
        <v>933</v>
      </c>
      <c r="P599" s="97" t="s">
        <v>934</v>
      </c>
      <c r="Q599" s="97" t="s">
        <v>305</v>
      </c>
      <c r="R599" s="124">
        <f t="shared" si="70"/>
        <v>0</v>
      </c>
      <c r="S599" s="124">
        <f t="shared" si="71"/>
        <v>0</v>
      </c>
      <c r="T599" s="124">
        <f t="shared" si="72"/>
        <v>0</v>
      </c>
      <c r="U599" s="124">
        <f t="shared" si="73"/>
        <v>0</v>
      </c>
      <c r="V599" s="124">
        <f t="shared" si="74"/>
        <v>0</v>
      </c>
      <c r="W599" s="124">
        <f t="shared" si="75"/>
        <v>0</v>
      </c>
      <c r="X599" s="124">
        <f t="shared" si="76"/>
        <v>0</v>
      </c>
      <c r="Y599" s="124">
        <f t="shared" si="77"/>
        <v>0</v>
      </c>
      <c r="Z599" s="124">
        <f t="shared" si="78"/>
        <v>0</v>
      </c>
      <c r="AA599" s="124">
        <f t="shared" si="79"/>
        <v>0</v>
      </c>
      <c r="AB599" s="124" t="str">
        <f t="shared" si="80"/>
        <v/>
      </c>
      <c r="AC599" s="124" t="str">
        <f t="shared" si="81"/>
        <v/>
      </c>
      <c r="AD599" s="124" t="str">
        <f t="shared" si="82"/>
        <v/>
      </c>
      <c r="AE599" s="124" t="str">
        <f t="shared" si="83"/>
        <v/>
      </c>
      <c r="AF599" s="97"/>
      <c r="AG599" s="97"/>
      <c r="AH599" s="97"/>
      <c r="AI599" s="97"/>
      <c r="AJ599" s="97"/>
      <c r="AK599" s="97"/>
      <c r="AM599" s="101">
        <v>1</v>
      </c>
    </row>
    <row r="600" spans="1:39" ht="15.75" customHeight="1" x14ac:dyDescent="0.25">
      <c r="A600" s="97" t="s">
        <v>153</v>
      </c>
      <c r="B600" s="97" t="s">
        <v>935</v>
      </c>
      <c r="C600" s="97" t="s">
        <v>936</v>
      </c>
      <c r="D600" s="97" t="s">
        <v>301</v>
      </c>
      <c r="E600" s="97" t="s">
        <v>266</v>
      </c>
      <c r="F600" s="122">
        <v>3</v>
      </c>
      <c r="G600" s="122">
        <v>0</v>
      </c>
      <c r="H600" s="122">
        <v>2</v>
      </c>
      <c r="I600" s="97"/>
      <c r="J600" s="97" t="s">
        <v>936</v>
      </c>
      <c r="K600" s="97"/>
      <c r="L600" s="97" t="s">
        <v>937</v>
      </c>
      <c r="M600" s="97" t="s">
        <v>936</v>
      </c>
      <c r="N600" s="97" t="s">
        <v>915</v>
      </c>
      <c r="O600" s="97" t="s">
        <v>916</v>
      </c>
      <c r="P600" s="97" t="s">
        <v>938</v>
      </c>
      <c r="Q600" s="97" t="s">
        <v>939</v>
      </c>
      <c r="R600" s="124">
        <f t="shared" si="70"/>
        <v>0</v>
      </c>
      <c r="S600" s="124">
        <f t="shared" si="71"/>
        <v>0</v>
      </c>
      <c r="T600" s="124">
        <f t="shared" si="72"/>
        <v>0</v>
      </c>
      <c r="U600" s="124">
        <f t="shared" si="73"/>
        <v>1</v>
      </c>
      <c r="V600" s="124">
        <f t="shared" si="74"/>
        <v>0</v>
      </c>
      <c r="W600" s="124">
        <f t="shared" si="75"/>
        <v>0</v>
      </c>
      <c r="X600" s="124">
        <f t="shared" si="76"/>
        <v>0</v>
      </c>
      <c r="Y600" s="124">
        <f t="shared" si="77"/>
        <v>0</v>
      </c>
      <c r="Z600" s="124">
        <f t="shared" si="78"/>
        <v>0</v>
      </c>
      <c r="AA600" s="124">
        <f t="shared" si="79"/>
        <v>0</v>
      </c>
      <c r="AB600" s="124" t="str">
        <f t="shared" si="80"/>
        <v/>
      </c>
      <c r="AC600" s="124" t="str">
        <f t="shared" si="81"/>
        <v/>
      </c>
      <c r="AD600" s="124" t="str">
        <f t="shared" si="82"/>
        <v/>
      </c>
      <c r="AE600" s="124" t="str">
        <f t="shared" si="83"/>
        <v/>
      </c>
      <c r="AF600" s="97"/>
      <c r="AG600" s="97"/>
      <c r="AH600" s="97"/>
      <c r="AI600" s="97"/>
      <c r="AJ600" s="97"/>
      <c r="AK600" s="97"/>
      <c r="AM600" s="101">
        <v>1</v>
      </c>
    </row>
    <row r="601" spans="1:39" ht="15.75" customHeight="1" x14ac:dyDescent="0.25">
      <c r="A601" s="97" t="s">
        <v>155</v>
      </c>
      <c r="B601" s="97" t="s">
        <v>940</v>
      </c>
      <c r="C601" s="97" t="s">
        <v>891</v>
      </c>
      <c r="D601" s="97" t="s">
        <v>265</v>
      </c>
      <c r="E601" s="97" t="s">
        <v>266</v>
      </c>
      <c r="F601" s="122">
        <v>1</v>
      </c>
      <c r="G601" s="122">
        <v>3</v>
      </c>
      <c r="H601" s="122">
        <v>0</v>
      </c>
      <c r="I601" s="97" t="s">
        <v>891</v>
      </c>
      <c r="J601" s="97"/>
      <c r="K601" s="97" t="s">
        <v>892</v>
      </c>
      <c r="L601" s="97"/>
      <c r="M601" s="97" t="s">
        <v>891</v>
      </c>
      <c r="N601" s="97" t="s">
        <v>893</v>
      </c>
      <c r="O601" s="97" t="s">
        <v>894</v>
      </c>
      <c r="P601" s="97"/>
      <c r="Q601" s="97"/>
      <c r="R601" s="124">
        <f t="shared" si="70"/>
        <v>0</v>
      </c>
      <c r="S601" s="124">
        <f t="shared" si="71"/>
        <v>0</v>
      </c>
      <c r="T601" s="124">
        <f t="shared" si="72"/>
        <v>0</v>
      </c>
      <c r="U601" s="124">
        <f t="shared" si="73"/>
        <v>0</v>
      </c>
      <c r="V601" s="124">
        <f t="shared" si="74"/>
        <v>0</v>
      </c>
      <c r="W601" s="124">
        <f t="shared" si="75"/>
        <v>0</v>
      </c>
      <c r="X601" s="124">
        <f t="shared" si="76"/>
        <v>0</v>
      </c>
      <c r="Y601" s="124">
        <f t="shared" si="77"/>
        <v>0</v>
      </c>
      <c r="Z601" s="124">
        <f t="shared" si="78"/>
        <v>0</v>
      </c>
      <c r="AA601" s="124">
        <f t="shared" si="79"/>
        <v>0</v>
      </c>
      <c r="AB601" s="124" t="str">
        <f t="shared" si="80"/>
        <v/>
      </c>
      <c r="AC601" s="124" t="str">
        <f t="shared" si="81"/>
        <v/>
      </c>
      <c r="AD601" s="124" t="str">
        <f t="shared" si="82"/>
        <v/>
      </c>
      <c r="AE601" s="124" t="str">
        <f t="shared" si="83"/>
        <v/>
      </c>
      <c r="AF601" s="97"/>
      <c r="AG601" s="97"/>
      <c r="AH601" s="97"/>
      <c r="AI601" s="97"/>
      <c r="AJ601" s="97"/>
      <c r="AK601" s="97"/>
      <c r="AM601" s="101">
        <v>1</v>
      </c>
    </row>
    <row r="602" spans="1:39" ht="15.75" customHeight="1" x14ac:dyDescent="0.25">
      <c r="A602" s="97" t="s">
        <v>155</v>
      </c>
      <c r="B602" s="97" t="s">
        <v>941</v>
      </c>
      <c r="C602" s="97" t="s">
        <v>896</v>
      </c>
      <c r="D602" s="97" t="s">
        <v>265</v>
      </c>
      <c r="E602" s="97" t="s">
        <v>266</v>
      </c>
      <c r="F602" s="122">
        <v>1</v>
      </c>
      <c r="G602" s="122">
        <v>3</v>
      </c>
      <c r="H602" s="122">
        <v>0</v>
      </c>
      <c r="I602" s="97" t="s">
        <v>896</v>
      </c>
      <c r="J602" s="97"/>
      <c r="K602" s="97" t="s">
        <v>897</v>
      </c>
      <c r="L602" s="97"/>
      <c r="M602" s="97" t="s">
        <v>896</v>
      </c>
      <c r="N602" s="97" t="s">
        <v>898</v>
      </c>
      <c r="O602" s="97" t="s">
        <v>899</v>
      </c>
      <c r="P602" s="97"/>
      <c r="Q602" s="97"/>
      <c r="R602" s="124">
        <f t="shared" si="70"/>
        <v>0</v>
      </c>
      <c r="S602" s="124">
        <f t="shared" si="71"/>
        <v>0</v>
      </c>
      <c r="T602" s="124">
        <f t="shared" si="72"/>
        <v>0</v>
      </c>
      <c r="U602" s="124">
        <f t="shared" si="73"/>
        <v>0</v>
      </c>
      <c r="V602" s="124">
        <f t="shared" si="74"/>
        <v>0</v>
      </c>
      <c r="W602" s="124">
        <f t="shared" si="75"/>
        <v>0</v>
      </c>
      <c r="X602" s="124">
        <f t="shared" si="76"/>
        <v>0</v>
      </c>
      <c r="Y602" s="124">
        <f t="shared" si="77"/>
        <v>0</v>
      </c>
      <c r="Z602" s="124">
        <f t="shared" si="78"/>
        <v>0</v>
      </c>
      <c r="AA602" s="124">
        <f t="shared" si="79"/>
        <v>0</v>
      </c>
      <c r="AB602" s="124" t="str">
        <f t="shared" si="80"/>
        <v/>
      </c>
      <c r="AC602" s="124" t="str">
        <f t="shared" si="81"/>
        <v/>
      </c>
      <c r="AD602" s="124" t="str">
        <f t="shared" si="82"/>
        <v/>
      </c>
      <c r="AE602" s="124" t="str">
        <f t="shared" si="83"/>
        <v/>
      </c>
      <c r="AF602" s="97"/>
      <c r="AG602" s="97"/>
      <c r="AH602" s="97"/>
      <c r="AI602" s="97"/>
      <c r="AJ602" s="97"/>
      <c r="AK602" s="97"/>
      <c r="AM602" s="101">
        <v>1</v>
      </c>
    </row>
    <row r="603" spans="1:39" ht="15.75" customHeight="1" x14ac:dyDescent="0.25">
      <c r="A603" s="97" t="s">
        <v>155</v>
      </c>
      <c r="B603" s="97" t="s">
        <v>942</v>
      </c>
      <c r="C603" s="97" t="s">
        <v>901</v>
      </c>
      <c r="D603" s="97" t="s">
        <v>265</v>
      </c>
      <c r="E603" s="97" t="s">
        <v>266</v>
      </c>
      <c r="F603" s="122">
        <v>2</v>
      </c>
      <c r="G603" s="122">
        <v>2</v>
      </c>
      <c r="H603" s="122">
        <v>0</v>
      </c>
      <c r="I603" s="97" t="s">
        <v>901</v>
      </c>
      <c r="J603" s="97"/>
      <c r="K603" s="97" t="s">
        <v>902</v>
      </c>
      <c r="L603" s="97"/>
      <c r="M603" s="97" t="s">
        <v>901</v>
      </c>
      <c r="N603" s="97" t="s">
        <v>903</v>
      </c>
      <c r="O603" s="97" t="s">
        <v>904</v>
      </c>
      <c r="P603" s="97" t="s">
        <v>905</v>
      </c>
      <c r="Q603" s="97" t="s">
        <v>906</v>
      </c>
      <c r="R603" s="124">
        <f t="shared" si="70"/>
        <v>0</v>
      </c>
      <c r="S603" s="124">
        <f t="shared" si="71"/>
        <v>0</v>
      </c>
      <c r="T603" s="124">
        <f t="shared" si="72"/>
        <v>0</v>
      </c>
      <c r="U603" s="124">
        <f t="shared" si="73"/>
        <v>0</v>
      </c>
      <c r="V603" s="124">
        <f t="shared" si="74"/>
        <v>0</v>
      </c>
      <c r="W603" s="124">
        <f t="shared" si="75"/>
        <v>0</v>
      </c>
      <c r="X603" s="124">
        <f t="shared" si="76"/>
        <v>0</v>
      </c>
      <c r="Y603" s="124">
        <f t="shared" si="77"/>
        <v>0</v>
      </c>
      <c r="Z603" s="124">
        <f t="shared" si="78"/>
        <v>0</v>
      </c>
      <c r="AA603" s="124">
        <f t="shared" si="79"/>
        <v>0</v>
      </c>
      <c r="AB603" s="124" t="str">
        <f t="shared" si="80"/>
        <v/>
      </c>
      <c r="AC603" s="124" t="str">
        <f t="shared" si="81"/>
        <v/>
      </c>
      <c r="AD603" s="124" t="str">
        <f t="shared" si="82"/>
        <v/>
      </c>
      <c r="AE603" s="124" t="str">
        <f t="shared" si="83"/>
        <v/>
      </c>
      <c r="AF603" s="97"/>
      <c r="AG603" s="97"/>
      <c r="AH603" s="97"/>
      <c r="AI603" s="97"/>
      <c r="AJ603" s="97"/>
      <c r="AK603" s="97"/>
      <c r="AM603" s="101">
        <v>1</v>
      </c>
    </row>
    <row r="604" spans="1:39" ht="15.75" customHeight="1" x14ac:dyDescent="0.25">
      <c r="A604" s="97" t="s">
        <v>155</v>
      </c>
      <c r="B604" s="97" t="s">
        <v>943</v>
      </c>
      <c r="C604" s="97" t="s">
        <v>908</v>
      </c>
      <c r="D604" s="97" t="s">
        <v>265</v>
      </c>
      <c r="E604" s="97" t="s">
        <v>266</v>
      </c>
      <c r="F604" s="122">
        <v>2</v>
      </c>
      <c r="G604" s="122">
        <v>2</v>
      </c>
      <c r="H604" s="122">
        <v>0</v>
      </c>
      <c r="I604" s="97" t="s">
        <v>908</v>
      </c>
      <c r="J604" s="97"/>
      <c r="K604" s="97" t="s">
        <v>909</v>
      </c>
      <c r="L604" s="97"/>
      <c r="M604" s="97" t="s">
        <v>908</v>
      </c>
      <c r="N604" s="97" t="s">
        <v>556</v>
      </c>
      <c r="O604" s="97" t="s">
        <v>557</v>
      </c>
      <c r="P604" s="97" t="s">
        <v>910</v>
      </c>
      <c r="Q604" s="97" t="s">
        <v>911</v>
      </c>
      <c r="R604" s="124">
        <f t="shared" si="70"/>
        <v>0</v>
      </c>
      <c r="S604" s="124">
        <f t="shared" si="71"/>
        <v>0</v>
      </c>
      <c r="T604" s="124">
        <f t="shared" si="72"/>
        <v>0</v>
      </c>
      <c r="U604" s="124">
        <f t="shared" si="73"/>
        <v>0</v>
      </c>
      <c r="V604" s="124">
        <f t="shared" si="74"/>
        <v>0</v>
      </c>
      <c r="W604" s="124">
        <f t="shared" si="75"/>
        <v>0</v>
      </c>
      <c r="X604" s="124">
        <f t="shared" si="76"/>
        <v>0</v>
      </c>
      <c r="Y604" s="124">
        <f t="shared" si="77"/>
        <v>0</v>
      </c>
      <c r="Z604" s="124">
        <f t="shared" si="78"/>
        <v>0</v>
      </c>
      <c r="AA604" s="124">
        <f t="shared" si="79"/>
        <v>0</v>
      </c>
      <c r="AB604" s="124" t="str">
        <f t="shared" si="80"/>
        <v/>
      </c>
      <c r="AC604" s="124" t="str">
        <f t="shared" si="81"/>
        <v/>
      </c>
      <c r="AD604" s="124" t="str">
        <f t="shared" si="82"/>
        <v/>
      </c>
      <c r="AE604" s="124" t="str">
        <f t="shared" si="83"/>
        <v/>
      </c>
      <c r="AF604" s="97"/>
      <c r="AG604" s="97"/>
      <c r="AH604" s="97"/>
      <c r="AI604" s="97"/>
      <c r="AJ604" s="97"/>
      <c r="AK604" s="97"/>
      <c r="AM604" s="101">
        <v>1</v>
      </c>
    </row>
    <row r="605" spans="1:39" ht="15.75" customHeight="1" x14ac:dyDescent="0.25">
      <c r="A605" s="97" t="s">
        <v>155</v>
      </c>
      <c r="B605" s="97" t="s">
        <v>944</v>
      </c>
      <c r="C605" s="97" t="s">
        <v>913</v>
      </c>
      <c r="D605" s="97" t="s">
        <v>265</v>
      </c>
      <c r="E605" s="97" t="s">
        <v>266</v>
      </c>
      <c r="F605" s="122">
        <v>3</v>
      </c>
      <c r="G605" s="122">
        <v>2</v>
      </c>
      <c r="H605" s="122">
        <v>0</v>
      </c>
      <c r="I605" s="97" t="s">
        <v>913</v>
      </c>
      <c r="J605" s="97"/>
      <c r="K605" s="97" t="s">
        <v>914</v>
      </c>
      <c r="L605" s="97"/>
      <c r="M605" s="97" t="s">
        <v>913</v>
      </c>
      <c r="N605" s="97" t="s">
        <v>915</v>
      </c>
      <c r="O605" s="97" t="s">
        <v>916</v>
      </c>
      <c r="P605" s="97" t="s">
        <v>917</v>
      </c>
      <c r="Q605" s="97" t="s">
        <v>918</v>
      </c>
      <c r="R605" s="124">
        <f t="shared" si="70"/>
        <v>0</v>
      </c>
      <c r="S605" s="124">
        <f t="shared" si="71"/>
        <v>0</v>
      </c>
      <c r="T605" s="124">
        <f t="shared" si="72"/>
        <v>1</v>
      </c>
      <c r="U605" s="124">
        <f t="shared" si="73"/>
        <v>1</v>
      </c>
      <c r="V605" s="124">
        <f t="shared" si="74"/>
        <v>0</v>
      </c>
      <c r="W605" s="124">
        <f t="shared" si="75"/>
        <v>0</v>
      </c>
      <c r="X605" s="124">
        <f t="shared" si="76"/>
        <v>0</v>
      </c>
      <c r="Y605" s="124">
        <f t="shared" si="77"/>
        <v>0</v>
      </c>
      <c r="Z605" s="124">
        <f t="shared" si="78"/>
        <v>0</v>
      </c>
      <c r="AA605" s="124">
        <f t="shared" si="79"/>
        <v>0</v>
      </c>
      <c r="AB605" s="124" t="str">
        <f t="shared" si="80"/>
        <v/>
      </c>
      <c r="AC605" s="124" t="str">
        <f t="shared" si="81"/>
        <v/>
      </c>
      <c r="AD605" s="124" t="str">
        <f t="shared" si="82"/>
        <v/>
      </c>
      <c r="AE605" s="124" t="str">
        <f t="shared" si="83"/>
        <v/>
      </c>
      <c r="AF605" s="97"/>
      <c r="AG605" s="97"/>
      <c r="AH605" s="97"/>
      <c r="AI605" s="97"/>
      <c r="AJ605" s="97"/>
      <c r="AK605" s="97"/>
      <c r="AM605" s="101">
        <v>1</v>
      </c>
    </row>
    <row r="606" spans="1:39" ht="15.75" customHeight="1" x14ac:dyDescent="0.25">
      <c r="A606" s="97" t="s">
        <v>155</v>
      </c>
      <c r="B606" s="97" t="s">
        <v>945</v>
      </c>
      <c r="C606" s="97" t="s">
        <v>893</v>
      </c>
      <c r="D606" s="97" t="s">
        <v>301</v>
      </c>
      <c r="E606" s="97" t="s">
        <v>266</v>
      </c>
      <c r="F606" s="122">
        <v>1</v>
      </c>
      <c r="G606" s="122">
        <v>0</v>
      </c>
      <c r="H606" s="122">
        <v>3</v>
      </c>
      <c r="I606" s="97"/>
      <c r="J606" s="97" t="s">
        <v>893</v>
      </c>
      <c r="K606" s="97"/>
      <c r="L606" s="97" t="s">
        <v>920</v>
      </c>
      <c r="M606" s="97" t="s">
        <v>893</v>
      </c>
      <c r="N606" s="97" t="s">
        <v>894</v>
      </c>
      <c r="O606" s="97"/>
      <c r="P606" s="97"/>
      <c r="Q606" s="97"/>
      <c r="R606" s="124">
        <f t="shared" si="70"/>
        <v>0</v>
      </c>
      <c r="S606" s="124">
        <f t="shared" si="71"/>
        <v>0</v>
      </c>
      <c r="T606" s="124">
        <f t="shared" si="72"/>
        <v>0</v>
      </c>
      <c r="U606" s="124">
        <f t="shared" si="73"/>
        <v>0</v>
      </c>
      <c r="V606" s="124">
        <f t="shared" si="74"/>
        <v>0</v>
      </c>
      <c r="W606" s="124">
        <f t="shared" si="75"/>
        <v>0</v>
      </c>
      <c r="X606" s="124">
        <f t="shared" si="76"/>
        <v>0</v>
      </c>
      <c r="Y606" s="124">
        <f t="shared" si="77"/>
        <v>0</v>
      </c>
      <c r="Z606" s="124">
        <f t="shared" si="78"/>
        <v>0</v>
      </c>
      <c r="AA606" s="124">
        <f t="shared" si="79"/>
        <v>0</v>
      </c>
      <c r="AB606" s="124" t="str">
        <f t="shared" si="80"/>
        <v/>
      </c>
      <c r="AC606" s="124" t="str">
        <f t="shared" si="81"/>
        <v/>
      </c>
      <c r="AD606" s="124" t="str">
        <f t="shared" si="82"/>
        <v/>
      </c>
      <c r="AE606" s="124" t="str">
        <f t="shared" si="83"/>
        <v/>
      </c>
      <c r="AF606" s="97"/>
      <c r="AG606" s="97"/>
      <c r="AH606" s="97"/>
      <c r="AI606" s="97"/>
      <c r="AJ606" s="97"/>
      <c r="AK606" s="97"/>
      <c r="AM606" s="101">
        <v>1</v>
      </c>
    </row>
    <row r="607" spans="1:39" ht="15.75" customHeight="1" x14ac:dyDescent="0.25">
      <c r="A607" s="97" t="s">
        <v>155</v>
      </c>
      <c r="B607" s="97" t="s">
        <v>946</v>
      </c>
      <c r="C607" s="97" t="s">
        <v>922</v>
      </c>
      <c r="D607" s="97" t="s">
        <v>301</v>
      </c>
      <c r="E607" s="97" t="s">
        <v>266</v>
      </c>
      <c r="F607" s="122">
        <v>1</v>
      </c>
      <c r="G607" s="122">
        <v>0</v>
      </c>
      <c r="H607" s="122">
        <v>3</v>
      </c>
      <c r="I607" s="97"/>
      <c r="J607" s="97" t="s">
        <v>922</v>
      </c>
      <c r="K607" s="97"/>
      <c r="L607" s="97" t="s">
        <v>923</v>
      </c>
      <c r="M607" s="97" t="s">
        <v>922</v>
      </c>
      <c r="N607" s="97"/>
      <c r="O607" s="97"/>
      <c r="P607" s="97"/>
      <c r="Q607" s="97"/>
      <c r="R607" s="124">
        <f t="shared" si="70"/>
        <v>0</v>
      </c>
      <c r="S607" s="124">
        <f t="shared" si="71"/>
        <v>0</v>
      </c>
      <c r="T607" s="124">
        <f t="shared" si="72"/>
        <v>0</v>
      </c>
      <c r="U607" s="124">
        <f t="shared" si="73"/>
        <v>0</v>
      </c>
      <c r="V607" s="124">
        <f t="shared" si="74"/>
        <v>0</v>
      </c>
      <c r="W607" s="124">
        <f t="shared" si="75"/>
        <v>0</v>
      </c>
      <c r="X607" s="124">
        <f t="shared" si="76"/>
        <v>0</v>
      </c>
      <c r="Y607" s="124">
        <f t="shared" si="77"/>
        <v>0</v>
      </c>
      <c r="Z607" s="124">
        <f t="shared" si="78"/>
        <v>0</v>
      </c>
      <c r="AA607" s="124">
        <f t="shared" si="79"/>
        <v>0</v>
      </c>
      <c r="AB607" s="124" t="str">
        <f t="shared" si="80"/>
        <v/>
      </c>
      <c r="AC607" s="124" t="str">
        <f t="shared" si="81"/>
        <v/>
      </c>
      <c r="AD607" s="124" t="str">
        <f t="shared" si="82"/>
        <v/>
      </c>
      <c r="AE607" s="124" t="str">
        <f t="shared" si="83"/>
        <v/>
      </c>
      <c r="AF607" s="97"/>
      <c r="AG607" s="97"/>
      <c r="AH607" s="97"/>
      <c r="AI607" s="97"/>
      <c r="AJ607" s="97"/>
      <c r="AK607" s="97"/>
      <c r="AM607" s="101">
        <v>1</v>
      </c>
    </row>
    <row r="608" spans="1:39" ht="15.75" customHeight="1" x14ac:dyDescent="0.25">
      <c r="A608" s="97" t="s">
        <v>155</v>
      </c>
      <c r="B608" s="97" t="s">
        <v>947</v>
      </c>
      <c r="C608" s="97" t="s">
        <v>925</v>
      </c>
      <c r="D608" s="97" t="s">
        <v>301</v>
      </c>
      <c r="E608" s="97" t="s">
        <v>266</v>
      </c>
      <c r="F608" s="122">
        <v>2</v>
      </c>
      <c r="G608" s="122">
        <v>0</v>
      </c>
      <c r="H608" s="122">
        <v>2</v>
      </c>
      <c r="I608" s="97"/>
      <c r="J608" s="97" t="s">
        <v>925</v>
      </c>
      <c r="K608" s="97"/>
      <c r="L608" s="97" t="s">
        <v>926</v>
      </c>
      <c r="M608" s="97" t="s">
        <v>925</v>
      </c>
      <c r="N608" s="97" t="s">
        <v>903</v>
      </c>
      <c r="O608" s="97" t="s">
        <v>904</v>
      </c>
      <c r="P608" s="97" t="s">
        <v>927</v>
      </c>
      <c r="Q608" s="97" t="s">
        <v>928</v>
      </c>
      <c r="R608" s="124">
        <f t="shared" si="70"/>
        <v>0</v>
      </c>
      <c r="S608" s="124">
        <f t="shared" si="71"/>
        <v>0</v>
      </c>
      <c r="T608" s="124">
        <f t="shared" si="72"/>
        <v>0</v>
      </c>
      <c r="U608" s="124">
        <f t="shared" si="73"/>
        <v>0</v>
      </c>
      <c r="V608" s="124">
        <f t="shared" si="74"/>
        <v>0</v>
      </c>
      <c r="W608" s="124">
        <f t="shared" si="75"/>
        <v>0</v>
      </c>
      <c r="X608" s="124">
        <f t="shared" si="76"/>
        <v>0</v>
      </c>
      <c r="Y608" s="124">
        <f t="shared" si="77"/>
        <v>0</v>
      </c>
      <c r="Z608" s="124">
        <f t="shared" si="78"/>
        <v>0</v>
      </c>
      <c r="AA608" s="124">
        <f t="shared" si="79"/>
        <v>0</v>
      </c>
      <c r="AB608" s="124" t="str">
        <f t="shared" si="80"/>
        <v/>
      </c>
      <c r="AC608" s="124" t="str">
        <f t="shared" si="81"/>
        <v/>
      </c>
      <c r="AD608" s="124" t="str">
        <f t="shared" si="82"/>
        <v/>
      </c>
      <c r="AE608" s="124" t="str">
        <f t="shared" si="83"/>
        <v/>
      </c>
      <c r="AF608" s="97"/>
      <c r="AG608" s="97"/>
      <c r="AH608" s="97"/>
      <c r="AI608" s="97"/>
      <c r="AJ608" s="97"/>
      <c r="AK608" s="97"/>
      <c r="AM608" s="101">
        <v>1</v>
      </c>
    </row>
    <row r="609" spans="1:39" ht="15.75" customHeight="1" x14ac:dyDescent="0.25">
      <c r="A609" s="97" t="s">
        <v>155</v>
      </c>
      <c r="B609" s="97" t="s">
        <v>948</v>
      </c>
      <c r="C609" s="97" t="s">
        <v>930</v>
      </c>
      <c r="D609" s="97" t="s">
        <v>301</v>
      </c>
      <c r="E609" s="97" t="s">
        <v>266</v>
      </c>
      <c r="F609" s="122">
        <v>2</v>
      </c>
      <c r="G609" s="122">
        <v>0</v>
      </c>
      <c r="H609" s="122">
        <v>2</v>
      </c>
      <c r="I609" s="97"/>
      <c r="J609" s="97" t="s">
        <v>930</v>
      </c>
      <c r="K609" s="97"/>
      <c r="L609" s="97" t="s">
        <v>931</v>
      </c>
      <c r="M609" s="97" t="s">
        <v>930</v>
      </c>
      <c r="N609" s="97" t="s">
        <v>932</v>
      </c>
      <c r="O609" s="97" t="s">
        <v>933</v>
      </c>
      <c r="P609" s="97" t="s">
        <v>934</v>
      </c>
      <c r="Q609" s="97" t="s">
        <v>305</v>
      </c>
      <c r="R609" s="124">
        <f t="shared" si="70"/>
        <v>0</v>
      </c>
      <c r="S609" s="124">
        <f t="shared" si="71"/>
        <v>0</v>
      </c>
      <c r="T609" s="124">
        <f t="shared" si="72"/>
        <v>0</v>
      </c>
      <c r="U609" s="124">
        <f t="shared" si="73"/>
        <v>0</v>
      </c>
      <c r="V609" s="124">
        <f t="shared" si="74"/>
        <v>0</v>
      </c>
      <c r="W609" s="124">
        <f t="shared" si="75"/>
        <v>0</v>
      </c>
      <c r="X609" s="124">
        <f t="shared" si="76"/>
        <v>0</v>
      </c>
      <c r="Y609" s="124">
        <f t="shared" si="77"/>
        <v>0</v>
      </c>
      <c r="Z609" s="124">
        <f t="shared" si="78"/>
        <v>0</v>
      </c>
      <c r="AA609" s="124">
        <f t="shared" si="79"/>
        <v>0</v>
      </c>
      <c r="AB609" s="124" t="str">
        <f t="shared" si="80"/>
        <v/>
      </c>
      <c r="AC609" s="124" t="str">
        <f t="shared" si="81"/>
        <v/>
      </c>
      <c r="AD609" s="124" t="str">
        <f t="shared" si="82"/>
        <v/>
      </c>
      <c r="AE609" s="124" t="str">
        <f t="shared" si="83"/>
        <v/>
      </c>
      <c r="AF609" s="97"/>
      <c r="AG609" s="97"/>
      <c r="AH609" s="97"/>
      <c r="AI609" s="97"/>
      <c r="AJ609" s="97"/>
      <c r="AK609" s="97"/>
      <c r="AM609" s="101">
        <v>1</v>
      </c>
    </row>
    <row r="610" spans="1:39" ht="15.75" customHeight="1" x14ac:dyDescent="0.25">
      <c r="A610" s="97" t="s">
        <v>155</v>
      </c>
      <c r="B610" s="97" t="s">
        <v>949</v>
      </c>
      <c r="C610" s="97" t="s">
        <v>936</v>
      </c>
      <c r="D610" s="97" t="s">
        <v>301</v>
      </c>
      <c r="E610" s="97" t="s">
        <v>266</v>
      </c>
      <c r="F610" s="122">
        <v>3</v>
      </c>
      <c r="G610" s="122">
        <v>0</v>
      </c>
      <c r="H610" s="122">
        <v>2</v>
      </c>
      <c r="I610" s="97"/>
      <c r="J610" s="97" t="s">
        <v>936</v>
      </c>
      <c r="K610" s="97"/>
      <c r="L610" s="97" t="s">
        <v>937</v>
      </c>
      <c r="M610" s="97" t="s">
        <v>936</v>
      </c>
      <c r="N610" s="97" t="s">
        <v>915</v>
      </c>
      <c r="O610" s="97" t="s">
        <v>916</v>
      </c>
      <c r="P610" s="97" t="s">
        <v>938</v>
      </c>
      <c r="Q610" s="97" t="s">
        <v>939</v>
      </c>
      <c r="R610" s="124">
        <f t="shared" si="70"/>
        <v>0</v>
      </c>
      <c r="S610" s="124">
        <f t="shared" si="71"/>
        <v>0</v>
      </c>
      <c r="T610" s="124">
        <f t="shared" si="72"/>
        <v>0</v>
      </c>
      <c r="U610" s="124">
        <f t="shared" si="73"/>
        <v>1</v>
      </c>
      <c r="V610" s="124">
        <f t="shared" si="74"/>
        <v>0</v>
      </c>
      <c r="W610" s="124">
        <f t="shared" si="75"/>
        <v>0</v>
      </c>
      <c r="X610" s="124">
        <f t="shared" si="76"/>
        <v>0</v>
      </c>
      <c r="Y610" s="124">
        <f t="shared" si="77"/>
        <v>0</v>
      </c>
      <c r="Z610" s="124">
        <f t="shared" si="78"/>
        <v>0</v>
      </c>
      <c r="AA610" s="124">
        <f t="shared" si="79"/>
        <v>0</v>
      </c>
      <c r="AB610" s="124" t="str">
        <f t="shared" si="80"/>
        <v/>
      </c>
      <c r="AC610" s="124" t="str">
        <f t="shared" si="81"/>
        <v/>
      </c>
      <c r="AD610" s="124" t="str">
        <f t="shared" si="82"/>
        <v/>
      </c>
      <c r="AE610" s="124" t="str">
        <f t="shared" si="83"/>
        <v/>
      </c>
      <c r="AF610" s="97"/>
      <c r="AG610" s="97"/>
      <c r="AH610" s="97"/>
      <c r="AI610" s="97"/>
      <c r="AJ610" s="97"/>
      <c r="AK610" s="97"/>
      <c r="AM610" s="101">
        <v>1</v>
      </c>
    </row>
    <row r="611" spans="1:39" ht="15.75" customHeight="1" x14ac:dyDescent="0.25">
      <c r="A611" s="97" t="s">
        <v>156</v>
      </c>
      <c r="B611" s="97" t="s">
        <v>950</v>
      </c>
      <c r="C611" s="97" t="s">
        <v>891</v>
      </c>
      <c r="D611" s="97" t="s">
        <v>265</v>
      </c>
      <c r="E611" s="97" t="s">
        <v>266</v>
      </c>
      <c r="F611" s="122">
        <v>1</v>
      </c>
      <c r="G611" s="122">
        <v>3</v>
      </c>
      <c r="H611" s="122">
        <v>0</v>
      </c>
      <c r="I611" s="97" t="s">
        <v>891</v>
      </c>
      <c r="J611" s="97"/>
      <c r="K611" s="97" t="s">
        <v>892</v>
      </c>
      <c r="L611" s="97"/>
      <c r="M611" s="97" t="s">
        <v>891</v>
      </c>
      <c r="N611" s="97" t="s">
        <v>893</v>
      </c>
      <c r="O611" s="97" t="s">
        <v>894</v>
      </c>
      <c r="P611" s="97"/>
      <c r="Q611" s="97"/>
      <c r="R611" s="124">
        <f t="shared" si="70"/>
        <v>0</v>
      </c>
      <c r="S611" s="124">
        <f t="shared" si="71"/>
        <v>0</v>
      </c>
      <c r="T611" s="124">
        <f t="shared" si="72"/>
        <v>0</v>
      </c>
      <c r="U611" s="124">
        <f t="shared" si="73"/>
        <v>0</v>
      </c>
      <c r="V611" s="124">
        <f t="shared" si="74"/>
        <v>0</v>
      </c>
      <c r="W611" s="124">
        <f t="shared" si="75"/>
        <v>0</v>
      </c>
      <c r="X611" s="124">
        <f t="shared" si="76"/>
        <v>0</v>
      </c>
      <c r="Y611" s="124">
        <f t="shared" si="77"/>
        <v>0</v>
      </c>
      <c r="Z611" s="124">
        <f t="shared" si="78"/>
        <v>0</v>
      </c>
      <c r="AA611" s="124">
        <f t="shared" si="79"/>
        <v>0</v>
      </c>
      <c r="AB611" s="124" t="str">
        <f t="shared" si="80"/>
        <v/>
      </c>
      <c r="AC611" s="124" t="str">
        <f t="shared" si="81"/>
        <v/>
      </c>
      <c r="AD611" s="124" t="str">
        <f t="shared" si="82"/>
        <v/>
      </c>
      <c r="AE611" s="124" t="str">
        <f t="shared" si="83"/>
        <v/>
      </c>
      <c r="AF611" s="97"/>
      <c r="AG611" s="97"/>
      <c r="AH611" s="97"/>
      <c r="AI611" s="97"/>
      <c r="AJ611" s="97"/>
      <c r="AK611" s="97"/>
      <c r="AM611" s="101">
        <v>1</v>
      </c>
    </row>
    <row r="612" spans="1:39" ht="15.75" customHeight="1" x14ac:dyDescent="0.25">
      <c r="A612" s="97" t="s">
        <v>156</v>
      </c>
      <c r="B612" s="97" t="s">
        <v>951</v>
      </c>
      <c r="C612" s="97" t="s">
        <v>896</v>
      </c>
      <c r="D612" s="97" t="s">
        <v>265</v>
      </c>
      <c r="E612" s="97" t="s">
        <v>266</v>
      </c>
      <c r="F612" s="122">
        <v>1</v>
      </c>
      <c r="G612" s="122">
        <v>3</v>
      </c>
      <c r="H612" s="122">
        <v>0</v>
      </c>
      <c r="I612" s="97" t="s">
        <v>896</v>
      </c>
      <c r="J612" s="97"/>
      <c r="K612" s="97" t="s">
        <v>897</v>
      </c>
      <c r="L612" s="97"/>
      <c r="M612" s="97" t="s">
        <v>896</v>
      </c>
      <c r="N612" s="97" t="s">
        <v>898</v>
      </c>
      <c r="O612" s="97" t="s">
        <v>899</v>
      </c>
      <c r="P612" s="97"/>
      <c r="Q612" s="97"/>
      <c r="R612" s="124">
        <f t="shared" si="70"/>
        <v>0</v>
      </c>
      <c r="S612" s="124">
        <f t="shared" si="71"/>
        <v>0</v>
      </c>
      <c r="T612" s="124">
        <f t="shared" si="72"/>
        <v>0</v>
      </c>
      <c r="U612" s="124">
        <f t="shared" si="73"/>
        <v>0</v>
      </c>
      <c r="V612" s="124">
        <f t="shared" si="74"/>
        <v>0</v>
      </c>
      <c r="W612" s="124">
        <f t="shared" si="75"/>
        <v>0</v>
      </c>
      <c r="X612" s="124">
        <f t="shared" si="76"/>
        <v>0</v>
      </c>
      <c r="Y612" s="124">
        <f t="shared" si="77"/>
        <v>0</v>
      </c>
      <c r="Z612" s="124">
        <f t="shared" si="78"/>
        <v>0</v>
      </c>
      <c r="AA612" s="124">
        <f t="shared" si="79"/>
        <v>0</v>
      </c>
      <c r="AB612" s="124" t="str">
        <f t="shared" si="80"/>
        <v/>
      </c>
      <c r="AC612" s="124" t="str">
        <f t="shared" si="81"/>
        <v/>
      </c>
      <c r="AD612" s="124" t="str">
        <f t="shared" si="82"/>
        <v/>
      </c>
      <c r="AE612" s="124" t="str">
        <f t="shared" si="83"/>
        <v/>
      </c>
      <c r="AF612" s="97"/>
      <c r="AG612" s="97"/>
      <c r="AH612" s="97"/>
      <c r="AI612" s="97"/>
      <c r="AJ612" s="97"/>
      <c r="AK612" s="97"/>
      <c r="AM612" s="101">
        <v>1</v>
      </c>
    </row>
    <row r="613" spans="1:39" ht="15.75" customHeight="1" x14ac:dyDescent="0.25">
      <c r="A613" s="97" t="s">
        <v>156</v>
      </c>
      <c r="B613" s="97" t="s">
        <v>952</v>
      </c>
      <c r="C613" s="97" t="s">
        <v>901</v>
      </c>
      <c r="D613" s="97" t="s">
        <v>265</v>
      </c>
      <c r="E613" s="97" t="s">
        <v>266</v>
      </c>
      <c r="F613" s="122">
        <v>2</v>
      </c>
      <c r="G613" s="122">
        <v>2</v>
      </c>
      <c r="H613" s="122">
        <v>0</v>
      </c>
      <c r="I613" s="97" t="s">
        <v>901</v>
      </c>
      <c r="J613" s="97"/>
      <c r="K613" s="97" t="s">
        <v>902</v>
      </c>
      <c r="L613" s="97"/>
      <c r="M613" s="97" t="s">
        <v>901</v>
      </c>
      <c r="N613" s="97" t="s">
        <v>903</v>
      </c>
      <c r="O613" s="97" t="s">
        <v>904</v>
      </c>
      <c r="P613" s="97" t="s">
        <v>905</v>
      </c>
      <c r="Q613" s="97" t="s">
        <v>906</v>
      </c>
      <c r="R613" s="124">
        <f t="shared" si="70"/>
        <v>0</v>
      </c>
      <c r="S613" s="124">
        <f t="shared" si="71"/>
        <v>0</v>
      </c>
      <c r="T613" s="124">
        <f t="shared" si="72"/>
        <v>0</v>
      </c>
      <c r="U613" s="124">
        <f t="shared" si="73"/>
        <v>0</v>
      </c>
      <c r="V613" s="124">
        <f t="shared" si="74"/>
        <v>0</v>
      </c>
      <c r="W613" s="124">
        <f t="shared" si="75"/>
        <v>0</v>
      </c>
      <c r="X613" s="124">
        <f t="shared" si="76"/>
        <v>0</v>
      </c>
      <c r="Y613" s="124">
        <f t="shared" si="77"/>
        <v>0</v>
      </c>
      <c r="Z613" s="124">
        <f t="shared" si="78"/>
        <v>0</v>
      </c>
      <c r="AA613" s="124">
        <f t="shared" si="79"/>
        <v>0</v>
      </c>
      <c r="AB613" s="124" t="str">
        <f t="shared" si="80"/>
        <v/>
      </c>
      <c r="AC613" s="124" t="str">
        <f t="shared" si="81"/>
        <v/>
      </c>
      <c r="AD613" s="124" t="str">
        <f t="shared" si="82"/>
        <v/>
      </c>
      <c r="AE613" s="124" t="str">
        <f t="shared" si="83"/>
        <v/>
      </c>
      <c r="AF613" s="97"/>
      <c r="AG613" s="97"/>
      <c r="AH613" s="97"/>
      <c r="AI613" s="97"/>
      <c r="AJ613" s="97"/>
      <c r="AK613" s="97"/>
      <c r="AM613" s="101">
        <v>1</v>
      </c>
    </row>
    <row r="614" spans="1:39" ht="15.75" customHeight="1" x14ac:dyDescent="0.25">
      <c r="A614" s="97" t="s">
        <v>156</v>
      </c>
      <c r="B614" s="97" t="s">
        <v>953</v>
      </c>
      <c r="C614" s="97" t="s">
        <v>908</v>
      </c>
      <c r="D614" s="97" t="s">
        <v>265</v>
      </c>
      <c r="E614" s="97" t="s">
        <v>266</v>
      </c>
      <c r="F614" s="122">
        <v>2</v>
      </c>
      <c r="G614" s="122">
        <v>2</v>
      </c>
      <c r="H614" s="122">
        <v>0</v>
      </c>
      <c r="I614" s="97" t="s">
        <v>908</v>
      </c>
      <c r="J614" s="97"/>
      <c r="K614" s="97" t="s">
        <v>909</v>
      </c>
      <c r="L614" s="97"/>
      <c r="M614" s="97" t="s">
        <v>908</v>
      </c>
      <c r="N614" s="97" t="s">
        <v>556</v>
      </c>
      <c r="O614" s="97" t="s">
        <v>557</v>
      </c>
      <c r="P614" s="97" t="s">
        <v>910</v>
      </c>
      <c r="Q614" s="97" t="s">
        <v>911</v>
      </c>
      <c r="R614" s="124">
        <f t="shared" si="70"/>
        <v>0</v>
      </c>
      <c r="S614" s="124">
        <f t="shared" si="71"/>
        <v>0</v>
      </c>
      <c r="T614" s="124">
        <f t="shared" si="72"/>
        <v>0</v>
      </c>
      <c r="U614" s="124">
        <f t="shared" si="73"/>
        <v>0</v>
      </c>
      <c r="V614" s="124">
        <f t="shared" si="74"/>
        <v>0</v>
      </c>
      <c r="W614" s="124">
        <f t="shared" si="75"/>
        <v>0</v>
      </c>
      <c r="X614" s="124">
        <f t="shared" si="76"/>
        <v>0</v>
      </c>
      <c r="Y614" s="124">
        <f t="shared" si="77"/>
        <v>0</v>
      </c>
      <c r="Z614" s="124">
        <f t="shared" si="78"/>
        <v>0</v>
      </c>
      <c r="AA614" s="124">
        <f t="shared" si="79"/>
        <v>0</v>
      </c>
      <c r="AB614" s="124" t="str">
        <f t="shared" si="80"/>
        <v/>
      </c>
      <c r="AC614" s="124" t="str">
        <f t="shared" si="81"/>
        <v/>
      </c>
      <c r="AD614" s="124" t="str">
        <f t="shared" si="82"/>
        <v/>
      </c>
      <c r="AE614" s="124" t="str">
        <f t="shared" si="83"/>
        <v/>
      </c>
      <c r="AF614" s="97"/>
      <c r="AG614" s="97"/>
      <c r="AH614" s="97"/>
      <c r="AI614" s="97"/>
      <c r="AJ614" s="97"/>
      <c r="AK614" s="97"/>
      <c r="AM614" s="101">
        <v>1</v>
      </c>
    </row>
    <row r="615" spans="1:39" ht="15.75" customHeight="1" x14ac:dyDescent="0.25">
      <c r="A615" s="97" t="s">
        <v>156</v>
      </c>
      <c r="B615" s="97" t="s">
        <v>954</v>
      </c>
      <c r="C615" s="97" t="s">
        <v>913</v>
      </c>
      <c r="D615" s="97" t="s">
        <v>265</v>
      </c>
      <c r="E615" s="97" t="s">
        <v>266</v>
      </c>
      <c r="F615" s="122">
        <v>3</v>
      </c>
      <c r="G615" s="122">
        <v>2</v>
      </c>
      <c r="H615" s="122">
        <v>0</v>
      </c>
      <c r="I615" s="97" t="s">
        <v>913</v>
      </c>
      <c r="J615" s="97"/>
      <c r="K615" s="97" t="s">
        <v>914</v>
      </c>
      <c r="L615" s="97"/>
      <c r="M615" s="97" t="s">
        <v>913</v>
      </c>
      <c r="N615" s="97" t="s">
        <v>915</v>
      </c>
      <c r="O615" s="97" t="s">
        <v>916</v>
      </c>
      <c r="P615" s="97" t="s">
        <v>917</v>
      </c>
      <c r="Q615" s="97" t="s">
        <v>918</v>
      </c>
      <c r="R615" s="124">
        <f t="shared" si="70"/>
        <v>0</v>
      </c>
      <c r="S615" s="124">
        <f t="shared" si="71"/>
        <v>0</v>
      </c>
      <c r="T615" s="124">
        <f t="shared" si="72"/>
        <v>1</v>
      </c>
      <c r="U615" s="124">
        <f t="shared" si="73"/>
        <v>1</v>
      </c>
      <c r="V615" s="124">
        <f t="shared" si="74"/>
        <v>0</v>
      </c>
      <c r="W615" s="124">
        <f t="shared" si="75"/>
        <v>0</v>
      </c>
      <c r="X615" s="124">
        <f t="shared" si="76"/>
        <v>0</v>
      </c>
      <c r="Y615" s="124">
        <f t="shared" si="77"/>
        <v>0</v>
      </c>
      <c r="Z615" s="124">
        <f t="shared" si="78"/>
        <v>0</v>
      </c>
      <c r="AA615" s="124">
        <f t="shared" si="79"/>
        <v>0</v>
      </c>
      <c r="AB615" s="124" t="str">
        <f t="shared" si="80"/>
        <v/>
      </c>
      <c r="AC615" s="124" t="str">
        <f t="shared" si="81"/>
        <v/>
      </c>
      <c r="AD615" s="124" t="str">
        <f t="shared" si="82"/>
        <v/>
      </c>
      <c r="AE615" s="124" t="str">
        <f t="shared" si="83"/>
        <v/>
      </c>
      <c r="AF615" s="97"/>
      <c r="AG615" s="97"/>
      <c r="AH615" s="97"/>
      <c r="AI615" s="97"/>
      <c r="AJ615" s="97"/>
      <c r="AK615" s="97"/>
      <c r="AM615" s="101">
        <v>1</v>
      </c>
    </row>
    <row r="616" spans="1:39" ht="15.75" customHeight="1" x14ac:dyDescent="0.25">
      <c r="A616" s="97" t="s">
        <v>156</v>
      </c>
      <c r="B616" s="97" t="s">
        <v>955</v>
      </c>
      <c r="C616" s="97" t="s">
        <v>893</v>
      </c>
      <c r="D616" s="97" t="s">
        <v>301</v>
      </c>
      <c r="E616" s="97" t="s">
        <v>266</v>
      </c>
      <c r="F616" s="122">
        <v>1</v>
      </c>
      <c r="G616" s="122">
        <v>0</v>
      </c>
      <c r="H616" s="122">
        <v>3</v>
      </c>
      <c r="I616" s="97"/>
      <c r="J616" s="97" t="s">
        <v>893</v>
      </c>
      <c r="K616" s="97"/>
      <c r="L616" s="97" t="s">
        <v>920</v>
      </c>
      <c r="M616" s="97" t="s">
        <v>893</v>
      </c>
      <c r="N616" s="97" t="s">
        <v>894</v>
      </c>
      <c r="O616" s="97"/>
      <c r="P616" s="97"/>
      <c r="Q616" s="97"/>
      <c r="R616" s="124">
        <f t="shared" si="70"/>
        <v>0</v>
      </c>
      <c r="S616" s="124">
        <f t="shared" si="71"/>
        <v>0</v>
      </c>
      <c r="T616" s="124">
        <f t="shared" si="72"/>
        <v>0</v>
      </c>
      <c r="U616" s="124">
        <f t="shared" si="73"/>
        <v>0</v>
      </c>
      <c r="V616" s="124">
        <f t="shared" si="74"/>
        <v>0</v>
      </c>
      <c r="W616" s="124">
        <f t="shared" si="75"/>
        <v>0</v>
      </c>
      <c r="X616" s="124">
        <f t="shared" si="76"/>
        <v>0</v>
      </c>
      <c r="Y616" s="124">
        <f t="shared" si="77"/>
        <v>0</v>
      </c>
      <c r="Z616" s="124">
        <f t="shared" si="78"/>
        <v>0</v>
      </c>
      <c r="AA616" s="124">
        <f t="shared" si="79"/>
        <v>0</v>
      </c>
      <c r="AB616" s="124" t="str">
        <f t="shared" si="80"/>
        <v/>
      </c>
      <c r="AC616" s="124" t="str">
        <f t="shared" si="81"/>
        <v/>
      </c>
      <c r="AD616" s="124" t="str">
        <f t="shared" si="82"/>
        <v/>
      </c>
      <c r="AE616" s="124" t="str">
        <f t="shared" si="83"/>
        <v/>
      </c>
      <c r="AF616" s="97"/>
      <c r="AG616" s="97"/>
      <c r="AH616" s="97"/>
      <c r="AI616" s="97"/>
      <c r="AJ616" s="97"/>
      <c r="AK616" s="97"/>
      <c r="AM616" s="101">
        <v>1</v>
      </c>
    </row>
    <row r="617" spans="1:39" ht="15.75" customHeight="1" x14ac:dyDescent="0.25">
      <c r="A617" s="97" t="s">
        <v>156</v>
      </c>
      <c r="B617" s="97" t="s">
        <v>956</v>
      </c>
      <c r="C617" s="97" t="s">
        <v>922</v>
      </c>
      <c r="D617" s="97" t="s">
        <v>301</v>
      </c>
      <c r="E617" s="97" t="s">
        <v>266</v>
      </c>
      <c r="F617" s="122">
        <v>1</v>
      </c>
      <c r="G617" s="122">
        <v>0</v>
      </c>
      <c r="H617" s="122">
        <v>3</v>
      </c>
      <c r="I617" s="97"/>
      <c r="J617" s="97" t="s">
        <v>922</v>
      </c>
      <c r="K617" s="97"/>
      <c r="L617" s="97" t="s">
        <v>923</v>
      </c>
      <c r="M617" s="97" t="s">
        <v>922</v>
      </c>
      <c r="N617" s="97"/>
      <c r="O617" s="97"/>
      <c r="P617" s="97"/>
      <c r="Q617" s="97"/>
      <c r="R617" s="124">
        <f t="shared" si="70"/>
        <v>0</v>
      </c>
      <c r="S617" s="124">
        <f t="shared" si="71"/>
        <v>0</v>
      </c>
      <c r="T617" s="124">
        <f t="shared" si="72"/>
        <v>0</v>
      </c>
      <c r="U617" s="124">
        <f t="shared" si="73"/>
        <v>0</v>
      </c>
      <c r="V617" s="124">
        <f t="shared" si="74"/>
        <v>0</v>
      </c>
      <c r="W617" s="124">
        <f t="shared" si="75"/>
        <v>0</v>
      </c>
      <c r="X617" s="124">
        <f t="shared" si="76"/>
        <v>0</v>
      </c>
      <c r="Y617" s="124">
        <f t="shared" si="77"/>
        <v>0</v>
      </c>
      <c r="Z617" s="124">
        <f t="shared" si="78"/>
        <v>0</v>
      </c>
      <c r="AA617" s="124">
        <f t="shared" si="79"/>
        <v>0</v>
      </c>
      <c r="AB617" s="124" t="str">
        <f t="shared" si="80"/>
        <v/>
      </c>
      <c r="AC617" s="124" t="str">
        <f t="shared" si="81"/>
        <v/>
      </c>
      <c r="AD617" s="124" t="str">
        <f t="shared" si="82"/>
        <v/>
      </c>
      <c r="AE617" s="124" t="str">
        <f t="shared" si="83"/>
        <v/>
      </c>
      <c r="AF617" s="97"/>
      <c r="AG617" s="97"/>
      <c r="AH617" s="97"/>
      <c r="AI617" s="97"/>
      <c r="AJ617" s="97"/>
      <c r="AK617" s="97"/>
      <c r="AM617" s="101">
        <v>1</v>
      </c>
    </row>
    <row r="618" spans="1:39" ht="15.75" customHeight="1" x14ac:dyDescent="0.25">
      <c r="A618" s="97" t="s">
        <v>156</v>
      </c>
      <c r="B618" s="97" t="s">
        <v>957</v>
      </c>
      <c r="C618" s="97" t="s">
        <v>925</v>
      </c>
      <c r="D618" s="97" t="s">
        <v>301</v>
      </c>
      <c r="E618" s="97" t="s">
        <v>266</v>
      </c>
      <c r="F618" s="122">
        <v>2</v>
      </c>
      <c r="G618" s="122">
        <v>0</v>
      </c>
      <c r="H618" s="122">
        <v>2</v>
      </c>
      <c r="I618" s="97"/>
      <c r="J618" s="97" t="s">
        <v>925</v>
      </c>
      <c r="K618" s="97"/>
      <c r="L618" s="97" t="s">
        <v>926</v>
      </c>
      <c r="M618" s="97" t="s">
        <v>925</v>
      </c>
      <c r="N618" s="97" t="s">
        <v>903</v>
      </c>
      <c r="O618" s="97" t="s">
        <v>904</v>
      </c>
      <c r="P618" s="97" t="s">
        <v>927</v>
      </c>
      <c r="Q618" s="97" t="s">
        <v>928</v>
      </c>
      <c r="R618" s="124">
        <f t="shared" si="70"/>
        <v>0</v>
      </c>
      <c r="S618" s="124">
        <f t="shared" si="71"/>
        <v>0</v>
      </c>
      <c r="T618" s="124">
        <f t="shared" si="72"/>
        <v>0</v>
      </c>
      <c r="U618" s="124">
        <f t="shared" si="73"/>
        <v>0</v>
      </c>
      <c r="V618" s="124">
        <f t="shared" si="74"/>
        <v>0</v>
      </c>
      <c r="W618" s="124">
        <f t="shared" si="75"/>
        <v>0</v>
      </c>
      <c r="X618" s="124">
        <f t="shared" si="76"/>
        <v>0</v>
      </c>
      <c r="Y618" s="124">
        <f t="shared" si="77"/>
        <v>0</v>
      </c>
      <c r="Z618" s="124">
        <f t="shared" si="78"/>
        <v>0</v>
      </c>
      <c r="AA618" s="124">
        <f t="shared" si="79"/>
        <v>0</v>
      </c>
      <c r="AB618" s="124" t="str">
        <f t="shared" si="80"/>
        <v/>
      </c>
      <c r="AC618" s="124" t="str">
        <f t="shared" si="81"/>
        <v/>
      </c>
      <c r="AD618" s="124" t="str">
        <f t="shared" si="82"/>
        <v/>
      </c>
      <c r="AE618" s="124" t="str">
        <f t="shared" si="83"/>
        <v/>
      </c>
      <c r="AF618" s="97"/>
      <c r="AG618" s="97"/>
      <c r="AH618" s="97"/>
      <c r="AI618" s="97"/>
      <c r="AJ618" s="97"/>
      <c r="AK618" s="97"/>
      <c r="AM618" s="101">
        <v>1</v>
      </c>
    </row>
    <row r="619" spans="1:39" ht="15.75" customHeight="1" x14ac:dyDescent="0.25">
      <c r="A619" s="97" t="s">
        <v>156</v>
      </c>
      <c r="B619" s="97" t="s">
        <v>958</v>
      </c>
      <c r="C619" s="97" t="s">
        <v>930</v>
      </c>
      <c r="D619" s="97" t="s">
        <v>301</v>
      </c>
      <c r="E619" s="97" t="s">
        <v>266</v>
      </c>
      <c r="F619" s="122">
        <v>2</v>
      </c>
      <c r="G619" s="122">
        <v>0</v>
      </c>
      <c r="H619" s="122">
        <v>2</v>
      </c>
      <c r="I619" s="97"/>
      <c r="J619" s="97" t="s">
        <v>930</v>
      </c>
      <c r="K619" s="97"/>
      <c r="L619" s="97" t="s">
        <v>931</v>
      </c>
      <c r="M619" s="97" t="s">
        <v>930</v>
      </c>
      <c r="N619" s="97" t="s">
        <v>932</v>
      </c>
      <c r="O619" s="97" t="s">
        <v>933</v>
      </c>
      <c r="P619" s="97" t="s">
        <v>934</v>
      </c>
      <c r="Q619" s="97" t="s">
        <v>305</v>
      </c>
      <c r="R619" s="124">
        <f t="shared" si="70"/>
        <v>0</v>
      </c>
      <c r="S619" s="124">
        <f t="shared" si="71"/>
        <v>0</v>
      </c>
      <c r="T619" s="124">
        <f t="shared" si="72"/>
        <v>0</v>
      </c>
      <c r="U619" s="124">
        <f t="shared" si="73"/>
        <v>0</v>
      </c>
      <c r="V619" s="124">
        <f t="shared" si="74"/>
        <v>0</v>
      </c>
      <c r="W619" s="124">
        <f t="shared" si="75"/>
        <v>0</v>
      </c>
      <c r="X619" s="124">
        <f t="shared" si="76"/>
        <v>0</v>
      </c>
      <c r="Y619" s="124">
        <f t="shared" si="77"/>
        <v>0</v>
      </c>
      <c r="Z619" s="124">
        <f t="shared" si="78"/>
        <v>0</v>
      </c>
      <c r="AA619" s="124">
        <f t="shared" si="79"/>
        <v>0</v>
      </c>
      <c r="AB619" s="124" t="str">
        <f t="shared" si="80"/>
        <v/>
      </c>
      <c r="AC619" s="124" t="str">
        <f t="shared" si="81"/>
        <v/>
      </c>
      <c r="AD619" s="124" t="str">
        <f t="shared" si="82"/>
        <v/>
      </c>
      <c r="AE619" s="124" t="str">
        <f t="shared" si="83"/>
        <v/>
      </c>
      <c r="AF619" s="97"/>
      <c r="AG619" s="97"/>
      <c r="AH619" s="97"/>
      <c r="AI619" s="97"/>
      <c r="AJ619" s="97"/>
      <c r="AK619" s="97"/>
      <c r="AM619" s="101">
        <v>1</v>
      </c>
    </row>
    <row r="620" spans="1:39" ht="15.75" customHeight="1" x14ac:dyDescent="0.25">
      <c r="A620" s="97" t="s">
        <v>156</v>
      </c>
      <c r="B620" s="97" t="s">
        <v>959</v>
      </c>
      <c r="C620" s="97" t="s">
        <v>936</v>
      </c>
      <c r="D620" s="97" t="s">
        <v>301</v>
      </c>
      <c r="E620" s="97" t="s">
        <v>266</v>
      </c>
      <c r="F620" s="122">
        <v>3</v>
      </c>
      <c r="G620" s="122">
        <v>0</v>
      </c>
      <c r="H620" s="122">
        <v>2</v>
      </c>
      <c r="I620" s="97"/>
      <c r="J620" s="97" t="s">
        <v>936</v>
      </c>
      <c r="K620" s="97"/>
      <c r="L620" s="97" t="s">
        <v>937</v>
      </c>
      <c r="M620" s="97" t="s">
        <v>936</v>
      </c>
      <c r="N620" s="97" t="s">
        <v>915</v>
      </c>
      <c r="O620" s="97" t="s">
        <v>916</v>
      </c>
      <c r="P620" s="97" t="s">
        <v>938</v>
      </c>
      <c r="Q620" s="97" t="s">
        <v>939</v>
      </c>
      <c r="R620" s="124">
        <f t="shared" si="70"/>
        <v>0</v>
      </c>
      <c r="S620" s="124">
        <f t="shared" si="71"/>
        <v>0</v>
      </c>
      <c r="T620" s="124">
        <f t="shared" si="72"/>
        <v>0</v>
      </c>
      <c r="U620" s="124">
        <f t="shared" si="73"/>
        <v>1</v>
      </c>
      <c r="V620" s="124">
        <f t="shared" si="74"/>
        <v>0</v>
      </c>
      <c r="W620" s="124">
        <f t="shared" si="75"/>
        <v>0</v>
      </c>
      <c r="X620" s="124">
        <f t="shared" si="76"/>
        <v>0</v>
      </c>
      <c r="Y620" s="124">
        <f t="shared" si="77"/>
        <v>0</v>
      </c>
      <c r="Z620" s="124">
        <f t="shared" si="78"/>
        <v>0</v>
      </c>
      <c r="AA620" s="124">
        <f t="shared" si="79"/>
        <v>0</v>
      </c>
      <c r="AB620" s="124" t="str">
        <f t="shared" si="80"/>
        <v/>
      </c>
      <c r="AC620" s="124" t="str">
        <f t="shared" si="81"/>
        <v/>
      </c>
      <c r="AD620" s="124" t="str">
        <f t="shared" si="82"/>
        <v/>
      </c>
      <c r="AE620" s="124" t="str">
        <f t="shared" si="83"/>
        <v/>
      </c>
      <c r="AF620" s="97"/>
      <c r="AG620" s="97"/>
      <c r="AH620" s="97"/>
      <c r="AI620" s="97"/>
      <c r="AJ620" s="97"/>
      <c r="AK620" s="97"/>
      <c r="AM620" s="101">
        <v>1</v>
      </c>
    </row>
    <row r="621" spans="1:39" ht="15.75" customHeight="1" x14ac:dyDescent="0.25">
      <c r="A621" s="97" t="s">
        <v>157</v>
      </c>
      <c r="B621" s="97" t="s">
        <v>960</v>
      </c>
      <c r="C621" s="97" t="s">
        <v>891</v>
      </c>
      <c r="D621" s="97" t="s">
        <v>265</v>
      </c>
      <c r="E621" s="97" t="s">
        <v>266</v>
      </c>
      <c r="F621" s="122">
        <v>1</v>
      </c>
      <c r="G621" s="122">
        <v>3</v>
      </c>
      <c r="H621" s="122">
        <v>0</v>
      </c>
      <c r="I621" s="97" t="s">
        <v>891</v>
      </c>
      <c r="J621" s="97"/>
      <c r="K621" s="97" t="s">
        <v>892</v>
      </c>
      <c r="L621" s="97"/>
      <c r="M621" s="97" t="s">
        <v>891</v>
      </c>
      <c r="N621" s="97" t="s">
        <v>893</v>
      </c>
      <c r="O621" s="97" t="s">
        <v>894</v>
      </c>
      <c r="P621" s="97"/>
      <c r="Q621" s="97"/>
      <c r="R621" s="124">
        <f t="shared" si="70"/>
        <v>0</v>
      </c>
      <c r="S621" s="124">
        <f t="shared" si="71"/>
        <v>0</v>
      </c>
      <c r="T621" s="124">
        <f t="shared" si="72"/>
        <v>0</v>
      </c>
      <c r="U621" s="124">
        <f t="shared" si="73"/>
        <v>0</v>
      </c>
      <c r="V621" s="124">
        <f t="shared" si="74"/>
        <v>0</v>
      </c>
      <c r="W621" s="124">
        <f t="shared" si="75"/>
        <v>0</v>
      </c>
      <c r="X621" s="124">
        <f t="shared" si="76"/>
        <v>0</v>
      </c>
      <c r="Y621" s="124">
        <f t="shared" si="77"/>
        <v>0</v>
      </c>
      <c r="Z621" s="124">
        <f t="shared" si="78"/>
        <v>0</v>
      </c>
      <c r="AA621" s="124">
        <f t="shared" si="79"/>
        <v>0</v>
      </c>
      <c r="AB621" s="124" t="str">
        <f t="shared" si="80"/>
        <v/>
      </c>
      <c r="AC621" s="124" t="str">
        <f t="shared" si="81"/>
        <v/>
      </c>
      <c r="AD621" s="124" t="str">
        <f t="shared" si="82"/>
        <v/>
      </c>
      <c r="AE621" s="124" t="str">
        <f t="shared" si="83"/>
        <v/>
      </c>
      <c r="AF621" s="97"/>
      <c r="AG621" s="97"/>
      <c r="AH621" s="97"/>
      <c r="AI621" s="97"/>
      <c r="AJ621" s="97"/>
      <c r="AK621" s="97"/>
      <c r="AM621" s="101">
        <v>1</v>
      </c>
    </row>
    <row r="622" spans="1:39" ht="15.75" customHeight="1" x14ac:dyDescent="0.25">
      <c r="A622" s="97" t="s">
        <v>157</v>
      </c>
      <c r="B622" s="97" t="s">
        <v>961</v>
      </c>
      <c r="C622" s="97" t="s">
        <v>896</v>
      </c>
      <c r="D622" s="97" t="s">
        <v>265</v>
      </c>
      <c r="E622" s="97" t="s">
        <v>266</v>
      </c>
      <c r="F622" s="122">
        <v>1</v>
      </c>
      <c r="G622" s="122">
        <v>3</v>
      </c>
      <c r="H622" s="122">
        <v>0</v>
      </c>
      <c r="I622" s="97" t="s">
        <v>896</v>
      </c>
      <c r="J622" s="97"/>
      <c r="K622" s="97" t="s">
        <v>897</v>
      </c>
      <c r="L622" s="97"/>
      <c r="M622" s="97" t="s">
        <v>896</v>
      </c>
      <c r="N622" s="97" t="s">
        <v>898</v>
      </c>
      <c r="O622" s="97" t="s">
        <v>899</v>
      </c>
      <c r="P622" s="97"/>
      <c r="Q622" s="97"/>
      <c r="R622" s="124">
        <f t="shared" si="70"/>
        <v>0</v>
      </c>
      <c r="S622" s="124">
        <f t="shared" si="71"/>
        <v>0</v>
      </c>
      <c r="T622" s="124">
        <f t="shared" si="72"/>
        <v>0</v>
      </c>
      <c r="U622" s="124">
        <f t="shared" si="73"/>
        <v>0</v>
      </c>
      <c r="V622" s="124">
        <f t="shared" si="74"/>
        <v>0</v>
      </c>
      <c r="W622" s="124">
        <f t="shared" si="75"/>
        <v>0</v>
      </c>
      <c r="X622" s="124">
        <f t="shared" si="76"/>
        <v>0</v>
      </c>
      <c r="Y622" s="124">
        <f t="shared" si="77"/>
        <v>0</v>
      </c>
      <c r="Z622" s="124">
        <f t="shared" si="78"/>
        <v>0</v>
      </c>
      <c r="AA622" s="124">
        <f t="shared" si="79"/>
        <v>0</v>
      </c>
      <c r="AB622" s="124" t="str">
        <f t="shared" si="80"/>
        <v/>
      </c>
      <c r="AC622" s="124" t="str">
        <f t="shared" si="81"/>
        <v/>
      </c>
      <c r="AD622" s="124" t="str">
        <f t="shared" si="82"/>
        <v/>
      </c>
      <c r="AE622" s="124" t="str">
        <f t="shared" si="83"/>
        <v/>
      </c>
      <c r="AF622" s="97"/>
      <c r="AG622" s="97"/>
      <c r="AH622" s="97"/>
      <c r="AI622" s="97"/>
      <c r="AJ622" s="97"/>
      <c r="AK622" s="97"/>
      <c r="AM622" s="101">
        <v>1</v>
      </c>
    </row>
    <row r="623" spans="1:39" ht="15.75" customHeight="1" x14ac:dyDescent="0.25">
      <c r="A623" s="97" t="s">
        <v>157</v>
      </c>
      <c r="B623" s="97" t="s">
        <v>962</v>
      </c>
      <c r="C623" s="97" t="s">
        <v>901</v>
      </c>
      <c r="D623" s="97" t="s">
        <v>265</v>
      </c>
      <c r="E623" s="97" t="s">
        <v>266</v>
      </c>
      <c r="F623" s="122">
        <v>2</v>
      </c>
      <c r="G623" s="122">
        <v>2</v>
      </c>
      <c r="H623" s="122">
        <v>0</v>
      </c>
      <c r="I623" s="97" t="s">
        <v>901</v>
      </c>
      <c r="J623" s="97"/>
      <c r="K623" s="97" t="s">
        <v>902</v>
      </c>
      <c r="L623" s="97"/>
      <c r="M623" s="97" t="s">
        <v>901</v>
      </c>
      <c r="N623" s="97" t="s">
        <v>903</v>
      </c>
      <c r="O623" s="97" t="s">
        <v>904</v>
      </c>
      <c r="P623" s="97" t="s">
        <v>905</v>
      </c>
      <c r="Q623" s="97" t="s">
        <v>906</v>
      </c>
      <c r="R623" s="124">
        <f t="shared" si="70"/>
        <v>0</v>
      </c>
      <c r="S623" s="124">
        <f t="shared" si="71"/>
        <v>0</v>
      </c>
      <c r="T623" s="124">
        <f t="shared" si="72"/>
        <v>0</v>
      </c>
      <c r="U623" s="124">
        <f t="shared" si="73"/>
        <v>0</v>
      </c>
      <c r="V623" s="124">
        <f t="shared" si="74"/>
        <v>0</v>
      </c>
      <c r="W623" s="124">
        <f t="shared" si="75"/>
        <v>0</v>
      </c>
      <c r="X623" s="124">
        <f t="shared" si="76"/>
        <v>0</v>
      </c>
      <c r="Y623" s="124">
        <f t="shared" si="77"/>
        <v>0</v>
      </c>
      <c r="Z623" s="124">
        <f t="shared" si="78"/>
        <v>0</v>
      </c>
      <c r="AA623" s="124">
        <f t="shared" si="79"/>
        <v>0</v>
      </c>
      <c r="AB623" s="124" t="str">
        <f t="shared" si="80"/>
        <v/>
      </c>
      <c r="AC623" s="124" t="str">
        <f t="shared" si="81"/>
        <v/>
      </c>
      <c r="AD623" s="124" t="str">
        <f t="shared" si="82"/>
        <v/>
      </c>
      <c r="AE623" s="124" t="str">
        <f t="shared" si="83"/>
        <v/>
      </c>
      <c r="AF623" s="97"/>
      <c r="AG623" s="97"/>
      <c r="AH623" s="97"/>
      <c r="AI623" s="97"/>
      <c r="AJ623" s="97"/>
      <c r="AK623" s="97"/>
      <c r="AM623" s="101">
        <v>1</v>
      </c>
    </row>
    <row r="624" spans="1:39" ht="15.75" customHeight="1" x14ac:dyDescent="0.25">
      <c r="A624" s="97" t="s">
        <v>157</v>
      </c>
      <c r="B624" s="97" t="s">
        <v>963</v>
      </c>
      <c r="C624" s="97" t="s">
        <v>908</v>
      </c>
      <c r="D624" s="97" t="s">
        <v>265</v>
      </c>
      <c r="E624" s="97" t="s">
        <v>266</v>
      </c>
      <c r="F624" s="122">
        <v>2</v>
      </c>
      <c r="G624" s="122">
        <v>2</v>
      </c>
      <c r="H624" s="122">
        <v>0</v>
      </c>
      <c r="I624" s="97" t="s">
        <v>908</v>
      </c>
      <c r="J624" s="97"/>
      <c r="K624" s="97" t="s">
        <v>909</v>
      </c>
      <c r="L624" s="97"/>
      <c r="M624" s="97" t="s">
        <v>908</v>
      </c>
      <c r="N624" s="97" t="s">
        <v>556</v>
      </c>
      <c r="O624" s="97" t="s">
        <v>557</v>
      </c>
      <c r="P624" s="97" t="s">
        <v>910</v>
      </c>
      <c r="Q624" s="97" t="s">
        <v>911</v>
      </c>
      <c r="R624" s="124">
        <f t="shared" si="70"/>
        <v>0</v>
      </c>
      <c r="S624" s="124">
        <f t="shared" si="71"/>
        <v>0</v>
      </c>
      <c r="T624" s="124">
        <f t="shared" si="72"/>
        <v>0</v>
      </c>
      <c r="U624" s="124">
        <f t="shared" si="73"/>
        <v>0</v>
      </c>
      <c r="V624" s="124">
        <f t="shared" si="74"/>
        <v>0</v>
      </c>
      <c r="W624" s="124">
        <f t="shared" si="75"/>
        <v>0</v>
      </c>
      <c r="X624" s="124">
        <f t="shared" si="76"/>
        <v>0</v>
      </c>
      <c r="Y624" s="124">
        <f t="shared" si="77"/>
        <v>0</v>
      </c>
      <c r="Z624" s="124">
        <f t="shared" si="78"/>
        <v>0</v>
      </c>
      <c r="AA624" s="124">
        <f t="shared" si="79"/>
        <v>0</v>
      </c>
      <c r="AB624" s="124" t="str">
        <f t="shared" si="80"/>
        <v/>
      </c>
      <c r="AC624" s="124" t="str">
        <f t="shared" si="81"/>
        <v/>
      </c>
      <c r="AD624" s="124" t="str">
        <f t="shared" si="82"/>
        <v/>
      </c>
      <c r="AE624" s="124" t="str">
        <f t="shared" si="83"/>
        <v/>
      </c>
      <c r="AF624" s="97"/>
      <c r="AG624" s="97"/>
      <c r="AH624" s="97"/>
      <c r="AI624" s="97"/>
      <c r="AJ624" s="97"/>
      <c r="AK624" s="97"/>
      <c r="AM624" s="101">
        <v>1</v>
      </c>
    </row>
    <row r="625" spans="1:39" ht="15.75" customHeight="1" x14ac:dyDescent="0.25">
      <c r="A625" s="97" t="s">
        <v>157</v>
      </c>
      <c r="B625" s="97" t="s">
        <v>964</v>
      </c>
      <c r="C625" s="97" t="s">
        <v>913</v>
      </c>
      <c r="D625" s="97" t="s">
        <v>265</v>
      </c>
      <c r="E625" s="97" t="s">
        <v>266</v>
      </c>
      <c r="F625" s="122">
        <v>3</v>
      </c>
      <c r="G625" s="122">
        <v>2</v>
      </c>
      <c r="H625" s="122">
        <v>0</v>
      </c>
      <c r="I625" s="97" t="s">
        <v>913</v>
      </c>
      <c r="J625" s="97"/>
      <c r="K625" s="97" t="s">
        <v>914</v>
      </c>
      <c r="L625" s="97"/>
      <c r="M625" s="97" t="s">
        <v>913</v>
      </c>
      <c r="N625" s="97" t="s">
        <v>915</v>
      </c>
      <c r="O625" s="97" t="s">
        <v>916</v>
      </c>
      <c r="P625" s="97" t="s">
        <v>917</v>
      </c>
      <c r="Q625" s="97" t="s">
        <v>918</v>
      </c>
      <c r="R625" s="124">
        <f t="shared" ref="R625:R688" si="84">IF($A625="","",--AND($A625=$B$4,$E625="POS",OR($D625="COMMUN",$D625="PRO")))</f>
        <v>0</v>
      </c>
      <c r="S625" s="124">
        <f t="shared" ref="S625:S688" si="85">IF($A625="","",--AND($A625=$B$4,$E625="POS",OR($D625="COMMUN",$D625="CFA")))</f>
        <v>0</v>
      </c>
      <c r="T625" s="124">
        <f t="shared" ref="T625:T688" si="86">IF($R625="","",--OR(AND($M625&lt;&gt;"",ISNUMBER(SEARCH(LOWER($M625),LOWER($B$9)))),AND($N625&lt;&gt;"",ISNUMBER(SEARCH(LOWER($N625),LOWER($B$9)))),AND($O625&lt;&gt;"",ISNUMBER(SEARCH(LOWER($O625),LOWER($B$9)))),AND($P625&lt;&gt;"",ISNUMBER(SEARCH(LOWER($P625),LOWER($B$9)))),AND($Q625&lt;&gt;"",ISNUMBER(SEARCH(LOWER($Q625),LOWER($B$9))))))</f>
        <v>1</v>
      </c>
      <c r="U625" s="124">
        <f t="shared" ref="U625:U688" si="87">IF($R625="","",--OR(AND($M625&lt;&gt;"",ISNUMBER(SEARCH(LOWER($M625),LOWER($B$9&amp;" "&amp;$B$14)))),AND($N625&lt;&gt;"",ISNUMBER(SEARCH(LOWER($N625),LOWER($B$9&amp;" "&amp;$B$14)))),AND($O625&lt;&gt;"",ISNUMBER(SEARCH(LOWER($O625),LOWER($B$9&amp;" "&amp;$B$14)))),AND($P625&lt;&gt;"",ISNUMBER(SEARCH(LOWER($P625),LOWER($B$9&amp;" "&amp;$B$14)))),AND($Q625&lt;&gt;"",ISNUMBER(SEARCH(LOWER($Q625),LOWER($B$9&amp;" "&amp;$B$14))))))</f>
        <v>1</v>
      </c>
      <c r="V625" s="124">
        <f t="shared" ref="V625:V688" si="88">IF($S625="","",--OR(AND($M625&lt;&gt;"",ISNUMBER(SEARCH(LOWER($M625),LOWER($D$9)))),AND($N625&lt;&gt;"",ISNUMBER(SEARCH(LOWER($N625),LOWER($D$9)))),AND($O625&lt;&gt;"",ISNUMBER(SEARCH(LOWER($O625),LOWER($D$9)))),AND($P625&lt;&gt;"",ISNUMBER(SEARCH(LOWER($P625),LOWER($D$9)))),AND($Q625&lt;&gt;"",ISNUMBER(SEARCH(LOWER($Q625),LOWER($D$9))))))</f>
        <v>0</v>
      </c>
      <c r="W625" s="124">
        <f t="shared" ref="W625:W688" si="89">IF($S625="","",--OR(AND($M625&lt;&gt;"",ISNUMBER(SEARCH(LOWER($M625),LOWER($D$9&amp;" "&amp;$D$14)))),AND($N625&lt;&gt;"",ISNUMBER(SEARCH(LOWER($N625),LOWER($D$9&amp;" "&amp;$D$14)))),AND($O625&lt;&gt;"",ISNUMBER(SEARCH(LOWER($O625),LOWER($D$9&amp;" "&amp;$D$14)))),AND($P625&lt;&gt;"",ISNUMBER(SEARCH(LOWER($P625),LOWER($D$9&amp;" "&amp;$D$14)))),AND($Q625&lt;&gt;"",ISNUMBER(SEARCH(LOWER($Q625),LOWER($D$9&amp;" "&amp;$D$14))))))</f>
        <v>0</v>
      </c>
      <c r="X625" s="124">
        <f t="shared" ref="X625:X688" si="90">IF($R625="","",$R625*$T625*$G625)</f>
        <v>0</v>
      </c>
      <c r="Y625" s="124">
        <f t="shared" ref="Y625:Y688" si="91">IF($R625="","",$R625*$U625*$G625)</f>
        <v>0</v>
      </c>
      <c r="Z625" s="124">
        <f t="shared" ref="Z625:Z688" si="92">IF($S625="","",$S625*$V625*$H625)</f>
        <v>0</v>
      </c>
      <c r="AA625" s="124">
        <f t="shared" ref="AA625:AA688" si="93">IF($S625="","",$S625*$W625*$H625)</f>
        <v>0</v>
      </c>
      <c r="AB625" s="124" t="str">
        <f t="shared" ref="AB625:AB688" si="94">IF(AND($R625=1,$T625=0),$F625*10000+ROW(),"")</f>
        <v/>
      </c>
      <c r="AC625" s="124" t="str">
        <f t="shared" ref="AC625:AC688" si="95">IF(AND($R625=1,$U625=0),$F625*10000+ROW(),"")</f>
        <v/>
      </c>
      <c r="AD625" s="124" t="str">
        <f t="shared" ref="AD625:AD688" si="96">IF(AND($S625=1,$V625=0),$F625*10000+ROW(),"")</f>
        <v/>
      </c>
      <c r="AE625" s="124" t="str">
        <f t="shared" ref="AE625:AE688" si="97">IF(AND($S625=1,$W625=0),$F625*10000+ROW(),"")</f>
        <v/>
      </c>
      <c r="AF625" s="97"/>
      <c r="AG625" s="97"/>
      <c r="AH625" s="97"/>
      <c r="AI625" s="97"/>
      <c r="AJ625" s="97"/>
      <c r="AK625" s="97"/>
      <c r="AM625" s="101">
        <v>1</v>
      </c>
    </row>
    <row r="626" spans="1:39" ht="15.75" customHeight="1" x14ac:dyDescent="0.25">
      <c r="A626" s="97" t="s">
        <v>157</v>
      </c>
      <c r="B626" s="97" t="s">
        <v>965</v>
      </c>
      <c r="C626" s="97" t="s">
        <v>893</v>
      </c>
      <c r="D626" s="97" t="s">
        <v>301</v>
      </c>
      <c r="E626" s="97" t="s">
        <v>266</v>
      </c>
      <c r="F626" s="122">
        <v>1</v>
      </c>
      <c r="G626" s="122">
        <v>0</v>
      </c>
      <c r="H626" s="122">
        <v>3</v>
      </c>
      <c r="I626" s="97"/>
      <c r="J626" s="97" t="s">
        <v>893</v>
      </c>
      <c r="K626" s="97"/>
      <c r="L626" s="97" t="s">
        <v>920</v>
      </c>
      <c r="M626" s="97" t="s">
        <v>893</v>
      </c>
      <c r="N626" s="97" t="s">
        <v>894</v>
      </c>
      <c r="O626" s="97"/>
      <c r="P626" s="97"/>
      <c r="Q626" s="97"/>
      <c r="R626" s="124">
        <f t="shared" si="84"/>
        <v>0</v>
      </c>
      <c r="S626" s="124">
        <f t="shared" si="85"/>
        <v>0</v>
      </c>
      <c r="T626" s="124">
        <f t="shared" si="86"/>
        <v>0</v>
      </c>
      <c r="U626" s="124">
        <f t="shared" si="87"/>
        <v>0</v>
      </c>
      <c r="V626" s="124">
        <f t="shared" si="88"/>
        <v>0</v>
      </c>
      <c r="W626" s="124">
        <f t="shared" si="89"/>
        <v>0</v>
      </c>
      <c r="X626" s="124">
        <f t="shared" si="90"/>
        <v>0</v>
      </c>
      <c r="Y626" s="124">
        <f t="shared" si="91"/>
        <v>0</v>
      </c>
      <c r="Z626" s="124">
        <f t="shared" si="92"/>
        <v>0</v>
      </c>
      <c r="AA626" s="124">
        <f t="shared" si="93"/>
        <v>0</v>
      </c>
      <c r="AB626" s="124" t="str">
        <f t="shared" si="94"/>
        <v/>
      </c>
      <c r="AC626" s="124" t="str">
        <f t="shared" si="95"/>
        <v/>
      </c>
      <c r="AD626" s="124" t="str">
        <f t="shared" si="96"/>
        <v/>
      </c>
      <c r="AE626" s="124" t="str">
        <f t="shared" si="97"/>
        <v/>
      </c>
      <c r="AF626" s="97"/>
      <c r="AG626" s="97"/>
      <c r="AH626" s="97"/>
      <c r="AI626" s="97"/>
      <c r="AJ626" s="97"/>
      <c r="AK626" s="97"/>
      <c r="AM626" s="101">
        <v>1</v>
      </c>
    </row>
    <row r="627" spans="1:39" ht="15.75" customHeight="1" x14ac:dyDescent="0.25">
      <c r="A627" s="97" t="s">
        <v>157</v>
      </c>
      <c r="B627" s="97" t="s">
        <v>966</v>
      </c>
      <c r="C627" s="97" t="s">
        <v>922</v>
      </c>
      <c r="D627" s="97" t="s">
        <v>301</v>
      </c>
      <c r="E627" s="97" t="s">
        <v>266</v>
      </c>
      <c r="F627" s="122">
        <v>1</v>
      </c>
      <c r="G627" s="122">
        <v>0</v>
      </c>
      <c r="H627" s="122">
        <v>3</v>
      </c>
      <c r="I627" s="97"/>
      <c r="J627" s="97" t="s">
        <v>922</v>
      </c>
      <c r="K627" s="97"/>
      <c r="L627" s="97" t="s">
        <v>923</v>
      </c>
      <c r="M627" s="97" t="s">
        <v>922</v>
      </c>
      <c r="N627" s="97"/>
      <c r="O627" s="97"/>
      <c r="P627" s="97"/>
      <c r="Q627" s="97"/>
      <c r="R627" s="124">
        <f t="shared" si="84"/>
        <v>0</v>
      </c>
      <c r="S627" s="124">
        <f t="shared" si="85"/>
        <v>0</v>
      </c>
      <c r="T627" s="124">
        <f t="shared" si="86"/>
        <v>0</v>
      </c>
      <c r="U627" s="124">
        <f t="shared" si="87"/>
        <v>0</v>
      </c>
      <c r="V627" s="124">
        <f t="shared" si="88"/>
        <v>0</v>
      </c>
      <c r="W627" s="124">
        <f t="shared" si="89"/>
        <v>0</v>
      </c>
      <c r="X627" s="124">
        <f t="shared" si="90"/>
        <v>0</v>
      </c>
      <c r="Y627" s="124">
        <f t="shared" si="91"/>
        <v>0</v>
      </c>
      <c r="Z627" s="124">
        <f t="shared" si="92"/>
        <v>0</v>
      </c>
      <c r="AA627" s="124">
        <f t="shared" si="93"/>
        <v>0</v>
      </c>
      <c r="AB627" s="124" t="str">
        <f t="shared" si="94"/>
        <v/>
      </c>
      <c r="AC627" s="124" t="str">
        <f t="shared" si="95"/>
        <v/>
      </c>
      <c r="AD627" s="124" t="str">
        <f t="shared" si="96"/>
        <v/>
      </c>
      <c r="AE627" s="124" t="str">
        <f t="shared" si="97"/>
        <v/>
      </c>
      <c r="AF627" s="97"/>
      <c r="AG627" s="97"/>
      <c r="AH627" s="97"/>
      <c r="AI627" s="97"/>
      <c r="AJ627" s="97"/>
      <c r="AK627" s="97"/>
      <c r="AM627" s="101">
        <v>1</v>
      </c>
    </row>
    <row r="628" spans="1:39" ht="15.75" customHeight="1" x14ac:dyDescent="0.25">
      <c r="A628" s="97" t="s">
        <v>157</v>
      </c>
      <c r="B628" s="97" t="s">
        <v>967</v>
      </c>
      <c r="C628" s="97" t="s">
        <v>925</v>
      </c>
      <c r="D628" s="97" t="s">
        <v>301</v>
      </c>
      <c r="E628" s="97" t="s">
        <v>266</v>
      </c>
      <c r="F628" s="122">
        <v>2</v>
      </c>
      <c r="G628" s="122">
        <v>0</v>
      </c>
      <c r="H628" s="122">
        <v>2</v>
      </c>
      <c r="I628" s="97"/>
      <c r="J628" s="97" t="s">
        <v>925</v>
      </c>
      <c r="K628" s="97"/>
      <c r="L628" s="97" t="s">
        <v>926</v>
      </c>
      <c r="M628" s="97" t="s">
        <v>925</v>
      </c>
      <c r="N628" s="97" t="s">
        <v>903</v>
      </c>
      <c r="O628" s="97" t="s">
        <v>904</v>
      </c>
      <c r="P628" s="97" t="s">
        <v>927</v>
      </c>
      <c r="Q628" s="97" t="s">
        <v>928</v>
      </c>
      <c r="R628" s="124">
        <f t="shared" si="84"/>
        <v>0</v>
      </c>
      <c r="S628" s="124">
        <f t="shared" si="85"/>
        <v>0</v>
      </c>
      <c r="T628" s="124">
        <f t="shared" si="86"/>
        <v>0</v>
      </c>
      <c r="U628" s="124">
        <f t="shared" si="87"/>
        <v>0</v>
      </c>
      <c r="V628" s="124">
        <f t="shared" si="88"/>
        <v>0</v>
      </c>
      <c r="W628" s="124">
        <f t="shared" si="89"/>
        <v>0</v>
      </c>
      <c r="X628" s="124">
        <f t="shared" si="90"/>
        <v>0</v>
      </c>
      <c r="Y628" s="124">
        <f t="shared" si="91"/>
        <v>0</v>
      </c>
      <c r="Z628" s="124">
        <f t="shared" si="92"/>
        <v>0</v>
      </c>
      <c r="AA628" s="124">
        <f t="shared" si="93"/>
        <v>0</v>
      </c>
      <c r="AB628" s="124" t="str">
        <f t="shared" si="94"/>
        <v/>
      </c>
      <c r="AC628" s="124" t="str">
        <f t="shared" si="95"/>
        <v/>
      </c>
      <c r="AD628" s="124" t="str">
        <f t="shared" si="96"/>
        <v/>
      </c>
      <c r="AE628" s="124" t="str">
        <f t="shared" si="97"/>
        <v/>
      </c>
      <c r="AF628" s="97"/>
      <c r="AG628" s="97"/>
      <c r="AH628" s="97"/>
      <c r="AI628" s="97"/>
      <c r="AJ628" s="97"/>
      <c r="AK628" s="97"/>
      <c r="AM628" s="101">
        <v>1</v>
      </c>
    </row>
    <row r="629" spans="1:39" ht="15.75" customHeight="1" x14ac:dyDescent="0.25">
      <c r="A629" s="97" t="s">
        <v>157</v>
      </c>
      <c r="B629" s="97" t="s">
        <v>968</v>
      </c>
      <c r="C629" s="97" t="s">
        <v>930</v>
      </c>
      <c r="D629" s="97" t="s">
        <v>301</v>
      </c>
      <c r="E629" s="97" t="s">
        <v>266</v>
      </c>
      <c r="F629" s="122">
        <v>2</v>
      </c>
      <c r="G629" s="122">
        <v>0</v>
      </c>
      <c r="H629" s="122">
        <v>2</v>
      </c>
      <c r="I629" s="97"/>
      <c r="J629" s="97" t="s">
        <v>930</v>
      </c>
      <c r="K629" s="97"/>
      <c r="L629" s="97" t="s">
        <v>931</v>
      </c>
      <c r="M629" s="97" t="s">
        <v>930</v>
      </c>
      <c r="N629" s="97" t="s">
        <v>932</v>
      </c>
      <c r="O629" s="97" t="s">
        <v>933</v>
      </c>
      <c r="P629" s="97" t="s">
        <v>934</v>
      </c>
      <c r="Q629" s="97" t="s">
        <v>305</v>
      </c>
      <c r="R629" s="124">
        <f t="shared" si="84"/>
        <v>0</v>
      </c>
      <c r="S629" s="124">
        <f t="shared" si="85"/>
        <v>0</v>
      </c>
      <c r="T629" s="124">
        <f t="shared" si="86"/>
        <v>0</v>
      </c>
      <c r="U629" s="124">
        <f t="shared" si="87"/>
        <v>0</v>
      </c>
      <c r="V629" s="124">
        <f t="shared" si="88"/>
        <v>0</v>
      </c>
      <c r="W629" s="124">
        <f t="shared" si="89"/>
        <v>0</v>
      </c>
      <c r="X629" s="124">
        <f t="shared" si="90"/>
        <v>0</v>
      </c>
      <c r="Y629" s="124">
        <f t="shared" si="91"/>
        <v>0</v>
      </c>
      <c r="Z629" s="124">
        <f t="shared" si="92"/>
        <v>0</v>
      </c>
      <c r="AA629" s="124">
        <f t="shared" si="93"/>
        <v>0</v>
      </c>
      <c r="AB629" s="124" t="str">
        <f t="shared" si="94"/>
        <v/>
      </c>
      <c r="AC629" s="124" t="str">
        <f t="shared" si="95"/>
        <v/>
      </c>
      <c r="AD629" s="124" t="str">
        <f t="shared" si="96"/>
        <v/>
      </c>
      <c r="AE629" s="124" t="str">
        <f t="shared" si="97"/>
        <v/>
      </c>
      <c r="AF629" s="97"/>
      <c r="AG629" s="97"/>
      <c r="AH629" s="97"/>
      <c r="AI629" s="97"/>
      <c r="AJ629" s="97"/>
      <c r="AK629" s="97"/>
      <c r="AM629" s="101">
        <v>1</v>
      </c>
    </row>
    <row r="630" spans="1:39" ht="15.75" customHeight="1" x14ac:dyDescent="0.25">
      <c r="A630" s="97" t="s">
        <v>157</v>
      </c>
      <c r="B630" s="97" t="s">
        <v>969</v>
      </c>
      <c r="C630" s="97" t="s">
        <v>936</v>
      </c>
      <c r="D630" s="97" t="s">
        <v>301</v>
      </c>
      <c r="E630" s="97" t="s">
        <v>266</v>
      </c>
      <c r="F630" s="122">
        <v>3</v>
      </c>
      <c r="G630" s="122">
        <v>0</v>
      </c>
      <c r="H630" s="122">
        <v>2</v>
      </c>
      <c r="I630" s="97"/>
      <c r="J630" s="97" t="s">
        <v>936</v>
      </c>
      <c r="K630" s="97"/>
      <c r="L630" s="97" t="s">
        <v>937</v>
      </c>
      <c r="M630" s="97" t="s">
        <v>936</v>
      </c>
      <c r="N630" s="97" t="s">
        <v>915</v>
      </c>
      <c r="O630" s="97" t="s">
        <v>916</v>
      </c>
      <c r="P630" s="97" t="s">
        <v>938</v>
      </c>
      <c r="Q630" s="97" t="s">
        <v>939</v>
      </c>
      <c r="R630" s="124">
        <f t="shared" si="84"/>
        <v>0</v>
      </c>
      <c r="S630" s="124">
        <f t="shared" si="85"/>
        <v>0</v>
      </c>
      <c r="T630" s="124">
        <f t="shared" si="86"/>
        <v>0</v>
      </c>
      <c r="U630" s="124">
        <f t="shared" si="87"/>
        <v>1</v>
      </c>
      <c r="V630" s="124">
        <f t="shared" si="88"/>
        <v>0</v>
      </c>
      <c r="W630" s="124">
        <f t="shared" si="89"/>
        <v>0</v>
      </c>
      <c r="X630" s="124">
        <f t="shared" si="90"/>
        <v>0</v>
      </c>
      <c r="Y630" s="124">
        <f t="shared" si="91"/>
        <v>0</v>
      </c>
      <c r="Z630" s="124">
        <f t="shared" si="92"/>
        <v>0</v>
      </c>
      <c r="AA630" s="124">
        <f t="shared" si="93"/>
        <v>0</v>
      </c>
      <c r="AB630" s="124" t="str">
        <f t="shared" si="94"/>
        <v/>
      </c>
      <c r="AC630" s="124" t="str">
        <f t="shared" si="95"/>
        <v/>
      </c>
      <c r="AD630" s="124" t="str">
        <f t="shared" si="96"/>
        <v/>
      </c>
      <c r="AE630" s="124" t="str">
        <f t="shared" si="97"/>
        <v/>
      </c>
      <c r="AF630" s="97"/>
      <c r="AG630" s="97"/>
      <c r="AH630" s="97"/>
      <c r="AI630" s="97"/>
      <c r="AJ630" s="97"/>
      <c r="AK630" s="97"/>
      <c r="AM630" s="101">
        <v>1</v>
      </c>
    </row>
    <row r="631" spans="1:39" ht="15.75" customHeight="1" x14ac:dyDescent="0.25">
      <c r="A631" s="97" t="s">
        <v>158</v>
      </c>
      <c r="B631" s="97" t="s">
        <v>970</v>
      </c>
      <c r="C631" s="97" t="s">
        <v>891</v>
      </c>
      <c r="D631" s="97" t="s">
        <v>265</v>
      </c>
      <c r="E631" s="97" t="s">
        <v>266</v>
      </c>
      <c r="F631" s="122">
        <v>1</v>
      </c>
      <c r="G631" s="122">
        <v>3</v>
      </c>
      <c r="H631" s="122">
        <v>0</v>
      </c>
      <c r="I631" s="97" t="s">
        <v>891</v>
      </c>
      <c r="J631" s="97"/>
      <c r="K631" s="97" t="s">
        <v>892</v>
      </c>
      <c r="L631" s="97"/>
      <c r="M631" s="97" t="s">
        <v>891</v>
      </c>
      <c r="N631" s="97" t="s">
        <v>893</v>
      </c>
      <c r="O631" s="97" t="s">
        <v>894</v>
      </c>
      <c r="P631" s="97"/>
      <c r="Q631" s="97"/>
      <c r="R631" s="124">
        <f t="shared" si="84"/>
        <v>0</v>
      </c>
      <c r="S631" s="124">
        <f t="shared" si="85"/>
        <v>0</v>
      </c>
      <c r="T631" s="124">
        <f t="shared" si="86"/>
        <v>0</v>
      </c>
      <c r="U631" s="124">
        <f t="shared" si="87"/>
        <v>0</v>
      </c>
      <c r="V631" s="124">
        <f t="shared" si="88"/>
        <v>0</v>
      </c>
      <c r="W631" s="124">
        <f t="shared" si="89"/>
        <v>0</v>
      </c>
      <c r="X631" s="124">
        <f t="shared" si="90"/>
        <v>0</v>
      </c>
      <c r="Y631" s="124">
        <f t="shared" si="91"/>
        <v>0</v>
      </c>
      <c r="Z631" s="124">
        <f t="shared" si="92"/>
        <v>0</v>
      </c>
      <c r="AA631" s="124">
        <f t="shared" si="93"/>
        <v>0</v>
      </c>
      <c r="AB631" s="124" t="str">
        <f t="shared" si="94"/>
        <v/>
      </c>
      <c r="AC631" s="124" t="str">
        <f t="shared" si="95"/>
        <v/>
      </c>
      <c r="AD631" s="124" t="str">
        <f t="shared" si="96"/>
        <v/>
      </c>
      <c r="AE631" s="124" t="str">
        <f t="shared" si="97"/>
        <v/>
      </c>
      <c r="AF631" s="97"/>
      <c r="AG631" s="97"/>
      <c r="AH631" s="97"/>
      <c r="AI631" s="97"/>
      <c r="AJ631" s="97"/>
      <c r="AK631" s="97"/>
      <c r="AM631" s="101">
        <v>1</v>
      </c>
    </row>
    <row r="632" spans="1:39" ht="15.75" customHeight="1" x14ac:dyDescent="0.25">
      <c r="A632" s="97" t="s">
        <v>158</v>
      </c>
      <c r="B632" s="97" t="s">
        <v>971</v>
      </c>
      <c r="C632" s="97" t="s">
        <v>896</v>
      </c>
      <c r="D632" s="97" t="s">
        <v>265</v>
      </c>
      <c r="E632" s="97" t="s">
        <v>266</v>
      </c>
      <c r="F632" s="122">
        <v>1</v>
      </c>
      <c r="G632" s="122">
        <v>3</v>
      </c>
      <c r="H632" s="122">
        <v>0</v>
      </c>
      <c r="I632" s="97" t="s">
        <v>896</v>
      </c>
      <c r="J632" s="97"/>
      <c r="K632" s="97" t="s">
        <v>897</v>
      </c>
      <c r="L632" s="97"/>
      <c r="M632" s="97" t="s">
        <v>896</v>
      </c>
      <c r="N632" s="97" t="s">
        <v>898</v>
      </c>
      <c r="O632" s="97" t="s">
        <v>899</v>
      </c>
      <c r="P632" s="97"/>
      <c r="Q632" s="97"/>
      <c r="R632" s="124">
        <f t="shared" si="84"/>
        <v>0</v>
      </c>
      <c r="S632" s="124">
        <f t="shared" si="85"/>
        <v>0</v>
      </c>
      <c r="T632" s="124">
        <f t="shared" si="86"/>
        <v>0</v>
      </c>
      <c r="U632" s="124">
        <f t="shared" si="87"/>
        <v>0</v>
      </c>
      <c r="V632" s="124">
        <f t="shared" si="88"/>
        <v>0</v>
      </c>
      <c r="W632" s="124">
        <f t="shared" si="89"/>
        <v>0</v>
      </c>
      <c r="X632" s="124">
        <f t="shared" si="90"/>
        <v>0</v>
      </c>
      <c r="Y632" s="124">
        <f t="shared" si="91"/>
        <v>0</v>
      </c>
      <c r="Z632" s="124">
        <f t="shared" si="92"/>
        <v>0</v>
      </c>
      <c r="AA632" s="124">
        <f t="shared" si="93"/>
        <v>0</v>
      </c>
      <c r="AB632" s="124" t="str">
        <f t="shared" si="94"/>
        <v/>
      </c>
      <c r="AC632" s="124" t="str">
        <f t="shared" si="95"/>
        <v/>
      </c>
      <c r="AD632" s="124" t="str">
        <f t="shared" si="96"/>
        <v/>
      </c>
      <c r="AE632" s="124" t="str">
        <f t="shared" si="97"/>
        <v/>
      </c>
      <c r="AF632" s="97"/>
      <c r="AG632" s="97"/>
      <c r="AH632" s="97"/>
      <c r="AI632" s="97"/>
      <c r="AJ632" s="97"/>
      <c r="AK632" s="97"/>
      <c r="AM632" s="101">
        <v>1</v>
      </c>
    </row>
    <row r="633" spans="1:39" ht="15.75" customHeight="1" x14ac:dyDescent="0.25">
      <c r="A633" s="97" t="s">
        <v>158</v>
      </c>
      <c r="B633" s="97" t="s">
        <v>972</v>
      </c>
      <c r="C633" s="97" t="s">
        <v>901</v>
      </c>
      <c r="D633" s="97" t="s">
        <v>265</v>
      </c>
      <c r="E633" s="97" t="s">
        <v>266</v>
      </c>
      <c r="F633" s="122">
        <v>2</v>
      </c>
      <c r="G633" s="122">
        <v>2</v>
      </c>
      <c r="H633" s="122">
        <v>0</v>
      </c>
      <c r="I633" s="97" t="s">
        <v>901</v>
      </c>
      <c r="J633" s="97"/>
      <c r="K633" s="97" t="s">
        <v>902</v>
      </c>
      <c r="L633" s="97"/>
      <c r="M633" s="97" t="s">
        <v>901</v>
      </c>
      <c r="N633" s="97" t="s">
        <v>903</v>
      </c>
      <c r="O633" s="97" t="s">
        <v>904</v>
      </c>
      <c r="P633" s="97" t="s">
        <v>905</v>
      </c>
      <c r="Q633" s="97" t="s">
        <v>906</v>
      </c>
      <c r="R633" s="124">
        <f t="shared" si="84"/>
        <v>0</v>
      </c>
      <c r="S633" s="124">
        <f t="shared" si="85"/>
        <v>0</v>
      </c>
      <c r="T633" s="124">
        <f t="shared" si="86"/>
        <v>0</v>
      </c>
      <c r="U633" s="124">
        <f t="shared" si="87"/>
        <v>0</v>
      </c>
      <c r="V633" s="124">
        <f t="shared" si="88"/>
        <v>0</v>
      </c>
      <c r="W633" s="124">
        <f t="shared" si="89"/>
        <v>0</v>
      </c>
      <c r="X633" s="124">
        <f t="shared" si="90"/>
        <v>0</v>
      </c>
      <c r="Y633" s="124">
        <f t="shared" si="91"/>
        <v>0</v>
      </c>
      <c r="Z633" s="124">
        <f t="shared" si="92"/>
        <v>0</v>
      </c>
      <c r="AA633" s="124">
        <f t="shared" si="93"/>
        <v>0</v>
      </c>
      <c r="AB633" s="124" t="str">
        <f t="shared" si="94"/>
        <v/>
      </c>
      <c r="AC633" s="124" t="str">
        <f t="shared" si="95"/>
        <v/>
      </c>
      <c r="AD633" s="124" t="str">
        <f t="shared" si="96"/>
        <v/>
      </c>
      <c r="AE633" s="124" t="str">
        <f t="shared" si="97"/>
        <v/>
      </c>
      <c r="AF633" s="97"/>
      <c r="AG633" s="97"/>
      <c r="AH633" s="97"/>
      <c r="AI633" s="97"/>
      <c r="AJ633" s="97"/>
      <c r="AK633" s="97"/>
      <c r="AM633" s="101">
        <v>1</v>
      </c>
    </row>
    <row r="634" spans="1:39" ht="15.75" customHeight="1" x14ac:dyDescent="0.25">
      <c r="A634" s="97" t="s">
        <v>158</v>
      </c>
      <c r="B634" s="97" t="s">
        <v>973</v>
      </c>
      <c r="C634" s="97" t="s">
        <v>908</v>
      </c>
      <c r="D634" s="97" t="s">
        <v>265</v>
      </c>
      <c r="E634" s="97" t="s">
        <v>266</v>
      </c>
      <c r="F634" s="122">
        <v>2</v>
      </c>
      <c r="G634" s="122">
        <v>2</v>
      </c>
      <c r="H634" s="122">
        <v>0</v>
      </c>
      <c r="I634" s="97" t="s">
        <v>908</v>
      </c>
      <c r="J634" s="97"/>
      <c r="K634" s="97" t="s">
        <v>909</v>
      </c>
      <c r="L634" s="97"/>
      <c r="M634" s="97" t="s">
        <v>908</v>
      </c>
      <c r="N634" s="97" t="s">
        <v>556</v>
      </c>
      <c r="O634" s="97" t="s">
        <v>557</v>
      </c>
      <c r="P634" s="97" t="s">
        <v>910</v>
      </c>
      <c r="Q634" s="97" t="s">
        <v>911</v>
      </c>
      <c r="R634" s="124">
        <f t="shared" si="84"/>
        <v>0</v>
      </c>
      <c r="S634" s="124">
        <f t="shared" si="85"/>
        <v>0</v>
      </c>
      <c r="T634" s="124">
        <f t="shared" si="86"/>
        <v>0</v>
      </c>
      <c r="U634" s="124">
        <f t="shared" si="87"/>
        <v>0</v>
      </c>
      <c r="V634" s="124">
        <f t="shared" si="88"/>
        <v>0</v>
      </c>
      <c r="W634" s="124">
        <f t="shared" si="89"/>
        <v>0</v>
      </c>
      <c r="X634" s="124">
        <f t="shared" si="90"/>
        <v>0</v>
      </c>
      <c r="Y634" s="124">
        <f t="shared" si="91"/>
        <v>0</v>
      </c>
      <c r="Z634" s="124">
        <f t="shared" si="92"/>
        <v>0</v>
      </c>
      <c r="AA634" s="124">
        <f t="shared" si="93"/>
        <v>0</v>
      </c>
      <c r="AB634" s="124" t="str">
        <f t="shared" si="94"/>
        <v/>
      </c>
      <c r="AC634" s="124" t="str">
        <f t="shared" si="95"/>
        <v/>
      </c>
      <c r="AD634" s="124" t="str">
        <f t="shared" si="96"/>
        <v/>
      </c>
      <c r="AE634" s="124" t="str">
        <f t="shared" si="97"/>
        <v/>
      </c>
      <c r="AF634" s="97"/>
      <c r="AG634" s="97"/>
      <c r="AH634" s="97"/>
      <c r="AI634" s="97"/>
      <c r="AJ634" s="97"/>
      <c r="AK634" s="97"/>
      <c r="AM634" s="101">
        <v>1</v>
      </c>
    </row>
    <row r="635" spans="1:39" ht="15.75" customHeight="1" x14ac:dyDescent="0.25">
      <c r="A635" s="97" t="s">
        <v>158</v>
      </c>
      <c r="B635" s="97" t="s">
        <v>974</v>
      </c>
      <c r="C635" s="97" t="s">
        <v>913</v>
      </c>
      <c r="D635" s="97" t="s">
        <v>265</v>
      </c>
      <c r="E635" s="97" t="s">
        <v>266</v>
      </c>
      <c r="F635" s="122">
        <v>3</v>
      </c>
      <c r="G635" s="122">
        <v>2</v>
      </c>
      <c r="H635" s="122">
        <v>0</v>
      </c>
      <c r="I635" s="97" t="s">
        <v>913</v>
      </c>
      <c r="J635" s="97"/>
      <c r="K635" s="97" t="s">
        <v>914</v>
      </c>
      <c r="L635" s="97"/>
      <c r="M635" s="97" t="s">
        <v>913</v>
      </c>
      <c r="N635" s="97" t="s">
        <v>915</v>
      </c>
      <c r="O635" s="97" t="s">
        <v>916</v>
      </c>
      <c r="P635" s="97" t="s">
        <v>917</v>
      </c>
      <c r="Q635" s="97" t="s">
        <v>918</v>
      </c>
      <c r="R635" s="124">
        <f t="shared" si="84"/>
        <v>0</v>
      </c>
      <c r="S635" s="124">
        <f t="shared" si="85"/>
        <v>0</v>
      </c>
      <c r="T635" s="124">
        <f t="shared" si="86"/>
        <v>1</v>
      </c>
      <c r="U635" s="124">
        <f t="shared" si="87"/>
        <v>1</v>
      </c>
      <c r="V635" s="124">
        <f t="shared" si="88"/>
        <v>0</v>
      </c>
      <c r="W635" s="124">
        <f t="shared" si="89"/>
        <v>0</v>
      </c>
      <c r="X635" s="124">
        <f t="shared" si="90"/>
        <v>0</v>
      </c>
      <c r="Y635" s="124">
        <f t="shared" si="91"/>
        <v>0</v>
      </c>
      <c r="Z635" s="124">
        <f t="shared" si="92"/>
        <v>0</v>
      </c>
      <c r="AA635" s="124">
        <f t="shared" si="93"/>
        <v>0</v>
      </c>
      <c r="AB635" s="124" t="str">
        <f t="shared" si="94"/>
        <v/>
      </c>
      <c r="AC635" s="124" t="str">
        <f t="shared" si="95"/>
        <v/>
      </c>
      <c r="AD635" s="124" t="str">
        <f t="shared" si="96"/>
        <v/>
      </c>
      <c r="AE635" s="124" t="str">
        <f t="shared" si="97"/>
        <v/>
      </c>
      <c r="AF635" s="97"/>
      <c r="AG635" s="97"/>
      <c r="AH635" s="97"/>
      <c r="AI635" s="97"/>
      <c r="AJ635" s="97"/>
      <c r="AK635" s="97"/>
      <c r="AM635" s="101">
        <v>1</v>
      </c>
    </row>
    <row r="636" spans="1:39" ht="15.75" customHeight="1" x14ac:dyDescent="0.25">
      <c r="A636" s="97" t="s">
        <v>158</v>
      </c>
      <c r="B636" s="97" t="s">
        <v>975</v>
      </c>
      <c r="C636" s="97" t="s">
        <v>893</v>
      </c>
      <c r="D636" s="97" t="s">
        <v>301</v>
      </c>
      <c r="E636" s="97" t="s">
        <v>266</v>
      </c>
      <c r="F636" s="122">
        <v>1</v>
      </c>
      <c r="G636" s="122">
        <v>0</v>
      </c>
      <c r="H636" s="122">
        <v>3</v>
      </c>
      <c r="I636" s="97"/>
      <c r="J636" s="97" t="s">
        <v>893</v>
      </c>
      <c r="K636" s="97"/>
      <c r="L636" s="97" t="s">
        <v>920</v>
      </c>
      <c r="M636" s="97" t="s">
        <v>893</v>
      </c>
      <c r="N636" s="97" t="s">
        <v>894</v>
      </c>
      <c r="O636" s="97"/>
      <c r="P636" s="97"/>
      <c r="Q636" s="97"/>
      <c r="R636" s="124">
        <f t="shared" si="84"/>
        <v>0</v>
      </c>
      <c r="S636" s="124">
        <f t="shared" si="85"/>
        <v>0</v>
      </c>
      <c r="T636" s="124">
        <f t="shared" si="86"/>
        <v>0</v>
      </c>
      <c r="U636" s="124">
        <f t="shared" si="87"/>
        <v>0</v>
      </c>
      <c r="V636" s="124">
        <f t="shared" si="88"/>
        <v>0</v>
      </c>
      <c r="W636" s="124">
        <f t="shared" si="89"/>
        <v>0</v>
      </c>
      <c r="X636" s="124">
        <f t="shared" si="90"/>
        <v>0</v>
      </c>
      <c r="Y636" s="124">
        <f t="shared" si="91"/>
        <v>0</v>
      </c>
      <c r="Z636" s="124">
        <f t="shared" si="92"/>
        <v>0</v>
      </c>
      <c r="AA636" s="124">
        <f t="shared" si="93"/>
        <v>0</v>
      </c>
      <c r="AB636" s="124" t="str">
        <f t="shared" si="94"/>
        <v/>
      </c>
      <c r="AC636" s="124" t="str">
        <f t="shared" si="95"/>
        <v/>
      </c>
      <c r="AD636" s="124" t="str">
        <f t="shared" si="96"/>
        <v/>
      </c>
      <c r="AE636" s="124" t="str">
        <f t="shared" si="97"/>
        <v/>
      </c>
      <c r="AF636" s="97"/>
      <c r="AG636" s="97"/>
      <c r="AH636" s="97"/>
      <c r="AI636" s="97"/>
      <c r="AJ636" s="97"/>
      <c r="AK636" s="97"/>
      <c r="AM636" s="101">
        <v>1</v>
      </c>
    </row>
    <row r="637" spans="1:39" ht="15.75" customHeight="1" x14ac:dyDescent="0.25">
      <c r="A637" s="97" t="s">
        <v>158</v>
      </c>
      <c r="B637" s="97" t="s">
        <v>976</v>
      </c>
      <c r="C637" s="97" t="s">
        <v>922</v>
      </c>
      <c r="D637" s="97" t="s">
        <v>301</v>
      </c>
      <c r="E637" s="97" t="s">
        <v>266</v>
      </c>
      <c r="F637" s="122">
        <v>1</v>
      </c>
      <c r="G637" s="122">
        <v>0</v>
      </c>
      <c r="H637" s="122">
        <v>3</v>
      </c>
      <c r="I637" s="97"/>
      <c r="J637" s="97" t="s">
        <v>922</v>
      </c>
      <c r="K637" s="97"/>
      <c r="L637" s="97" t="s">
        <v>923</v>
      </c>
      <c r="M637" s="97" t="s">
        <v>922</v>
      </c>
      <c r="N637" s="97"/>
      <c r="O637" s="97"/>
      <c r="P637" s="97"/>
      <c r="Q637" s="97"/>
      <c r="R637" s="124">
        <f t="shared" si="84"/>
        <v>0</v>
      </c>
      <c r="S637" s="124">
        <f t="shared" si="85"/>
        <v>0</v>
      </c>
      <c r="T637" s="124">
        <f t="shared" si="86"/>
        <v>0</v>
      </c>
      <c r="U637" s="124">
        <f t="shared" si="87"/>
        <v>0</v>
      </c>
      <c r="V637" s="124">
        <f t="shared" si="88"/>
        <v>0</v>
      </c>
      <c r="W637" s="124">
        <f t="shared" si="89"/>
        <v>0</v>
      </c>
      <c r="X637" s="124">
        <f t="shared" si="90"/>
        <v>0</v>
      </c>
      <c r="Y637" s="124">
        <f t="shared" si="91"/>
        <v>0</v>
      </c>
      <c r="Z637" s="124">
        <f t="shared" si="92"/>
        <v>0</v>
      </c>
      <c r="AA637" s="124">
        <f t="shared" si="93"/>
        <v>0</v>
      </c>
      <c r="AB637" s="124" t="str">
        <f t="shared" si="94"/>
        <v/>
      </c>
      <c r="AC637" s="124" t="str">
        <f t="shared" si="95"/>
        <v/>
      </c>
      <c r="AD637" s="124" t="str">
        <f t="shared" si="96"/>
        <v/>
      </c>
      <c r="AE637" s="124" t="str">
        <f t="shared" si="97"/>
        <v/>
      </c>
      <c r="AF637" s="97"/>
      <c r="AG637" s="97"/>
      <c r="AH637" s="97"/>
      <c r="AI637" s="97"/>
      <c r="AJ637" s="97"/>
      <c r="AK637" s="97"/>
      <c r="AM637" s="101">
        <v>1</v>
      </c>
    </row>
    <row r="638" spans="1:39" ht="15.75" customHeight="1" x14ac:dyDescent="0.25">
      <c r="A638" s="97" t="s">
        <v>158</v>
      </c>
      <c r="B638" s="97" t="s">
        <v>977</v>
      </c>
      <c r="C638" s="97" t="s">
        <v>925</v>
      </c>
      <c r="D638" s="97" t="s">
        <v>301</v>
      </c>
      <c r="E638" s="97" t="s">
        <v>266</v>
      </c>
      <c r="F638" s="122">
        <v>2</v>
      </c>
      <c r="G638" s="122">
        <v>0</v>
      </c>
      <c r="H638" s="122">
        <v>2</v>
      </c>
      <c r="I638" s="97"/>
      <c r="J638" s="97" t="s">
        <v>925</v>
      </c>
      <c r="K638" s="97"/>
      <c r="L638" s="97" t="s">
        <v>926</v>
      </c>
      <c r="M638" s="97" t="s">
        <v>925</v>
      </c>
      <c r="N638" s="97" t="s">
        <v>903</v>
      </c>
      <c r="O638" s="97" t="s">
        <v>904</v>
      </c>
      <c r="P638" s="97" t="s">
        <v>927</v>
      </c>
      <c r="Q638" s="97" t="s">
        <v>928</v>
      </c>
      <c r="R638" s="124">
        <f t="shared" si="84"/>
        <v>0</v>
      </c>
      <c r="S638" s="124">
        <f t="shared" si="85"/>
        <v>0</v>
      </c>
      <c r="T638" s="124">
        <f t="shared" si="86"/>
        <v>0</v>
      </c>
      <c r="U638" s="124">
        <f t="shared" si="87"/>
        <v>0</v>
      </c>
      <c r="V638" s="124">
        <f t="shared" si="88"/>
        <v>0</v>
      </c>
      <c r="W638" s="124">
        <f t="shared" si="89"/>
        <v>0</v>
      </c>
      <c r="X638" s="124">
        <f t="shared" si="90"/>
        <v>0</v>
      </c>
      <c r="Y638" s="124">
        <f t="shared" si="91"/>
        <v>0</v>
      </c>
      <c r="Z638" s="124">
        <f t="shared" si="92"/>
        <v>0</v>
      </c>
      <c r="AA638" s="124">
        <f t="shared" si="93"/>
        <v>0</v>
      </c>
      <c r="AB638" s="124" t="str">
        <f t="shared" si="94"/>
        <v/>
      </c>
      <c r="AC638" s="124" t="str">
        <f t="shared" si="95"/>
        <v/>
      </c>
      <c r="AD638" s="124" t="str">
        <f t="shared" si="96"/>
        <v/>
      </c>
      <c r="AE638" s="124" t="str">
        <f t="shared" si="97"/>
        <v/>
      </c>
      <c r="AF638" s="97"/>
      <c r="AG638" s="97"/>
      <c r="AH638" s="97"/>
      <c r="AI638" s="97"/>
      <c r="AJ638" s="97"/>
      <c r="AK638" s="97"/>
      <c r="AM638" s="101">
        <v>1</v>
      </c>
    </row>
    <row r="639" spans="1:39" ht="15.75" customHeight="1" x14ac:dyDescent="0.25">
      <c r="A639" s="97" t="s">
        <v>158</v>
      </c>
      <c r="B639" s="97" t="s">
        <v>978</v>
      </c>
      <c r="C639" s="97" t="s">
        <v>930</v>
      </c>
      <c r="D639" s="97" t="s">
        <v>301</v>
      </c>
      <c r="E639" s="97" t="s">
        <v>266</v>
      </c>
      <c r="F639" s="122">
        <v>2</v>
      </c>
      <c r="G639" s="122">
        <v>0</v>
      </c>
      <c r="H639" s="122">
        <v>2</v>
      </c>
      <c r="I639" s="97"/>
      <c r="J639" s="97" t="s">
        <v>930</v>
      </c>
      <c r="K639" s="97"/>
      <c r="L639" s="97" t="s">
        <v>931</v>
      </c>
      <c r="M639" s="97" t="s">
        <v>930</v>
      </c>
      <c r="N639" s="97" t="s">
        <v>932</v>
      </c>
      <c r="O639" s="97" t="s">
        <v>933</v>
      </c>
      <c r="P639" s="97" t="s">
        <v>934</v>
      </c>
      <c r="Q639" s="97" t="s">
        <v>305</v>
      </c>
      <c r="R639" s="124">
        <f t="shared" si="84"/>
        <v>0</v>
      </c>
      <c r="S639" s="124">
        <f t="shared" si="85"/>
        <v>0</v>
      </c>
      <c r="T639" s="124">
        <f t="shared" si="86"/>
        <v>0</v>
      </c>
      <c r="U639" s="124">
        <f t="shared" si="87"/>
        <v>0</v>
      </c>
      <c r="V639" s="124">
        <f t="shared" si="88"/>
        <v>0</v>
      </c>
      <c r="W639" s="124">
        <f t="shared" si="89"/>
        <v>0</v>
      </c>
      <c r="X639" s="124">
        <f t="shared" si="90"/>
        <v>0</v>
      </c>
      <c r="Y639" s="124">
        <f t="shared" si="91"/>
        <v>0</v>
      </c>
      <c r="Z639" s="124">
        <f t="shared" si="92"/>
        <v>0</v>
      </c>
      <c r="AA639" s="124">
        <f t="shared" si="93"/>
        <v>0</v>
      </c>
      <c r="AB639" s="124" t="str">
        <f t="shared" si="94"/>
        <v/>
      </c>
      <c r="AC639" s="124" t="str">
        <f t="shared" si="95"/>
        <v/>
      </c>
      <c r="AD639" s="124" t="str">
        <f t="shared" si="96"/>
        <v/>
      </c>
      <c r="AE639" s="124" t="str">
        <f t="shared" si="97"/>
        <v/>
      </c>
      <c r="AF639" s="97"/>
      <c r="AG639" s="97"/>
      <c r="AH639" s="97"/>
      <c r="AI639" s="97"/>
      <c r="AJ639" s="97"/>
      <c r="AK639" s="97"/>
      <c r="AM639" s="101">
        <v>1</v>
      </c>
    </row>
    <row r="640" spans="1:39" ht="15.75" customHeight="1" x14ac:dyDescent="0.25">
      <c r="A640" s="97" t="s">
        <v>158</v>
      </c>
      <c r="B640" s="97" t="s">
        <v>979</v>
      </c>
      <c r="C640" s="97" t="s">
        <v>936</v>
      </c>
      <c r="D640" s="97" t="s">
        <v>301</v>
      </c>
      <c r="E640" s="97" t="s">
        <v>266</v>
      </c>
      <c r="F640" s="122">
        <v>3</v>
      </c>
      <c r="G640" s="122">
        <v>0</v>
      </c>
      <c r="H640" s="122">
        <v>2</v>
      </c>
      <c r="I640" s="97"/>
      <c r="J640" s="97" t="s">
        <v>936</v>
      </c>
      <c r="K640" s="97"/>
      <c r="L640" s="97" t="s">
        <v>937</v>
      </c>
      <c r="M640" s="97" t="s">
        <v>936</v>
      </c>
      <c r="N640" s="97" t="s">
        <v>915</v>
      </c>
      <c r="O640" s="97" t="s">
        <v>916</v>
      </c>
      <c r="P640" s="97" t="s">
        <v>938</v>
      </c>
      <c r="Q640" s="97" t="s">
        <v>939</v>
      </c>
      <c r="R640" s="124">
        <f t="shared" si="84"/>
        <v>0</v>
      </c>
      <c r="S640" s="124">
        <f t="shared" si="85"/>
        <v>0</v>
      </c>
      <c r="T640" s="124">
        <f t="shared" si="86"/>
        <v>0</v>
      </c>
      <c r="U640" s="124">
        <f t="shared" si="87"/>
        <v>1</v>
      </c>
      <c r="V640" s="124">
        <f t="shared" si="88"/>
        <v>0</v>
      </c>
      <c r="W640" s="124">
        <f t="shared" si="89"/>
        <v>0</v>
      </c>
      <c r="X640" s="124">
        <f t="shared" si="90"/>
        <v>0</v>
      </c>
      <c r="Y640" s="124">
        <f t="shared" si="91"/>
        <v>0</v>
      </c>
      <c r="Z640" s="124">
        <f t="shared" si="92"/>
        <v>0</v>
      </c>
      <c r="AA640" s="124">
        <f t="shared" si="93"/>
        <v>0</v>
      </c>
      <c r="AB640" s="124" t="str">
        <f t="shared" si="94"/>
        <v/>
      </c>
      <c r="AC640" s="124" t="str">
        <f t="shared" si="95"/>
        <v/>
      </c>
      <c r="AD640" s="124" t="str">
        <f t="shared" si="96"/>
        <v/>
      </c>
      <c r="AE640" s="124" t="str">
        <f t="shared" si="97"/>
        <v/>
      </c>
      <c r="AF640" s="97"/>
      <c r="AG640" s="97"/>
      <c r="AH640" s="97"/>
      <c r="AI640" s="97"/>
      <c r="AJ640" s="97"/>
      <c r="AK640" s="97"/>
      <c r="AM640" s="101">
        <v>1</v>
      </c>
    </row>
    <row r="641" spans="1:39" ht="15.75" customHeight="1" x14ac:dyDescent="0.25">
      <c r="A641" s="97" t="s">
        <v>159</v>
      </c>
      <c r="B641" s="97" t="s">
        <v>980</v>
      </c>
      <c r="C641" s="97" t="s">
        <v>981</v>
      </c>
      <c r="D641" s="97" t="s">
        <v>265</v>
      </c>
      <c r="E641" s="97" t="s">
        <v>266</v>
      </c>
      <c r="F641" s="122">
        <v>1</v>
      </c>
      <c r="G641" s="122">
        <v>3</v>
      </c>
      <c r="H641" s="122">
        <v>0</v>
      </c>
      <c r="I641" s="97" t="s">
        <v>981</v>
      </c>
      <c r="J641" s="97"/>
      <c r="K641" s="97" t="s">
        <v>982</v>
      </c>
      <c r="L641" s="97"/>
      <c r="M641" s="97" t="s">
        <v>981</v>
      </c>
      <c r="N641" s="97"/>
      <c r="O641" s="97"/>
      <c r="P641" s="97"/>
      <c r="Q641" s="97"/>
      <c r="R641" s="124">
        <f t="shared" si="84"/>
        <v>0</v>
      </c>
      <c r="S641" s="124">
        <f t="shared" si="85"/>
        <v>0</v>
      </c>
      <c r="T641" s="124">
        <f t="shared" si="86"/>
        <v>0</v>
      </c>
      <c r="U641" s="124">
        <f t="shared" si="87"/>
        <v>0</v>
      </c>
      <c r="V641" s="124">
        <f t="shared" si="88"/>
        <v>0</v>
      </c>
      <c r="W641" s="124">
        <f t="shared" si="89"/>
        <v>0</v>
      </c>
      <c r="X641" s="124">
        <f t="shared" si="90"/>
        <v>0</v>
      </c>
      <c r="Y641" s="124">
        <f t="shared" si="91"/>
        <v>0</v>
      </c>
      <c r="Z641" s="124">
        <f t="shared" si="92"/>
        <v>0</v>
      </c>
      <c r="AA641" s="124">
        <f t="shared" si="93"/>
        <v>0</v>
      </c>
      <c r="AB641" s="124" t="str">
        <f t="shared" si="94"/>
        <v/>
      </c>
      <c r="AC641" s="124" t="str">
        <f t="shared" si="95"/>
        <v/>
      </c>
      <c r="AD641" s="124" t="str">
        <f t="shared" si="96"/>
        <v/>
      </c>
      <c r="AE641" s="124" t="str">
        <f t="shared" si="97"/>
        <v/>
      </c>
      <c r="AF641" s="97"/>
      <c r="AG641" s="97"/>
      <c r="AH641" s="97"/>
      <c r="AI641" s="97"/>
      <c r="AJ641" s="97"/>
      <c r="AK641" s="97"/>
      <c r="AM641" s="101">
        <v>1</v>
      </c>
    </row>
    <row r="642" spans="1:39" ht="15.75" customHeight="1" x14ac:dyDescent="0.25">
      <c r="A642" s="97" t="s">
        <v>159</v>
      </c>
      <c r="B642" s="97" t="s">
        <v>983</v>
      </c>
      <c r="C642" s="97" t="s">
        <v>984</v>
      </c>
      <c r="D642" s="97" t="s">
        <v>265</v>
      </c>
      <c r="E642" s="97" t="s">
        <v>266</v>
      </c>
      <c r="F642" s="122">
        <v>1</v>
      </c>
      <c r="G642" s="122">
        <v>3</v>
      </c>
      <c r="H642" s="122">
        <v>0</v>
      </c>
      <c r="I642" s="97" t="s">
        <v>984</v>
      </c>
      <c r="J642" s="97"/>
      <c r="K642" s="97" t="s">
        <v>985</v>
      </c>
      <c r="L642" s="97"/>
      <c r="M642" s="97" t="s">
        <v>984</v>
      </c>
      <c r="N642" s="97" t="s">
        <v>986</v>
      </c>
      <c r="O642" s="97" t="s">
        <v>987</v>
      </c>
      <c r="P642" s="97"/>
      <c r="Q642" s="97"/>
      <c r="R642" s="124">
        <f t="shared" si="84"/>
        <v>0</v>
      </c>
      <c r="S642" s="124">
        <f t="shared" si="85"/>
        <v>0</v>
      </c>
      <c r="T642" s="124">
        <f t="shared" si="86"/>
        <v>0</v>
      </c>
      <c r="U642" s="124">
        <f t="shared" si="87"/>
        <v>0</v>
      </c>
      <c r="V642" s="124">
        <f t="shared" si="88"/>
        <v>0</v>
      </c>
      <c r="W642" s="124">
        <f t="shared" si="89"/>
        <v>0</v>
      </c>
      <c r="X642" s="124">
        <f t="shared" si="90"/>
        <v>0</v>
      </c>
      <c r="Y642" s="124">
        <f t="shared" si="91"/>
        <v>0</v>
      </c>
      <c r="Z642" s="124">
        <f t="shared" si="92"/>
        <v>0</v>
      </c>
      <c r="AA642" s="124">
        <f t="shared" si="93"/>
        <v>0</v>
      </c>
      <c r="AB642" s="124" t="str">
        <f t="shared" si="94"/>
        <v/>
      </c>
      <c r="AC642" s="124" t="str">
        <f t="shared" si="95"/>
        <v/>
      </c>
      <c r="AD642" s="124" t="str">
        <f t="shared" si="96"/>
        <v/>
      </c>
      <c r="AE642" s="124" t="str">
        <f t="shared" si="97"/>
        <v/>
      </c>
      <c r="AF642" s="97"/>
      <c r="AG642" s="97"/>
      <c r="AH642" s="97"/>
      <c r="AI642" s="97"/>
      <c r="AJ642" s="97"/>
      <c r="AK642" s="97"/>
      <c r="AM642" s="101">
        <v>1</v>
      </c>
    </row>
    <row r="643" spans="1:39" ht="15.75" customHeight="1" x14ac:dyDescent="0.25">
      <c r="A643" s="97" t="s">
        <v>159</v>
      </c>
      <c r="B643" s="97" t="s">
        <v>988</v>
      </c>
      <c r="C643" s="97" t="s">
        <v>989</v>
      </c>
      <c r="D643" s="97" t="s">
        <v>265</v>
      </c>
      <c r="E643" s="97" t="s">
        <v>266</v>
      </c>
      <c r="F643" s="122">
        <v>2</v>
      </c>
      <c r="G643" s="122">
        <v>2</v>
      </c>
      <c r="H643" s="122">
        <v>0</v>
      </c>
      <c r="I643" s="97" t="s">
        <v>989</v>
      </c>
      <c r="J643" s="97"/>
      <c r="K643" s="97" t="s">
        <v>990</v>
      </c>
      <c r="L643" s="97"/>
      <c r="M643" s="97" t="s">
        <v>989</v>
      </c>
      <c r="N643" s="97" t="s">
        <v>991</v>
      </c>
      <c r="O643" s="97"/>
      <c r="P643" s="97"/>
      <c r="Q643" s="97"/>
      <c r="R643" s="124">
        <f t="shared" si="84"/>
        <v>0</v>
      </c>
      <c r="S643" s="124">
        <f t="shared" si="85"/>
        <v>0</v>
      </c>
      <c r="T643" s="124">
        <f t="shared" si="86"/>
        <v>0</v>
      </c>
      <c r="U643" s="124">
        <f t="shared" si="87"/>
        <v>0</v>
      </c>
      <c r="V643" s="124">
        <f t="shared" si="88"/>
        <v>0</v>
      </c>
      <c r="W643" s="124">
        <f t="shared" si="89"/>
        <v>0</v>
      </c>
      <c r="X643" s="124">
        <f t="shared" si="90"/>
        <v>0</v>
      </c>
      <c r="Y643" s="124">
        <f t="shared" si="91"/>
        <v>0</v>
      </c>
      <c r="Z643" s="124">
        <f t="shared" si="92"/>
        <v>0</v>
      </c>
      <c r="AA643" s="124">
        <f t="shared" si="93"/>
        <v>0</v>
      </c>
      <c r="AB643" s="124" t="str">
        <f t="shared" si="94"/>
        <v/>
      </c>
      <c r="AC643" s="124" t="str">
        <f t="shared" si="95"/>
        <v/>
      </c>
      <c r="AD643" s="124" t="str">
        <f t="shared" si="96"/>
        <v/>
      </c>
      <c r="AE643" s="124" t="str">
        <f t="shared" si="97"/>
        <v/>
      </c>
      <c r="AF643" s="97"/>
      <c r="AG643" s="97"/>
      <c r="AH643" s="97"/>
      <c r="AI643" s="97"/>
      <c r="AJ643" s="97"/>
      <c r="AK643" s="97"/>
      <c r="AM643" s="101">
        <v>1</v>
      </c>
    </row>
    <row r="644" spans="1:39" ht="15.75" customHeight="1" x14ac:dyDescent="0.25">
      <c r="A644" s="97" t="s">
        <v>159</v>
      </c>
      <c r="B644" s="97" t="s">
        <v>992</v>
      </c>
      <c r="C644" s="97" t="s">
        <v>993</v>
      </c>
      <c r="D644" s="97" t="s">
        <v>265</v>
      </c>
      <c r="E644" s="97" t="s">
        <v>266</v>
      </c>
      <c r="F644" s="122">
        <v>2</v>
      </c>
      <c r="G644" s="122">
        <v>2</v>
      </c>
      <c r="H644" s="122">
        <v>0</v>
      </c>
      <c r="I644" s="97" t="s">
        <v>993</v>
      </c>
      <c r="J644" s="97"/>
      <c r="K644" s="97" t="s">
        <v>994</v>
      </c>
      <c r="L644" s="97"/>
      <c r="M644" s="97" t="s">
        <v>993</v>
      </c>
      <c r="N644" s="97" t="s">
        <v>995</v>
      </c>
      <c r="O644" s="97" t="s">
        <v>996</v>
      </c>
      <c r="P644" s="97" t="s">
        <v>997</v>
      </c>
      <c r="Q644" s="97"/>
      <c r="R644" s="124">
        <f t="shared" si="84"/>
        <v>0</v>
      </c>
      <c r="S644" s="124">
        <f t="shared" si="85"/>
        <v>0</v>
      </c>
      <c r="T644" s="124">
        <f t="shared" si="86"/>
        <v>0</v>
      </c>
      <c r="U644" s="124">
        <f t="shared" si="87"/>
        <v>0</v>
      </c>
      <c r="V644" s="124">
        <f t="shared" si="88"/>
        <v>0</v>
      </c>
      <c r="W644" s="124">
        <f t="shared" si="89"/>
        <v>0</v>
      </c>
      <c r="X644" s="124">
        <f t="shared" si="90"/>
        <v>0</v>
      </c>
      <c r="Y644" s="124">
        <f t="shared" si="91"/>
        <v>0</v>
      </c>
      <c r="Z644" s="124">
        <f t="shared" si="92"/>
        <v>0</v>
      </c>
      <c r="AA644" s="124">
        <f t="shared" si="93"/>
        <v>0</v>
      </c>
      <c r="AB644" s="124" t="str">
        <f t="shared" si="94"/>
        <v/>
      </c>
      <c r="AC644" s="124" t="str">
        <f t="shared" si="95"/>
        <v/>
      </c>
      <c r="AD644" s="124" t="str">
        <f t="shared" si="96"/>
        <v/>
      </c>
      <c r="AE644" s="124" t="str">
        <f t="shared" si="97"/>
        <v/>
      </c>
      <c r="AF644" s="97"/>
      <c r="AG644" s="97"/>
      <c r="AH644" s="97"/>
      <c r="AI644" s="97"/>
      <c r="AJ644" s="97"/>
      <c r="AK644" s="97"/>
      <c r="AM644" s="101">
        <v>1</v>
      </c>
    </row>
    <row r="645" spans="1:39" ht="15.75" customHeight="1" x14ac:dyDescent="0.25">
      <c r="A645" s="97" t="s">
        <v>159</v>
      </c>
      <c r="B645" s="97" t="s">
        <v>998</v>
      </c>
      <c r="C645" s="97" t="s">
        <v>999</v>
      </c>
      <c r="D645" s="97" t="s">
        <v>265</v>
      </c>
      <c r="E645" s="97" t="s">
        <v>266</v>
      </c>
      <c r="F645" s="122">
        <v>3</v>
      </c>
      <c r="G645" s="122">
        <v>2</v>
      </c>
      <c r="H645" s="122">
        <v>0</v>
      </c>
      <c r="I645" s="97" t="s">
        <v>999</v>
      </c>
      <c r="J645" s="97"/>
      <c r="K645" s="97" t="s">
        <v>1000</v>
      </c>
      <c r="L645" s="97"/>
      <c r="M645" s="97" t="s">
        <v>999</v>
      </c>
      <c r="N645" s="97" t="s">
        <v>1001</v>
      </c>
      <c r="O645" s="97" t="s">
        <v>932</v>
      </c>
      <c r="P645" s="97" t="s">
        <v>1002</v>
      </c>
      <c r="Q645" s="97" t="s">
        <v>305</v>
      </c>
      <c r="R645" s="124">
        <f t="shared" si="84"/>
        <v>0</v>
      </c>
      <c r="S645" s="124">
        <f t="shared" si="85"/>
        <v>0</v>
      </c>
      <c r="T645" s="124">
        <f t="shared" si="86"/>
        <v>0</v>
      </c>
      <c r="U645" s="124">
        <f t="shared" si="87"/>
        <v>0</v>
      </c>
      <c r="V645" s="124">
        <f t="shared" si="88"/>
        <v>0</v>
      </c>
      <c r="W645" s="124">
        <f t="shared" si="89"/>
        <v>0</v>
      </c>
      <c r="X645" s="124">
        <f t="shared" si="90"/>
        <v>0</v>
      </c>
      <c r="Y645" s="124">
        <f t="shared" si="91"/>
        <v>0</v>
      </c>
      <c r="Z645" s="124">
        <f t="shared" si="92"/>
        <v>0</v>
      </c>
      <c r="AA645" s="124">
        <f t="shared" si="93"/>
        <v>0</v>
      </c>
      <c r="AB645" s="124" t="str">
        <f t="shared" si="94"/>
        <v/>
      </c>
      <c r="AC645" s="124" t="str">
        <f t="shared" si="95"/>
        <v/>
      </c>
      <c r="AD645" s="124" t="str">
        <f t="shared" si="96"/>
        <v/>
      </c>
      <c r="AE645" s="124" t="str">
        <f t="shared" si="97"/>
        <v/>
      </c>
      <c r="AF645" s="97"/>
      <c r="AG645" s="97"/>
      <c r="AH645" s="97"/>
      <c r="AI645" s="97"/>
      <c r="AJ645" s="97"/>
      <c r="AK645" s="97"/>
      <c r="AM645" s="101">
        <v>1</v>
      </c>
    </row>
    <row r="646" spans="1:39" ht="15.75" customHeight="1" x14ac:dyDescent="0.25">
      <c r="A646" s="97" t="s">
        <v>159</v>
      </c>
      <c r="B646" s="97" t="s">
        <v>1003</v>
      </c>
      <c r="C646" s="97" t="s">
        <v>1004</v>
      </c>
      <c r="D646" s="97" t="s">
        <v>301</v>
      </c>
      <c r="E646" s="97" t="s">
        <v>266</v>
      </c>
      <c r="F646" s="122">
        <v>1</v>
      </c>
      <c r="G646" s="122">
        <v>0</v>
      </c>
      <c r="H646" s="122">
        <v>3</v>
      </c>
      <c r="I646" s="97"/>
      <c r="J646" s="97" t="s">
        <v>1004</v>
      </c>
      <c r="K646" s="97"/>
      <c r="L646" s="97" t="s">
        <v>1005</v>
      </c>
      <c r="M646" s="97" t="s">
        <v>1004</v>
      </c>
      <c r="N646" s="97" t="s">
        <v>640</v>
      </c>
      <c r="O646" s="97" t="s">
        <v>981</v>
      </c>
      <c r="P646" s="97" t="s">
        <v>642</v>
      </c>
      <c r="Q646" s="97"/>
      <c r="R646" s="124">
        <f t="shared" si="84"/>
        <v>0</v>
      </c>
      <c r="S646" s="124">
        <f t="shared" si="85"/>
        <v>0</v>
      </c>
      <c r="T646" s="124">
        <f t="shared" si="86"/>
        <v>0</v>
      </c>
      <c r="U646" s="124">
        <f t="shared" si="87"/>
        <v>0</v>
      </c>
      <c r="V646" s="124">
        <f t="shared" si="88"/>
        <v>1</v>
      </c>
      <c r="W646" s="124">
        <f t="shared" si="89"/>
        <v>1</v>
      </c>
      <c r="X646" s="124">
        <f t="shared" si="90"/>
        <v>0</v>
      </c>
      <c r="Y646" s="124">
        <f t="shared" si="91"/>
        <v>0</v>
      </c>
      <c r="Z646" s="124">
        <f t="shared" si="92"/>
        <v>0</v>
      </c>
      <c r="AA646" s="124">
        <f t="shared" si="93"/>
        <v>0</v>
      </c>
      <c r="AB646" s="124" t="str">
        <f t="shared" si="94"/>
        <v/>
      </c>
      <c r="AC646" s="124" t="str">
        <f t="shared" si="95"/>
        <v/>
      </c>
      <c r="AD646" s="124" t="str">
        <f t="shared" si="96"/>
        <v/>
      </c>
      <c r="AE646" s="124" t="str">
        <f t="shared" si="97"/>
        <v/>
      </c>
      <c r="AF646" s="97"/>
      <c r="AG646" s="97"/>
      <c r="AH646" s="97"/>
      <c r="AI646" s="97"/>
      <c r="AJ646" s="97"/>
      <c r="AK646" s="97"/>
      <c r="AM646" s="101">
        <v>1</v>
      </c>
    </row>
    <row r="647" spans="1:39" ht="15.75" customHeight="1" x14ac:dyDescent="0.25">
      <c r="A647" s="97" t="s">
        <v>159</v>
      </c>
      <c r="B647" s="97" t="s">
        <v>1006</v>
      </c>
      <c r="C647" s="97" t="s">
        <v>1007</v>
      </c>
      <c r="D647" s="97" t="s">
        <v>301</v>
      </c>
      <c r="E647" s="97" t="s">
        <v>266</v>
      </c>
      <c r="F647" s="122">
        <v>1</v>
      </c>
      <c r="G647" s="122">
        <v>0</v>
      </c>
      <c r="H647" s="122">
        <v>3</v>
      </c>
      <c r="I647" s="97"/>
      <c r="J647" s="97" t="s">
        <v>1007</v>
      </c>
      <c r="K647" s="97"/>
      <c r="L647" s="97" t="s">
        <v>1008</v>
      </c>
      <c r="M647" s="97" t="s">
        <v>1007</v>
      </c>
      <c r="N647" s="97" t="s">
        <v>1009</v>
      </c>
      <c r="O647" s="97" t="s">
        <v>987</v>
      </c>
      <c r="P647" s="97"/>
      <c r="Q647" s="97"/>
      <c r="R647" s="124">
        <f t="shared" si="84"/>
        <v>0</v>
      </c>
      <c r="S647" s="124">
        <f t="shared" si="85"/>
        <v>0</v>
      </c>
      <c r="T647" s="124">
        <f t="shared" si="86"/>
        <v>0</v>
      </c>
      <c r="U647" s="124">
        <f t="shared" si="87"/>
        <v>0</v>
      </c>
      <c r="V647" s="124">
        <f t="shared" si="88"/>
        <v>0</v>
      </c>
      <c r="W647" s="124">
        <f t="shared" si="89"/>
        <v>0</v>
      </c>
      <c r="X647" s="124">
        <f t="shared" si="90"/>
        <v>0</v>
      </c>
      <c r="Y647" s="124">
        <f t="shared" si="91"/>
        <v>0</v>
      </c>
      <c r="Z647" s="124">
        <f t="shared" si="92"/>
        <v>0</v>
      </c>
      <c r="AA647" s="124">
        <f t="shared" si="93"/>
        <v>0</v>
      </c>
      <c r="AB647" s="124" t="str">
        <f t="shared" si="94"/>
        <v/>
      </c>
      <c r="AC647" s="124" t="str">
        <f t="shared" si="95"/>
        <v/>
      </c>
      <c r="AD647" s="124" t="str">
        <f t="shared" si="96"/>
        <v/>
      </c>
      <c r="AE647" s="124" t="str">
        <f t="shared" si="97"/>
        <v/>
      </c>
      <c r="AF647" s="97"/>
      <c r="AG647" s="97"/>
      <c r="AH647" s="97"/>
      <c r="AI647" s="97"/>
      <c r="AJ647" s="97"/>
      <c r="AK647" s="97"/>
      <c r="AM647" s="101">
        <v>1</v>
      </c>
    </row>
    <row r="648" spans="1:39" ht="15.75" customHeight="1" x14ac:dyDescent="0.25">
      <c r="A648" s="97" t="s">
        <v>159</v>
      </c>
      <c r="B648" s="97" t="s">
        <v>1010</v>
      </c>
      <c r="C648" s="97" t="s">
        <v>989</v>
      </c>
      <c r="D648" s="97" t="s">
        <v>301</v>
      </c>
      <c r="E648" s="97" t="s">
        <v>266</v>
      </c>
      <c r="F648" s="122">
        <v>2</v>
      </c>
      <c r="G648" s="122">
        <v>0</v>
      </c>
      <c r="H648" s="122">
        <v>2</v>
      </c>
      <c r="I648" s="97"/>
      <c r="J648" s="97" t="s">
        <v>989</v>
      </c>
      <c r="K648" s="97"/>
      <c r="L648" s="97" t="s">
        <v>1011</v>
      </c>
      <c r="M648" s="97" t="s">
        <v>989</v>
      </c>
      <c r="N648" s="97" t="s">
        <v>991</v>
      </c>
      <c r="O648" s="97"/>
      <c r="P648" s="97"/>
      <c r="Q648" s="97"/>
      <c r="R648" s="124">
        <f t="shared" si="84"/>
        <v>0</v>
      </c>
      <c r="S648" s="124">
        <f t="shared" si="85"/>
        <v>0</v>
      </c>
      <c r="T648" s="124">
        <f t="shared" si="86"/>
        <v>0</v>
      </c>
      <c r="U648" s="124">
        <f t="shared" si="87"/>
        <v>0</v>
      </c>
      <c r="V648" s="124">
        <f t="shared" si="88"/>
        <v>0</v>
      </c>
      <c r="W648" s="124">
        <f t="shared" si="89"/>
        <v>0</v>
      </c>
      <c r="X648" s="124">
        <f t="shared" si="90"/>
        <v>0</v>
      </c>
      <c r="Y648" s="124">
        <f t="shared" si="91"/>
        <v>0</v>
      </c>
      <c r="Z648" s="124">
        <f t="shared" si="92"/>
        <v>0</v>
      </c>
      <c r="AA648" s="124">
        <f t="shared" si="93"/>
        <v>0</v>
      </c>
      <c r="AB648" s="124" t="str">
        <f t="shared" si="94"/>
        <v/>
      </c>
      <c r="AC648" s="124" t="str">
        <f t="shared" si="95"/>
        <v/>
      </c>
      <c r="AD648" s="124" t="str">
        <f t="shared" si="96"/>
        <v/>
      </c>
      <c r="AE648" s="124" t="str">
        <f t="shared" si="97"/>
        <v/>
      </c>
      <c r="AF648" s="97"/>
      <c r="AG648" s="97"/>
      <c r="AH648" s="97"/>
      <c r="AI648" s="97"/>
      <c r="AJ648" s="97"/>
      <c r="AK648" s="97"/>
      <c r="AM648" s="101">
        <v>1</v>
      </c>
    </row>
    <row r="649" spans="1:39" ht="15.75" customHeight="1" x14ac:dyDescent="0.25">
      <c r="A649" s="97" t="s">
        <v>159</v>
      </c>
      <c r="B649" s="97" t="s">
        <v>1012</v>
      </c>
      <c r="C649" s="97" t="s">
        <v>996</v>
      </c>
      <c r="D649" s="97" t="s">
        <v>301</v>
      </c>
      <c r="E649" s="97" t="s">
        <v>266</v>
      </c>
      <c r="F649" s="122">
        <v>2</v>
      </c>
      <c r="G649" s="122">
        <v>0</v>
      </c>
      <c r="H649" s="122">
        <v>2</v>
      </c>
      <c r="I649" s="97"/>
      <c r="J649" s="97" t="s">
        <v>996</v>
      </c>
      <c r="K649" s="97"/>
      <c r="L649" s="97" t="s">
        <v>1013</v>
      </c>
      <c r="M649" s="97" t="s">
        <v>996</v>
      </c>
      <c r="N649" s="97" t="s">
        <v>997</v>
      </c>
      <c r="O649" s="97"/>
      <c r="P649" s="97"/>
      <c r="Q649" s="97"/>
      <c r="R649" s="124">
        <f t="shared" si="84"/>
        <v>0</v>
      </c>
      <c r="S649" s="124">
        <f t="shared" si="85"/>
        <v>0</v>
      </c>
      <c r="T649" s="124">
        <f t="shared" si="86"/>
        <v>0</v>
      </c>
      <c r="U649" s="124">
        <f t="shared" si="87"/>
        <v>0</v>
      </c>
      <c r="V649" s="124">
        <f t="shared" si="88"/>
        <v>0</v>
      </c>
      <c r="W649" s="124">
        <f t="shared" si="89"/>
        <v>0</v>
      </c>
      <c r="X649" s="124">
        <f t="shared" si="90"/>
        <v>0</v>
      </c>
      <c r="Y649" s="124">
        <f t="shared" si="91"/>
        <v>0</v>
      </c>
      <c r="Z649" s="124">
        <f t="shared" si="92"/>
        <v>0</v>
      </c>
      <c r="AA649" s="124">
        <f t="shared" si="93"/>
        <v>0</v>
      </c>
      <c r="AB649" s="124" t="str">
        <f t="shared" si="94"/>
        <v/>
      </c>
      <c r="AC649" s="124" t="str">
        <f t="shared" si="95"/>
        <v/>
      </c>
      <c r="AD649" s="124" t="str">
        <f t="shared" si="96"/>
        <v/>
      </c>
      <c r="AE649" s="124" t="str">
        <f t="shared" si="97"/>
        <v/>
      </c>
      <c r="AF649" s="97"/>
      <c r="AG649" s="97"/>
      <c r="AH649" s="97"/>
      <c r="AI649" s="97"/>
      <c r="AJ649" s="97"/>
      <c r="AK649" s="97"/>
      <c r="AM649" s="101">
        <v>1</v>
      </c>
    </row>
    <row r="650" spans="1:39" ht="15.75" customHeight="1" x14ac:dyDescent="0.25">
      <c r="A650" s="97" t="s">
        <v>159</v>
      </c>
      <c r="B650" s="97" t="s">
        <v>1014</v>
      </c>
      <c r="C650" s="97" t="s">
        <v>1015</v>
      </c>
      <c r="D650" s="97" t="s">
        <v>301</v>
      </c>
      <c r="E650" s="97" t="s">
        <v>266</v>
      </c>
      <c r="F650" s="122">
        <v>3</v>
      </c>
      <c r="G650" s="122">
        <v>0</v>
      </c>
      <c r="H650" s="122">
        <v>2</v>
      </c>
      <c r="I650" s="97"/>
      <c r="J650" s="97" t="s">
        <v>1015</v>
      </c>
      <c r="K650" s="97"/>
      <c r="L650" s="97" t="s">
        <v>1016</v>
      </c>
      <c r="M650" s="97" t="s">
        <v>1015</v>
      </c>
      <c r="N650" s="97" t="s">
        <v>388</v>
      </c>
      <c r="O650" s="97" t="s">
        <v>917</v>
      </c>
      <c r="P650" s="97" t="s">
        <v>918</v>
      </c>
      <c r="Q650" s="97" t="s">
        <v>389</v>
      </c>
      <c r="R650" s="124">
        <f t="shared" si="84"/>
        <v>0</v>
      </c>
      <c r="S650" s="124">
        <f t="shared" si="85"/>
        <v>0</v>
      </c>
      <c r="T650" s="124">
        <f t="shared" si="86"/>
        <v>1</v>
      </c>
      <c r="U650" s="124">
        <f t="shared" si="87"/>
        <v>1</v>
      </c>
      <c r="V650" s="124">
        <f t="shared" si="88"/>
        <v>0</v>
      </c>
      <c r="W650" s="124">
        <f t="shared" si="89"/>
        <v>0</v>
      </c>
      <c r="X650" s="124">
        <f t="shared" si="90"/>
        <v>0</v>
      </c>
      <c r="Y650" s="124">
        <f t="shared" si="91"/>
        <v>0</v>
      </c>
      <c r="Z650" s="124">
        <f t="shared" si="92"/>
        <v>0</v>
      </c>
      <c r="AA650" s="124">
        <f t="shared" si="93"/>
        <v>0</v>
      </c>
      <c r="AB650" s="124" t="str">
        <f t="shared" si="94"/>
        <v/>
      </c>
      <c r="AC650" s="124" t="str">
        <f t="shared" si="95"/>
        <v/>
      </c>
      <c r="AD650" s="124" t="str">
        <f t="shared" si="96"/>
        <v/>
      </c>
      <c r="AE650" s="124" t="str">
        <f t="shared" si="97"/>
        <v/>
      </c>
      <c r="AF650" s="97"/>
      <c r="AG650" s="97"/>
      <c r="AH650" s="97"/>
      <c r="AI650" s="97"/>
      <c r="AJ650" s="97"/>
      <c r="AK650" s="97"/>
      <c r="AM650" s="101">
        <v>1</v>
      </c>
    </row>
    <row r="651" spans="1:39" ht="15.75" customHeight="1" x14ac:dyDescent="0.25">
      <c r="A651" s="97" t="s">
        <v>161</v>
      </c>
      <c r="B651" s="97" t="s">
        <v>1017</v>
      </c>
      <c r="C651" s="97" t="s">
        <v>981</v>
      </c>
      <c r="D651" s="97" t="s">
        <v>265</v>
      </c>
      <c r="E651" s="97" t="s">
        <v>266</v>
      </c>
      <c r="F651" s="122">
        <v>1</v>
      </c>
      <c r="G651" s="122">
        <v>3</v>
      </c>
      <c r="H651" s="122">
        <v>0</v>
      </c>
      <c r="I651" s="97" t="s">
        <v>981</v>
      </c>
      <c r="J651" s="97"/>
      <c r="K651" s="97" t="s">
        <v>982</v>
      </c>
      <c r="L651" s="97"/>
      <c r="M651" s="97" t="s">
        <v>981</v>
      </c>
      <c r="N651" s="97"/>
      <c r="O651" s="97"/>
      <c r="P651" s="97"/>
      <c r="Q651" s="97"/>
      <c r="R651" s="124">
        <f t="shared" si="84"/>
        <v>0</v>
      </c>
      <c r="S651" s="124">
        <f t="shared" si="85"/>
        <v>0</v>
      </c>
      <c r="T651" s="124">
        <f t="shared" si="86"/>
        <v>0</v>
      </c>
      <c r="U651" s="124">
        <f t="shared" si="87"/>
        <v>0</v>
      </c>
      <c r="V651" s="124">
        <f t="shared" si="88"/>
        <v>0</v>
      </c>
      <c r="W651" s="124">
        <f t="shared" si="89"/>
        <v>0</v>
      </c>
      <c r="X651" s="124">
        <f t="shared" si="90"/>
        <v>0</v>
      </c>
      <c r="Y651" s="124">
        <f t="shared" si="91"/>
        <v>0</v>
      </c>
      <c r="Z651" s="124">
        <f t="shared" si="92"/>
        <v>0</v>
      </c>
      <c r="AA651" s="124">
        <f t="shared" si="93"/>
        <v>0</v>
      </c>
      <c r="AB651" s="124" t="str">
        <f t="shared" si="94"/>
        <v/>
      </c>
      <c r="AC651" s="124" t="str">
        <f t="shared" si="95"/>
        <v/>
      </c>
      <c r="AD651" s="124" t="str">
        <f t="shared" si="96"/>
        <v/>
      </c>
      <c r="AE651" s="124" t="str">
        <f t="shared" si="97"/>
        <v/>
      </c>
      <c r="AF651" s="97"/>
      <c r="AG651" s="97"/>
      <c r="AH651" s="97"/>
      <c r="AI651" s="97"/>
      <c r="AJ651" s="97"/>
      <c r="AK651" s="97"/>
      <c r="AM651" s="101">
        <v>1</v>
      </c>
    </row>
    <row r="652" spans="1:39" ht="15.75" customHeight="1" x14ac:dyDescent="0.25">
      <c r="A652" s="97" t="s">
        <v>161</v>
      </c>
      <c r="B652" s="97" t="s">
        <v>1018</v>
      </c>
      <c r="C652" s="97" t="s">
        <v>984</v>
      </c>
      <c r="D652" s="97" t="s">
        <v>265</v>
      </c>
      <c r="E652" s="97" t="s">
        <v>266</v>
      </c>
      <c r="F652" s="122">
        <v>1</v>
      </c>
      <c r="G652" s="122">
        <v>3</v>
      </c>
      <c r="H652" s="122">
        <v>0</v>
      </c>
      <c r="I652" s="97" t="s">
        <v>984</v>
      </c>
      <c r="J652" s="97"/>
      <c r="K652" s="97" t="s">
        <v>985</v>
      </c>
      <c r="L652" s="97"/>
      <c r="M652" s="97" t="s">
        <v>984</v>
      </c>
      <c r="N652" s="97" t="s">
        <v>986</v>
      </c>
      <c r="O652" s="97" t="s">
        <v>987</v>
      </c>
      <c r="P652" s="97"/>
      <c r="Q652" s="97"/>
      <c r="R652" s="124">
        <f t="shared" si="84"/>
        <v>0</v>
      </c>
      <c r="S652" s="124">
        <f t="shared" si="85"/>
        <v>0</v>
      </c>
      <c r="T652" s="124">
        <f t="shared" si="86"/>
        <v>0</v>
      </c>
      <c r="U652" s="124">
        <f t="shared" si="87"/>
        <v>0</v>
      </c>
      <c r="V652" s="124">
        <f t="shared" si="88"/>
        <v>0</v>
      </c>
      <c r="W652" s="124">
        <f t="shared" si="89"/>
        <v>0</v>
      </c>
      <c r="X652" s="124">
        <f t="shared" si="90"/>
        <v>0</v>
      </c>
      <c r="Y652" s="124">
        <f t="shared" si="91"/>
        <v>0</v>
      </c>
      <c r="Z652" s="124">
        <f t="shared" si="92"/>
        <v>0</v>
      </c>
      <c r="AA652" s="124">
        <f t="shared" si="93"/>
        <v>0</v>
      </c>
      <c r="AB652" s="124" t="str">
        <f t="shared" si="94"/>
        <v/>
      </c>
      <c r="AC652" s="124" t="str">
        <f t="shared" si="95"/>
        <v/>
      </c>
      <c r="AD652" s="124" t="str">
        <f t="shared" si="96"/>
        <v/>
      </c>
      <c r="AE652" s="124" t="str">
        <f t="shared" si="97"/>
        <v/>
      </c>
      <c r="AF652" s="97"/>
      <c r="AG652" s="97"/>
      <c r="AH652" s="97"/>
      <c r="AI652" s="97"/>
      <c r="AJ652" s="97"/>
      <c r="AK652" s="97"/>
      <c r="AM652" s="101">
        <v>1</v>
      </c>
    </row>
    <row r="653" spans="1:39" ht="15.75" customHeight="1" x14ac:dyDescent="0.25">
      <c r="A653" s="97" t="s">
        <v>161</v>
      </c>
      <c r="B653" s="97" t="s">
        <v>1019</v>
      </c>
      <c r="C653" s="97" t="s">
        <v>989</v>
      </c>
      <c r="D653" s="97" t="s">
        <v>265</v>
      </c>
      <c r="E653" s="97" t="s">
        <v>266</v>
      </c>
      <c r="F653" s="122">
        <v>2</v>
      </c>
      <c r="G653" s="122">
        <v>2</v>
      </c>
      <c r="H653" s="122">
        <v>0</v>
      </c>
      <c r="I653" s="97" t="s">
        <v>989</v>
      </c>
      <c r="J653" s="97"/>
      <c r="K653" s="97" t="s">
        <v>990</v>
      </c>
      <c r="L653" s="97"/>
      <c r="M653" s="97" t="s">
        <v>989</v>
      </c>
      <c r="N653" s="97" t="s">
        <v>991</v>
      </c>
      <c r="O653" s="97"/>
      <c r="P653" s="97"/>
      <c r="Q653" s="97"/>
      <c r="R653" s="124">
        <f t="shared" si="84"/>
        <v>0</v>
      </c>
      <c r="S653" s="124">
        <f t="shared" si="85"/>
        <v>0</v>
      </c>
      <c r="T653" s="124">
        <f t="shared" si="86"/>
        <v>0</v>
      </c>
      <c r="U653" s="124">
        <f t="shared" si="87"/>
        <v>0</v>
      </c>
      <c r="V653" s="124">
        <f t="shared" si="88"/>
        <v>0</v>
      </c>
      <c r="W653" s="124">
        <f t="shared" si="89"/>
        <v>0</v>
      </c>
      <c r="X653" s="124">
        <f t="shared" si="90"/>
        <v>0</v>
      </c>
      <c r="Y653" s="124">
        <f t="shared" si="91"/>
        <v>0</v>
      </c>
      <c r="Z653" s="124">
        <f t="shared" si="92"/>
        <v>0</v>
      </c>
      <c r="AA653" s="124">
        <f t="shared" si="93"/>
        <v>0</v>
      </c>
      <c r="AB653" s="124" t="str">
        <f t="shared" si="94"/>
        <v/>
      </c>
      <c r="AC653" s="124" t="str">
        <f t="shared" si="95"/>
        <v/>
      </c>
      <c r="AD653" s="124" t="str">
        <f t="shared" si="96"/>
        <v/>
      </c>
      <c r="AE653" s="124" t="str">
        <f t="shared" si="97"/>
        <v/>
      </c>
      <c r="AF653" s="97"/>
      <c r="AG653" s="97"/>
      <c r="AH653" s="97"/>
      <c r="AI653" s="97"/>
      <c r="AJ653" s="97"/>
      <c r="AK653" s="97"/>
      <c r="AM653" s="101">
        <v>1</v>
      </c>
    </row>
    <row r="654" spans="1:39" ht="15.75" customHeight="1" x14ac:dyDescent="0.25">
      <c r="A654" s="97" t="s">
        <v>161</v>
      </c>
      <c r="B654" s="97" t="s">
        <v>1020</v>
      </c>
      <c r="C654" s="97" t="s">
        <v>993</v>
      </c>
      <c r="D654" s="97" t="s">
        <v>265</v>
      </c>
      <c r="E654" s="97" t="s">
        <v>266</v>
      </c>
      <c r="F654" s="122">
        <v>2</v>
      </c>
      <c r="G654" s="122">
        <v>2</v>
      </c>
      <c r="H654" s="122">
        <v>0</v>
      </c>
      <c r="I654" s="97" t="s">
        <v>993</v>
      </c>
      <c r="J654" s="97"/>
      <c r="K654" s="97" t="s">
        <v>994</v>
      </c>
      <c r="L654" s="97"/>
      <c r="M654" s="97" t="s">
        <v>993</v>
      </c>
      <c r="N654" s="97" t="s">
        <v>995</v>
      </c>
      <c r="O654" s="97" t="s">
        <v>996</v>
      </c>
      <c r="P654" s="97" t="s">
        <v>997</v>
      </c>
      <c r="Q654" s="97"/>
      <c r="R654" s="124">
        <f t="shared" si="84"/>
        <v>0</v>
      </c>
      <c r="S654" s="124">
        <f t="shared" si="85"/>
        <v>0</v>
      </c>
      <c r="T654" s="124">
        <f t="shared" si="86"/>
        <v>0</v>
      </c>
      <c r="U654" s="124">
        <f t="shared" si="87"/>
        <v>0</v>
      </c>
      <c r="V654" s="124">
        <f t="shared" si="88"/>
        <v>0</v>
      </c>
      <c r="W654" s="124">
        <f t="shared" si="89"/>
        <v>0</v>
      </c>
      <c r="X654" s="124">
        <f t="shared" si="90"/>
        <v>0</v>
      </c>
      <c r="Y654" s="124">
        <f t="shared" si="91"/>
        <v>0</v>
      </c>
      <c r="Z654" s="124">
        <f t="shared" si="92"/>
        <v>0</v>
      </c>
      <c r="AA654" s="124">
        <f t="shared" si="93"/>
        <v>0</v>
      </c>
      <c r="AB654" s="124" t="str">
        <f t="shared" si="94"/>
        <v/>
      </c>
      <c r="AC654" s="124" t="str">
        <f t="shared" si="95"/>
        <v/>
      </c>
      <c r="AD654" s="124" t="str">
        <f t="shared" si="96"/>
        <v/>
      </c>
      <c r="AE654" s="124" t="str">
        <f t="shared" si="97"/>
        <v/>
      </c>
      <c r="AF654" s="97"/>
      <c r="AG654" s="97"/>
      <c r="AH654" s="97"/>
      <c r="AI654" s="97"/>
      <c r="AJ654" s="97"/>
      <c r="AK654" s="97"/>
      <c r="AM654" s="101">
        <v>1</v>
      </c>
    </row>
    <row r="655" spans="1:39" ht="15.75" customHeight="1" x14ac:dyDescent="0.25">
      <c r="A655" s="97" t="s">
        <v>161</v>
      </c>
      <c r="B655" s="97" t="s">
        <v>1021</v>
      </c>
      <c r="C655" s="97" t="s">
        <v>999</v>
      </c>
      <c r="D655" s="97" t="s">
        <v>265</v>
      </c>
      <c r="E655" s="97" t="s">
        <v>266</v>
      </c>
      <c r="F655" s="122">
        <v>3</v>
      </c>
      <c r="G655" s="122">
        <v>2</v>
      </c>
      <c r="H655" s="122">
        <v>0</v>
      </c>
      <c r="I655" s="97" t="s">
        <v>999</v>
      </c>
      <c r="J655" s="97"/>
      <c r="K655" s="97" t="s">
        <v>1000</v>
      </c>
      <c r="L655" s="97"/>
      <c r="M655" s="97" t="s">
        <v>999</v>
      </c>
      <c r="N655" s="97" t="s">
        <v>1001</v>
      </c>
      <c r="O655" s="97" t="s">
        <v>932</v>
      </c>
      <c r="P655" s="97" t="s">
        <v>1002</v>
      </c>
      <c r="Q655" s="97" t="s">
        <v>305</v>
      </c>
      <c r="R655" s="124">
        <f t="shared" si="84"/>
        <v>0</v>
      </c>
      <c r="S655" s="124">
        <f t="shared" si="85"/>
        <v>0</v>
      </c>
      <c r="T655" s="124">
        <f t="shared" si="86"/>
        <v>0</v>
      </c>
      <c r="U655" s="124">
        <f t="shared" si="87"/>
        <v>0</v>
      </c>
      <c r="V655" s="124">
        <f t="shared" si="88"/>
        <v>0</v>
      </c>
      <c r="W655" s="124">
        <f t="shared" si="89"/>
        <v>0</v>
      </c>
      <c r="X655" s="124">
        <f t="shared" si="90"/>
        <v>0</v>
      </c>
      <c r="Y655" s="124">
        <f t="shared" si="91"/>
        <v>0</v>
      </c>
      <c r="Z655" s="124">
        <f t="shared" si="92"/>
        <v>0</v>
      </c>
      <c r="AA655" s="124">
        <f t="shared" si="93"/>
        <v>0</v>
      </c>
      <c r="AB655" s="124" t="str">
        <f t="shared" si="94"/>
        <v/>
      </c>
      <c r="AC655" s="124" t="str">
        <f t="shared" si="95"/>
        <v/>
      </c>
      <c r="AD655" s="124" t="str">
        <f t="shared" si="96"/>
        <v/>
      </c>
      <c r="AE655" s="124" t="str">
        <f t="shared" si="97"/>
        <v/>
      </c>
      <c r="AF655" s="97"/>
      <c r="AG655" s="97"/>
      <c r="AH655" s="97"/>
      <c r="AI655" s="97"/>
      <c r="AJ655" s="97"/>
      <c r="AK655" s="97"/>
      <c r="AM655" s="101">
        <v>1</v>
      </c>
    </row>
    <row r="656" spans="1:39" ht="15.75" customHeight="1" x14ac:dyDescent="0.25">
      <c r="A656" s="97" t="s">
        <v>161</v>
      </c>
      <c r="B656" s="97" t="s">
        <v>1022</v>
      </c>
      <c r="C656" s="97" t="s">
        <v>1004</v>
      </c>
      <c r="D656" s="97" t="s">
        <v>301</v>
      </c>
      <c r="E656" s="97" t="s">
        <v>266</v>
      </c>
      <c r="F656" s="122">
        <v>1</v>
      </c>
      <c r="G656" s="122">
        <v>0</v>
      </c>
      <c r="H656" s="122">
        <v>3</v>
      </c>
      <c r="I656" s="97"/>
      <c r="J656" s="97" t="s">
        <v>1004</v>
      </c>
      <c r="K656" s="97"/>
      <c r="L656" s="97" t="s">
        <v>1005</v>
      </c>
      <c r="M656" s="97" t="s">
        <v>1004</v>
      </c>
      <c r="N656" s="97" t="s">
        <v>640</v>
      </c>
      <c r="O656" s="97" t="s">
        <v>981</v>
      </c>
      <c r="P656" s="97" t="s">
        <v>642</v>
      </c>
      <c r="Q656" s="97"/>
      <c r="R656" s="124">
        <f t="shared" si="84"/>
        <v>0</v>
      </c>
      <c r="S656" s="124">
        <f t="shared" si="85"/>
        <v>0</v>
      </c>
      <c r="T656" s="124">
        <f t="shared" si="86"/>
        <v>0</v>
      </c>
      <c r="U656" s="124">
        <f t="shared" si="87"/>
        <v>0</v>
      </c>
      <c r="V656" s="124">
        <f t="shared" si="88"/>
        <v>1</v>
      </c>
      <c r="W656" s="124">
        <f t="shared" si="89"/>
        <v>1</v>
      </c>
      <c r="X656" s="124">
        <f t="shared" si="90"/>
        <v>0</v>
      </c>
      <c r="Y656" s="124">
        <f t="shared" si="91"/>
        <v>0</v>
      </c>
      <c r="Z656" s="124">
        <f t="shared" si="92"/>
        <v>0</v>
      </c>
      <c r="AA656" s="124">
        <f t="shared" si="93"/>
        <v>0</v>
      </c>
      <c r="AB656" s="124" t="str">
        <f t="shared" si="94"/>
        <v/>
      </c>
      <c r="AC656" s="124" t="str">
        <f t="shared" si="95"/>
        <v/>
      </c>
      <c r="AD656" s="124" t="str">
        <f t="shared" si="96"/>
        <v/>
      </c>
      <c r="AE656" s="124" t="str">
        <f t="shared" si="97"/>
        <v/>
      </c>
      <c r="AF656" s="97"/>
      <c r="AG656" s="97"/>
      <c r="AH656" s="97"/>
      <c r="AI656" s="97"/>
      <c r="AJ656" s="97"/>
      <c r="AK656" s="97"/>
      <c r="AM656" s="101">
        <v>1</v>
      </c>
    </row>
    <row r="657" spans="1:39" ht="15.75" customHeight="1" x14ac:dyDescent="0.25">
      <c r="A657" s="97" t="s">
        <v>161</v>
      </c>
      <c r="B657" s="97" t="s">
        <v>1023</v>
      </c>
      <c r="C657" s="97" t="s">
        <v>1007</v>
      </c>
      <c r="D657" s="97" t="s">
        <v>301</v>
      </c>
      <c r="E657" s="97" t="s">
        <v>266</v>
      </c>
      <c r="F657" s="122">
        <v>1</v>
      </c>
      <c r="G657" s="122">
        <v>0</v>
      </c>
      <c r="H657" s="122">
        <v>3</v>
      </c>
      <c r="I657" s="97"/>
      <c r="J657" s="97" t="s">
        <v>1007</v>
      </c>
      <c r="K657" s="97"/>
      <c r="L657" s="97" t="s">
        <v>1008</v>
      </c>
      <c r="M657" s="97" t="s">
        <v>1007</v>
      </c>
      <c r="N657" s="97" t="s">
        <v>1009</v>
      </c>
      <c r="O657" s="97" t="s">
        <v>987</v>
      </c>
      <c r="P657" s="97"/>
      <c r="Q657" s="97"/>
      <c r="R657" s="124">
        <f t="shared" si="84"/>
        <v>0</v>
      </c>
      <c r="S657" s="124">
        <f t="shared" si="85"/>
        <v>0</v>
      </c>
      <c r="T657" s="124">
        <f t="shared" si="86"/>
        <v>0</v>
      </c>
      <c r="U657" s="124">
        <f t="shared" si="87"/>
        <v>0</v>
      </c>
      <c r="V657" s="124">
        <f t="shared" si="88"/>
        <v>0</v>
      </c>
      <c r="W657" s="124">
        <f t="shared" si="89"/>
        <v>0</v>
      </c>
      <c r="X657" s="124">
        <f t="shared" si="90"/>
        <v>0</v>
      </c>
      <c r="Y657" s="124">
        <f t="shared" si="91"/>
        <v>0</v>
      </c>
      <c r="Z657" s="124">
        <f t="shared" si="92"/>
        <v>0</v>
      </c>
      <c r="AA657" s="124">
        <f t="shared" si="93"/>
        <v>0</v>
      </c>
      <c r="AB657" s="124" t="str">
        <f t="shared" si="94"/>
        <v/>
      </c>
      <c r="AC657" s="124" t="str">
        <f t="shared" si="95"/>
        <v/>
      </c>
      <c r="AD657" s="124" t="str">
        <f t="shared" si="96"/>
        <v/>
      </c>
      <c r="AE657" s="124" t="str">
        <f t="shared" si="97"/>
        <v/>
      </c>
      <c r="AF657" s="97"/>
      <c r="AG657" s="97"/>
      <c r="AH657" s="97"/>
      <c r="AI657" s="97"/>
      <c r="AJ657" s="97"/>
      <c r="AK657" s="97"/>
      <c r="AM657" s="101">
        <v>1</v>
      </c>
    </row>
    <row r="658" spans="1:39" ht="15.75" customHeight="1" x14ac:dyDescent="0.25">
      <c r="A658" s="97" t="s">
        <v>161</v>
      </c>
      <c r="B658" s="97" t="s">
        <v>1024</v>
      </c>
      <c r="C658" s="97" t="s">
        <v>989</v>
      </c>
      <c r="D658" s="97" t="s">
        <v>301</v>
      </c>
      <c r="E658" s="97" t="s">
        <v>266</v>
      </c>
      <c r="F658" s="122">
        <v>2</v>
      </c>
      <c r="G658" s="122">
        <v>0</v>
      </c>
      <c r="H658" s="122">
        <v>2</v>
      </c>
      <c r="I658" s="97"/>
      <c r="J658" s="97" t="s">
        <v>989</v>
      </c>
      <c r="K658" s="97"/>
      <c r="L658" s="97" t="s">
        <v>1011</v>
      </c>
      <c r="M658" s="97" t="s">
        <v>989</v>
      </c>
      <c r="N658" s="97" t="s">
        <v>991</v>
      </c>
      <c r="O658" s="97"/>
      <c r="P658" s="97"/>
      <c r="Q658" s="97"/>
      <c r="R658" s="124">
        <f t="shared" si="84"/>
        <v>0</v>
      </c>
      <c r="S658" s="124">
        <f t="shared" si="85"/>
        <v>0</v>
      </c>
      <c r="T658" s="124">
        <f t="shared" si="86"/>
        <v>0</v>
      </c>
      <c r="U658" s="124">
        <f t="shared" si="87"/>
        <v>0</v>
      </c>
      <c r="V658" s="124">
        <f t="shared" si="88"/>
        <v>0</v>
      </c>
      <c r="W658" s="124">
        <f t="shared" si="89"/>
        <v>0</v>
      </c>
      <c r="X658" s="124">
        <f t="shared" si="90"/>
        <v>0</v>
      </c>
      <c r="Y658" s="124">
        <f t="shared" si="91"/>
        <v>0</v>
      </c>
      <c r="Z658" s="124">
        <f t="shared" si="92"/>
        <v>0</v>
      </c>
      <c r="AA658" s="124">
        <f t="shared" si="93"/>
        <v>0</v>
      </c>
      <c r="AB658" s="124" t="str">
        <f t="shared" si="94"/>
        <v/>
      </c>
      <c r="AC658" s="124" t="str">
        <f t="shared" si="95"/>
        <v/>
      </c>
      <c r="AD658" s="124" t="str">
        <f t="shared" si="96"/>
        <v/>
      </c>
      <c r="AE658" s="124" t="str">
        <f t="shared" si="97"/>
        <v/>
      </c>
      <c r="AF658" s="97"/>
      <c r="AG658" s="97"/>
      <c r="AH658" s="97"/>
      <c r="AI658" s="97"/>
      <c r="AJ658" s="97"/>
      <c r="AK658" s="97"/>
      <c r="AM658" s="101">
        <v>1</v>
      </c>
    </row>
    <row r="659" spans="1:39" ht="15.75" customHeight="1" x14ac:dyDescent="0.25">
      <c r="A659" s="97" t="s">
        <v>161</v>
      </c>
      <c r="B659" s="97" t="s">
        <v>1025</v>
      </c>
      <c r="C659" s="97" t="s">
        <v>996</v>
      </c>
      <c r="D659" s="97" t="s">
        <v>301</v>
      </c>
      <c r="E659" s="97" t="s">
        <v>266</v>
      </c>
      <c r="F659" s="122">
        <v>2</v>
      </c>
      <c r="G659" s="122">
        <v>0</v>
      </c>
      <c r="H659" s="122">
        <v>2</v>
      </c>
      <c r="I659" s="97"/>
      <c r="J659" s="97" t="s">
        <v>996</v>
      </c>
      <c r="K659" s="97"/>
      <c r="L659" s="97" t="s">
        <v>1013</v>
      </c>
      <c r="M659" s="97" t="s">
        <v>996</v>
      </c>
      <c r="N659" s="97" t="s">
        <v>997</v>
      </c>
      <c r="O659" s="97"/>
      <c r="P659" s="97"/>
      <c r="Q659" s="97"/>
      <c r="R659" s="124">
        <f t="shared" si="84"/>
        <v>0</v>
      </c>
      <c r="S659" s="124">
        <f t="shared" si="85"/>
        <v>0</v>
      </c>
      <c r="T659" s="124">
        <f t="shared" si="86"/>
        <v>0</v>
      </c>
      <c r="U659" s="124">
        <f t="shared" si="87"/>
        <v>0</v>
      </c>
      <c r="V659" s="124">
        <f t="shared" si="88"/>
        <v>0</v>
      </c>
      <c r="W659" s="124">
        <f t="shared" si="89"/>
        <v>0</v>
      </c>
      <c r="X659" s="124">
        <f t="shared" si="90"/>
        <v>0</v>
      </c>
      <c r="Y659" s="124">
        <f t="shared" si="91"/>
        <v>0</v>
      </c>
      <c r="Z659" s="124">
        <f t="shared" si="92"/>
        <v>0</v>
      </c>
      <c r="AA659" s="124">
        <f t="shared" si="93"/>
        <v>0</v>
      </c>
      <c r="AB659" s="124" t="str">
        <f t="shared" si="94"/>
        <v/>
      </c>
      <c r="AC659" s="124" t="str">
        <f t="shared" si="95"/>
        <v/>
      </c>
      <c r="AD659" s="124" t="str">
        <f t="shared" si="96"/>
        <v/>
      </c>
      <c r="AE659" s="124" t="str">
        <f t="shared" si="97"/>
        <v/>
      </c>
      <c r="AF659" s="97"/>
      <c r="AG659" s="97"/>
      <c r="AH659" s="97"/>
      <c r="AI659" s="97"/>
      <c r="AJ659" s="97"/>
      <c r="AK659" s="97"/>
      <c r="AM659" s="101">
        <v>1</v>
      </c>
    </row>
    <row r="660" spans="1:39" ht="15.75" customHeight="1" x14ac:dyDescent="0.25">
      <c r="A660" s="97" t="s">
        <v>161</v>
      </c>
      <c r="B660" s="97" t="s">
        <v>1026</v>
      </c>
      <c r="C660" s="97" t="s">
        <v>1015</v>
      </c>
      <c r="D660" s="97" t="s">
        <v>301</v>
      </c>
      <c r="E660" s="97" t="s">
        <v>266</v>
      </c>
      <c r="F660" s="122">
        <v>3</v>
      </c>
      <c r="G660" s="122">
        <v>0</v>
      </c>
      <c r="H660" s="122">
        <v>2</v>
      </c>
      <c r="I660" s="97"/>
      <c r="J660" s="97" t="s">
        <v>1015</v>
      </c>
      <c r="K660" s="97"/>
      <c r="L660" s="97" t="s">
        <v>1016</v>
      </c>
      <c r="M660" s="97" t="s">
        <v>1015</v>
      </c>
      <c r="N660" s="97" t="s">
        <v>388</v>
      </c>
      <c r="O660" s="97" t="s">
        <v>917</v>
      </c>
      <c r="P660" s="97" t="s">
        <v>918</v>
      </c>
      <c r="Q660" s="97" t="s">
        <v>389</v>
      </c>
      <c r="R660" s="124">
        <f t="shared" si="84"/>
        <v>0</v>
      </c>
      <c r="S660" s="124">
        <f t="shared" si="85"/>
        <v>0</v>
      </c>
      <c r="T660" s="124">
        <f t="shared" si="86"/>
        <v>1</v>
      </c>
      <c r="U660" s="124">
        <f t="shared" si="87"/>
        <v>1</v>
      </c>
      <c r="V660" s="124">
        <f t="shared" si="88"/>
        <v>0</v>
      </c>
      <c r="W660" s="124">
        <f t="shared" si="89"/>
        <v>0</v>
      </c>
      <c r="X660" s="124">
        <f t="shared" si="90"/>
        <v>0</v>
      </c>
      <c r="Y660" s="124">
        <f t="shared" si="91"/>
        <v>0</v>
      </c>
      <c r="Z660" s="124">
        <f t="shared" si="92"/>
        <v>0</v>
      </c>
      <c r="AA660" s="124">
        <f t="shared" si="93"/>
        <v>0</v>
      </c>
      <c r="AB660" s="124" t="str">
        <f t="shared" si="94"/>
        <v/>
      </c>
      <c r="AC660" s="124" t="str">
        <f t="shared" si="95"/>
        <v/>
      </c>
      <c r="AD660" s="124" t="str">
        <f t="shared" si="96"/>
        <v/>
      </c>
      <c r="AE660" s="124" t="str">
        <f t="shared" si="97"/>
        <v/>
      </c>
      <c r="AF660" s="97"/>
      <c r="AG660" s="97"/>
      <c r="AH660" s="97"/>
      <c r="AI660" s="97"/>
      <c r="AJ660" s="97"/>
      <c r="AK660" s="97"/>
      <c r="AM660" s="101">
        <v>1</v>
      </c>
    </row>
    <row r="661" spans="1:39" ht="15.75" customHeight="1" x14ac:dyDescent="0.25">
      <c r="A661" s="97" t="s">
        <v>162</v>
      </c>
      <c r="B661" s="97" t="s">
        <v>1027</v>
      </c>
      <c r="C661" s="97" t="s">
        <v>981</v>
      </c>
      <c r="D661" s="97" t="s">
        <v>265</v>
      </c>
      <c r="E661" s="97" t="s">
        <v>266</v>
      </c>
      <c r="F661" s="122">
        <v>1</v>
      </c>
      <c r="G661" s="122">
        <v>3</v>
      </c>
      <c r="H661" s="122">
        <v>0</v>
      </c>
      <c r="I661" s="97" t="s">
        <v>981</v>
      </c>
      <c r="J661" s="97"/>
      <c r="K661" s="97" t="s">
        <v>982</v>
      </c>
      <c r="L661" s="97"/>
      <c r="M661" s="97" t="s">
        <v>981</v>
      </c>
      <c r="N661" s="97"/>
      <c r="O661" s="97"/>
      <c r="P661" s="97"/>
      <c r="Q661" s="97"/>
      <c r="R661" s="124">
        <f t="shared" si="84"/>
        <v>0</v>
      </c>
      <c r="S661" s="124">
        <f t="shared" si="85"/>
        <v>0</v>
      </c>
      <c r="T661" s="124">
        <f t="shared" si="86"/>
        <v>0</v>
      </c>
      <c r="U661" s="124">
        <f t="shared" si="87"/>
        <v>0</v>
      </c>
      <c r="V661" s="124">
        <f t="shared" si="88"/>
        <v>0</v>
      </c>
      <c r="W661" s="124">
        <f t="shared" si="89"/>
        <v>0</v>
      </c>
      <c r="X661" s="124">
        <f t="shared" si="90"/>
        <v>0</v>
      </c>
      <c r="Y661" s="124">
        <f t="shared" si="91"/>
        <v>0</v>
      </c>
      <c r="Z661" s="124">
        <f t="shared" si="92"/>
        <v>0</v>
      </c>
      <c r="AA661" s="124">
        <f t="shared" si="93"/>
        <v>0</v>
      </c>
      <c r="AB661" s="124" t="str">
        <f t="shared" si="94"/>
        <v/>
      </c>
      <c r="AC661" s="124" t="str">
        <f t="shared" si="95"/>
        <v/>
      </c>
      <c r="AD661" s="124" t="str">
        <f t="shared" si="96"/>
        <v/>
      </c>
      <c r="AE661" s="124" t="str">
        <f t="shared" si="97"/>
        <v/>
      </c>
      <c r="AF661" s="97"/>
      <c r="AG661" s="97"/>
      <c r="AH661" s="97"/>
      <c r="AI661" s="97"/>
      <c r="AJ661" s="97"/>
      <c r="AK661" s="97"/>
      <c r="AM661" s="101">
        <v>1</v>
      </c>
    </row>
    <row r="662" spans="1:39" ht="15.75" customHeight="1" x14ac:dyDescent="0.25">
      <c r="A662" s="97" t="s">
        <v>162</v>
      </c>
      <c r="B662" s="97" t="s">
        <v>1028</v>
      </c>
      <c r="C662" s="97" t="s">
        <v>984</v>
      </c>
      <c r="D662" s="97" t="s">
        <v>265</v>
      </c>
      <c r="E662" s="97" t="s">
        <v>266</v>
      </c>
      <c r="F662" s="122">
        <v>1</v>
      </c>
      <c r="G662" s="122">
        <v>3</v>
      </c>
      <c r="H662" s="122">
        <v>0</v>
      </c>
      <c r="I662" s="97" t="s">
        <v>984</v>
      </c>
      <c r="J662" s="97"/>
      <c r="K662" s="97" t="s">
        <v>985</v>
      </c>
      <c r="L662" s="97"/>
      <c r="M662" s="97" t="s">
        <v>984</v>
      </c>
      <c r="N662" s="97" t="s">
        <v>986</v>
      </c>
      <c r="O662" s="97" t="s">
        <v>987</v>
      </c>
      <c r="P662" s="97"/>
      <c r="Q662" s="97"/>
      <c r="R662" s="124">
        <f t="shared" si="84"/>
        <v>0</v>
      </c>
      <c r="S662" s="124">
        <f t="shared" si="85"/>
        <v>0</v>
      </c>
      <c r="T662" s="124">
        <f t="shared" si="86"/>
        <v>0</v>
      </c>
      <c r="U662" s="124">
        <f t="shared" si="87"/>
        <v>0</v>
      </c>
      <c r="V662" s="124">
        <f t="shared" si="88"/>
        <v>0</v>
      </c>
      <c r="W662" s="124">
        <f t="shared" si="89"/>
        <v>0</v>
      </c>
      <c r="X662" s="124">
        <f t="shared" si="90"/>
        <v>0</v>
      </c>
      <c r="Y662" s="124">
        <f t="shared" si="91"/>
        <v>0</v>
      </c>
      <c r="Z662" s="124">
        <f t="shared" si="92"/>
        <v>0</v>
      </c>
      <c r="AA662" s="124">
        <f t="shared" si="93"/>
        <v>0</v>
      </c>
      <c r="AB662" s="124" t="str">
        <f t="shared" si="94"/>
        <v/>
      </c>
      <c r="AC662" s="124" t="str">
        <f t="shared" si="95"/>
        <v/>
      </c>
      <c r="AD662" s="124" t="str">
        <f t="shared" si="96"/>
        <v/>
      </c>
      <c r="AE662" s="124" t="str">
        <f t="shared" si="97"/>
        <v/>
      </c>
      <c r="AF662" s="97"/>
      <c r="AG662" s="97"/>
      <c r="AH662" s="97"/>
      <c r="AI662" s="97"/>
      <c r="AJ662" s="97"/>
      <c r="AK662" s="97"/>
      <c r="AM662" s="101">
        <v>1</v>
      </c>
    </row>
    <row r="663" spans="1:39" ht="15.75" customHeight="1" x14ac:dyDescent="0.25">
      <c r="A663" s="97" t="s">
        <v>162</v>
      </c>
      <c r="B663" s="97" t="s">
        <v>1029</v>
      </c>
      <c r="C663" s="97" t="s">
        <v>989</v>
      </c>
      <c r="D663" s="97" t="s">
        <v>265</v>
      </c>
      <c r="E663" s="97" t="s">
        <v>266</v>
      </c>
      <c r="F663" s="122">
        <v>2</v>
      </c>
      <c r="G663" s="122">
        <v>2</v>
      </c>
      <c r="H663" s="122">
        <v>0</v>
      </c>
      <c r="I663" s="97" t="s">
        <v>989</v>
      </c>
      <c r="J663" s="97"/>
      <c r="K663" s="97" t="s">
        <v>990</v>
      </c>
      <c r="L663" s="97"/>
      <c r="M663" s="97" t="s">
        <v>989</v>
      </c>
      <c r="N663" s="97" t="s">
        <v>991</v>
      </c>
      <c r="O663" s="97"/>
      <c r="P663" s="97"/>
      <c r="Q663" s="97"/>
      <c r="R663" s="124">
        <f t="shared" si="84"/>
        <v>0</v>
      </c>
      <c r="S663" s="124">
        <f t="shared" si="85"/>
        <v>0</v>
      </c>
      <c r="T663" s="124">
        <f t="shared" si="86"/>
        <v>0</v>
      </c>
      <c r="U663" s="124">
        <f t="shared" si="87"/>
        <v>0</v>
      </c>
      <c r="V663" s="124">
        <f t="shared" si="88"/>
        <v>0</v>
      </c>
      <c r="W663" s="124">
        <f t="shared" si="89"/>
        <v>0</v>
      </c>
      <c r="X663" s="124">
        <f t="shared" si="90"/>
        <v>0</v>
      </c>
      <c r="Y663" s="124">
        <f t="shared" si="91"/>
        <v>0</v>
      </c>
      <c r="Z663" s="124">
        <f t="shared" si="92"/>
        <v>0</v>
      </c>
      <c r="AA663" s="124">
        <f t="shared" si="93"/>
        <v>0</v>
      </c>
      <c r="AB663" s="124" t="str">
        <f t="shared" si="94"/>
        <v/>
      </c>
      <c r="AC663" s="124" t="str">
        <f t="shared" si="95"/>
        <v/>
      </c>
      <c r="AD663" s="124" t="str">
        <f t="shared" si="96"/>
        <v/>
      </c>
      <c r="AE663" s="124" t="str">
        <f t="shared" si="97"/>
        <v/>
      </c>
      <c r="AF663" s="97"/>
      <c r="AG663" s="97"/>
      <c r="AH663" s="97"/>
      <c r="AI663" s="97"/>
      <c r="AJ663" s="97"/>
      <c r="AK663" s="97"/>
      <c r="AM663" s="101">
        <v>1</v>
      </c>
    </row>
    <row r="664" spans="1:39" ht="15.75" customHeight="1" x14ac:dyDescent="0.25">
      <c r="A664" s="97" t="s">
        <v>162</v>
      </c>
      <c r="B664" s="97" t="s">
        <v>1030</v>
      </c>
      <c r="C664" s="97" t="s">
        <v>993</v>
      </c>
      <c r="D664" s="97" t="s">
        <v>265</v>
      </c>
      <c r="E664" s="97" t="s">
        <v>266</v>
      </c>
      <c r="F664" s="122">
        <v>2</v>
      </c>
      <c r="G664" s="122">
        <v>2</v>
      </c>
      <c r="H664" s="122">
        <v>0</v>
      </c>
      <c r="I664" s="97" t="s">
        <v>993</v>
      </c>
      <c r="J664" s="97"/>
      <c r="K664" s="97" t="s">
        <v>994</v>
      </c>
      <c r="L664" s="97"/>
      <c r="M664" s="97" t="s">
        <v>993</v>
      </c>
      <c r="N664" s="97" t="s">
        <v>995</v>
      </c>
      <c r="O664" s="97" t="s">
        <v>996</v>
      </c>
      <c r="P664" s="97" t="s">
        <v>997</v>
      </c>
      <c r="Q664" s="97"/>
      <c r="R664" s="124">
        <f t="shared" si="84"/>
        <v>0</v>
      </c>
      <c r="S664" s="124">
        <f t="shared" si="85"/>
        <v>0</v>
      </c>
      <c r="T664" s="124">
        <f t="shared" si="86"/>
        <v>0</v>
      </c>
      <c r="U664" s="124">
        <f t="shared" si="87"/>
        <v>0</v>
      </c>
      <c r="V664" s="124">
        <f t="shared" si="88"/>
        <v>0</v>
      </c>
      <c r="W664" s="124">
        <f t="shared" si="89"/>
        <v>0</v>
      </c>
      <c r="X664" s="124">
        <f t="shared" si="90"/>
        <v>0</v>
      </c>
      <c r="Y664" s="124">
        <f t="shared" si="91"/>
        <v>0</v>
      </c>
      <c r="Z664" s="124">
        <f t="shared" si="92"/>
        <v>0</v>
      </c>
      <c r="AA664" s="124">
        <f t="shared" si="93"/>
        <v>0</v>
      </c>
      <c r="AB664" s="124" t="str">
        <f t="shared" si="94"/>
        <v/>
      </c>
      <c r="AC664" s="124" t="str">
        <f t="shared" si="95"/>
        <v/>
      </c>
      <c r="AD664" s="124" t="str">
        <f t="shared" si="96"/>
        <v/>
      </c>
      <c r="AE664" s="124" t="str">
        <f t="shared" si="97"/>
        <v/>
      </c>
      <c r="AF664" s="97"/>
      <c r="AG664" s="97"/>
      <c r="AH664" s="97"/>
      <c r="AI664" s="97"/>
      <c r="AJ664" s="97"/>
      <c r="AK664" s="97"/>
      <c r="AM664" s="101">
        <v>1</v>
      </c>
    </row>
    <row r="665" spans="1:39" ht="15.75" customHeight="1" x14ac:dyDescent="0.25">
      <c r="A665" s="97" t="s">
        <v>162</v>
      </c>
      <c r="B665" s="97" t="s">
        <v>1031</v>
      </c>
      <c r="C665" s="97" t="s">
        <v>999</v>
      </c>
      <c r="D665" s="97" t="s">
        <v>265</v>
      </c>
      <c r="E665" s="97" t="s">
        <v>266</v>
      </c>
      <c r="F665" s="122">
        <v>3</v>
      </c>
      <c r="G665" s="122">
        <v>2</v>
      </c>
      <c r="H665" s="122">
        <v>0</v>
      </c>
      <c r="I665" s="97" t="s">
        <v>999</v>
      </c>
      <c r="J665" s="97"/>
      <c r="K665" s="97" t="s">
        <v>1000</v>
      </c>
      <c r="L665" s="97"/>
      <c r="M665" s="97" t="s">
        <v>999</v>
      </c>
      <c r="N665" s="97" t="s">
        <v>1001</v>
      </c>
      <c r="O665" s="97" t="s">
        <v>932</v>
      </c>
      <c r="P665" s="97" t="s">
        <v>1002</v>
      </c>
      <c r="Q665" s="97" t="s">
        <v>305</v>
      </c>
      <c r="R665" s="124">
        <f t="shared" si="84"/>
        <v>0</v>
      </c>
      <c r="S665" s="124">
        <f t="shared" si="85"/>
        <v>0</v>
      </c>
      <c r="T665" s="124">
        <f t="shared" si="86"/>
        <v>0</v>
      </c>
      <c r="U665" s="124">
        <f t="shared" si="87"/>
        <v>0</v>
      </c>
      <c r="V665" s="124">
        <f t="shared" si="88"/>
        <v>0</v>
      </c>
      <c r="W665" s="124">
        <f t="shared" si="89"/>
        <v>0</v>
      </c>
      <c r="X665" s="124">
        <f t="shared" si="90"/>
        <v>0</v>
      </c>
      <c r="Y665" s="124">
        <f t="shared" si="91"/>
        <v>0</v>
      </c>
      <c r="Z665" s="124">
        <f t="shared" si="92"/>
        <v>0</v>
      </c>
      <c r="AA665" s="124">
        <f t="shared" si="93"/>
        <v>0</v>
      </c>
      <c r="AB665" s="124" t="str">
        <f t="shared" si="94"/>
        <v/>
      </c>
      <c r="AC665" s="124" t="str">
        <f t="shared" si="95"/>
        <v/>
      </c>
      <c r="AD665" s="124" t="str">
        <f t="shared" si="96"/>
        <v/>
      </c>
      <c r="AE665" s="124" t="str">
        <f t="shared" si="97"/>
        <v/>
      </c>
      <c r="AF665" s="97"/>
      <c r="AG665" s="97"/>
      <c r="AH665" s="97"/>
      <c r="AI665" s="97"/>
      <c r="AJ665" s="97"/>
      <c r="AK665" s="97"/>
      <c r="AM665" s="101">
        <v>1</v>
      </c>
    </row>
    <row r="666" spans="1:39" ht="15.75" customHeight="1" x14ac:dyDescent="0.25">
      <c r="A666" s="97" t="s">
        <v>162</v>
      </c>
      <c r="B666" s="97" t="s">
        <v>1032</v>
      </c>
      <c r="C666" s="97" t="s">
        <v>1004</v>
      </c>
      <c r="D666" s="97" t="s">
        <v>301</v>
      </c>
      <c r="E666" s="97" t="s">
        <v>266</v>
      </c>
      <c r="F666" s="122">
        <v>1</v>
      </c>
      <c r="G666" s="122">
        <v>0</v>
      </c>
      <c r="H666" s="122">
        <v>3</v>
      </c>
      <c r="I666" s="97"/>
      <c r="J666" s="97" t="s">
        <v>1004</v>
      </c>
      <c r="K666" s="97"/>
      <c r="L666" s="97" t="s">
        <v>1005</v>
      </c>
      <c r="M666" s="97" t="s">
        <v>1004</v>
      </c>
      <c r="N666" s="97" t="s">
        <v>640</v>
      </c>
      <c r="O666" s="97" t="s">
        <v>981</v>
      </c>
      <c r="P666" s="97" t="s">
        <v>642</v>
      </c>
      <c r="Q666" s="97"/>
      <c r="R666" s="124">
        <f t="shared" si="84"/>
        <v>0</v>
      </c>
      <c r="S666" s="124">
        <f t="shared" si="85"/>
        <v>0</v>
      </c>
      <c r="T666" s="124">
        <f t="shared" si="86"/>
        <v>0</v>
      </c>
      <c r="U666" s="124">
        <f t="shared" si="87"/>
        <v>0</v>
      </c>
      <c r="V666" s="124">
        <f t="shared" si="88"/>
        <v>1</v>
      </c>
      <c r="W666" s="124">
        <f t="shared" si="89"/>
        <v>1</v>
      </c>
      <c r="X666" s="124">
        <f t="shared" si="90"/>
        <v>0</v>
      </c>
      <c r="Y666" s="124">
        <f t="shared" si="91"/>
        <v>0</v>
      </c>
      <c r="Z666" s="124">
        <f t="shared" si="92"/>
        <v>0</v>
      </c>
      <c r="AA666" s="124">
        <f t="shared" si="93"/>
        <v>0</v>
      </c>
      <c r="AB666" s="124" t="str">
        <f t="shared" si="94"/>
        <v/>
      </c>
      <c r="AC666" s="124" t="str">
        <f t="shared" si="95"/>
        <v/>
      </c>
      <c r="AD666" s="124" t="str">
        <f t="shared" si="96"/>
        <v/>
      </c>
      <c r="AE666" s="124" t="str">
        <f t="shared" si="97"/>
        <v/>
      </c>
      <c r="AF666" s="97"/>
      <c r="AG666" s="97"/>
      <c r="AH666" s="97"/>
      <c r="AI666" s="97"/>
      <c r="AJ666" s="97"/>
      <c r="AK666" s="97"/>
      <c r="AM666" s="101">
        <v>1</v>
      </c>
    </row>
    <row r="667" spans="1:39" ht="15.75" customHeight="1" x14ac:dyDescent="0.25">
      <c r="A667" s="97" t="s">
        <v>162</v>
      </c>
      <c r="B667" s="97" t="s">
        <v>1033</v>
      </c>
      <c r="C667" s="97" t="s">
        <v>1007</v>
      </c>
      <c r="D667" s="97" t="s">
        <v>301</v>
      </c>
      <c r="E667" s="97" t="s">
        <v>266</v>
      </c>
      <c r="F667" s="122">
        <v>1</v>
      </c>
      <c r="G667" s="122">
        <v>0</v>
      </c>
      <c r="H667" s="122">
        <v>3</v>
      </c>
      <c r="I667" s="97"/>
      <c r="J667" s="97" t="s">
        <v>1007</v>
      </c>
      <c r="K667" s="97"/>
      <c r="L667" s="97" t="s">
        <v>1008</v>
      </c>
      <c r="M667" s="97" t="s">
        <v>1007</v>
      </c>
      <c r="N667" s="97" t="s">
        <v>1009</v>
      </c>
      <c r="O667" s="97" t="s">
        <v>987</v>
      </c>
      <c r="P667" s="97"/>
      <c r="Q667" s="97"/>
      <c r="R667" s="124">
        <f t="shared" si="84"/>
        <v>0</v>
      </c>
      <c r="S667" s="124">
        <f t="shared" si="85"/>
        <v>0</v>
      </c>
      <c r="T667" s="124">
        <f t="shared" si="86"/>
        <v>0</v>
      </c>
      <c r="U667" s="124">
        <f t="shared" si="87"/>
        <v>0</v>
      </c>
      <c r="V667" s="124">
        <f t="shared" si="88"/>
        <v>0</v>
      </c>
      <c r="W667" s="124">
        <f t="shared" si="89"/>
        <v>0</v>
      </c>
      <c r="X667" s="124">
        <f t="shared" si="90"/>
        <v>0</v>
      </c>
      <c r="Y667" s="124">
        <f t="shared" si="91"/>
        <v>0</v>
      </c>
      <c r="Z667" s="124">
        <f t="shared" si="92"/>
        <v>0</v>
      </c>
      <c r="AA667" s="124">
        <f t="shared" si="93"/>
        <v>0</v>
      </c>
      <c r="AB667" s="124" t="str">
        <f t="shared" si="94"/>
        <v/>
      </c>
      <c r="AC667" s="124" t="str">
        <f t="shared" si="95"/>
        <v/>
      </c>
      <c r="AD667" s="124" t="str">
        <f t="shared" si="96"/>
        <v/>
      </c>
      <c r="AE667" s="124" t="str">
        <f t="shared" si="97"/>
        <v/>
      </c>
      <c r="AF667" s="97"/>
      <c r="AG667" s="97"/>
      <c r="AH667" s="97"/>
      <c r="AI667" s="97"/>
      <c r="AJ667" s="97"/>
      <c r="AK667" s="97"/>
      <c r="AM667" s="101">
        <v>1</v>
      </c>
    </row>
    <row r="668" spans="1:39" ht="15.75" customHeight="1" x14ac:dyDescent="0.25">
      <c r="A668" s="97" t="s">
        <v>162</v>
      </c>
      <c r="B668" s="97" t="s">
        <v>1034</v>
      </c>
      <c r="C668" s="97" t="s">
        <v>989</v>
      </c>
      <c r="D668" s="97" t="s">
        <v>301</v>
      </c>
      <c r="E668" s="97" t="s">
        <v>266</v>
      </c>
      <c r="F668" s="122">
        <v>2</v>
      </c>
      <c r="G668" s="122">
        <v>0</v>
      </c>
      <c r="H668" s="122">
        <v>2</v>
      </c>
      <c r="I668" s="97"/>
      <c r="J668" s="97" t="s">
        <v>989</v>
      </c>
      <c r="K668" s="97"/>
      <c r="L668" s="97" t="s">
        <v>1011</v>
      </c>
      <c r="M668" s="97" t="s">
        <v>989</v>
      </c>
      <c r="N668" s="97" t="s">
        <v>991</v>
      </c>
      <c r="O668" s="97"/>
      <c r="P668" s="97"/>
      <c r="Q668" s="97"/>
      <c r="R668" s="124">
        <f t="shared" si="84"/>
        <v>0</v>
      </c>
      <c r="S668" s="124">
        <f t="shared" si="85"/>
        <v>0</v>
      </c>
      <c r="T668" s="124">
        <f t="shared" si="86"/>
        <v>0</v>
      </c>
      <c r="U668" s="124">
        <f t="shared" si="87"/>
        <v>0</v>
      </c>
      <c r="V668" s="124">
        <f t="shared" si="88"/>
        <v>0</v>
      </c>
      <c r="W668" s="124">
        <f t="shared" si="89"/>
        <v>0</v>
      </c>
      <c r="X668" s="124">
        <f t="shared" si="90"/>
        <v>0</v>
      </c>
      <c r="Y668" s="124">
        <f t="shared" si="91"/>
        <v>0</v>
      </c>
      <c r="Z668" s="124">
        <f t="shared" si="92"/>
        <v>0</v>
      </c>
      <c r="AA668" s="124">
        <f t="shared" si="93"/>
        <v>0</v>
      </c>
      <c r="AB668" s="124" t="str">
        <f t="shared" si="94"/>
        <v/>
      </c>
      <c r="AC668" s="124" t="str">
        <f t="shared" si="95"/>
        <v/>
      </c>
      <c r="AD668" s="124" t="str">
        <f t="shared" si="96"/>
        <v/>
      </c>
      <c r="AE668" s="124" t="str">
        <f t="shared" si="97"/>
        <v/>
      </c>
      <c r="AF668" s="97"/>
      <c r="AG668" s="97"/>
      <c r="AH668" s="97"/>
      <c r="AI668" s="97"/>
      <c r="AJ668" s="97"/>
      <c r="AK668" s="97"/>
      <c r="AM668" s="101">
        <v>1</v>
      </c>
    </row>
    <row r="669" spans="1:39" ht="15.75" customHeight="1" x14ac:dyDescent="0.25">
      <c r="A669" s="97" t="s">
        <v>162</v>
      </c>
      <c r="B669" s="97" t="s">
        <v>1035</v>
      </c>
      <c r="C669" s="97" t="s">
        <v>996</v>
      </c>
      <c r="D669" s="97" t="s">
        <v>301</v>
      </c>
      <c r="E669" s="97" t="s">
        <v>266</v>
      </c>
      <c r="F669" s="122">
        <v>2</v>
      </c>
      <c r="G669" s="122">
        <v>0</v>
      </c>
      <c r="H669" s="122">
        <v>2</v>
      </c>
      <c r="I669" s="97"/>
      <c r="J669" s="97" t="s">
        <v>996</v>
      </c>
      <c r="K669" s="97"/>
      <c r="L669" s="97" t="s">
        <v>1013</v>
      </c>
      <c r="M669" s="97" t="s">
        <v>996</v>
      </c>
      <c r="N669" s="97" t="s">
        <v>997</v>
      </c>
      <c r="O669" s="97"/>
      <c r="P669" s="97"/>
      <c r="Q669" s="97"/>
      <c r="R669" s="124">
        <f t="shared" si="84"/>
        <v>0</v>
      </c>
      <c r="S669" s="124">
        <f t="shared" si="85"/>
        <v>0</v>
      </c>
      <c r="T669" s="124">
        <f t="shared" si="86"/>
        <v>0</v>
      </c>
      <c r="U669" s="124">
        <f t="shared" si="87"/>
        <v>0</v>
      </c>
      <c r="V669" s="124">
        <f t="shared" si="88"/>
        <v>0</v>
      </c>
      <c r="W669" s="124">
        <f t="shared" si="89"/>
        <v>0</v>
      </c>
      <c r="X669" s="124">
        <f t="shared" si="90"/>
        <v>0</v>
      </c>
      <c r="Y669" s="124">
        <f t="shared" si="91"/>
        <v>0</v>
      </c>
      <c r="Z669" s="124">
        <f t="shared" si="92"/>
        <v>0</v>
      </c>
      <c r="AA669" s="124">
        <f t="shared" si="93"/>
        <v>0</v>
      </c>
      <c r="AB669" s="124" t="str">
        <f t="shared" si="94"/>
        <v/>
      </c>
      <c r="AC669" s="124" t="str">
        <f t="shared" si="95"/>
        <v/>
      </c>
      <c r="AD669" s="124" t="str">
        <f t="shared" si="96"/>
        <v/>
      </c>
      <c r="AE669" s="124" t="str">
        <f t="shared" si="97"/>
        <v/>
      </c>
      <c r="AF669" s="97"/>
      <c r="AG669" s="97"/>
      <c r="AH669" s="97"/>
      <c r="AI669" s="97"/>
      <c r="AJ669" s="97"/>
      <c r="AK669" s="97"/>
      <c r="AM669" s="101">
        <v>1</v>
      </c>
    </row>
    <row r="670" spans="1:39" ht="15.75" customHeight="1" x14ac:dyDescent="0.25">
      <c r="A670" s="97" t="s">
        <v>162</v>
      </c>
      <c r="B670" s="97" t="s">
        <v>1036</v>
      </c>
      <c r="C670" s="97" t="s">
        <v>1015</v>
      </c>
      <c r="D670" s="97" t="s">
        <v>301</v>
      </c>
      <c r="E670" s="97" t="s">
        <v>266</v>
      </c>
      <c r="F670" s="122">
        <v>3</v>
      </c>
      <c r="G670" s="122">
        <v>0</v>
      </c>
      <c r="H670" s="122">
        <v>2</v>
      </c>
      <c r="I670" s="97"/>
      <c r="J670" s="97" t="s">
        <v>1015</v>
      </c>
      <c r="K670" s="97"/>
      <c r="L670" s="97" t="s">
        <v>1016</v>
      </c>
      <c r="M670" s="97" t="s">
        <v>1015</v>
      </c>
      <c r="N670" s="97" t="s">
        <v>388</v>
      </c>
      <c r="O670" s="97" t="s">
        <v>917</v>
      </c>
      <c r="P670" s="97" t="s">
        <v>918</v>
      </c>
      <c r="Q670" s="97" t="s">
        <v>389</v>
      </c>
      <c r="R670" s="124">
        <f t="shared" si="84"/>
        <v>0</v>
      </c>
      <c r="S670" s="124">
        <f t="shared" si="85"/>
        <v>0</v>
      </c>
      <c r="T670" s="124">
        <f t="shared" si="86"/>
        <v>1</v>
      </c>
      <c r="U670" s="124">
        <f t="shared" si="87"/>
        <v>1</v>
      </c>
      <c r="V670" s="124">
        <f t="shared" si="88"/>
        <v>0</v>
      </c>
      <c r="W670" s="124">
        <f t="shared" si="89"/>
        <v>0</v>
      </c>
      <c r="X670" s="124">
        <f t="shared" si="90"/>
        <v>0</v>
      </c>
      <c r="Y670" s="124">
        <f t="shared" si="91"/>
        <v>0</v>
      </c>
      <c r="Z670" s="124">
        <f t="shared" si="92"/>
        <v>0</v>
      </c>
      <c r="AA670" s="124">
        <f t="shared" si="93"/>
        <v>0</v>
      </c>
      <c r="AB670" s="124" t="str">
        <f t="shared" si="94"/>
        <v/>
      </c>
      <c r="AC670" s="124" t="str">
        <f t="shared" si="95"/>
        <v/>
      </c>
      <c r="AD670" s="124" t="str">
        <f t="shared" si="96"/>
        <v/>
      </c>
      <c r="AE670" s="124" t="str">
        <f t="shared" si="97"/>
        <v/>
      </c>
      <c r="AF670" s="97"/>
      <c r="AG670" s="97"/>
      <c r="AH670" s="97"/>
      <c r="AI670" s="97"/>
      <c r="AJ670" s="97"/>
      <c r="AK670" s="97"/>
      <c r="AM670" s="101">
        <v>1</v>
      </c>
    </row>
    <row r="671" spans="1:39" ht="15.75" customHeight="1" x14ac:dyDescent="0.25">
      <c r="A671" s="97" t="s">
        <v>163</v>
      </c>
      <c r="B671" s="97" t="s">
        <v>1037</v>
      </c>
      <c r="C671" s="97" t="s">
        <v>981</v>
      </c>
      <c r="D671" s="97" t="s">
        <v>265</v>
      </c>
      <c r="E671" s="97" t="s">
        <v>266</v>
      </c>
      <c r="F671" s="122">
        <v>1</v>
      </c>
      <c r="G671" s="122">
        <v>3</v>
      </c>
      <c r="H671" s="122">
        <v>0</v>
      </c>
      <c r="I671" s="97" t="s">
        <v>981</v>
      </c>
      <c r="J671" s="97"/>
      <c r="K671" s="97" t="s">
        <v>982</v>
      </c>
      <c r="L671" s="97"/>
      <c r="M671" s="97" t="s">
        <v>981</v>
      </c>
      <c r="N671" s="97"/>
      <c r="O671" s="97"/>
      <c r="P671" s="97"/>
      <c r="Q671" s="97"/>
      <c r="R671" s="124">
        <f t="shared" si="84"/>
        <v>0</v>
      </c>
      <c r="S671" s="124">
        <f t="shared" si="85"/>
        <v>0</v>
      </c>
      <c r="T671" s="124">
        <f t="shared" si="86"/>
        <v>0</v>
      </c>
      <c r="U671" s="124">
        <f t="shared" si="87"/>
        <v>0</v>
      </c>
      <c r="V671" s="124">
        <f t="shared" si="88"/>
        <v>0</v>
      </c>
      <c r="W671" s="124">
        <f t="shared" si="89"/>
        <v>0</v>
      </c>
      <c r="X671" s="124">
        <f t="shared" si="90"/>
        <v>0</v>
      </c>
      <c r="Y671" s="124">
        <f t="shared" si="91"/>
        <v>0</v>
      </c>
      <c r="Z671" s="124">
        <f t="shared" si="92"/>
        <v>0</v>
      </c>
      <c r="AA671" s="124">
        <f t="shared" si="93"/>
        <v>0</v>
      </c>
      <c r="AB671" s="124" t="str">
        <f t="shared" si="94"/>
        <v/>
      </c>
      <c r="AC671" s="124" t="str">
        <f t="shared" si="95"/>
        <v/>
      </c>
      <c r="AD671" s="124" t="str">
        <f t="shared" si="96"/>
        <v/>
      </c>
      <c r="AE671" s="124" t="str">
        <f t="shared" si="97"/>
        <v/>
      </c>
      <c r="AF671" s="97"/>
      <c r="AG671" s="97"/>
      <c r="AH671" s="97"/>
      <c r="AI671" s="97"/>
      <c r="AJ671" s="97"/>
      <c r="AK671" s="97"/>
      <c r="AM671" s="101">
        <v>1</v>
      </c>
    </row>
    <row r="672" spans="1:39" ht="15.75" customHeight="1" x14ac:dyDescent="0.25">
      <c r="A672" s="97" t="s">
        <v>163</v>
      </c>
      <c r="B672" s="97" t="s">
        <v>1038</v>
      </c>
      <c r="C672" s="97" t="s">
        <v>984</v>
      </c>
      <c r="D672" s="97" t="s">
        <v>265</v>
      </c>
      <c r="E672" s="97" t="s">
        <v>266</v>
      </c>
      <c r="F672" s="122">
        <v>1</v>
      </c>
      <c r="G672" s="122">
        <v>3</v>
      </c>
      <c r="H672" s="122">
        <v>0</v>
      </c>
      <c r="I672" s="97" t="s">
        <v>984</v>
      </c>
      <c r="J672" s="97"/>
      <c r="K672" s="97" t="s">
        <v>985</v>
      </c>
      <c r="L672" s="97"/>
      <c r="M672" s="97" t="s">
        <v>984</v>
      </c>
      <c r="N672" s="97" t="s">
        <v>986</v>
      </c>
      <c r="O672" s="97" t="s">
        <v>987</v>
      </c>
      <c r="P672" s="97"/>
      <c r="Q672" s="97"/>
      <c r="R672" s="124">
        <f t="shared" si="84"/>
        <v>0</v>
      </c>
      <c r="S672" s="124">
        <f t="shared" si="85"/>
        <v>0</v>
      </c>
      <c r="T672" s="124">
        <f t="shared" si="86"/>
        <v>0</v>
      </c>
      <c r="U672" s="124">
        <f t="shared" si="87"/>
        <v>0</v>
      </c>
      <c r="V672" s="124">
        <f t="shared" si="88"/>
        <v>0</v>
      </c>
      <c r="W672" s="124">
        <f t="shared" si="89"/>
        <v>0</v>
      </c>
      <c r="X672" s="124">
        <f t="shared" si="90"/>
        <v>0</v>
      </c>
      <c r="Y672" s="124">
        <f t="shared" si="91"/>
        <v>0</v>
      </c>
      <c r="Z672" s="124">
        <f t="shared" si="92"/>
        <v>0</v>
      </c>
      <c r="AA672" s="124">
        <f t="shared" si="93"/>
        <v>0</v>
      </c>
      <c r="AB672" s="124" t="str">
        <f t="shared" si="94"/>
        <v/>
      </c>
      <c r="AC672" s="124" t="str">
        <f t="shared" si="95"/>
        <v/>
      </c>
      <c r="AD672" s="124" t="str">
        <f t="shared" si="96"/>
        <v/>
      </c>
      <c r="AE672" s="124" t="str">
        <f t="shared" si="97"/>
        <v/>
      </c>
      <c r="AF672" s="97"/>
      <c r="AG672" s="97"/>
      <c r="AH672" s="97"/>
      <c r="AI672" s="97"/>
      <c r="AJ672" s="97"/>
      <c r="AK672" s="97"/>
      <c r="AM672" s="101">
        <v>1</v>
      </c>
    </row>
    <row r="673" spans="1:39" ht="15.75" customHeight="1" x14ac:dyDescent="0.25">
      <c r="A673" s="97" t="s">
        <v>163</v>
      </c>
      <c r="B673" s="97" t="s">
        <v>1039</v>
      </c>
      <c r="C673" s="97" t="s">
        <v>989</v>
      </c>
      <c r="D673" s="97" t="s">
        <v>265</v>
      </c>
      <c r="E673" s="97" t="s">
        <v>266</v>
      </c>
      <c r="F673" s="122">
        <v>2</v>
      </c>
      <c r="G673" s="122">
        <v>2</v>
      </c>
      <c r="H673" s="122">
        <v>0</v>
      </c>
      <c r="I673" s="97" t="s">
        <v>989</v>
      </c>
      <c r="J673" s="97"/>
      <c r="K673" s="97" t="s">
        <v>990</v>
      </c>
      <c r="L673" s="97"/>
      <c r="M673" s="97" t="s">
        <v>989</v>
      </c>
      <c r="N673" s="97" t="s">
        <v>991</v>
      </c>
      <c r="O673" s="97"/>
      <c r="P673" s="97"/>
      <c r="Q673" s="97"/>
      <c r="R673" s="124">
        <f t="shared" si="84"/>
        <v>0</v>
      </c>
      <c r="S673" s="124">
        <f t="shared" si="85"/>
        <v>0</v>
      </c>
      <c r="T673" s="124">
        <f t="shared" si="86"/>
        <v>0</v>
      </c>
      <c r="U673" s="124">
        <f t="shared" si="87"/>
        <v>0</v>
      </c>
      <c r="V673" s="124">
        <f t="shared" si="88"/>
        <v>0</v>
      </c>
      <c r="W673" s="124">
        <f t="shared" si="89"/>
        <v>0</v>
      </c>
      <c r="X673" s="124">
        <f t="shared" si="90"/>
        <v>0</v>
      </c>
      <c r="Y673" s="124">
        <f t="shared" si="91"/>
        <v>0</v>
      </c>
      <c r="Z673" s="124">
        <f t="shared" si="92"/>
        <v>0</v>
      </c>
      <c r="AA673" s="124">
        <f t="shared" si="93"/>
        <v>0</v>
      </c>
      <c r="AB673" s="124" t="str">
        <f t="shared" si="94"/>
        <v/>
      </c>
      <c r="AC673" s="124" t="str">
        <f t="shared" si="95"/>
        <v/>
      </c>
      <c r="AD673" s="124" t="str">
        <f t="shared" si="96"/>
        <v/>
      </c>
      <c r="AE673" s="124" t="str">
        <f t="shared" si="97"/>
        <v/>
      </c>
      <c r="AF673" s="97"/>
      <c r="AG673" s="97"/>
      <c r="AH673" s="97"/>
      <c r="AI673" s="97"/>
      <c r="AJ673" s="97"/>
      <c r="AK673" s="97"/>
      <c r="AM673" s="101">
        <v>1</v>
      </c>
    </row>
    <row r="674" spans="1:39" ht="15.75" customHeight="1" x14ac:dyDescent="0.25">
      <c r="A674" s="97" t="s">
        <v>163</v>
      </c>
      <c r="B674" s="97" t="s">
        <v>1040</v>
      </c>
      <c r="C674" s="97" t="s">
        <v>993</v>
      </c>
      <c r="D674" s="97" t="s">
        <v>265</v>
      </c>
      <c r="E674" s="97" t="s">
        <v>266</v>
      </c>
      <c r="F674" s="122">
        <v>2</v>
      </c>
      <c r="G674" s="122">
        <v>2</v>
      </c>
      <c r="H674" s="122">
        <v>0</v>
      </c>
      <c r="I674" s="97" t="s">
        <v>993</v>
      </c>
      <c r="J674" s="97"/>
      <c r="K674" s="97" t="s">
        <v>994</v>
      </c>
      <c r="L674" s="97"/>
      <c r="M674" s="97" t="s">
        <v>993</v>
      </c>
      <c r="N674" s="97" t="s">
        <v>995</v>
      </c>
      <c r="O674" s="97" t="s">
        <v>996</v>
      </c>
      <c r="P674" s="97" t="s">
        <v>997</v>
      </c>
      <c r="Q674" s="97"/>
      <c r="R674" s="124">
        <f t="shared" si="84"/>
        <v>0</v>
      </c>
      <c r="S674" s="124">
        <f t="shared" si="85"/>
        <v>0</v>
      </c>
      <c r="T674" s="124">
        <f t="shared" si="86"/>
        <v>0</v>
      </c>
      <c r="U674" s="124">
        <f t="shared" si="87"/>
        <v>0</v>
      </c>
      <c r="V674" s="124">
        <f t="shared" si="88"/>
        <v>0</v>
      </c>
      <c r="W674" s="124">
        <f t="shared" si="89"/>
        <v>0</v>
      </c>
      <c r="X674" s="124">
        <f t="shared" si="90"/>
        <v>0</v>
      </c>
      <c r="Y674" s="124">
        <f t="shared" si="91"/>
        <v>0</v>
      </c>
      <c r="Z674" s="124">
        <f t="shared" si="92"/>
        <v>0</v>
      </c>
      <c r="AA674" s="124">
        <f t="shared" si="93"/>
        <v>0</v>
      </c>
      <c r="AB674" s="124" t="str">
        <f t="shared" si="94"/>
        <v/>
      </c>
      <c r="AC674" s="124" t="str">
        <f t="shared" si="95"/>
        <v/>
      </c>
      <c r="AD674" s="124" t="str">
        <f t="shared" si="96"/>
        <v/>
      </c>
      <c r="AE674" s="124" t="str">
        <f t="shared" si="97"/>
        <v/>
      </c>
      <c r="AF674" s="97"/>
      <c r="AG674" s="97"/>
      <c r="AH674" s="97"/>
      <c r="AI674" s="97"/>
      <c r="AJ674" s="97"/>
      <c r="AK674" s="97"/>
      <c r="AM674" s="101">
        <v>1</v>
      </c>
    </row>
    <row r="675" spans="1:39" ht="15.75" customHeight="1" x14ac:dyDescent="0.25">
      <c r="A675" s="97" t="s">
        <v>163</v>
      </c>
      <c r="B675" s="97" t="s">
        <v>1041</v>
      </c>
      <c r="C675" s="97" t="s">
        <v>999</v>
      </c>
      <c r="D675" s="97" t="s">
        <v>265</v>
      </c>
      <c r="E675" s="97" t="s">
        <v>266</v>
      </c>
      <c r="F675" s="122">
        <v>3</v>
      </c>
      <c r="G675" s="122">
        <v>2</v>
      </c>
      <c r="H675" s="122">
        <v>0</v>
      </c>
      <c r="I675" s="97" t="s">
        <v>999</v>
      </c>
      <c r="J675" s="97"/>
      <c r="K675" s="97" t="s">
        <v>1000</v>
      </c>
      <c r="L675" s="97"/>
      <c r="M675" s="97" t="s">
        <v>999</v>
      </c>
      <c r="N675" s="97" t="s">
        <v>1001</v>
      </c>
      <c r="O675" s="97" t="s">
        <v>932</v>
      </c>
      <c r="P675" s="97" t="s">
        <v>1002</v>
      </c>
      <c r="Q675" s="97" t="s">
        <v>305</v>
      </c>
      <c r="R675" s="124">
        <f t="shared" si="84"/>
        <v>0</v>
      </c>
      <c r="S675" s="124">
        <f t="shared" si="85"/>
        <v>0</v>
      </c>
      <c r="T675" s="124">
        <f t="shared" si="86"/>
        <v>0</v>
      </c>
      <c r="U675" s="124">
        <f t="shared" si="87"/>
        <v>0</v>
      </c>
      <c r="V675" s="124">
        <f t="shared" si="88"/>
        <v>0</v>
      </c>
      <c r="W675" s="124">
        <f t="shared" si="89"/>
        <v>0</v>
      </c>
      <c r="X675" s="124">
        <f t="shared" si="90"/>
        <v>0</v>
      </c>
      <c r="Y675" s="124">
        <f t="shared" si="91"/>
        <v>0</v>
      </c>
      <c r="Z675" s="124">
        <f t="shared" si="92"/>
        <v>0</v>
      </c>
      <c r="AA675" s="124">
        <f t="shared" si="93"/>
        <v>0</v>
      </c>
      <c r="AB675" s="124" t="str">
        <f t="shared" si="94"/>
        <v/>
      </c>
      <c r="AC675" s="124" t="str">
        <f t="shared" si="95"/>
        <v/>
      </c>
      <c r="AD675" s="124" t="str">
        <f t="shared" si="96"/>
        <v/>
      </c>
      <c r="AE675" s="124" t="str">
        <f t="shared" si="97"/>
        <v/>
      </c>
      <c r="AF675" s="97"/>
      <c r="AG675" s="97"/>
      <c r="AH675" s="97"/>
      <c r="AI675" s="97"/>
      <c r="AJ675" s="97"/>
      <c r="AK675" s="97"/>
      <c r="AM675" s="101">
        <v>1</v>
      </c>
    </row>
    <row r="676" spans="1:39" ht="15.75" customHeight="1" x14ac:dyDescent="0.25">
      <c r="A676" s="97" t="s">
        <v>163</v>
      </c>
      <c r="B676" s="97" t="s">
        <v>1042</v>
      </c>
      <c r="C676" s="97" t="s">
        <v>1004</v>
      </c>
      <c r="D676" s="97" t="s">
        <v>301</v>
      </c>
      <c r="E676" s="97" t="s">
        <v>266</v>
      </c>
      <c r="F676" s="122">
        <v>1</v>
      </c>
      <c r="G676" s="122">
        <v>0</v>
      </c>
      <c r="H676" s="122">
        <v>3</v>
      </c>
      <c r="I676" s="97"/>
      <c r="J676" s="97" t="s">
        <v>1004</v>
      </c>
      <c r="K676" s="97"/>
      <c r="L676" s="97" t="s">
        <v>1005</v>
      </c>
      <c r="M676" s="97" t="s">
        <v>1004</v>
      </c>
      <c r="N676" s="97" t="s">
        <v>640</v>
      </c>
      <c r="O676" s="97" t="s">
        <v>981</v>
      </c>
      <c r="P676" s="97" t="s">
        <v>642</v>
      </c>
      <c r="Q676" s="97"/>
      <c r="R676" s="124">
        <f t="shared" si="84"/>
        <v>0</v>
      </c>
      <c r="S676" s="124">
        <f t="shared" si="85"/>
        <v>0</v>
      </c>
      <c r="T676" s="124">
        <f t="shared" si="86"/>
        <v>0</v>
      </c>
      <c r="U676" s="124">
        <f t="shared" si="87"/>
        <v>0</v>
      </c>
      <c r="V676" s="124">
        <f t="shared" si="88"/>
        <v>1</v>
      </c>
      <c r="W676" s="124">
        <f t="shared" si="89"/>
        <v>1</v>
      </c>
      <c r="X676" s="124">
        <f t="shared" si="90"/>
        <v>0</v>
      </c>
      <c r="Y676" s="124">
        <f t="shared" si="91"/>
        <v>0</v>
      </c>
      <c r="Z676" s="124">
        <f t="shared" si="92"/>
        <v>0</v>
      </c>
      <c r="AA676" s="124">
        <f t="shared" si="93"/>
        <v>0</v>
      </c>
      <c r="AB676" s="124" t="str">
        <f t="shared" si="94"/>
        <v/>
      </c>
      <c r="AC676" s="124" t="str">
        <f t="shared" si="95"/>
        <v/>
      </c>
      <c r="AD676" s="124" t="str">
        <f t="shared" si="96"/>
        <v/>
      </c>
      <c r="AE676" s="124" t="str">
        <f t="shared" si="97"/>
        <v/>
      </c>
      <c r="AF676" s="97"/>
      <c r="AG676" s="97"/>
      <c r="AH676" s="97"/>
      <c r="AI676" s="97"/>
      <c r="AJ676" s="97"/>
      <c r="AK676" s="97"/>
      <c r="AM676" s="101">
        <v>1</v>
      </c>
    </row>
    <row r="677" spans="1:39" ht="15.75" customHeight="1" x14ac:dyDescent="0.25">
      <c r="A677" s="97" t="s">
        <v>163</v>
      </c>
      <c r="B677" s="97" t="s">
        <v>1043</v>
      </c>
      <c r="C677" s="97" t="s">
        <v>1007</v>
      </c>
      <c r="D677" s="97" t="s">
        <v>301</v>
      </c>
      <c r="E677" s="97" t="s">
        <v>266</v>
      </c>
      <c r="F677" s="122">
        <v>1</v>
      </c>
      <c r="G677" s="122">
        <v>0</v>
      </c>
      <c r="H677" s="122">
        <v>3</v>
      </c>
      <c r="I677" s="97"/>
      <c r="J677" s="97" t="s">
        <v>1007</v>
      </c>
      <c r="K677" s="97"/>
      <c r="L677" s="97" t="s">
        <v>1008</v>
      </c>
      <c r="M677" s="97" t="s">
        <v>1007</v>
      </c>
      <c r="N677" s="97" t="s">
        <v>1009</v>
      </c>
      <c r="O677" s="97" t="s">
        <v>987</v>
      </c>
      <c r="P677" s="97"/>
      <c r="Q677" s="97"/>
      <c r="R677" s="124">
        <f t="shared" si="84"/>
        <v>0</v>
      </c>
      <c r="S677" s="124">
        <f t="shared" si="85"/>
        <v>0</v>
      </c>
      <c r="T677" s="124">
        <f t="shared" si="86"/>
        <v>0</v>
      </c>
      <c r="U677" s="124">
        <f t="shared" si="87"/>
        <v>0</v>
      </c>
      <c r="V677" s="124">
        <f t="shared" si="88"/>
        <v>0</v>
      </c>
      <c r="W677" s="124">
        <f t="shared" si="89"/>
        <v>0</v>
      </c>
      <c r="X677" s="124">
        <f t="shared" si="90"/>
        <v>0</v>
      </c>
      <c r="Y677" s="124">
        <f t="shared" si="91"/>
        <v>0</v>
      </c>
      <c r="Z677" s="124">
        <f t="shared" si="92"/>
        <v>0</v>
      </c>
      <c r="AA677" s="124">
        <f t="shared" si="93"/>
        <v>0</v>
      </c>
      <c r="AB677" s="124" t="str">
        <f t="shared" si="94"/>
        <v/>
      </c>
      <c r="AC677" s="124" t="str">
        <f t="shared" si="95"/>
        <v/>
      </c>
      <c r="AD677" s="124" t="str">
        <f t="shared" si="96"/>
        <v/>
      </c>
      <c r="AE677" s="124" t="str">
        <f t="shared" si="97"/>
        <v/>
      </c>
      <c r="AF677" s="97"/>
      <c r="AG677" s="97"/>
      <c r="AH677" s="97"/>
      <c r="AI677" s="97"/>
      <c r="AJ677" s="97"/>
      <c r="AK677" s="97"/>
      <c r="AM677" s="101">
        <v>1</v>
      </c>
    </row>
    <row r="678" spans="1:39" ht="15.75" customHeight="1" x14ac:dyDescent="0.25">
      <c r="A678" s="97" t="s">
        <v>163</v>
      </c>
      <c r="B678" s="97" t="s">
        <v>1044</v>
      </c>
      <c r="C678" s="97" t="s">
        <v>989</v>
      </c>
      <c r="D678" s="97" t="s">
        <v>301</v>
      </c>
      <c r="E678" s="97" t="s">
        <v>266</v>
      </c>
      <c r="F678" s="122">
        <v>2</v>
      </c>
      <c r="G678" s="122">
        <v>0</v>
      </c>
      <c r="H678" s="122">
        <v>2</v>
      </c>
      <c r="I678" s="97"/>
      <c r="J678" s="97" t="s">
        <v>989</v>
      </c>
      <c r="K678" s="97"/>
      <c r="L678" s="97" t="s">
        <v>1011</v>
      </c>
      <c r="M678" s="97" t="s">
        <v>989</v>
      </c>
      <c r="N678" s="97" t="s">
        <v>991</v>
      </c>
      <c r="O678" s="97"/>
      <c r="P678" s="97"/>
      <c r="Q678" s="97"/>
      <c r="R678" s="124">
        <f t="shared" si="84"/>
        <v>0</v>
      </c>
      <c r="S678" s="124">
        <f t="shared" si="85"/>
        <v>0</v>
      </c>
      <c r="T678" s="124">
        <f t="shared" si="86"/>
        <v>0</v>
      </c>
      <c r="U678" s="124">
        <f t="shared" si="87"/>
        <v>0</v>
      </c>
      <c r="V678" s="124">
        <f t="shared" si="88"/>
        <v>0</v>
      </c>
      <c r="W678" s="124">
        <f t="shared" si="89"/>
        <v>0</v>
      </c>
      <c r="X678" s="124">
        <f t="shared" si="90"/>
        <v>0</v>
      </c>
      <c r="Y678" s="124">
        <f t="shared" si="91"/>
        <v>0</v>
      </c>
      <c r="Z678" s="124">
        <f t="shared" si="92"/>
        <v>0</v>
      </c>
      <c r="AA678" s="124">
        <f t="shared" si="93"/>
        <v>0</v>
      </c>
      <c r="AB678" s="124" t="str">
        <f t="shared" si="94"/>
        <v/>
      </c>
      <c r="AC678" s="124" t="str">
        <f t="shared" si="95"/>
        <v/>
      </c>
      <c r="AD678" s="124" t="str">
        <f t="shared" si="96"/>
        <v/>
      </c>
      <c r="AE678" s="124" t="str">
        <f t="shared" si="97"/>
        <v/>
      </c>
      <c r="AF678" s="97"/>
      <c r="AG678" s="97"/>
      <c r="AH678" s="97"/>
      <c r="AI678" s="97"/>
      <c r="AJ678" s="97"/>
      <c r="AK678" s="97"/>
      <c r="AM678" s="101">
        <v>1</v>
      </c>
    </row>
    <row r="679" spans="1:39" ht="15.75" customHeight="1" x14ac:dyDescent="0.25">
      <c r="A679" s="97" t="s">
        <v>163</v>
      </c>
      <c r="B679" s="97" t="s">
        <v>1045</v>
      </c>
      <c r="C679" s="97" t="s">
        <v>996</v>
      </c>
      <c r="D679" s="97" t="s">
        <v>301</v>
      </c>
      <c r="E679" s="97" t="s">
        <v>266</v>
      </c>
      <c r="F679" s="122">
        <v>2</v>
      </c>
      <c r="G679" s="122">
        <v>0</v>
      </c>
      <c r="H679" s="122">
        <v>2</v>
      </c>
      <c r="I679" s="97"/>
      <c r="J679" s="97" t="s">
        <v>996</v>
      </c>
      <c r="K679" s="97"/>
      <c r="L679" s="97" t="s">
        <v>1013</v>
      </c>
      <c r="M679" s="97" t="s">
        <v>996</v>
      </c>
      <c r="N679" s="97" t="s">
        <v>997</v>
      </c>
      <c r="O679" s="97"/>
      <c r="P679" s="97"/>
      <c r="Q679" s="97"/>
      <c r="R679" s="124">
        <f t="shared" si="84"/>
        <v>0</v>
      </c>
      <c r="S679" s="124">
        <f t="shared" si="85"/>
        <v>0</v>
      </c>
      <c r="T679" s="124">
        <f t="shared" si="86"/>
        <v>0</v>
      </c>
      <c r="U679" s="124">
        <f t="shared" si="87"/>
        <v>0</v>
      </c>
      <c r="V679" s="124">
        <f t="shared" si="88"/>
        <v>0</v>
      </c>
      <c r="W679" s="124">
        <f t="shared" si="89"/>
        <v>0</v>
      </c>
      <c r="X679" s="124">
        <f t="shared" si="90"/>
        <v>0</v>
      </c>
      <c r="Y679" s="124">
        <f t="shared" si="91"/>
        <v>0</v>
      </c>
      <c r="Z679" s="124">
        <f t="shared" si="92"/>
        <v>0</v>
      </c>
      <c r="AA679" s="124">
        <f t="shared" si="93"/>
        <v>0</v>
      </c>
      <c r="AB679" s="124" t="str">
        <f t="shared" si="94"/>
        <v/>
      </c>
      <c r="AC679" s="124" t="str">
        <f t="shared" si="95"/>
        <v/>
      </c>
      <c r="AD679" s="124" t="str">
        <f t="shared" si="96"/>
        <v/>
      </c>
      <c r="AE679" s="124" t="str">
        <f t="shared" si="97"/>
        <v/>
      </c>
      <c r="AF679" s="97"/>
      <c r="AG679" s="97"/>
      <c r="AH679" s="97"/>
      <c r="AI679" s="97"/>
      <c r="AJ679" s="97"/>
      <c r="AK679" s="97"/>
      <c r="AM679" s="101">
        <v>1</v>
      </c>
    </row>
    <row r="680" spans="1:39" ht="15.75" customHeight="1" x14ac:dyDescent="0.25">
      <c r="A680" s="97" t="s">
        <v>163</v>
      </c>
      <c r="B680" s="97" t="s">
        <v>1046</v>
      </c>
      <c r="C680" s="97" t="s">
        <v>1015</v>
      </c>
      <c r="D680" s="97" t="s">
        <v>301</v>
      </c>
      <c r="E680" s="97" t="s">
        <v>266</v>
      </c>
      <c r="F680" s="122">
        <v>3</v>
      </c>
      <c r="G680" s="122">
        <v>0</v>
      </c>
      <c r="H680" s="122">
        <v>2</v>
      </c>
      <c r="I680" s="97"/>
      <c r="J680" s="97" t="s">
        <v>1015</v>
      </c>
      <c r="K680" s="97"/>
      <c r="L680" s="97" t="s">
        <v>1016</v>
      </c>
      <c r="M680" s="97" t="s">
        <v>1015</v>
      </c>
      <c r="N680" s="97" t="s">
        <v>388</v>
      </c>
      <c r="O680" s="97" t="s">
        <v>917</v>
      </c>
      <c r="P680" s="97" t="s">
        <v>918</v>
      </c>
      <c r="Q680" s="97" t="s">
        <v>389</v>
      </c>
      <c r="R680" s="124">
        <f t="shared" si="84"/>
        <v>0</v>
      </c>
      <c r="S680" s="124">
        <f t="shared" si="85"/>
        <v>0</v>
      </c>
      <c r="T680" s="124">
        <f t="shared" si="86"/>
        <v>1</v>
      </c>
      <c r="U680" s="124">
        <f t="shared" si="87"/>
        <v>1</v>
      </c>
      <c r="V680" s="124">
        <f t="shared" si="88"/>
        <v>0</v>
      </c>
      <c r="W680" s="124">
        <f t="shared" si="89"/>
        <v>0</v>
      </c>
      <c r="X680" s="124">
        <f t="shared" si="90"/>
        <v>0</v>
      </c>
      <c r="Y680" s="124">
        <f t="shared" si="91"/>
        <v>0</v>
      </c>
      <c r="Z680" s="124">
        <f t="shared" si="92"/>
        <v>0</v>
      </c>
      <c r="AA680" s="124">
        <f t="shared" si="93"/>
        <v>0</v>
      </c>
      <c r="AB680" s="124" t="str">
        <f t="shared" si="94"/>
        <v/>
      </c>
      <c r="AC680" s="124" t="str">
        <f t="shared" si="95"/>
        <v/>
      </c>
      <c r="AD680" s="124" t="str">
        <f t="shared" si="96"/>
        <v/>
      </c>
      <c r="AE680" s="124" t="str">
        <f t="shared" si="97"/>
        <v/>
      </c>
      <c r="AF680" s="97"/>
      <c r="AG680" s="97"/>
      <c r="AH680" s="97"/>
      <c r="AI680" s="97"/>
      <c r="AJ680" s="97"/>
      <c r="AK680" s="97"/>
      <c r="AM680" s="101">
        <v>1</v>
      </c>
    </row>
    <row r="681" spans="1:39" ht="15.75" customHeight="1" x14ac:dyDescent="0.25">
      <c r="A681" s="97" t="s">
        <v>164</v>
      </c>
      <c r="B681" s="97" t="s">
        <v>1047</v>
      </c>
      <c r="C681" s="97" t="s">
        <v>981</v>
      </c>
      <c r="D681" s="97" t="s">
        <v>265</v>
      </c>
      <c r="E681" s="97" t="s">
        <v>266</v>
      </c>
      <c r="F681" s="122">
        <v>1</v>
      </c>
      <c r="G681" s="122">
        <v>3</v>
      </c>
      <c r="H681" s="122">
        <v>0</v>
      </c>
      <c r="I681" s="97" t="s">
        <v>981</v>
      </c>
      <c r="J681" s="97"/>
      <c r="K681" s="97" t="s">
        <v>982</v>
      </c>
      <c r="L681" s="97"/>
      <c r="M681" s="97" t="s">
        <v>981</v>
      </c>
      <c r="N681" s="97"/>
      <c r="O681" s="97"/>
      <c r="P681" s="97"/>
      <c r="Q681" s="97"/>
      <c r="R681" s="124">
        <f t="shared" si="84"/>
        <v>0</v>
      </c>
      <c r="S681" s="124">
        <f t="shared" si="85"/>
        <v>0</v>
      </c>
      <c r="T681" s="124">
        <f t="shared" si="86"/>
        <v>0</v>
      </c>
      <c r="U681" s="124">
        <f t="shared" si="87"/>
        <v>0</v>
      </c>
      <c r="V681" s="124">
        <f t="shared" si="88"/>
        <v>0</v>
      </c>
      <c r="W681" s="124">
        <f t="shared" si="89"/>
        <v>0</v>
      </c>
      <c r="X681" s="124">
        <f t="shared" si="90"/>
        <v>0</v>
      </c>
      <c r="Y681" s="124">
        <f t="shared" si="91"/>
        <v>0</v>
      </c>
      <c r="Z681" s="124">
        <f t="shared" si="92"/>
        <v>0</v>
      </c>
      <c r="AA681" s="124">
        <f t="shared" si="93"/>
        <v>0</v>
      </c>
      <c r="AB681" s="124" t="str">
        <f t="shared" si="94"/>
        <v/>
      </c>
      <c r="AC681" s="124" t="str">
        <f t="shared" si="95"/>
        <v/>
      </c>
      <c r="AD681" s="124" t="str">
        <f t="shared" si="96"/>
        <v/>
      </c>
      <c r="AE681" s="124" t="str">
        <f t="shared" si="97"/>
        <v/>
      </c>
      <c r="AF681" s="97"/>
      <c r="AG681" s="97"/>
      <c r="AH681" s="97"/>
      <c r="AI681" s="97"/>
      <c r="AJ681" s="97"/>
      <c r="AK681" s="97"/>
      <c r="AM681" s="101">
        <v>1</v>
      </c>
    </row>
    <row r="682" spans="1:39" ht="15.75" customHeight="1" x14ac:dyDescent="0.25">
      <c r="A682" s="97" t="s">
        <v>164</v>
      </c>
      <c r="B682" s="97" t="s">
        <v>1048</v>
      </c>
      <c r="C682" s="97" t="s">
        <v>984</v>
      </c>
      <c r="D682" s="97" t="s">
        <v>265</v>
      </c>
      <c r="E682" s="97" t="s">
        <v>266</v>
      </c>
      <c r="F682" s="122">
        <v>1</v>
      </c>
      <c r="G682" s="122">
        <v>3</v>
      </c>
      <c r="H682" s="122">
        <v>0</v>
      </c>
      <c r="I682" s="97" t="s">
        <v>984</v>
      </c>
      <c r="J682" s="97"/>
      <c r="K682" s="97" t="s">
        <v>985</v>
      </c>
      <c r="L682" s="97"/>
      <c r="M682" s="97" t="s">
        <v>984</v>
      </c>
      <c r="N682" s="97" t="s">
        <v>986</v>
      </c>
      <c r="O682" s="97" t="s">
        <v>987</v>
      </c>
      <c r="P682" s="97"/>
      <c r="Q682" s="97"/>
      <c r="R682" s="124">
        <f t="shared" si="84"/>
        <v>0</v>
      </c>
      <c r="S682" s="124">
        <f t="shared" si="85"/>
        <v>0</v>
      </c>
      <c r="T682" s="124">
        <f t="shared" si="86"/>
        <v>0</v>
      </c>
      <c r="U682" s="124">
        <f t="shared" si="87"/>
        <v>0</v>
      </c>
      <c r="V682" s="124">
        <f t="shared" si="88"/>
        <v>0</v>
      </c>
      <c r="W682" s="124">
        <f t="shared" si="89"/>
        <v>0</v>
      </c>
      <c r="X682" s="124">
        <f t="shared" si="90"/>
        <v>0</v>
      </c>
      <c r="Y682" s="124">
        <f t="shared" si="91"/>
        <v>0</v>
      </c>
      <c r="Z682" s="124">
        <f t="shared" si="92"/>
        <v>0</v>
      </c>
      <c r="AA682" s="124">
        <f t="shared" si="93"/>
        <v>0</v>
      </c>
      <c r="AB682" s="124" t="str">
        <f t="shared" si="94"/>
        <v/>
      </c>
      <c r="AC682" s="124" t="str">
        <f t="shared" si="95"/>
        <v/>
      </c>
      <c r="AD682" s="124" t="str">
        <f t="shared" si="96"/>
        <v/>
      </c>
      <c r="AE682" s="124" t="str">
        <f t="shared" si="97"/>
        <v/>
      </c>
      <c r="AF682" s="97"/>
      <c r="AG682" s="97"/>
      <c r="AH682" s="97"/>
      <c r="AI682" s="97"/>
      <c r="AJ682" s="97"/>
      <c r="AK682" s="97"/>
      <c r="AM682" s="101">
        <v>1</v>
      </c>
    </row>
    <row r="683" spans="1:39" ht="15.75" customHeight="1" x14ac:dyDescent="0.25">
      <c r="A683" s="97" t="s">
        <v>164</v>
      </c>
      <c r="B683" s="97" t="s">
        <v>1049</v>
      </c>
      <c r="C683" s="97" t="s">
        <v>989</v>
      </c>
      <c r="D683" s="97" t="s">
        <v>265</v>
      </c>
      <c r="E683" s="97" t="s">
        <v>266</v>
      </c>
      <c r="F683" s="122">
        <v>2</v>
      </c>
      <c r="G683" s="122">
        <v>2</v>
      </c>
      <c r="H683" s="122">
        <v>0</v>
      </c>
      <c r="I683" s="97" t="s">
        <v>989</v>
      </c>
      <c r="J683" s="97"/>
      <c r="K683" s="97" t="s">
        <v>990</v>
      </c>
      <c r="L683" s="97"/>
      <c r="M683" s="97" t="s">
        <v>989</v>
      </c>
      <c r="N683" s="97" t="s">
        <v>991</v>
      </c>
      <c r="O683" s="97"/>
      <c r="P683" s="97"/>
      <c r="Q683" s="97"/>
      <c r="R683" s="124">
        <f t="shared" si="84"/>
        <v>0</v>
      </c>
      <c r="S683" s="124">
        <f t="shared" si="85"/>
        <v>0</v>
      </c>
      <c r="T683" s="124">
        <f t="shared" si="86"/>
        <v>0</v>
      </c>
      <c r="U683" s="124">
        <f t="shared" si="87"/>
        <v>0</v>
      </c>
      <c r="V683" s="124">
        <f t="shared" si="88"/>
        <v>0</v>
      </c>
      <c r="W683" s="124">
        <f t="shared" si="89"/>
        <v>0</v>
      </c>
      <c r="X683" s="124">
        <f t="shared" si="90"/>
        <v>0</v>
      </c>
      <c r="Y683" s="124">
        <f t="shared" si="91"/>
        <v>0</v>
      </c>
      <c r="Z683" s="124">
        <f t="shared" si="92"/>
        <v>0</v>
      </c>
      <c r="AA683" s="124">
        <f t="shared" si="93"/>
        <v>0</v>
      </c>
      <c r="AB683" s="124" t="str">
        <f t="shared" si="94"/>
        <v/>
      </c>
      <c r="AC683" s="124" t="str">
        <f t="shared" si="95"/>
        <v/>
      </c>
      <c r="AD683" s="124" t="str">
        <f t="shared" si="96"/>
        <v/>
      </c>
      <c r="AE683" s="124" t="str">
        <f t="shared" si="97"/>
        <v/>
      </c>
      <c r="AF683" s="97"/>
      <c r="AG683" s="97"/>
      <c r="AH683" s="97"/>
      <c r="AI683" s="97"/>
      <c r="AJ683" s="97"/>
      <c r="AK683" s="97"/>
      <c r="AM683" s="101">
        <v>1</v>
      </c>
    </row>
    <row r="684" spans="1:39" ht="15.75" customHeight="1" x14ac:dyDescent="0.25">
      <c r="A684" s="97" t="s">
        <v>164</v>
      </c>
      <c r="B684" s="97" t="s">
        <v>1050</v>
      </c>
      <c r="C684" s="97" t="s">
        <v>993</v>
      </c>
      <c r="D684" s="97" t="s">
        <v>265</v>
      </c>
      <c r="E684" s="97" t="s">
        <v>266</v>
      </c>
      <c r="F684" s="122">
        <v>2</v>
      </c>
      <c r="G684" s="122">
        <v>2</v>
      </c>
      <c r="H684" s="122">
        <v>0</v>
      </c>
      <c r="I684" s="97" t="s">
        <v>993</v>
      </c>
      <c r="J684" s="97"/>
      <c r="K684" s="97" t="s">
        <v>994</v>
      </c>
      <c r="L684" s="97"/>
      <c r="M684" s="97" t="s">
        <v>993</v>
      </c>
      <c r="N684" s="97" t="s">
        <v>995</v>
      </c>
      <c r="O684" s="97" t="s">
        <v>996</v>
      </c>
      <c r="P684" s="97" t="s">
        <v>997</v>
      </c>
      <c r="Q684" s="97"/>
      <c r="R684" s="124">
        <f t="shared" si="84"/>
        <v>0</v>
      </c>
      <c r="S684" s="124">
        <f t="shared" si="85"/>
        <v>0</v>
      </c>
      <c r="T684" s="124">
        <f t="shared" si="86"/>
        <v>0</v>
      </c>
      <c r="U684" s="124">
        <f t="shared" si="87"/>
        <v>0</v>
      </c>
      <c r="V684" s="124">
        <f t="shared" si="88"/>
        <v>0</v>
      </c>
      <c r="W684" s="124">
        <f t="shared" si="89"/>
        <v>0</v>
      </c>
      <c r="X684" s="124">
        <f t="shared" si="90"/>
        <v>0</v>
      </c>
      <c r="Y684" s="124">
        <f t="shared" si="91"/>
        <v>0</v>
      </c>
      <c r="Z684" s="124">
        <f t="shared" si="92"/>
        <v>0</v>
      </c>
      <c r="AA684" s="124">
        <f t="shared" si="93"/>
        <v>0</v>
      </c>
      <c r="AB684" s="124" t="str">
        <f t="shared" si="94"/>
        <v/>
      </c>
      <c r="AC684" s="124" t="str">
        <f t="shared" si="95"/>
        <v/>
      </c>
      <c r="AD684" s="124" t="str">
        <f t="shared" si="96"/>
        <v/>
      </c>
      <c r="AE684" s="124" t="str">
        <f t="shared" si="97"/>
        <v/>
      </c>
      <c r="AF684" s="97"/>
      <c r="AG684" s="97"/>
      <c r="AH684" s="97"/>
      <c r="AI684" s="97"/>
      <c r="AJ684" s="97"/>
      <c r="AK684" s="97"/>
      <c r="AM684" s="101">
        <v>1</v>
      </c>
    </row>
    <row r="685" spans="1:39" ht="15.75" customHeight="1" x14ac:dyDescent="0.25">
      <c r="A685" s="97" t="s">
        <v>164</v>
      </c>
      <c r="B685" s="97" t="s">
        <v>1051</v>
      </c>
      <c r="C685" s="97" t="s">
        <v>999</v>
      </c>
      <c r="D685" s="97" t="s">
        <v>265</v>
      </c>
      <c r="E685" s="97" t="s">
        <v>266</v>
      </c>
      <c r="F685" s="122">
        <v>3</v>
      </c>
      <c r="G685" s="122">
        <v>2</v>
      </c>
      <c r="H685" s="122">
        <v>0</v>
      </c>
      <c r="I685" s="97" t="s">
        <v>999</v>
      </c>
      <c r="J685" s="97"/>
      <c r="K685" s="97" t="s">
        <v>1000</v>
      </c>
      <c r="L685" s="97"/>
      <c r="M685" s="97" t="s">
        <v>999</v>
      </c>
      <c r="N685" s="97" t="s">
        <v>1001</v>
      </c>
      <c r="O685" s="97" t="s">
        <v>932</v>
      </c>
      <c r="P685" s="97" t="s">
        <v>1002</v>
      </c>
      <c r="Q685" s="97" t="s">
        <v>305</v>
      </c>
      <c r="R685" s="124">
        <f t="shared" si="84"/>
        <v>0</v>
      </c>
      <c r="S685" s="124">
        <f t="shared" si="85"/>
        <v>0</v>
      </c>
      <c r="T685" s="124">
        <f t="shared" si="86"/>
        <v>0</v>
      </c>
      <c r="U685" s="124">
        <f t="shared" si="87"/>
        <v>0</v>
      </c>
      <c r="V685" s="124">
        <f t="shared" si="88"/>
        <v>0</v>
      </c>
      <c r="W685" s="124">
        <f t="shared" si="89"/>
        <v>0</v>
      </c>
      <c r="X685" s="124">
        <f t="shared" si="90"/>
        <v>0</v>
      </c>
      <c r="Y685" s="124">
        <f t="shared" si="91"/>
        <v>0</v>
      </c>
      <c r="Z685" s="124">
        <f t="shared" si="92"/>
        <v>0</v>
      </c>
      <c r="AA685" s="124">
        <f t="shared" si="93"/>
        <v>0</v>
      </c>
      <c r="AB685" s="124" t="str">
        <f t="shared" si="94"/>
        <v/>
      </c>
      <c r="AC685" s="124" t="str">
        <f t="shared" si="95"/>
        <v/>
      </c>
      <c r="AD685" s="124" t="str">
        <f t="shared" si="96"/>
        <v/>
      </c>
      <c r="AE685" s="124" t="str">
        <f t="shared" si="97"/>
        <v/>
      </c>
      <c r="AF685" s="97"/>
      <c r="AG685" s="97"/>
      <c r="AH685" s="97"/>
      <c r="AI685" s="97"/>
      <c r="AJ685" s="97"/>
      <c r="AK685" s="97"/>
      <c r="AM685" s="101">
        <v>1</v>
      </c>
    </row>
    <row r="686" spans="1:39" ht="15.75" customHeight="1" x14ac:dyDescent="0.25">
      <c r="A686" s="97" t="s">
        <v>164</v>
      </c>
      <c r="B686" s="97" t="s">
        <v>1052</v>
      </c>
      <c r="C686" s="97" t="s">
        <v>1004</v>
      </c>
      <c r="D686" s="97" t="s">
        <v>301</v>
      </c>
      <c r="E686" s="97" t="s">
        <v>266</v>
      </c>
      <c r="F686" s="122">
        <v>1</v>
      </c>
      <c r="G686" s="122">
        <v>0</v>
      </c>
      <c r="H686" s="122">
        <v>3</v>
      </c>
      <c r="I686" s="97"/>
      <c r="J686" s="97" t="s">
        <v>1004</v>
      </c>
      <c r="K686" s="97"/>
      <c r="L686" s="97" t="s">
        <v>1005</v>
      </c>
      <c r="M686" s="97" t="s">
        <v>1004</v>
      </c>
      <c r="N686" s="97" t="s">
        <v>640</v>
      </c>
      <c r="O686" s="97" t="s">
        <v>981</v>
      </c>
      <c r="P686" s="97" t="s">
        <v>642</v>
      </c>
      <c r="Q686" s="97"/>
      <c r="R686" s="124">
        <f t="shared" si="84"/>
        <v>0</v>
      </c>
      <c r="S686" s="124">
        <f t="shared" si="85"/>
        <v>0</v>
      </c>
      <c r="T686" s="124">
        <f t="shared" si="86"/>
        <v>0</v>
      </c>
      <c r="U686" s="124">
        <f t="shared" si="87"/>
        <v>0</v>
      </c>
      <c r="V686" s="124">
        <f t="shared" si="88"/>
        <v>1</v>
      </c>
      <c r="W686" s="124">
        <f t="shared" si="89"/>
        <v>1</v>
      </c>
      <c r="X686" s="124">
        <f t="shared" si="90"/>
        <v>0</v>
      </c>
      <c r="Y686" s="124">
        <f t="shared" si="91"/>
        <v>0</v>
      </c>
      <c r="Z686" s="124">
        <f t="shared" si="92"/>
        <v>0</v>
      </c>
      <c r="AA686" s="124">
        <f t="shared" si="93"/>
        <v>0</v>
      </c>
      <c r="AB686" s="124" t="str">
        <f t="shared" si="94"/>
        <v/>
      </c>
      <c r="AC686" s="124" t="str">
        <f t="shared" si="95"/>
        <v/>
      </c>
      <c r="AD686" s="124" t="str">
        <f t="shared" si="96"/>
        <v/>
      </c>
      <c r="AE686" s="124" t="str">
        <f t="shared" si="97"/>
        <v/>
      </c>
      <c r="AF686" s="97"/>
      <c r="AG686" s="97"/>
      <c r="AH686" s="97"/>
      <c r="AI686" s="97"/>
      <c r="AJ686" s="97"/>
      <c r="AK686" s="97"/>
      <c r="AM686" s="101">
        <v>1</v>
      </c>
    </row>
    <row r="687" spans="1:39" ht="15.75" customHeight="1" x14ac:dyDescent="0.25">
      <c r="A687" s="97" t="s">
        <v>164</v>
      </c>
      <c r="B687" s="97" t="s">
        <v>1053</v>
      </c>
      <c r="C687" s="97" t="s">
        <v>1007</v>
      </c>
      <c r="D687" s="97" t="s">
        <v>301</v>
      </c>
      <c r="E687" s="97" t="s">
        <v>266</v>
      </c>
      <c r="F687" s="122">
        <v>1</v>
      </c>
      <c r="G687" s="122">
        <v>0</v>
      </c>
      <c r="H687" s="122">
        <v>3</v>
      </c>
      <c r="I687" s="97"/>
      <c r="J687" s="97" t="s">
        <v>1007</v>
      </c>
      <c r="K687" s="97"/>
      <c r="L687" s="97" t="s">
        <v>1008</v>
      </c>
      <c r="M687" s="97" t="s">
        <v>1007</v>
      </c>
      <c r="N687" s="97" t="s">
        <v>1009</v>
      </c>
      <c r="O687" s="97" t="s">
        <v>987</v>
      </c>
      <c r="P687" s="97"/>
      <c r="Q687" s="97"/>
      <c r="R687" s="124">
        <f t="shared" si="84"/>
        <v>0</v>
      </c>
      <c r="S687" s="124">
        <f t="shared" si="85"/>
        <v>0</v>
      </c>
      <c r="T687" s="124">
        <f t="shared" si="86"/>
        <v>0</v>
      </c>
      <c r="U687" s="124">
        <f t="shared" si="87"/>
        <v>0</v>
      </c>
      <c r="V687" s="124">
        <f t="shared" si="88"/>
        <v>0</v>
      </c>
      <c r="W687" s="124">
        <f t="shared" si="89"/>
        <v>0</v>
      </c>
      <c r="X687" s="124">
        <f t="shared" si="90"/>
        <v>0</v>
      </c>
      <c r="Y687" s="124">
        <f t="shared" si="91"/>
        <v>0</v>
      </c>
      <c r="Z687" s="124">
        <f t="shared" si="92"/>
        <v>0</v>
      </c>
      <c r="AA687" s="124">
        <f t="shared" si="93"/>
        <v>0</v>
      </c>
      <c r="AB687" s="124" t="str">
        <f t="shared" si="94"/>
        <v/>
      </c>
      <c r="AC687" s="124" t="str">
        <f t="shared" si="95"/>
        <v/>
      </c>
      <c r="AD687" s="124" t="str">
        <f t="shared" si="96"/>
        <v/>
      </c>
      <c r="AE687" s="124" t="str">
        <f t="shared" si="97"/>
        <v/>
      </c>
      <c r="AF687" s="97"/>
      <c r="AG687" s="97"/>
      <c r="AH687" s="97"/>
      <c r="AI687" s="97"/>
      <c r="AJ687" s="97"/>
      <c r="AK687" s="97"/>
      <c r="AM687" s="101">
        <v>1</v>
      </c>
    </row>
    <row r="688" spans="1:39" ht="15.75" customHeight="1" x14ac:dyDescent="0.25">
      <c r="A688" s="97" t="s">
        <v>164</v>
      </c>
      <c r="B688" s="97" t="s">
        <v>1054</v>
      </c>
      <c r="C688" s="97" t="s">
        <v>989</v>
      </c>
      <c r="D688" s="97" t="s">
        <v>301</v>
      </c>
      <c r="E688" s="97" t="s">
        <v>266</v>
      </c>
      <c r="F688" s="122">
        <v>2</v>
      </c>
      <c r="G688" s="122">
        <v>0</v>
      </c>
      <c r="H688" s="122">
        <v>2</v>
      </c>
      <c r="I688" s="97"/>
      <c r="J688" s="97" t="s">
        <v>989</v>
      </c>
      <c r="K688" s="97"/>
      <c r="L688" s="97" t="s">
        <v>1011</v>
      </c>
      <c r="M688" s="97" t="s">
        <v>989</v>
      </c>
      <c r="N688" s="97" t="s">
        <v>991</v>
      </c>
      <c r="O688" s="97"/>
      <c r="P688" s="97"/>
      <c r="Q688" s="97"/>
      <c r="R688" s="124">
        <f t="shared" si="84"/>
        <v>0</v>
      </c>
      <c r="S688" s="124">
        <f t="shared" si="85"/>
        <v>0</v>
      </c>
      <c r="T688" s="124">
        <f t="shared" si="86"/>
        <v>0</v>
      </c>
      <c r="U688" s="124">
        <f t="shared" si="87"/>
        <v>0</v>
      </c>
      <c r="V688" s="124">
        <f t="shared" si="88"/>
        <v>0</v>
      </c>
      <c r="W688" s="124">
        <f t="shared" si="89"/>
        <v>0</v>
      </c>
      <c r="X688" s="124">
        <f t="shared" si="90"/>
        <v>0</v>
      </c>
      <c r="Y688" s="124">
        <f t="shared" si="91"/>
        <v>0</v>
      </c>
      <c r="Z688" s="124">
        <f t="shared" si="92"/>
        <v>0</v>
      </c>
      <c r="AA688" s="124">
        <f t="shared" si="93"/>
        <v>0</v>
      </c>
      <c r="AB688" s="124" t="str">
        <f t="shared" si="94"/>
        <v/>
      </c>
      <c r="AC688" s="124" t="str">
        <f t="shared" si="95"/>
        <v/>
      </c>
      <c r="AD688" s="124" t="str">
        <f t="shared" si="96"/>
        <v/>
      </c>
      <c r="AE688" s="124" t="str">
        <f t="shared" si="97"/>
        <v/>
      </c>
      <c r="AF688" s="97"/>
      <c r="AG688" s="97"/>
      <c r="AH688" s="97"/>
      <c r="AI688" s="97"/>
      <c r="AJ688" s="97"/>
      <c r="AK688" s="97"/>
      <c r="AM688" s="101">
        <v>1</v>
      </c>
    </row>
    <row r="689" spans="1:39" ht="15.75" customHeight="1" x14ac:dyDescent="0.25">
      <c r="A689" s="97" t="s">
        <v>164</v>
      </c>
      <c r="B689" s="97" t="s">
        <v>1055</v>
      </c>
      <c r="C689" s="97" t="s">
        <v>996</v>
      </c>
      <c r="D689" s="97" t="s">
        <v>301</v>
      </c>
      <c r="E689" s="97" t="s">
        <v>266</v>
      </c>
      <c r="F689" s="122">
        <v>2</v>
      </c>
      <c r="G689" s="122">
        <v>0</v>
      </c>
      <c r="H689" s="122">
        <v>2</v>
      </c>
      <c r="I689" s="97"/>
      <c r="J689" s="97" t="s">
        <v>996</v>
      </c>
      <c r="K689" s="97"/>
      <c r="L689" s="97" t="s">
        <v>1013</v>
      </c>
      <c r="M689" s="97" t="s">
        <v>996</v>
      </c>
      <c r="N689" s="97" t="s">
        <v>997</v>
      </c>
      <c r="O689" s="97"/>
      <c r="P689" s="97"/>
      <c r="Q689" s="97"/>
      <c r="R689" s="124">
        <f t="shared" ref="R689:R752" si="98">IF($A689="","",--AND($A689=$B$4,$E689="POS",OR($D689="COMMUN",$D689="PRO")))</f>
        <v>0</v>
      </c>
      <c r="S689" s="124">
        <f t="shared" ref="S689:S752" si="99">IF($A689="","",--AND($A689=$B$4,$E689="POS",OR($D689="COMMUN",$D689="CFA")))</f>
        <v>0</v>
      </c>
      <c r="T689" s="124">
        <f t="shared" ref="T689:T752" si="100">IF($R689="","",--OR(AND($M689&lt;&gt;"",ISNUMBER(SEARCH(LOWER($M689),LOWER($B$9)))),AND($N689&lt;&gt;"",ISNUMBER(SEARCH(LOWER($N689),LOWER($B$9)))),AND($O689&lt;&gt;"",ISNUMBER(SEARCH(LOWER($O689),LOWER($B$9)))),AND($P689&lt;&gt;"",ISNUMBER(SEARCH(LOWER($P689),LOWER($B$9)))),AND($Q689&lt;&gt;"",ISNUMBER(SEARCH(LOWER($Q689),LOWER($B$9))))))</f>
        <v>0</v>
      </c>
      <c r="U689" s="124">
        <f t="shared" ref="U689:U752" si="101">IF($R689="","",--OR(AND($M689&lt;&gt;"",ISNUMBER(SEARCH(LOWER($M689),LOWER($B$9&amp;" "&amp;$B$14)))),AND($N689&lt;&gt;"",ISNUMBER(SEARCH(LOWER($N689),LOWER($B$9&amp;" "&amp;$B$14)))),AND($O689&lt;&gt;"",ISNUMBER(SEARCH(LOWER($O689),LOWER($B$9&amp;" "&amp;$B$14)))),AND($P689&lt;&gt;"",ISNUMBER(SEARCH(LOWER($P689),LOWER($B$9&amp;" "&amp;$B$14)))),AND($Q689&lt;&gt;"",ISNUMBER(SEARCH(LOWER($Q689),LOWER($B$9&amp;" "&amp;$B$14))))))</f>
        <v>0</v>
      </c>
      <c r="V689" s="124">
        <f t="shared" ref="V689:V752" si="102">IF($S689="","",--OR(AND($M689&lt;&gt;"",ISNUMBER(SEARCH(LOWER($M689),LOWER($D$9)))),AND($N689&lt;&gt;"",ISNUMBER(SEARCH(LOWER($N689),LOWER($D$9)))),AND($O689&lt;&gt;"",ISNUMBER(SEARCH(LOWER($O689),LOWER($D$9)))),AND($P689&lt;&gt;"",ISNUMBER(SEARCH(LOWER($P689),LOWER($D$9)))),AND($Q689&lt;&gt;"",ISNUMBER(SEARCH(LOWER($Q689),LOWER($D$9))))))</f>
        <v>0</v>
      </c>
      <c r="W689" s="124">
        <f t="shared" ref="W689:W752" si="103">IF($S689="","",--OR(AND($M689&lt;&gt;"",ISNUMBER(SEARCH(LOWER($M689),LOWER($D$9&amp;" "&amp;$D$14)))),AND($N689&lt;&gt;"",ISNUMBER(SEARCH(LOWER($N689),LOWER($D$9&amp;" "&amp;$D$14)))),AND($O689&lt;&gt;"",ISNUMBER(SEARCH(LOWER($O689),LOWER($D$9&amp;" "&amp;$D$14)))),AND($P689&lt;&gt;"",ISNUMBER(SEARCH(LOWER($P689),LOWER($D$9&amp;" "&amp;$D$14)))),AND($Q689&lt;&gt;"",ISNUMBER(SEARCH(LOWER($Q689),LOWER($D$9&amp;" "&amp;$D$14))))))</f>
        <v>0</v>
      </c>
      <c r="X689" s="124">
        <f t="shared" ref="X689:X752" si="104">IF($R689="","",$R689*$T689*$G689)</f>
        <v>0</v>
      </c>
      <c r="Y689" s="124">
        <f t="shared" ref="Y689:Y752" si="105">IF($R689="","",$R689*$U689*$G689)</f>
        <v>0</v>
      </c>
      <c r="Z689" s="124">
        <f t="shared" ref="Z689:Z752" si="106">IF($S689="","",$S689*$V689*$H689)</f>
        <v>0</v>
      </c>
      <c r="AA689" s="124">
        <f t="shared" ref="AA689:AA752" si="107">IF($S689="","",$S689*$W689*$H689)</f>
        <v>0</v>
      </c>
      <c r="AB689" s="124" t="str">
        <f t="shared" ref="AB689:AB752" si="108">IF(AND($R689=1,$T689=0),$F689*10000+ROW(),"")</f>
        <v/>
      </c>
      <c r="AC689" s="124" t="str">
        <f t="shared" ref="AC689:AC752" si="109">IF(AND($R689=1,$U689=0),$F689*10000+ROW(),"")</f>
        <v/>
      </c>
      <c r="AD689" s="124" t="str">
        <f t="shared" ref="AD689:AD752" si="110">IF(AND($S689=1,$V689=0),$F689*10000+ROW(),"")</f>
        <v/>
      </c>
      <c r="AE689" s="124" t="str">
        <f t="shared" ref="AE689:AE752" si="111">IF(AND($S689=1,$W689=0),$F689*10000+ROW(),"")</f>
        <v/>
      </c>
      <c r="AF689" s="97"/>
      <c r="AG689" s="97"/>
      <c r="AH689" s="97"/>
      <c r="AI689" s="97"/>
      <c r="AJ689" s="97"/>
      <c r="AK689" s="97"/>
      <c r="AM689" s="101">
        <v>1</v>
      </c>
    </row>
    <row r="690" spans="1:39" ht="15.75" customHeight="1" x14ac:dyDescent="0.25">
      <c r="A690" s="97" t="s">
        <v>164</v>
      </c>
      <c r="B690" s="97" t="s">
        <v>1056</v>
      </c>
      <c r="C690" s="97" t="s">
        <v>1015</v>
      </c>
      <c r="D690" s="97" t="s">
        <v>301</v>
      </c>
      <c r="E690" s="97" t="s">
        <v>266</v>
      </c>
      <c r="F690" s="122">
        <v>3</v>
      </c>
      <c r="G690" s="122">
        <v>0</v>
      </c>
      <c r="H690" s="122">
        <v>2</v>
      </c>
      <c r="I690" s="97"/>
      <c r="J690" s="97" t="s">
        <v>1015</v>
      </c>
      <c r="K690" s="97"/>
      <c r="L690" s="97" t="s">
        <v>1016</v>
      </c>
      <c r="M690" s="97" t="s">
        <v>1015</v>
      </c>
      <c r="N690" s="97" t="s">
        <v>388</v>
      </c>
      <c r="O690" s="97" t="s">
        <v>917</v>
      </c>
      <c r="P690" s="97" t="s">
        <v>918</v>
      </c>
      <c r="Q690" s="97" t="s">
        <v>389</v>
      </c>
      <c r="R690" s="124">
        <f t="shared" si="98"/>
        <v>0</v>
      </c>
      <c r="S690" s="124">
        <f t="shared" si="99"/>
        <v>0</v>
      </c>
      <c r="T690" s="124">
        <f t="shared" si="100"/>
        <v>1</v>
      </c>
      <c r="U690" s="124">
        <f t="shared" si="101"/>
        <v>1</v>
      </c>
      <c r="V690" s="124">
        <f t="shared" si="102"/>
        <v>0</v>
      </c>
      <c r="W690" s="124">
        <f t="shared" si="103"/>
        <v>0</v>
      </c>
      <c r="X690" s="124">
        <f t="shared" si="104"/>
        <v>0</v>
      </c>
      <c r="Y690" s="124">
        <f t="shared" si="105"/>
        <v>0</v>
      </c>
      <c r="Z690" s="124">
        <f t="shared" si="106"/>
        <v>0</v>
      </c>
      <c r="AA690" s="124">
        <f t="shared" si="107"/>
        <v>0</v>
      </c>
      <c r="AB690" s="124" t="str">
        <f t="shared" si="108"/>
        <v/>
      </c>
      <c r="AC690" s="124" t="str">
        <f t="shared" si="109"/>
        <v/>
      </c>
      <c r="AD690" s="124" t="str">
        <f t="shared" si="110"/>
        <v/>
      </c>
      <c r="AE690" s="124" t="str">
        <f t="shared" si="111"/>
        <v/>
      </c>
      <c r="AF690" s="97"/>
      <c r="AG690" s="97"/>
      <c r="AH690" s="97"/>
      <c r="AI690" s="97"/>
      <c r="AJ690" s="97"/>
      <c r="AK690" s="97"/>
      <c r="AM690" s="101">
        <v>1</v>
      </c>
    </row>
    <row r="691" spans="1:39" ht="15.75" customHeight="1" x14ac:dyDescent="0.25">
      <c r="A691" s="97" t="s">
        <v>165</v>
      </c>
      <c r="B691" s="97" t="s">
        <v>1057</v>
      </c>
      <c r="C691" s="97" t="s">
        <v>1058</v>
      </c>
      <c r="D691" s="97" t="s">
        <v>265</v>
      </c>
      <c r="E691" s="97" t="s">
        <v>266</v>
      </c>
      <c r="F691" s="122">
        <v>1</v>
      </c>
      <c r="G691" s="122">
        <v>3</v>
      </c>
      <c r="H691" s="122">
        <v>0</v>
      </c>
      <c r="I691" s="97" t="s">
        <v>1058</v>
      </c>
      <c r="J691" s="97"/>
      <c r="K691" s="97" t="s">
        <v>1059</v>
      </c>
      <c r="L691" s="97"/>
      <c r="M691" s="97" t="s">
        <v>1058</v>
      </c>
      <c r="N691" s="97" t="s">
        <v>675</v>
      </c>
      <c r="O691" s="97" t="s">
        <v>676</v>
      </c>
      <c r="P691" s="97" t="s">
        <v>1060</v>
      </c>
      <c r="Q691" s="97" t="s">
        <v>1061</v>
      </c>
      <c r="R691" s="124">
        <f t="shared" si="98"/>
        <v>0</v>
      </c>
      <c r="S691" s="124">
        <f t="shared" si="99"/>
        <v>0</v>
      </c>
      <c r="T691" s="124">
        <f t="shared" si="100"/>
        <v>0</v>
      </c>
      <c r="U691" s="124">
        <f t="shared" si="101"/>
        <v>0</v>
      </c>
      <c r="V691" s="124">
        <f t="shared" si="102"/>
        <v>0</v>
      </c>
      <c r="W691" s="124">
        <f t="shared" si="103"/>
        <v>0</v>
      </c>
      <c r="X691" s="124">
        <f t="shared" si="104"/>
        <v>0</v>
      </c>
      <c r="Y691" s="124">
        <f t="shared" si="105"/>
        <v>0</v>
      </c>
      <c r="Z691" s="124">
        <f t="shared" si="106"/>
        <v>0</v>
      </c>
      <c r="AA691" s="124">
        <f t="shared" si="107"/>
        <v>0</v>
      </c>
      <c r="AB691" s="124" t="str">
        <f t="shared" si="108"/>
        <v/>
      </c>
      <c r="AC691" s="124" t="str">
        <f t="shared" si="109"/>
        <v/>
      </c>
      <c r="AD691" s="124" t="str">
        <f t="shared" si="110"/>
        <v/>
      </c>
      <c r="AE691" s="124" t="str">
        <f t="shared" si="111"/>
        <v/>
      </c>
      <c r="AF691" s="97"/>
      <c r="AG691" s="97"/>
      <c r="AH691" s="97"/>
      <c r="AI691" s="97"/>
      <c r="AJ691" s="97"/>
      <c r="AK691" s="97"/>
      <c r="AM691" s="101">
        <v>1</v>
      </c>
    </row>
    <row r="692" spans="1:39" ht="15.75" customHeight="1" x14ac:dyDescent="0.25">
      <c r="A692" s="97" t="s">
        <v>165</v>
      </c>
      <c r="B692" s="97" t="s">
        <v>1062</v>
      </c>
      <c r="C692" s="97" t="s">
        <v>1063</v>
      </c>
      <c r="D692" s="97" t="s">
        <v>265</v>
      </c>
      <c r="E692" s="97" t="s">
        <v>266</v>
      </c>
      <c r="F692" s="122">
        <v>1</v>
      </c>
      <c r="G692" s="122">
        <v>3</v>
      </c>
      <c r="H692" s="122">
        <v>0</v>
      </c>
      <c r="I692" s="97" t="s">
        <v>1063</v>
      </c>
      <c r="J692" s="97"/>
      <c r="K692" s="97" t="s">
        <v>1064</v>
      </c>
      <c r="L692" s="97"/>
      <c r="M692" s="97" t="s">
        <v>1063</v>
      </c>
      <c r="N692" s="97" t="s">
        <v>1065</v>
      </c>
      <c r="O692" s="97" t="s">
        <v>1066</v>
      </c>
      <c r="P692" s="97" t="s">
        <v>1067</v>
      </c>
      <c r="Q692" s="97"/>
      <c r="R692" s="124">
        <f t="shared" si="98"/>
        <v>0</v>
      </c>
      <c r="S692" s="124">
        <f t="shared" si="99"/>
        <v>0</v>
      </c>
      <c r="T692" s="124">
        <f t="shared" si="100"/>
        <v>0</v>
      </c>
      <c r="U692" s="124">
        <f t="shared" si="101"/>
        <v>0</v>
      </c>
      <c r="V692" s="124">
        <f t="shared" si="102"/>
        <v>0</v>
      </c>
      <c r="W692" s="124">
        <f t="shared" si="103"/>
        <v>0</v>
      </c>
      <c r="X692" s="124">
        <f t="shared" si="104"/>
        <v>0</v>
      </c>
      <c r="Y692" s="124">
        <f t="shared" si="105"/>
        <v>0</v>
      </c>
      <c r="Z692" s="124">
        <f t="shared" si="106"/>
        <v>0</v>
      </c>
      <c r="AA692" s="124">
        <f t="shared" si="107"/>
        <v>0</v>
      </c>
      <c r="AB692" s="124" t="str">
        <f t="shared" si="108"/>
        <v/>
      </c>
      <c r="AC692" s="124" t="str">
        <f t="shared" si="109"/>
        <v/>
      </c>
      <c r="AD692" s="124" t="str">
        <f t="shared" si="110"/>
        <v/>
      </c>
      <c r="AE692" s="124" t="str">
        <f t="shared" si="111"/>
        <v/>
      </c>
      <c r="AF692" s="97"/>
      <c r="AG692" s="97"/>
      <c r="AH692" s="97"/>
      <c r="AI692" s="97"/>
      <c r="AJ692" s="97"/>
      <c r="AK692" s="97"/>
      <c r="AM692" s="101">
        <v>1</v>
      </c>
    </row>
    <row r="693" spans="1:39" ht="15.75" customHeight="1" x14ac:dyDescent="0.25">
      <c r="A693" s="97" t="s">
        <v>165</v>
      </c>
      <c r="B693" s="97" t="s">
        <v>1068</v>
      </c>
      <c r="C693" s="97" t="s">
        <v>388</v>
      </c>
      <c r="D693" s="97" t="s">
        <v>265</v>
      </c>
      <c r="E693" s="97" t="s">
        <v>266</v>
      </c>
      <c r="F693" s="122">
        <v>2</v>
      </c>
      <c r="G693" s="122">
        <v>2</v>
      </c>
      <c r="H693" s="122">
        <v>0</v>
      </c>
      <c r="I693" s="97" t="s">
        <v>388</v>
      </c>
      <c r="J693" s="97"/>
      <c r="K693" s="97" t="s">
        <v>1069</v>
      </c>
      <c r="L693" s="97"/>
      <c r="M693" s="97" t="s">
        <v>388</v>
      </c>
      <c r="N693" s="97" t="s">
        <v>389</v>
      </c>
      <c r="O693" s="97"/>
      <c r="P693" s="97"/>
      <c r="Q693" s="97"/>
      <c r="R693" s="124">
        <f t="shared" si="98"/>
        <v>0</v>
      </c>
      <c r="S693" s="124">
        <f t="shared" si="99"/>
        <v>0</v>
      </c>
      <c r="T693" s="124">
        <f t="shared" si="100"/>
        <v>0</v>
      </c>
      <c r="U693" s="124">
        <f t="shared" si="101"/>
        <v>0</v>
      </c>
      <c r="V693" s="124">
        <f t="shared" si="102"/>
        <v>0</v>
      </c>
      <c r="W693" s="124">
        <f t="shared" si="103"/>
        <v>0</v>
      </c>
      <c r="X693" s="124">
        <f t="shared" si="104"/>
        <v>0</v>
      </c>
      <c r="Y693" s="124">
        <f t="shared" si="105"/>
        <v>0</v>
      </c>
      <c r="Z693" s="124">
        <f t="shared" si="106"/>
        <v>0</v>
      </c>
      <c r="AA693" s="124">
        <f t="shared" si="107"/>
        <v>0</v>
      </c>
      <c r="AB693" s="124" t="str">
        <f t="shared" si="108"/>
        <v/>
      </c>
      <c r="AC693" s="124" t="str">
        <f t="shared" si="109"/>
        <v/>
      </c>
      <c r="AD693" s="124" t="str">
        <f t="shared" si="110"/>
        <v/>
      </c>
      <c r="AE693" s="124" t="str">
        <f t="shared" si="111"/>
        <v/>
      </c>
      <c r="AF693" s="97"/>
      <c r="AG693" s="97"/>
      <c r="AH693" s="97"/>
      <c r="AI693" s="97"/>
      <c r="AJ693" s="97"/>
      <c r="AK693" s="97"/>
      <c r="AM693" s="101">
        <v>1</v>
      </c>
    </row>
    <row r="694" spans="1:39" ht="15.75" customHeight="1" x14ac:dyDescent="0.25">
      <c r="A694" s="97" t="s">
        <v>165</v>
      </c>
      <c r="B694" s="97" t="s">
        <v>1070</v>
      </c>
      <c r="C694" s="97" t="s">
        <v>1071</v>
      </c>
      <c r="D694" s="97" t="s">
        <v>265</v>
      </c>
      <c r="E694" s="97" t="s">
        <v>266</v>
      </c>
      <c r="F694" s="122">
        <v>2</v>
      </c>
      <c r="G694" s="122">
        <v>2</v>
      </c>
      <c r="H694" s="122">
        <v>0</v>
      </c>
      <c r="I694" s="97" t="s">
        <v>1071</v>
      </c>
      <c r="J694" s="97"/>
      <c r="K694" s="97" t="s">
        <v>1072</v>
      </c>
      <c r="L694" s="97"/>
      <c r="M694" s="97" t="s">
        <v>1071</v>
      </c>
      <c r="N694" s="97" t="s">
        <v>1073</v>
      </c>
      <c r="O694" s="97" t="s">
        <v>1074</v>
      </c>
      <c r="P694" s="97" t="s">
        <v>932</v>
      </c>
      <c r="Q694" s="97" t="s">
        <v>1075</v>
      </c>
      <c r="R694" s="124">
        <f t="shared" si="98"/>
        <v>0</v>
      </c>
      <c r="S694" s="124">
        <f t="shared" si="99"/>
        <v>0</v>
      </c>
      <c r="T694" s="124">
        <f t="shared" si="100"/>
        <v>0</v>
      </c>
      <c r="U694" s="124">
        <f t="shared" si="101"/>
        <v>0</v>
      </c>
      <c r="V694" s="124">
        <f t="shared" si="102"/>
        <v>0</v>
      </c>
      <c r="W694" s="124">
        <f t="shared" si="103"/>
        <v>0</v>
      </c>
      <c r="X694" s="124">
        <f t="shared" si="104"/>
        <v>0</v>
      </c>
      <c r="Y694" s="124">
        <f t="shared" si="105"/>
        <v>0</v>
      </c>
      <c r="Z694" s="124">
        <f t="shared" si="106"/>
        <v>0</v>
      </c>
      <c r="AA694" s="124">
        <f t="shared" si="107"/>
        <v>0</v>
      </c>
      <c r="AB694" s="124" t="str">
        <f t="shared" si="108"/>
        <v/>
      </c>
      <c r="AC694" s="124" t="str">
        <f t="shared" si="109"/>
        <v/>
      </c>
      <c r="AD694" s="124" t="str">
        <f t="shared" si="110"/>
        <v/>
      </c>
      <c r="AE694" s="124" t="str">
        <f t="shared" si="111"/>
        <v/>
      </c>
      <c r="AF694" s="97"/>
      <c r="AG694" s="97"/>
      <c r="AH694" s="97"/>
      <c r="AI694" s="97"/>
      <c r="AJ694" s="97"/>
      <c r="AK694" s="97"/>
      <c r="AM694" s="101">
        <v>1</v>
      </c>
    </row>
    <row r="695" spans="1:39" ht="15.75" customHeight="1" x14ac:dyDescent="0.25">
      <c r="A695" s="97" t="s">
        <v>165</v>
      </c>
      <c r="B695" s="97" t="s">
        <v>1076</v>
      </c>
      <c r="C695" s="97" t="s">
        <v>1077</v>
      </c>
      <c r="D695" s="97" t="s">
        <v>265</v>
      </c>
      <c r="E695" s="97" t="s">
        <v>266</v>
      </c>
      <c r="F695" s="122">
        <v>3</v>
      </c>
      <c r="G695" s="122">
        <v>2</v>
      </c>
      <c r="H695" s="122">
        <v>0</v>
      </c>
      <c r="I695" s="97" t="s">
        <v>1077</v>
      </c>
      <c r="J695" s="97"/>
      <c r="K695" s="97" t="s">
        <v>1078</v>
      </c>
      <c r="L695" s="97"/>
      <c r="M695" s="97" t="s">
        <v>1077</v>
      </c>
      <c r="N695" s="97" t="s">
        <v>1079</v>
      </c>
      <c r="O695" s="97" t="s">
        <v>297</v>
      </c>
      <c r="P695" s="97" t="s">
        <v>1080</v>
      </c>
      <c r="Q695" s="97"/>
      <c r="R695" s="124">
        <f t="shared" si="98"/>
        <v>0</v>
      </c>
      <c r="S695" s="124">
        <f t="shared" si="99"/>
        <v>0</v>
      </c>
      <c r="T695" s="124">
        <f t="shared" si="100"/>
        <v>0</v>
      </c>
      <c r="U695" s="124">
        <f t="shared" si="101"/>
        <v>1</v>
      </c>
      <c r="V695" s="124">
        <f t="shared" si="102"/>
        <v>0</v>
      </c>
      <c r="W695" s="124">
        <f t="shared" si="103"/>
        <v>0</v>
      </c>
      <c r="X695" s="124">
        <f t="shared" si="104"/>
        <v>0</v>
      </c>
      <c r="Y695" s="124">
        <f t="shared" si="105"/>
        <v>0</v>
      </c>
      <c r="Z695" s="124">
        <f t="shared" si="106"/>
        <v>0</v>
      </c>
      <c r="AA695" s="124">
        <f t="shared" si="107"/>
        <v>0</v>
      </c>
      <c r="AB695" s="124" t="str">
        <f t="shared" si="108"/>
        <v/>
      </c>
      <c r="AC695" s="124" t="str">
        <f t="shared" si="109"/>
        <v/>
      </c>
      <c r="AD695" s="124" t="str">
        <f t="shared" si="110"/>
        <v/>
      </c>
      <c r="AE695" s="124" t="str">
        <f t="shared" si="111"/>
        <v/>
      </c>
      <c r="AF695" s="97"/>
      <c r="AG695" s="97"/>
      <c r="AH695" s="97"/>
      <c r="AI695" s="97"/>
      <c r="AJ695" s="97"/>
      <c r="AK695" s="97"/>
      <c r="AM695" s="101">
        <v>1</v>
      </c>
    </row>
    <row r="696" spans="1:39" ht="15.75" customHeight="1" x14ac:dyDescent="0.25">
      <c r="A696" s="97" t="s">
        <v>165</v>
      </c>
      <c r="B696" s="97" t="s">
        <v>1081</v>
      </c>
      <c r="C696" s="97" t="s">
        <v>673</v>
      </c>
      <c r="D696" s="97" t="s">
        <v>301</v>
      </c>
      <c r="E696" s="97" t="s">
        <v>266</v>
      </c>
      <c r="F696" s="122">
        <v>1</v>
      </c>
      <c r="G696" s="122">
        <v>0</v>
      </c>
      <c r="H696" s="122">
        <v>3</v>
      </c>
      <c r="I696" s="97"/>
      <c r="J696" s="97" t="s">
        <v>673</v>
      </c>
      <c r="K696" s="97"/>
      <c r="L696" s="97" t="s">
        <v>674</v>
      </c>
      <c r="M696" s="97" t="s">
        <v>673</v>
      </c>
      <c r="N696" s="97" t="s">
        <v>675</v>
      </c>
      <c r="O696" s="97" t="s">
        <v>676</v>
      </c>
      <c r="P696" s="97" t="s">
        <v>677</v>
      </c>
      <c r="Q696" s="97" t="s">
        <v>678</v>
      </c>
      <c r="R696" s="124">
        <f t="shared" si="98"/>
        <v>0</v>
      </c>
      <c r="S696" s="124">
        <f t="shared" si="99"/>
        <v>0</v>
      </c>
      <c r="T696" s="124">
        <f t="shared" si="100"/>
        <v>0</v>
      </c>
      <c r="U696" s="124">
        <f t="shared" si="101"/>
        <v>0</v>
      </c>
      <c r="V696" s="124">
        <f t="shared" si="102"/>
        <v>0</v>
      </c>
      <c r="W696" s="124">
        <f t="shared" si="103"/>
        <v>0</v>
      </c>
      <c r="X696" s="124">
        <f t="shared" si="104"/>
        <v>0</v>
      </c>
      <c r="Y696" s="124">
        <f t="shared" si="105"/>
        <v>0</v>
      </c>
      <c r="Z696" s="124">
        <f t="shared" si="106"/>
        <v>0</v>
      </c>
      <c r="AA696" s="124">
        <f t="shared" si="107"/>
        <v>0</v>
      </c>
      <c r="AB696" s="124" t="str">
        <f t="shared" si="108"/>
        <v/>
      </c>
      <c r="AC696" s="124" t="str">
        <f t="shared" si="109"/>
        <v/>
      </c>
      <c r="AD696" s="124" t="str">
        <f t="shared" si="110"/>
        <v/>
      </c>
      <c r="AE696" s="124" t="str">
        <f t="shared" si="111"/>
        <v/>
      </c>
      <c r="AF696" s="97"/>
      <c r="AG696" s="97"/>
      <c r="AH696" s="97"/>
      <c r="AI696" s="97"/>
      <c r="AJ696" s="97"/>
      <c r="AK696" s="97"/>
      <c r="AM696" s="101">
        <v>1</v>
      </c>
    </row>
    <row r="697" spans="1:39" ht="15.75" customHeight="1" x14ac:dyDescent="0.25">
      <c r="A697" s="97" t="s">
        <v>165</v>
      </c>
      <c r="B697" s="97" t="s">
        <v>1082</v>
      </c>
      <c r="C697" s="97" t="s">
        <v>1063</v>
      </c>
      <c r="D697" s="97" t="s">
        <v>301</v>
      </c>
      <c r="E697" s="97" t="s">
        <v>266</v>
      </c>
      <c r="F697" s="122">
        <v>1</v>
      </c>
      <c r="G697" s="122">
        <v>0</v>
      </c>
      <c r="H697" s="122">
        <v>3</v>
      </c>
      <c r="I697" s="97"/>
      <c r="J697" s="97" t="s">
        <v>1063</v>
      </c>
      <c r="K697" s="97"/>
      <c r="L697" s="97" t="s">
        <v>1083</v>
      </c>
      <c r="M697" s="97" t="s">
        <v>1063</v>
      </c>
      <c r="N697" s="97" t="s">
        <v>1065</v>
      </c>
      <c r="O697" s="97" t="s">
        <v>1066</v>
      </c>
      <c r="P697" s="97" t="s">
        <v>1067</v>
      </c>
      <c r="Q697" s="97"/>
      <c r="R697" s="124">
        <f t="shared" si="98"/>
        <v>0</v>
      </c>
      <c r="S697" s="124">
        <f t="shared" si="99"/>
        <v>0</v>
      </c>
      <c r="T697" s="124">
        <f t="shared" si="100"/>
        <v>0</v>
      </c>
      <c r="U697" s="124">
        <f t="shared" si="101"/>
        <v>0</v>
      </c>
      <c r="V697" s="124">
        <f t="shared" si="102"/>
        <v>0</v>
      </c>
      <c r="W697" s="124">
        <f t="shared" si="103"/>
        <v>0</v>
      </c>
      <c r="X697" s="124">
        <f t="shared" si="104"/>
        <v>0</v>
      </c>
      <c r="Y697" s="124">
        <f t="shared" si="105"/>
        <v>0</v>
      </c>
      <c r="Z697" s="124">
        <f t="shared" si="106"/>
        <v>0</v>
      </c>
      <c r="AA697" s="124">
        <f t="shared" si="107"/>
        <v>0</v>
      </c>
      <c r="AB697" s="124" t="str">
        <f t="shared" si="108"/>
        <v/>
      </c>
      <c r="AC697" s="124" t="str">
        <f t="shared" si="109"/>
        <v/>
      </c>
      <c r="AD697" s="124" t="str">
        <f t="shared" si="110"/>
        <v/>
      </c>
      <c r="AE697" s="124" t="str">
        <f t="shared" si="111"/>
        <v/>
      </c>
      <c r="AF697" s="97"/>
      <c r="AG697" s="97"/>
      <c r="AH697" s="97"/>
      <c r="AI697" s="97"/>
      <c r="AJ697" s="97"/>
      <c r="AK697" s="97"/>
      <c r="AM697" s="101">
        <v>1</v>
      </c>
    </row>
    <row r="698" spans="1:39" ht="15.75" customHeight="1" x14ac:dyDescent="0.25">
      <c r="A698" s="97" t="s">
        <v>165</v>
      </c>
      <c r="B698" s="97" t="s">
        <v>1084</v>
      </c>
      <c r="C698" s="97" t="s">
        <v>388</v>
      </c>
      <c r="D698" s="97" t="s">
        <v>301</v>
      </c>
      <c r="E698" s="97" t="s">
        <v>266</v>
      </c>
      <c r="F698" s="122">
        <v>2</v>
      </c>
      <c r="G698" s="122">
        <v>0</v>
      </c>
      <c r="H698" s="122">
        <v>2</v>
      </c>
      <c r="I698" s="97"/>
      <c r="J698" s="97" t="s">
        <v>388</v>
      </c>
      <c r="K698" s="97"/>
      <c r="L698" s="97" t="s">
        <v>1085</v>
      </c>
      <c r="M698" s="97" t="s">
        <v>388</v>
      </c>
      <c r="N698" s="97" t="s">
        <v>389</v>
      </c>
      <c r="O698" s="97"/>
      <c r="P698" s="97"/>
      <c r="Q698" s="97"/>
      <c r="R698" s="124">
        <f t="shared" si="98"/>
        <v>0</v>
      </c>
      <c r="S698" s="124">
        <f t="shared" si="99"/>
        <v>0</v>
      </c>
      <c r="T698" s="124">
        <f t="shared" si="100"/>
        <v>0</v>
      </c>
      <c r="U698" s="124">
        <f t="shared" si="101"/>
        <v>0</v>
      </c>
      <c r="V698" s="124">
        <f t="shared" si="102"/>
        <v>0</v>
      </c>
      <c r="W698" s="124">
        <f t="shared" si="103"/>
        <v>0</v>
      </c>
      <c r="X698" s="124">
        <f t="shared" si="104"/>
        <v>0</v>
      </c>
      <c r="Y698" s="124">
        <f t="shared" si="105"/>
        <v>0</v>
      </c>
      <c r="Z698" s="124">
        <f t="shared" si="106"/>
        <v>0</v>
      </c>
      <c r="AA698" s="124">
        <f t="shared" si="107"/>
        <v>0</v>
      </c>
      <c r="AB698" s="124" t="str">
        <f t="shared" si="108"/>
        <v/>
      </c>
      <c r="AC698" s="124" t="str">
        <f t="shared" si="109"/>
        <v/>
      </c>
      <c r="AD698" s="124" t="str">
        <f t="shared" si="110"/>
        <v/>
      </c>
      <c r="AE698" s="124" t="str">
        <f t="shared" si="111"/>
        <v/>
      </c>
      <c r="AF698" s="97"/>
      <c r="AG698" s="97"/>
      <c r="AH698" s="97"/>
      <c r="AI698" s="97"/>
      <c r="AJ698" s="97"/>
      <c r="AK698" s="97"/>
      <c r="AM698" s="101">
        <v>1</v>
      </c>
    </row>
    <row r="699" spans="1:39" ht="15.75" customHeight="1" x14ac:dyDescent="0.25">
      <c r="A699" s="97" t="s">
        <v>165</v>
      </c>
      <c r="B699" s="97" t="s">
        <v>1086</v>
      </c>
      <c r="C699" s="97" t="s">
        <v>1087</v>
      </c>
      <c r="D699" s="97" t="s">
        <v>301</v>
      </c>
      <c r="E699" s="97" t="s">
        <v>266</v>
      </c>
      <c r="F699" s="122">
        <v>2</v>
      </c>
      <c r="G699" s="122">
        <v>0</v>
      </c>
      <c r="H699" s="122">
        <v>2</v>
      </c>
      <c r="I699" s="97"/>
      <c r="J699" s="97" t="s">
        <v>1087</v>
      </c>
      <c r="K699" s="97"/>
      <c r="L699" s="97" t="s">
        <v>1088</v>
      </c>
      <c r="M699" s="97" t="s">
        <v>1087</v>
      </c>
      <c r="N699" s="97" t="s">
        <v>932</v>
      </c>
      <c r="O699" s="97" t="s">
        <v>1089</v>
      </c>
      <c r="P699" s="97" t="s">
        <v>305</v>
      </c>
      <c r="Q699" s="97" t="s">
        <v>1090</v>
      </c>
      <c r="R699" s="124">
        <f t="shared" si="98"/>
        <v>0</v>
      </c>
      <c r="S699" s="124">
        <f t="shared" si="99"/>
        <v>0</v>
      </c>
      <c r="T699" s="124">
        <f t="shared" si="100"/>
        <v>0</v>
      </c>
      <c r="U699" s="124">
        <f t="shared" si="101"/>
        <v>0</v>
      </c>
      <c r="V699" s="124">
        <f t="shared" si="102"/>
        <v>0</v>
      </c>
      <c r="W699" s="124">
        <f t="shared" si="103"/>
        <v>0</v>
      </c>
      <c r="X699" s="124">
        <f t="shared" si="104"/>
        <v>0</v>
      </c>
      <c r="Y699" s="124">
        <f t="shared" si="105"/>
        <v>0</v>
      </c>
      <c r="Z699" s="124">
        <f t="shared" si="106"/>
        <v>0</v>
      </c>
      <c r="AA699" s="124">
        <f t="shared" si="107"/>
        <v>0</v>
      </c>
      <c r="AB699" s="124" t="str">
        <f t="shared" si="108"/>
        <v/>
      </c>
      <c r="AC699" s="124" t="str">
        <f t="shared" si="109"/>
        <v/>
      </c>
      <c r="AD699" s="124" t="str">
        <f t="shared" si="110"/>
        <v/>
      </c>
      <c r="AE699" s="124" t="str">
        <f t="shared" si="111"/>
        <v/>
      </c>
      <c r="AF699" s="97"/>
      <c r="AG699" s="97"/>
      <c r="AH699" s="97"/>
      <c r="AI699" s="97"/>
      <c r="AJ699" s="97"/>
      <c r="AK699" s="97"/>
      <c r="AM699" s="101">
        <v>1</v>
      </c>
    </row>
    <row r="700" spans="1:39" ht="15.75" customHeight="1" x14ac:dyDescent="0.25">
      <c r="A700" s="97" t="s">
        <v>165</v>
      </c>
      <c r="B700" s="97" t="s">
        <v>1091</v>
      </c>
      <c r="C700" s="97" t="s">
        <v>1092</v>
      </c>
      <c r="D700" s="97" t="s">
        <v>301</v>
      </c>
      <c r="E700" s="97" t="s">
        <v>266</v>
      </c>
      <c r="F700" s="122">
        <v>3</v>
      </c>
      <c r="G700" s="122">
        <v>0</v>
      </c>
      <c r="H700" s="122">
        <v>2</v>
      </c>
      <c r="I700" s="97"/>
      <c r="J700" s="97" t="s">
        <v>1092</v>
      </c>
      <c r="K700" s="97"/>
      <c r="L700" s="97" t="s">
        <v>1093</v>
      </c>
      <c r="M700" s="97" t="s">
        <v>1092</v>
      </c>
      <c r="N700" s="97" t="s">
        <v>297</v>
      </c>
      <c r="O700" s="97" t="s">
        <v>1094</v>
      </c>
      <c r="P700" s="97" t="s">
        <v>1095</v>
      </c>
      <c r="Q700" s="97" t="s">
        <v>1096</v>
      </c>
      <c r="R700" s="124">
        <f t="shared" si="98"/>
        <v>0</v>
      </c>
      <c r="S700" s="124">
        <f t="shared" si="99"/>
        <v>0</v>
      </c>
      <c r="T700" s="124">
        <f t="shared" si="100"/>
        <v>0</v>
      </c>
      <c r="U700" s="124">
        <f t="shared" si="101"/>
        <v>1</v>
      </c>
      <c r="V700" s="124">
        <f t="shared" si="102"/>
        <v>0</v>
      </c>
      <c r="W700" s="124">
        <f t="shared" si="103"/>
        <v>0</v>
      </c>
      <c r="X700" s="124">
        <f t="shared" si="104"/>
        <v>0</v>
      </c>
      <c r="Y700" s="124">
        <f t="shared" si="105"/>
        <v>0</v>
      </c>
      <c r="Z700" s="124">
        <f t="shared" si="106"/>
        <v>0</v>
      </c>
      <c r="AA700" s="124">
        <f t="shared" si="107"/>
        <v>0</v>
      </c>
      <c r="AB700" s="124" t="str">
        <f t="shared" si="108"/>
        <v/>
      </c>
      <c r="AC700" s="124" t="str">
        <f t="shared" si="109"/>
        <v/>
      </c>
      <c r="AD700" s="124" t="str">
        <f t="shared" si="110"/>
        <v/>
      </c>
      <c r="AE700" s="124" t="str">
        <f t="shared" si="111"/>
        <v/>
      </c>
      <c r="AF700" s="97"/>
      <c r="AG700" s="97"/>
      <c r="AH700" s="97"/>
      <c r="AI700" s="97"/>
      <c r="AJ700" s="97"/>
      <c r="AK700" s="97"/>
      <c r="AM700" s="101">
        <v>1</v>
      </c>
    </row>
    <row r="701" spans="1:39" ht="15.75" customHeight="1" x14ac:dyDescent="0.25">
      <c r="A701" s="97" t="s">
        <v>167</v>
      </c>
      <c r="B701" s="97" t="s">
        <v>1097</v>
      </c>
      <c r="C701" s="97" t="s">
        <v>1058</v>
      </c>
      <c r="D701" s="97" t="s">
        <v>265</v>
      </c>
      <c r="E701" s="97" t="s">
        <v>266</v>
      </c>
      <c r="F701" s="122">
        <v>1</v>
      </c>
      <c r="G701" s="122">
        <v>3</v>
      </c>
      <c r="H701" s="122">
        <v>0</v>
      </c>
      <c r="I701" s="97" t="s">
        <v>1058</v>
      </c>
      <c r="J701" s="97"/>
      <c r="K701" s="97" t="s">
        <v>1059</v>
      </c>
      <c r="L701" s="97"/>
      <c r="M701" s="97" t="s">
        <v>1058</v>
      </c>
      <c r="N701" s="97" t="s">
        <v>675</v>
      </c>
      <c r="O701" s="97" t="s">
        <v>676</v>
      </c>
      <c r="P701" s="97" t="s">
        <v>1060</v>
      </c>
      <c r="Q701" s="97" t="s">
        <v>1061</v>
      </c>
      <c r="R701" s="124">
        <f t="shared" si="98"/>
        <v>0</v>
      </c>
      <c r="S701" s="124">
        <f t="shared" si="99"/>
        <v>0</v>
      </c>
      <c r="T701" s="124">
        <f t="shared" si="100"/>
        <v>0</v>
      </c>
      <c r="U701" s="124">
        <f t="shared" si="101"/>
        <v>0</v>
      </c>
      <c r="V701" s="124">
        <f t="shared" si="102"/>
        <v>0</v>
      </c>
      <c r="W701" s="124">
        <f t="shared" si="103"/>
        <v>0</v>
      </c>
      <c r="X701" s="124">
        <f t="shared" si="104"/>
        <v>0</v>
      </c>
      <c r="Y701" s="124">
        <f t="shared" si="105"/>
        <v>0</v>
      </c>
      <c r="Z701" s="124">
        <f t="shared" si="106"/>
        <v>0</v>
      </c>
      <c r="AA701" s="124">
        <f t="shared" si="107"/>
        <v>0</v>
      </c>
      <c r="AB701" s="124" t="str">
        <f t="shared" si="108"/>
        <v/>
      </c>
      <c r="AC701" s="124" t="str">
        <f t="shared" si="109"/>
        <v/>
      </c>
      <c r="AD701" s="124" t="str">
        <f t="shared" si="110"/>
        <v/>
      </c>
      <c r="AE701" s="124" t="str">
        <f t="shared" si="111"/>
        <v/>
      </c>
      <c r="AF701" s="97"/>
      <c r="AG701" s="97"/>
      <c r="AH701" s="97"/>
      <c r="AI701" s="97"/>
      <c r="AJ701" s="97"/>
      <c r="AK701" s="97"/>
      <c r="AM701" s="101">
        <v>1</v>
      </c>
    </row>
    <row r="702" spans="1:39" ht="15.75" customHeight="1" x14ac:dyDescent="0.25">
      <c r="A702" s="97" t="s">
        <v>167</v>
      </c>
      <c r="B702" s="97" t="s">
        <v>1098</v>
      </c>
      <c r="C702" s="97" t="s">
        <v>1063</v>
      </c>
      <c r="D702" s="97" t="s">
        <v>265</v>
      </c>
      <c r="E702" s="97" t="s">
        <v>266</v>
      </c>
      <c r="F702" s="122">
        <v>1</v>
      </c>
      <c r="G702" s="122">
        <v>3</v>
      </c>
      <c r="H702" s="122">
        <v>0</v>
      </c>
      <c r="I702" s="97" t="s">
        <v>1063</v>
      </c>
      <c r="J702" s="97"/>
      <c r="K702" s="97" t="s">
        <v>1064</v>
      </c>
      <c r="L702" s="97"/>
      <c r="M702" s="97" t="s">
        <v>1063</v>
      </c>
      <c r="N702" s="97" t="s">
        <v>1065</v>
      </c>
      <c r="O702" s="97" t="s">
        <v>1066</v>
      </c>
      <c r="P702" s="97" t="s">
        <v>1067</v>
      </c>
      <c r="Q702" s="97"/>
      <c r="R702" s="124">
        <f t="shared" si="98"/>
        <v>0</v>
      </c>
      <c r="S702" s="124">
        <f t="shared" si="99"/>
        <v>0</v>
      </c>
      <c r="T702" s="124">
        <f t="shared" si="100"/>
        <v>0</v>
      </c>
      <c r="U702" s="124">
        <f t="shared" si="101"/>
        <v>0</v>
      </c>
      <c r="V702" s="124">
        <f t="shared" si="102"/>
        <v>0</v>
      </c>
      <c r="W702" s="124">
        <f t="shared" si="103"/>
        <v>0</v>
      </c>
      <c r="X702" s="124">
        <f t="shared" si="104"/>
        <v>0</v>
      </c>
      <c r="Y702" s="124">
        <f t="shared" si="105"/>
        <v>0</v>
      </c>
      <c r="Z702" s="124">
        <f t="shared" si="106"/>
        <v>0</v>
      </c>
      <c r="AA702" s="124">
        <f t="shared" si="107"/>
        <v>0</v>
      </c>
      <c r="AB702" s="124" t="str">
        <f t="shared" si="108"/>
        <v/>
      </c>
      <c r="AC702" s="124" t="str">
        <f t="shared" si="109"/>
        <v/>
      </c>
      <c r="AD702" s="124" t="str">
        <f t="shared" si="110"/>
        <v/>
      </c>
      <c r="AE702" s="124" t="str">
        <f t="shared" si="111"/>
        <v/>
      </c>
      <c r="AF702" s="97"/>
      <c r="AG702" s="97"/>
      <c r="AH702" s="97"/>
      <c r="AI702" s="97"/>
      <c r="AJ702" s="97"/>
      <c r="AK702" s="97"/>
      <c r="AM702" s="101">
        <v>1</v>
      </c>
    </row>
    <row r="703" spans="1:39" ht="15.75" customHeight="1" x14ac:dyDescent="0.25">
      <c r="A703" s="97" t="s">
        <v>167</v>
      </c>
      <c r="B703" s="97" t="s">
        <v>1099</v>
      </c>
      <c r="C703" s="97" t="s">
        <v>388</v>
      </c>
      <c r="D703" s="97" t="s">
        <v>265</v>
      </c>
      <c r="E703" s="97" t="s">
        <v>266</v>
      </c>
      <c r="F703" s="122">
        <v>2</v>
      </c>
      <c r="G703" s="122">
        <v>2</v>
      </c>
      <c r="H703" s="122">
        <v>0</v>
      </c>
      <c r="I703" s="97" t="s">
        <v>388</v>
      </c>
      <c r="J703" s="97"/>
      <c r="K703" s="97" t="s">
        <v>1069</v>
      </c>
      <c r="L703" s="97"/>
      <c r="M703" s="97" t="s">
        <v>388</v>
      </c>
      <c r="N703" s="97" t="s">
        <v>389</v>
      </c>
      <c r="O703" s="97"/>
      <c r="P703" s="97"/>
      <c r="Q703" s="97"/>
      <c r="R703" s="124">
        <f t="shared" si="98"/>
        <v>0</v>
      </c>
      <c r="S703" s="124">
        <f t="shared" si="99"/>
        <v>0</v>
      </c>
      <c r="T703" s="124">
        <f t="shared" si="100"/>
        <v>0</v>
      </c>
      <c r="U703" s="124">
        <f t="shared" si="101"/>
        <v>0</v>
      </c>
      <c r="V703" s="124">
        <f t="shared" si="102"/>
        <v>0</v>
      </c>
      <c r="W703" s="124">
        <f t="shared" si="103"/>
        <v>0</v>
      </c>
      <c r="X703" s="124">
        <f t="shared" si="104"/>
        <v>0</v>
      </c>
      <c r="Y703" s="124">
        <f t="shared" si="105"/>
        <v>0</v>
      </c>
      <c r="Z703" s="124">
        <f t="shared" si="106"/>
        <v>0</v>
      </c>
      <c r="AA703" s="124">
        <f t="shared" si="107"/>
        <v>0</v>
      </c>
      <c r="AB703" s="124" t="str">
        <f t="shared" si="108"/>
        <v/>
      </c>
      <c r="AC703" s="124" t="str">
        <f t="shared" si="109"/>
        <v/>
      </c>
      <c r="AD703" s="124" t="str">
        <f t="shared" si="110"/>
        <v/>
      </c>
      <c r="AE703" s="124" t="str">
        <f t="shared" si="111"/>
        <v/>
      </c>
      <c r="AF703" s="97"/>
      <c r="AG703" s="97"/>
      <c r="AH703" s="97"/>
      <c r="AI703" s="97"/>
      <c r="AJ703" s="97"/>
      <c r="AK703" s="97"/>
      <c r="AM703" s="101">
        <v>1</v>
      </c>
    </row>
    <row r="704" spans="1:39" ht="15.75" customHeight="1" x14ac:dyDescent="0.25">
      <c r="A704" s="97" t="s">
        <v>167</v>
      </c>
      <c r="B704" s="97" t="s">
        <v>1100</v>
      </c>
      <c r="C704" s="97" t="s">
        <v>1071</v>
      </c>
      <c r="D704" s="97" t="s">
        <v>265</v>
      </c>
      <c r="E704" s="97" t="s">
        <v>266</v>
      </c>
      <c r="F704" s="122">
        <v>2</v>
      </c>
      <c r="G704" s="122">
        <v>2</v>
      </c>
      <c r="H704" s="122">
        <v>0</v>
      </c>
      <c r="I704" s="97" t="s">
        <v>1071</v>
      </c>
      <c r="J704" s="97"/>
      <c r="K704" s="97" t="s">
        <v>1072</v>
      </c>
      <c r="L704" s="97"/>
      <c r="M704" s="97" t="s">
        <v>1071</v>
      </c>
      <c r="N704" s="97" t="s">
        <v>1073</v>
      </c>
      <c r="O704" s="97" t="s">
        <v>1074</v>
      </c>
      <c r="P704" s="97" t="s">
        <v>932</v>
      </c>
      <c r="Q704" s="97" t="s">
        <v>1075</v>
      </c>
      <c r="R704" s="124">
        <f t="shared" si="98"/>
        <v>0</v>
      </c>
      <c r="S704" s="124">
        <f t="shared" si="99"/>
        <v>0</v>
      </c>
      <c r="T704" s="124">
        <f t="shared" si="100"/>
        <v>0</v>
      </c>
      <c r="U704" s="124">
        <f t="shared" si="101"/>
        <v>0</v>
      </c>
      <c r="V704" s="124">
        <f t="shared" si="102"/>
        <v>0</v>
      </c>
      <c r="W704" s="124">
        <f t="shared" si="103"/>
        <v>0</v>
      </c>
      <c r="X704" s="124">
        <f t="shared" si="104"/>
        <v>0</v>
      </c>
      <c r="Y704" s="124">
        <f t="shared" si="105"/>
        <v>0</v>
      </c>
      <c r="Z704" s="124">
        <f t="shared" si="106"/>
        <v>0</v>
      </c>
      <c r="AA704" s="124">
        <f t="shared" si="107"/>
        <v>0</v>
      </c>
      <c r="AB704" s="124" t="str">
        <f t="shared" si="108"/>
        <v/>
      </c>
      <c r="AC704" s="124" t="str">
        <f t="shared" si="109"/>
        <v/>
      </c>
      <c r="AD704" s="124" t="str">
        <f t="shared" si="110"/>
        <v/>
      </c>
      <c r="AE704" s="124" t="str">
        <f t="shared" si="111"/>
        <v/>
      </c>
      <c r="AF704" s="97"/>
      <c r="AG704" s="97"/>
      <c r="AH704" s="97"/>
      <c r="AI704" s="97"/>
      <c r="AJ704" s="97"/>
      <c r="AK704" s="97"/>
      <c r="AM704" s="101">
        <v>1</v>
      </c>
    </row>
    <row r="705" spans="1:39" ht="15.75" customHeight="1" x14ac:dyDescent="0.25">
      <c r="A705" s="97" t="s">
        <v>167</v>
      </c>
      <c r="B705" s="97" t="s">
        <v>1101</v>
      </c>
      <c r="C705" s="97" t="s">
        <v>1077</v>
      </c>
      <c r="D705" s="97" t="s">
        <v>265</v>
      </c>
      <c r="E705" s="97" t="s">
        <v>266</v>
      </c>
      <c r="F705" s="122">
        <v>3</v>
      </c>
      <c r="G705" s="122">
        <v>2</v>
      </c>
      <c r="H705" s="122">
        <v>0</v>
      </c>
      <c r="I705" s="97" t="s">
        <v>1077</v>
      </c>
      <c r="J705" s="97"/>
      <c r="K705" s="97" t="s">
        <v>1078</v>
      </c>
      <c r="L705" s="97"/>
      <c r="M705" s="97" t="s">
        <v>1077</v>
      </c>
      <c r="N705" s="97" t="s">
        <v>1079</v>
      </c>
      <c r="O705" s="97" t="s">
        <v>297</v>
      </c>
      <c r="P705" s="97" t="s">
        <v>1080</v>
      </c>
      <c r="Q705" s="97"/>
      <c r="R705" s="124">
        <f t="shared" si="98"/>
        <v>0</v>
      </c>
      <c r="S705" s="124">
        <f t="shared" si="99"/>
        <v>0</v>
      </c>
      <c r="T705" s="124">
        <f t="shared" si="100"/>
        <v>0</v>
      </c>
      <c r="U705" s="124">
        <f t="shared" si="101"/>
        <v>1</v>
      </c>
      <c r="V705" s="124">
        <f t="shared" si="102"/>
        <v>0</v>
      </c>
      <c r="W705" s="124">
        <f t="shared" si="103"/>
        <v>0</v>
      </c>
      <c r="X705" s="124">
        <f t="shared" si="104"/>
        <v>0</v>
      </c>
      <c r="Y705" s="124">
        <f t="shared" si="105"/>
        <v>0</v>
      </c>
      <c r="Z705" s="124">
        <f t="shared" si="106"/>
        <v>0</v>
      </c>
      <c r="AA705" s="124">
        <f t="shared" si="107"/>
        <v>0</v>
      </c>
      <c r="AB705" s="124" t="str">
        <f t="shared" si="108"/>
        <v/>
      </c>
      <c r="AC705" s="124" t="str">
        <f t="shared" si="109"/>
        <v/>
      </c>
      <c r="AD705" s="124" t="str">
        <f t="shared" si="110"/>
        <v/>
      </c>
      <c r="AE705" s="124" t="str">
        <f t="shared" si="111"/>
        <v/>
      </c>
      <c r="AF705" s="97"/>
      <c r="AG705" s="97"/>
      <c r="AH705" s="97"/>
      <c r="AI705" s="97"/>
      <c r="AJ705" s="97"/>
      <c r="AK705" s="97"/>
      <c r="AM705" s="101">
        <v>1</v>
      </c>
    </row>
    <row r="706" spans="1:39" ht="15.75" customHeight="1" x14ac:dyDescent="0.25">
      <c r="A706" s="97" t="s">
        <v>167</v>
      </c>
      <c r="B706" s="97" t="s">
        <v>1102</v>
      </c>
      <c r="C706" s="97" t="s">
        <v>673</v>
      </c>
      <c r="D706" s="97" t="s">
        <v>301</v>
      </c>
      <c r="E706" s="97" t="s">
        <v>266</v>
      </c>
      <c r="F706" s="122">
        <v>1</v>
      </c>
      <c r="G706" s="122">
        <v>0</v>
      </c>
      <c r="H706" s="122">
        <v>3</v>
      </c>
      <c r="I706" s="97"/>
      <c r="J706" s="97" t="s">
        <v>673</v>
      </c>
      <c r="K706" s="97"/>
      <c r="L706" s="97" t="s">
        <v>674</v>
      </c>
      <c r="M706" s="97" t="s">
        <v>673</v>
      </c>
      <c r="N706" s="97" t="s">
        <v>675</v>
      </c>
      <c r="O706" s="97" t="s">
        <v>676</v>
      </c>
      <c r="P706" s="97" t="s">
        <v>677</v>
      </c>
      <c r="Q706" s="97" t="s">
        <v>678</v>
      </c>
      <c r="R706" s="124">
        <f t="shared" si="98"/>
        <v>0</v>
      </c>
      <c r="S706" s="124">
        <f t="shared" si="99"/>
        <v>0</v>
      </c>
      <c r="T706" s="124">
        <f t="shared" si="100"/>
        <v>0</v>
      </c>
      <c r="U706" s="124">
        <f t="shared" si="101"/>
        <v>0</v>
      </c>
      <c r="V706" s="124">
        <f t="shared" si="102"/>
        <v>0</v>
      </c>
      <c r="W706" s="124">
        <f t="shared" si="103"/>
        <v>0</v>
      </c>
      <c r="X706" s="124">
        <f t="shared" si="104"/>
        <v>0</v>
      </c>
      <c r="Y706" s="124">
        <f t="shared" si="105"/>
        <v>0</v>
      </c>
      <c r="Z706" s="124">
        <f t="shared" si="106"/>
        <v>0</v>
      </c>
      <c r="AA706" s="124">
        <f t="shared" si="107"/>
        <v>0</v>
      </c>
      <c r="AB706" s="124" t="str">
        <f t="shared" si="108"/>
        <v/>
      </c>
      <c r="AC706" s="124" t="str">
        <f t="shared" si="109"/>
        <v/>
      </c>
      <c r="AD706" s="124" t="str">
        <f t="shared" si="110"/>
        <v/>
      </c>
      <c r="AE706" s="124" t="str">
        <f t="shared" si="111"/>
        <v/>
      </c>
      <c r="AF706" s="97"/>
      <c r="AG706" s="97"/>
      <c r="AH706" s="97"/>
      <c r="AI706" s="97"/>
      <c r="AJ706" s="97"/>
      <c r="AK706" s="97"/>
      <c r="AM706" s="101">
        <v>1</v>
      </c>
    </row>
    <row r="707" spans="1:39" ht="15.75" customHeight="1" x14ac:dyDescent="0.25">
      <c r="A707" s="97" t="s">
        <v>167</v>
      </c>
      <c r="B707" s="97" t="s">
        <v>1103</v>
      </c>
      <c r="C707" s="97" t="s">
        <v>1063</v>
      </c>
      <c r="D707" s="97" t="s">
        <v>301</v>
      </c>
      <c r="E707" s="97" t="s">
        <v>266</v>
      </c>
      <c r="F707" s="122">
        <v>1</v>
      </c>
      <c r="G707" s="122">
        <v>0</v>
      </c>
      <c r="H707" s="122">
        <v>3</v>
      </c>
      <c r="I707" s="97"/>
      <c r="J707" s="97" t="s">
        <v>1063</v>
      </c>
      <c r="K707" s="97"/>
      <c r="L707" s="97" t="s">
        <v>1083</v>
      </c>
      <c r="M707" s="97" t="s">
        <v>1063</v>
      </c>
      <c r="N707" s="97" t="s">
        <v>1065</v>
      </c>
      <c r="O707" s="97" t="s">
        <v>1066</v>
      </c>
      <c r="P707" s="97" t="s">
        <v>1067</v>
      </c>
      <c r="Q707" s="97"/>
      <c r="R707" s="124">
        <f t="shared" si="98"/>
        <v>0</v>
      </c>
      <c r="S707" s="124">
        <f t="shared" si="99"/>
        <v>0</v>
      </c>
      <c r="T707" s="124">
        <f t="shared" si="100"/>
        <v>0</v>
      </c>
      <c r="U707" s="124">
        <f t="shared" si="101"/>
        <v>0</v>
      </c>
      <c r="V707" s="124">
        <f t="shared" si="102"/>
        <v>0</v>
      </c>
      <c r="W707" s="124">
        <f t="shared" si="103"/>
        <v>0</v>
      </c>
      <c r="X707" s="124">
        <f t="shared" si="104"/>
        <v>0</v>
      </c>
      <c r="Y707" s="124">
        <f t="shared" si="105"/>
        <v>0</v>
      </c>
      <c r="Z707" s="124">
        <f t="shared" si="106"/>
        <v>0</v>
      </c>
      <c r="AA707" s="124">
        <f t="shared" si="107"/>
        <v>0</v>
      </c>
      <c r="AB707" s="124" t="str">
        <f t="shared" si="108"/>
        <v/>
      </c>
      <c r="AC707" s="124" t="str">
        <f t="shared" si="109"/>
        <v/>
      </c>
      <c r="AD707" s="124" t="str">
        <f t="shared" si="110"/>
        <v/>
      </c>
      <c r="AE707" s="124" t="str">
        <f t="shared" si="111"/>
        <v/>
      </c>
      <c r="AF707" s="97"/>
      <c r="AG707" s="97"/>
      <c r="AH707" s="97"/>
      <c r="AI707" s="97"/>
      <c r="AJ707" s="97"/>
      <c r="AK707" s="97"/>
      <c r="AM707" s="101">
        <v>1</v>
      </c>
    </row>
    <row r="708" spans="1:39" ht="15.75" customHeight="1" x14ac:dyDescent="0.25">
      <c r="A708" s="97" t="s">
        <v>167</v>
      </c>
      <c r="B708" s="97" t="s">
        <v>1104</v>
      </c>
      <c r="C708" s="97" t="s">
        <v>388</v>
      </c>
      <c r="D708" s="97" t="s">
        <v>301</v>
      </c>
      <c r="E708" s="97" t="s">
        <v>266</v>
      </c>
      <c r="F708" s="122">
        <v>2</v>
      </c>
      <c r="G708" s="122">
        <v>0</v>
      </c>
      <c r="H708" s="122">
        <v>2</v>
      </c>
      <c r="I708" s="97"/>
      <c r="J708" s="97" t="s">
        <v>388</v>
      </c>
      <c r="K708" s="97"/>
      <c r="L708" s="97" t="s">
        <v>1085</v>
      </c>
      <c r="M708" s="97" t="s">
        <v>388</v>
      </c>
      <c r="N708" s="97" t="s">
        <v>389</v>
      </c>
      <c r="O708" s="97"/>
      <c r="P708" s="97"/>
      <c r="Q708" s="97"/>
      <c r="R708" s="124">
        <f t="shared" si="98"/>
        <v>0</v>
      </c>
      <c r="S708" s="124">
        <f t="shared" si="99"/>
        <v>0</v>
      </c>
      <c r="T708" s="124">
        <f t="shared" si="100"/>
        <v>0</v>
      </c>
      <c r="U708" s="124">
        <f t="shared" si="101"/>
        <v>0</v>
      </c>
      <c r="V708" s="124">
        <f t="shared" si="102"/>
        <v>0</v>
      </c>
      <c r="W708" s="124">
        <f t="shared" si="103"/>
        <v>0</v>
      </c>
      <c r="X708" s="124">
        <f t="shared" si="104"/>
        <v>0</v>
      </c>
      <c r="Y708" s="124">
        <f t="shared" si="105"/>
        <v>0</v>
      </c>
      <c r="Z708" s="124">
        <f t="shared" si="106"/>
        <v>0</v>
      </c>
      <c r="AA708" s="124">
        <f t="shared" si="107"/>
        <v>0</v>
      </c>
      <c r="AB708" s="124" t="str">
        <f t="shared" si="108"/>
        <v/>
      </c>
      <c r="AC708" s="124" t="str">
        <f t="shared" si="109"/>
        <v/>
      </c>
      <c r="AD708" s="124" t="str">
        <f t="shared" si="110"/>
        <v/>
      </c>
      <c r="AE708" s="124" t="str">
        <f t="shared" si="111"/>
        <v/>
      </c>
      <c r="AF708" s="97"/>
      <c r="AG708" s="97"/>
      <c r="AH708" s="97"/>
      <c r="AI708" s="97"/>
      <c r="AJ708" s="97"/>
      <c r="AK708" s="97"/>
      <c r="AM708" s="101">
        <v>1</v>
      </c>
    </row>
    <row r="709" spans="1:39" ht="15.75" customHeight="1" x14ac:dyDescent="0.25">
      <c r="A709" s="97" t="s">
        <v>167</v>
      </c>
      <c r="B709" s="97" t="s">
        <v>1105</v>
      </c>
      <c r="C709" s="97" t="s">
        <v>1087</v>
      </c>
      <c r="D709" s="97" t="s">
        <v>301</v>
      </c>
      <c r="E709" s="97" t="s">
        <v>266</v>
      </c>
      <c r="F709" s="122">
        <v>2</v>
      </c>
      <c r="G709" s="122">
        <v>0</v>
      </c>
      <c r="H709" s="122">
        <v>2</v>
      </c>
      <c r="I709" s="97"/>
      <c r="J709" s="97" t="s">
        <v>1087</v>
      </c>
      <c r="K709" s="97"/>
      <c r="L709" s="97" t="s">
        <v>1088</v>
      </c>
      <c r="M709" s="97" t="s">
        <v>1087</v>
      </c>
      <c r="N709" s="97" t="s">
        <v>932</v>
      </c>
      <c r="O709" s="97" t="s">
        <v>1089</v>
      </c>
      <c r="P709" s="97" t="s">
        <v>305</v>
      </c>
      <c r="Q709" s="97" t="s">
        <v>1090</v>
      </c>
      <c r="R709" s="124">
        <f t="shared" si="98"/>
        <v>0</v>
      </c>
      <c r="S709" s="124">
        <f t="shared" si="99"/>
        <v>0</v>
      </c>
      <c r="T709" s="124">
        <f t="shared" si="100"/>
        <v>0</v>
      </c>
      <c r="U709" s="124">
        <f t="shared" si="101"/>
        <v>0</v>
      </c>
      <c r="V709" s="124">
        <f t="shared" si="102"/>
        <v>0</v>
      </c>
      <c r="W709" s="124">
        <f t="shared" si="103"/>
        <v>0</v>
      </c>
      <c r="X709" s="124">
        <f t="shared" si="104"/>
        <v>0</v>
      </c>
      <c r="Y709" s="124">
        <f t="shared" si="105"/>
        <v>0</v>
      </c>
      <c r="Z709" s="124">
        <f t="shared" si="106"/>
        <v>0</v>
      </c>
      <c r="AA709" s="124">
        <f t="shared" si="107"/>
        <v>0</v>
      </c>
      <c r="AB709" s="124" t="str">
        <f t="shared" si="108"/>
        <v/>
      </c>
      <c r="AC709" s="124" t="str">
        <f t="shared" si="109"/>
        <v/>
      </c>
      <c r="AD709" s="124" t="str">
        <f t="shared" si="110"/>
        <v/>
      </c>
      <c r="AE709" s="124" t="str">
        <f t="shared" si="111"/>
        <v/>
      </c>
      <c r="AF709" s="97"/>
      <c r="AG709" s="97"/>
      <c r="AH709" s="97"/>
      <c r="AI709" s="97"/>
      <c r="AJ709" s="97"/>
      <c r="AK709" s="97"/>
      <c r="AM709" s="101">
        <v>1</v>
      </c>
    </row>
    <row r="710" spans="1:39" ht="15.75" customHeight="1" x14ac:dyDescent="0.25">
      <c r="A710" s="97" t="s">
        <v>167</v>
      </c>
      <c r="B710" s="97" t="s">
        <v>1106</v>
      </c>
      <c r="C710" s="97" t="s">
        <v>1092</v>
      </c>
      <c r="D710" s="97" t="s">
        <v>301</v>
      </c>
      <c r="E710" s="97" t="s">
        <v>266</v>
      </c>
      <c r="F710" s="122">
        <v>3</v>
      </c>
      <c r="G710" s="122">
        <v>0</v>
      </c>
      <c r="H710" s="122">
        <v>2</v>
      </c>
      <c r="I710" s="97"/>
      <c r="J710" s="97" t="s">
        <v>1092</v>
      </c>
      <c r="K710" s="97"/>
      <c r="L710" s="97" t="s">
        <v>1093</v>
      </c>
      <c r="M710" s="97" t="s">
        <v>1092</v>
      </c>
      <c r="N710" s="97" t="s">
        <v>297</v>
      </c>
      <c r="O710" s="97" t="s">
        <v>1094</v>
      </c>
      <c r="P710" s="97" t="s">
        <v>1095</v>
      </c>
      <c r="Q710" s="97" t="s">
        <v>1096</v>
      </c>
      <c r="R710" s="124">
        <f t="shared" si="98"/>
        <v>0</v>
      </c>
      <c r="S710" s="124">
        <f t="shared" si="99"/>
        <v>0</v>
      </c>
      <c r="T710" s="124">
        <f t="shared" si="100"/>
        <v>0</v>
      </c>
      <c r="U710" s="124">
        <f t="shared" si="101"/>
        <v>1</v>
      </c>
      <c r="V710" s="124">
        <f t="shared" si="102"/>
        <v>0</v>
      </c>
      <c r="W710" s="124">
        <f t="shared" si="103"/>
        <v>0</v>
      </c>
      <c r="X710" s="124">
        <f t="shared" si="104"/>
        <v>0</v>
      </c>
      <c r="Y710" s="124">
        <f t="shared" si="105"/>
        <v>0</v>
      </c>
      <c r="Z710" s="124">
        <f t="shared" si="106"/>
        <v>0</v>
      </c>
      <c r="AA710" s="124">
        <f t="shared" si="107"/>
        <v>0</v>
      </c>
      <c r="AB710" s="124" t="str">
        <f t="shared" si="108"/>
        <v/>
      </c>
      <c r="AC710" s="124" t="str">
        <f t="shared" si="109"/>
        <v/>
      </c>
      <c r="AD710" s="124" t="str">
        <f t="shared" si="110"/>
        <v/>
      </c>
      <c r="AE710" s="124" t="str">
        <f t="shared" si="111"/>
        <v/>
      </c>
      <c r="AF710" s="97"/>
      <c r="AG710" s="97"/>
      <c r="AH710" s="97"/>
      <c r="AI710" s="97"/>
      <c r="AJ710" s="97"/>
      <c r="AK710" s="97"/>
      <c r="AM710" s="101">
        <v>1</v>
      </c>
    </row>
    <row r="711" spans="1:39" ht="15.75" customHeight="1" x14ac:dyDescent="0.25">
      <c r="A711" s="97" t="s">
        <v>168</v>
      </c>
      <c r="B711" s="97" t="s">
        <v>1107</v>
      </c>
      <c r="C711" s="97" t="s">
        <v>1058</v>
      </c>
      <c r="D711" s="97" t="s">
        <v>265</v>
      </c>
      <c r="E711" s="97" t="s">
        <v>266</v>
      </c>
      <c r="F711" s="122">
        <v>1</v>
      </c>
      <c r="G711" s="122">
        <v>3</v>
      </c>
      <c r="H711" s="122">
        <v>0</v>
      </c>
      <c r="I711" s="97" t="s">
        <v>1058</v>
      </c>
      <c r="J711" s="97"/>
      <c r="K711" s="97" t="s">
        <v>1059</v>
      </c>
      <c r="L711" s="97"/>
      <c r="M711" s="97" t="s">
        <v>1058</v>
      </c>
      <c r="N711" s="97" t="s">
        <v>675</v>
      </c>
      <c r="O711" s="97" t="s">
        <v>676</v>
      </c>
      <c r="P711" s="97" t="s">
        <v>1060</v>
      </c>
      <c r="Q711" s="97" t="s">
        <v>1061</v>
      </c>
      <c r="R711" s="124">
        <f t="shared" si="98"/>
        <v>0</v>
      </c>
      <c r="S711" s="124">
        <f t="shared" si="99"/>
        <v>0</v>
      </c>
      <c r="T711" s="124">
        <f t="shared" si="100"/>
        <v>0</v>
      </c>
      <c r="U711" s="124">
        <f t="shared" si="101"/>
        <v>0</v>
      </c>
      <c r="V711" s="124">
        <f t="shared" si="102"/>
        <v>0</v>
      </c>
      <c r="W711" s="124">
        <f t="shared" si="103"/>
        <v>0</v>
      </c>
      <c r="X711" s="124">
        <f t="shared" si="104"/>
        <v>0</v>
      </c>
      <c r="Y711" s="124">
        <f t="shared" si="105"/>
        <v>0</v>
      </c>
      <c r="Z711" s="124">
        <f t="shared" si="106"/>
        <v>0</v>
      </c>
      <c r="AA711" s="124">
        <f t="shared" si="107"/>
        <v>0</v>
      </c>
      <c r="AB711" s="124" t="str">
        <f t="shared" si="108"/>
        <v/>
      </c>
      <c r="AC711" s="124" t="str">
        <f t="shared" si="109"/>
        <v/>
      </c>
      <c r="AD711" s="124" t="str">
        <f t="shared" si="110"/>
        <v/>
      </c>
      <c r="AE711" s="124" t="str">
        <f t="shared" si="111"/>
        <v/>
      </c>
      <c r="AF711" s="97"/>
      <c r="AG711" s="97"/>
      <c r="AH711" s="97"/>
      <c r="AI711" s="97"/>
      <c r="AJ711" s="97"/>
      <c r="AK711" s="97"/>
      <c r="AM711" s="101">
        <v>1</v>
      </c>
    </row>
    <row r="712" spans="1:39" ht="15.75" customHeight="1" x14ac:dyDescent="0.25">
      <c r="A712" s="97" t="s">
        <v>168</v>
      </c>
      <c r="B712" s="97" t="s">
        <v>1108</v>
      </c>
      <c r="C712" s="97" t="s">
        <v>1063</v>
      </c>
      <c r="D712" s="97" t="s">
        <v>265</v>
      </c>
      <c r="E712" s="97" t="s">
        <v>266</v>
      </c>
      <c r="F712" s="122">
        <v>1</v>
      </c>
      <c r="G712" s="122">
        <v>3</v>
      </c>
      <c r="H712" s="122">
        <v>0</v>
      </c>
      <c r="I712" s="97" t="s">
        <v>1063</v>
      </c>
      <c r="J712" s="97"/>
      <c r="K712" s="97" t="s">
        <v>1064</v>
      </c>
      <c r="L712" s="97"/>
      <c r="M712" s="97" t="s">
        <v>1063</v>
      </c>
      <c r="N712" s="97" t="s">
        <v>1065</v>
      </c>
      <c r="O712" s="97" t="s">
        <v>1066</v>
      </c>
      <c r="P712" s="97" t="s">
        <v>1067</v>
      </c>
      <c r="Q712" s="97"/>
      <c r="R712" s="124">
        <f t="shared" si="98"/>
        <v>0</v>
      </c>
      <c r="S712" s="124">
        <f t="shared" si="99"/>
        <v>0</v>
      </c>
      <c r="T712" s="124">
        <f t="shared" si="100"/>
        <v>0</v>
      </c>
      <c r="U712" s="124">
        <f t="shared" si="101"/>
        <v>0</v>
      </c>
      <c r="V712" s="124">
        <f t="shared" si="102"/>
        <v>0</v>
      </c>
      <c r="W712" s="124">
        <f t="shared" si="103"/>
        <v>0</v>
      </c>
      <c r="X712" s="124">
        <f t="shared" si="104"/>
        <v>0</v>
      </c>
      <c r="Y712" s="124">
        <f t="shared" si="105"/>
        <v>0</v>
      </c>
      <c r="Z712" s="124">
        <f t="shared" si="106"/>
        <v>0</v>
      </c>
      <c r="AA712" s="124">
        <f t="shared" si="107"/>
        <v>0</v>
      </c>
      <c r="AB712" s="124" t="str">
        <f t="shared" si="108"/>
        <v/>
      </c>
      <c r="AC712" s="124" t="str">
        <f t="shared" si="109"/>
        <v/>
      </c>
      <c r="AD712" s="124" t="str">
        <f t="shared" si="110"/>
        <v/>
      </c>
      <c r="AE712" s="124" t="str">
        <f t="shared" si="111"/>
        <v/>
      </c>
      <c r="AF712" s="97"/>
      <c r="AG712" s="97"/>
      <c r="AH712" s="97"/>
      <c r="AI712" s="97"/>
      <c r="AJ712" s="97"/>
      <c r="AK712" s="97"/>
      <c r="AM712" s="101">
        <v>1</v>
      </c>
    </row>
    <row r="713" spans="1:39" ht="15.75" customHeight="1" x14ac:dyDescent="0.25">
      <c r="A713" s="97" t="s">
        <v>168</v>
      </c>
      <c r="B713" s="97" t="s">
        <v>1109</v>
      </c>
      <c r="C713" s="97" t="s">
        <v>388</v>
      </c>
      <c r="D713" s="97" t="s">
        <v>265</v>
      </c>
      <c r="E713" s="97" t="s">
        <v>266</v>
      </c>
      <c r="F713" s="122">
        <v>2</v>
      </c>
      <c r="G713" s="122">
        <v>2</v>
      </c>
      <c r="H713" s="122">
        <v>0</v>
      </c>
      <c r="I713" s="97" t="s">
        <v>388</v>
      </c>
      <c r="J713" s="97"/>
      <c r="K713" s="97" t="s">
        <v>1069</v>
      </c>
      <c r="L713" s="97"/>
      <c r="M713" s="97" t="s">
        <v>388</v>
      </c>
      <c r="N713" s="97" t="s">
        <v>389</v>
      </c>
      <c r="O713" s="97"/>
      <c r="P713" s="97"/>
      <c r="Q713" s="97"/>
      <c r="R713" s="124">
        <f t="shared" si="98"/>
        <v>0</v>
      </c>
      <c r="S713" s="124">
        <f t="shared" si="99"/>
        <v>0</v>
      </c>
      <c r="T713" s="124">
        <f t="shared" si="100"/>
        <v>0</v>
      </c>
      <c r="U713" s="124">
        <f t="shared" si="101"/>
        <v>0</v>
      </c>
      <c r="V713" s="124">
        <f t="shared" si="102"/>
        <v>0</v>
      </c>
      <c r="W713" s="124">
        <f t="shared" si="103"/>
        <v>0</v>
      </c>
      <c r="X713" s="124">
        <f t="shared" si="104"/>
        <v>0</v>
      </c>
      <c r="Y713" s="124">
        <f t="shared" si="105"/>
        <v>0</v>
      </c>
      <c r="Z713" s="124">
        <f t="shared" si="106"/>
        <v>0</v>
      </c>
      <c r="AA713" s="124">
        <f t="shared" si="107"/>
        <v>0</v>
      </c>
      <c r="AB713" s="124" t="str">
        <f t="shared" si="108"/>
        <v/>
      </c>
      <c r="AC713" s="124" t="str">
        <f t="shared" si="109"/>
        <v/>
      </c>
      <c r="AD713" s="124" t="str">
        <f t="shared" si="110"/>
        <v/>
      </c>
      <c r="AE713" s="124" t="str">
        <f t="shared" si="111"/>
        <v/>
      </c>
      <c r="AF713" s="97"/>
      <c r="AG713" s="97"/>
      <c r="AH713" s="97"/>
      <c r="AI713" s="97"/>
      <c r="AJ713" s="97"/>
      <c r="AK713" s="97"/>
      <c r="AM713" s="101">
        <v>1</v>
      </c>
    </row>
    <row r="714" spans="1:39" ht="15.75" customHeight="1" x14ac:dyDescent="0.25">
      <c r="A714" s="97" t="s">
        <v>168</v>
      </c>
      <c r="B714" s="97" t="s">
        <v>1110</v>
      </c>
      <c r="C714" s="97" t="s">
        <v>1071</v>
      </c>
      <c r="D714" s="97" t="s">
        <v>265</v>
      </c>
      <c r="E714" s="97" t="s">
        <v>266</v>
      </c>
      <c r="F714" s="122">
        <v>2</v>
      </c>
      <c r="G714" s="122">
        <v>2</v>
      </c>
      <c r="H714" s="122">
        <v>0</v>
      </c>
      <c r="I714" s="97" t="s">
        <v>1071</v>
      </c>
      <c r="J714" s="97"/>
      <c r="K714" s="97" t="s">
        <v>1072</v>
      </c>
      <c r="L714" s="97"/>
      <c r="M714" s="97" t="s">
        <v>1071</v>
      </c>
      <c r="N714" s="97" t="s">
        <v>1073</v>
      </c>
      <c r="O714" s="97" t="s">
        <v>1074</v>
      </c>
      <c r="P714" s="97" t="s">
        <v>932</v>
      </c>
      <c r="Q714" s="97" t="s">
        <v>1075</v>
      </c>
      <c r="R714" s="124">
        <f t="shared" si="98"/>
        <v>0</v>
      </c>
      <c r="S714" s="124">
        <f t="shared" si="99"/>
        <v>0</v>
      </c>
      <c r="T714" s="124">
        <f t="shared" si="100"/>
        <v>0</v>
      </c>
      <c r="U714" s="124">
        <f t="shared" si="101"/>
        <v>0</v>
      </c>
      <c r="V714" s="124">
        <f t="shared" si="102"/>
        <v>0</v>
      </c>
      <c r="W714" s="124">
        <f t="shared" si="103"/>
        <v>0</v>
      </c>
      <c r="X714" s="124">
        <f t="shared" si="104"/>
        <v>0</v>
      </c>
      <c r="Y714" s="124">
        <f t="shared" si="105"/>
        <v>0</v>
      </c>
      <c r="Z714" s="124">
        <f t="shared" si="106"/>
        <v>0</v>
      </c>
      <c r="AA714" s="124">
        <f t="shared" si="107"/>
        <v>0</v>
      </c>
      <c r="AB714" s="124" t="str">
        <f t="shared" si="108"/>
        <v/>
      </c>
      <c r="AC714" s="124" t="str">
        <f t="shared" si="109"/>
        <v/>
      </c>
      <c r="AD714" s="124" t="str">
        <f t="shared" si="110"/>
        <v/>
      </c>
      <c r="AE714" s="124" t="str">
        <f t="shared" si="111"/>
        <v/>
      </c>
      <c r="AF714" s="97"/>
      <c r="AG714" s="97"/>
      <c r="AH714" s="97"/>
      <c r="AI714" s="97"/>
      <c r="AJ714" s="97"/>
      <c r="AK714" s="97"/>
      <c r="AM714" s="101">
        <v>1</v>
      </c>
    </row>
    <row r="715" spans="1:39" ht="15.75" customHeight="1" x14ac:dyDescent="0.25">
      <c r="A715" s="97" t="s">
        <v>168</v>
      </c>
      <c r="B715" s="97" t="s">
        <v>1111</v>
      </c>
      <c r="C715" s="97" t="s">
        <v>1077</v>
      </c>
      <c r="D715" s="97" t="s">
        <v>265</v>
      </c>
      <c r="E715" s="97" t="s">
        <v>266</v>
      </c>
      <c r="F715" s="122">
        <v>3</v>
      </c>
      <c r="G715" s="122">
        <v>2</v>
      </c>
      <c r="H715" s="122">
        <v>0</v>
      </c>
      <c r="I715" s="97" t="s">
        <v>1077</v>
      </c>
      <c r="J715" s="97"/>
      <c r="K715" s="97" t="s">
        <v>1078</v>
      </c>
      <c r="L715" s="97"/>
      <c r="M715" s="97" t="s">
        <v>1077</v>
      </c>
      <c r="N715" s="97" t="s">
        <v>1079</v>
      </c>
      <c r="O715" s="97" t="s">
        <v>297</v>
      </c>
      <c r="P715" s="97" t="s">
        <v>1080</v>
      </c>
      <c r="Q715" s="97"/>
      <c r="R715" s="124">
        <f t="shared" si="98"/>
        <v>0</v>
      </c>
      <c r="S715" s="124">
        <f t="shared" si="99"/>
        <v>0</v>
      </c>
      <c r="T715" s="124">
        <f t="shared" si="100"/>
        <v>0</v>
      </c>
      <c r="U715" s="124">
        <f t="shared" si="101"/>
        <v>1</v>
      </c>
      <c r="V715" s="124">
        <f t="shared" si="102"/>
        <v>0</v>
      </c>
      <c r="W715" s="124">
        <f t="shared" si="103"/>
        <v>0</v>
      </c>
      <c r="X715" s="124">
        <f t="shared" si="104"/>
        <v>0</v>
      </c>
      <c r="Y715" s="124">
        <f t="shared" si="105"/>
        <v>0</v>
      </c>
      <c r="Z715" s="124">
        <f t="shared" si="106"/>
        <v>0</v>
      </c>
      <c r="AA715" s="124">
        <f t="shared" si="107"/>
        <v>0</v>
      </c>
      <c r="AB715" s="124" t="str">
        <f t="shared" si="108"/>
        <v/>
      </c>
      <c r="AC715" s="124" t="str">
        <f t="shared" si="109"/>
        <v/>
      </c>
      <c r="AD715" s="124" t="str">
        <f t="shared" si="110"/>
        <v/>
      </c>
      <c r="AE715" s="124" t="str">
        <f t="shared" si="111"/>
        <v/>
      </c>
      <c r="AF715" s="97"/>
      <c r="AG715" s="97"/>
      <c r="AH715" s="97"/>
      <c r="AI715" s="97"/>
      <c r="AJ715" s="97"/>
      <c r="AK715" s="97"/>
      <c r="AM715" s="101">
        <v>1</v>
      </c>
    </row>
    <row r="716" spans="1:39" ht="15.75" customHeight="1" x14ac:dyDescent="0.25">
      <c r="A716" s="97" t="s">
        <v>168</v>
      </c>
      <c r="B716" s="97" t="s">
        <v>1112</v>
      </c>
      <c r="C716" s="97" t="s">
        <v>673</v>
      </c>
      <c r="D716" s="97" t="s">
        <v>301</v>
      </c>
      <c r="E716" s="97" t="s">
        <v>266</v>
      </c>
      <c r="F716" s="122">
        <v>1</v>
      </c>
      <c r="G716" s="122">
        <v>0</v>
      </c>
      <c r="H716" s="122">
        <v>3</v>
      </c>
      <c r="I716" s="97"/>
      <c r="J716" s="97" t="s">
        <v>673</v>
      </c>
      <c r="K716" s="97"/>
      <c r="L716" s="97" t="s">
        <v>674</v>
      </c>
      <c r="M716" s="97" t="s">
        <v>673</v>
      </c>
      <c r="N716" s="97" t="s">
        <v>675</v>
      </c>
      <c r="O716" s="97" t="s">
        <v>676</v>
      </c>
      <c r="P716" s="97" t="s">
        <v>677</v>
      </c>
      <c r="Q716" s="97" t="s">
        <v>678</v>
      </c>
      <c r="R716" s="124">
        <f t="shared" si="98"/>
        <v>0</v>
      </c>
      <c r="S716" s="124">
        <f t="shared" si="99"/>
        <v>0</v>
      </c>
      <c r="T716" s="124">
        <f t="shared" si="100"/>
        <v>0</v>
      </c>
      <c r="U716" s="124">
        <f t="shared" si="101"/>
        <v>0</v>
      </c>
      <c r="V716" s="124">
        <f t="shared" si="102"/>
        <v>0</v>
      </c>
      <c r="W716" s="124">
        <f t="shared" si="103"/>
        <v>0</v>
      </c>
      <c r="X716" s="124">
        <f t="shared" si="104"/>
        <v>0</v>
      </c>
      <c r="Y716" s="124">
        <f t="shared" si="105"/>
        <v>0</v>
      </c>
      <c r="Z716" s="124">
        <f t="shared" si="106"/>
        <v>0</v>
      </c>
      <c r="AA716" s="124">
        <f t="shared" si="107"/>
        <v>0</v>
      </c>
      <c r="AB716" s="124" t="str">
        <f t="shared" si="108"/>
        <v/>
      </c>
      <c r="AC716" s="124" t="str">
        <f t="shared" si="109"/>
        <v/>
      </c>
      <c r="AD716" s="124" t="str">
        <f t="shared" si="110"/>
        <v/>
      </c>
      <c r="AE716" s="124" t="str">
        <f t="shared" si="111"/>
        <v/>
      </c>
      <c r="AF716" s="97"/>
      <c r="AG716" s="97"/>
      <c r="AH716" s="97"/>
      <c r="AI716" s="97"/>
      <c r="AJ716" s="97"/>
      <c r="AK716" s="97"/>
      <c r="AM716" s="101">
        <v>1</v>
      </c>
    </row>
    <row r="717" spans="1:39" ht="15.75" customHeight="1" x14ac:dyDescent="0.25">
      <c r="A717" s="97" t="s">
        <v>168</v>
      </c>
      <c r="B717" s="97" t="s">
        <v>1113</v>
      </c>
      <c r="C717" s="97" t="s">
        <v>1063</v>
      </c>
      <c r="D717" s="97" t="s">
        <v>301</v>
      </c>
      <c r="E717" s="97" t="s">
        <v>266</v>
      </c>
      <c r="F717" s="122">
        <v>1</v>
      </c>
      <c r="G717" s="122">
        <v>0</v>
      </c>
      <c r="H717" s="122">
        <v>3</v>
      </c>
      <c r="I717" s="97"/>
      <c r="J717" s="97" t="s">
        <v>1063</v>
      </c>
      <c r="K717" s="97"/>
      <c r="L717" s="97" t="s">
        <v>1083</v>
      </c>
      <c r="M717" s="97" t="s">
        <v>1063</v>
      </c>
      <c r="N717" s="97" t="s">
        <v>1065</v>
      </c>
      <c r="O717" s="97" t="s">
        <v>1066</v>
      </c>
      <c r="P717" s="97" t="s">
        <v>1067</v>
      </c>
      <c r="Q717" s="97"/>
      <c r="R717" s="124">
        <f t="shared" si="98"/>
        <v>0</v>
      </c>
      <c r="S717" s="124">
        <f t="shared" si="99"/>
        <v>0</v>
      </c>
      <c r="T717" s="124">
        <f t="shared" si="100"/>
        <v>0</v>
      </c>
      <c r="U717" s="124">
        <f t="shared" si="101"/>
        <v>0</v>
      </c>
      <c r="V717" s="124">
        <f t="shared" si="102"/>
        <v>0</v>
      </c>
      <c r="W717" s="124">
        <f t="shared" si="103"/>
        <v>0</v>
      </c>
      <c r="X717" s="124">
        <f t="shared" si="104"/>
        <v>0</v>
      </c>
      <c r="Y717" s="124">
        <f t="shared" si="105"/>
        <v>0</v>
      </c>
      <c r="Z717" s="124">
        <f t="shared" si="106"/>
        <v>0</v>
      </c>
      <c r="AA717" s="124">
        <f t="shared" si="107"/>
        <v>0</v>
      </c>
      <c r="AB717" s="124" t="str">
        <f t="shared" si="108"/>
        <v/>
      </c>
      <c r="AC717" s="124" t="str">
        <f t="shared" si="109"/>
        <v/>
      </c>
      <c r="AD717" s="124" t="str">
        <f t="shared" si="110"/>
        <v/>
      </c>
      <c r="AE717" s="124" t="str">
        <f t="shared" si="111"/>
        <v/>
      </c>
      <c r="AF717" s="97"/>
      <c r="AG717" s="97"/>
      <c r="AH717" s="97"/>
      <c r="AI717" s="97"/>
      <c r="AJ717" s="97"/>
      <c r="AK717" s="97"/>
      <c r="AM717" s="101">
        <v>1</v>
      </c>
    </row>
    <row r="718" spans="1:39" ht="15.75" customHeight="1" x14ac:dyDescent="0.25">
      <c r="A718" s="97" t="s">
        <v>168</v>
      </c>
      <c r="B718" s="97" t="s">
        <v>1114</v>
      </c>
      <c r="C718" s="97" t="s">
        <v>388</v>
      </c>
      <c r="D718" s="97" t="s">
        <v>301</v>
      </c>
      <c r="E718" s="97" t="s">
        <v>266</v>
      </c>
      <c r="F718" s="122">
        <v>2</v>
      </c>
      <c r="G718" s="122">
        <v>0</v>
      </c>
      <c r="H718" s="122">
        <v>2</v>
      </c>
      <c r="I718" s="97"/>
      <c r="J718" s="97" t="s">
        <v>388</v>
      </c>
      <c r="K718" s="97"/>
      <c r="L718" s="97" t="s">
        <v>1085</v>
      </c>
      <c r="M718" s="97" t="s">
        <v>388</v>
      </c>
      <c r="N718" s="97" t="s">
        <v>389</v>
      </c>
      <c r="O718" s="97"/>
      <c r="P718" s="97"/>
      <c r="Q718" s="97"/>
      <c r="R718" s="124">
        <f t="shared" si="98"/>
        <v>0</v>
      </c>
      <c r="S718" s="124">
        <f t="shared" si="99"/>
        <v>0</v>
      </c>
      <c r="T718" s="124">
        <f t="shared" si="100"/>
        <v>0</v>
      </c>
      <c r="U718" s="124">
        <f t="shared" si="101"/>
        <v>0</v>
      </c>
      <c r="V718" s="124">
        <f t="shared" si="102"/>
        <v>0</v>
      </c>
      <c r="W718" s="124">
        <f t="shared" si="103"/>
        <v>0</v>
      </c>
      <c r="X718" s="124">
        <f t="shared" si="104"/>
        <v>0</v>
      </c>
      <c r="Y718" s="124">
        <f t="shared" si="105"/>
        <v>0</v>
      </c>
      <c r="Z718" s="124">
        <f t="shared" si="106"/>
        <v>0</v>
      </c>
      <c r="AA718" s="124">
        <f t="shared" si="107"/>
        <v>0</v>
      </c>
      <c r="AB718" s="124" t="str">
        <f t="shared" si="108"/>
        <v/>
      </c>
      <c r="AC718" s="124" t="str">
        <f t="shared" si="109"/>
        <v/>
      </c>
      <c r="AD718" s="124" t="str">
        <f t="shared" si="110"/>
        <v/>
      </c>
      <c r="AE718" s="124" t="str">
        <f t="shared" si="111"/>
        <v/>
      </c>
      <c r="AF718" s="97"/>
      <c r="AG718" s="97"/>
      <c r="AH718" s="97"/>
      <c r="AI718" s="97"/>
      <c r="AJ718" s="97"/>
      <c r="AK718" s="97"/>
      <c r="AM718" s="101">
        <v>1</v>
      </c>
    </row>
    <row r="719" spans="1:39" ht="15.75" customHeight="1" x14ac:dyDescent="0.25">
      <c r="A719" s="97" t="s">
        <v>168</v>
      </c>
      <c r="B719" s="97" t="s">
        <v>1115</v>
      </c>
      <c r="C719" s="97" t="s">
        <v>1087</v>
      </c>
      <c r="D719" s="97" t="s">
        <v>301</v>
      </c>
      <c r="E719" s="97" t="s">
        <v>266</v>
      </c>
      <c r="F719" s="122">
        <v>2</v>
      </c>
      <c r="G719" s="122">
        <v>0</v>
      </c>
      <c r="H719" s="122">
        <v>2</v>
      </c>
      <c r="I719" s="97"/>
      <c r="J719" s="97" t="s">
        <v>1087</v>
      </c>
      <c r="K719" s="97"/>
      <c r="L719" s="97" t="s">
        <v>1088</v>
      </c>
      <c r="M719" s="97" t="s">
        <v>1087</v>
      </c>
      <c r="N719" s="97" t="s">
        <v>932</v>
      </c>
      <c r="O719" s="97" t="s">
        <v>1089</v>
      </c>
      <c r="P719" s="97" t="s">
        <v>305</v>
      </c>
      <c r="Q719" s="97" t="s">
        <v>1090</v>
      </c>
      <c r="R719" s="124">
        <f t="shared" si="98"/>
        <v>0</v>
      </c>
      <c r="S719" s="124">
        <f t="shared" si="99"/>
        <v>0</v>
      </c>
      <c r="T719" s="124">
        <f t="shared" si="100"/>
        <v>0</v>
      </c>
      <c r="U719" s="124">
        <f t="shared" si="101"/>
        <v>0</v>
      </c>
      <c r="V719" s="124">
        <f t="shared" si="102"/>
        <v>0</v>
      </c>
      <c r="W719" s="124">
        <f t="shared" si="103"/>
        <v>0</v>
      </c>
      <c r="X719" s="124">
        <f t="shared" si="104"/>
        <v>0</v>
      </c>
      <c r="Y719" s="124">
        <f t="shared" si="105"/>
        <v>0</v>
      </c>
      <c r="Z719" s="124">
        <f t="shared" si="106"/>
        <v>0</v>
      </c>
      <c r="AA719" s="124">
        <f t="shared" si="107"/>
        <v>0</v>
      </c>
      <c r="AB719" s="124" t="str">
        <f t="shared" si="108"/>
        <v/>
      </c>
      <c r="AC719" s="124" t="str">
        <f t="shared" si="109"/>
        <v/>
      </c>
      <c r="AD719" s="124" t="str">
        <f t="shared" si="110"/>
        <v/>
      </c>
      <c r="AE719" s="124" t="str">
        <f t="shared" si="111"/>
        <v/>
      </c>
      <c r="AF719" s="97"/>
      <c r="AG719" s="97"/>
      <c r="AH719" s="97"/>
      <c r="AI719" s="97"/>
      <c r="AJ719" s="97"/>
      <c r="AK719" s="97"/>
      <c r="AM719" s="101">
        <v>1</v>
      </c>
    </row>
    <row r="720" spans="1:39" ht="15.75" customHeight="1" x14ac:dyDescent="0.25">
      <c r="A720" s="97" t="s">
        <v>168</v>
      </c>
      <c r="B720" s="97" t="s">
        <v>1116</v>
      </c>
      <c r="C720" s="97" t="s">
        <v>1092</v>
      </c>
      <c r="D720" s="97" t="s">
        <v>301</v>
      </c>
      <c r="E720" s="97" t="s">
        <v>266</v>
      </c>
      <c r="F720" s="122">
        <v>3</v>
      </c>
      <c r="G720" s="122">
        <v>0</v>
      </c>
      <c r="H720" s="122">
        <v>2</v>
      </c>
      <c r="I720" s="97"/>
      <c r="J720" s="97" t="s">
        <v>1092</v>
      </c>
      <c r="K720" s="97"/>
      <c r="L720" s="97" t="s">
        <v>1093</v>
      </c>
      <c r="M720" s="97" t="s">
        <v>1092</v>
      </c>
      <c r="N720" s="97" t="s">
        <v>297</v>
      </c>
      <c r="O720" s="97" t="s">
        <v>1094</v>
      </c>
      <c r="P720" s="97" t="s">
        <v>1095</v>
      </c>
      <c r="Q720" s="97" t="s">
        <v>1096</v>
      </c>
      <c r="R720" s="124">
        <f t="shared" si="98"/>
        <v>0</v>
      </c>
      <c r="S720" s="124">
        <f t="shared" si="99"/>
        <v>0</v>
      </c>
      <c r="T720" s="124">
        <f t="shared" si="100"/>
        <v>0</v>
      </c>
      <c r="U720" s="124">
        <f t="shared" si="101"/>
        <v>1</v>
      </c>
      <c r="V720" s="124">
        <f t="shared" si="102"/>
        <v>0</v>
      </c>
      <c r="W720" s="124">
        <f t="shared" si="103"/>
        <v>0</v>
      </c>
      <c r="X720" s="124">
        <f t="shared" si="104"/>
        <v>0</v>
      </c>
      <c r="Y720" s="124">
        <f t="shared" si="105"/>
        <v>0</v>
      </c>
      <c r="Z720" s="124">
        <f t="shared" si="106"/>
        <v>0</v>
      </c>
      <c r="AA720" s="124">
        <f t="shared" si="107"/>
        <v>0</v>
      </c>
      <c r="AB720" s="124" t="str">
        <f t="shared" si="108"/>
        <v/>
      </c>
      <c r="AC720" s="124" t="str">
        <f t="shared" si="109"/>
        <v/>
      </c>
      <c r="AD720" s="124" t="str">
        <f t="shared" si="110"/>
        <v/>
      </c>
      <c r="AE720" s="124" t="str">
        <f t="shared" si="111"/>
        <v/>
      </c>
      <c r="AF720" s="97"/>
      <c r="AG720" s="97"/>
      <c r="AH720" s="97"/>
      <c r="AI720" s="97"/>
      <c r="AJ720" s="97"/>
      <c r="AK720" s="97"/>
      <c r="AM720" s="101">
        <v>1</v>
      </c>
    </row>
    <row r="721" spans="1:39" ht="15.75" customHeight="1" x14ac:dyDescent="0.25">
      <c r="A721" s="97" t="s">
        <v>169</v>
      </c>
      <c r="B721" s="97" t="s">
        <v>1117</v>
      </c>
      <c r="C721" s="97" t="s">
        <v>1058</v>
      </c>
      <c r="D721" s="97" t="s">
        <v>265</v>
      </c>
      <c r="E721" s="97" t="s">
        <v>266</v>
      </c>
      <c r="F721" s="122">
        <v>1</v>
      </c>
      <c r="G721" s="122">
        <v>3</v>
      </c>
      <c r="H721" s="122">
        <v>0</v>
      </c>
      <c r="I721" s="97" t="s">
        <v>1058</v>
      </c>
      <c r="J721" s="97"/>
      <c r="K721" s="97" t="s">
        <v>1059</v>
      </c>
      <c r="L721" s="97"/>
      <c r="M721" s="97" t="s">
        <v>1058</v>
      </c>
      <c r="N721" s="97" t="s">
        <v>675</v>
      </c>
      <c r="O721" s="97" t="s">
        <v>676</v>
      </c>
      <c r="P721" s="97" t="s">
        <v>1060</v>
      </c>
      <c r="Q721" s="97" t="s">
        <v>1061</v>
      </c>
      <c r="R721" s="124">
        <f t="shared" si="98"/>
        <v>0</v>
      </c>
      <c r="S721" s="124">
        <f t="shared" si="99"/>
        <v>0</v>
      </c>
      <c r="T721" s="124">
        <f t="shared" si="100"/>
        <v>0</v>
      </c>
      <c r="U721" s="124">
        <f t="shared" si="101"/>
        <v>0</v>
      </c>
      <c r="V721" s="124">
        <f t="shared" si="102"/>
        <v>0</v>
      </c>
      <c r="W721" s="124">
        <f t="shared" si="103"/>
        <v>0</v>
      </c>
      <c r="X721" s="124">
        <f t="shared" si="104"/>
        <v>0</v>
      </c>
      <c r="Y721" s="124">
        <f t="shared" si="105"/>
        <v>0</v>
      </c>
      <c r="Z721" s="124">
        <f t="shared" si="106"/>
        <v>0</v>
      </c>
      <c r="AA721" s="124">
        <f t="shared" si="107"/>
        <v>0</v>
      </c>
      <c r="AB721" s="124" t="str">
        <f t="shared" si="108"/>
        <v/>
      </c>
      <c r="AC721" s="124" t="str">
        <f t="shared" si="109"/>
        <v/>
      </c>
      <c r="AD721" s="124" t="str">
        <f t="shared" si="110"/>
        <v/>
      </c>
      <c r="AE721" s="124" t="str">
        <f t="shared" si="111"/>
        <v/>
      </c>
      <c r="AF721" s="97"/>
      <c r="AG721" s="97"/>
      <c r="AH721" s="97"/>
      <c r="AI721" s="97"/>
      <c r="AJ721" s="97"/>
      <c r="AK721" s="97"/>
      <c r="AM721" s="101">
        <v>1</v>
      </c>
    </row>
    <row r="722" spans="1:39" ht="15.75" customHeight="1" x14ac:dyDescent="0.25">
      <c r="A722" s="97" t="s">
        <v>169</v>
      </c>
      <c r="B722" s="97" t="s">
        <v>1118</v>
      </c>
      <c r="C722" s="97" t="s">
        <v>1063</v>
      </c>
      <c r="D722" s="97" t="s">
        <v>265</v>
      </c>
      <c r="E722" s="97" t="s">
        <v>266</v>
      </c>
      <c r="F722" s="122">
        <v>1</v>
      </c>
      <c r="G722" s="122">
        <v>3</v>
      </c>
      <c r="H722" s="122">
        <v>0</v>
      </c>
      <c r="I722" s="97" t="s">
        <v>1063</v>
      </c>
      <c r="J722" s="97"/>
      <c r="K722" s="97" t="s">
        <v>1064</v>
      </c>
      <c r="L722" s="97"/>
      <c r="M722" s="97" t="s">
        <v>1063</v>
      </c>
      <c r="N722" s="97" t="s">
        <v>1065</v>
      </c>
      <c r="O722" s="97" t="s">
        <v>1066</v>
      </c>
      <c r="P722" s="97" t="s">
        <v>1067</v>
      </c>
      <c r="Q722" s="97"/>
      <c r="R722" s="124">
        <f t="shared" si="98"/>
        <v>0</v>
      </c>
      <c r="S722" s="124">
        <f t="shared" si="99"/>
        <v>0</v>
      </c>
      <c r="T722" s="124">
        <f t="shared" si="100"/>
        <v>0</v>
      </c>
      <c r="U722" s="124">
        <f t="shared" si="101"/>
        <v>0</v>
      </c>
      <c r="V722" s="124">
        <f t="shared" si="102"/>
        <v>0</v>
      </c>
      <c r="W722" s="124">
        <f t="shared" si="103"/>
        <v>0</v>
      </c>
      <c r="X722" s="124">
        <f t="shared" si="104"/>
        <v>0</v>
      </c>
      <c r="Y722" s="124">
        <f t="shared" si="105"/>
        <v>0</v>
      </c>
      <c r="Z722" s="124">
        <f t="shared" si="106"/>
        <v>0</v>
      </c>
      <c r="AA722" s="124">
        <f t="shared" si="107"/>
        <v>0</v>
      </c>
      <c r="AB722" s="124" t="str">
        <f t="shared" si="108"/>
        <v/>
      </c>
      <c r="AC722" s="124" t="str">
        <f t="shared" si="109"/>
        <v/>
      </c>
      <c r="AD722" s="124" t="str">
        <f t="shared" si="110"/>
        <v/>
      </c>
      <c r="AE722" s="124" t="str">
        <f t="shared" si="111"/>
        <v/>
      </c>
      <c r="AF722" s="97"/>
      <c r="AG722" s="97"/>
      <c r="AH722" s="97"/>
      <c r="AI722" s="97"/>
      <c r="AJ722" s="97"/>
      <c r="AK722" s="97"/>
      <c r="AM722" s="101">
        <v>1</v>
      </c>
    </row>
    <row r="723" spans="1:39" ht="15.75" customHeight="1" x14ac:dyDescent="0.25">
      <c r="A723" s="97" t="s">
        <v>169</v>
      </c>
      <c r="B723" s="97" t="s">
        <v>1119</v>
      </c>
      <c r="C723" s="97" t="s">
        <v>388</v>
      </c>
      <c r="D723" s="97" t="s">
        <v>265</v>
      </c>
      <c r="E723" s="97" t="s">
        <v>266</v>
      </c>
      <c r="F723" s="122">
        <v>2</v>
      </c>
      <c r="G723" s="122">
        <v>2</v>
      </c>
      <c r="H723" s="122">
        <v>0</v>
      </c>
      <c r="I723" s="97" t="s">
        <v>388</v>
      </c>
      <c r="J723" s="97"/>
      <c r="K723" s="97" t="s">
        <v>1069</v>
      </c>
      <c r="L723" s="97"/>
      <c r="M723" s="97" t="s">
        <v>388</v>
      </c>
      <c r="N723" s="97" t="s">
        <v>389</v>
      </c>
      <c r="O723" s="97"/>
      <c r="P723" s="97"/>
      <c r="Q723" s="97"/>
      <c r="R723" s="124">
        <f t="shared" si="98"/>
        <v>0</v>
      </c>
      <c r="S723" s="124">
        <f t="shared" si="99"/>
        <v>0</v>
      </c>
      <c r="T723" s="124">
        <f t="shared" si="100"/>
        <v>0</v>
      </c>
      <c r="U723" s="124">
        <f t="shared" si="101"/>
        <v>0</v>
      </c>
      <c r="V723" s="124">
        <f t="shared" si="102"/>
        <v>0</v>
      </c>
      <c r="W723" s="124">
        <f t="shared" si="103"/>
        <v>0</v>
      </c>
      <c r="X723" s="124">
        <f t="shared" si="104"/>
        <v>0</v>
      </c>
      <c r="Y723" s="124">
        <f t="shared" si="105"/>
        <v>0</v>
      </c>
      <c r="Z723" s="124">
        <f t="shared" si="106"/>
        <v>0</v>
      </c>
      <c r="AA723" s="124">
        <f t="shared" si="107"/>
        <v>0</v>
      </c>
      <c r="AB723" s="124" t="str">
        <f t="shared" si="108"/>
        <v/>
      </c>
      <c r="AC723" s="124" t="str">
        <f t="shared" si="109"/>
        <v/>
      </c>
      <c r="AD723" s="124" t="str">
        <f t="shared" si="110"/>
        <v/>
      </c>
      <c r="AE723" s="124" t="str">
        <f t="shared" si="111"/>
        <v/>
      </c>
      <c r="AF723" s="97"/>
      <c r="AG723" s="97"/>
      <c r="AH723" s="97"/>
      <c r="AI723" s="97"/>
      <c r="AJ723" s="97"/>
      <c r="AK723" s="97"/>
      <c r="AM723" s="101">
        <v>1</v>
      </c>
    </row>
    <row r="724" spans="1:39" ht="15.75" customHeight="1" x14ac:dyDescent="0.25">
      <c r="A724" s="97" t="s">
        <v>169</v>
      </c>
      <c r="B724" s="97" t="s">
        <v>1120</v>
      </c>
      <c r="C724" s="97" t="s">
        <v>1071</v>
      </c>
      <c r="D724" s="97" t="s">
        <v>265</v>
      </c>
      <c r="E724" s="97" t="s">
        <v>266</v>
      </c>
      <c r="F724" s="122">
        <v>2</v>
      </c>
      <c r="G724" s="122">
        <v>2</v>
      </c>
      <c r="H724" s="122">
        <v>0</v>
      </c>
      <c r="I724" s="97" t="s">
        <v>1071</v>
      </c>
      <c r="J724" s="97"/>
      <c r="K724" s="97" t="s">
        <v>1072</v>
      </c>
      <c r="L724" s="97"/>
      <c r="M724" s="97" t="s">
        <v>1071</v>
      </c>
      <c r="N724" s="97" t="s">
        <v>1073</v>
      </c>
      <c r="O724" s="97" t="s">
        <v>1074</v>
      </c>
      <c r="P724" s="97" t="s">
        <v>932</v>
      </c>
      <c r="Q724" s="97" t="s">
        <v>1075</v>
      </c>
      <c r="R724" s="124">
        <f t="shared" si="98"/>
        <v>0</v>
      </c>
      <c r="S724" s="124">
        <f t="shared" si="99"/>
        <v>0</v>
      </c>
      <c r="T724" s="124">
        <f t="shared" si="100"/>
        <v>0</v>
      </c>
      <c r="U724" s="124">
        <f t="shared" si="101"/>
        <v>0</v>
      </c>
      <c r="V724" s="124">
        <f t="shared" si="102"/>
        <v>0</v>
      </c>
      <c r="W724" s="124">
        <f t="shared" si="103"/>
        <v>0</v>
      </c>
      <c r="X724" s="124">
        <f t="shared" si="104"/>
        <v>0</v>
      </c>
      <c r="Y724" s="124">
        <f t="shared" si="105"/>
        <v>0</v>
      </c>
      <c r="Z724" s="124">
        <f t="shared" si="106"/>
        <v>0</v>
      </c>
      <c r="AA724" s="124">
        <f t="shared" si="107"/>
        <v>0</v>
      </c>
      <c r="AB724" s="124" t="str">
        <f t="shared" si="108"/>
        <v/>
      </c>
      <c r="AC724" s="124" t="str">
        <f t="shared" si="109"/>
        <v/>
      </c>
      <c r="AD724" s="124" t="str">
        <f t="shared" si="110"/>
        <v/>
      </c>
      <c r="AE724" s="124" t="str">
        <f t="shared" si="111"/>
        <v/>
      </c>
      <c r="AF724" s="97"/>
      <c r="AG724" s="97"/>
      <c r="AH724" s="97"/>
      <c r="AI724" s="97"/>
      <c r="AJ724" s="97"/>
      <c r="AK724" s="97"/>
      <c r="AM724" s="101">
        <v>1</v>
      </c>
    </row>
    <row r="725" spans="1:39" ht="15.75" customHeight="1" x14ac:dyDescent="0.25">
      <c r="A725" s="97" t="s">
        <v>169</v>
      </c>
      <c r="B725" s="97" t="s">
        <v>1121</v>
      </c>
      <c r="C725" s="97" t="s">
        <v>1077</v>
      </c>
      <c r="D725" s="97" t="s">
        <v>265</v>
      </c>
      <c r="E725" s="97" t="s">
        <v>266</v>
      </c>
      <c r="F725" s="122">
        <v>3</v>
      </c>
      <c r="G725" s="122">
        <v>2</v>
      </c>
      <c r="H725" s="122">
        <v>0</v>
      </c>
      <c r="I725" s="97" t="s">
        <v>1077</v>
      </c>
      <c r="J725" s="97"/>
      <c r="K725" s="97" t="s">
        <v>1078</v>
      </c>
      <c r="L725" s="97"/>
      <c r="M725" s="97" t="s">
        <v>1077</v>
      </c>
      <c r="N725" s="97" t="s">
        <v>1079</v>
      </c>
      <c r="O725" s="97" t="s">
        <v>297</v>
      </c>
      <c r="P725" s="97" t="s">
        <v>1080</v>
      </c>
      <c r="Q725" s="97"/>
      <c r="R725" s="124">
        <f t="shared" si="98"/>
        <v>0</v>
      </c>
      <c r="S725" s="124">
        <f t="shared" si="99"/>
        <v>0</v>
      </c>
      <c r="T725" s="124">
        <f t="shared" si="100"/>
        <v>0</v>
      </c>
      <c r="U725" s="124">
        <f t="shared" si="101"/>
        <v>1</v>
      </c>
      <c r="V725" s="124">
        <f t="shared" si="102"/>
        <v>0</v>
      </c>
      <c r="W725" s="124">
        <f t="shared" si="103"/>
        <v>0</v>
      </c>
      <c r="X725" s="124">
        <f t="shared" si="104"/>
        <v>0</v>
      </c>
      <c r="Y725" s="124">
        <f t="shared" si="105"/>
        <v>0</v>
      </c>
      <c r="Z725" s="124">
        <f t="shared" si="106"/>
        <v>0</v>
      </c>
      <c r="AA725" s="124">
        <f t="shared" si="107"/>
        <v>0</v>
      </c>
      <c r="AB725" s="124" t="str">
        <f t="shared" si="108"/>
        <v/>
      </c>
      <c r="AC725" s="124" t="str">
        <f t="shared" si="109"/>
        <v/>
      </c>
      <c r="AD725" s="124" t="str">
        <f t="shared" si="110"/>
        <v/>
      </c>
      <c r="AE725" s="124" t="str">
        <f t="shared" si="111"/>
        <v/>
      </c>
      <c r="AF725" s="97"/>
      <c r="AG725" s="97"/>
      <c r="AH725" s="97"/>
      <c r="AI725" s="97"/>
      <c r="AJ725" s="97"/>
      <c r="AK725" s="97"/>
      <c r="AM725" s="101">
        <v>1</v>
      </c>
    </row>
    <row r="726" spans="1:39" ht="15.75" customHeight="1" x14ac:dyDescent="0.25">
      <c r="A726" s="97" t="s">
        <v>169</v>
      </c>
      <c r="B726" s="97" t="s">
        <v>1122</v>
      </c>
      <c r="C726" s="97" t="s">
        <v>673</v>
      </c>
      <c r="D726" s="97" t="s">
        <v>301</v>
      </c>
      <c r="E726" s="97" t="s">
        <v>266</v>
      </c>
      <c r="F726" s="122">
        <v>1</v>
      </c>
      <c r="G726" s="122">
        <v>0</v>
      </c>
      <c r="H726" s="122">
        <v>3</v>
      </c>
      <c r="I726" s="97"/>
      <c r="J726" s="97" t="s">
        <v>673</v>
      </c>
      <c r="K726" s="97"/>
      <c r="L726" s="97" t="s">
        <v>674</v>
      </c>
      <c r="M726" s="97" t="s">
        <v>673</v>
      </c>
      <c r="N726" s="97" t="s">
        <v>675</v>
      </c>
      <c r="O726" s="97" t="s">
        <v>676</v>
      </c>
      <c r="P726" s="97" t="s">
        <v>677</v>
      </c>
      <c r="Q726" s="97" t="s">
        <v>678</v>
      </c>
      <c r="R726" s="124">
        <f t="shared" si="98"/>
        <v>0</v>
      </c>
      <c r="S726" s="124">
        <f t="shared" si="99"/>
        <v>0</v>
      </c>
      <c r="T726" s="124">
        <f t="shared" si="100"/>
        <v>0</v>
      </c>
      <c r="U726" s="124">
        <f t="shared" si="101"/>
        <v>0</v>
      </c>
      <c r="V726" s="124">
        <f t="shared" si="102"/>
        <v>0</v>
      </c>
      <c r="W726" s="124">
        <f t="shared" si="103"/>
        <v>0</v>
      </c>
      <c r="X726" s="124">
        <f t="shared" si="104"/>
        <v>0</v>
      </c>
      <c r="Y726" s="124">
        <f t="shared" si="105"/>
        <v>0</v>
      </c>
      <c r="Z726" s="124">
        <f t="shared" si="106"/>
        <v>0</v>
      </c>
      <c r="AA726" s="124">
        <f t="shared" si="107"/>
        <v>0</v>
      </c>
      <c r="AB726" s="124" t="str">
        <f t="shared" si="108"/>
        <v/>
      </c>
      <c r="AC726" s="124" t="str">
        <f t="shared" si="109"/>
        <v/>
      </c>
      <c r="AD726" s="124" t="str">
        <f t="shared" si="110"/>
        <v/>
      </c>
      <c r="AE726" s="124" t="str">
        <f t="shared" si="111"/>
        <v/>
      </c>
      <c r="AF726" s="97"/>
      <c r="AG726" s="97"/>
      <c r="AH726" s="97"/>
      <c r="AI726" s="97"/>
      <c r="AJ726" s="97"/>
      <c r="AK726" s="97"/>
      <c r="AM726" s="101">
        <v>1</v>
      </c>
    </row>
    <row r="727" spans="1:39" ht="15.75" customHeight="1" x14ac:dyDescent="0.25">
      <c r="A727" s="97" t="s">
        <v>169</v>
      </c>
      <c r="B727" s="97" t="s">
        <v>1123</v>
      </c>
      <c r="C727" s="97" t="s">
        <v>1063</v>
      </c>
      <c r="D727" s="97" t="s">
        <v>301</v>
      </c>
      <c r="E727" s="97" t="s">
        <v>266</v>
      </c>
      <c r="F727" s="122">
        <v>1</v>
      </c>
      <c r="G727" s="122">
        <v>0</v>
      </c>
      <c r="H727" s="122">
        <v>3</v>
      </c>
      <c r="I727" s="97"/>
      <c r="J727" s="97" t="s">
        <v>1063</v>
      </c>
      <c r="K727" s="97"/>
      <c r="L727" s="97" t="s">
        <v>1083</v>
      </c>
      <c r="M727" s="97" t="s">
        <v>1063</v>
      </c>
      <c r="N727" s="97" t="s">
        <v>1065</v>
      </c>
      <c r="O727" s="97" t="s">
        <v>1066</v>
      </c>
      <c r="P727" s="97" t="s">
        <v>1067</v>
      </c>
      <c r="Q727" s="97"/>
      <c r="R727" s="124">
        <f t="shared" si="98"/>
        <v>0</v>
      </c>
      <c r="S727" s="124">
        <f t="shared" si="99"/>
        <v>0</v>
      </c>
      <c r="T727" s="124">
        <f t="shared" si="100"/>
        <v>0</v>
      </c>
      <c r="U727" s="124">
        <f t="shared" si="101"/>
        <v>0</v>
      </c>
      <c r="V727" s="124">
        <f t="shared" si="102"/>
        <v>0</v>
      </c>
      <c r="W727" s="124">
        <f t="shared" si="103"/>
        <v>0</v>
      </c>
      <c r="X727" s="124">
        <f t="shared" si="104"/>
        <v>0</v>
      </c>
      <c r="Y727" s="124">
        <f t="shared" si="105"/>
        <v>0</v>
      </c>
      <c r="Z727" s="124">
        <f t="shared" si="106"/>
        <v>0</v>
      </c>
      <c r="AA727" s="124">
        <f t="shared" si="107"/>
        <v>0</v>
      </c>
      <c r="AB727" s="124" t="str">
        <f t="shared" si="108"/>
        <v/>
      </c>
      <c r="AC727" s="124" t="str">
        <f t="shared" si="109"/>
        <v/>
      </c>
      <c r="AD727" s="124" t="str">
        <f t="shared" si="110"/>
        <v/>
      </c>
      <c r="AE727" s="124" t="str">
        <f t="shared" si="111"/>
        <v/>
      </c>
      <c r="AF727" s="97"/>
      <c r="AG727" s="97"/>
      <c r="AH727" s="97"/>
      <c r="AI727" s="97"/>
      <c r="AJ727" s="97"/>
      <c r="AK727" s="97"/>
      <c r="AM727" s="101">
        <v>1</v>
      </c>
    </row>
    <row r="728" spans="1:39" ht="15.75" customHeight="1" x14ac:dyDescent="0.25">
      <c r="A728" s="97" t="s">
        <v>169</v>
      </c>
      <c r="B728" s="97" t="s">
        <v>1124</v>
      </c>
      <c r="C728" s="97" t="s">
        <v>388</v>
      </c>
      <c r="D728" s="97" t="s">
        <v>301</v>
      </c>
      <c r="E728" s="97" t="s">
        <v>266</v>
      </c>
      <c r="F728" s="122">
        <v>2</v>
      </c>
      <c r="G728" s="122">
        <v>0</v>
      </c>
      <c r="H728" s="122">
        <v>2</v>
      </c>
      <c r="I728" s="97"/>
      <c r="J728" s="97" t="s">
        <v>388</v>
      </c>
      <c r="K728" s="97"/>
      <c r="L728" s="97" t="s">
        <v>1085</v>
      </c>
      <c r="M728" s="97" t="s">
        <v>388</v>
      </c>
      <c r="N728" s="97" t="s">
        <v>389</v>
      </c>
      <c r="O728" s="97"/>
      <c r="P728" s="97"/>
      <c r="Q728" s="97"/>
      <c r="R728" s="124">
        <f t="shared" si="98"/>
        <v>0</v>
      </c>
      <c r="S728" s="124">
        <f t="shared" si="99"/>
        <v>0</v>
      </c>
      <c r="T728" s="124">
        <f t="shared" si="100"/>
        <v>0</v>
      </c>
      <c r="U728" s="124">
        <f t="shared" si="101"/>
        <v>0</v>
      </c>
      <c r="V728" s="124">
        <f t="shared" si="102"/>
        <v>0</v>
      </c>
      <c r="W728" s="124">
        <f t="shared" si="103"/>
        <v>0</v>
      </c>
      <c r="X728" s="124">
        <f t="shared" si="104"/>
        <v>0</v>
      </c>
      <c r="Y728" s="124">
        <f t="shared" si="105"/>
        <v>0</v>
      </c>
      <c r="Z728" s="124">
        <f t="shared" si="106"/>
        <v>0</v>
      </c>
      <c r="AA728" s="124">
        <f t="shared" si="107"/>
        <v>0</v>
      </c>
      <c r="AB728" s="124" t="str">
        <f t="shared" si="108"/>
        <v/>
      </c>
      <c r="AC728" s="124" t="str">
        <f t="shared" si="109"/>
        <v/>
      </c>
      <c r="AD728" s="124" t="str">
        <f t="shared" si="110"/>
        <v/>
      </c>
      <c r="AE728" s="124" t="str">
        <f t="shared" si="111"/>
        <v/>
      </c>
      <c r="AF728" s="97"/>
      <c r="AG728" s="97"/>
      <c r="AH728" s="97"/>
      <c r="AI728" s="97"/>
      <c r="AJ728" s="97"/>
      <c r="AK728" s="97"/>
      <c r="AM728" s="101">
        <v>1</v>
      </c>
    </row>
    <row r="729" spans="1:39" ht="15.75" customHeight="1" x14ac:dyDescent="0.25">
      <c r="A729" s="97" t="s">
        <v>169</v>
      </c>
      <c r="B729" s="97" t="s">
        <v>1125</v>
      </c>
      <c r="C729" s="97" t="s">
        <v>1087</v>
      </c>
      <c r="D729" s="97" t="s">
        <v>301</v>
      </c>
      <c r="E729" s="97" t="s">
        <v>266</v>
      </c>
      <c r="F729" s="122">
        <v>2</v>
      </c>
      <c r="G729" s="122">
        <v>0</v>
      </c>
      <c r="H729" s="122">
        <v>2</v>
      </c>
      <c r="I729" s="97"/>
      <c r="J729" s="97" t="s">
        <v>1087</v>
      </c>
      <c r="K729" s="97"/>
      <c r="L729" s="97" t="s">
        <v>1088</v>
      </c>
      <c r="M729" s="97" t="s">
        <v>1087</v>
      </c>
      <c r="N729" s="97" t="s">
        <v>932</v>
      </c>
      <c r="O729" s="97" t="s">
        <v>1089</v>
      </c>
      <c r="P729" s="97" t="s">
        <v>305</v>
      </c>
      <c r="Q729" s="97" t="s">
        <v>1090</v>
      </c>
      <c r="R729" s="124">
        <f t="shared" si="98"/>
        <v>0</v>
      </c>
      <c r="S729" s="124">
        <f t="shared" si="99"/>
        <v>0</v>
      </c>
      <c r="T729" s="124">
        <f t="shared" si="100"/>
        <v>0</v>
      </c>
      <c r="U729" s="124">
        <f t="shared" si="101"/>
        <v>0</v>
      </c>
      <c r="V729" s="124">
        <f t="shared" si="102"/>
        <v>0</v>
      </c>
      <c r="W729" s="124">
        <f t="shared" si="103"/>
        <v>0</v>
      </c>
      <c r="X729" s="124">
        <f t="shared" si="104"/>
        <v>0</v>
      </c>
      <c r="Y729" s="124">
        <f t="shared" si="105"/>
        <v>0</v>
      </c>
      <c r="Z729" s="124">
        <f t="shared" si="106"/>
        <v>0</v>
      </c>
      <c r="AA729" s="124">
        <f t="shared" si="107"/>
        <v>0</v>
      </c>
      <c r="AB729" s="124" t="str">
        <f t="shared" si="108"/>
        <v/>
      </c>
      <c r="AC729" s="124" t="str">
        <f t="shared" si="109"/>
        <v/>
      </c>
      <c r="AD729" s="124" t="str">
        <f t="shared" si="110"/>
        <v/>
      </c>
      <c r="AE729" s="124" t="str">
        <f t="shared" si="111"/>
        <v/>
      </c>
      <c r="AF729" s="97"/>
      <c r="AG729" s="97"/>
      <c r="AH729" s="97"/>
      <c r="AI729" s="97"/>
      <c r="AJ729" s="97"/>
      <c r="AK729" s="97"/>
      <c r="AM729" s="101">
        <v>1</v>
      </c>
    </row>
    <row r="730" spans="1:39" ht="15.75" customHeight="1" x14ac:dyDescent="0.25">
      <c r="A730" s="97" t="s">
        <v>169</v>
      </c>
      <c r="B730" s="97" t="s">
        <v>1126</v>
      </c>
      <c r="C730" s="97" t="s">
        <v>1092</v>
      </c>
      <c r="D730" s="97" t="s">
        <v>301</v>
      </c>
      <c r="E730" s="97" t="s">
        <v>266</v>
      </c>
      <c r="F730" s="122">
        <v>3</v>
      </c>
      <c r="G730" s="122">
        <v>0</v>
      </c>
      <c r="H730" s="122">
        <v>2</v>
      </c>
      <c r="I730" s="97"/>
      <c r="J730" s="97" t="s">
        <v>1092</v>
      </c>
      <c r="K730" s="97"/>
      <c r="L730" s="97" t="s">
        <v>1093</v>
      </c>
      <c r="M730" s="97" t="s">
        <v>1092</v>
      </c>
      <c r="N730" s="97" t="s">
        <v>297</v>
      </c>
      <c r="O730" s="97" t="s">
        <v>1094</v>
      </c>
      <c r="P730" s="97" t="s">
        <v>1095</v>
      </c>
      <c r="Q730" s="97" t="s">
        <v>1096</v>
      </c>
      <c r="R730" s="124">
        <f t="shared" si="98"/>
        <v>0</v>
      </c>
      <c r="S730" s="124">
        <f t="shared" si="99"/>
        <v>0</v>
      </c>
      <c r="T730" s="124">
        <f t="shared" si="100"/>
        <v>0</v>
      </c>
      <c r="U730" s="124">
        <f t="shared" si="101"/>
        <v>1</v>
      </c>
      <c r="V730" s="124">
        <f t="shared" si="102"/>
        <v>0</v>
      </c>
      <c r="W730" s="124">
        <f t="shared" si="103"/>
        <v>0</v>
      </c>
      <c r="X730" s="124">
        <f t="shared" si="104"/>
        <v>0</v>
      </c>
      <c r="Y730" s="124">
        <f t="shared" si="105"/>
        <v>0</v>
      </c>
      <c r="Z730" s="124">
        <f t="shared" si="106"/>
        <v>0</v>
      </c>
      <c r="AA730" s="124">
        <f t="shared" si="107"/>
        <v>0</v>
      </c>
      <c r="AB730" s="124" t="str">
        <f t="shared" si="108"/>
        <v/>
      </c>
      <c r="AC730" s="124" t="str">
        <f t="shared" si="109"/>
        <v/>
      </c>
      <c r="AD730" s="124" t="str">
        <f t="shared" si="110"/>
        <v/>
      </c>
      <c r="AE730" s="124" t="str">
        <f t="shared" si="111"/>
        <v/>
      </c>
      <c r="AF730" s="97"/>
      <c r="AG730" s="97"/>
      <c r="AH730" s="97"/>
      <c r="AI730" s="97"/>
      <c r="AJ730" s="97"/>
      <c r="AK730" s="97"/>
      <c r="AM730" s="101">
        <v>1</v>
      </c>
    </row>
    <row r="731" spans="1:39" ht="15.75" customHeight="1" x14ac:dyDescent="0.25">
      <c r="A731" s="97" t="s">
        <v>170</v>
      </c>
      <c r="B731" s="97" t="s">
        <v>1127</v>
      </c>
      <c r="C731" s="97" t="s">
        <v>1058</v>
      </c>
      <c r="D731" s="97" t="s">
        <v>265</v>
      </c>
      <c r="E731" s="97" t="s">
        <v>266</v>
      </c>
      <c r="F731" s="122">
        <v>1</v>
      </c>
      <c r="G731" s="122">
        <v>3</v>
      </c>
      <c r="H731" s="122">
        <v>0</v>
      </c>
      <c r="I731" s="97" t="s">
        <v>1058</v>
      </c>
      <c r="J731" s="97"/>
      <c r="K731" s="97" t="s">
        <v>1059</v>
      </c>
      <c r="L731" s="97"/>
      <c r="M731" s="97" t="s">
        <v>1058</v>
      </c>
      <c r="N731" s="97" t="s">
        <v>675</v>
      </c>
      <c r="O731" s="97" t="s">
        <v>676</v>
      </c>
      <c r="P731" s="97" t="s">
        <v>1060</v>
      </c>
      <c r="Q731" s="97" t="s">
        <v>1061</v>
      </c>
      <c r="R731" s="124">
        <f t="shared" si="98"/>
        <v>0</v>
      </c>
      <c r="S731" s="124">
        <f t="shared" si="99"/>
        <v>0</v>
      </c>
      <c r="T731" s="124">
        <f t="shared" si="100"/>
        <v>0</v>
      </c>
      <c r="U731" s="124">
        <f t="shared" si="101"/>
        <v>0</v>
      </c>
      <c r="V731" s="124">
        <f t="shared" si="102"/>
        <v>0</v>
      </c>
      <c r="W731" s="124">
        <f t="shared" si="103"/>
        <v>0</v>
      </c>
      <c r="X731" s="124">
        <f t="shared" si="104"/>
        <v>0</v>
      </c>
      <c r="Y731" s="124">
        <f t="shared" si="105"/>
        <v>0</v>
      </c>
      <c r="Z731" s="124">
        <f t="shared" si="106"/>
        <v>0</v>
      </c>
      <c r="AA731" s="124">
        <f t="shared" si="107"/>
        <v>0</v>
      </c>
      <c r="AB731" s="124" t="str">
        <f t="shared" si="108"/>
        <v/>
      </c>
      <c r="AC731" s="124" t="str">
        <f t="shared" si="109"/>
        <v/>
      </c>
      <c r="AD731" s="124" t="str">
        <f t="shared" si="110"/>
        <v/>
      </c>
      <c r="AE731" s="124" t="str">
        <f t="shared" si="111"/>
        <v/>
      </c>
      <c r="AF731" s="97"/>
      <c r="AG731" s="97"/>
      <c r="AH731" s="97"/>
      <c r="AI731" s="97"/>
      <c r="AJ731" s="97"/>
      <c r="AK731" s="97"/>
      <c r="AM731" s="101">
        <v>1</v>
      </c>
    </row>
    <row r="732" spans="1:39" ht="15.75" customHeight="1" x14ac:dyDescent="0.25">
      <c r="A732" s="97" t="s">
        <v>170</v>
      </c>
      <c r="B732" s="97" t="s">
        <v>1128</v>
      </c>
      <c r="C732" s="97" t="s">
        <v>1063</v>
      </c>
      <c r="D732" s="97" t="s">
        <v>265</v>
      </c>
      <c r="E732" s="97" t="s">
        <v>266</v>
      </c>
      <c r="F732" s="122">
        <v>1</v>
      </c>
      <c r="G732" s="122">
        <v>3</v>
      </c>
      <c r="H732" s="122">
        <v>0</v>
      </c>
      <c r="I732" s="97" t="s">
        <v>1063</v>
      </c>
      <c r="J732" s="97"/>
      <c r="K732" s="97" t="s">
        <v>1064</v>
      </c>
      <c r="L732" s="97"/>
      <c r="M732" s="97" t="s">
        <v>1063</v>
      </c>
      <c r="N732" s="97" t="s">
        <v>1065</v>
      </c>
      <c r="O732" s="97" t="s">
        <v>1066</v>
      </c>
      <c r="P732" s="97" t="s">
        <v>1067</v>
      </c>
      <c r="Q732" s="97"/>
      <c r="R732" s="124">
        <f t="shared" si="98"/>
        <v>0</v>
      </c>
      <c r="S732" s="124">
        <f t="shared" si="99"/>
        <v>0</v>
      </c>
      <c r="T732" s="124">
        <f t="shared" si="100"/>
        <v>0</v>
      </c>
      <c r="U732" s="124">
        <f t="shared" si="101"/>
        <v>0</v>
      </c>
      <c r="V732" s="124">
        <f t="shared" si="102"/>
        <v>0</v>
      </c>
      <c r="W732" s="124">
        <f t="shared" si="103"/>
        <v>0</v>
      </c>
      <c r="X732" s="124">
        <f t="shared" si="104"/>
        <v>0</v>
      </c>
      <c r="Y732" s="124">
        <f t="shared" si="105"/>
        <v>0</v>
      </c>
      <c r="Z732" s="124">
        <f t="shared" si="106"/>
        <v>0</v>
      </c>
      <c r="AA732" s="124">
        <f t="shared" si="107"/>
        <v>0</v>
      </c>
      <c r="AB732" s="124" t="str">
        <f t="shared" si="108"/>
        <v/>
      </c>
      <c r="AC732" s="124" t="str">
        <f t="shared" si="109"/>
        <v/>
      </c>
      <c r="AD732" s="124" t="str">
        <f t="shared" si="110"/>
        <v/>
      </c>
      <c r="AE732" s="124" t="str">
        <f t="shared" si="111"/>
        <v/>
      </c>
      <c r="AF732" s="97"/>
      <c r="AG732" s="97"/>
      <c r="AH732" s="97"/>
      <c r="AI732" s="97"/>
      <c r="AJ732" s="97"/>
      <c r="AK732" s="97"/>
      <c r="AM732" s="101">
        <v>1</v>
      </c>
    </row>
    <row r="733" spans="1:39" ht="15.75" customHeight="1" x14ac:dyDescent="0.25">
      <c r="A733" s="97" t="s">
        <v>170</v>
      </c>
      <c r="B733" s="97" t="s">
        <v>1129</v>
      </c>
      <c r="C733" s="97" t="s">
        <v>388</v>
      </c>
      <c r="D733" s="97" t="s">
        <v>265</v>
      </c>
      <c r="E733" s="97" t="s">
        <v>266</v>
      </c>
      <c r="F733" s="122">
        <v>2</v>
      </c>
      <c r="G733" s="122">
        <v>2</v>
      </c>
      <c r="H733" s="122">
        <v>0</v>
      </c>
      <c r="I733" s="97" t="s">
        <v>388</v>
      </c>
      <c r="J733" s="97"/>
      <c r="K733" s="97" t="s">
        <v>1069</v>
      </c>
      <c r="L733" s="97"/>
      <c r="M733" s="97" t="s">
        <v>388</v>
      </c>
      <c r="N733" s="97" t="s">
        <v>389</v>
      </c>
      <c r="O733" s="97"/>
      <c r="P733" s="97"/>
      <c r="Q733" s="97"/>
      <c r="R733" s="124">
        <f t="shared" si="98"/>
        <v>0</v>
      </c>
      <c r="S733" s="124">
        <f t="shared" si="99"/>
        <v>0</v>
      </c>
      <c r="T733" s="124">
        <f t="shared" si="100"/>
        <v>0</v>
      </c>
      <c r="U733" s="124">
        <f t="shared" si="101"/>
        <v>0</v>
      </c>
      <c r="V733" s="124">
        <f t="shared" si="102"/>
        <v>0</v>
      </c>
      <c r="W733" s="124">
        <f t="shared" si="103"/>
        <v>0</v>
      </c>
      <c r="X733" s="124">
        <f t="shared" si="104"/>
        <v>0</v>
      </c>
      <c r="Y733" s="124">
        <f t="shared" si="105"/>
        <v>0</v>
      </c>
      <c r="Z733" s="124">
        <f t="shared" si="106"/>
        <v>0</v>
      </c>
      <c r="AA733" s="124">
        <f t="shared" si="107"/>
        <v>0</v>
      </c>
      <c r="AB733" s="124" t="str">
        <f t="shared" si="108"/>
        <v/>
      </c>
      <c r="AC733" s="124" t="str">
        <f t="shared" si="109"/>
        <v/>
      </c>
      <c r="AD733" s="124" t="str">
        <f t="shared" si="110"/>
        <v/>
      </c>
      <c r="AE733" s="124" t="str">
        <f t="shared" si="111"/>
        <v/>
      </c>
      <c r="AF733" s="97"/>
      <c r="AG733" s="97"/>
      <c r="AH733" s="97"/>
      <c r="AI733" s="97"/>
      <c r="AJ733" s="97"/>
      <c r="AK733" s="97"/>
      <c r="AM733" s="101">
        <v>1</v>
      </c>
    </row>
    <row r="734" spans="1:39" ht="15.75" customHeight="1" x14ac:dyDescent="0.25">
      <c r="A734" s="97" t="s">
        <v>170</v>
      </c>
      <c r="B734" s="97" t="s">
        <v>1130</v>
      </c>
      <c r="C734" s="97" t="s">
        <v>1071</v>
      </c>
      <c r="D734" s="97" t="s">
        <v>265</v>
      </c>
      <c r="E734" s="97" t="s">
        <v>266</v>
      </c>
      <c r="F734" s="122">
        <v>2</v>
      </c>
      <c r="G734" s="122">
        <v>2</v>
      </c>
      <c r="H734" s="122">
        <v>0</v>
      </c>
      <c r="I734" s="97" t="s">
        <v>1071</v>
      </c>
      <c r="J734" s="97"/>
      <c r="K734" s="97" t="s">
        <v>1072</v>
      </c>
      <c r="L734" s="97"/>
      <c r="M734" s="97" t="s">
        <v>1071</v>
      </c>
      <c r="N734" s="97" t="s">
        <v>1073</v>
      </c>
      <c r="O734" s="97" t="s">
        <v>1074</v>
      </c>
      <c r="P734" s="97" t="s">
        <v>932</v>
      </c>
      <c r="Q734" s="97" t="s">
        <v>1075</v>
      </c>
      <c r="R734" s="124">
        <f t="shared" si="98"/>
        <v>0</v>
      </c>
      <c r="S734" s="124">
        <f t="shared" si="99"/>
        <v>0</v>
      </c>
      <c r="T734" s="124">
        <f t="shared" si="100"/>
        <v>0</v>
      </c>
      <c r="U734" s="124">
        <f t="shared" si="101"/>
        <v>0</v>
      </c>
      <c r="V734" s="124">
        <f t="shared" si="102"/>
        <v>0</v>
      </c>
      <c r="W734" s="124">
        <f t="shared" si="103"/>
        <v>0</v>
      </c>
      <c r="X734" s="124">
        <f t="shared" si="104"/>
        <v>0</v>
      </c>
      <c r="Y734" s="124">
        <f t="shared" si="105"/>
        <v>0</v>
      </c>
      <c r="Z734" s="124">
        <f t="shared" si="106"/>
        <v>0</v>
      </c>
      <c r="AA734" s="124">
        <f t="shared" si="107"/>
        <v>0</v>
      </c>
      <c r="AB734" s="124" t="str">
        <f t="shared" si="108"/>
        <v/>
      </c>
      <c r="AC734" s="124" t="str">
        <f t="shared" si="109"/>
        <v/>
      </c>
      <c r="AD734" s="124" t="str">
        <f t="shared" si="110"/>
        <v/>
      </c>
      <c r="AE734" s="124" t="str">
        <f t="shared" si="111"/>
        <v/>
      </c>
      <c r="AF734" s="97"/>
      <c r="AG734" s="97"/>
      <c r="AH734" s="97"/>
      <c r="AI734" s="97"/>
      <c r="AJ734" s="97"/>
      <c r="AK734" s="97"/>
      <c r="AM734" s="101">
        <v>1</v>
      </c>
    </row>
    <row r="735" spans="1:39" ht="15.75" customHeight="1" x14ac:dyDescent="0.25">
      <c r="A735" s="97" t="s">
        <v>170</v>
      </c>
      <c r="B735" s="97" t="s">
        <v>1131</v>
      </c>
      <c r="C735" s="97" t="s">
        <v>1077</v>
      </c>
      <c r="D735" s="97" t="s">
        <v>265</v>
      </c>
      <c r="E735" s="97" t="s">
        <v>266</v>
      </c>
      <c r="F735" s="122">
        <v>3</v>
      </c>
      <c r="G735" s="122">
        <v>2</v>
      </c>
      <c r="H735" s="122">
        <v>0</v>
      </c>
      <c r="I735" s="97" t="s">
        <v>1077</v>
      </c>
      <c r="J735" s="97"/>
      <c r="K735" s="97" t="s">
        <v>1078</v>
      </c>
      <c r="L735" s="97"/>
      <c r="M735" s="97" t="s">
        <v>1077</v>
      </c>
      <c r="N735" s="97" t="s">
        <v>1079</v>
      </c>
      <c r="O735" s="97" t="s">
        <v>297</v>
      </c>
      <c r="P735" s="97" t="s">
        <v>1080</v>
      </c>
      <c r="Q735" s="97"/>
      <c r="R735" s="124">
        <f t="shared" si="98"/>
        <v>0</v>
      </c>
      <c r="S735" s="124">
        <f t="shared" si="99"/>
        <v>0</v>
      </c>
      <c r="T735" s="124">
        <f t="shared" si="100"/>
        <v>0</v>
      </c>
      <c r="U735" s="124">
        <f t="shared" si="101"/>
        <v>1</v>
      </c>
      <c r="V735" s="124">
        <f t="shared" si="102"/>
        <v>0</v>
      </c>
      <c r="W735" s="124">
        <f t="shared" si="103"/>
        <v>0</v>
      </c>
      <c r="X735" s="124">
        <f t="shared" si="104"/>
        <v>0</v>
      </c>
      <c r="Y735" s="124">
        <f t="shared" si="105"/>
        <v>0</v>
      </c>
      <c r="Z735" s="124">
        <f t="shared" si="106"/>
        <v>0</v>
      </c>
      <c r="AA735" s="124">
        <f t="shared" si="107"/>
        <v>0</v>
      </c>
      <c r="AB735" s="124" t="str">
        <f t="shared" si="108"/>
        <v/>
      </c>
      <c r="AC735" s="124" t="str">
        <f t="shared" si="109"/>
        <v/>
      </c>
      <c r="AD735" s="124" t="str">
        <f t="shared" si="110"/>
        <v/>
      </c>
      <c r="AE735" s="124" t="str">
        <f t="shared" si="111"/>
        <v/>
      </c>
      <c r="AF735" s="97"/>
      <c r="AG735" s="97"/>
      <c r="AH735" s="97"/>
      <c r="AI735" s="97"/>
      <c r="AJ735" s="97"/>
      <c r="AK735" s="97"/>
      <c r="AM735" s="101">
        <v>1</v>
      </c>
    </row>
    <row r="736" spans="1:39" ht="15.75" customHeight="1" x14ac:dyDescent="0.25">
      <c r="A736" s="97" t="s">
        <v>170</v>
      </c>
      <c r="B736" s="97" t="s">
        <v>1132</v>
      </c>
      <c r="C736" s="97" t="s">
        <v>673</v>
      </c>
      <c r="D736" s="97" t="s">
        <v>301</v>
      </c>
      <c r="E736" s="97" t="s">
        <v>266</v>
      </c>
      <c r="F736" s="122">
        <v>1</v>
      </c>
      <c r="G736" s="122">
        <v>0</v>
      </c>
      <c r="H736" s="122">
        <v>3</v>
      </c>
      <c r="I736" s="97"/>
      <c r="J736" s="97" t="s">
        <v>673</v>
      </c>
      <c r="K736" s="97"/>
      <c r="L736" s="97" t="s">
        <v>674</v>
      </c>
      <c r="M736" s="97" t="s">
        <v>673</v>
      </c>
      <c r="N736" s="97" t="s">
        <v>675</v>
      </c>
      <c r="O736" s="97" t="s">
        <v>676</v>
      </c>
      <c r="P736" s="97" t="s">
        <v>677</v>
      </c>
      <c r="Q736" s="97" t="s">
        <v>678</v>
      </c>
      <c r="R736" s="124">
        <f t="shared" si="98"/>
        <v>0</v>
      </c>
      <c r="S736" s="124">
        <f t="shared" si="99"/>
        <v>0</v>
      </c>
      <c r="T736" s="124">
        <f t="shared" si="100"/>
        <v>0</v>
      </c>
      <c r="U736" s="124">
        <f t="shared" si="101"/>
        <v>0</v>
      </c>
      <c r="V736" s="124">
        <f t="shared" si="102"/>
        <v>0</v>
      </c>
      <c r="W736" s="124">
        <f t="shared" si="103"/>
        <v>0</v>
      </c>
      <c r="X736" s="124">
        <f t="shared" si="104"/>
        <v>0</v>
      </c>
      <c r="Y736" s="124">
        <f t="shared" si="105"/>
        <v>0</v>
      </c>
      <c r="Z736" s="124">
        <f t="shared" si="106"/>
        <v>0</v>
      </c>
      <c r="AA736" s="124">
        <f t="shared" si="107"/>
        <v>0</v>
      </c>
      <c r="AB736" s="124" t="str">
        <f t="shared" si="108"/>
        <v/>
      </c>
      <c r="AC736" s="124" t="str">
        <f t="shared" si="109"/>
        <v/>
      </c>
      <c r="AD736" s="124" t="str">
        <f t="shared" si="110"/>
        <v/>
      </c>
      <c r="AE736" s="124" t="str">
        <f t="shared" si="111"/>
        <v/>
      </c>
      <c r="AF736" s="97"/>
      <c r="AG736" s="97"/>
      <c r="AH736" s="97"/>
      <c r="AI736" s="97"/>
      <c r="AJ736" s="97"/>
      <c r="AK736" s="97"/>
      <c r="AM736" s="101">
        <v>1</v>
      </c>
    </row>
    <row r="737" spans="1:39" ht="15.75" customHeight="1" x14ac:dyDescent="0.25">
      <c r="A737" s="97" t="s">
        <v>170</v>
      </c>
      <c r="B737" s="97" t="s">
        <v>1133</v>
      </c>
      <c r="C737" s="97" t="s">
        <v>1063</v>
      </c>
      <c r="D737" s="97" t="s">
        <v>301</v>
      </c>
      <c r="E737" s="97" t="s">
        <v>266</v>
      </c>
      <c r="F737" s="122">
        <v>1</v>
      </c>
      <c r="G737" s="122">
        <v>0</v>
      </c>
      <c r="H737" s="122">
        <v>3</v>
      </c>
      <c r="I737" s="97"/>
      <c r="J737" s="97" t="s">
        <v>1063</v>
      </c>
      <c r="K737" s="97"/>
      <c r="L737" s="97" t="s">
        <v>1083</v>
      </c>
      <c r="M737" s="97" t="s">
        <v>1063</v>
      </c>
      <c r="N737" s="97" t="s">
        <v>1065</v>
      </c>
      <c r="O737" s="97" t="s">
        <v>1066</v>
      </c>
      <c r="P737" s="97" t="s">
        <v>1067</v>
      </c>
      <c r="Q737" s="97"/>
      <c r="R737" s="124">
        <f t="shared" si="98"/>
        <v>0</v>
      </c>
      <c r="S737" s="124">
        <f t="shared" si="99"/>
        <v>0</v>
      </c>
      <c r="T737" s="124">
        <f t="shared" si="100"/>
        <v>0</v>
      </c>
      <c r="U737" s="124">
        <f t="shared" si="101"/>
        <v>0</v>
      </c>
      <c r="V737" s="124">
        <f t="shared" si="102"/>
        <v>0</v>
      </c>
      <c r="W737" s="124">
        <f t="shared" si="103"/>
        <v>0</v>
      </c>
      <c r="X737" s="124">
        <f t="shared" si="104"/>
        <v>0</v>
      </c>
      <c r="Y737" s="124">
        <f t="shared" si="105"/>
        <v>0</v>
      </c>
      <c r="Z737" s="124">
        <f t="shared" si="106"/>
        <v>0</v>
      </c>
      <c r="AA737" s="124">
        <f t="shared" si="107"/>
        <v>0</v>
      </c>
      <c r="AB737" s="124" t="str">
        <f t="shared" si="108"/>
        <v/>
      </c>
      <c r="AC737" s="124" t="str">
        <f t="shared" si="109"/>
        <v/>
      </c>
      <c r="AD737" s="124" t="str">
        <f t="shared" si="110"/>
        <v/>
      </c>
      <c r="AE737" s="124" t="str">
        <f t="shared" si="111"/>
        <v/>
      </c>
      <c r="AF737" s="97"/>
      <c r="AG737" s="97"/>
      <c r="AH737" s="97"/>
      <c r="AI737" s="97"/>
      <c r="AJ737" s="97"/>
      <c r="AK737" s="97"/>
      <c r="AM737" s="101">
        <v>1</v>
      </c>
    </row>
    <row r="738" spans="1:39" ht="15.75" customHeight="1" x14ac:dyDescent="0.25">
      <c r="A738" s="97" t="s">
        <v>170</v>
      </c>
      <c r="B738" s="97" t="s">
        <v>1134</v>
      </c>
      <c r="C738" s="97" t="s">
        <v>388</v>
      </c>
      <c r="D738" s="97" t="s">
        <v>301</v>
      </c>
      <c r="E738" s="97" t="s">
        <v>266</v>
      </c>
      <c r="F738" s="122">
        <v>2</v>
      </c>
      <c r="G738" s="122">
        <v>0</v>
      </c>
      <c r="H738" s="122">
        <v>2</v>
      </c>
      <c r="I738" s="97"/>
      <c r="J738" s="97" t="s">
        <v>388</v>
      </c>
      <c r="K738" s="97"/>
      <c r="L738" s="97" t="s">
        <v>1085</v>
      </c>
      <c r="M738" s="97" t="s">
        <v>388</v>
      </c>
      <c r="N738" s="97" t="s">
        <v>389</v>
      </c>
      <c r="O738" s="97"/>
      <c r="P738" s="97"/>
      <c r="Q738" s="97"/>
      <c r="R738" s="124">
        <f t="shared" si="98"/>
        <v>0</v>
      </c>
      <c r="S738" s="124">
        <f t="shared" si="99"/>
        <v>0</v>
      </c>
      <c r="T738" s="124">
        <f t="shared" si="100"/>
        <v>0</v>
      </c>
      <c r="U738" s="124">
        <f t="shared" si="101"/>
        <v>0</v>
      </c>
      <c r="V738" s="124">
        <f t="shared" si="102"/>
        <v>0</v>
      </c>
      <c r="W738" s="124">
        <f t="shared" si="103"/>
        <v>0</v>
      </c>
      <c r="X738" s="124">
        <f t="shared" si="104"/>
        <v>0</v>
      </c>
      <c r="Y738" s="124">
        <f t="shared" si="105"/>
        <v>0</v>
      </c>
      <c r="Z738" s="124">
        <f t="shared" si="106"/>
        <v>0</v>
      </c>
      <c r="AA738" s="124">
        <f t="shared" si="107"/>
        <v>0</v>
      </c>
      <c r="AB738" s="124" t="str">
        <f t="shared" si="108"/>
        <v/>
      </c>
      <c r="AC738" s="124" t="str">
        <f t="shared" si="109"/>
        <v/>
      </c>
      <c r="AD738" s="124" t="str">
        <f t="shared" si="110"/>
        <v/>
      </c>
      <c r="AE738" s="124" t="str">
        <f t="shared" si="111"/>
        <v/>
      </c>
      <c r="AF738" s="97"/>
      <c r="AG738" s="97"/>
      <c r="AH738" s="97"/>
      <c r="AI738" s="97"/>
      <c r="AJ738" s="97"/>
      <c r="AK738" s="97"/>
      <c r="AM738" s="101">
        <v>1</v>
      </c>
    </row>
    <row r="739" spans="1:39" ht="15.75" customHeight="1" x14ac:dyDescent="0.25">
      <c r="A739" s="97" t="s">
        <v>170</v>
      </c>
      <c r="B739" s="97" t="s">
        <v>1135</v>
      </c>
      <c r="C739" s="97" t="s">
        <v>1087</v>
      </c>
      <c r="D739" s="97" t="s">
        <v>301</v>
      </c>
      <c r="E739" s="97" t="s">
        <v>266</v>
      </c>
      <c r="F739" s="122">
        <v>2</v>
      </c>
      <c r="G739" s="122">
        <v>0</v>
      </c>
      <c r="H739" s="122">
        <v>2</v>
      </c>
      <c r="I739" s="97"/>
      <c r="J739" s="97" t="s">
        <v>1087</v>
      </c>
      <c r="K739" s="97"/>
      <c r="L739" s="97" t="s">
        <v>1088</v>
      </c>
      <c r="M739" s="97" t="s">
        <v>1087</v>
      </c>
      <c r="N739" s="97" t="s">
        <v>932</v>
      </c>
      <c r="O739" s="97" t="s">
        <v>1089</v>
      </c>
      <c r="P739" s="97" t="s">
        <v>305</v>
      </c>
      <c r="Q739" s="97" t="s">
        <v>1090</v>
      </c>
      <c r="R739" s="124">
        <f t="shared" si="98"/>
        <v>0</v>
      </c>
      <c r="S739" s="124">
        <f t="shared" si="99"/>
        <v>0</v>
      </c>
      <c r="T739" s="124">
        <f t="shared" si="100"/>
        <v>0</v>
      </c>
      <c r="U739" s="124">
        <f t="shared" si="101"/>
        <v>0</v>
      </c>
      <c r="V739" s="124">
        <f t="shared" si="102"/>
        <v>0</v>
      </c>
      <c r="W739" s="124">
        <f t="shared" si="103"/>
        <v>0</v>
      </c>
      <c r="X739" s="124">
        <f t="shared" si="104"/>
        <v>0</v>
      </c>
      <c r="Y739" s="124">
        <f t="shared" si="105"/>
        <v>0</v>
      </c>
      <c r="Z739" s="124">
        <f t="shared" si="106"/>
        <v>0</v>
      </c>
      <c r="AA739" s="124">
        <f t="shared" si="107"/>
        <v>0</v>
      </c>
      <c r="AB739" s="124" t="str">
        <f t="shared" si="108"/>
        <v/>
      </c>
      <c r="AC739" s="124" t="str">
        <f t="shared" si="109"/>
        <v/>
      </c>
      <c r="AD739" s="124" t="str">
        <f t="shared" si="110"/>
        <v/>
      </c>
      <c r="AE739" s="124" t="str">
        <f t="shared" si="111"/>
        <v/>
      </c>
      <c r="AF739" s="97"/>
      <c r="AG739" s="97"/>
      <c r="AH739" s="97"/>
      <c r="AI739" s="97"/>
      <c r="AJ739" s="97"/>
      <c r="AK739" s="97"/>
      <c r="AM739" s="101">
        <v>1</v>
      </c>
    </row>
    <row r="740" spans="1:39" ht="15.75" customHeight="1" x14ac:dyDescent="0.25">
      <c r="A740" s="97" t="s">
        <v>170</v>
      </c>
      <c r="B740" s="97" t="s">
        <v>1136</v>
      </c>
      <c r="C740" s="97" t="s">
        <v>1092</v>
      </c>
      <c r="D740" s="97" t="s">
        <v>301</v>
      </c>
      <c r="E740" s="97" t="s">
        <v>266</v>
      </c>
      <c r="F740" s="122">
        <v>3</v>
      </c>
      <c r="G740" s="122">
        <v>0</v>
      </c>
      <c r="H740" s="122">
        <v>2</v>
      </c>
      <c r="I740" s="97"/>
      <c r="J740" s="97" t="s">
        <v>1092</v>
      </c>
      <c r="K740" s="97"/>
      <c r="L740" s="97" t="s">
        <v>1093</v>
      </c>
      <c r="M740" s="97" t="s">
        <v>1092</v>
      </c>
      <c r="N740" s="97" t="s">
        <v>297</v>
      </c>
      <c r="O740" s="97" t="s">
        <v>1094</v>
      </c>
      <c r="P740" s="97" t="s">
        <v>1095</v>
      </c>
      <c r="Q740" s="97" t="s">
        <v>1096</v>
      </c>
      <c r="R740" s="124">
        <f t="shared" si="98"/>
        <v>0</v>
      </c>
      <c r="S740" s="124">
        <f t="shared" si="99"/>
        <v>0</v>
      </c>
      <c r="T740" s="124">
        <f t="shared" si="100"/>
        <v>0</v>
      </c>
      <c r="U740" s="124">
        <f t="shared" si="101"/>
        <v>1</v>
      </c>
      <c r="V740" s="124">
        <f t="shared" si="102"/>
        <v>0</v>
      </c>
      <c r="W740" s="124">
        <f t="shared" si="103"/>
        <v>0</v>
      </c>
      <c r="X740" s="124">
        <f t="shared" si="104"/>
        <v>0</v>
      </c>
      <c r="Y740" s="124">
        <f t="shared" si="105"/>
        <v>0</v>
      </c>
      <c r="Z740" s="124">
        <f t="shared" si="106"/>
        <v>0</v>
      </c>
      <c r="AA740" s="124">
        <f t="shared" si="107"/>
        <v>0</v>
      </c>
      <c r="AB740" s="124" t="str">
        <f t="shared" si="108"/>
        <v/>
      </c>
      <c r="AC740" s="124" t="str">
        <f t="shared" si="109"/>
        <v/>
      </c>
      <c r="AD740" s="124" t="str">
        <f t="shared" si="110"/>
        <v/>
      </c>
      <c r="AE740" s="124" t="str">
        <f t="shared" si="111"/>
        <v/>
      </c>
      <c r="AF740" s="97"/>
      <c r="AG740" s="97"/>
      <c r="AH740" s="97"/>
      <c r="AI740" s="97"/>
      <c r="AJ740" s="97"/>
      <c r="AK740" s="97"/>
      <c r="AM740" s="101">
        <v>1</v>
      </c>
    </row>
    <row r="741" spans="1:39" ht="15.75" customHeight="1" x14ac:dyDescent="0.25">
      <c r="A741" s="97" t="s">
        <v>171</v>
      </c>
      <c r="B741" s="97" t="s">
        <v>1137</v>
      </c>
      <c r="C741" s="97" t="s">
        <v>1138</v>
      </c>
      <c r="D741" s="97" t="s">
        <v>265</v>
      </c>
      <c r="E741" s="97" t="s">
        <v>266</v>
      </c>
      <c r="F741" s="122">
        <v>1</v>
      </c>
      <c r="G741" s="122">
        <v>3</v>
      </c>
      <c r="H741" s="122">
        <v>0</v>
      </c>
      <c r="I741" s="97" t="s">
        <v>1138</v>
      </c>
      <c r="J741" s="97"/>
      <c r="K741" s="97" t="s">
        <v>1139</v>
      </c>
      <c r="L741" s="97"/>
      <c r="M741" s="97" t="s">
        <v>1138</v>
      </c>
      <c r="N741" s="97" t="s">
        <v>739</v>
      </c>
      <c r="O741" s="97" t="s">
        <v>1140</v>
      </c>
      <c r="P741" s="97" t="s">
        <v>740</v>
      </c>
      <c r="Q741" s="97" t="s">
        <v>1141</v>
      </c>
      <c r="R741" s="124">
        <f t="shared" si="98"/>
        <v>0</v>
      </c>
      <c r="S741" s="124">
        <f t="shared" si="99"/>
        <v>0</v>
      </c>
      <c r="T741" s="124">
        <f t="shared" si="100"/>
        <v>0</v>
      </c>
      <c r="U741" s="124">
        <f t="shared" si="101"/>
        <v>0</v>
      </c>
      <c r="V741" s="124">
        <f t="shared" si="102"/>
        <v>0</v>
      </c>
      <c r="W741" s="124">
        <f t="shared" si="103"/>
        <v>0</v>
      </c>
      <c r="X741" s="124">
        <f t="shared" si="104"/>
        <v>0</v>
      </c>
      <c r="Y741" s="124">
        <f t="shared" si="105"/>
        <v>0</v>
      </c>
      <c r="Z741" s="124">
        <f t="shared" si="106"/>
        <v>0</v>
      </c>
      <c r="AA741" s="124">
        <f t="shared" si="107"/>
        <v>0</v>
      </c>
      <c r="AB741" s="124" t="str">
        <f t="shared" si="108"/>
        <v/>
      </c>
      <c r="AC741" s="124" t="str">
        <f t="shared" si="109"/>
        <v/>
      </c>
      <c r="AD741" s="124" t="str">
        <f t="shared" si="110"/>
        <v/>
      </c>
      <c r="AE741" s="124" t="str">
        <f t="shared" si="111"/>
        <v/>
      </c>
      <c r="AF741" s="97"/>
      <c r="AG741" s="97"/>
      <c r="AH741" s="97"/>
      <c r="AI741" s="97"/>
      <c r="AJ741" s="97"/>
      <c r="AK741" s="97"/>
      <c r="AM741" s="101">
        <v>1</v>
      </c>
    </row>
    <row r="742" spans="1:39" ht="15.75" customHeight="1" x14ac:dyDescent="0.25">
      <c r="A742" s="97" t="s">
        <v>171</v>
      </c>
      <c r="B742" s="97" t="s">
        <v>1142</v>
      </c>
      <c r="C742" s="97" t="s">
        <v>1143</v>
      </c>
      <c r="D742" s="97" t="s">
        <v>265</v>
      </c>
      <c r="E742" s="97" t="s">
        <v>266</v>
      </c>
      <c r="F742" s="122">
        <v>1</v>
      </c>
      <c r="G742" s="122">
        <v>3</v>
      </c>
      <c r="H742" s="122">
        <v>0</v>
      </c>
      <c r="I742" s="97" t="s">
        <v>1143</v>
      </c>
      <c r="J742" s="97"/>
      <c r="K742" s="97" t="s">
        <v>1144</v>
      </c>
      <c r="L742" s="97"/>
      <c r="M742" s="97" t="s">
        <v>1143</v>
      </c>
      <c r="N742" s="97" t="s">
        <v>542</v>
      </c>
      <c r="O742" s="97" t="s">
        <v>1145</v>
      </c>
      <c r="P742" s="97" t="s">
        <v>1146</v>
      </c>
      <c r="Q742" s="97" t="s">
        <v>1147</v>
      </c>
      <c r="R742" s="124">
        <f t="shared" si="98"/>
        <v>0</v>
      </c>
      <c r="S742" s="124">
        <f t="shared" si="99"/>
        <v>0</v>
      </c>
      <c r="T742" s="124">
        <f t="shared" si="100"/>
        <v>0</v>
      </c>
      <c r="U742" s="124">
        <f t="shared" si="101"/>
        <v>0</v>
      </c>
      <c r="V742" s="124">
        <f t="shared" si="102"/>
        <v>0</v>
      </c>
      <c r="W742" s="124">
        <f t="shared" si="103"/>
        <v>0</v>
      </c>
      <c r="X742" s="124">
        <f t="shared" si="104"/>
        <v>0</v>
      </c>
      <c r="Y742" s="124">
        <f t="shared" si="105"/>
        <v>0</v>
      </c>
      <c r="Z742" s="124">
        <f t="shared" si="106"/>
        <v>0</v>
      </c>
      <c r="AA742" s="124">
        <f t="shared" si="107"/>
        <v>0</v>
      </c>
      <c r="AB742" s="124" t="str">
        <f t="shared" si="108"/>
        <v/>
      </c>
      <c r="AC742" s="124" t="str">
        <f t="shared" si="109"/>
        <v/>
      </c>
      <c r="AD742" s="124" t="str">
        <f t="shared" si="110"/>
        <v/>
      </c>
      <c r="AE742" s="124" t="str">
        <f t="shared" si="111"/>
        <v/>
      </c>
      <c r="AF742" s="97"/>
      <c r="AG742" s="97"/>
      <c r="AH742" s="97"/>
      <c r="AI742" s="97"/>
      <c r="AJ742" s="97"/>
      <c r="AK742" s="97"/>
      <c r="AM742" s="101">
        <v>1</v>
      </c>
    </row>
    <row r="743" spans="1:39" ht="15.75" customHeight="1" x14ac:dyDescent="0.25">
      <c r="A743" s="97" t="s">
        <v>171</v>
      </c>
      <c r="B743" s="97" t="s">
        <v>1148</v>
      </c>
      <c r="C743" s="97" t="s">
        <v>1149</v>
      </c>
      <c r="D743" s="97" t="s">
        <v>265</v>
      </c>
      <c r="E743" s="97" t="s">
        <v>266</v>
      </c>
      <c r="F743" s="122">
        <v>2</v>
      </c>
      <c r="G743" s="122">
        <v>2</v>
      </c>
      <c r="H743" s="122">
        <v>0</v>
      </c>
      <c r="I743" s="97" t="s">
        <v>1149</v>
      </c>
      <c r="J743" s="97"/>
      <c r="K743" s="97" t="s">
        <v>1150</v>
      </c>
      <c r="L743" s="97"/>
      <c r="M743" s="97" t="s">
        <v>1149</v>
      </c>
      <c r="N743" s="97" t="s">
        <v>1151</v>
      </c>
      <c r="O743" s="97"/>
      <c r="P743" s="97"/>
      <c r="Q743" s="97"/>
      <c r="R743" s="124">
        <f t="shared" si="98"/>
        <v>0</v>
      </c>
      <c r="S743" s="124">
        <f t="shared" si="99"/>
        <v>0</v>
      </c>
      <c r="T743" s="124">
        <f t="shared" si="100"/>
        <v>0</v>
      </c>
      <c r="U743" s="124">
        <f t="shared" si="101"/>
        <v>0</v>
      </c>
      <c r="V743" s="124">
        <f t="shared" si="102"/>
        <v>0</v>
      </c>
      <c r="W743" s="124">
        <f t="shared" si="103"/>
        <v>0</v>
      </c>
      <c r="X743" s="124">
        <f t="shared" si="104"/>
        <v>0</v>
      </c>
      <c r="Y743" s="124">
        <f t="shared" si="105"/>
        <v>0</v>
      </c>
      <c r="Z743" s="124">
        <f t="shared" si="106"/>
        <v>0</v>
      </c>
      <c r="AA743" s="124">
        <f t="shared" si="107"/>
        <v>0</v>
      </c>
      <c r="AB743" s="124" t="str">
        <f t="shared" si="108"/>
        <v/>
      </c>
      <c r="AC743" s="124" t="str">
        <f t="shared" si="109"/>
        <v/>
      </c>
      <c r="AD743" s="124" t="str">
        <f t="shared" si="110"/>
        <v/>
      </c>
      <c r="AE743" s="124" t="str">
        <f t="shared" si="111"/>
        <v/>
      </c>
      <c r="AF743" s="97"/>
      <c r="AG743" s="97"/>
      <c r="AH743" s="97"/>
      <c r="AI743" s="97"/>
      <c r="AJ743" s="97"/>
      <c r="AK743" s="97"/>
      <c r="AM743" s="101">
        <v>1</v>
      </c>
    </row>
    <row r="744" spans="1:39" ht="15.75" customHeight="1" x14ac:dyDescent="0.25">
      <c r="A744" s="97" t="s">
        <v>171</v>
      </c>
      <c r="B744" s="97" t="s">
        <v>1152</v>
      </c>
      <c r="C744" s="97" t="s">
        <v>1153</v>
      </c>
      <c r="D744" s="97" t="s">
        <v>265</v>
      </c>
      <c r="E744" s="97" t="s">
        <v>266</v>
      </c>
      <c r="F744" s="122">
        <v>2</v>
      </c>
      <c r="G744" s="122">
        <v>2</v>
      </c>
      <c r="H744" s="122">
        <v>0</v>
      </c>
      <c r="I744" s="97" t="s">
        <v>1153</v>
      </c>
      <c r="J744" s="97"/>
      <c r="K744" s="97" t="s">
        <v>1154</v>
      </c>
      <c r="L744" s="97"/>
      <c r="M744" s="97" t="s">
        <v>1153</v>
      </c>
      <c r="N744" s="97" t="s">
        <v>1155</v>
      </c>
      <c r="O744" s="97" t="s">
        <v>1156</v>
      </c>
      <c r="P744" s="97" t="s">
        <v>1157</v>
      </c>
      <c r="Q744" s="97" t="s">
        <v>298</v>
      </c>
      <c r="R744" s="124">
        <f t="shared" si="98"/>
        <v>0</v>
      </c>
      <c r="S744" s="124">
        <f t="shared" si="99"/>
        <v>0</v>
      </c>
      <c r="T744" s="124">
        <f t="shared" si="100"/>
        <v>0</v>
      </c>
      <c r="U744" s="124">
        <f t="shared" si="101"/>
        <v>0</v>
      </c>
      <c r="V744" s="124">
        <f t="shared" si="102"/>
        <v>0</v>
      </c>
      <c r="W744" s="124">
        <f t="shared" si="103"/>
        <v>0</v>
      </c>
      <c r="X744" s="124">
        <f t="shared" si="104"/>
        <v>0</v>
      </c>
      <c r="Y744" s="124">
        <f t="shared" si="105"/>
        <v>0</v>
      </c>
      <c r="Z744" s="124">
        <f t="shared" si="106"/>
        <v>0</v>
      </c>
      <c r="AA744" s="124">
        <f t="shared" si="107"/>
        <v>0</v>
      </c>
      <c r="AB744" s="124" t="str">
        <f t="shared" si="108"/>
        <v/>
      </c>
      <c r="AC744" s="124" t="str">
        <f t="shared" si="109"/>
        <v/>
      </c>
      <c r="AD744" s="124" t="str">
        <f t="shared" si="110"/>
        <v/>
      </c>
      <c r="AE744" s="124" t="str">
        <f t="shared" si="111"/>
        <v/>
      </c>
      <c r="AF744" s="97"/>
      <c r="AG744" s="97"/>
      <c r="AH744" s="97"/>
      <c r="AI744" s="97"/>
      <c r="AJ744" s="97"/>
      <c r="AK744" s="97"/>
      <c r="AM744" s="101">
        <v>1</v>
      </c>
    </row>
    <row r="745" spans="1:39" ht="15.75" customHeight="1" x14ac:dyDescent="0.25">
      <c r="A745" s="97" t="s">
        <v>171</v>
      </c>
      <c r="B745" s="97" t="s">
        <v>1158</v>
      </c>
      <c r="C745" s="97" t="s">
        <v>1159</v>
      </c>
      <c r="D745" s="97" t="s">
        <v>265</v>
      </c>
      <c r="E745" s="97" t="s">
        <v>266</v>
      </c>
      <c r="F745" s="122">
        <v>3</v>
      </c>
      <c r="G745" s="122">
        <v>2</v>
      </c>
      <c r="H745" s="122">
        <v>0</v>
      </c>
      <c r="I745" s="97" t="s">
        <v>1159</v>
      </c>
      <c r="J745" s="97"/>
      <c r="K745" s="97" t="s">
        <v>1160</v>
      </c>
      <c r="L745" s="97"/>
      <c r="M745" s="97" t="s">
        <v>1159</v>
      </c>
      <c r="N745" s="97" t="s">
        <v>1161</v>
      </c>
      <c r="O745" s="97" t="s">
        <v>755</v>
      </c>
      <c r="P745" s="97" t="s">
        <v>1162</v>
      </c>
      <c r="Q745" s="97"/>
      <c r="R745" s="124">
        <f t="shared" si="98"/>
        <v>0</v>
      </c>
      <c r="S745" s="124">
        <f t="shared" si="99"/>
        <v>0</v>
      </c>
      <c r="T745" s="124">
        <f t="shared" si="100"/>
        <v>0</v>
      </c>
      <c r="U745" s="124">
        <f t="shared" si="101"/>
        <v>0</v>
      </c>
      <c r="V745" s="124">
        <f t="shared" si="102"/>
        <v>0</v>
      </c>
      <c r="W745" s="124">
        <f t="shared" si="103"/>
        <v>0</v>
      </c>
      <c r="X745" s="124">
        <f t="shared" si="104"/>
        <v>0</v>
      </c>
      <c r="Y745" s="124">
        <f t="shared" si="105"/>
        <v>0</v>
      </c>
      <c r="Z745" s="124">
        <f t="shared" si="106"/>
        <v>0</v>
      </c>
      <c r="AA745" s="124">
        <f t="shared" si="107"/>
        <v>0</v>
      </c>
      <c r="AB745" s="124" t="str">
        <f t="shared" si="108"/>
        <v/>
      </c>
      <c r="AC745" s="124" t="str">
        <f t="shared" si="109"/>
        <v/>
      </c>
      <c r="AD745" s="124" t="str">
        <f t="shared" si="110"/>
        <v/>
      </c>
      <c r="AE745" s="124" t="str">
        <f t="shared" si="111"/>
        <v/>
      </c>
      <c r="AF745" s="97"/>
      <c r="AG745" s="97"/>
      <c r="AH745" s="97"/>
      <c r="AI745" s="97"/>
      <c r="AJ745" s="97"/>
      <c r="AK745" s="97"/>
      <c r="AM745" s="101">
        <v>1</v>
      </c>
    </row>
    <row r="746" spans="1:39" ht="15.75" customHeight="1" x14ac:dyDescent="0.25">
      <c r="A746" s="97" t="s">
        <v>171</v>
      </c>
      <c r="B746" s="97" t="s">
        <v>1163</v>
      </c>
      <c r="C746" s="97" t="s">
        <v>1164</v>
      </c>
      <c r="D746" s="97" t="s">
        <v>301</v>
      </c>
      <c r="E746" s="97" t="s">
        <v>266</v>
      </c>
      <c r="F746" s="122">
        <v>1</v>
      </c>
      <c r="G746" s="122">
        <v>0</v>
      </c>
      <c r="H746" s="122">
        <v>3</v>
      </c>
      <c r="I746" s="97"/>
      <c r="J746" s="97" t="s">
        <v>1164</v>
      </c>
      <c r="K746" s="97"/>
      <c r="L746" s="97" t="s">
        <v>1165</v>
      </c>
      <c r="M746" s="97" t="s">
        <v>1164</v>
      </c>
      <c r="N746" s="97" t="s">
        <v>542</v>
      </c>
      <c r="O746" s="97" t="s">
        <v>1166</v>
      </c>
      <c r="P746" s="97"/>
      <c r="Q746" s="97"/>
      <c r="R746" s="124">
        <f t="shared" si="98"/>
        <v>0</v>
      </c>
      <c r="S746" s="124">
        <f t="shared" si="99"/>
        <v>0</v>
      </c>
      <c r="T746" s="124">
        <f t="shared" si="100"/>
        <v>0</v>
      </c>
      <c r="U746" s="124">
        <f t="shared" si="101"/>
        <v>0</v>
      </c>
      <c r="V746" s="124">
        <f t="shared" si="102"/>
        <v>0</v>
      </c>
      <c r="W746" s="124">
        <f t="shared" si="103"/>
        <v>0</v>
      </c>
      <c r="X746" s="124">
        <f t="shared" si="104"/>
        <v>0</v>
      </c>
      <c r="Y746" s="124">
        <f t="shared" si="105"/>
        <v>0</v>
      </c>
      <c r="Z746" s="124">
        <f t="shared" si="106"/>
        <v>0</v>
      </c>
      <c r="AA746" s="124">
        <f t="shared" si="107"/>
        <v>0</v>
      </c>
      <c r="AB746" s="124" t="str">
        <f t="shared" si="108"/>
        <v/>
      </c>
      <c r="AC746" s="124" t="str">
        <f t="shared" si="109"/>
        <v/>
      </c>
      <c r="AD746" s="124" t="str">
        <f t="shared" si="110"/>
        <v/>
      </c>
      <c r="AE746" s="124" t="str">
        <f t="shared" si="111"/>
        <v/>
      </c>
      <c r="AF746" s="97"/>
      <c r="AG746" s="97"/>
      <c r="AH746" s="97"/>
      <c r="AI746" s="97"/>
      <c r="AJ746" s="97"/>
      <c r="AK746" s="97"/>
      <c r="AM746" s="101">
        <v>1</v>
      </c>
    </row>
    <row r="747" spans="1:39" ht="15.75" customHeight="1" x14ac:dyDescent="0.25">
      <c r="A747" s="97" t="s">
        <v>171</v>
      </c>
      <c r="B747" s="97" t="s">
        <v>1167</v>
      </c>
      <c r="C747" s="97" t="s">
        <v>1145</v>
      </c>
      <c r="D747" s="97" t="s">
        <v>301</v>
      </c>
      <c r="E747" s="97" t="s">
        <v>266</v>
      </c>
      <c r="F747" s="122">
        <v>1</v>
      </c>
      <c r="G747" s="122">
        <v>0</v>
      </c>
      <c r="H747" s="122">
        <v>3</v>
      </c>
      <c r="I747" s="97"/>
      <c r="J747" s="97" t="s">
        <v>1145</v>
      </c>
      <c r="K747" s="97"/>
      <c r="L747" s="97" t="s">
        <v>1168</v>
      </c>
      <c r="M747" s="97" t="s">
        <v>1145</v>
      </c>
      <c r="N747" s="97" t="s">
        <v>1146</v>
      </c>
      <c r="O747" s="97" t="s">
        <v>1147</v>
      </c>
      <c r="P747" s="97"/>
      <c r="Q747" s="97"/>
      <c r="R747" s="124">
        <f t="shared" si="98"/>
        <v>0</v>
      </c>
      <c r="S747" s="124">
        <f t="shared" si="99"/>
        <v>0</v>
      </c>
      <c r="T747" s="124">
        <f t="shared" si="100"/>
        <v>0</v>
      </c>
      <c r="U747" s="124">
        <f t="shared" si="101"/>
        <v>0</v>
      </c>
      <c r="V747" s="124">
        <f t="shared" si="102"/>
        <v>0</v>
      </c>
      <c r="W747" s="124">
        <f t="shared" si="103"/>
        <v>0</v>
      </c>
      <c r="X747" s="124">
        <f t="shared" si="104"/>
        <v>0</v>
      </c>
      <c r="Y747" s="124">
        <f t="shared" si="105"/>
        <v>0</v>
      </c>
      <c r="Z747" s="124">
        <f t="shared" si="106"/>
        <v>0</v>
      </c>
      <c r="AA747" s="124">
        <f t="shared" si="107"/>
        <v>0</v>
      </c>
      <c r="AB747" s="124" t="str">
        <f t="shared" si="108"/>
        <v/>
      </c>
      <c r="AC747" s="124" t="str">
        <f t="shared" si="109"/>
        <v/>
      </c>
      <c r="AD747" s="124" t="str">
        <f t="shared" si="110"/>
        <v/>
      </c>
      <c r="AE747" s="124" t="str">
        <f t="shared" si="111"/>
        <v/>
      </c>
      <c r="AF747" s="97"/>
      <c r="AG747" s="97"/>
      <c r="AH747" s="97"/>
      <c r="AI747" s="97"/>
      <c r="AJ747" s="97"/>
      <c r="AK747" s="97"/>
      <c r="AM747" s="101">
        <v>1</v>
      </c>
    </row>
    <row r="748" spans="1:39" ht="15.75" customHeight="1" x14ac:dyDescent="0.25">
      <c r="A748" s="97" t="s">
        <v>171</v>
      </c>
      <c r="B748" s="97" t="s">
        <v>1169</v>
      </c>
      <c r="C748" s="97" t="s">
        <v>1170</v>
      </c>
      <c r="D748" s="97" t="s">
        <v>301</v>
      </c>
      <c r="E748" s="97" t="s">
        <v>266</v>
      </c>
      <c r="F748" s="122">
        <v>2</v>
      </c>
      <c r="G748" s="122">
        <v>0</v>
      </c>
      <c r="H748" s="122">
        <v>2</v>
      </c>
      <c r="I748" s="97"/>
      <c r="J748" s="97" t="s">
        <v>1170</v>
      </c>
      <c r="K748" s="97"/>
      <c r="L748" s="97" t="s">
        <v>1171</v>
      </c>
      <c r="M748" s="97" t="s">
        <v>1170</v>
      </c>
      <c r="N748" s="97" t="s">
        <v>1151</v>
      </c>
      <c r="O748" s="97"/>
      <c r="P748" s="97"/>
      <c r="Q748" s="97"/>
      <c r="R748" s="124">
        <f t="shared" si="98"/>
        <v>0</v>
      </c>
      <c r="S748" s="124">
        <f t="shared" si="99"/>
        <v>0</v>
      </c>
      <c r="T748" s="124">
        <f t="shared" si="100"/>
        <v>0</v>
      </c>
      <c r="U748" s="124">
        <f t="shared" si="101"/>
        <v>0</v>
      </c>
      <c r="V748" s="124">
        <f t="shared" si="102"/>
        <v>0</v>
      </c>
      <c r="W748" s="124">
        <f t="shared" si="103"/>
        <v>0</v>
      </c>
      <c r="X748" s="124">
        <f t="shared" si="104"/>
        <v>0</v>
      </c>
      <c r="Y748" s="124">
        <f t="shared" si="105"/>
        <v>0</v>
      </c>
      <c r="Z748" s="124">
        <f t="shared" si="106"/>
        <v>0</v>
      </c>
      <c r="AA748" s="124">
        <f t="shared" si="107"/>
        <v>0</v>
      </c>
      <c r="AB748" s="124" t="str">
        <f t="shared" si="108"/>
        <v/>
      </c>
      <c r="AC748" s="124" t="str">
        <f t="shared" si="109"/>
        <v/>
      </c>
      <c r="AD748" s="124" t="str">
        <f t="shared" si="110"/>
        <v/>
      </c>
      <c r="AE748" s="124" t="str">
        <f t="shared" si="111"/>
        <v/>
      </c>
      <c r="AF748" s="97"/>
      <c r="AG748" s="97"/>
      <c r="AH748" s="97"/>
      <c r="AI748" s="97"/>
      <c r="AJ748" s="97"/>
      <c r="AK748" s="97"/>
      <c r="AM748" s="101">
        <v>1</v>
      </c>
    </row>
    <row r="749" spans="1:39" ht="15.75" customHeight="1" x14ac:dyDescent="0.25">
      <c r="A749" s="97" t="s">
        <v>171</v>
      </c>
      <c r="B749" s="97" t="s">
        <v>1172</v>
      </c>
      <c r="C749" s="97" t="s">
        <v>1155</v>
      </c>
      <c r="D749" s="97" t="s">
        <v>301</v>
      </c>
      <c r="E749" s="97" t="s">
        <v>266</v>
      </c>
      <c r="F749" s="122">
        <v>2</v>
      </c>
      <c r="G749" s="122">
        <v>0</v>
      </c>
      <c r="H749" s="122">
        <v>2</v>
      </c>
      <c r="I749" s="97"/>
      <c r="J749" s="97" t="s">
        <v>1155</v>
      </c>
      <c r="K749" s="97"/>
      <c r="L749" s="97" t="s">
        <v>1173</v>
      </c>
      <c r="M749" s="97" t="s">
        <v>1155</v>
      </c>
      <c r="N749" s="97" t="s">
        <v>298</v>
      </c>
      <c r="O749" s="97"/>
      <c r="P749" s="97"/>
      <c r="Q749" s="97"/>
      <c r="R749" s="124">
        <f t="shared" si="98"/>
        <v>0</v>
      </c>
      <c r="S749" s="124">
        <f t="shared" si="99"/>
        <v>0</v>
      </c>
      <c r="T749" s="124">
        <f t="shared" si="100"/>
        <v>0</v>
      </c>
      <c r="U749" s="124">
        <f t="shared" si="101"/>
        <v>0</v>
      </c>
      <c r="V749" s="124">
        <f t="shared" si="102"/>
        <v>0</v>
      </c>
      <c r="W749" s="124">
        <f t="shared" si="103"/>
        <v>0</v>
      </c>
      <c r="X749" s="124">
        <f t="shared" si="104"/>
        <v>0</v>
      </c>
      <c r="Y749" s="124">
        <f t="shared" si="105"/>
        <v>0</v>
      </c>
      <c r="Z749" s="124">
        <f t="shared" si="106"/>
        <v>0</v>
      </c>
      <c r="AA749" s="124">
        <f t="shared" si="107"/>
        <v>0</v>
      </c>
      <c r="AB749" s="124" t="str">
        <f t="shared" si="108"/>
        <v/>
      </c>
      <c r="AC749" s="124" t="str">
        <f t="shared" si="109"/>
        <v/>
      </c>
      <c r="AD749" s="124" t="str">
        <f t="shared" si="110"/>
        <v/>
      </c>
      <c r="AE749" s="124" t="str">
        <f t="shared" si="111"/>
        <v/>
      </c>
      <c r="AF749" s="97"/>
      <c r="AG749" s="97"/>
      <c r="AH749" s="97"/>
      <c r="AI749" s="97"/>
      <c r="AJ749" s="97"/>
      <c r="AK749" s="97"/>
      <c r="AM749" s="101">
        <v>1</v>
      </c>
    </row>
    <row r="750" spans="1:39" ht="15.75" customHeight="1" x14ac:dyDescent="0.25">
      <c r="A750" s="97" t="s">
        <v>171</v>
      </c>
      <c r="B750" s="97" t="s">
        <v>1174</v>
      </c>
      <c r="C750" s="97" t="s">
        <v>755</v>
      </c>
      <c r="D750" s="97" t="s">
        <v>301</v>
      </c>
      <c r="E750" s="97" t="s">
        <v>266</v>
      </c>
      <c r="F750" s="122">
        <v>3</v>
      </c>
      <c r="G750" s="122">
        <v>0</v>
      </c>
      <c r="H750" s="122">
        <v>2</v>
      </c>
      <c r="I750" s="97"/>
      <c r="J750" s="97" t="s">
        <v>755</v>
      </c>
      <c r="K750" s="97"/>
      <c r="L750" s="97" t="s">
        <v>1175</v>
      </c>
      <c r="M750" s="97" t="s">
        <v>755</v>
      </c>
      <c r="N750" s="97"/>
      <c r="O750" s="97"/>
      <c r="P750" s="97"/>
      <c r="Q750" s="97"/>
      <c r="R750" s="124">
        <f t="shared" si="98"/>
        <v>0</v>
      </c>
      <c r="S750" s="124">
        <f t="shared" si="99"/>
        <v>0</v>
      </c>
      <c r="T750" s="124">
        <f t="shared" si="100"/>
        <v>0</v>
      </c>
      <c r="U750" s="124">
        <f t="shared" si="101"/>
        <v>0</v>
      </c>
      <c r="V750" s="124">
        <f t="shared" si="102"/>
        <v>0</v>
      </c>
      <c r="W750" s="124">
        <f t="shared" si="103"/>
        <v>0</v>
      </c>
      <c r="X750" s="124">
        <f t="shared" si="104"/>
        <v>0</v>
      </c>
      <c r="Y750" s="124">
        <f t="shared" si="105"/>
        <v>0</v>
      </c>
      <c r="Z750" s="124">
        <f t="shared" si="106"/>
        <v>0</v>
      </c>
      <c r="AA750" s="124">
        <f t="shared" si="107"/>
        <v>0</v>
      </c>
      <c r="AB750" s="124" t="str">
        <f t="shared" si="108"/>
        <v/>
      </c>
      <c r="AC750" s="124" t="str">
        <f t="shared" si="109"/>
        <v/>
      </c>
      <c r="AD750" s="124" t="str">
        <f t="shared" si="110"/>
        <v/>
      </c>
      <c r="AE750" s="124" t="str">
        <f t="shared" si="111"/>
        <v/>
      </c>
      <c r="AF750" s="97"/>
      <c r="AG750" s="97"/>
      <c r="AH750" s="97"/>
      <c r="AI750" s="97"/>
      <c r="AJ750" s="97"/>
      <c r="AK750" s="97"/>
      <c r="AM750" s="101">
        <v>1</v>
      </c>
    </row>
    <row r="751" spans="1:39" ht="15.75" customHeight="1" x14ac:dyDescent="0.25">
      <c r="A751" s="97" t="s">
        <v>173</v>
      </c>
      <c r="B751" s="97" t="s">
        <v>1176</v>
      </c>
      <c r="C751" s="97" t="s">
        <v>1138</v>
      </c>
      <c r="D751" s="97" t="s">
        <v>265</v>
      </c>
      <c r="E751" s="97" t="s">
        <v>266</v>
      </c>
      <c r="F751" s="122">
        <v>1</v>
      </c>
      <c r="G751" s="122">
        <v>3</v>
      </c>
      <c r="H751" s="122">
        <v>0</v>
      </c>
      <c r="I751" s="97" t="s">
        <v>1138</v>
      </c>
      <c r="J751" s="97"/>
      <c r="K751" s="97" t="s">
        <v>1139</v>
      </c>
      <c r="L751" s="97"/>
      <c r="M751" s="97" t="s">
        <v>1138</v>
      </c>
      <c r="N751" s="97" t="s">
        <v>739</v>
      </c>
      <c r="O751" s="97" t="s">
        <v>1140</v>
      </c>
      <c r="P751" s="97" t="s">
        <v>740</v>
      </c>
      <c r="Q751" s="97" t="s">
        <v>1141</v>
      </c>
      <c r="R751" s="124">
        <f t="shared" si="98"/>
        <v>0</v>
      </c>
      <c r="S751" s="124">
        <f t="shared" si="99"/>
        <v>0</v>
      </c>
      <c r="T751" s="124">
        <f t="shared" si="100"/>
        <v>0</v>
      </c>
      <c r="U751" s="124">
        <f t="shared" si="101"/>
        <v>0</v>
      </c>
      <c r="V751" s="124">
        <f t="shared" si="102"/>
        <v>0</v>
      </c>
      <c r="W751" s="124">
        <f t="shared" si="103"/>
        <v>0</v>
      </c>
      <c r="X751" s="124">
        <f t="shared" si="104"/>
        <v>0</v>
      </c>
      <c r="Y751" s="124">
        <f t="shared" si="105"/>
        <v>0</v>
      </c>
      <c r="Z751" s="124">
        <f t="shared" si="106"/>
        <v>0</v>
      </c>
      <c r="AA751" s="124">
        <f t="shared" si="107"/>
        <v>0</v>
      </c>
      <c r="AB751" s="124" t="str">
        <f t="shared" si="108"/>
        <v/>
      </c>
      <c r="AC751" s="124" t="str">
        <f t="shared" si="109"/>
        <v/>
      </c>
      <c r="AD751" s="124" t="str">
        <f t="shared" si="110"/>
        <v/>
      </c>
      <c r="AE751" s="124" t="str">
        <f t="shared" si="111"/>
        <v/>
      </c>
      <c r="AF751" s="97"/>
      <c r="AG751" s="97"/>
      <c r="AH751" s="97"/>
      <c r="AI751" s="97"/>
      <c r="AJ751" s="97"/>
      <c r="AK751" s="97"/>
      <c r="AM751" s="101">
        <v>1</v>
      </c>
    </row>
    <row r="752" spans="1:39" ht="15.75" customHeight="1" x14ac:dyDescent="0.25">
      <c r="A752" s="97" t="s">
        <v>173</v>
      </c>
      <c r="B752" s="97" t="s">
        <v>1177</v>
      </c>
      <c r="C752" s="97" t="s">
        <v>1143</v>
      </c>
      <c r="D752" s="97" t="s">
        <v>265</v>
      </c>
      <c r="E752" s="97" t="s">
        <v>266</v>
      </c>
      <c r="F752" s="122">
        <v>1</v>
      </c>
      <c r="G752" s="122">
        <v>3</v>
      </c>
      <c r="H752" s="122">
        <v>0</v>
      </c>
      <c r="I752" s="97" t="s">
        <v>1143</v>
      </c>
      <c r="J752" s="97"/>
      <c r="K752" s="97" t="s">
        <v>1144</v>
      </c>
      <c r="L752" s="97"/>
      <c r="M752" s="97" t="s">
        <v>1143</v>
      </c>
      <c r="N752" s="97" t="s">
        <v>542</v>
      </c>
      <c r="O752" s="97" t="s">
        <v>1145</v>
      </c>
      <c r="P752" s="97" t="s">
        <v>1146</v>
      </c>
      <c r="Q752" s="97" t="s">
        <v>1147</v>
      </c>
      <c r="R752" s="124">
        <f t="shared" si="98"/>
        <v>0</v>
      </c>
      <c r="S752" s="124">
        <f t="shared" si="99"/>
        <v>0</v>
      </c>
      <c r="T752" s="124">
        <f t="shared" si="100"/>
        <v>0</v>
      </c>
      <c r="U752" s="124">
        <f t="shared" si="101"/>
        <v>0</v>
      </c>
      <c r="V752" s="124">
        <f t="shared" si="102"/>
        <v>0</v>
      </c>
      <c r="W752" s="124">
        <f t="shared" si="103"/>
        <v>0</v>
      </c>
      <c r="X752" s="124">
        <f t="shared" si="104"/>
        <v>0</v>
      </c>
      <c r="Y752" s="124">
        <f t="shared" si="105"/>
        <v>0</v>
      </c>
      <c r="Z752" s="124">
        <f t="shared" si="106"/>
        <v>0</v>
      </c>
      <c r="AA752" s="124">
        <f t="shared" si="107"/>
        <v>0</v>
      </c>
      <c r="AB752" s="124" t="str">
        <f t="shared" si="108"/>
        <v/>
      </c>
      <c r="AC752" s="124" t="str">
        <f t="shared" si="109"/>
        <v/>
      </c>
      <c r="AD752" s="124" t="str">
        <f t="shared" si="110"/>
        <v/>
      </c>
      <c r="AE752" s="124" t="str">
        <f t="shared" si="111"/>
        <v/>
      </c>
      <c r="AF752" s="97"/>
      <c r="AG752" s="97"/>
      <c r="AH752" s="97"/>
      <c r="AI752" s="97"/>
      <c r="AJ752" s="97"/>
      <c r="AK752" s="97"/>
      <c r="AM752" s="101">
        <v>1</v>
      </c>
    </row>
    <row r="753" spans="1:39" ht="15.75" customHeight="1" x14ac:dyDescent="0.25">
      <c r="A753" s="97" t="s">
        <v>173</v>
      </c>
      <c r="B753" s="97" t="s">
        <v>1178</v>
      </c>
      <c r="C753" s="97" t="s">
        <v>1149</v>
      </c>
      <c r="D753" s="97" t="s">
        <v>265</v>
      </c>
      <c r="E753" s="97" t="s">
        <v>266</v>
      </c>
      <c r="F753" s="122">
        <v>2</v>
      </c>
      <c r="G753" s="122">
        <v>2</v>
      </c>
      <c r="H753" s="122">
        <v>0</v>
      </c>
      <c r="I753" s="97" t="s">
        <v>1149</v>
      </c>
      <c r="J753" s="97"/>
      <c r="K753" s="97" t="s">
        <v>1150</v>
      </c>
      <c r="L753" s="97"/>
      <c r="M753" s="97" t="s">
        <v>1149</v>
      </c>
      <c r="N753" s="97" t="s">
        <v>1151</v>
      </c>
      <c r="O753" s="97"/>
      <c r="P753" s="97"/>
      <c r="Q753" s="97"/>
      <c r="R753" s="124">
        <f t="shared" ref="R753:R816" si="112">IF($A753="","",--AND($A753=$B$4,$E753="POS",OR($D753="COMMUN",$D753="PRO")))</f>
        <v>0</v>
      </c>
      <c r="S753" s="124">
        <f t="shared" ref="S753:S816" si="113">IF($A753="","",--AND($A753=$B$4,$E753="POS",OR($D753="COMMUN",$D753="CFA")))</f>
        <v>0</v>
      </c>
      <c r="T753" s="124">
        <f t="shared" ref="T753:T816" si="114">IF($R753="","",--OR(AND($M753&lt;&gt;"",ISNUMBER(SEARCH(LOWER($M753),LOWER($B$9)))),AND($N753&lt;&gt;"",ISNUMBER(SEARCH(LOWER($N753),LOWER($B$9)))),AND($O753&lt;&gt;"",ISNUMBER(SEARCH(LOWER($O753),LOWER($B$9)))),AND($P753&lt;&gt;"",ISNUMBER(SEARCH(LOWER($P753),LOWER($B$9)))),AND($Q753&lt;&gt;"",ISNUMBER(SEARCH(LOWER($Q753),LOWER($B$9))))))</f>
        <v>0</v>
      </c>
      <c r="U753" s="124">
        <f t="shared" ref="U753:U816" si="115">IF($R753="","",--OR(AND($M753&lt;&gt;"",ISNUMBER(SEARCH(LOWER($M753),LOWER($B$9&amp;" "&amp;$B$14)))),AND($N753&lt;&gt;"",ISNUMBER(SEARCH(LOWER($N753),LOWER($B$9&amp;" "&amp;$B$14)))),AND($O753&lt;&gt;"",ISNUMBER(SEARCH(LOWER($O753),LOWER($B$9&amp;" "&amp;$B$14)))),AND($P753&lt;&gt;"",ISNUMBER(SEARCH(LOWER($P753),LOWER($B$9&amp;" "&amp;$B$14)))),AND($Q753&lt;&gt;"",ISNUMBER(SEARCH(LOWER($Q753),LOWER($B$9&amp;" "&amp;$B$14))))))</f>
        <v>0</v>
      </c>
      <c r="V753" s="124">
        <f t="shared" ref="V753:V816" si="116">IF($S753="","",--OR(AND($M753&lt;&gt;"",ISNUMBER(SEARCH(LOWER($M753),LOWER($D$9)))),AND($N753&lt;&gt;"",ISNUMBER(SEARCH(LOWER($N753),LOWER($D$9)))),AND($O753&lt;&gt;"",ISNUMBER(SEARCH(LOWER($O753),LOWER($D$9)))),AND($P753&lt;&gt;"",ISNUMBER(SEARCH(LOWER($P753),LOWER($D$9)))),AND($Q753&lt;&gt;"",ISNUMBER(SEARCH(LOWER($Q753),LOWER($D$9))))))</f>
        <v>0</v>
      </c>
      <c r="W753" s="124">
        <f t="shared" ref="W753:W816" si="117">IF($S753="","",--OR(AND($M753&lt;&gt;"",ISNUMBER(SEARCH(LOWER($M753),LOWER($D$9&amp;" "&amp;$D$14)))),AND($N753&lt;&gt;"",ISNUMBER(SEARCH(LOWER($N753),LOWER($D$9&amp;" "&amp;$D$14)))),AND($O753&lt;&gt;"",ISNUMBER(SEARCH(LOWER($O753),LOWER($D$9&amp;" "&amp;$D$14)))),AND($P753&lt;&gt;"",ISNUMBER(SEARCH(LOWER($P753),LOWER($D$9&amp;" "&amp;$D$14)))),AND($Q753&lt;&gt;"",ISNUMBER(SEARCH(LOWER($Q753),LOWER($D$9&amp;" "&amp;$D$14))))))</f>
        <v>0</v>
      </c>
      <c r="X753" s="124">
        <f t="shared" ref="X753:X816" si="118">IF($R753="","",$R753*$T753*$G753)</f>
        <v>0</v>
      </c>
      <c r="Y753" s="124">
        <f t="shared" ref="Y753:Y816" si="119">IF($R753="","",$R753*$U753*$G753)</f>
        <v>0</v>
      </c>
      <c r="Z753" s="124">
        <f t="shared" ref="Z753:Z816" si="120">IF($S753="","",$S753*$V753*$H753)</f>
        <v>0</v>
      </c>
      <c r="AA753" s="124">
        <f t="shared" ref="AA753:AA816" si="121">IF($S753="","",$S753*$W753*$H753)</f>
        <v>0</v>
      </c>
      <c r="AB753" s="124" t="str">
        <f t="shared" ref="AB753:AB816" si="122">IF(AND($R753=1,$T753=0),$F753*10000+ROW(),"")</f>
        <v/>
      </c>
      <c r="AC753" s="124" t="str">
        <f t="shared" ref="AC753:AC816" si="123">IF(AND($R753=1,$U753=0),$F753*10000+ROW(),"")</f>
        <v/>
      </c>
      <c r="AD753" s="124" t="str">
        <f t="shared" ref="AD753:AD816" si="124">IF(AND($S753=1,$V753=0),$F753*10000+ROW(),"")</f>
        <v/>
      </c>
      <c r="AE753" s="124" t="str">
        <f t="shared" ref="AE753:AE816" si="125">IF(AND($S753=1,$W753=0),$F753*10000+ROW(),"")</f>
        <v/>
      </c>
      <c r="AF753" s="97"/>
      <c r="AG753" s="97"/>
      <c r="AH753" s="97"/>
      <c r="AI753" s="97"/>
      <c r="AJ753" s="97"/>
      <c r="AK753" s="97"/>
      <c r="AM753" s="101">
        <v>1</v>
      </c>
    </row>
    <row r="754" spans="1:39" ht="15.75" customHeight="1" x14ac:dyDescent="0.25">
      <c r="A754" s="97" t="s">
        <v>173</v>
      </c>
      <c r="B754" s="97" t="s">
        <v>1179</v>
      </c>
      <c r="C754" s="97" t="s">
        <v>1153</v>
      </c>
      <c r="D754" s="97" t="s">
        <v>265</v>
      </c>
      <c r="E754" s="97" t="s">
        <v>266</v>
      </c>
      <c r="F754" s="122">
        <v>2</v>
      </c>
      <c r="G754" s="122">
        <v>2</v>
      </c>
      <c r="H754" s="122">
        <v>0</v>
      </c>
      <c r="I754" s="97" t="s">
        <v>1153</v>
      </c>
      <c r="J754" s="97"/>
      <c r="K754" s="97" t="s">
        <v>1154</v>
      </c>
      <c r="L754" s="97"/>
      <c r="M754" s="97" t="s">
        <v>1153</v>
      </c>
      <c r="N754" s="97" t="s">
        <v>1155</v>
      </c>
      <c r="O754" s="97" t="s">
        <v>1156</v>
      </c>
      <c r="P754" s="97" t="s">
        <v>1157</v>
      </c>
      <c r="Q754" s="97" t="s">
        <v>298</v>
      </c>
      <c r="R754" s="124">
        <f t="shared" si="112"/>
        <v>0</v>
      </c>
      <c r="S754" s="124">
        <f t="shared" si="113"/>
        <v>0</v>
      </c>
      <c r="T754" s="124">
        <f t="shared" si="114"/>
        <v>0</v>
      </c>
      <c r="U754" s="124">
        <f t="shared" si="115"/>
        <v>0</v>
      </c>
      <c r="V754" s="124">
        <f t="shared" si="116"/>
        <v>0</v>
      </c>
      <c r="W754" s="124">
        <f t="shared" si="117"/>
        <v>0</v>
      </c>
      <c r="X754" s="124">
        <f t="shared" si="118"/>
        <v>0</v>
      </c>
      <c r="Y754" s="124">
        <f t="shared" si="119"/>
        <v>0</v>
      </c>
      <c r="Z754" s="124">
        <f t="shared" si="120"/>
        <v>0</v>
      </c>
      <c r="AA754" s="124">
        <f t="shared" si="121"/>
        <v>0</v>
      </c>
      <c r="AB754" s="124" t="str">
        <f t="shared" si="122"/>
        <v/>
      </c>
      <c r="AC754" s="124" t="str">
        <f t="shared" si="123"/>
        <v/>
      </c>
      <c r="AD754" s="124" t="str">
        <f t="shared" si="124"/>
        <v/>
      </c>
      <c r="AE754" s="124" t="str">
        <f t="shared" si="125"/>
        <v/>
      </c>
      <c r="AF754" s="97"/>
      <c r="AG754" s="97"/>
      <c r="AH754" s="97"/>
      <c r="AI754" s="97"/>
      <c r="AJ754" s="97"/>
      <c r="AK754" s="97"/>
      <c r="AM754" s="101">
        <v>1</v>
      </c>
    </row>
    <row r="755" spans="1:39" ht="15.75" customHeight="1" x14ac:dyDescent="0.25">
      <c r="A755" s="97" t="s">
        <v>173</v>
      </c>
      <c r="B755" s="97" t="s">
        <v>1180</v>
      </c>
      <c r="C755" s="97" t="s">
        <v>1159</v>
      </c>
      <c r="D755" s="97" t="s">
        <v>265</v>
      </c>
      <c r="E755" s="97" t="s">
        <v>266</v>
      </c>
      <c r="F755" s="122">
        <v>3</v>
      </c>
      <c r="G755" s="122">
        <v>2</v>
      </c>
      <c r="H755" s="122">
        <v>0</v>
      </c>
      <c r="I755" s="97" t="s">
        <v>1159</v>
      </c>
      <c r="J755" s="97"/>
      <c r="K755" s="97" t="s">
        <v>1160</v>
      </c>
      <c r="L755" s="97"/>
      <c r="M755" s="97" t="s">
        <v>1159</v>
      </c>
      <c r="N755" s="97" t="s">
        <v>1161</v>
      </c>
      <c r="O755" s="97" t="s">
        <v>755</v>
      </c>
      <c r="P755" s="97" t="s">
        <v>1162</v>
      </c>
      <c r="Q755" s="97"/>
      <c r="R755" s="124">
        <f t="shared" si="112"/>
        <v>0</v>
      </c>
      <c r="S755" s="124">
        <f t="shared" si="113"/>
        <v>0</v>
      </c>
      <c r="T755" s="124">
        <f t="shared" si="114"/>
        <v>0</v>
      </c>
      <c r="U755" s="124">
        <f t="shared" si="115"/>
        <v>0</v>
      </c>
      <c r="V755" s="124">
        <f t="shared" si="116"/>
        <v>0</v>
      </c>
      <c r="W755" s="124">
        <f t="shared" si="117"/>
        <v>0</v>
      </c>
      <c r="X755" s="124">
        <f t="shared" si="118"/>
        <v>0</v>
      </c>
      <c r="Y755" s="124">
        <f t="shared" si="119"/>
        <v>0</v>
      </c>
      <c r="Z755" s="124">
        <f t="shared" si="120"/>
        <v>0</v>
      </c>
      <c r="AA755" s="124">
        <f t="shared" si="121"/>
        <v>0</v>
      </c>
      <c r="AB755" s="124" t="str">
        <f t="shared" si="122"/>
        <v/>
      </c>
      <c r="AC755" s="124" t="str">
        <f t="shared" si="123"/>
        <v/>
      </c>
      <c r="AD755" s="124" t="str">
        <f t="shared" si="124"/>
        <v/>
      </c>
      <c r="AE755" s="124" t="str">
        <f t="shared" si="125"/>
        <v/>
      </c>
      <c r="AF755" s="97"/>
      <c r="AG755" s="97"/>
      <c r="AH755" s="97"/>
      <c r="AI755" s="97"/>
      <c r="AJ755" s="97"/>
      <c r="AK755" s="97"/>
      <c r="AM755" s="101">
        <v>1</v>
      </c>
    </row>
    <row r="756" spans="1:39" ht="15.75" customHeight="1" x14ac:dyDescent="0.25">
      <c r="A756" s="97" t="s">
        <v>173</v>
      </c>
      <c r="B756" s="97" t="s">
        <v>1181</v>
      </c>
      <c r="C756" s="97" t="s">
        <v>1164</v>
      </c>
      <c r="D756" s="97" t="s">
        <v>301</v>
      </c>
      <c r="E756" s="97" t="s">
        <v>266</v>
      </c>
      <c r="F756" s="122">
        <v>1</v>
      </c>
      <c r="G756" s="122">
        <v>0</v>
      </c>
      <c r="H756" s="122">
        <v>3</v>
      </c>
      <c r="I756" s="97"/>
      <c r="J756" s="97" t="s">
        <v>1164</v>
      </c>
      <c r="K756" s="97"/>
      <c r="L756" s="97" t="s">
        <v>1165</v>
      </c>
      <c r="M756" s="97" t="s">
        <v>1164</v>
      </c>
      <c r="N756" s="97" t="s">
        <v>542</v>
      </c>
      <c r="O756" s="97" t="s">
        <v>1166</v>
      </c>
      <c r="P756" s="97"/>
      <c r="Q756" s="97"/>
      <c r="R756" s="124">
        <f t="shared" si="112"/>
        <v>0</v>
      </c>
      <c r="S756" s="124">
        <f t="shared" si="113"/>
        <v>0</v>
      </c>
      <c r="T756" s="124">
        <f t="shared" si="114"/>
        <v>0</v>
      </c>
      <c r="U756" s="124">
        <f t="shared" si="115"/>
        <v>0</v>
      </c>
      <c r="V756" s="124">
        <f t="shared" si="116"/>
        <v>0</v>
      </c>
      <c r="W756" s="124">
        <f t="shared" si="117"/>
        <v>0</v>
      </c>
      <c r="X756" s="124">
        <f t="shared" si="118"/>
        <v>0</v>
      </c>
      <c r="Y756" s="124">
        <f t="shared" si="119"/>
        <v>0</v>
      </c>
      <c r="Z756" s="124">
        <f t="shared" si="120"/>
        <v>0</v>
      </c>
      <c r="AA756" s="124">
        <f t="shared" si="121"/>
        <v>0</v>
      </c>
      <c r="AB756" s="124" t="str">
        <f t="shared" si="122"/>
        <v/>
      </c>
      <c r="AC756" s="124" t="str">
        <f t="shared" si="123"/>
        <v/>
      </c>
      <c r="AD756" s="124" t="str">
        <f t="shared" si="124"/>
        <v/>
      </c>
      <c r="AE756" s="124" t="str">
        <f t="shared" si="125"/>
        <v/>
      </c>
      <c r="AF756" s="97"/>
      <c r="AG756" s="97"/>
      <c r="AH756" s="97"/>
      <c r="AI756" s="97"/>
      <c r="AJ756" s="97"/>
      <c r="AK756" s="97"/>
      <c r="AM756" s="101">
        <v>1</v>
      </c>
    </row>
    <row r="757" spans="1:39" ht="15.75" customHeight="1" x14ac:dyDescent="0.25">
      <c r="A757" s="97" t="s">
        <v>173</v>
      </c>
      <c r="B757" s="97" t="s">
        <v>1182</v>
      </c>
      <c r="C757" s="97" t="s">
        <v>1145</v>
      </c>
      <c r="D757" s="97" t="s">
        <v>301</v>
      </c>
      <c r="E757" s="97" t="s">
        <v>266</v>
      </c>
      <c r="F757" s="122">
        <v>1</v>
      </c>
      <c r="G757" s="122">
        <v>0</v>
      </c>
      <c r="H757" s="122">
        <v>3</v>
      </c>
      <c r="I757" s="97"/>
      <c r="J757" s="97" t="s">
        <v>1145</v>
      </c>
      <c r="K757" s="97"/>
      <c r="L757" s="97" t="s">
        <v>1168</v>
      </c>
      <c r="M757" s="97" t="s">
        <v>1145</v>
      </c>
      <c r="N757" s="97" t="s">
        <v>1146</v>
      </c>
      <c r="O757" s="97" t="s">
        <v>1147</v>
      </c>
      <c r="P757" s="97"/>
      <c r="Q757" s="97"/>
      <c r="R757" s="124">
        <f t="shared" si="112"/>
        <v>0</v>
      </c>
      <c r="S757" s="124">
        <f t="shared" si="113"/>
        <v>0</v>
      </c>
      <c r="T757" s="124">
        <f t="shared" si="114"/>
        <v>0</v>
      </c>
      <c r="U757" s="124">
        <f t="shared" si="115"/>
        <v>0</v>
      </c>
      <c r="V757" s="124">
        <f t="shared" si="116"/>
        <v>0</v>
      </c>
      <c r="W757" s="124">
        <f t="shared" si="117"/>
        <v>0</v>
      </c>
      <c r="X757" s="124">
        <f t="shared" si="118"/>
        <v>0</v>
      </c>
      <c r="Y757" s="124">
        <f t="shared" si="119"/>
        <v>0</v>
      </c>
      <c r="Z757" s="124">
        <f t="shared" si="120"/>
        <v>0</v>
      </c>
      <c r="AA757" s="124">
        <f t="shared" si="121"/>
        <v>0</v>
      </c>
      <c r="AB757" s="124" t="str">
        <f t="shared" si="122"/>
        <v/>
      </c>
      <c r="AC757" s="124" t="str">
        <f t="shared" si="123"/>
        <v/>
      </c>
      <c r="AD757" s="124" t="str">
        <f t="shared" si="124"/>
        <v/>
      </c>
      <c r="AE757" s="124" t="str">
        <f t="shared" si="125"/>
        <v/>
      </c>
      <c r="AF757" s="97"/>
      <c r="AG757" s="97"/>
      <c r="AH757" s="97"/>
      <c r="AI757" s="97"/>
      <c r="AJ757" s="97"/>
      <c r="AK757" s="97"/>
      <c r="AM757" s="101">
        <v>1</v>
      </c>
    </row>
    <row r="758" spans="1:39" ht="15.75" customHeight="1" x14ac:dyDescent="0.25">
      <c r="A758" s="97" t="s">
        <v>173</v>
      </c>
      <c r="B758" s="97" t="s">
        <v>1183</v>
      </c>
      <c r="C758" s="97" t="s">
        <v>1170</v>
      </c>
      <c r="D758" s="97" t="s">
        <v>301</v>
      </c>
      <c r="E758" s="97" t="s">
        <v>266</v>
      </c>
      <c r="F758" s="122">
        <v>2</v>
      </c>
      <c r="G758" s="122">
        <v>0</v>
      </c>
      <c r="H758" s="122">
        <v>2</v>
      </c>
      <c r="I758" s="97"/>
      <c r="J758" s="97" t="s">
        <v>1170</v>
      </c>
      <c r="K758" s="97"/>
      <c r="L758" s="97" t="s">
        <v>1171</v>
      </c>
      <c r="M758" s="97" t="s">
        <v>1170</v>
      </c>
      <c r="N758" s="97" t="s">
        <v>1151</v>
      </c>
      <c r="O758" s="97"/>
      <c r="P758" s="97"/>
      <c r="Q758" s="97"/>
      <c r="R758" s="124">
        <f t="shared" si="112"/>
        <v>0</v>
      </c>
      <c r="S758" s="124">
        <f t="shared" si="113"/>
        <v>0</v>
      </c>
      <c r="T758" s="124">
        <f t="shared" si="114"/>
        <v>0</v>
      </c>
      <c r="U758" s="124">
        <f t="shared" si="115"/>
        <v>0</v>
      </c>
      <c r="V758" s="124">
        <f t="shared" si="116"/>
        <v>0</v>
      </c>
      <c r="W758" s="124">
        <f t="shared" si="117"/>
        <v>0</v>
      </c>
      <c r="X758" s="124">
        <f t="shared" si="118"/>
        <v>0</v>
      </c>
      <c r="Y758" s="124">
        <f t="shared" si="119"/>
        <v>0</v>
      </c>
      <c r="Z758" s="124">
        <f t="shared" si="120"/>
        <v>0</v>
      </c>
      <c r="AA758" s="124">
        <f t="shared" si="121"/>
        <v>0</v>
      </c>
      <c r="AB758" s="124" t="str">
        <f t="shared" si="122"/>
        <v/>
      </c>
      <c r="AC758" s="124" t="str">
        <f t="shared" si="123"/>
        <v/>
      </c>
      <c r="AD758" s="124" t="str">
        <f t="shared" si="124"/>
        <v/>
      </c>
      <c r="AE758" s="124" t="str">
        <f t="shared" si="125"/>
        <v/>
      </c>
      <c r="AF758" s="97"/>
      <c r="AG758" s="97"/>
      <c r="AH758" s="97"/>
      <c r="AI758" s="97"/>
      <c r="AJ758" s="97"/>
      <c r="AK758" s="97"/>
      <c r="AM758" s="101">
        <v>1</v>
      </c>
    </row>
    <row r="759" spans="1:39" ht="15.75" customHeight="1" x14ac:dyDescent="0.25">
      <c r="A759" s="97" t="s">
        <v>173</v>
      </c>
      <c r="B759" s="97" t="s">
        <v>1184</v>
      </c>
      <c r="C759" s="97" t="s">
        <v>1155</v>
      </c>
      <c r="D759" s="97" t="s">
        <v>301</v>
      </c>
      <c r="E759" s="97" t="s">
        <v>266</v>
      </c>
      <c r="F759" s="122">
        <v>2</v>
      </c>
      <c r="G759" s="122">
        <v>0</v>
      </c>
      <c r="H759" s="122">
        <v>2</v>
      </c>
      <c r="I759" s="97"/>
      <c r="J759" s="97" t="s">
        <v>1155</v>
      </c>
      <c r="K759" s="97"/>
      <c r="L759" s="97" t="s">
        <v>1173</v>
      </c>
      <c r="M759" s="97" t="s">
        <v>1155</v>
      </c>
      <c r="N759" s="97" t="s">
        <v>298</v>
      </c>
      <c r="O759" s="97"/>
      <c r="P759" s="97"/>
      <c r="Q759" s="97"/>
      <c r="R759" s="124">
        <f t="shared" si="112"/>
        <v>0</v>
      </c>
      <c r="S759" s="124">
        <f t="shared" si="113"/>
        <v>0</v>
      </c>
      <c r="T759" s="124">
        <f t="shared" si="114"/>
        <v>0</v>
      </c>
      <c r="U759" s="124">
        <f t="shared" si="115"/>
        <v>0</v>
      </c>
      <c r="V759" s="124">
        <f t="shared" si="116"/>
        <v>0</v>
      </c>
      <c r="W759" s="124">
        <f t="shared" si="117"/>
        <v>0</v>
      </c>
      <c r="X759" s="124">
        <f t="shared" si="118"/>
        <v>0</v>
      </c>
      <c r="Y759" s="124">
        <f t="shared" si="119"/>
        <v>0</v>
      </c>
      <c r="Z759" s="124">
        <f t="shared" si="120"/>
        <v>0</v>
      </c>
      <c r="AA759" s="124">
        <f t="shared" si="121"/>
        <v>0</v>
      </c>
      <c r="AB759" s="124" t="str">
        <f t="shared" si="122"/>
        <v/>
      </c>
      <c r="AC759" s="124" t="str">
        <f t="shared" si="123"/>
        <v/>
      </c>
      <c r="AD759" s="124" t="str">
        <f t="shared" si="124"/>
        <v/>
      </c>
      <c r="AE759" s="124" t="str">
        <f t="shared" si="125"/>
        <v/>
      </c>
      <c r="AF759" s="97"/>
      <c r="AG759" s="97"/>
      <c r="AH759" s="97"/>
      <c r="AI759" s="97"/>
      <c r="AJ759" s="97"/>
      <c r="AK759" s="97"/>
      <c r="AM759" s="101">
        <v>1</v>
      </c>
    </row>
    <row r="760" spans="1:39" ht="15.75" customHeight="1" x14ac:dyDescent="0.25">
      <c r="A760" s="97" t="s">
        <v>173</v>
      </c>
      <c r="B760" s="97" t="s">
        <v>1185</v>
      </c>
      <c r="C760" s="97" t="s">
        <v>755</v>
      </c>
      <c r="D760" s="97" t="s">
        <v>301</v>
      </c>
      <c r="E760" s="97" t="s">
        <v>266</v>
      </c>
      <c r="F760" s="122">
        <v>3</v>
      </c>
      <c r="G760" s="122">
        <v>0</v>
      </c>
      <c r="H760" s="122">
        <v>2</v>
      </c>
      <c r="I760" s="97"/>
      <c r="J760" s="97" t="s">
        <v>755</v>
      </c>
      <c r="K760" s="97"/>
      <c r="L760" s="97" t="s">
        <v>1175</v>
      </c>
      <c r="M760" s="97" t="s">
        <v>755</v>
      </c>
      <c r="N760" s="97"/>
      <c r="O760" s="97"/>
      <c r="P760" s="97"/>
      <c r="Q760" s="97"/>
      <c r="R760" s="124">
        <f t="shared" si="112"/>
        <v>0</v>
      </c>
      <c r="S760" s="124">
        <f t="shared" si="113"/>
        <v>0</v>
      </c>
      <c r="T760" s="124">
        <f t="shared" si="114"/>
        <v>0</v>
      </c>
      <c r="U760" s="124">
        <f t="shared" si="115"/>
        <v>0</v>
      </c>
      <c r="V760" s="124">
        <f t="shared" si="116"/>
        <v>0</v>
      </c>
      <c r="W760" s="124">
        <f t="shared" si="117"/>
        <v>0</v>
      </c>
      <c r="X760" s="124">
        <f t="shared" si="118"/>
        <v>0</v>
      </c>
      <c r="Y760" s="124">
        <f t="shared" si="119"/>
        <v>0</v>
      </c>
      <c r="Z760" s="124">
        <f t="shared" si="120"/>
        <v>0</v>
      </c>
      <c r="AA760" s="124">
        <f t="shared" si="121"/>
        <v>0</v>
      </c>
      <c r="AB760" s="124" t="str">
        <f t="shared" si="122"/>
        <v/>
      </c>
      <c r="AC760" s="124" t="str">
        <f t="shared" si="123"/>
        <v/>
      </c>
      <c r="AD760" s="124" t="str">
        <f t="shared" si="124"/>
        <v/>
      </c>
      <c r="AE760" s="124" t="str">
        <f t="shared" si="125"/>
        <v/>
      </c>
      <c r="AF760" s="97"/>
      <c r="AG760" s="97"/>
      <c r="AH760" s="97"/>
      <c r="AI760" s="97"/>
      <c r="AJ760" s="97"/>
      <c r="AK760" s="97"/>
      <c r="AM760" s="101">
        <v>1</v>
      </c>
    </row>
    <row r="761" spans="1:39" ht="15.75" customHeight="1" x14ac:dyDescent="0.25">
      <c r="A761" s="97" t="s">
        <v>174</v>
      </c>
      <c r="B761" s="97" t="s">
        <v>1186</v>
      </c>
      <c r="C761" s="97" t="s">
        <v>1138</v>
      </c>
      <c r="D761" s="97" t="s">
        <v>265</v>
      </c>
      <c r="E761" s="97" t="s">
        <v>266</v>
      </c>
      <c r="F761" s="122">
        <v>1</v>
      </c>
      <c r="G761" s="122">
        <v>3</v>
      </c>
      <c r="H761" s="122">
        <v>0</v>
      </c>
      <c r="I761" s="97" t="s">
        <v>1138</v>
      </c>
      <c r="J761" s="97"/>
      <c r="K761" s="97" t="s">
        <v>1139</v>
      </c>
      <c r="L761" s="97"/>
      <c r="M761" s="97" t="s">
        <v>1138</v>
      </c>
      <c r="N761" s="97" t="s">
        <v>739</v>
      </c>
      <c r="O761" s="97" t="s">
        <v>1140</v>
      </c>
      <c r="P761" s="97" t="s">
        <v>740</v>
      </c>
      <c r="Q761" s="97" t="s">
        <v>1141</v>
      </c>
      <c r="R761" s="124">
        <f t="shared" si="112"/>
        <v>0</v>
      </c>
      <c r="S761" s="124">
        <f t="shared" si="113"/>
        <v>0</v>
      </c>
      <c r="T761" s="124">
        <f t="shared" si="114"/>
        <v>0</v>
      </c>
      <c r="U761" s="124">
        <f t="shared" si="115"/>
        <v>0</v>
      </c>
      <c r="V761" s="124">
        <f t="shared" si="116"/>
        <v>0</v>
      </c>
      <c r="W761" s="124">
        <f t="shared" si="117"/>
        <v>0</v>
      </c>
      <c r="X761" s="124">
        <f t="shared" si="118"/>
        <v>0</v>
      </c>
      <c r="Y761" s="124">
        <f t="shared" si="119"/>
        <v>0</v>
      </c>
      <c r="Z761" s="124">
        <f t="shared" si="120"/>
        <v>0</v>
      </c>
      <c r="AA761" s="124">
        <f t="shared" si="121"/>
        <v>0</v>
      </c>
      <c r="AB761" s="124" t="str">
        <f t="shared" si="122"/>
        <v/>
      </c>
      <c r="AC761" s="124" t="str">
        <f t="shared" si="123"/>
        <v/>
      </c>
      <c r="AD761" s="124" t="str">
        <f t="shared" si="124"/>
        <v/>
      </c>
      <c r="AE761" s="124" t="str">
        <f t="shared" si="125"/>
        <v/>
      </c>
      <c r="AF761" s="97"/>
      <c r="AG761" s="97"/>
      <c r="AH761" s="97"/>
      <c r="AI761" s="97"/>
      <c r="AJ761" s="97"/>
      <c r="AK761" s="97"/>
      <c r="AM761" s="101">
        <v>1</v>
      </c>
    </row>
    <row r="762" spans="1:39" ht="15.75" customHeight="1" x14ac:dyDescent="0.25">
      <c r="A762" s="97" t="s">
        <v>174</v>
      </c>
      <c r="B762" s="97" t="s">
        <v>1187</v>
      </c>
      <c r="C762" s="97" t="s">
        <v>1143</v>
      </c>
      <c r="D762" s="97" t="s">
        <v>265</v>
      </c>
      <c r="E762" s="97" t="s">
        <v>266</v>
      </c>
      <c r="F762" s="122">
        <v>1</v>
      </c>
      <c r="G762" s="122">
        <v>3</v>
      </c>
      <c r="H762" s="122">
        <v>0</v>
      </c>
      <c r="I762" s="97" t="s">
        <v>1143</v>
      </c>
      <c r="J762" s="97"/>
      <c r="K762" s="97" t="s">
        <v>1144</v>
      </c>
      <c r="L762" s="97"/>
      <c r="M762" s="97" t="s">
        <v>1143</v>
      </c>
      <c r="N762" s="97" t="s">
        <v>542</v>
      </c>
      <c r="O762" s="97" t="s">
        <v>1145</v>
      </c>
      <c r="P762" s="97" t="s">
        <v>1146</v>
      </c>
      <c r="Q762" s="97" t="s">
        <v>1147</v>
      </c>
      <c r="R762" s="124">
        <f t="shared" si="112"/>
        <v>0</v>
      </c>
      <c r="S762" s="124">
        <f t="shared" si="113"/>
        <v>0</v>
      </c>
      <c r="T762" s="124">
        <f t="shared" si="114"/>
        <v>0</v>
      </c>
      <c r="U762" s="124">
        <f t="shared" si="115"/>
        <v>0</v>
      </c>
      <c r="V762" s="124">
        <f t="shared" si="116"/>
        <v>0</v>
      </c>
      <c r="W762" s="124">
        <f t="shared" si="117"/>
        <v>0</v>
      </c>
      <c r="X762" s="124">
        <f t="shared" si="118"/>
        <v>0</v>
      </c>
      <c r="Y762" s="124">
        <f t="shared" si="119"/>
        <v>0</v>
      </c>
      <c r="Z762" s="124">
        <f t="shared" si="120"/>
        <v>0</v>
      </c>
      <c r="AA762" s="124">
        <f t="shared" si="121"/>
        <v>0</v>
      </c>
      <c r="AB762" s="124" t="str">
        <f t="shared" si="122"/>
        <v/>
      </c>
      <c r="AC762" s="124" t="str">
        <f t="shared" si="123"/>
        <v/>
      </c>
      <c r="AD762" s="124" t="str">
        <f t="shared" si="124"/>
        <v/>
      </c>
      <c r="AE762" s="124" t="str">
        <f t="shared" si="125"/>
        <v/>
      </c>
      <c r="AF762" s="97"/>
      <c r="AG762" s="97"/>
      <c r="AH762" s="97"/>
      <c r="AI762" s="97"/>
      <c r="AJ762" s="97"/>
      <c r="AK762" s="97"/>
      <c r="AM762" s="101">
        <v>1</v>
      </c>
    </row>
    <row r="763" spans="1:39" ht="15.75" customHeight="1" x14ac:dyDescent="0.25">
      <c r="A763" s="97" t="s">
        <v>174</v>
      </c>
      <c r="B763" s="97" t="s">
        <v>1188</v>
      </c>
      <c r="C763" s="97" t="s">
        <v>1149</v>
      </c>
      <c r="D763" s="97" t="s">
        <v>265</v>
      </c>
      <c r="E763" s="97" t="s">
        <v>266</v>
      </c>
      <c r="F763" s="122">
        <v>2</v>
      </c>
      <c r="G763" s="122">
        <v>2</v>
      </c>
      <c r="H763" s="122">
        <v>0</v>
      </c>
      <c r="I763" s="97" t="s">
        <v>1149</v>
      </c>
      <c r="J763" s="97"/>
      <c r="K763" s="97" t="s">
        <v>1150</v>
      </c>
      <c r="L763" s="97"/>
      <c r="M763" s="97" t="s">
        <v>1149</v>
      </c>
      <c r="N763" s="97" t="s">
        <v>1151</v>
      </c>
      <c r="O763" s="97"/>
      <c r="P763" s="97"/>
      <c r="Q763" s="97"/>
      <c r="R763" s="124">
        <f t="shared" si="112"/>
        <v>0</v>
      </c>
      <c r="S763" s="124">
        <f t="shared" si="113"/>
        <v>0</v>
      </c>
      <c r="T763" s="124">
        <f t="shared" si="114"/>
        <v>0</v>
      </c>
      <c r="U763" s="124">
        <f t="shared" si="115"/>
        <v>0</v>
      </c>
      <c r="V763" s="124">
        <f t="shared" si="116"/>
        <v>0</v>
      </c>
      <c r="W763" s="124">
        <f t="shared" si="117"/>
        <v>0</v>
      </c>
      <c r="X763" s="124">
        <f t="shared" si="118"/>
        <v>0</v>
      </c>
      <c r="Y763" s="124">
        <f t="shared" si="119"/>
        <v>0</v>
      </c>
      <c r="Z763" s="124">
        <f t="shared" si="120"/>
        <v>0</v>
      </c>
      <c r="AA763" s="124">
        <f t="shared" si="121"/>
        <v>0</v>
      </c>
      <c r="AB763" s="124" t="str">
        <f t="shared" si="122"/>
        <v/>
      </c>
      <c r="AC763" s="124" t="str">
        <f t="shared" si="123"/>
        <v/>
      </c>
      <c r="AD763" s="124" t="str">
        <f t="shared" si="124"/>
        <v/>
      </c>
      <c r="AE763" s="124" t="str">
        <f t="shared" si="125"/>
        <v/>
      </c>
      <c r="AF763" s="97"/>
      <c r="AG763" s="97"/>
      <c r="AH763" s="97"/>
      <c r="AI763" s="97"/>
      <c r="AJ763" s="97"/>
      <c r="AK763" s="97"/>
      <c r="AM763" s="101">
        <v>1</v>
      </c>
    </row>
    <row r="764" spans="1:39" ht="15.75" customHeight="1" x14ac:dyDescent="0.25">
      <c r="A764" s="97" t="s">
        <v>174</v>
      </c>
      <c r="B764" s="97" t="s">
        <v>1189</v>
      </c>
      <c r="C764" s="97" t="s">
        <v>1153</v>
      </c>
      <c r="D764" s="97" t="s">
        <v>265</v>
      </c>
      <c r="E764" s="97" t="s">
        <v>266</v>
      </c>
      <c r="F764" s="122">
        <v>2</v>
      </c>
      <c r="G764" s="122">
        <v>2</v>
      </c>
      <c r="H764" s="122">
        <v>0</v>
      </c>
      <c r="I764" s="97" t="s">
        <v>1153</v>
      </c>
      <c r="J764" s="97"/>
      <c r="K764" s="97" t="s">
        <v>1154</v>
      </c>
      <c r="L764" s="97"/>
      <c r="M764" s="97" t="s">
        <v>1153</v>
      </c>
      <c r="N764" s="97" t="s">
        <v>1155</v>
      </c>
      <c r="O764" s="97" t="s">
        <v>1156</v>
      </c>
      <c r="P764" s="97" t="s">
        <v>1157</v>
      </c>
      <c r="Q764" s="97" t="s">
        <v>298</v>
      </c>
      <c r="R764" s="124">
        <f t="shared" si="112"/>
        <v>0</v>
      </c>
      <c r="S764" s="124">
        <f t="shared" si="113"/>
        <v>0</v>
      </c>
      <c r="T764" s="124">
        <f t="shared" si="114"/>
        <v>0</v>
      </c>
      <c r="U764" s="124">
        <f t="shared" si="115"/>
        <v>0</v>
      </c>
      <c r="V764" s="124">
        <f t="shared" si="116"/>
        <v>0</v>
      </c>
      <c r="W764" s="124">
        <f t="shared" si="117"/>
        <v>0</v>
      </c>
      <c r="X764" s="124">
        <f t="shared" si="118"/>
        <v>0</v>
      </c>
      <c r="Y764" s="124">
        <f t="shared" si="119"/>
        <v>0</v>
      </c>
      <c r="Z764" s="124">
        <f t="shared" si="120"/>
        <v>0</v>
      </c>
      <c r="AA764" s="124">
        <f t="shared" si="121"/>
        <v>0</v>
      </c>
      <c r="AB764" s="124" t="str">
        <f t="shared" si="122"/>
        <v/>
      </c>
      <c r="AC764" s="124" t="str">
        <f t="shared" si="123"/>
        <v/>
      </c>
      <c r="AD764" s="124" t="str">
        <f t="shared" si="124"/>
        <v/>
      </c>
      <c r="AE764" s="124" t="str">
        <f t="shared" si="125"/>
        <v/>
      </c>
      <c r="AF764" s="97"/>
      <c r="AG764" s="97"/>
      <c r="AH764" s="97"/>
      <c r="AI764" s="97"/>
      <c r="AJ764" s="97"/>
      <c r="AK764" s="97"/>
      <c r="AM764" s="101">
        <v>1</v>
      </c>
    </row>
    <row r="765" spans="1:39" ht="15.75" customHeight="1" x14ac:dyDescent="0.25">
      <c r="A765" s="97" t="s">
        <v>174</v>
      </c>
      <c r="B765" s="97" t="s">
        <v>1190</v>
      </c>
      <c r="C765" s="97" t="s">
        <v>1159</v>
      </c>
      <c r="D765" s="97" t="s">
        <v>265</v>
      </c>
      <c r="E765" s="97" t="s">
        <v>266</v>
      </c>
      <c r="F765" s="122">
        <v>3</v>
      </c>
      <c r="G765" s="122">
        <v>2</v>
      </c>
      <c r="H765" s="122">
        <v>0</v>
      </c>
      <c r="I765" s="97" t="s">
        <v>1159</v>
      </c>
      <c r="J765" s="97"/>
      <c r="K765" s="97" t="s">
        <v>1160</v>
      </c>
      <c r="L765" s="97"/>
      <c r="M765" s="97" t="s">
        <v>1159</v>
      </c>
      <c r="N765" s="97" t="s">
        <v>1161</v>
      </c>
      <c r="O765" s="97" t="s">
        <v>755</v>
      </c>
      <c r="P765" s="97" t="s">
        <v>1162</v>
      </c>
      <c r="Q765" s="97"/>
      <c r="R765" s="124">
        <f t="shared" si="112"/>
        <v>0</v>
      </c>
      <c r="S765" s="124">
        <f t="shared" si="113"/>
        <v>0</v>
      </c>
      <c r="T765" s="124">
        <f t="shared" si="114"/>
        <v>0</v>
      </c>
      <c r="U765" s="124">
        <f t="shared" si="115"/>
        <v>0</v>
      </c>
      <c r="V765" s="124">
        <f t="shared" si="116"/>
        <v>0</v>
      </c>
      <c r="W765" s="124">
        <f t="shared" si="117"/>
        <v>0</v>
      </c>
      <c r="X765" s="124">
        <f t="shared" si="118"/>
        <v>0</v>
      </c>
      <c r="Y765" s="124">
        <f t="shared" si="119"/>
        <v>0</v>
      </c>
      <c r="Z765" s="124">
        <f t="shared" si="120"/>
        <v>0</v>
      </c>
      <c r="AA765" s="124">
        <f t="shared" si="121"/>
        <v>0</v>
      </c>
      <c r="AB765" s="124" t="str">
        <f t="shared" si="122"/>
        <v/>
      </c>
      <c r="AC765" s="124" t="str">
        <f t="shared" si="123"/>
        <v/>
      </c>
      <c r="AD765" s="124" t="str">
        <f t="shared" si="124"/>
        <v/>
      </c>
      <c r="AE765" s="124" t="str">
        <f t="shared" si="125"/>
        <v/>
      </c>
      <c r="AF765" s="97"/>
      <c r="AG765" s="97"/>
      <c r="AH765" s="97"/>
      <c r="AI765" s="97"/>
      <c r="AJ765" s="97"/>
      <c r="AK765" s="97"/>
      <c r="AM765" s="101">
        <v>1</v>
      </c>
    </row>
    <row r="766" spans="1:39" ht="15.75" customHeight="1" x14ac:dyDescent="0.25">
      <c r="A766" s="97" t="s">
        <v>174</v>
      </c>
      <c r="B766" s="97" t="s">
        <v>1191</v>
      </c>
      <c r="C766" s="97" t="s">
        <v>1164</v>
      </c>
      <c r="D766" s="97" t="s">
        <v>301</v>
      </c>
      <c r="E766" s="97" t="s">
        <v>266</v>
      </c>
      <c r="F766" s="122">
        <v>1</v>
      </c>
      <c r="G766" s="122">
        <v>0</v>
      </c>
      <c r="H766" s="122">
        <v>3</v>
      </c>
      <c r="I766" s="97"/>
      <c r="J766" s="97" t="s">
        <v>1164</v>
      </c>
      <c r="K766" s="97"/>
      <c r="L766" s="97" t="s">
        <v>1165</v>
      </c>
      <c r="M766" s="97" t="s">
        <v>1164</v>
      </c>
      <c r="N766" s="97" t="s">
        <v>542</v>
      </c>
      <c r="O766" s="97" t="s">
        <v>1166</v>
      </c>
      <c r="P766" s="97"/>
      <c r="Q766" s="97"/>
      <c r="R766" s="124">
        <f t="shared" si="112"/>
        <v>0</v>
      </c>
      <c r="S766" s="124">
        <f t="shared" si="113"/>
        <v>0</v>
      </c>
      <c r="T766" s="124">
        <f t="shared" si="114"/>
        <v>0</v>
      </c>
      <c r="U766" s="124">
        <f t="shared" si="115"/>
        <v>0</v>
      </c>
      <c r="V766" s="124">
        <f t="shared" si="116"/>
        <v>0</v>
      </c>
      <c r="W766" s="124">
        <f t="shared" si="117"/>
        <v>0</v>
      </c>
      <c r="X766" s="124">
        <f t="shared" si="118"/>
        <v>0</v>
      </c>
      <c r="Y766" s="124">
        <f t="shared" si="119"/>
        <v>0</v>
      </c>
      <c r="Z766" s="124">
        <f t="shared" si="120"/>
        <v>0</v>
      </c>
      <c r="AA766" s="124">
        <f t="shared" si="121"/>
        <v>0</v>
      </c>
      <c r="AB766" s="124" t="str">
        <f t="shared" si="122"/>
        <v/>
      </c>
      <c r="AC766" s="124" t="str">
        <f t="shared" si="123"/>
        <v/>
      </c>
      <c r="AD766" s="124" t="str">
        <f t="shared" si="124"/>
        <v/>
      </c>
      <c r="AE766" s="124" t="str">
        <f t="shared" si="125"/>
        <v/>
      </c>
      <c r="AF766" s="97"/>
      <c r="AG766" s="97"/>
      <c r="AH766" s="97"/>
      <c r="AI766" s="97"/>
      <c r="AJ766" s="97"/>
      <c r="AK766" s="97"/>
      <c r="AM766" s="101">
        <v>1</v>
      </c>
    </row>
    <row r="767" spans="1:39" ht="15.75" customHeight="1" x14ac:dyDescent="0.25">
      <c r="A767" s="97" t="s">
        <v>174</v>
      </c>
      <c r="B767" s="97" t="s">
        <v>1192</v>
      </c>
      <c r="C767" s="97" t="s">
        <v>1145</v>
      </c>
      <c r="D767" s="97" t="s">
        <v>301</v>
      </c>
      <c r="E767" s="97" t="s">
        <v>266</v>
      </c>
      <c r="F767" s="122">
        <v>1</v>
      </c>
      <c r="G767" s="122">
        <v>0</v>
      </c>
      <c r="H767" s="122">
        <v>3</v>
      </c>
      <c r="I767" s="97"/>
      <c r="J767" s="97" t="s">
        <v>1145</v>
      </c>
      <c r="K767" s="97"/>
      <c r="L767" s="97" t="s">
        <v>1168</v>
      </c>
      <c r="M767" s="97" t="s">
        <v>1145</v>
      </c>
      <c r="N767" s="97" t="s">
        <v>1146</v>
      </c>
      <c r="O767" s="97" t="s">
        <v>1147</v>
      </c>
      <c r="P767" s="97"/>
      <c r="Q767" s="97"/>
      <c r="R767" s="124">
        <f t="shared" si="112"/>
        <v>0</v>
      </c>
      <c r="S767" s="124">
        <f t="shared" si="113"/>
        <v>0</v>
      </c>
      <c r="T767" s="124">
        <f t="shared" si="114"/>
        <v>0</v>
      </c>
      <c r="U767" s="124">
        <f t="shared" si="115"/>
        <v>0</v>
      </c>
      <c r="V767" s="124">
        <f t="shared" si="116"/>
        <v>0</v>
      </c>
      <c r="W767" s="124">
        <f t="shared" si="117"/>
        <v>0</v>
      </c>
      <c r="X767" s="124">
        <f t="shared" si="118"/>
        <v>0</v>
      </c>
      <c r="Y767" s="124">
        <f t="shared" si="119"/>
        <v>0</v>
      </c>
      <c r="Z767" s="124">
        <f t="shared" si="120"/>
        <v>0</v>
      </c>
      <c r="AA767" s="124">
        <f t="shared" si="121"/>
        <v>0</v>
      </c>
      <c r="AB767" s="124" t="str">
        <f t="shared" si="122"/>
        <v/>
      </c>
      <c r="AC767" s="124" t="str">
        <f t="shared" si="123"/>
        <v/>
      </c>
      <c r="AD767" s="124" t="str">
        <f t="shared" si="124"/>
        <v/>
      </c>
      <c r="AE767" s="124" t="str">
        <f t="shared" si="125"/>
        <v/>
      </c>
      <c r="AF767" s="97"/>
      <c r="AG767" s="97"/>
      <c r="AH767" s="97"/>
      <c r="AI767" s="97"/>
      <c r="AJ767" s="97"/>
      <c r="AK767" s="97"/>
      <c r="AM767" s="101">
        <v>1</v>
      </c>
    </row>
    <row r="768" spans="1:39" ht="15.75" customHeight="1" x14ac:dyDescent="0.25">
      <c r="A768" s="97" t="s">
        <v>174</v>
      </c>
      <c r="B768" s="97" t="s">
        <v>1193</v>
      </c>
      <c r="C768" s="97" t="s">
        <v>1170</v>
      </c>
      <c r="D768" s="97" t="s">
        <v>301</v>
      </c>
      <c r="E768" s="97" t="s">
        <v>266</v>
      </c>
      <c r="F768" s="122">
        <v>2</v>
      </c>
      <c r="G768" s="122">
        <v>0</v>
      </c>
      <c r="H768" s="122">
        <v>2</v>
      </c>
      <c r="I768" s="97"/>
      <c r="J768" s="97" t="s">
        <v>1170</v>
      </c>
      <c r="K768" s="97"/>
      <c r="L768" s="97" t="s">
        <v>1171</v>
      </c>
      <c r="M768" s="97" t="s">
        <v>1170</v>
      </c>
      <c r="N768" s="97" t="s">
        <v>1151</v>
      </c>
      <c r="O768" s="97"/>
      <c r="P768" s="97"/>
      <c r="Q768" s="97"/>
      <c r="R768" s="124">
        <f t="shared" si="112"/>
        <v>0</v>
      </c>
      <c r="S768" s="124">
        <f t="shared" si="113"/>
        <v>0</v>
      </c>
      <c r="T768" s="124">
        <f t="shared" si="114"/>
        <v>0</v>
      </c>
      <c r="U768" s="124">
        <f t="shared" si="115"/>
        <v>0</v>
      </c>
      <c r="V768" s="124">
        <f t="shared" si="116"/>
        <v>0</v>
      </c>
      <c r="W768" s="124">
        <f t="shared" si="117"/>
        <v>0</v>
      </c>
      <c r="X768" s="124">
        <f t="shared" si="118"/>
        <v>0</v>
      </c>
      <c r="Y768" s="124">
        <f t="shared" si="119"/>
        <v>0</v>
      </c>
      <c r="Z768" s="124">
        <f t="shared" si="120"/>
        <v>0</v>
      </c>
      <c r="AA768" s="124">
        <f t="shared" si="121"/>
        <v>0</v>
      </c>
      <c r="AB768" s="124" t="str">
        <f t="shared" si="122"/>
        <v/>
      </c>
      <c r="AC768" s="124" t="str">
        <f t="shared" si="123"/>
        <v/>
      </c>
      <c r="AD768" s="124" t="str">
        <f t="shared" si="124"/>
        <v/>
      </c>
      <c r="AE768" s="124" t="str">
        <f t="shared" si="125"/>
        <v/>
      </c>
      <c r="AF768" s="97"/>
      <c r="AG768" s="97"/>
      <c r="AH768" s="97"/>
      <c r="AI768" s="97"/>
      <c r="AJ768" s="97"/>
      <c r="AK768" s="97"/>
      <c r="AM768" s="101">
        <v>1</v>
      </c>
    </row>
    <row r="769" spans="1:39" ht="15.75" customHeight="1" x14ac:dyDescent="0.25">
      <c r="A769" s="97" t="s">
        <v>174</v>
      </c>
      <c r="B769" s="97" t="s">
        <v>1194</v>
      </c>
      <c r="C769" s="97" t="s">
        <v>1155</v>
      </c>
      <c r="D769" s="97" t="s">
        <v>301</v>
      </c>
      <c r="E769" s="97" t="s">
        <v>266</v>
      </c>
      <c r="F769" s="122">
        <v>2</v>
      </c>
      <c r="G769" s="122">
        <v>0</v>
      </c>
      <c r="H769" s="122">
        <v>2</v>
      </c>
      <c r="I769" s="97"/>
      <c r="J769" s="97" t="s">
        <v>1155</v>
      </c>
      <c r="K769" s="97"/>
      <c r="L769" s="97" t="s">
        <v>1173</v>
      </c>
      <c r="M769" s="97" t="s">
        <v>1155</v>
      </c>
      <c r="N769" s="97" t="s">
        <v>298</v>
      </c>
      <c r="O769" s="97"/>
      <c r="P769" s="97"/>
      <c r="Q769" s="97"/>
      <c r="R769" s="124">
        <f t="shared" si="112"/>
        <v>0</v>
      </c>
      <c r="S769" s="124">
        <f t="shared" si="113"/>
        <v>0</v>
      </c>
      <c r="T769" s="124">
        <f t="shared" si="114"/>
        <v>0</v>
      </c>
      <c r="U769" s="124">
        <f t="shared" si="115"/>
        <v>0</v>
      </c>
      <c r="V769" s="124">
        <f t="shared" si="116"/>
        <v>0</v>
      </c>
      <c r="W769" s="124">
        <f t="shared" si="117"/>
        <v>0</v>
      </c>
      <c r="X769" s="124">
        <f t="shared" si="118"/>
        <v>0</v>
      </c>
      <c r="Y769" s="124">
        <f t="shared" si="119"/>
        <v>0</v>
      </c>
      <c r="Z769" s="124">
        <f t="shared" si="120"/>
        <v>0</v>
      </c>
      <c r="AA769" s="124">
        <f t="shared" si="121"/>
        <v>0</v>
      </c>
      <c r="AB769" s="124" t="str">
        <f t="shared" si="122"/>
        <v/>
      </c>
      <c r="AC769" s="124" t="str">
        <f t="shared" si="123"/>
        <v/>
      </c>
      <c r="AD769" s="124" t="str">
        <f t="shared" si="124"/>
        <v/>
      </c>
      <c r="AE769" s="124" t="str">
        <f t="shared" si="125"/>
        <v/>
      </c>
      <c r="AF769" s="97"/>
      <c r="AG769" s="97"/>
      <c r="AH769" s="97"/>
      <c r="AI769" s="97"/>
      <c r="AJ769" s="97"/>
      <c r="AK769" s="97"/>
      <c r="AM769" s="101">
        <v>1</v>
      </c>
    </row>
    <row r="770" spans="1:39" ht="15.75" customHeight="1" x14ac:dyDescent="0.25">
      <c r="A770" s="97" t="s">
        <v>174</v>
      </c>
      <c r="B770" s="97" t="s">
        <v>1195</v>
      </c>
      <c r="C770" s="97" t="s">
        <v>755</v>
      </c>
      <c r="D770" s="97" t="s">
        <v>301</v>
      </c>
      <c r="E770" s="97" t="s">
        <v>266</v>
      </c>
      <c r="F770" s="122">
        <v>3</v>
      </c>
      <c r="G770" s="122">
        <v>0</v>
      </c>
      <c r="H770" s="122">
        <v>2</v>
      </c>
      <c r="I770" s="97"/>
      <c r="J770" s="97" t="s">
        <v>755</v>
      </c>
      <c r="K770" s="97"/>
      <c r="L770" s="97" t="s">
        <v>1175</v>
      </c>
      <c r="M770" s="97" t="s">
        <v>755</v>
      </c>
      <c r="N770" s="97"/>
      <c r="O770" s="97"/>
      <c r="P770" s="97"/>
      <c r="Q770" s="97"/>
      <c r="R770" s="124">
        <f t="shared" si="112"/>
        <v>0</v>
      </c>
      <c r="S770" s="124">
        <f t="shared" si="113"/>
        <v>0</v>
      </c>
      <c r="T770" s="124">
        <f t="shared" si="114"/>
        <v>0</v>
      </c>
      <c r="U770" s="124">
        <f t="shared" si="115"/>
        <v>0</v>
      </c>
      <c r="V770" s="124">
        <f t="shared" si="116"/>
        <v>0</v>
      </c>
      <c r="W770" s="124">
        <f t="shared" si="117"/>
        <v>0</v>
      </c>
      <c r="X770" s="124">
        <f t="shared" si="118"/>
        <v>0</v>
      </c>
      <c r="Y770" s="124">
        <f t="shared" si="119"/>
        <v>0</v>
      </c>
      <c r="Z770" s="124">
        <f t="shared" si="120"/>
        <v>0</v>
      </c>
      <c r="AA770" s="124">
        <f t="shared" si="121"/>
        <v>0</v>
      </c>
      <c r="AB770" s="124" t="str">
        <f t="shared" si="122"/>
        <v/>
      </c>
      <c r="AC770" s="124" t="str">
        <f t="shared" si="123"/>
        <v/>
      </c>
      <c r="AD770" s="124" t="str">
        <f t="shared" si="124"/>
        <v/>
      </c>
      <c r="AE770" s="124" t="str">
        <f t="shared" si="125"/>
        <v/>
      </c>
      <c r="AF770" s="97"/>
      <c r="AG770" s="97"/>
      <c r="AH770" s="97"/>
      <c r="AI770" s="97"/>
      <c r="AJ770" s="97"/>
      <c r="AK770" s="97"/>
      <c r="AM770" s="101">
        <v>1</v>
      </c>
    </row>
    <row r="771" spans="1:39" ht="15.75" customHeight="1" x14ac:dyDescent="0.25">
      <c r="A771" s="97" t="s">
        <v>175</v>
      </c>
      <c r="B771" s="97" t="s">
        <v>1196</v>
      </c>
      <c r="C771" s="97" t="s">
        <v>1138</v>
      </c>
      <c r="D771" s="97" t="s">
        <v>265</v>
      </c>
      <c r="E771" s="97" t="s">
        <v>266</v>
      </c>
      <c r="F771" s="122">
        <v>1</v>
      </c>
      <c r="G771" s="122">
        <v>3</v>
      </c>
      <c r="H771" s="122">
        <v>0</v>
      </c>
      <c r="I771" s="97" t="s">
        <v>1138</v>
      </c>
      <c r="J771" s="97"/>
      <c r="K771" s="97" t="s">
        <v>1139</v>
      </c>
      <c r="L771" s="97"/>
      <c r="M771" s="97" t="s">
        <v>1138</v>
      </c>
      <c r="N771" s="97" t="s">
        <v>739</v>
      </c>
      <c r="O771" s="97" t="s">
        <v>1140</v>
      </c>
      <c r="P771" s="97" t="s">
        <v>740</v>
      </c>
      <c r="Q771" s="97" t="s">
        <v>1141</v>
      </c>
      <c r="R771" s="124">
        <f t="shared" si="112"/>
        <v>0</v>
      </c>
      <c r="S771" s="124">
        <f t="shared" si="113"/>
        <v>0</v>
      </c>
      <c r="T771" s="124">
        <f t="shared" si="114"/>
        <v>0</v>
      </c>
      <c r="U771" s="124">
        <f t="shared" si="115"/>
        <v>0</v>
      </c>
      <c r="V771" s="124">
        <f t="shared" si="116"/>
        <v>0</v>
      </c>
      <c r="W771" s="124">
        <f t="shared" si="117"/>
        <v>0</v>
      </c>
      <c r="X771" s="124">
        <f t="shared" si="118"/>
        <v>0</v>
      </c>
      <c r="Y771" s="124">
        <f t="shared" si="119"/>
        <v>0</v>
      </c>
      <c r="Z771" s="124">
        <f t="shared" si="120"/>
        <v>0</v>
      </c>
      <c r="AA771" s="124">
        <f t="shared" si="121"/>
        <v>0</v>
      </c>
      <c r="AB771" s="124" t="str">
        <f t="shared" si="122"/>
        <v/>
      </c>
      <c r="AC771" s="124" t="str">
        <f t="shared" si="123"/>
        <v/>
      </c>
      <c r="AD771" s="124" t="str">
        <f t="shared" si="124"/>
        <v/>
      </c>
      <c r="AE771" s="124" t="str">
        <f t="shared" si="125"/>
        <v/>
      </c>
      <c r="AF771" s="97"/>
      <c r="AG771" s="97"/>
      <c r="AH771" s="97"/>
      <c r="AI771" s="97"/>
      <c r="AJ771" s="97"/>
      <c r="AK771" s="97"/>
      <c r="AM771" s="101">
        <v>1</v>
      </c>
    </row>
    <row r="772" spans="1:39" ht="15.75" customHeight="1" x14ac:dyDescent="0.25">
      <c r="A772" s="97" t="s">
        <v>175</v>
      </c>
      <c r="B772" s="97" t="s">
        <v>1197</v>
      </c>
      <c r="C772" s="97" t="s">
        <v>1143</v>
      </c>
      <c r="D772" s="97" t="s">
        <v>265</v>
      </c>
      <c r="E772" s="97" t="s">
        <v>266</v>
      </c>
      <c r="F772" s="122">
        <v>1</v>
      </c>
      <c r="G772" s="122">
        <v>3</v>
      </c>
      <c r="H772" s="122">
        <v>0</v>
      </c>
      <c r="I772" s="97" t="s">
        <v>1143</v>
      </c>
      <c r="J772" s="97"/>
      <c r="K772" s="97" t="s">
        <v>1144</v>
      </c>
      <c r="L772" s="97"/>
      <c r="M772" s="97" t="s">
        <v>1143</v>
      </c>
      <c r="N772" s="97" t="s">
        <v>542</v>
      </c>
      <c r="O772" s="97" t="s">
        <v>1145</v>
      </c>
      <c r="P772" s="97" t="s">
        <v>1146</v>
      </c>
      <c r="Q772" s="97" t="s">
        <v>1147</v>
      </c>
      <c r="R772" s="124">
        <f t="shared" si="112"/>
        <v>0</v>
      </c>
      <c r="S772" s="124">
        <f t="shared" si="113"/>
        <v>0</v>
      </c>
      <c r="T772" s="124">
        <f t="shared" si="114"/>
        <v>0</v>
      </c>
      <c r="U772" s="124">
        <f t="shared" si="115"/>
        <v>0</v>
      </c>
      <c r="V772" s="124">
        <f t="shared" si="116"/>
        <v>0</v>
      </c>
      <c r="W772" s="124">
        <f t="shared" si="117"/>
        <v>0</v>
      </c>
      <c r="X772" s="124">
        <f t="shared" si="118"/>
        <v>0</v>
      </c>
      <c r="Y772" s="124">
        <f t="shared" si="119"/>
        <v>0</v>
      </c>
      <c r="Z772" s="124">
        <f t="shared" si="120"/>
        <v>0</v>
      </c>
      <c r="AA772" s="124">
        <f t="shared" si="121"/>
        <v>0</v>
      </c>
      <c r="AB772" s="124" t="str">
        <f t="shared" si="122"/>
        <v/>
      </c>
      <c r="AC772" s="124" t="str">
        <f t="shared" si="123"/>
        <v/>
      </c>
      <c r="AD772" s="124" t="str">
        <f t="shared" si="124"/>
        <v/>
      </c>
      <c r="AE772" s="124" t="str">
        <f t="shared" si="125"/>
        <v/>
      </c>
      <c r="AF772" s="97"/>
      <c r="AG772" s="97"/>
      <c r="AH772" s="97"/>
      <c r="AI772" s="97"/>
      <c r="AJ772" s="97"/>
      <c r="AK772" s="97"/>
      <c r="AM772" s="101">
        <v>1</v>
      </c>
    </row>
    <row r="773" spans="1:39" ht="15.75" customHeight="1" x14ac:dyDescent="0.25">
      <c r="A773" s="97" t="s">
        <v>175</v>
      </c>
      <c r="B773" s="97" t="s">
        <v>1198</v>
      </c>
      <c r="C773" s="97" t="s">
        <v>1149</v>
      </c>
      <c r="D773" s="97" t="s">
        <v>265</v>
      </c>
      <c r="E773" s="97" t="s">
        <v>266</v>
      </c>
      <c r="F773" s="122">
        <v>2</v>
      </c>
      <c r="G773" s="122">
        <v>2</v>
      </c>
      <c r="H773" s="122">
        <v>0</v>
      </c>
      <c r="I773" s="97" t="s">
        <v>1149</v>
      </c>
      <c r="J773" s="97"/>
      <c r="K773" s="97" t="s">
        <v>1150</v>
      </c>
      <c r="L773" s="97"/>
      <c r="M773" s="97" t="s">
        <v>1149</v>
      </c>
      <c r="N773" s="97" t="s">
        <v>1151</v>
      </c>
      <c r="O773" s="97"/>
      <c r="P773" s="97"/>
      <c r="Q773" s="97"/>
      <c r="R773" s="124">
        <f t="shared" si="112"/>
        <v>0</v>
      </c>
      <c r="S773" s="124">
        <f t="shared" si="113"/>
        <v>0</v>
      </c>
      <c r="T773" s="124">
        <f t="shared" si="114"/>
        <v>0</v>
      </c>
      <c r="U773" s="124">
        <f t="shared" si="115"/>
        <v>0</v>
      </c>
      <c r="V773" s="124">
        <f t="shared" si="116"/>
        <v>0</v>
      </c>
      <c r="W773" s="124">
        <f t="shared" si="117"/>
        <v>0</v>
      </c>
      <c r="X773" s="124">
        <f t="shared" si="118"/>
        <v>0</v>
      </c>
      <c r="Y773" s="124">
        <f t="shared" si="119"/>
        <v>0</v>
      </c>
      <c r="Z773" s="124">
        <f t="shared" si="120"/>
        <v>0</v>
      </c>
      <c r="AA773" s="124">
        <f t="shared" si="121"/>
        <v>0</v>
      </c>
      <c r="AB773" s="124" t="str">
        <f t="shared" si="122"/>
        <v/>
      </c>
      <c r="AC773" s="124" t="str">
        <f t="shared" si="123"/>
        <v/>
      </c>
      <c r="AD773" s="124" t="str">
        <f t="shared" si="124"/>
        <v/>
      </c>
      <c r="AE773" s="124" t="str">
        <f t="shared" si="125"/>
        <v/>
      </c>
      <c r="AF773" s="97"/>
      <c r="AG773" s="97"/>
      <c r="AH773" s="97"/>
      <c r="AI773" s="97"/>
      <c r="AJ773" s="97"/>
      <c r="AK773" s="97"/>
      <c r="AM773" s="101">
        <v>1</v>
      </c>
    </row>
    <row r="774" spans="1:39" ht="15.75" customHeight="1" x14ac:dyDescent="0.25">
      <c r="A774" s="97" t="s">
        <v>175</v>
      </c>
      <c r="B774" s="97" t="s">
        <v>1199</v>
      </c>
      <c r="C774" s="97" t="s">
        <v>1153</v>
      </c>
      <c r="D774" s="97" t="s">
        <v>265</v>
      </c>
      <c r="E774" s="97" t="s">
        <v>266</v>
      </c>
      <c r="F774" s="122">
        <v>2</v>
      </c>
      <c r="G774" s="122">
        <v>2</v>
      </c>
      <c r="H774" s="122">
        <v>0</v>
      </c>
      <c r="I774" s="97" t="s">
        <v>1153</v>
      </c>
      <c r="J774" s="97"/>
      <c r="K774" s="97" t="s">
        <v>1154</v>
      </c>
      <c r="L774" s="97"/>
      <c r="M774" s="97" t="s">
        <v>1153</v>
      </c>
      <c r="N774" s="97" t="s">
        <v>1155</v>
      </c>
      <c r="O774" s="97" t="s">
        <v>1156</v>
      </c>
      <c r="P774" s="97" t="s">
        <v>1157</v>
      </c>
      <c r="Q774" s="97" t="s">
        <v>298</v>
      </c>
      <c r="R774" s="124">
        <f t="shared" si="112"/>
        <v>0</v>
      </c>
      <c r="S774" s="124">
        <f t="shared" si="113"/>
        <v>0</v>
      </c>
      <c r="T774" s="124">
        <f t="shared" si="114"/>
        <v>0</v>
      </c>
      <c r="U774" s="124">
        <f t="shared" si="115"/>
        <v>0</v>
      </c>
      <c r="V774" s="124">
        <f t="shared" si="116"/>
        <v>0</v>
      </c>
      <c r="W774" s="124">
        <f t="shared" si="117"/>
        <v>0</v>
      </c>
      <c r="X774" s="124">
        <f t="shared" si="118"/>
        <v>0</v>
      </c>
      <c r="Y774" s="124">
        <f t="shared" si="119"/>
        <v>0</v>
      </c>
      <c r="Z774" s="124">
        <f t="shared" si="120"/>
        <v>0</v>
      </c>
      <c r="AA774" s="124">
        <f t="shared" si="121"/>
        <v>0</v>
      </c>
      <c r="AB774" s="124" t="str">
        <f t="shared" si="122"/>
        <v/>
      </c>
      <c r="AC774" s="124" t="str">
        <f t="shared" si="123"/>
        <v/>
      </c>
      <c r="AD774" s="124" t="str">
        <f t="shared" si="124"/>
        <v/>
      </c>
      <c r="AE774" s="124" t="str">
        <f t="shared" si="125"/>
        <v/>
      </c>
      <c r="AF774" s="97"/>
      <c r="AG774" s="97"/>
      <c r="AH774" s="97"/>
      <c r="AI774" s="97"/>
      <c r="AJ774" s="97"/>
      <c r="AK774" s="97"/>
      <c r="AM774" s="101">
        <v>1</v>
      </c>
    </row>
    <row r="775" spans="1:39" ht="15.75" customHeight="1" x14ac:dyDescent="0.25">
      <c r="A775" s="97" t="s">
        <v>175</v>
      </c>
      <c r="B775" s="97" t="s">
        <v>1200</v>
      </c>
      <c r="C775" s="97" t="s">
        <v>1159</v>
      </c>
      <c r="D775" s="97" t="s">
        <v>265</v>
      </c>
      <c r="E775" s="97" t="s">
        <v>266</v>
      </c>
      <c r="F775" s="122">
        <v>3</v>
      </c>
      <c r="G775" s="122">
        <v>2</v>
      </c>
      <c r="H775" s="122">
        <v>0</v>
      </c>
      <c r="I775" s="97" t="s">
        <v>1159</v>
      </c>
      <c r="J775" s="97"/>
      <c r="K775" s="97" t="s">
        <v>1160</v>
      </c>
      <c r="L775" s="97"/>
      <c r="M775" s="97" t="s">
        <v>1159</v>
      </c>
      <c r="N775" s="97" t="s">
        <v>1161</v>
      </c>
      <c r="O775" s="97" t="s">
        <v>755</v>
      </c>
      <c r="P775" s="97" t="s">
        <v>1162</v>
      </c>
      <c r="Q775" s="97"/>
      <c r="R775" s="124">
        <f t="shared" si="112"/>
        <v>0</v>
      </c>
      <c r="S775" s="124">
        <f t="shared" si="113"/>
        <v>0</v>
      </c>
      <c r="T775" s="124">
        <f t="shared" si="114"/>
        <v>0</v>
      </c>
      <c r="U775" s="124">
        <f t="shared" si="115"/>
        <v>0</v>
      </c>
      <c r="V775" s="124">
        <f t="shared" si="116"/>
        <v>0</v>
      </c>
      <c r="W775" s="124">
        <f t="shared" si="117"/>
        <v>0</v>
      </c>
      <c r="X775" s="124">
        <f t="shared" si="118"/>
        <v>0</v>
      </c>
      <c r="Y775" s="124">
        <f t="shared" si="119"/>
        <v>0</v>
      </c>
      <c r="Z775" s="124">
        <f t="shared" si="120"/>
        <v>0</v>
      </c>
      <c r="AA775" s="124">
        <f t="shared" si="121"/>
        <v>0</v>
      </c>
      <c r="AB775" s="124" t="str">
        <f t="shared" si="122"/>
        <v/>
      </c>
      <c r="AC775" s="124" t="str">
        <f t="shared" si="123"/>
        <v/>
      </c>
      <c r="AD775" s="124" t="str">
        <f t="shared" si="124"/>
        <v/>
      </c>
      <c r="AE775" s="124" t="str">
        <f t="shared" si="125"/>
        <v/>
      </c>
      <c r="AF775" s="97"/>
      <c r="AG775" s="97"/>
      <c r="AH775" s="97"/>
      <c r="AI775" s="97"/>
      <c r="AJ775" s="97"/>
      <c r="AK775" s="97"/>
      <c r="AM775" s="101">
        <v>1</v>
      </c>
    </row>
    <row r="776" spans="1:39" ht="15.75" customHeight="1" x14ac:dyDescent="0.25">
      <c r="A776" s="97" t="s">
        <v>175</v>
      </c>
      <c r="B776" s="97" t="s">
        <v>1201</v>
      </c>
      <c r="C776" s="97" t="s">
        <v>1164</v>
      </c>
      <c r="D776" s="97" t="s">
        <v>301</v>
      </c>
      <c r="E776" s="97" t="s">
        <v>266</v>
      </c>
      <c r="F776" s="122">
        <v>1</v>
      </c>
      <c r="G776" s="122">
        <v>0</v>
      </c>
      <c r="H776" s="122">
        <v>3</v>
      </c>
      <c r="I776" s="97"/>
      <c r="J776" s="97" t="s">
        <v>1164</v>
      </c>
      <c r="K776" s="97"/>
      <c r="L776" s="97" t="s">
        <v>1165</v>
      </c>
      <c r="M776" s="97" t="s">
        <v>1164</v>
      </c>
      <c r="N776" s="97" t="s">
        <v>542</v>
      </c>
      <c r="O776" s="97" t="s">
        <v>1166</v>
      </c>
      <c r="P776" s="97"/>
      <c r="Q776" s="97"/>
      <c r="R776" s="124">
        <f t="shared" si="112"/>
        <v>0</v>
      </c>
      <c r="S776" s="124">
        <f t="shared" si="113"/>
        <v>0</v>
      </c>
      <c r="T776" s="124">
        <f t="shared" si="114"/>
        <v>0</v>
      </c>
      <c r="U776" s="124">
        <f t="shared" si="115"/>
        <v>0</v>
      </c>
      <c r="V776" s="124">
        <f t="shared" si="116"/>
        <v>0</v>
      </c>
      <c r="W776" s="124">
        <f t="shared" si="117"/>
        <v>0</v>
      </c>
      <c r="X776" s="124">
        <f t="shared" si="118"/>
        <v>0</v>
      </c>
      <c r="Y776" s="124">
        <f t="shared" si="119"/>
        <v>0</v>
      </c>
      <c r="Z776" s="124">
        <f t="shared" si="120"/>
        <v>0</v>
      </c>
      <c r="AA776" s="124">
        <f t="shared" si="121"/>
        <v>0</v>
      </c>
      <c r="AB776" s="124" t="str">
        <f t="shared" si="122"/>
        <v/>
      </c>
      <c r="AC776" s="124" t="str">
        <f t="shared" si="123"/>
        <v/>
      </c>
      <c r="AD776" s="124" t="str">
        <f t="shared" si="124"/>
        <v/>
      </c>
      <c r="AE776" s="124" t="str">
        <f t="shared" si="125"/>
        <v/>
      </c>
      <c r="AF776" s="97"/>
      <c r="AG776" s="97"/>
      <c r="AH776" s="97"/>
      <c r="AI776" s="97"/>
      <c r="AJ776" s="97"/>
      <c r="AK776" s="97"/>
      <c r="AM776" s="101">
        <v>1</v>
      </c>
    </row>
    <row r="777" spans="1:39" ht="15.75" customHeight="1" x14ac:dyDescent="0.25">
      <c r="A777" s="97" t="s">
        <v>175</v>
      </c>
      <c r="B777" s="97" t="s">
        <v>1202</v>
      </c>
      <c r="C777" s="97" t="s">
        <v>1145</v>
      </c>
      <c r="D777" s="97" t="s">
        <v>301</v>
      </c>
      <c r="E777" s="97" t="s">
        <v>266</v>
      </c>
      <c r="F777" s="122">
        <v>1</v>
      </c>
      <c r="G777" s="122">
        <v>0</v>
      </c>
      <c r="H777" s="122">
        <v>3</v>
      </c>
      <c r="I777" s="97"/>
      <c r="J777" s="97" t="s">
        <v>1145</v>
      </c>
      <c r="K777" s="97"/>
      <c r="L777" s="97" t="s">
        <v>1168</v>
      </c>
      <c r="M777" s="97" t="s">
        <v>1145</v>
      </c>
      <c r="N777" s="97" t="s">
        <v>1146</v>
      </c>
      <c r="O777" s="97" t="s">
        <v>1147</v>
      </c>
      <c r="P777" s="97"/>
      <c r="Q777" s="97"/>
      <c r="R777" s="124">
        <f t="shared" si="112"/>
        <v>0</v>
      </c>
      <c r="S777" s="124">
        <f t="shared" si="113"/>
        <v>0</v>
      </c>
      <c r="T777" s="124">
        <f t="shared" si="114"/>
        <v>0</v>
      </c>
      <c r="U777" s="124">
        <f t="shared" si="115"/>
        <v>0</v>
      </c>
      <c r="V777" s="124">
        <f t="shared" si="116"/>
        <v>0</v>
      </c>
      <c r="W777" s="124">
        <f t="shared" si="117"/>
        <v>0</v>
      </c>
      <c r="X777" s="124">
        <f t="shared" si="118"/>
        <v>0</v>
      </c>
      <c r="Y777" s="124">
        <f t="shared" si="119"/>
        <v>0</v>
      </c>
      <c r="Z777" s="124">
        <f t="shared" si="120"/>
        <v>0</v>
      </c>
      <c r="AA777" s="124">
        <f t="shared" si="121"/>
        <v>0</v>
      </c>
      <c r="AB777" s="124" t="str">
        <f t="shared" si="122"/>
        <v/>
      </c>
      <c r="AC777" s="124" t="str">
        <f t="shared" si="123"/>
        <v/>
      </c>
      <c r="AD777" s="124" t="str">
        <f t="shared" si="124"/>
        <v/>
      </c>
      <c r="AE777" s="124" t="str">
        <f t="shared" si="125"/>
        <v/>
      </c>
      <c r="AF777" s="97"/>
      <c r="AG777" s="97"/>
      <c r="AH777" s="97"/>
      <c r="AI777" s="97"/>
      <c r="AJ777" s="97"/>
      <c r="AK777" s="97"/>
      <c r="AM777" s="101">
        <v>1</v>
      </c>
    </row>
    <row r="778" spans="1:39" ht="15.75" customHeight="1" x14ac:dyDescent="0.25">
      <c r="A778" s="97" t="s">
        <v>175</v>
      </c>
      <c r="B778" s="97" t="s">
        <v>1203</v>
      </c>
      <c r="C778" s="97" t="s">
        <v>1170</v>
      </c>
      <c r="D778" s="97" t="s">
        <v>301</v>
      </c>
      <c r="E778" s="97" t="s">
        <v>266</v>
      </c>
      <c r="F778" s="122">
        <v>2</v>
      </c>
      <c r="G778" s="122">
        <v>0</v>
      </c>
      <c r="H778" s="122">
        <v>2</v>
      </c>
      <c r="I778" s="97"/>
      <c r="J778" s="97" t="s">
        <v>1170</v>
      </c>
      <c r="K778" s="97"/>
      <c r="L778" s="97" t="s">
        <v>1171</v>
      </c>
      <c r="M778" s="97" t="s">
        <v>1170</v>
      </c>
      <c r="N778" s="97" t="s">
        <v>1151</v>
      </c>
      <c r="O778" s="97"/>
      <c r="P778" s="97"/>
      <c r="Q778" s="97"/>
      <c r="R778" s="124">
        <f t="shared" si="112"/>
        <v>0</v>
      </c>
      <c r="S778" s="124">
        <f t="shared" si="113"/>
        <v>0</v>
      </c>
      <c r="T778" s="124">
        <f t="shared" si="114"/>
        <v>0</v>
      </c>
      <c r="U778" s="124">
        <f t="shared" si="115"/>
        <v>0</v>
      </c>
      <c r="V778" s="124">
        <f t="shared" si="116"/>
        <v>0</v>
      </c>
      <c r="W778" s="124">
        <f t="shared" si="117"/>
        <v>0</v>
      </c>
      <c r="X778" s="124">
        <f t="shared" si="118"/>
        <v>0</v>
      </c>
      <c r="Y778" s="124">
        <f t="shared" si="119"/>
        <v>0</v>
      </c>
      <c r="Z778" s="124">
        <f t="shared" si="120"/>
        <v>0</v>
      </c>
      <c r="AA778" s="124">
        <f t="shared" si="121"/>
        <v>0</v>
      </c>
      <c r="AB778" s="124" t="str">
        <f t="shared" si="122"/>
        <v/>
      </c>
      <c r="AC778" s="124" t="str">
        <f t="shared" si="123"/>
        <v/>
      </c>
      <c r="AD778" s="124" t="str">
        <f t="shared" si="124"/>
        <v/>
      </c>
      <c r="AE778" s="124" t="str">
        <f t="shared" si="125"/>
        <v/>
      </c>
      <c r="AF778" s="97"/>
      <c r="AG778" s="97"/>
      <c r="AH778" s="97"/>
      <c r="AI778" s="97"/>
      <c r="AJ778" s="97"/>
      <c r="AK778" s="97"/>
      <c r="AM778" s="101">
        <v>1</v>
      </c>
    </row>
    <row r="779" spans="1:39" ht="15.75" customHeight="1" x14ac:dyDescent="0.25">
      <c r="A779" s="97" t="s">
        <v>175</v>
      </c>
      <c r="B779" s="97" t="s">
        <v>1204</v>
      </c>
      <c r="C779" s="97" t="s">
        <v>1155</v>
      </c>
      <c r="D779" s="97" t="s">
        <v>301</v>
      </c>
      <c r="E779" s="97" t="s">
        <v>266</v>
      </c>
      <c r="F779" s="122">
        <v>2</v>
      </c>
      <c r="G779" s="122">
        <v>0</v>
      </c>
      <c r="H779" s="122">
        <v>2</v>
      </c>
      <c r="I779" s="97"/>
      <c r="J779" s="97" t="s">
        <v>1155</v>
      </c>
      <c r="K779" s="97"/>
      <c r="L779" s="97" t="s">
        <v>1173</v>
      </c>
      <c r="M779" s="97" t="s">
        <v>1155</v>
      </c>
      <c r="N779" s="97" t="s">
        <v>298</v>
      </c>
      <c r="O779" s="97"/>
      <c r="P779" s="97"/>
      <c r="Q779" s="97"/>
      <c r="R779" s="124">
        <f t="shared" si="112"/>
        <v>0</v>
      </c>
      <c r="S779" s="124">
        <f t="shared" si="113"/>
        <v>0</v>
      </c>
      <c r="T779" s="124">
        <f t="shared" si="114"/>
        <v>0</v>
      </c>
      <c r="U779" s="124">
        <f t="shared" si="115"/>
        <v>0</v>
      </c>
      <c r="V779" s="124">
        <f t="shared" si="116"/>
        <v>0</v>
      </c>
      <c r="W779" s="124">
        <f t="shared" si="117"/>
        <v>0</v>
      </c>
      <c r="X779" s="124">
        <f t="shared" si="118"/>
        <v>0</v>
      </c>
      <c r="Y779" s="124">
        <f t="shared" si="119"/>
        <v>0</v>
      </c>
      <c r="Z779" s="124">
        <f t="shared" si="120"/>
        <v>0</v>
      </c>
      <c r="AA779" s="124">
        <f t="shared" si="121"/>
        <v>0</v>
      </c>
      <c r="AB779" s="124" t="str">
        <f t="shared" si="122"/>
        <v/>
      </c>
      <c r="AC779" s="124" t="str">
        <f t="shared" si="123"/>
        <v/>
      </c>
      <c r="AD779" s="124" t="str">
        <f t="shared" si="124"/>
        <v/>
      </c>
      <c r="AE779" s="124" t="str">
        <f t="shared" si="125"/>
        <v/>
      </c>
      <c r="AF779" s="97"/>
      <c r="AG779" s="97"/>
      <c r="AH779" s="97"/>
      <c r="AI779" s="97"/>
      <c r="AJ779" s="97"/>
      <c r="AK779" s="97"/>
      <c r="AM779" s="101">
        <v>1</v>
      </c>
    </row>
    <row r="780" spans="1:39" ht="15.75" customHeight="1" x14ac:dyDescent="0.25">
      <c r="A780" s="97" t="s">
        <v>175</v>
      </c>
      <c r="B780" s="97" t="s">
        <v>1205</v>
      </c>
      <c r="C780" s="97" t="s">
        <v>755</v>
      </c>
      <c r="D780" s="97" t="s">
        <v>301</v>
      </c>
      <c r="E780" s="97" t="s">
        <v>266</v>
      </c>
      <c r="F780" s="122">
        <v>3</v>
      </c>
      <c r="G780" s="122">
        <v>0</v>
      </c>
      <c r="H780" s="122">
        <v>2</v>
      </c>
      <c r="I780" s="97"/>
      <c r="J780" s="97" t="s">
        <v>755</v>
      </c>
      <c r="K780" s="97"/>
      <c r="L780" s="97" t="s">
        <v>1175</v>
      </c>
      <c r="M780" s="97" t="s">
        <v>755</v>
      </c>
      <c r="N780" s="97"/>
      <c r="O780" s="97"/>
      <c r="P780" s="97"/>
      <c r="Q780" s="97"/>
      <c r="R780" s="124">
        <f t="shared" si="112"/>
        <v>0</v>
      </c>
      <c r="S780" s="124">
        <f t="shared" si="113"/>
        <v>0</v>
      </c>
      <c r="T780" s="124">
        <f t="shared" si="114"/>
        <v>0</v>
      </c>
      <c r="U780" s="124">
        <f t="shared" si="115"/>
        <v>0</v>
      </c>
      <c r="V780" s="124">
        <f t="shared" si="116"/>
        <v>0</v>
      </c>
      <c r="W780" s="124">
        <f t="shared" si="117"/>
        <v>0</v>
      </c>
      <c r="X780" s="124">
        <f t="shared" si="118"/>
        <v>0</v>
      </c>
      <c r="Y780" s="124">
        <f t="shared" si="119"/>
        <v>0</v>
      </c>
      <c r="Z780" s="124">
        <f t="shared" si="120"/>
        <v>0</v>
      </c>
      <c r="AA780" s="124">
        <f t="shared" si="121"/>
        <v>0</v>
      </c>
      <c r="AB780" s="124" t="str">
        <f t="shared" si="122"/>
        <v/>
      </c>
      <c r="AC780" s="124" t="str">
        <f t="shared" si="123"/>
        <v/>
      </c>
      <c r="AD780" s="124" t="str">
        <f t="shared" si="124"/>
        <v/>
      </c>
      <c r="AE780" s="124" t="str">
        <f t="shared" si="125"/>
        <v/>
      </c>
      <c r="AF780" s="97"/>
      <c r="AG780" s="97"/>
      <c r="AH780" s="97"/>
      <c r="AI780" s="97"/>
      <c r="AJ780" s="97"/>
      <c r="AK780" s="97"/>
      <c r="AM780" s="101">
        <v>1</v>
      </c>
    </row>
    <row r="781" spans="1:39" ht="15.75" customHeight="1" x14ac:dyDescent="0.25">
      <c r="A781" s="97" t="s">
        <v>176</v>
      </c>
      <c r="B781" s="97" t="s">
        <v>1206</v>
      </c>
      <c r="C781" s="97" t="s">
        <v>1138</v>
      </c>
      <c r="D781" s="97" t="s">
        <v>265</v>
      </c>
      <c r="E781" s="97" t="s">
        <v>266</v>
      </c>
      <c r="F781" s="122">
        <v>1</v>
      </c>
      <c r="G781" s="122">
        <v>3</v>
      </c>
      <c r="H781" s="122">
        <v>0</v>
      </c>
      <c r="I781" s="97" t="s">
        <v>1138</v>
      </c>
      <c r="J781" s="97"/>
      <c r="K781" s="97" t="s">
        <v>1139</v>
      </c>
      <c r="L781" s="97"/>
      <c r="M781" s="97" t="s">
        <v>1138</v>
      </c>
      <c r="N781" s="97" t="s">
        <v>739</v>
      </c>
      <c r="O781" s="97" t="s">
        <v>1140</v>
      </c>
      <c r="P781" s="97" t="s">
        <v>740</v>
      </c>
      <c r="Q781" s="97" t="s">
        <v>1141</v>
      </c>
      <c r="R781" s="124">
        <f t="shared" si="112"/>
        <v>0</v>
      </c>
      <c r="S781" s="124">
        <f t="shared" si="113"/>
        <v>0</v>
      </c>
      <c r="T781" s="124">
        <f t="shared" si="114"/>
        <v>0</v>
      </c>
      <c r="U781" s="124">
        <f t="shared" si="115"/>
        <v>0</v>
      </c>
      <c r="V781" s="124">
        <f t="shared" si="116"/>
        <v>0</v>
      </c>
      <c r="W781" s="124">
        <f t="shared" si="117"/>
        <v>0</v>
      </c>
      <c r="X781" s="124">
        <f t="shared" si="118"/>
        <v>0</v>
      </c>
      <c r="Y781" s="124">
        <f t="shared" si="119"/>
        <v>0</v>
      </c>
      <c r="Z781" s="124">
        <f t="shared" si="120"/>
        <v>0</v>
      </c>
      <c r="AA781" s="124">
        <f t="shared" si="121"/>
        <v>0</v>
      </c>
      <c r="AB781" s="124" t="str">
        <f t="shared" si="122"/>
        <v/>
      </c>
      <c r="AC781" s="124" t="str">
        <f t="shared" si="123"/>
        <v/>
      </c>
      <c r="AD781" s="124" t="str">
        <f t="shared" si="124"/>
        <v/>
      </c>
      <c r="AE781" s="124" t="str">
        <f t="shared" si="125"/>
        <v/>
      </c>
      <c r="AF781" s="97"/>
      <c r="AG781" s="97"/>
      <c r="AH781" s="97"/>
      <c r="AI781" s="97"/>
      <c r="AJ781" s="97"/>
      <c r="AK781" s="97"/>
      <c r="AM781" s="101">
        <v>1</v>
      </c>
    </row>
    <row r="782" spans="1:39" ht="15.75" customHeight="1" x14ac:dyDescent="0.25">
      <c r="A782" s="97" t="s">
        <v>176</v>
      </c>
      <c r="B782" s="97" t="s">
        <v>1207</v>
      </c>
      <c r="C782" s="97" t="s">
        <v>1143</v>
      </c>
      <c r="D782" s="97" t="s">
        <v>265</v>
      </c>
      <c r="E782" s="97" t="s">
        <v>266</v>
      </c>
      <c r="F782" s="122">
        <v>1</v>
      </c>
      <c r="G782" s="122">
        <v>3</v>
      </c>
      <c r="H782" s="122">
        <v>0</v>
      </c>
      <c r="I782" s="97" t="s">
        <v>1143</v>
      </c>
      <c r="J782" s="97"/>
      <c r="K782" s="97" t="s">
        <v>1144</v>
      </c>
      <c r="L782" s="97"/>
      <c r="M782" s="97" t="s">
        <v>1143</v>
      </c>
      <c r="N782" s="97" t="s">
        <v>542</v>
      </c>
      <c r="O782" s="97" t="s">
        <v>1145</v>
      </c>
      <c r="P782" s="97" t="s">
        <v>1146</v>
      </c>
      <c r="Q782" s="97" t="s">
        <v>1147</v>
      </c>
      <c r="R782" s="124">
        <f t="shared" si="112"/>
        <v>0</v>
      </c>
      <c r="S782" s="124">
        <f t="shared" si="113"/>
        <v>0</v>
      </c>
      <c r="T782" s="124">
        <f t="shared" si="114"/>
        <v>0</v>
      </c>
      <c r="U782" s="124">
        <f t="shared" si="115"/>
        <v>0</v>
      </c>
      <c r="V782" s="124">
        <f t="shared" si="116"/>
        <v>0</v>
      </c>
      <c r="W782" s="124">
        <f t="shared" si="117"/>
        <v>0</v>
      </c>
      <c r="X782" s="124">
        <f t="shared" si="118"/>
        <v>0</v>
      </c>
      <c r="Y782" s="124">
        <f t="shared" si="119"/>
        <v>0</v>
      </c>
      <c r="Z782" s="124">
        <f t="shared" si="120"/>
        <v>0</v>
      </c>
      <c r="AA782" s="124">
        <f t="shared" si="121"/>
        <v>0</v>
      </c>
      <c r="AB782" s="124" t="str">
        <f t="shared" si="122"/>
        <v/>
      </c>
      <c r="AC782" s="124" t="str">
        <f t="shared" si="123"/>
        <v/>
      </c>
      <c r="AD782" s="124" t="str">
        <f t="shared" si="124"/>
        <v/>
      </c>
      <c r="AE782" s="124" t="str">
        <f t="shared" si="125"/>
        <v/>
      </c>
      <c r="AF782" s="97"/>
      <c r="AG782" s="97"/>
      <c r="AH782" s="97"/>
      <c r="AI782" s="97"/>
      <c r="AJ782" s="97"/>
      <c r="AK782" s="97"/>
      <c r="AM782" s="101">
        <v>1</v>
      </c>
    </row>
    <row r="783" spans="1:39" ht="15.75" customHeight="1" x14ac:dyDescent="0.25">
      <c r="A783" s="97" t="s">
        <v>176</v>
      </c>
      <c r="B783" s="97" t="s">
        <v>1208</v>
      </c>
      <c r="C783" s="97" t="s">
        <v>1149</v>
      </c>
      <c r="D783" s="97" t="s">
        <v>265</v>
      </c>
      <c r="E783" s="97" t="s">
        <v>266</v>
      </c>
      <c r="F783" s="122">
        <v>2</v>
      </c>
      <c r="G783" s="122">
        <v>2</v>
      </c>
      <c r="H783" s="122">
        <v>0</v>
      </c>
      <c r="I783" s="97" t="s">
        <v>1149</v>
      </c>
      <c r="J783" s="97"/>
      <c r="K783" s="97" t="s">
        <v>1150</v>
      </c>
      <c r="L783" s="97"/>
      <c r="M783" s="97" t="s">
        <v>1149</v>
      </c>
      <c r="N783" s="97" t="s">
        <v>1151</v>
      </c>
      <c r="O783" s="97"/>
      <c r="P783" s="97"/>
      <c r="Q783" s="97"/>
      <c r="R783" s="124">
        <f t="shared" si="112"/>
        <v>0</v>
      </c>
      <c r="S783" s="124">
        <f t="shared" si="113"/>
        <v>0</v>
      </c>
      <c r="T783" s="124">
        <f t="shared" si="114"/>
        <v>0</v>
      </c>
      <c r="U783" s="124">
        <f t="shared" si="115"/>
        <v>0</v>
      </c>
      <c r="V783" s="124">
        <f t="shared" si="116"/>
        <v>0</v>
      </c>
      <c r="W783" s="124">
        <f t="shared" si="117"/>
        <v>0</v>
      </c>
      <c r="X783" s="124">
        <f t="shared" si="118"/>
        <v>0</v>
      </c>
      <c r="Y783" s="124">
        <f t="shared" si="119"/>
        <v>0</v>
      </c>
      <c r="Z783" s="124">
        <f t="shared" si="120"/>
        <v>0</v>
      </c>
      <c r="AA783" s="124">
        <f t="shared" si="121"/>
        <v>0</v>
      </c>
      <c r="AB783" s="124" t="str">
        <f t="shared" si="122"/>
        <v/>
      </c>
      <c r="AC783" s="124" t="str">
        <f t="shared" si="123"/>
        <v/>
      </c>
      <c r="AD783" s="124" t="str">
        <f t="shared" si="124"/>
        <v/>
      </c>
      <c r="AE783" s="124" t="str">
        <f t="shared" si="125"/>
        <v/>
      </c>
      <c r="AF783" s="97"/>
      <c r="AG783" s="97"/>
      <c r="AH783" s="97"/>
      <c r="AI783" s="97"/>
      <c r="AJ783" s="97"/>
      <c r="AK783" s="97"/>
      <c r="AM783" s="101">
        <v>1</v>
      </c>
    </row>
    <row r="784" spans="1:39" ht="15.75" customHeight="1" x14ac:dyDescent="0.25">
      <c r="A784" s="97" t="s">
        <v>176</v>
      </c>
      <c r="B784" s="97" t="s">
        <v>1209</v>
      </c>
      <c r="C784" s="97" t="s">
        <v>1153</v>
      </c>
      <c r="D784" s="97" t="s">
        <v>265</v>
      </c>
      <c r="E784" s="97" t="s">
        <v>266</v>
      </c>
      <c r="F784" s="122">
        <v>2</v>
      </c>
      <c r="G784" s="122">
        <v>2</v>
      </c>
      <c r="H784" s="122">
        <v>0</v>
      </c>
      <c r="I784" s="97" t="s">
        <v>1153</v>
      </c>
      <c r="J784" s="97"/>
      <c r="K784" s="97" t="s">
        <v>1154</v>
      </c>
      <c r="L784" s="97"/>
      <c r="M784" s="97" t="s">
        <v>1153</v>
      </c>
      <c r="N784" s="97" t="s">
        <v>1155</v>
      </c>
      <c r="O784" s="97" t="s">
        <v>1156</v>
      </c>
      <c r="P784" s="97" t="s">
        <v>1157</v>
      </c>
      <c r="Q784" s="97" t="s">
        <v>298</v>
      </c>
      <c r="R784" s="124">
        <f t="shared" si="112"/>
        <v>0</v>
      </c>
      <c r="S784" s="124">
        <f t="shared" si="113"/>
        <v>0</v>
      </c>
      <c r="T784" s="124">
        <f t="shared" si="114"/>
        <v>0</v>
      </c>
      <c r="U784" s="124">
        <f t="shared" si="115"/>
        <v>0</v>
      </c>
      <c r="V784" s="124">
        <f t="shared" si="116"/>
        <v>0</v>
      </c>
      <c r="W784" s="124">
        <f t="shared" si="117"/>
        <v>0</v>
      </c>
      <c r="X784" s="124">
        <f t="shared" si="118"/>
        <v>0</v>
      </c>
      <c r="Y784" s="124">
        <f t="shared" si="119"/>
        <v>0</v>
      </c>
      <c r="Z784" s="124">
        <f t="shared" si="120"/>
        <v>0</v>
      </c>
      <c r="AA784" s="124">
        <f t="shared" si="121"/>
        <v>0</v>
      </c>
      <c r="AB784" s="124" t="str">
        <f t="shared" si="122"/>
        <v/>
      </c>
      <c r="AC784" s="124" t="str">
        <f t="shared" si="123"/>
        <v/>
      </c>
      <c r="AD784" s="124" t="str">
        <f t="shared" si="124"/>
        <v/>
      </c>
      <c r="AE784" s="124" t="str">
        <f t="shared" si="125"/>
        <v/>
      </c>
      <c r="AF784" s="97"/>
      <c r="AG784" s="97"/>
      <c r="AH784" s="97"/>
      <c r="AI784" s="97"/>
      <c r="AJ784" s="97"/>
      <c r="AK784" s="97"/>
      <c r="AM784" s="101">
        <v>1</v>
      </c>
    </row>
    <row r="785" spans="1:39" ht="15.75" customHeight="1" x14ac:dyDescent="0.25">
      <c r="A785" s="97" t="s">
        <v>176</v>
      </c>
      <c r="B785" s="97" t="s">
        <v>1210</v>
      </c>
      <c r="C785" s="97" t="s">
        <v>1159</v>
      </c>
      <c r="D785" s="97" t="s">
        <v>265</v>
      </c>
      <c r="E785" s="97" t="s">
        <v>266</v>
      </c>
      <c r="F785" s="122">
        <v>3</v>
      </c>
      <c r="G785" s="122">
        <v>2</v>
      </c>
      <c r="H785" s="122">
        <v>0</v>
      </c>
      <c r="I785" s="97" t="s">
        <v>1159</v>
      </c>
      <c r="J785" s="97"/>
      <c r="K785" s="97" t="s">
        <v>1160</v>
      </c>
      <c r="L785" s="97"/>
      <c r="M785" s="97" t="s">
        <v>1159</v>
      </c>
      <c r="N785" s="97" t="s">
        <v>1161</v>
      </c>
      <c r="O785" s="97" t="s">
        <v>755</v>
      </c>
      <c r="P785" s="97" t="s">
        <v>1162</v>
      </c>
      <c r="Q785" s="97"/>
      <c r="R785" s="124">
        <f t="shared" si="112"/>
        <v>0</v>
      </c>
      <c r="S785" s="124">
        <f t="shared" si="113"/>
        <v>0</v>
      </c>
      <c r="T785" s="124">
        <f t="shared" si="114"/>
        <v>0</v>
      </c>
      <c r="U785" s="124">
        <f t="shared" si="115"/>
        <v>0</v>
      </c>
      <c r="V785" s="124">
        <f t="shared" si="116"/>
        <v>0</v>
      </c>
      <c r="W785" s="124">
        <f t="shared" si="117"/>
        <v>0</v>
      </c>
      <c r="X785" s="124">
        <f t="shared" si="118"/>
        <v>0</v>
      </c>
      <c r="Y785" s="124">
        <f t="shared" si="119"/>
        <v>0</v>
      </c>
      <c r="Z785" s="124">
        <f t="shared" si="120"/>
        <v>0</v>
      </c>
      <c r="AA785" s="124">
        <f t="shared" si="121"/>
        <v>0</v>
      </c>
      <c r="AB785" s="124" t="str">
        <f t="shared" si="122"/>
        <v/>
      </c>
      <c r="AC785" s="124" t="str">
        <f t="shared" si="123"/>
        <v/>
      </c>
      <c r="AD785" s="124" t="str">
        <f t="shared" si="124"/>
        <v/>
      </c>
      <c r="AE785" s="124" t="str">
        <f t="shared" si="125"/>
        <v/>
      </c>
      <c r="AF785" s="97"/>
      <c r="AG785" s="97"/>
      <c r="AH785" s="97"/>
      <c r="AI785" s="97"/>
      <c r="AJ785" s="97"/>
      <c r="AK785" s="97"/>
      <c r="AM785" s="101">
        <v>1</v>
      </c>
    </row>
    <row r="786" spans="1:39" ht="15.75" customHeight="1" x14ac:dyDescent="0.25">
      <c r="A786" s="97" t="s">
        <v>176</v>
      </c>
      <c r="B786" s="97" t="s">
        <v>1211</v>
      </c>
      <c r="C786" s="97" t="s">
        <v>1164</v>
      </c>
      <c r="D786" s="97" t="s">
        <v>301</v>
      </c>
      <c r="E786" s="97" t="s">
        <v>266</v>
      </c>
      <c r="F786" s="122">
        <v>1</v>
      </c>
      <c r="G786" s="122">
        <v>0</v>
      </c>
      <c r="H786" s="122">
        <v>3</v>
      </c>
      <c r="I786" s="97"/>
      <c r="J786" s="97" t="s">
        <v>1164</v>
      </c>
      <c r="K786" s="97"/>
      <c r="L786" s="97" t="s">
        <v>1165</v>
      </c>
      <c r="M786" s="97" t="s">
        <v>1164</v>
      </c>
      <c r="N786" s="97" t="s">
        <v>542</v>
      </c>
      <c r="O786" s="97" t="s">
        <v>1166</v>
      </c>
      <c r="P786" s="97"/>
      <c r="Q786" s="97"/>
      <c r="R786" s="124">
        <f t="shared" si="112"/>
        <v>0</v>
      </c>
      <c r="S786" s="124">
        <f t="shared" si="113"/>
        <v>0</v>
      </c>
      <c r="T786" s="124">
        <f t="shared" si="114"/>
        <v>0</v>
      </c>
      <c r="U786" s="124">
        <f t="shared" si="115"/>
        <v>0</v>
      </c>
      <c r="V786" s="124">
        <f t="shared" si="116"/>
        <v>0</v>
      </c>
      <c r="W786" s="124">
        <f t="shared" si="117"/>
        <v>0</v>
      </c>
      <c r="X786" s="124">
        <f t="shared" si="118"/>
        <v>0</v>
      </c>
      <c r="Y786" s="124">
        <f t="shared" si="119"/>
        <v>0</v>
      </c>
      <c r="Z786" s="124">
        <f t="shared" si="120"/>
        <v>0</v>
      </c>
      <c r="AA786" s="124">
        <f t="shared" si="121"/>
        <v>0</v>
      </c>
      <c r="AB786" s="124" t="str">
        <f t="shared" si="122"/>
        <v/>
      </c>
      <c r="AC786" s="124" t="str">
        <f t="shared" si="123"/>
        <v/>
      </c>
      <c r="AD786" s="124" t="str">
        <f t="shared" si="124"/>
        <v/>
      </c>
      <c r="AE786" s="124" t="str">
        <f t="shared" si="125"/>
        <v/>
      </c>
      <c r="AF786" s="97"/>
      <c r="AG786" s="97"/>
      <c r="AH786" s="97"/>
      <c r="AI786" s="97"/>
      <c r="AJ786" s="97"/>
      <c r="AK786" s="97"/>
      <c r="AM786" s="101">
        <v>1</v>
      </c>
    </row>
    <row r="787" spans="1:39" ht="15.75" customHeight="1" x14ac:dyDescent="0.25">
      <c r="A787" s="97" t="s">
        <v>176</v>
      </c>
      <c r="B787" s="97" t="s">
        <v>1212</v>
      </c>
      <c r="C787" s="97" t="s">
        <v>1145</v>
      </c>
      <c r="D787" s="97" t="s">
        <v>301</v>
      </c>
      <c r="E787" s="97" t="s">
        <v>266</v>
      </c>
      <c r="F787" s="122">
        <v>1</v>
      </c>
      <c r="G787" s="122">
        <v>0</v>
      </c>
      <c r="H787" s="122">
        <v>3</v>
      </c>
      <c r="I787" s="97"/>
      <c r="J787" s="97" t="s">
        <v>1145</v>
      </c>
      <c r="K787" s="97"/>
      <c r="L787" s="97" t="s">
        <v>1168</v>
      </c>
      <c r="M787" s="97" t="s">
        <v>1145</v>
      </c>
      <c r="N787" s="97" t="s">
        <v>1146</v>
      </c>
      <c r="O787" s="97" t="s">
        <v>1147</v>
      </c>
      <c r="P787" s="97"/>
      <c r="Q787" s="97"/>
      <c r="R787" s="124">
        <f t="shared" si="112"/>
        <v>0</v>
      </c>
      <c r="S787" s="124">
        <f t="shared" si="113"/>
        <v>0</v>
      </c>
      <c r="T787" s="124">
        <f t="shared" si="114"/>
        <v>0</v>
      </c>
      <c r="U787" s="124">
        <f t="shared" si="115"/>
        <v>0</v>
      </c>
      <c r="V787" s="124">
        <f t="shared" si="116"/>
        <v>0</v>
      </c>
      <c r="W787" s="124">
        <f t="shared" si="117"/>
        <v>0</v>
      </c>
      <c r="X787" s="124">
        <f t="shared" si="118"/>
        <v>0</v>
      </c>
      <c r="Y787" s="124">
        <f t="shared" si="119"/>
        <v>0</v>
      </c>
      <c r="Z787" s="124">
        <f t="shared" si="120"/>
        <v>0</v>
      </c>
      <c r="AA787" s="124">
        <f t="shared" si="121"/>
        <v>0</v>
      </c>
      <c r="AB787" s="124" t="str">
        <f t="shared" si="122"/>
        <v/>
      </c>
      <c r="AC787" s="124" t="str">
        <f t="shared" si="123"/>
        <v/>
      </c>
      <c r="AD787" s="124" t="str">
        <f t="shared" si="124"/>
        <v/>
      </c>
      <c r="AE787" s="124" t="str">
        <f t="shared" si="125"/>
        <v/>
      </c>
      <c r="AF787" s="97"/>
      <c r="AG787" s="97"/>
      <c r="AH787" s="97"/>
      <c r="AI787" s="97"/>
      <c r="AJ787" s="97"/>
      <c r="AK787" s="97"/>
      <c r="AM787" s="101">
        <v>1</v>
      </c>
    </row>
    <row r="788" spans="1:39" ht="15.75" customHeight="1" x14ac:dyDescent="0.25">
      <c r="A788" s="97" t="s">
        <v>176</v>
      </c>
      <c r="B788" s="97" t="s">
        <v>1213</v>
      </c>
      <c r="C788" s="97" t="s">
        <v>1170</v>
      </c>
      <c r="D788" s="97" t="s">
        <v>301</v>
      </c>
      <c r="E788" s="97" t="s">
        <v>266</v>
      </c>
      <c r="F788" s="122">
        <v>2</v>
      </c>
      <c r="G788" s="122">
        <v>0</v>
      </c>
      <c r="H788" s="122">
        <v>2</v>
      </c>
      <c r="I788" s="97"/>
      <c r="J788" s="97" t="s">
        <v>1170</v>
      </c>
      <c r="K788" s="97"/>
      <c r="L788" s="97" t="s">
        <v>1171</v>
      </c>
      <c r="M788" s="97" t="s">
        <v>1170</v>
      </c>
      <c r="N788" s="97" t="s">
        <v>1151</v>
      </c>
      <c r="O788" s="97"/>
      <c r="P788" s="97"/>
      <c r="Q788" s="97"/>
      <c r="R788" s="124">
        <f t="shared" si="112"/>
        <v>0</v>
      </c>
      <c r="S788" s="124">
        <f t="shared" si="113"/>
        <v>0</v>
      </c>
      <c r="T788" s="124">
        <f t="shared" si="114"/>
        <v>0</v>
      </c>
      <c r="U788" s="124">
        <f t="shared" si="115"/>
        <v>0</v>
      </c>
      <c r="V788" s="124">
        <f t="shared" si="116"/>
        <v>0</v>
      </c>
      <c r="W788" s="124">
        <f t="shared" si="117"/>
        <v>0</v>
      </c>
      <c r="X788" s="124">
        <f t="shared" si="118"/>
        <v>0</v>
      </c>
      <c r="Y788" s="124">
        <f t="shared" si="119"/>
        <v>0</v>
      </c>
      <c r="Z788" s="124">
        <f t="shared" si="120"/>
        <v>0</v>
      </c>
      <c r="AA788" s="124">
        <f t="shared" si="121"/>
        <v>0</v>
      </c>
      <c r="AB788" s="124" t="str">
        <f t="shared" si="122"/>
        <v/>
      </c>
      <c r="AC788" s="124" t="str">
        <f t="shared" si="123"/>
        <v/>
      </c>
      <c r="AD788" s="124" t="str">
        <f t="shared" si="124"/>
        <v/>
      </c>
      <c r="AE788" s="124" t="str">
        <f t="shared" si="125"/>
        <v/>
      </c>
      <c r="AF788" s="97"/>
      <c r="AG788" s="97"/>
      <c r="AH788" s="97"/>
      <c r="AI788" s="97"/>
      <c r="AJ788" s="97"/>
      <c r="AK788" s="97"/>
      <c r="AM788" s="101">
        <v>1</v>
      </c>
    </row>
    <row r="789" spans="1:39" ht="15.75" customHeight="1" x14ac:dyDescent="0.25">
      <c r="A789" s="97" t="s">
        <v>176</v>
      </c>
      <c r="B789" s="97" t="s">
        <v>1214</v>
      </c>
      <c r="C789" s="97" t="s">
        <v>1155</v>
      </c>
      <c r="D789" s="97" t="s">
        <v>301</v>
      </c>
      <c r="E789" s="97" t="s">
        <v>266</v>
      </c>
      <c r="F789" s="122">
        <v>2</v>
      </c>
      <c r="G789" s="122">
        <v>0</v>
      </c>
      <c r="H789" s="122">
        <v>2</v>
      </c>
      <c r="I789" s="97"/>
      <c r="J789" s="97" t="s">
        <v>1155</v>
      </c>
      <c r="K789" s="97"/>
      <c r="L789" s="97" t="s">
        <v>1173</v>
      </c>
      <c r="M789" s="97" t="s">
        <v>1155</v>
      </c>
      <c r="N789" s="97" t="s">
        <v>298</v>
      </c>
      <c r="O789" s="97"/>
      <c r="P789" s="97"/>
      <c r="Q789" s="97"/>
      <c r="R789" s="124">
        <f t="shared" si="112"/>
        <v>0</v>
      </c>
      <c r="S789" s="124">
        <f t="shared" si="113"/>
        <v>0</v>
      </c>
      <c r="T789" s="124">
        <f t="shared" si="114"/>
        <v>0</v>
      </c>
      <c r="U789" s="124">
        <f t="shared" si="115"/>
        <v>0</v>
      </c>
      <c r="V789" s="124">
        <f t="shared" si="116"/>
        <v>0</v>
      </c>
      <c r="W789" s="124">
        <f t="shared" si="117"/>
        <v>0</v>
      </c>
      <c r="X789" s="124">
        <f t="shared" si="118"/>
        <v>0</v>
      </c>
      <c r="Y789" s="124">
        <f t="shared" si="119"/>
        <v>0</v>
      </c>
      <c r="Z789" s="124">
        <f t="shared" si="120"/>
        <v>0</v>
      </c>
      <c r="AA789" s="124">
        <f t="shared" si="121"/>
        <v>0</v>
      </c>
      <c r="AB789" s="124" t="str">
        <f t="shared" si="122"/>
        <v/>
      </c>
      <c r="AC789" s="124" t="str">
        <f t="shared" si="123"/>
        <v/>
      </c>
      <c r="AD789" s="124" t="str">
        <f t="shared" si="124"/>
        <v/>
      </c>
      <c r="AE789" s="124" t="str">
        <f t="shared" si="125"/>
        <v/>
      </c>
      <c r="AF789" s="97"/>
      <c r="AG789" s="97"/>
      <c r="AH789" s="97"/>
      <c r="AI789" s="97"/>
      <c r="AJ789" s="97"/>
      <c r="AK789" s="97"/>
      <c r="AM789" s="101">
        <v>1</v>
      </c>
    </row>
    <row r="790" spans="1:39" ht="15.75" customHeight="1" x14ac:dyDescent="0.25">
      <c r="A790" s="97" t="s">
        <v>176</v>
      </c>
      <c r="B790" s="97" t="s">
        <v>1215</v>
      </c>
      <c r="C790" s="97" t="s">
        <v>755</v>
      </c>
      <c r="D790" s="97" t="s">
        <v>301</v>
      </c>
      <c r="E790" s="97" t="s">
        <v>266</v>
      </c>
      <c r="F790" s="122">
        <v>3</v>
      </c>
      <c r="G790" s="122">
        <v>0</v>
      </c>
      <c r="H790" s="122">
        <v>2</v>
      </c>
      <c r="I790" s="97"/>
      <c r="J790" s="97" t="s">
        <v>755</v>
      </c>
      <c r="K790" s="97"/>
      <c r="L790" s="97" t="s">
        <v>1175</v>
      </c>
      <c r="M790" s="97" t="s">
        <v>755</v>
      </c>
      <c r="N790" s="97"/>
      <c r="O790" s="97"/>
      <c r="P790" s="97"/>
      <c r="Q790" s="97"/>
      <c r="R790" s="124">
        <f t="shared" si="112"/>
        <v>0</v>
      </c>
      <c r="S790" s="124">
        <f t="shared" si="113"/>
        <v>0</v>
      </c>
      <c r="T790" s="124">
        <f t="shared" si="114"/>
        <v>0</v>
      </c>
      <c r="U790" s="124">
        <f t="shared" si="115"/>
        <v>0</v>
      </c>
      <c r="V790" s="124">
        <f t="shared" si="116"/>
        <v>0</v>
      </c>
      <c r="W790" s="124">
        <f t="shared" si="117"/>
        <v>0</v>
      </c>
      <c r="X790" s="124">
        <f t="shared" si="118"/>
        <v>0</v>
      </c>
      <c r="Y790" s="124">
        <f t="shared" si="119"/>
        <v>0</v>
      </c>
      <c r="Z790" s="124">
        <f t="shared" si="120"/>
        <v>0</v>
      </c>
      <c r="AA790" s="124">
        <f t="shared" si="121"/>
        <v>0</v>
      </c>
      <c r="AB790" s="124" t="str">
        <f t="shared" si="122"/>
        <v/>
      </c>
      <c r="AC790" s="124" t="str">
        <f t="shared" si="123"/>
        <v/>
      </c>
      <c r="AD790" s="124" t="str">
        <f t="shared" si="124"/>
        <v/>
      </c>
      <c r="AE790" s="124" t="str">
        <f t="shared" si="125"/>
        <v/>
      </c>
      <c r="AF790" s="97"/>
      <c r="AG790" s="97"/>
      <c r="AH790" s="97"/>
      <c r="AI790" s="97"/>
      <c r="AJ790" s="97"/>
      <c r="AK790" s="97"/>
      <c r="AM790" s="101">
        <v>1</v>
      </c>
    </row>
    <row r="791" spans="1:39" ht="15.75" customHeight="1" x14ac:dyDescent="0.25">
      <c r="A791" s="97" t="s">
        <v>177</v>
      </c>
      <c r="B791" s="97" t="s">
        <v>1216</v>
      </c>
      <c r="C791" s="97" t="s">
        <v>1217</v>
      </c>
      <c r="D791" s="97" t="s">
        <v>265</v>
      </c>
      <c r="E791" s="97" t="s">
        <v>266</v>
      </c>
      <c r="F791" s="122">
        <v>1</v>
      </c>
      <c r="G791" s="122">
        <v>3</v>
      </c>
      <c r="H791" s="122">
        <v>0</v>
      </c>
      <c r="I791" s="97" t="s">
        <v>1217</v>
      </c>
      <c r="J791" s="97"/>
      <c r="K791" s="97" t="s">
        <v>1218</v>
      </c>
      <c r="L791" s="97"/>
      <c r="M791" s="97" t="s">
        <v>1217</v>
      </c>
      <c r="N791" s="97" t="s">
        <v>1219</v>
      </c>
      <c r="O791" s="97"/>
      <c r="P791" s="97"/>
      <c r="Q791" s="97"/>
      <c r="R791" s="124">
        <f t="shared" si="112"/>
        <v>0</v>
      </c>
      <c r="S791" s="124">
        <f t="shared" si="113"/>
        <v>0</v>
      </c>
      <c r="T791" s="124">
        <f t="shared" si="114"/>
        <v>0</v>
      </c>
      <c r="U791" s="124">
        <f t="shared" si="115"/>
        <v>0</v>
      </c>
      <c r="V791" s="124">
        <f t="shared" si="116"/>
        <v>0</v>
      </c>
      <c r="W791" s="124">
        <f t="shared" si="117"/>
        <v>0</v>
      </c>
      <c r="X791" s="124">
        <f t="shared" si="118"/>
        <v>0</v>
      </c>
      <c r="Y791" s="124">
        <f t="shared" si="119"/>
        <v>0</v>
      </c>
      <c r="Z791" s="124">
        <f t="shared" si="120"/>
        <v>0</v>
      </c>
      <c r="AA791" s="124">
        <f t="shared" si="121"/>
        <v>0</v>
      </c>
      <c r="AB791" s="124" t="str">
        <f t="shared" si="122"/>
        <v/>
      </c>
      <c r="AC791" s="124" t="str">
        <f t="shared" si="123"/>
        <v/>
      </c>
      <c r="AD791" s="124" t="str">
        <f t="shared" si="124"/>
        <v/>
      </c>
      <c r="AE791" s="124" t="str">
        <f t="shared" si="125"/>
        <v/>
      </c>
      <c r="AF791" s="97"/>
      <c r="AG791" s="97"/>
      <c r="AH791" s="97"/>
      <c r="AI791" s="97"/>
      <c r="AJ791" s="97"/>
      <c r="AK791" s="97"/>
      <c r="AM791" s="101">
        <v>1</v>
      </c>
    </row>
    <row r="792" spans="1:39" ht="15.75" customHeight="1" x14ac:dyDescent="0.25">
      <c r="A792" s="97" t="s">
        <v>177</v>
      </c>
      <c r="B792" s="97" t="s">
        <v>1220</v>
      </c>
      <c r="C792" s="97" t="s">
        <v>1221</v>
      </c>
      <c r="D792" s="97" t="s">
        <v>265</v>
      </c>
      <c r="E792" s="97" t="s">
        <v>266</v>
      </c>
      <c r="F792" s="122">
        <v>1</v>
      </c>
      <c r="G792" s="122">
        <v>3</v>
      </c>
      <c r="H792" s="122">
        <v>0</v>
      </c>
      <c r="I792" s="97" t="s">
        <v>1221</v>
      </c>
      <c r="J792" s="97"/>
      <c r="K792" s="97" t="s">
        <v>1222</v>
      </c>
      <c r="L792" s="97"/>
      <c r="M792" s="97" t="s">
        <v>1221</v>
      </c>
      <c r="N792" s="97" t="s">
        <v>370</v>
      </c>
      <c r="O792" s="97" t="s">
        <v>1223</v>
      </c>
      <c r="P792" s="97" t="s">
        <v>382</v>
      </c>
      <c r="Q792" s="97"/>
      <c r="R792" s="124">
        <f t="shared" si="112"/>
        <v>0</v>
      </c>
      <c r="S792" s="124">
        <f t="shared" si="113"/>
        <v>0</v>
      </c>
      <c r="T792" s="124">
        <f t="shared" si="114"/>
        <v>0</v>
      </c>
      <c r="U792" s="124">
        <f t="shared" si="115"/>
        <v>0</v>
      </c>
      <c r="V792" s="124">
        <f t="shared" si="116"/>
        <v>0</v>
      </c>
      <c r="W792" s="124">
        <f t="shared" si="117"/>
        <v>0</v>
      </c>
      <c r="X792" s="124">
        <f t="shared" si="118"/>
        <v>0</v>
      </c>
      <c r="Y792" s="124">
        <f t="shared" si="119"/>
        <v>0</v>
      </c>
      <c r="Z792" s="124">
        <f t="shared" si="120"/>
        <v>0</v>
      </c>
      <c r="AA792" s="124">
        <f t="shared" si="121"/>
        <v>0</v>
      </c>
      <c r="AB792" s="124" t="str">
        <f t="shared" si="122"/>
        <v/>
      </c>
      <c r="AC792" s="124" t="str">
        <f t="shared" si="123"/>
        <v/>
      </c>
      <c r="AD792" s="124" t="str">
        <f t="shared" si="124"/>
        <v/>
      </c>
      <c r="AE792" s="124" t="str">
        <f t="shared" si="125"/>
        <v/>
      </c>
      <c r="AF792" s="97"/>
      <c r="AG792" s="97"/>
      <c r="AH792" s="97"/>
      <c r="AI792" s="97"/>
      <c r="AJ792" s="97"/>
      <c r="AK792" s="97"/>
      <c r="AM792" s="101">
        <v>1</v>
      </c>
    </row>
    <row r="793" spans="1:39" ht="15.75" customHeight="1" x14ac:dyDescent="0.25">
      <c r="A793" s="97" t="s">
        <v>177</v>
      </c>
      <c r="B793" s="97" t="s">
        <v>1224</v>
      </c>
      <c r="C793" s="97" t="s">
        <v>1225</v>
      </c>
      <c r="D793" s="97" t="s">
        <v>265</v>
      </c>
      <c r="E793" s="97" t="s">
        <v>266</v>
      </c>
      <c r="F793" s="122">
        <v>2</v>
      </c>
      <c r="G793" s="122">
        <v>2</v>
      </c>
      <c r="H793" s="122">
        <v>0</v>
      </c>
      <c r="I793" s="97" t="s">
        <v>1225</v>
      </c>
      <c r="J793" s="97"/>
      <c r="K793" s="97" t="s">
        <v>1226</v>
      </c>
      <c r="L793" s="97"/>
      <c r="M793" s="97" t="s">
        <v>1225</v>
      </c>
      <c r="N793" s="97" t="s">
        <v>1227</v>
      </c>
      <c r="O793" s="97" t="s">
        <v>1228</v>
      </c>
      <c r="P793" s="97" t="s">
        <v>1229</v>
      </c>
      <c r="Q793" s="97" t="s">
        <v>1230</v>
      </c>
      <c r="R793" s="124">
        <f t="shared" si="112"/>
        <v>0</v>
      </c>
      <c r="S793" s="124">
        <f t="shared" si="113"/>
        <v>0</v>
      </c>
      <c r="T793" s="124">
        <f t="shared" si="114"/>
        <v>0</v>
      </c>
      <c r="U793" s="124">
        <f t="shared" si="115"/>
        <v>0</v>
      </c>
      <c r="V793" s="124">
        <f t="shared" si="116"/>
        <v>0</v>
      </c>
      <c r="W793" s="124">
        <f t="shared" si="117"/>
        <v>0</v>
      </c>
      <c r="X793" s="124">
        <f t="shared" si="118"/>
        <v>0</v>
      </c>
      <c r="Y793" s="124">
        <f t="shared" si="119"/>
        <v>0</v>
      </c>
      <c r="Z793" s="124">
        <f t="shared" si="120"/>
        <v>0</v>
      </c>
      <c r="AA793" s="124">
        <f t="shared" si="121"/>
        <v>0</v>
      </c>
      <c r="AB793" s="124" t="str">
        <f t="shared" si="122"/>
        <v/>
      </c>
      <c r="AC793" s="124" t="str">
        <f t="shared" si="123"/>
        <v/>
      </c>
      <c r="AD793" s="124" t="str">
        <f t="shared" si="124"/>
        <v/>
      </c>
      <c r="AE793" s="124" t="str">
        <f t="shared" si="125"/>
        <v/>
      </c>
      <c r="AF793" s="97"/>
      <c r="AG793" s="97"/>
      <c r="AH793" s="97"/>
      <c r="AI793" s="97"/>
      <c r="AJ793" s="97"/>
      <c r="AK793" s="97"/>
      <c r="AM793" s="101">
        <v>1</v>
      </c>
    </row>
    <row r="794" spans="1:39" ht="15.75" customHeight="1" x14ac:dyDescent="0.25">
      <c r="A794" s="97" t="s">
        <v>177</v>
      </c>
      <c r="B794" s="97" t="s">
        <v>1231</v>
      </c>
      <c r="C794" s="97" t="s">
        <v>1232</v>
      </c>
      <c r="D794" s="97" t="s">
        <v>265</v>
      </c>
      <c r="E794" s="97" t="s">
        <v>266</v>
      </c>
      <c r="F794" s="122">
        <v>2</v>
      </c>
      <c r="G794" s="122">
        <v>2</v>
      </c>
      <c r="H794" s="122">
        <v>0</v>
      </c>
      <c r="I794" s="97" t="s">
        <v>1232</v>
      </c>
      <c r="J794" s="97"/>
      <c r="K794" s="97" t="s">
        <v>1233</v>
      </c>
      <c r="L794" s="97"/>
      <c r="M794" s="97" t="s">
        <v>1232</v>
      </c>
      <c r="N794" s="97" t="s">
        <v>1234</v>
      </c>
      <c r="O794" s="97" t="s">
        <v>1235</v>
      </c>
      <c r="P794" s="97" t="s">
        <v>1236</v>
      </c>
      <c r="Q794" s="97" t="s">
        <v>1237</v>
      </c>
      <c r="R794" s="124">
        <f t="shared" si="112"/>
        <v>0</v>
      </c>
      <c r="S794" s="124">
        <f t="shared" si="113"/>
        <v>0</v>
      </c>
      <c r="T794" s="124">
        <f t="shared" si="114"/>
        <v>0</v>
      </c>
      <c r="U794" s="124">
        <f t="shared" si="115"/>
        <v>0</v>
      </c>
      <c r="V794" s="124">
        <f t="shared" si="116"/>
        <v>0</v>
      </c>
      <c r="W794" s="124">
        <f t="shared" si="117"/>
        <v>0</v>
      </c>
      <c r="X794" s="124">
        <f t="shared" si="118"/>
        <v>0</v>
      </c>
      <c r="Y794" s="124">
        <f t="shared" si="119"/>
        <v>0</v>
      </c>
      <c r="Z794" s="124">
        <f t="shared" si="120"/>
        <v>0</v>
      </c>
      <c r="AA794" s="124">
        <f t="shared" si="121"/>
        <v>0</v>
      </c>
      <c r="AB794" s="124" t="str">
        <f t="shared" si="122"/>
        <v/>
      </c>
      <c r="AC794" s="124" t="str">
        <f t="shared" si="123"/>
        <v/>
      </c>
      <c r="AD794" s="124" t="str">
        <f t="shared" si="124"/>
        <v/>
      </c>
      <c r="AE794" s="124" t="str">
        <f t="shared" si="125"/>
        <v/>
      </c>
      <c r="AF794" s="97"/>
      <c r="AG794" s="97"/>
      <c r="AH794" s="97"/>
      <c r="AI794" s="97"/>
      <c r="AJ794" s="97"/>
      <c r="AK794" s="97"/>
      <c r="AM794" s="101">
        <v>1</v>
      </c>
    </row>
    <row r="795" spans="1:39" ht="15.75" customHeight="1" x14ac:dyDescent="0.25">
      <c r="A795" s="97" t="s">
        <v>177</v>
      </c>
      <c r="B795" s="97" t="s">
        <v>1238</v>
      </c>
      <c r="C795" s="97" t="s">
        <v>1239</v>
      </c>
      <c r="D795" s="97" t="s">
        <v>265</v>
      </c>
      <c r="E795" s="97" t="s">
        <v>266</v>
      </c>
      <c r="F795" s="122">
        <v>3</v>
      </c>
      <c r="G795" s="122">
        <v>2</v>
      </c>
      <c r="H795" s="122">
        <v>0</v>
      </c>
      <c r="I795" s="97" t="s">
        <v>1239</v>
      </c>
      <c r="J795" s="97"/>
      <c r="K795" s="97" t="s">
        <v>1240</v>
      </c>
      <c r="L795" s="97"/>
      <c r="M795" s="97" t="s">
        <v>1239</v>
      </c>
      <c r="N795" s="97" t="s">
        <v>1241</v>
      </c>
      <c r="O795" s="97" t="s">
        <v>1242</v>
      </c>
      <c r="P795" s="97" t="s">
        <v>1243</v>
      </c>
      <c r="Q795" s="97"/>
      <c r="R795" s="124">
        <f t="shared" si="112"/>
        <v>0</v>
      </c>
      <c r="S795" s="124">
        <f t="shared" si="113"/>
        <v>0</v>
      </c>
      <c r="T795" s="124">
        <f t="shared" si="114"/>
        <v>0</v>
      </c>
      <c r="U795" s="124">
        <f t="shared" si="115"/>
        <v>0</v>
      </c>
      <c r="V795" s="124">
        <f t="shared" si="116"/>
        <v>0</v>
      </c>
      <c r="W795" s="124">
        <f t="shared" si="117"/>
        <v>1</v>
      </c>
      <c r="X795" s="124">
        <f t="shared" si="118"/>
        <v>0</v>
      </c>
      <c r="Y795" s="124">
        <f t="shared" si="119"/>
        <v>0</v>
      </c>
      <c r="Z795" s="124">
        <f t="shared" si="120"/>
        <v>0</v>
      </c>
      <c r="AA795" s="124">
        <f t="shared" si="121"/>
        <v>0</v>
      </c>
      <c r="AB795" s="124" t="str">
        <f t="shared" si="122"/>
        <v/>
      </c>
      <c r="AC795" s="124" t="str">
        <f t="shared" si="123"/>
        <v/>
      </c>
      <c r="AD795" s="124" t="str">
        <f t="shared" si="124"/>
        <v/>
      </c>
      <c r="AE795" s="124" t="str">
        <f t="shared" si="125"/>
        <v/>
      </c>
      <c r="AF795" s="97"/>
      <c r="AG795" s="97"/>
      <c r="AH795" s="97"/>
      <c r="AI795" s="97"/>
      <c r="AJ795" s="97"/>
      <c r="AK795" s="97"/>
      <c r="AM795" s="101">
        <v>1</v>
      </c>
    </row>
    <row r="796" spans="1:39" ht="15.75" customHeight="1" x14ac:dyDescent="0.25">
      <c r="A796" s="97" t="s">
        <v>177</v>
      </c>
      <c r="B796" s="97" t="s">
        <v>1244</v>
      </c>
      <c r="C796" s="97" t="s">
        <v>1217</v>
      </c>
      <c r="D796" s="97" t="s">
        <v>301</v>
      </c>
      <c r="E796" s="97" t="s">
        <v>266</v>
      </c>
      <c r="F796" s="122">
        <v>1</v>
      </c>
      <c r="G796" s="122">
        <v>0</v>
      </c>
      <c r="H796" s="122">
        <v>3</v>
      </c>
      <c r="I796" s="97"/>
      <c r="J796" s="97" t="s">
        <v>1217</v>
      </c>
      <c r="K796" s="97"/>
      <c r="L796" s="97" t="s">
        <v>1245</v>
      </c>
      <c r="M796" s="97" t="s">
        <v>1217</v>
      </c>
      <c r="N796" s="97" t="s">
        <v>1219</v>
      </c>
      <c r="O796" s="97"/>
      <c r="P796" s="97"/>
      <c r="Q796" s="97"/>
      <c r="R796" s="124">
        <f t="shared" si="112"/>
        <v>0</v>
      </c>
      <c r="S796" s="124">
        <f t="shared" si="113"/>
        <v>0</v>
      </c>
      <c r="T796" s="124">
        <f t="shared" si="114"/>
        <v>0</v>
      </c>
      <c r="U796" s="124">
        <f t="shared" si="115"/>
        <v>0</v>
      </c>
      <c r="V796" s="124">
        <f t="shared" si="116"/>
        <v>0</v>
      </c>
      <c r="W796" s="124">
        <f t="shared" si="117"/>
        <v>0</v>
      </c>
      <c r="X796" s="124">
        <f t="shared" si="118"/>
        <v>0</v>
      </c>
      <c r="Y796" s="124">
        <f t="shared" si="119"/>
        <v>0</v>
      </c>
      <c r="Z796" s="124">
        <f t="shared" si="120"/>
        <v>0</v>
      </c>
      <c r="AA796" s="124">
        <f t="shared" si="121"/>
        <v>0</v>
      </c>
      <c r="AB796" s="124" t="str">
        <f t="shared" si="122"/>
        <v/>
      </c>
      <c r="AC796" s="124" t="str">
        <f t="shared" si="123"/>
        <v/>
      </c>
      <c r="AD796" s="124" t="str">
        <f t="shared" si="124"/>
        <v/>
      </c>
      <c r="AE796" s="124" t="str">
        <f t="shared" si="125"/>
        <v/>
      </c>
      <c r="AF796" s="97"/>
      <c r="AG796" s="97"/>
      <c r="AH796" s="97"/>
      <c r="AI796" s="97"/>
      <c r="AJ796" s="97"/>
      <c r="AK796" s="97"/>
      <c r="AM796" s="101">
        <v>1</v>
      </c>
    </row>
    <row r="797" spans="1:39" ht="15.75" customHeight="1" x14ac:dyDescent="0.25">
      <c r="A797" s="97" t="s">
        <v>177</v>
      </c>
      <c r="B797" s="97" t="s">
        <v>1246</v>
      </c>
      <c r="C797" s="97" t="s">
        <v>1247</v>
      </c>
      <c r="D797" s="97" t="s">
        <v>301</v>
      </c>
      <c r="E797" s="97" t="s">
        <v>266</v>
      </c>
      <c r="F797" s="122">
        <v>1</v>
      </c>
      <c r="G797" s="122">
        <v>0</v>
      </c>
      <c r="H797" s="122">
        <v>3</v>
      </c>
      <c r="I797" s="97"/>
      <c r="J797" s="97" t="s">
        <v>1247</v>
      </c>
      <c r="K797" s="97"/>
      <c r="L797" s="97" t="s">
        <v>1248</v>
      </c>
      <c r="M797" s="97" t="s">
        <v>1247</v>
      </c>
      <c r="N797" s="97" t="s">
        <v>1223</v>
      </c>
      <c r="O797" s="97" t="s">
        <v>640</v>
      </c>
      <c r="P797" s="97" t="s">
        <v>642</v>
      </c>
      <c r="Q797" s="97"/>
      <c r="R797" s="124">
        <f t="shared" si="112"/>
        <v>0</v>
      </c>
      <c r="S797" s="124">
        <f t="shared" si="113"/>
        <v>0</v>
      </c>
      <c r="T797" s="124">
        <f t="shared" si="114"/>
        <v>0</v>
      </c>
      <c r="U797" s="124">
        <f t="shared" si="115"/>
        <v>0</v>
      </c>
      <c r="V797" s="124">
        <f t="shared" si="116"/>
        <v>1</v>
      </c>
      <c r="W797" s="124">
        <f t="shared" si="117"/>
        <v>1</v>
      </c>
      <c r="X797" s="124">
        <f t="shared" si="118"/>
        <v>0</v>
      </c>
      <c r="Y797" s="124">
        <f t="shared" si="119"/>
        <v>0</v>
      </c>
      <c r="Z797" s="124">
        <f t="shared" si="120"/>
        <v>0</v>
      </c>
      <c r="AA797" s="124">
        <f t="shared" si="121"/>
        <v>0</v>
      </c>
      <c r="AB797" s="124" t="str">
        <f t="shared" si="122"/>
        <v/>
      </c>
      <c r="AC797" s="124" t="str">
        <f t="shared" si="123"/>
        <v/>
      </c>
      <c r="AD797" s="124" t="str">
        <f t="shared" si="124"/>
        <v/>
      </c>
      <c r="AE797" s="124" t="str">
        <f t="shared" si="125"/>
        <v/>
      </c>
      <c r="AF797" s="97"/>
      <c r="AG797" s="97"/>
      <c r="AH797" s="97"/>
      <c r="AI797" s="97"/>
      <c r="AJ797" s="97"/>
      <c r="AK797" s="97"/>
      <c r="AM797" s="101">
        <v>1</v>
      </c>
    </row>
    <row r="798" spans="1:39" ht="15.75" customHeight="1" x14ac:dyDescent="0.25">
      <c r="A798" s="97" t="s">
        <v>177</v>
      </c>
      <c r="B798" s="97" t="s">
        <v>1249</v>
      </c>
      <c r="C798" s="97" t="s">
        <v>1250</v>
      </c>
      <c r="D798" s="97" t="s">
        <v>301</v>
      </c>
      <c r="E798" s="97" t="s">
        <v>266</v>
      </c>
      <c r="F798" s="122">
        <v>2</v>
      </c>
      <c r="G798" s="122">
        <v>0</v>
      </c>
      <c r="H798" s="122">
        <v>2</v>
      </c>
      <c r="I798" s="97"/>
      <c r="J798" s="97" t="s">
        <v>1250</v>
      </c>
      <c r="K798" s="97"/>
      <c r="L798" s="97" t="s">
        <v>1251</v>
      </c>
      <c r="M798" s="97" t="s">
        <v>1250</v>
      </c>
      <c r="N798" s="97" t="s">
        <v>1228</v>
      </c>
      <c r="O798" s="97" t="s">
        <v>1229</v>
      </c>
      <c r="P798" s="97" t="s">
        <v>1252</v>
      </c>
      <c r="Q798" s="97" t="s">
        <v>1253</v>
      </c>
      <c r="R798" s="124">
        <f t="shared" si="112"/>
        <v>0</v>
      </c>
      <c r="S798" s="124">
        <f t="shared" si="113"/>
        <v>0</v>
      </c>
      <c r="T798" s="124">
        <f t="shared" si="114"/>
        <v>0</v>
      </c>
      <c r="U798" s="124">
        <f t="shared" si="115"/>
        <v>0</v>
      </c>
      <c r="V798" s="124">
        <f t="shared" si="116"/>
        <v>0</v>
      </c>
      <c r="W798" s="124">
        <f t="shared" si="117"/>
        <v>0</v>
      </c>
      <c r="X798" s="124">
        <f t="shared" si="118"/>
        <v>0</v>
      </c>
      <c r="Y798" s="124">
        <f t="shared" si="119"/>
        <v>0</v>
      </c>
      <c r="Z798" s="124">
        <f t="shared" si="120"/>
        <v>0</v>
      </c>
      <c r="AA798" s="124">
        <f t="shared" si="121"/>
        <v>0</v>
      </c>
      <c r="AB798" s="124" t="str">
        <f t="shared" si="122"/>
        <v/>
      </c>
      <c r="AC798" s="124" t="str">
        <f t="shared" si="123"/>
        <v/>
      </c>
      <c r="AD798" s="124" t="str">
        <f t="shared" si="124"/>
        <v/>
      </c>
      <c r="AE798" s="124" t="str">
        <f t="shared" si="125"/>
        <v/>
      </c>
      <c r="AF798" s="97"/>
      <c r="AG798" s="97"/>
      <c r="AH798" s="97"/>
      <c r="AI798" s="97"/>
      <c r="AJ798" s="97"/>
      <c r="AK798" s="97"/>
      <c r="AM798" s="101">
        <v>1</v>
      </c>
    </row>
    <row r="799" spans="1:39" ht="15.75" customHeight="1" x14ac:dyDescent="0.25">
      <c r="A799" s="97" t="s">
        <v>177</v>
      </c>
      <c r="B799" s="97" t="s">
        <v>1254</v>
      </c>
      <c r="C799" s="97" t="s">
        <v>1234</v>
      </c>
      <c r="D799" s="97" t="s">
        <v>301</v>
      </c>
      <c r="E799" s="97" t="s">
        <v>266</v>
      </c>
      <c r="F799" s="122">
        <v>2</v>
      </c>
      <c r="G799" s="122">
        <v>0</v>
      </c>
      <c r="H799" s="122">
        <v>2</v>
      </c>
      <c r="I799" s="97"/>
      <c r="J799" s="97" t="s">
        <v>1234</v>
      </c>
      <c r="K799" s="97"/>
      <c r="L799" s="97" t="s">
        <v>1255</v>
      </c>
      <c r="M799" s="97" t="s">
        <v>1234</v>
      </c>
      <c r="N799" s="97" t="s">
        <v>1237</v>
      </c>
      <c r="O799" s="97"/>
      <c r="P799" s="97"/>
      <c r="Q799" s="97"/>
      <c r="R799" s="124">
        <f t="shared" si="112"/>
        <v>0</v>
      </c>
      <c r="S799" s="124">
        <f t="shared" si="113"/>
        <v>0</v>
      </c>
      <c r="T799" s="124">
        <f t="shared" si="114"/>
        <v>0</v>
      </c>
      <c r="U799" s="124">
        <f t="shared" si="115"/>
        <v>0</v>
      </c>
      <c r="V799" s="124">
        <f t="shared" si="116"/>
        <v>0</v>
      </c>
      <c r="W799" s="124">
        <f t="shared" si="117"/>
        <v>0</v>
      </c>
      <c r="X799" s="124">
        <f t="shared" si="118"/>
        <v>0</v>
      </c>
      <c r="Y799" s="124">
        <f t="shared" si="119"/>
        <v>0</v>
      </c>
      <c r="Z799" s="124">
        <f t="shared" si="120"/>
        <v>0</v>
      </c>
      <c r="AA799" s="124">
        <f t="shared" si="121"/>
        <v>0</v>
      </c>
      <c r="AB799" s="124" t="str">
        <f t="shared" si="122"/>
        <v/>
      </c>
      <c r="AC799" s="124" t="str">
        <f t="shared" si="123"/>
        <v/>
      </c>
      <c r="AD799" s="124" t="str">
        <f t="shared" si="124"/>
        <v/>
      </c>
      <c r="AE799" s="124" t="str">
        <f t="shared" si="125"/>
        <v/>
      </c>
      <c r="AF799" s="97"/>
      <c r="AG799" s="97"/>
      <c r="AH799" s="97"/>
      <c r="AI799" s="97"/>
      <c r="AJ799" s="97"/>
      <c r="AK799" s="97"/>
      <c r="AM799" s="101">
        <v>1</v>
      </c>
    </row>
    <row r="800" spans="1:39" ht="15.75" customHeight="1" x14ac:dyDescent="0.25">
      <c r="A800" s="97" t="s">
        <v>177</v>
      </c>
      <c r="B800" s="97" t="s">
        <v>1256</v>
      </c>
      <c r="C800" s="97" t="s">
        <v>1241</v>
      </c>
      <c r="D800" s="97" t="s">
        <v>301</v>
      </c>
      <c r="E800" s="97" t="s">
        <v>266</v>
      </c>
      <c r="F800" s="122">
        <v>3</v>
      </c>
      <c r="G800" s="122">
        <v>0</v>
      </c>
      <c r="H800" s="122">
        <v>2</v>
      </c>
      <c r="I800" s="97"/>
      <c r="J800" s="97" t="s">
        <v>1241</v>
      </c>
      <c r="K800" s="97"/>
      <c r="L800" s="97" t="s">
        <v>1257</v>
      </c>
      <c r="M800" s="97" t="s">
        <v>1241</v>
      </c>
      <c r="N800" s="97"/>
      <c r="O800" s="97"/>
      <c r="P800" s="97"/>
      <c r="Q800" s="97"/>
      <c r="R800" s="124">
        <f t="shared" si="112"/>
        <v>0</v>
      </c>
      <c r="S800" s="124">
        <f t="shared" si="113"/>
        <v>0</v>
      </c>
      <c r="T800" s="124">
        <f t="shared" si="114"/>
        <v>0</v>
      </c>
      <c r="U800" s="124">
        <f t="shared" si="115"/>
        <v>0</v>
      </c>
      <c r="V800" s="124">
        <f t="shared" si="116"/>
        <v>0</v>
      </c>
      <c r="W800" s="124">
        <f t="shared" si="117"/>
        <v>1</v>
      </c>
      <c r="X800" s="124">
        <f t="shared" si="118"/>
        <v>0</v>
      </c>
      <c r="Y800" s="124">
        <f t="shared" si="119"/>
        <v>0</v>
      </c>
      <c r="Z800" s="124">
        <f t="shared" si="120"/>
        <v>0</v>
      </c>
      <c r="AA800" s="124">
        <f t="shared" si="121"/>
        <v>0</v>
      </c>
      <c r="AB800" s="124" t="str">
        <f t="shared" si="122"/>
        <v/>
      </c>
      <c r="AC800" s="124" t="str">
        <f t="shared" si="123"/>
        <v/>
      </c>
      <c r="AD800" s="124" t="str">
        <f t="shared" si="124"/>
        <v/>
      </c>
      <c r="AE800" s="124" t="str">
        <f t="shared" si="125"/>
        <v/>
      </c>
      <c r="AF800" s="97"/>
      <c r="AG800" s="97"/>
      <c r="AH800" s="97"/>
      <c r="AI800" s="97"/>
      <c r="AJ800" s="97"/>
      <c r="AK800" s="97"/>
      <c r="AM800" s="101">
        <v>1</v>
      </c>
    </row>
    <row r="801" spans="1:39" ht="15.75" customHeight="1" x14ac:dyDescent="0.25">
      <c r="A801" s="97" t="s">
        <v>179</v>
      </c>
      <c r="B801" s="97" t="s">
        <v>1258</v>
      </c>
      <c r="C801" s="97" t="s">
        <v>1217</v>
      </c>
      <c r="D801" s="97" t="s">
        <v>265</v>
      </c>
      <c r="E801" s="97" t="s">
        <v>266</v>
      </c>
      <c r="F801" s="122">
        <v>1</v>
      </c>
      <c r="G801" s="122">
        <v>3</v>
      </c>
      <c r="H801" s="122">
        <v>0</v>
      </c>
      <c r="I801" s="97" t="s">
        <v>1217</v>
      </c>
      <c r="J801" s="97"/>
      <c r="K801" s="97" t="s">
        <v>1218</v>
      </c>
      <c r="L801" s="97"/>
      <c r="M801" s="97" t="s">
        <v>1217</v>
      </c>
      <c r="N801" s="97" t="s">
        <v>1219</v>
      </c>
      <c r="O801" s="97"/>
      <c r="P801" s="97"/>
      <c r="Q801" s="97"/>
      <c r="R801" s="124">
        <f t="shared" si="112"/>
        <v>0</v>
      </c>
      <c r="S801" s="124">
        <f t="shared" si="113"/>
        <v>0</v>
      </c>
      <c r="T801" s="124">
        <f t="shared" si="114"/>
        <v>0</v>
      </c>
      <c r="U801" s="124">
        <f t="shared" si="115"/>
        <v>0</v>
      </c>
      <c r="V801" s="124">
        <f t="shared" si="116"/>
        <v>0</v>
      </c>
      <c r="W801" s="124">
        <f t="shared" si="117"/>
        <v>0</v>
      </c>
      <c r="X801" s="124">
        <f t="shared" si="118"/>
        <v>0</v>
      </c>
      <c r="Y801" s="124">
        <f t="shared" si="119"/>
        <v>0</v>
      </c>
      <c r="Z801" s="124">
        <f t="shared" si="120"/>
        <v>0</v>
      </c>
      <c r="AA801" s="124">
        <f t="shared" si="121"/>
        <v>0</v>
      </c>
      <c r="AB801" s="124" t="str">
        <f t="shared" si="122"/>
        <v/>
      </c>
      <c r="AC801" s="124" t="str">
        <f t="shared" si="123"/>
        <v/>
      </c>
      <c r="AD801" s="124" t="str">
        <f t="shared" si="124"/>
        <v/>
      </c>
      <c r="AE801" s="124" t="str">
        <f t="shared" si="125"/>
        <v/>
      </c>
      <c r="AF801" s="97"/>
      <c r="AG801" s="97"/>
      <c r="AH801" s="97"/>
      <c r="AI801" s="97"/>
      <c r="AJ801" s="97"/>
      <c r="AK801" s="97"/>
      <c r="AM801" s="101">
        <v>1</v>
      </c>
    </row>
    <row r="802" spans="1:39" ht="15.75" customHeight="1" x14ac:dyDescent="0.25">
      <c r="A802" s="97" t="s">
        <v>179</v>
      </c>
      <c r="B802" s="97" t="s">
        <v>1259</v>
      </c>
      <c r="C802" s="97" t="s">
        <v>1221</v>
      </c>
      <c r="D802" s="97" t="s">
        <v>265</v>
      </c>
      <c r="E802" s="97" t="s">
        <v>266</v>
      </c>
      <c r="F802" s="122">
        <v>1</v>
      </c>
      <c r="G802" s="122">
        <v>3</v>
      </c>
      <c r="H802" s="122">
        <v>0</v>
      </c>
      <c r="I802" s="97" t="s">
        <v>1221</v>
      </c>
      <c r="J802" s="97"/>
      <c r="K802" s="97" t="s">
        <v>1222</v>
      </c>
      <c r="L802" s="97"/>
      <c r="M802" s="97" t="s">
        <v>1221</v>
      </c>
      <c r="N802" s="97" t="s">
        <v>370</v>
      </c>
      <c r="O802" s="97" t="s">
        <v>1223</v>
      </c>
      <c r="P802" s="97" t="s">
        <v>382</v>
      </c>
      <c r="Q802" s="97"/>
      <c r="R802" s="124">
        <f t="shared" si="112"/>
        <v>0</v>
      </c>
      <c r="S802" s="124">
        <f t="shared" si="113"/>
        <v>0</v>
      </c>
      <c r="T802" s="124">
        <f t="shared" si="114"/>
        <v>0</v>
      </c>
      <c r="U802" s="124">
        <f t="shared" si="115"/>
        <v>0</v>
      </c>
      <c r="V802" s="124">
        <f t="shared" si="116"/>
        <v>0</v>
      </c>
      <c r="W802" s="124">
        <f t="shared" si="117"/>
        <v>0</v>
      </c>
      <c r="X802" s="124">
        <f t="shared" si="118"/>
        <v>0</v>
      </c>
      <c r="Y802" s="124">
        <f t="shared" si="119"/>
        <v>0</v>
      </c>
      <c r="Z802" s="124">
        <f t="shared" si="120"/>
        <v>0</v>
      </c>
      <c r="AA802" s="124">
        <f t="shared" si="121"/>
        <v>0</v>
      </c>
      <c r="AB802" s="124" t="str">
        <f t="shared" si="122"/>
        <v/>
      </c>
      <c r="AC802" s="124" t="str">
        <f t="shared" si="123"/>
        <v/>
      </c>
      <c r="AD802" s="124" t="str">
        <f t="shared" si="124"/>
        <v/>
      </c>
      <c r="AE802" s="124" t="str">
        <f t="shared" si="125"/>
        <v/>
      </c>
      <c r="AF802" s="97"/>
      <c r="AG802" s="97"/>
      <c r="AH802" s="97"/>
      <c r="AI802" s="97"/>
      <c r="AJ802" s="97"/>
      <c r="AK802" s="97"/>
      <c r="AM802" s="101">
        <v>1</v>
      </c>
    </row>
    <row r="803" spans="1:39" ht="15.75" customHeight="1" x14ac:dyDescent="0.25">
      <c r="A803" s="97" t="s">
        <v>179</v>
      </c>
      <c r="B803" s="97" t="s">
        <v>1260</v>
      </c>
      <c r="C803" s="97" t="s">
        <v>1225</v>
      </c>
      <c r="D803" s="97" t="s">
        <v>265</v>
      </c>
      <c r="E803" s="97" t="s">
        <v>266</v>
      </c>
      <c r="F803" s="122">
        <v>2</v>
      </c>
      <c r="G803" s="122">
        <v>2</v>
      </c>
      <c r="H803" s="122">
        <v>0</v>
      </c>
      <c r="I803" s="97" t="s">
        <v>1225</v>
      </c>
      <c r="J803" s="97"/>
      <c r="K803" s="97" t="s">
        <v>1226</v>
      </c>
      <c r="L803" s="97"/>
      <c r="M803" s="97" t="s">
        <v>1225</v>
      </c>
      <c r="N803" s="97" t="s">
        <v>1227</v>
      </c>
      <c r="O803" s="97" t="s">
        <v>1228</v>
      </c>
      <c r="P803" s="97" t="s">
        <v>1229</v>
      </c>
      <c r="Q803" s="97" t="s">
        <v>1230</v>
      </c>
      <c r="R803" s="124">
        <f t="shared" si="112"/>
        <v>0</v>
      </c>
      <c r="S803" s="124">
        <f t="shared" si="113"/>
        <v>0</v>
      </c>
      <c r="T803" s="124">
        <f t="shared" si="114"/>
        <v>0</v>
      </c>
      <c r="U803" s="124">
        <f t="shared" si="115"/>
        <v>0</v>
      </c>
      <c r="V803" s="124">
        <f t="shared" si="116"/>
        <v>0</v>
      </c>
      <c r="W803" s="124">
        <f t="shared" si="117"/>
        <v>0</v>
      </c>
      <c r="X803" s="124">
        <f t="shared" si="118"/>
        <v>0</v>
      </c>
      <c r="Y803" s="124">
        <f t="shared" si="119"/>
        <v>0</v>
      </c>
      <c r="Z803" s="124">
        <f t="shared" si="120"/>
        <v>0</v>
      </c>
      <c r="AA803" s="124">
        <f t="shared" si="121"/>
        <v>0</v>
      </c>
      <c r="AB803" s="124" t="str">
        <f t="shared" si="122"/>
        <v/>
      </c>
      <c r="AC803" s="124" t="str">
        <f t="shared" si="123"/>
        <v/>
      </c>
      <c r="AD803" s="124" t="str">
        <f t="shared" si="124"/>
        <v/>
      </c>
      <c r="AE803" s="124" t="str">
        <f t="shared" si="125"/>
        <v/>
      </c>
      <c r="AF803" s="97"/>
      <c r="AG803" s="97"/>
      <c r="AH803" s="97"/>
      <c r="AI803" s="97"/>
      <c r="AJ803" s="97"/>
      <c r="AK803" s="97"/>
      <c r="AM803" s="101">
        <v>1</v>
      </c>
    </row>
    <row r="804" spans="1:39" ht="15.75" customHeight="1" x14ac:dyDescent="0.25">
      <c r="A804" s="97" t="s">
        <v>179</v>
      </c>
      <c r="B804" s="97" t="s">
        <v>1261</v>
      </c>
      <c r="C804" s="97" t="s">
        <v>1232</v>
      </c>
      <c r="D804" s="97" t="s">
        <v>265</v>
      </c>
      <c r="E804" s="97" t="s">
        <v>266</v>
      </c>
      <c r="F804" s="122">
        <v>2</v>
      </c>
      <c r="G804" s="122">
        <v>2</v>
      </c>
      <c r="H804" s="122">
        <v>0</v>
      </c>
      <c r="I804" s="97" t="s">
        <v>1232</v>
      </c>
      <c r="J804" s="97"/>
      <c r="K804" s="97" t="s">
        <v>1233</v>
      </c>
      <c r="L804" s="97"/>
      <c r="M804" s="97" t="s">
        <v>1232</v>
      </c>
      <c r="N804" s="97" t="s">
        <v>1234</v>
      </c>
      <c r="O804" s="97" t="s">
        <v>1235</v>
      </c>
      <c r="P804" s="97" t="s">
        <v>1236</v>
      </c>
      <c r="Q804" s="97" t="s">
        <v>1237</v>
      </c>
      <c r="R804" s="124">
        <f t="shared" si="112"/>
        <v>0</v>
      </c>
      <c r="S804" s="124">
        <f t="shared" si="113"/>
        <v>0</v>
      </c>
      <c r="T804" s="124">
        <f t="shared" si="114"/>
        <v>0</v>
      </c>
      <c r="U804" s="124">
        <f t="shared" si="115"/>
        <v>0</v>
      </c>
      <c r="V804" s="124">
        <f t="shared" si="116"/>
        <v>0</v>
      </c>
      <c r="W804" s="124">
        <f t="shared" si="117"/>
        <v>0</v>
      </c>
      <c r="X804" s="124">
        <f t="shared" si="118"/>
        <v>0</v>
      </c>
      <c r="Y804" s="124">
        <f t="shared" si="119"/>
        <v>0</v>
      </c>
      <c r="Z804" s="124">
        <f t="shared" si="120"/>
        <v>0</v>
      </c>
      <c r="AA804" s="124">
        <f t="shared" si="121"/>
        <v>0</v>
      </c>
      <c r="AB804" s="124" t="str">
        <f t="shared" si="122"/>
        <v/>
      </c>
      <c r="AC804" s="124" t="str">
        <f t="shared" si="123"/>
        <v/>
      </c>
      <c r="AD804" s="124" t="str">
        <f t="shared" si="124"/>
        <v/>
      </c>
      <c r="AE804" s="124" t="str">
        <f t="shared" si="125"/>
        <v/>
      </c>
      <c r="AF804" s="97"/>
      <c r="AG804" s="97"/>
      <c r="AH804" s="97"/>
      <c r="AI804" s="97"/>
      <c r="AJ804" s="97"/>
      <c r="AK804" s="97"/>
      <c r="AM804" s="101">
        <v>1</v>
      </c>
    </row>
    <row r="805" spans="1:39" ht="15.75" customHeight="1" x14ac:dyDescent="0.25">
      <c r="A805" s="97" t="s">
        <v>179</v>
      </c>
      <c r="B805" s="97" t="s">
        <v>1262</v>
      </c>
      <c r="C805" s="97" t="s">
        <v>1239</v>
      </c>
      <c r="D805" s="97" t="s">
        <v>265</v>
      </c>
      <c r="E805" s="97" t="s">
        <v>266</v>
      </c>
      <c r="F805" s="122">
        <v>3</v>
      </c>
      <c r="G805" s="122">
        <v>2</v>
      </c>
      <c r="H805" s="122">
        <v>0</v>
      </c>
      <c r="I805" s="97" t="s">
        <v>1239</v>
      </c>
      <c r="J805" s="97"/>
      <c r="K805" s="97" t="s">
        <v>1240</v>
      </c>
      <c r="L805" s="97"/>
      <c r="M805" s="97" t="s">
        <v>1239</v>
      </c>
      <c r="N805" s="97" t="s">
        <v>1241</v>
      </c>
      <c r="O805" s="97" t="s">
        <v>1242</v>
      </c>
      <c r="P805" s="97" t="s">
        <v>1243</v>
      </c>
      <c r="Q805" s="97"/>
      <c r="R805" s="124">
        <f t="shared" si="112"/>
        <v>0</v>
      </c>
      <c r="S805" s="124">
        <f t="shared" si="113"/>
        <v>0</v>
      </c>
      <c r="T805" s="124">
        <f t="shared" si="114"/>
        <v>0</v>
      </c>
      <c r="U805" s="124">
        <f t="shared" si="115"/>
        <v>0</v>
      </c>
      <c r="V805" s="124">
        <f t="shared" si="116"/>
        <v>0</v>
      </c>
      <c r="W805" s="124">
        <f t="shared" si="117"/>
        <v>1</v>
      </c>
      <c r="X805" s="124">
        <f t="shared" si="118"/>
        <v>0</v>
      </c>
      <c r="Y805" s="124">
        <f t="shared" si="119"/>
        <v>0</v>
      </c>
      <c r="Z805" s="124">
        <f t="shared" si="120"/>
        <v>0</v>
      </c>
      <c r="AA805" s="124">
        <f t="shared" si="121"/>
        <v>0</v>
      </c>
      <c r="AB805" s="124" t="str">
        <f t="shared" si="122"/>
        <v/>
      </c>
      <c r="AC805" s="124" t="str">
        <f t="shared" si="123"/>
        <v/>
      </c>
      <c r="AD805" s="124" t="str">
        <f t="shared" si="124"/>
        <v/>
      </c>
      <c r="AE805" s="124" t="str">
        <f t="shared" si="125"/>
        <v/>
      </c>
      <c r="AF805" s="97"/>
      <c r="AG805" s="97"/>
      <c r="AH805" s="97"/>
      <c r="AI805" s="97"/>
      <c r="AJ805" s="97"/>
      <c r="AK805" s="97"/>
      <c r="AM805" s="101">
        <v>1</v>
      </c>
    </row>
    <row r="806" spans="1:39" ht="15.75" customHeight="1" x14ac:dyDescent="0.25">
      <c r="A806" s="97" t="s">
        <v>179</v>
      </c>
      <c r="B806" s="97" t="s">
        <v>1263</v>
      </c>
      <c r="C806" s="97" t="s">
        <v>1217</v>
      </c>
      <c r="D806" s="97" t="s">
        <v>301</v>
      </c>
      <c r="E806" s="97" t="s">
        <v>266</v>
      </c>
      <c r="F806" s="122">
        <v>1</v>
      </c>
      <c r="G806" s="122">
        <v>0</v>
      </c>
      <c r="H806" s="122">
        <v>3</v>
      </c>
      <c r="I806" s="97"/>
      <c r="J806" s="97" t="s">
        <v>1217</v>
      </c>
      <c r="K806" s="97"/>
      <c r="L806" s="97" t="s">
        <v>1245</v>
      </c>
      <c r="M806" s="97" t="s">
        <v>1217</v>
      </c>
      <c r="N806" s="97" t="s">
        <v>1219</v>
      </c>
      <c r="O806" s="97"/>
      <c r="P806" s="97"/>
      <c r="Q806" s="97"/>
      <c r="R806" s="124">
        <f t="shared" si="112"/>
        <v>0</v>
      </c>
      <c r="S806" s="124">
        <f t="shared" si="113"/>
        <v>0</v>
      </c>
      <c r="T806" s="124">
        <f t="shared" si="114"/>
        <v>0</v>
      </c>
      <c r="U806" s="124">
        <f t="shared" si="115"/>
        <v>0</v>
      </c>
      <c r="V806" s="124">
        <f t="shared" si="116"/>
        <v>0</v>
      </c>
      <c r="W806" s="124">
        <f t="shared" si="117"/>
        <v>0</v>
      </c>
      <c r="X806" s="124">
        <f t="shared" si="118"/>
        <v>0</v>
      </c>
      <c r="Y806" s="124">
        <f t="shared" si="119"/>
        <v>0</v>
      </c>
      <c r="Z806" s="124">
        <f t="shared" si="120"/>
        <v>0</v>
      </c>
      <c r="AA806" s="124">
        <f t="shared" si="121"/>
        <v>0</v>
      </c>
      <c r="AB806" s="124" t="str">
        <f t="shared" si="122"/>
        <v/>
      </c>
      <c r="AC806" s="124" t="str">
        <f t="shared" si="123"/>
        <v/>
      </c>
      <c r="AD806" s="124" t="str">
        <f t="shared" si="124"/>
        <v/>
      </c>
      <c r="AE806" s="124" t="str">
        <f t="shared" si="125"/>
        <v/>
      </c>
      <c r="AF806" s="97"/>
      <c r="AG806" s="97"/>
      <c r="AH806" s="97"/>
      <c r="AI806" s="97"/>
      <c r="AJ806" s="97"/>
      <c r="AK806" s="97"/>
      <c r="AM806" s="101">
        <v>1</v>
      </c>
    </row>
    <row r="807" spans="1:39" ht="15.75" customHeight="1" x14ac:dyDescent="0.25">
      <c r="A807" s="97" t="s">
        <v>179</v>
      </c>
      <c r="B807" s="97" t="s">
        <v>1264</v>
      </c>
      <c r="C807" s="97" t="s">
        <v>1247</v>
      </c>
      <c r="D807" s="97" t="s">
        <v>301</v>
      </c>
      <c r="E807" s="97" t="s">
        <v>266</v>
      </c>
      <c r="F807" s="122">
        <v>1</v>
      </c>
      <c r="G807" s="122">
        <v>0</v>
      </c>
      <c r="H807" s="122">
        <v>3</v>
      </c>
      <c r="I807" s="97"/>
      <c r="J807" s="97" t="s">
        <v>1247</v>
      </c>
      <c r="K807" s="97"/>
      <c r="L807" s="97" t="s">
        <v>1248</v>
      </c>
      <c r="M807" s="97" t="s">
        <v>1247</v>
      </c>
      <c r="N807" s="97" t="s">
        <v>1223</v>
      </c>
      <c r="O807" s="97" t="s">
        <v>640</v>
      </c>
      <c r="P807" s="97" t="s">
        <v>642</v>
      </c>
      <c r="Q807" s="97"/>
      <c r="R807" s="124">
        <f t="shared" si="112"/>
        <v>0</v>
      </c>
      <c r="S807" s="124">
        <f t="shared" si="113"/>
        <v>0</v>
      </c>
      <c r="T807" s="124">
        <f t="shared" si="114"/>
        <v>0</v>
      </c>
      <c r="U807" s="124">
        <f t="shared" si="115"/>
        <v>0</v>
      </c>
      <c r="V807" s="124">
        <f t="shared" si="116"/>
        <v>1</v>
      </c>
      <c r="W807" s="124">
        <f t="shared" si="117"/>
        <v>1</v>
      </c>
      <c r="X807" s="124">
        <f t="shared" si="118"/>
        <v>0</v>
      </c>
      <c r="Y807" s="124">
        <f t="shared" si="119"/>
        <v>0</v>
      </c>
      <c r="Z807" s="124">
        <f t="shared" si="120"/>
        <v>0</v>
      </c>
      <c r="AA807" s="124">
        <f t="shared" si="121"/>
        <v>0</v>
      </c>
      <c r="AB807" s="124" t="str">
        <f t="shared" si="122"/>
        <v/>
      </c>
      <c r="AC807" s="124" t="str">
        <f t="shared" si="123"/>
        <v/>
      </c>
      <c r="AD807" s="124" t="str">
        <f t="shared" si="124"/>
        <v/>
      </c>
      <c r="AE807" s="124" t="str">
        <f t="shared" si="125"/>
        <v/>
      </c>
      <c r="AF807" s="97"/>
      <c r="AG807" s="97"/>
      <c r="AH807" s="97"/>
      <c r="AI807" s="97"/>
      <c r="AJ807" s="97"/>
      <c r="AK807" s="97"/>
      <c r="AM807" s="101">
        <v>1</v>
      </c>
    </row>
    <row r="808" spans="1:39" ht="15.75" customHeight="1" x14ac:dyDescent="0.25">
      <c r="A808" s="97" t="s">
        <v>179</v>
      </c>
      <c r="B808" s="97" t="s">
        <v>1265</v>
      </c>
      <c r="C808" s="97" t="s">
        <v>1250</v>
      </c>
      <c r="D808" s="97" t="s">
        <v>301</v>
      </c>
      <c r="E808" s="97" t="s">
        <v>266</v>
      </c>
      <c r="F808" s="122">
        <v>2</v>
      </c>
      <c r="G808" s="122">
        <v>0</v>
      </c>
      <c r="H808" s="122">
        <v>2</v>
      </c>
      <c r="I808" s="97"/>
      <c r="J808" s="97" t="s">
        <v>1250</v>
      </c>
      <c r="K808" s="97"/>
      <c r="L808" s="97" t="s">
        <v>1251</v>
      </c>
      <c r="M808" s="97" t="s">
        <v>1250</v>
      </c>
      <c r="N808" s="97" t="s">
        <v>1228</v>
      </c>
      <c r="O808" s="97" t="s">
        <v>1229</v>
      </c>
      <c r="P808" s="97" t="s">
        <v>1252</v>
      </c>
      <c r="Q808" s="97" t="s">
        <v>1253</v>
      </c>
      <c r="R808" s="124">
        <f t="shared" si="112"/>
        <v>0</v>
      </c>
      <c r="S808" s="124">
        <f t="shared" si="113"/>
        <v>0</v>
      </c>
      <c r="T808" s="124">
        <f t="shared" si="114"/>
        <v>0</v>
      </c>
      <c r="U808" s="124">
        <f t="shared" si="115"/>
        <v>0</v>
      </c>
      <c r="V808" s="124">
        <f t="shared" si="116"/>
        <v>0</v>
      </c>
      <c r="W808" s="124">
        <f t="shared" si="117"/>
        <v>0</v>
      </c>
      <c r="X808" s="124">
        <f t="shared" si="118"/>
        <v>0</v>
      </c>
      <c r="Y808" s="124">
        <f t="shared" si="119"/>
        <v>0</v>
      </c>
      <c r="Z808" s="124">
        <f t="shared" si="120"/>
        <v>0</v>
      </c>
      <c r="AA808" s="124">
        <f t="shared" si="121"/>
        <v>0</v>
      </c>
      <c r="AB808" s="124" t="str">
        <f t="shared" si="122"/>
        <v/>
      </c>
      <c r="AC808" s="124" t="str">
        <f t="shared" si="123"/>
        <v/>
      </c>
      <c r="AD808" s="124" t="str">
        <f t="shared" si="124"/>
        <v/>
      </c>
      <c r="AE808" s="124" t="str">
        <f t="shared" si="125"/>
        <v/>
      </c>
      <c r="AF808" s="97"/>
      <c r="AG808" s="97"/>
      <c r="AH808" s="97"/>
      <c r="AI808" s="97"/>
      <c r="AJ808" s="97"/>
      <c r="AK808" s="97"/>
      <c r="AM808" s="101">
        <v>1</v>
      </c>
    </row>
    <row r="809" spans="1:39" ht="15.75" customHeight="1" x14ac:dyDescent="0.25">
      <c r="A809" s="97" t="s">
        <v>179</v>
      </c>
      <c r="B809" s="97" t="s">
        <v>1266</v>
      </c>
      <c r="C809" s="97" t="s">
        <v>1234</v>
      </c>
      <c r="D809" s="97" t="s">
        <v>301</v>
      </c>
      <c r="E809" s="97" t="s">
        <v>266</v>
      </c>
      <c r="F809" s="122">
        <v>2</v>
      </c>
      <c r="G809" s="122">
        <v>0</v>
      </c>
      <c r="H809" s="122">
        <v>2</v>
      </c>
      <c r="I809" s="97"/>
      <c r="J809" s="97" t="s">
        <v>1234</v>
      </c>
      <c r="K809" s="97"/>
      <c r="L809" s="97" t="s">
        <v>1255</v>
      </c>
      <c r="M809" s="97" t="s">
        <v>1234</v>
      </c>
      <c r="N809" s="97" t="s">
        <v>1237</v>
      </c>
      <c r="O809" s="97"/>
      <c r="P809" s="97"/>
      <c r="Q809" s="97"/>
      <c r="R809" s="124">
        <f t="shared" si="112"/>
        <v>0</v>
      </c>
      <c r="S809" s="124">
        <f t="shared" si="113"/>
        <v>0</v>
      </c>
      <c r="T809" s="124">
        <f t="shared" si="114"/>
        <v>0</v>
      </c>
      <c r="U809" s="124">
        <f t="shared" si="115"/>
        <v>0</v>
      </c>
      <c r="V809" s="124">
        <f t="shared" si="116"/>
        <v>0</v>
      </c>
      <c r="W809" s="124">
        <f t="shared" si="117"/>
        <v>0</v>
      </c>
      <c r="X809" s="124">
        <f t="shared" si="118"/>
        <v>0</v>
      </c>
      <c r="Y809" s="124">
        <f t="shared" si="119"/>
        <v>0</v>
      </c>
      <c r="Z809" s="124">
        <f t="shared" si="120"/>
        <v>0</v>
      </c>
      <c r="AA809" s="124">
        <f t="shared" si="121"/>
        <v>0</v>
      </c>
      <c r="AB809" s="124" t="str">
        <f t="shared" si="122"/>
        <v/>
      </c>
      <c r="AC809" s="124" t="str">
        <f t="shared" si="123"/>
        <v/>
      </c>
      <c r="AD809" s="124" t="str">
        <f t="shared" si="124"/>
        <v/>
      </c>
      <c r="AE809" s="124" t="str">
        <f t="shared" si="125"/>
        <v/>
      </c>
      <c r="AF809" s="97"/>
      <c r="AG809" s="97"/>
      <c r="AH809" s="97"/>
      <c r="AI809" s="97"/>
      <c r="AJ809" s="97"/>
      <c r="AK809" s="97"/>
      <c r="AM809" s="101">
        <v>1</v>
      </c>
    </row>
    <row r="810" spans="1:39" ht="15.75" customHeight="1" x14ac:dyDescent="0.25">
      <c r="A810" s="97" t="s">
        <v>179</v>
      </c>
      <c r="B810" s="97" t="s">
        <v>1267</v>
      </c>
      <c r="C810" s="97" t="s">
        <v>1241</v>
      </c>
      <c r="D810" s="97" t="s">
        <v>301</v>
      </c>
      <c r="E810" s="97" t="s">
        <v>266</v>
      </c>
      <c r="F810" s="122">
        <v>3</v>
      </c>
      <c r="G810" s="122">
        <v>0</v>
      </c>
      <c r="H810" s="122">
        <v>2</v>
      </c>
      <c r="I810" s="97"/>
      <c r="J810" s="97" t="s">
        <v>1241</v>
      </c>
      <c r="K810" s="97"/>
      <c r="L810" s="97" t="s">
        <v>1257</v>
      </c>
      <c r="M810" s="97" t="s">
        <v>1241</v>
      </c>
      <c r="N810" s="97"/>
      <c r="O810" s="97"/>
      <c r="P810" s="97"/>
      <c r="Q810" s="97"/>
      <c r="R810" s="124">
        <f t="shared" si="112"/>
        <v>0</v>
      </c>
      <c r="S810" s="124">
        <f t="shared" si="113"/>
        <v>0</v>
      </c>
      <c r="T810" s="124">
        <f t="shared" si="114"/>
        <v>0</v>
      </c>
      <c r="U810" s="124">
        <f t="shared" si="115"/>
        <v>0</v>
      </c>
      <c r="V810" s="124">
        <f t="shared" si="116"/>
        <v>0</v>
      </c>
      <c r="W810" s="124">
        <f t="shared" si="117"/>
        <v>1</v>
      </c>
      <c r="X810" s="124">
        <f t="shared" si="118"/>
        <v>0</v>
      </c>
      <c r="Y810" s="124">
        <f t="shared" si="119"/>
        <v>0</v>
      </c>
      <c r="Z810" s="124">
        <f t="shared" si="120"/>
        <v>0</v>
      </c>
      <c r="AA810" s="124">
        <f t="shared" si="121"/>
        <v>0</v>
      </c>
      <c r="AB810" s="124" t="str">
        <f t="shared" si="122"/>
        <v/>
      </c>
      <c r="AC810" s="124" t="str">
        <f t="shared" si="123"/>
        <v/>
      </c>
      <c r="AD810" s="124" t="str">
        <f t="shared" si="124"/>
        <v/>
      </c>
      <c r="AE810" s="124" t="str">
        <f t="shared" si="125"/>
        <v/>
      </c>
      <c r="AF810" s="97"/>
      <c r="AG810" s="97"/>
      <c r="AH810" s="97"/>
      <c r="AI810" s="97"/>
      <c r="AJ810" s="97"/>
      <c r="AK810" s="97"/>
      <c r="AM810" s="101">
        <v>1</v>
      </c>
    </row>
    <row r="811" spans="1:39" ht="15.75" customHeight="1" x14ac:dyDescent="0.25">
      <c r="A811" s="97" t="s">
        <v>180</v>
      </c>
      <c r="B811" s="97" t="s">
        <v>1268</v>
      </c>
      <c r="C811" s="97" t="s">
        <v>1217</v>
      </c>
      <c r="D811" s="97" t="s">
        <v>265</v>
      </c>
      <c r="E811" s="97" t="s">
        <v>266</v>
      </c>
      <c r="F811" s="122">
        <v>1</v>
      </c>
      <c r="G811" s="122">
        <v>3</v>
      </c>
      <c r="H811" s="122">
        <v>0</v>
      </c>
      <c r="I811" s="97" t="s">
        <v>1217</v>
      </c>
      <c r="J811" s="97"/>
      <c r="K811" s="97" t="s">
        <v>1218</v>
      </c>
      <c r="L811" s="97"/>
      <c r="M811" s="97" t="s">
        <v>1217</v>
      </c>
      <c r="N811" s="97" t="s">
        <v>1219</v>
      </c>
      <c r="O811" s="97"/>
      <c r="P811" s="97"/>
      <c r="Q811" s="97"/>
      <c r="R811" s="124">
        <f t="shared" si="112"/>
        <v>0</v>
      </c>
      <c r="S811" s="124">
        <f t="shared" si="113"/>
        <v>0</v>
      </c>
      <c r="T811" s="124">
        <f t="shared" si="114"/>
        <v>0</v>
      </c>
      <c r="U811" s="124">
        <f t="shared" si="115"/>
        <v>0</v>
      </c>
      <c r="V811" s="124">
        <f t="shared" si="116"/>
        <v>0</v>
      </c>
      <c r="W811" s="124">
        <f t="shared" si="117"/>
        <v>0</v>
      </c>
      <c r="X811" s="124">
        <f t="shared" si="118"/>
        <v>0</v>
      </c>
      <c r="Y811" s="124">
        <f t="shared" si="119"/>
        <v>0</v>
      </c>
      <c r="Z811" s="124">
        <f t="shared" si="120"/>
        <v>0</v>
      </c>
      <c r="AA811" s="124">
        <f t="shared" si="121"/>
        <v>0</v>
      </c>
      <c r="AB811" s="124" t="str">
        <f t="shared" si="122"/>
        <v/>
      </c>
      <c r="AC811" s="124" t="str">
        <f t="shared" si="123"/>
        <v/>
      </c>
      <c r="AD811" s="124" t="str">
        <f t="shared" si="124"/>
        <v/>
      </c>
      <c r="AE811" s="124" t="str">
        <f t="shared" si="125"/>
        <v/>
      </c>
      <c r="AF811" s="97"/>
      <c r="AG811" s="97"/>
      <c r="AH811" s="97"/>
      <c r="AI811" s="97"/>
      <c r="AJ811" s="97"/>
      <c r="AK811" s="97"/>
      <c r="AM811" s="101">
        <v>1</v>
      </c>
    </row>
    <row r="812" spans="1:39" ht="15.75" customHeight="1" x14ac:dyDescent="0.25">
      <c r="A812" s="97" t="s">
        <v>180</v>
      </c>
      <c r="B812" s="97" t="s">
        <v>1269</v>
      </c>
      <c r="C812" s="97" t="s">
        <v>1221</v>
      </c>
      <c r="D812" s="97" t="s">
        <v>265</v>
      </c>
      <c r="E812" s="97" t="s">
        <v>266</v>
      </c>
      <c r="F812" s="122">
        <v>1</v>
      </c>
      <c r="G812" s="122">
        <v>3</v>
      </c>
      <c r="H812" s="122">
        <v>0</v>
      </c>
      <c r="I812" s="97" t="s">
        <v>1221</v>
      </c>
      <c r="J812" s="97"/>
      <c r="K812" s="97" t="s">
        <v>1222</v>
      </c>
      <c r="L812" s="97"/>
      <c r="M812" s="97" t="s">
        <v>1221</v>
      </c>
      <c r="N812" s="97" t="s">
        <v>370</v>
      </c>
      <c r="O812" s="97" t="s">
        <v>1223</v>
      </c>
      <c r="P812" s="97" t="s">
        <v>382</v>
      </c>
      <c r="Q812" s="97"/>
      <c r="R812" s="124">
        <f t="shared" si="112"/>
        <v>0</v>
      </c>
      <c r="S812" s="124">
        <f t="shared" si="113"/>
        <v>0</v>
      </c>
      <c r="T812" s="124">
        <f t="shared" si="114"/>
        <v>0</v>
      </c>
      <c r="U812" s="124">
        <f t="shared" si="115"/>
        <v>0</v>
      </c>
      <c r="V812" s="124">
        <f t="shared" si="116"/>
        <v>0</v>
      </c>
      <c r="W812" s="124">
        <f t="shared" si="117"/>
        <v>0</v>
      </c>
      <c r="X812" s="124">
        <f t="shared" si="118"/>
        <v>0</v>
      </c>
      <c r="Y812" s="124">
        <f t="shared" si="119"/>
        <v>0</v>
      </c>
      <c r="Z812" s="124">
        <f t="shared" si="120"/>
        <v>0</v>
      </c>
      <c r="AA812" s="124">
        <f t="shared" si="121"/>
        <v>0</v>
      </c>
      <c r="AB812" s="124" t="str">
        <f t="shared" si="122"/>
        <v/>
      </c>
      <c r="AC812" s="124" t="str">
        <f t="shared" si="123"/>
        <v/>
      </c>
      <c r="AD812" s="124" t="str">
        <f t="shared" si="124"/>
        <v/>
      </c>
      <c r="AE812" s="124" t="str">
        <f t="shared" si="125"/>
        <v/>
      </c>
      <c r="AF812" s="97"/>
      <c r="AG812" s="97"/>
      <c r="AH812" s="97"/>
      <c r="AI812" s="97"/>
      <c r="AJ812" s="97"/>
      <c r="AK812" s="97"/>
      <c r="AM812" s="101">
        <v>1</v>
      </c>
    </row>
    <row r="813" spans="1:39" ht="15.75" customHeight="1" x14ac:dyDescent="0.25">
      <c r="A813" s="97" t="s">
        <v>180</v>
      </c>
      <c r="B813" s="97" t="s">
        <v>1270</v>
      </c>
      <c r="C813" s="97" t="s">
        <v>1225</v>
      </c>
      <c r="D813" s="97" t="s">
        <v>265</v>
      </c>
      <c r="E813" s="97" t="s">
        <v>266</v>
      </c>
      <c r="F813" s="122">
        <v>2</v>
      </c>
      <c r="G813" s="122">
        <v>2</v>
      </c>
      <c r="H813" s="122">
        <v>0</v>
      </c>
      <c r="I813" s="97" t="s">
        <v>1225</v>
      </c>
      <c r="J813" s="97"/>
      <c r="K813" s="97" t="s">
        <v>1226</v>
      </c>
      <c r="L813" s="97"/>
      <c r="M813" s="97" t="s">
        <v>1225</v>
      </c>
      <c r="N813" s="97" t="s">
        <v>1227</v>
      </c>
      <c r="O813" s="97" t="s">
        <v>1228</v>
      </c>
      <c r="P813" s="97" t="s">
        <v>1229</v>
      </c>
      <c r="Q813" s="97" t="s">
        <v>1230</v>
      </c>
      <c r="R813" s="124">
        <f t="shared" si="112"/>
        <v>0</v>
      </c>
      <c r="S813" s="124">
        <f t="shared" si="113"/>
        <v>0</v>
      </c>
      <c r="T813" s="124">
        <f t="shared" si="114"/>
        <v>0</v>
      </c>
      <c r="U813" s="124">
        <f t="shared" si="115"/>
        <v>0</v>
      </c>
      <c r="V813" s="124">
        <f t="shared" si="116"/>
        <v>0</v>
      </c>
      <c r="W813" s="124">
        <f t="shared" si="117"/>
        <v>0</v>
      </c>
      <c r="X813" s="124">
        <f t="shared" si="118"/>
        <v>0</v>
      </c>
      <c r="Y813" s="124">
        <f t="shared" si="119"/>
        <v>0</v>
      </c>
      <c r="Z813" s="124">
        <f t="shared" si="120"/>
        <v>0</v>
      </c>
      <c r="AA813" s="124">
        <f t="shared" si="121"/>
        <v>0</v>
      </c>
      <c r="AB813" s="124" t="str">
        <f t="shared" si="122"/>
        <v/>
      </c>
      <c r="AC813" s="124" t="str">
        <f t="shared" si="123"/>
        <v/>
      </c>
      <c r="AD813" s="124" t="str">
        <f t="shared" si="124"/>
        <v/>
      </c>
      <c r="AE813" s="124" t="str">
        <f t="shared" si="125"/>
        <v/>
      </c>
      <c r="AF813" s="97"/>
      <c r="AG813" s="97"/>
      <c r="AH813" s="97"/>
      <c r="AI813" s="97"/>
      <c r="AJ813" s="97"/>
      <c r="AK813" s="97"/>
      <c r="AM813" s="101">
        <v>1</v>
      </c>
    </row>
    <row r="814" spans="1:39" ht="15.75" customHeight="1" x14ac:dyDescent="0.25">
      <c r="A814" s="97" t="s">
        <v>180</v>
      </c>
      <c r="B814" s="97" t="s">
        <v>1271</v>
      </c>
      <c r="C814" s="97" t="s">
        <v>1232</v>
      </c>
      <c r="D814" s="97" t="s">
        <v>265</v>
      </c>
      <c r="E814" s="97" t="s">
        <v>266</v>
      </c>
      <c r="F814" s="122">
        <v>2</v>
      </c>
      <c r="G814" s="122">
        <v>2</v>
      </c>
      <c r="H814" s="122">
        <v>0</v>
      </c>
      <c r="I814" s="97" t="s">
        <v>1232</v>
      </c>
      <c r="J814" s="97"/>
      <c r="K814" s="97" t="s">
        <v>1233</v>
      </c>
      <c r="L814" s="97"/>
      <c r="M814" s="97" t="s">
        <v>1232</v>
      </c>
      <c r="N814" s="97" t="s">
        <v>1234</v>
      </c>
      <c r="O814" s="97" t="s">
        <v>1235</v>
      </c>
      <c r="P814" s="97" t="s">
        <v>1236</v>
      </c>
      <c r="Q814" s="97" t="s">
        <v>1237</v>
      </c>
      <c r="R814" s="124">
        <f t="shared" si="112"/>
        <v>0</v>
      </c>
      <c r="S814" s="124">
        <f t="shared" si="113"/>
        <v>0</v>
      </c>
      <c r="T814" s="124">
        <f t="shared" si="114"/>
        <v>0</v>
      </c>
      <c r="U814" s="124">
        <f t="shared" si="115"/>
        <v>0</v>
      </c>
      <c r="V814" s="124">
        <f t="shared" si="116"/>
        <v>0</v>
      </c>
      <c r="W814" s="124">
        <f t="shared" si="117"/>
        <v>0</v>
      </c>
      <c r="X814" s="124">
        <f t="shared" si="118"/>
        <v>0</v>
      </c>
      <c r="Y814" s="124">
        <f t="shared" si="119"/>
        <v>0</v>
      </c>
      <c r="Z814" s="124">
        <f t="shared" si="120"/>
        <v>0</v>
      </c>
      <c r="AA814" s="124">
        <f t="shared" si="121"/>
        <v>0</v>
      </c>
      <c r="AB814" s="124" t="str">
        <f t="shared" si="122"/>
        <v/>
      </c>
      <c r="AC814" s="124" t="str">
        <f t="shared" si="123"/>
        <v/>
      </c>
      <c r="AD814" s="124" t="str">
        <f t="shared" si="124"/>
        <v/>
      </c>
      <c r="AE814" s="124" t="str">
        <f t="shared" si="125"/>
        <v/>
      </c>
      <c r="AF814" s="97"/>
      <c r="AG814" s="97"/>
      <c r="AH814" s="97"/>
      <c r="AI814" s="97"/>
      <c r="AJ814" s="97"/>
      <c r="AK814" s="97"/>
      <c r="AM814" s="101">
        <v>1</v>
      </c>
    </row>
    <row r="815" spans="1:39" ht="15.75" customHeight="1" x14ac:dyDescent="0.25">
      <c r="A815" s="97" t="s">
        <v>180</v>
      </c>
      <c r="B815" s="97" t="s">
        <v>1272</v>
      </c>
      <c r="C815" s="97" t="s">
        <v>1239</v>
      </c>
      <c r="D815" s="97" t="s">
        <v>265</v>
      </c>
      <c r="E815" s="97" t="s">
        <v>266</v>
      </c>
      <c r="F815" s="122">
        <v>3</v>
      </c>
      <c r="G815" s="122">
        <v>2</v>
      </c>
      <c r="H815" s="122">
        <v>0</v>
      </c>
      <c r="I815" s="97" t="s">
        <v>1239</v>
      </c>
      <c r="J815" s="97"/>
      <c r="K815" s="97" t="s">
        <v>1240</v>
      </c>
      <c r="L815" s="97"/>
      <c r="M815" s="97" t="s">
        <v>1239</v>
      </c>
      <c r="N815" s="97" t="s">
        <v>1241</v>
      </c>
      <c r="O815" s="97" t="s">
        <v>1242</v>
      </c>
      <c r="P815" s="97" t="s">
        <v>1243</v>
      </c>
      <c r="Q815" s="97"/>
      <c r="R815" s="124">
        <f t="shared" si="112"/>
        <v>0</v>
      </c>
      <c r="S815" s="124">
        <f t="shared" si="113"/>
        <v>0</v>
      </c>
      <c r="T815" s="124">
        <f t="shared" si="114"/>
        <v>0</v>
      </c>
      <c r="U815" s="124">
        <f t="shared" si="115"/>
        <v>0</v>
      </c>
      <c r="V815" s="124">
        <f t="shared" si="116"/>
        <v>0</v>
      </c>
      <c r="W815" s="124">
        <f t="shared" si="117"/>
        <v>1</v>
      </c>
      <c r="X815" s="124">
        <f t="shared" si="118"/>
        <v>0</v>
      </c>
      <c r="Y815" s="124">
        <f t="shared" si="119"/>
        <v>0</v>
      </c>
      <c r="Z815" s="124">
        <f t="shared" si="120"/>
        <v>0</v>
      </c>
      <c r="AA815" s="124">
        <f t="shared" si="121"/>
        <v>0</v>
      </c>
      <c r="AB815" s="124" t="str">
        <f t="shared" si="122"/>
        <v/>
      </c>
      <c r="AC815" s="124" t="str">
        <f t="shared" si="123"/>
        <v/>
      </c>
      <c r="AD815" s="124" t="str">
        <f t="shared" si="124"/>
        <v/>
      </c>
      <c r="AE815" s="124" t="str">
        <f t="shared" si="125"/>
        <v/>
      </c>
      <c r="AF815" s="97"/>
      <c r="AG815" s="97"/>
      <c r="AH815" s="97"/>
      <c r="AI815" s="97"/>
      <c r="AJ815" s="97"/>
      <c r="AK815" s="97"/>
      <c r="AM815" s="101">
        <v>1</v>
      </c>
    </row>
    <row r="816" spans="1:39" ht="15.75" customHeight="1" x14ac:dyDescent="0.25">
      <c r="A816" s="97" t="s">
        <v>180</v>
      </c>
      <c r="B816" s="97" t="s">
        <v>1273</v>
      </c>
      <c r="C816" s="97" t="s">
        <v>1217</v>
      </c>
      <c r="D816" s="97" t="s">
        <v>301</v>
      </c>
      <c r="E816" s="97" t="s">
        <v>266</v>
      </c>
      <c r="F816" s="122">
        <v>1</v>
      </c>
      <c r="G816" s="122">
        <v>0</v>
      </c>
      <c r="H816" s="122">
        <v>3</v>
      </c>
      <c r="I816" s="97"/>
      <c r="J816" s="97" t="s">
        <v>1217</v>
      </c>
      <c r="K816" s="97"/>
      <c r="L816" s="97" t="s">
        <v>1245</v>
      </c>
      <c r="M816" s="97" t="s">
        <v>1217</v>
      </c>
      <c r="N816" s="97" t="s">
        <v>1219</v>
      </c>
      <c r="O816" s="97"/>
      <c r="P816" s="97"/>
      <c r="Q816" s="97"/>
      <c r="R816" s="124">
        <f t="shared" si="112"/>
        <v>0</v>
      </c>
      <c r="S816" s="124">
        <f t="shared" si="113"/>
        <v>0</v>
      </c>
      <c r="T816" s="124">
        <f t="shared" si="114"/>
        <v>0</v>
      </c>
      <c r="U816" s="124">
        <f t="shared" si="115"/>
        <v>0</v>
      </c>
      <c r="V816" s="124">
        <f t="shared" si="116"/>
        <v>0</v>
      </c>
      <c r="W816" s="124">
        <f t="shared" si="117"/>
        <v>0</v>
      </c>
      <c r="X816" s="124">
        <f t="shared" si="118"/>
        <v>0</v>
      </c>
      <c r="Y816" s="124">
        <f t="shared" si="119"/>
        <v>0</v>
      </c>
      <c r="Z816" s="124">
        <f t="shared" si="120"/>
        <v>0</v>
      </c>
      <c r="AA816" s="124">
        <f t="shared" si="121"/>
        <v>0</v>
      </c>
      <c r="AB816" s="124" t="str">
        <f t="shared" si="122"/>
        <v/>
      </c>
      <c r="AC816" s="124" t="str">
        <f t="shared" si="123"/>
        <v/>
      </c>
      <c r="AD816" s="124" t="str">
        <f t="shared" si="124"/>
        <v/>
      </c>
      <c r="AE816" s="124" t="str">
        <f t="shared" si="125"/>
        <v/>
      </c>
      <c r="AF816" s="97"/>
      <c r="AG816" s="97"/>
      <c r="AH816" s="97"/>
      <c r="AI816" s="97"/>
      <c r="AJ816" s="97"/>
      <c r="AK816" s="97"/>
      <c r="AM816" s="101">
        <v>1</v>
      </c>
    </row>
    <row r="817" spans="1:39" ht="15.75" customHeight="1" x14ac:dyDescent="0.25">
      <c r="A817" s="97" t="s">
        <v>180</v>
      </c>
      <c r="B817" s="97" t="s">
        <v>1274</v>
      </c>
      <c r="C817" s="97" t="s">
        <v>1247</v>
      </c>
      <c r="D817" s="97" t="s">
        <v>301</v>
      </c>
      <c r="E817" s="97" t="s">
        <v>266</v>
      </c>
      <c r="F817" s="122">
        <v>1</v>
      </c>
      <c r="G817" s="122">
        <v>0</v>
      </c>
      <c r="H817" s="122">
        <v>3</v>
      </c>
      <c r="I817" s="97"/>
      <c r="J817" s="97" t="s">
        <v>1247</v>
      </c>
      <c r="K817" s="97"/>
      <c r="L817" s="97" t="s">
        <v>1248</v>
      </c>
      <c r="M817" s="97" t="s">
        <v>1247</v>
      </c>
      <c r="N817" s="97" t="s">
        <v>1223</v>
      </c>
      <c r="O817" s="97" t="s">
        <v>640</v>
      </c>
      <c r="P817" s="97" t="s">
        <v>642</v>
      </c>
      <c r="Q817" s="97"/>
      <c r="R817" s="124">
        <f t="shared" ref="R817:R880" si="126">IF($A817="","",--AND($A817=$B$4,$E817="POS",OR($D817="COMMUN",$D817="PRO")))</f>
        <v>0</v>
      </c>
      <c r="S817" s="124">
        <f t="shared" ref="S817:S880" si="127">IF($A817="","",--AND($A817=$B$4,$E817="POS",OR($D817="COMMUN",$D817="CFA")))</f>
        <v>0</v>
      </c>
      <c r="T817" s="124">
        <f t="shared" ref="T817:T880" si="128">IF($R817="","",--OR(AND($M817&lt;&gt;"",ISNUMBER(SEARCH(LOWER($M817),LOWER($B$9)))),AND($N817&lt;&gt;"",ISNUMBER(SEARCH(LOWER($N817),LOWER($B$9)))),AND($O817&lt;&gt;"",ISNUMBER(SEARCH(LOWER($O817),LOWER($B$9)))),AND($P817&lt;&gt;"",ISNUMBER(SEARCH(LOWER($P817),LOWER($B$9)))),AND($Q817&lt;&gt;"",ISNUMBER(SEARCH(LOWER($Q817),LOWER($B$9))))))</f>
        <v>0</v>
      </c>
      <c r="U817" s="124">
        <f t="shared" ref="U817:U880" si="129">IF($R817="","",--OR(AND($M817&lt;&gt;"",ISNUMBER(SEARCH(LOWER($M817),LOWER($B$9&amp;" "&amp;$B$14)))),AND($N817&lt;&gt;"",ISNUMBER(SEARCH(LOWER($N817),LOWER($B$9&amp;" "&amp;$B$14)))),AND($O817&lt;&gt;"",ISNUMBER(SEARCH(LOWER($O817),LOWER($B$9&amp;" "&amp;$B$14)))),AND($P817&lt;&gt;"",ISNUMBER(SEARCH(LOWER($P817),LOWER($B$9&amp;" "&amp;$B$14)))),AND($Q817&lt;&gt;"",ISNUMBER(SEARCH(LOWER($Q817),LOWER($B$9&amp;" "&amp;$B$14))))))</f>
        <v>0</v>
      </c>
      <c r="V817" s="124">
        <f t="shared" ref="V817:V880" si="130">IF($S817="","",--OR(AND($M817&lt;&gt;"",ISNUMBER(SEARCH(LOWER($M817),LOWER($D$9)))),AND($N817&lt;&gt;"",ISNUMBER(SEARCH(LOWER($N817),LOWER($D$9)))),AND($O817&lt;&gt;"",ISNUMBER(SEARCH(LOWER($O817),LOWER($D$9)))),AND($P817&lt;&gt;"",ISNUMBER(SEARCH(LOWER($P817),LOWER($D$9)))),AND($Q817&lt;&gt;"",ISNUMBER(SEARCH(LOWER($Q817),LOWER($D$9))))))</f>
        <v>1</v>
      </c>
      <c r="W817" s="124">
        <f t="shared" ref="W817:W880" si="131">IF($S817="","",--OR(AND($M817&lt;&gt;"",ISNUMBER(SEARCH(LOWER($M817),LOWER($D$9&amp;" "&amp;$D$14)))),AND($N817&lt;&gt;"",ISNUMBER(SEARCH(LOWER($N817),LOWER($D$9&amp;" "&amp;$D$14)))),AND($O817&lt;&gt;"",ISNUMBER(SEARCH(LOWER($O817),LOWER($D$9&amp;" "&amp;$D$14)))),AND($P817&lt;&gt;"",ISNUMBER(SEARCH(LOWER($P817),LOWER($D$9&amp;" "&amp;$D$14)))),AND($Q817&lt;&gt;"",ISNUMBER(SEARCH(LOWER($Q817),LOWER($D$9&amp;" "&amp;$D$14))))))</f>
        <v>1</v>
      </c>
      <c r="X817" s="124">
        <f t="shared" ref="X817:X880" si="132">IF($R817="","",$R817*$T817*$G817)</f>
        <v>0</v>
      </c>
      <c r="Y817" s="124">
        <f t="shared" ref="Y817:Y880" si="133">IF($R817="","",$R817*$U817*$G817)</f>
        <v>0</v>
      </c>
      <c r="Z817" s="124">
        <f t="shared" ref="Z817:Z880" si="134">IF($S817="","",$S817*$V817*$H817)</f>
        <v>0</v>
      </c>
      <c r="AA817" s="124">
        <f t="shared" ref="AA817:AA880" si="135">IF($S817="","",$S817*$W817*$H817)</f>
        <v>0</v>
      </c>
      <c r="AB817" s="124" t="str">
        <f t="shared" ref="AB817:AB880" si="136">IF(AND($R817=1,$T817=0),$F817*10000+ROW(),"")</f>
        <v/>
      </c>
      <c r="AC817" s="124" t="str">
        <f t="shared" ref="AC817:AC880" si="137">IF(AND($R817=1,$U817=0),$F817*10000+ROW(),"")</f>
        <v/>
      </c>
      <c r="AD817" s="124" t="str">
        <f t="shared" ref="AD817:AD880" si="138">IF(AND($S817=1,$V817=0),$F817*10000+ROW(),"")</f>
        <v/>
      </c>
      <c r="AE817" s="124" t="str">
        <f t="shared" ref="AE817:AE880" si="139">IF(AND($S817=1,$W817=0),$F817*10000+ROW(),"")</f>
        <v/>
      </c>
      <c r="AF817" s="97"/>
      <c r="AG817" s="97"/>
      <c r="AH817" s="97"/>
      <c r="AI817" s="97"/>
      <c r="AJ817" s="97"/>
      <c r="AK817" s="97"/>
      <c r="AM817" s="101">
        <v>1</v>
      </c>
    </row>
    <row r="818" spans="1:39" ht="15.75" customHeight="1" x14ac:dyDescent="0.25">
      <c r="A818" s="97" t="s">
        <v>180</v>
      </c>
      <c r="B818" s="97" t="s">
        <v>1275</v>
      </c>
      <c r="C818" s="97" t="s">
        <v>1250</v>
      </c>
      <c r="D818" s="97" t="s">
        <v>301</v>
      </c>
      <c r="E818" s="97" t="s">
        <v>266</v>
      </c>
      <c r="F818" s="122">
        <v>2</v>
      </c>
      <c r="G818" s="122">
        <v>0</v>
      </c>
      <c r="H818" s="122">
        <v>2</v>
      </c>
      <c r="I818" s="97"/>
      <c r="J818" s="97" t="s">
        <v>1250</v>
      </c>
      <c r="K818" s="97"/>
      <c r="L818" s="97" t="s">
        <v>1251</v>
      </c>
      <c r="M818" s="97" t="s">
        <v>1250</v>
      </c>
      <c r="N818" s="97" t="s">
        <v>1228</v>
      </c>
      <c r="O818" s="97" t="s">
        <v>1229</v>
      </c>
      <c r="P818" s="97" t="s">
        <v>1252</v>
      </c>
      <c r="Q818" s="97" t="s">
        <v>1253</v>
      </c>
      <c r="R818" s="124">
        <f t="shared" si="126"/>
        <v>0</v>
      </c>
      <c r="S818" s="124">
        <f t="shared" si="127"/>
        <v>0</v>
      </c>
      <c r="T818" s="124">
        <f t="shared" si="128"/>
        <v>0</v>
      </c>
      <c r="U818" s="124">
        <f t="shared" si="129"/>
        <v>0</v>
      </c>
      <c r="V818" s="124">
        <f t="shared" si="130"/>
        <v>0</v>
      </c>
      <c r="W818" s="124">
        <f t="shared" si="131"/>
        <v>0</v>
      </c>
      <c r="X818" s="124">
        <f t="shared" si="132"/>
        <v>0</v>
      </c>
      <c r="Y818" s="124">
        <f t="shared" si="133"/>
        <v>0</v>
      </c>
      <c r="Z818" s="124">
        <f t="shared" si="134"/>
        <v>0</v>
      </c>
      <c r="AA818" s="124">
        <f t="shared" si="135"/>
        <v>0</v>
      </c>
      <c r="AB818" s="124" t="str">
        <f t="shared" si="136"/>
        <v/>
      </c>
      <c r="AC818" s="124" t="str">
        <f t="shared" si="137"/>
        <v/>
      </c>
      <c r="AD818" s="124" t="str">
        <f t="shared" si="138"/>
        <v/>
      </c>
      <c r="AE818" s="124" t="str">
        <f t="shared" si="139"/>
        <v/>
      </c>
      <c r="AF818" s="97"/>
      <c r="AG818" s="97"/>
      <c r="AH818" s="97"/>
      <c r="AI818" s="97"/>
      <c r="AJ818" s="97"/>
      <c r="AK818" s="97"/>
      <c r="AM818" s="101">
        <v>1</v>
      </c>
    </row>
    <row r="819" spans="1:39" ht="15.75" customHeight="1" x14ac:dyDescent="0.25">
      <c r="A819" s="97" t="s">
        <v>180</v>
      </c>
      <c r="B819" s="97" t="s">
        <v>1276</v>
      </c>
      <c r="C819" s="97" t="s">
        <v>1234</v>
      </c>
      <c r="D819" s="97" t="s">
        <v>301</v>
      </c>
      <c r="E819" s="97" t="s">
        <v>266</v>
      </c>
      <c r="F819" s="122">
        <v>2</v>
      </c>
      <c r="G819" s="122">
        <v>0</v>
      </c>
      <c r="H819" s="122">
        <v>2</v>
      </c>
      <c r="I819" s="97"/>
      <c r="J819" s="97" t="s">
        <v>1234</v>
      </c>
      <c r="K819" s="97"/>
      <c r="L819" s="97" t="s">
        <v>1255</v>
      </c>
      <c r="M819" s="97" t="s">
        <v>1234</v>
      </c>
      <c r="N819" s="97" t="s">
        <v>1237</v>
      </c>
      <c r="O819" s="97"/>
      <c r="P819" s="97"/>
      <c r="Q819" s="97"/>
      <c r="R819" s="124">
        <f t="shared" si="126"/>
        <v>0</v>
      </c>
      <c r="S819" s="124">
        <f t="shared" si="127"/>
        <v>0</v>
      </c>
      <c r="T819" s="124">
        <f t="shared" si="128"/>
        <v>0</v>
      </c>
      <c r="U819" s="124">
        <f t="shared" si="129"/>
        <v>0</v>
      </c>
      <c r="V819" s="124">
        <f t="shared" si="130"/>
        <v>0</v>
      </c>
      <c r="W819" s="124">
        <f t="shared" si="131"/>
        <v>0</v>
      </c>
      <c r="X819" s="124">
        <f t="shared" si="132"/>
        <v>0</v>
      </c>
      <c r="Y819" s="124">
        <f t="shared" si="133"/>
        <v>0</v>
      </c>
      <c r="Z819" s="124">
        <f t="shared" si="134"/>
        <v>0</v>
      </c>
      <c r="AA819" s="124">
        <f t="shared" si="135"/>
        <v>0</v>
      </c>
      <c r="AB819" s="124" t="str">
        <f t="shared" si="136"/>
        <v/>
      </c>
      <c r="AC819" s="124" t="str">
        <f t="shared" si="137"/>
        <v/>
      </c>
      <c r="AD819" s="124" t="str">
        <f t="shared" si="138"/>
        <v/>
      </c>
      <c r="AE819" s="124" t="str">
        <f t="shared" si="139"/>
        <v/>
      </c>
      <c r="AF819" s="97"/>
      <c r="AG819" s="97"/>
      <c r="AH819" s="97"/>
      <c r="AI819" s="97"/>
      <c r="AJ819" s="97"/>
      <c r="AK819" s="97"/>
      <c r="AM819" s="101">
        <v>1</v>
      </c>
    </row>
    <row r="820" spans="1:39" ht="15.75" customHeight="1" x14ac:dyDescent="0.25">
      <c r="A820" s="97" t="s">
        <v>180</v>
      </c>
      <c r="B820" s="97" t="s">
        <v>1277</v>
      </c>
      <c r="C820" s="97" t="s">
        <v>1241</v>
      </c>
      <c r="D820" s="97" t="s">
        <v>301</v>
      </c>
      <c r="E820" s="97" t="s">
        <v>266</v>
      </c>
      <c r="F820" s="122">
        <v>3</v>
      </c>
      <c r="G820" s="122">
        <v>0</v>
      </c>
      <c r="H820" s="122">
        <v>2</v>
      </c>
      <c r="I820" s="97"/>
      <c r="J820" s="97" t="s">
        <v>1241</v>
      </c>
      <c r="K820" s="97"/>
      <c r="L820" s="97" t="s">
        <v>1257</v>
      </c>
      <c r="M820" s="97" t="s">
        <v>1241</v>
      </c>
      <c r="N820" s="97"/>
      <c r="O820" s="97"/>
      <c r="P820" s="97"/>
      <c r="Q820" s="97"/>
      <c r="R820" s="124">
        <f t="shared" si="126"/>
        <v>0</v>
      </c>
      <c r="S820" s="124">
        <f t="shared" si="127"/>
        <v>0</v>
      </c>
      <c r="T820" s="124">
        <f t="shared" si="128"/>
        <v>0</v>
      </c>
      <c r="U820" s="124">
        <f t="shared" si="129"/>
        <v>0</v>
      </c>
      <c r="V820" s="124">
        <f t="shared" si="130"/>
        <v>0</v>
      </c>
      <c r="W820" s="124">
        <f t="shared" si="131"/>
        <v>1</v>
      </c>
      <c r="X820" s="124">
        <f t="shared" si="132"/>
        <v>0</v>
      </c>
      <c r="Y820" s="124">
        <f t="shared" si="133"/>
        <v>0</v>
      </c>
      <c r="Z820" s="124">
        <f t="shared" si="134"/>
        <v>0</v>
      </c>
      <c r="AA820" s="124">
        <f t="shared" si="135"/>
        <v>0</v>
      </c>
      <c r="AB820" s="124" t="str">
        <f t="shared" si="136"/>
        <v/>
      </c>
      <c r="AC820" s="124" t="str">
        <f t="shared" si="137"/>
        <v/>
      </c>
      <c r="AD820" s="124" t="str">
        <f t="shared" si="138"/>
        <v/>
      </c>
      <c r="AE820" s="124" t="str">
        <f t="shared" si="139"/>
        <v/>
      </c>
      <c r="AF820" s="97"/>
      <c r="AG820" s="97"/>
      <c r="AH820" s="97"/>
      <c r="AI820" s="97"/>
      <c r="AJ820" s="97"/>
      <c r="AK820" s="97"/>
      <c r="AM820" s="101">
        <v>1</v>
      </c>
    </row>
    <row r="821" spans="1:39" ht="15.75" customHeight="1" x14ac:dyDescent="0.25">
      <c r="A821" s="97" t="s">
        <v>181</v>
      </c>
      <c r="B821" s="97" t="s">
        <v>1278</v>
      </c>
      <c r="C821" s="97" t="s">
        <v>1217</v>
      </c>
      <c r="D821" s="97" t="s">
        <v>265</v>
      </c>
      <c r="E821" s="97" t="s">
        <v>266</v>
      </c>
      <c r="F821" s="122">
        <v>1</v>
      </c>
      <c r="G821" s="122">
        <v>3</v>
      </c>
      <c r="H821" s="122">
        <v>0</v>
      </c>
      <c r="I821" s="97" t="s">
        <v>1217</v>
      </c>
      <c r="J821" s="97"/>
      <c r="K821" s="97" t="s">
        <v>1218</v>
      </c>
      <c r="L821" s="97"/>
      <c r="M821" s="97" t="s">
        <v>1217</v>
      </c>
      <c r="N821" s="97" t="s">
        <v>1219</v>
      </c>
      <c r="O821" s="97"/>
      <c r="P821" s="97"/>
      <c r="Q821" s="97"/>
      <c r="R821" s="124">
        <f t="shared" si="126"/>
        <v>0</v>
      </c>
      <c r="S821" s="124">
        <f t="shared" si="127"/>
        <v>0</v>
      </c>
      <c r="T821" s="124">
        <f t="shared" si="128"/>
        <v>0</v>
      </c>
      <c r="U821" s="124">
        <f t="shared" si="129"/>
        <v>0</v>
      </c>
      <c r="V821" s="124">
        <f t="shared" si="130"/>
        <v>0</v>
      </c>
      <c r="W821" s="124">
        <f t="shared" si="131"/>
        <v>0</v>
      </c>
      <c r="X821" s="124">
        <f t="shared" si="132"/>
        <v>0</v>
      </c>
      <c r="Y821" s="124">
        <f t="shared" si="133"/>
        <v>0</v>
      </c>
      <c r="Z821" s="124">
        <f t="shared" si="134"/>
        <v>0</v>
      </c>
      <c r="AA821" s="124">
        <f t="shared" si="135"/>
        <v>0</v>
      </c>
      <c r="AB821" s="124" t="str">
        <f t="shared" si="136"/>
        <v/>
      </c>
      <c r="AC821" s="124" t="str">
        <f t="shared" si="137"/>
        <v/>
      </c>
      <c r="AD821" s="124" t="str">
        <f t="shared" si="138"/>
        <v/>
      </c>
      <c r="AE821" s="124" t="str">
        <f t="shared" si="139"/>
        <v/>
      </c>
      <c r="AF821" s="97"/>
      <c r="AG821" s="97"/>
      <c r="AH821" s="97"/>
      <c r="AI821" s="97"/>
      <c r="AJ821" s="97"/>
      <c r="AK821" s="97"/>
      <c r="AM821" s="101">
        <v>1</v>
      </c>
    </row>
    <row r="822" spans="1:39" ht="15.75" customHeight="1" x14ac:dyDescent="0.25">
      <c r="A822" s="97" t="s">
        <v>181</v>
      </c>
      <c r="B822" s="97" t="s">
        <v>1279</v>
      </c>
      <c r="C822" s="97" t="s">
        <v>1221</v>
      </c>
      <c r="D822" s="97" t="s">
        <v>265</v>
      </c>
      <c r="E822" s="97" t="s">
        <v>266</v>
      </c>
      <c r="F822" s="122">
        <v>1</v>
      </c>
      <c r="G822" s="122">
        <v>3</v>
      </c>
      <c r="H822" s="122">
        <v>0</v>
      </c>
      <c r="I822" s="97" t="s">
        <v>1221</v>
      </c>
      <c r="J822" s="97"/>
      <c r="K822" s="97" t="s">
        <v>1222</v>
      </c>
      <c r="L822" s="97"/>
      <c r="M822" s="97" t="s">
        <v>1221</v>
      </c>
      <c r="N822" s="97" t="s">
        <v>370</v>
      </c>
      <c r="O822" s="97" t="s">
        <v>1223</v>
      </c>
      <c r="P822" s="97" t="s">
        <v>382</v>
      </c>
      <c r="Q822" s="97"/>
      <c r="R822" s="124">
        <f t="shared" si="126"/>
        <v>0</v>
      </c>
      <c r="S822" s="124">
        <f t="shared" si="127"/>
        <v>0</v>
      </c>
      <c r="T822" s="124">
        <f t="shared" si="128"/>
        <v>0</v>
      </c>
      <c r="U822" s="124">
        <f t="shared" si="129"/>
        <v>0</v>
      </c>
      <c r="V822" s="124">
        <f t="shared" si="130"/>
        <v>0</v>
      </c>
      <c r="W822" s="124">
        <f t="shared" si="131"/>
        <v>0</v>
      </c>
      <c r="X822" s="124">
        <f t="shared" si="132"/>
        <v>0</v>
      </c>
      <c r="Y822" s="124">
        <f t="shared" si="133"/>
        <v>0</v>
      </c>
      <c r="Z822" s="124">
        <f t="shared" si="134"/>
        <v>0</v>
      </c>
      <c r="AA822" s="124">
        <f t="shared" si="135"/>
        <v>0</v>
      </c>
      <c r="AB822" s="124" t="str">
        <f t="shared" si="136"/>
        <v/>
      </c>
      <c r="AC822" s="124" t="str">
        <f t="shared" si="137"/>
        <v/>
      </c>
      <c r="AD822" s="124" t="str">
        <f t="shared" si="138"/>
        <v/>
      </c>
      <c r="AE822" s="124" t="str">
        <f t="shared" si="139"/>
        <v/>
      </c>
      <c r="AF822" s="97"/>
      <c r="AG822" s="97"/>
      <c r="AH822" s="97"/>
      <c r="AI822" s="97"/>
      <c r="AJ822" s="97"/>
      <c r="AK822" s="97"/>
      <c r="AM822" s="101">
        <v>1</v>
      </c>
    </row>
    <row r="823" spans="1:39" ht="15.75" customHeight="1" x14ac:dyDescent="0.25">
      <c r="A823" s="97" t="s">
        <v>181</v>
      </c>
      <c r="B823" s="97" t="s">
        <v>1280</v>
      </c>
      <c r="C823" s="97" t="s">
        <v>1225</v>
      </c>
      <c r="D823" s="97" t="s">
        <v>265</v>
      </c>
      <c r="E823" s="97" t="s">
        <v>266</v>
      </c>
      <c r="F823" s="122">
        <v>2</v>
      </c>
      <c r="G823" s="122">
        <v>2</v>
      </c>
      <c r="H823" s="122">
        <v>0</v>
      </c>
      <c r="I823" s="97" t="s">
        <v>1225</v>
      </c>
      <c r="J823" s="97"/>
      <c r="K823" s="97" t="s">
        <v>1226</v>
      </c>
      <c r="L823" s="97"/>
      <c r="M823" s="97" t="s">
        <v>1225</v>
      </c>
      <c r="N823" s="97" t="s">
        <v>1227</v>
      </c>
      <c r="O823" s="97" t="s">
        <v>1228</v>
      </c>
      <c r="P823" s="97" t="s">
        <v>1229</v>
      </c>
      <c r="Q823" s="97" t="s">
        <v>1230</v>
      </c>
      <c r="R823" s="124">
        <f t="shared" si="126"/>
        <v>0</v>
      </c>
      <c r="S823" s="124">
        <f t="shared" si="127"/>
        <v>0</v>
      </c>
      <c r="T823" s="124">
        <f t="shared" si="128"/>
        <v>0</v>
      </c>
      <c r="U823" s="124">
        <f t="shared" si="129"/>
        <v>0</v>
      </c>
      <c r="V823" s="124">
        <f t="shared" si="130"/>
        <v>0</v>
      </c>
      <c r="W823" s="124">
        <f t="shared" si="131"/>
        <v>0</v>
      </c>
      <c r="X823" s="124">
        <f t="shared" si="132"/>
        <v>0</v>
      </c>
      <c r="Y823" s="124">
        <f t="shared" si="133"/>
        <v>0</v>
      </c>
      <c r="Z823" s="124">
        <f t="shared" si="134"/>
        <v>0</v>
      </c>
      <c r="AA823" s="124">
        <f t="shared" si="135"/>
        <v>0</v>
      </c>
      <c r="AB823" s="124" t="str">
        <f t="shared" si="136"/>
        <v/>
      </c>
      <c r="AC823" s="124" t="str">
        <f t="shared" si="137"/>
        <v/>
      </c>
      <c r="AD823" s="124" t="str">
        <f t="shared" si="138"/>
        <v/>
      </c>
      <c r="AE823" s="124" t="str">
        <f t="shared" si="139"/>
        <v/>
      </c>
      <c r="AF823" s="97"/>
      <c r="AG823" s="97"/>
      <c r="AH823" s="97"/>
      <c r="AI823" s="97"/>
      <c r="AJ823" s="97"/>
      <c r="AK823" s="97"/>
      <c r="AM823" s="101">
        <v>1</v>
      </c>
    </row>
    <row r="824" spans="1:39" ht="15.75" customHeight="1" x14ac:dyDescent="0.25">
      <c r="A824" s="97" t="s">
        <v>181</v>
      </c>
      <c r="B824" s="97" t="s">
        <v>1281</v>
      </c>
      <c r="C824" s="97" t="s">
        <v>1232</v>
      </c>
      <c r="D824" s="97" t="s">
        <v>265</v>
      </c>
      <c r="E824" s="97" t="s">
        <v>266</v>
      </c>
      <c r="F824" s="122">
        <v>2</v>
      </c>
      <c r="G824" s="122">
        <v>2</v>
      </c>
      <c r="H824" s="122">
        <v>0</v>
      </c>
      <c r="I824" s="97" t="s">
        <v>1232</v>
      </c>
      <c r="J824" s="97"/>
      <c r="K824" s="97" t="s">
        <v>1233</v>
      </c>
      <c r="L824" s="97"/>
      <c r="M824" s="97" t="s">
        <v>1232</v>
      </c>
      <c r="N824" s="97" t="s">
        <v>1234</v>
      </c>
      <c r="O824" s="97" t="s">
        <v>1235</v>
      </c>
      <c r="P824" s="97" t="s">
        <v>1236</v>
      </c>
      <c r="Q824" s="97" t="s">
        <v>1237</v>
      </c>
      <c r="R824" s="124">
        <f t="shared" si="126"/>
        <v>0</v>
      </c>
      <c r="S824" s="124">
        <f t="shared" si="127"/>
        <v>0</v>
      </c>
      <c r="T824" s="124">
        <f t="shared" si="128"/>
        <v>0</v>
      </c>
      <c r="U824" s="124">
        <f t="shared" si="129"/>
        <v>0</v>
      </c>
      <c r="V824" s="124">
        <f t="shared" si="130"/>
        <v>0</v>
      </c>
      <c r="W824" s="124">
        <f t="shared" si="131"/>
        <v>0</v>
      </c>
      <c r="X824" s="124">
        <f t="shared" si="132"/>
        <v>0</v>
      </c>
      <c r="Y824" s="124">
        <f t="shared" si="133"/>
        <v>0</v>
      </c>
      <c r="Z824" s="124">
        <f t="shared" si="134"/>
        <v>0</v>
      </c>
      <c r="AA824" s="124">
        <f t="shared" si="135"/>
        <v>0</v>
      </c>
      <c r="AB824" s="124" t="str">
        <f t="shared" si="136"/>
        <v/>
      </c>
      <c r="AC824" s="124" t="str">
        <f t="shared" si="137"/>
        <v/>
      </c>
      <c r="AD824" s="124" t="str">
        <f t="shared" si="138"/>
        <v/>
      </c>
      <c r="AE824" s="124" t="str">
        <f t="shared" si="139"/>
        <v/>
      </c>
      <c r="AF824" s="97"/>
      <c r="AG824" s="97"/>
      <c r="AH824" s="97"/>
      <c r="AI824" s="97"/>
      <c r="AJ824" s="97"/>
      <c r="AK824" s="97"/>
      <c r="AM824" s="101">
        <v>1</v>
      </c>
    </row>
    <row r="825" spans="1:39" ht="15.75" customHeight="1" x14ac:dyDescent="0.25">
      <c r="A825" s="97" t="s">
        <v>181</v>
      </c>
      <c r="B825" s="97" t="s">
        <v>1282</v>
      </c>
      <c r="C825" s="97" t="s">
        <v>1239</v>
      </c>
      <c r="D825" s="97" t="s">
        <v>265</v>
      </c>
      <c r="E825" s="97" t="s">
        <v>266</v>
      </c>
      <c r="F825" s="122">
        <v>3</v>
      </c>
      <c r="G825" s="122">
        <v>2</v>
      </c>
      <c r="H825" s="122">
        <v>0</v>
      </c>
      <c r="I825" s="97" t="s">
        <v>1239</v>
      </c>
      <c r="J825" s="97"/>
      <c r="K825" s="97" t="s">
        <v>1240</v>
      </c>
      <c r="L825" s="97"/>
      <c r="M825" s="97" t="s">
        <v>1239</v>
      </c>
      <c r="N825" s="97" t="s">
        <v>1241</v>
      </c>
      <c r="O825" s="97" t="s">
        <v>1242</v>
      </c>
      <c r="P825" s="97" t="s">
        <v>1243</v>
      </c>
      <c r="Q825" s="97"/>
      <c r="R825" s="124">
        <f t="shared" si="126"/>
        <v>0</v>
      </c>
      <c r="S825" s="124">
        <f t="shared" si="127"/>
        <v>0</v>
      </c>
      <c r="T825" s="124">
        <f t="shared" si="128"/>
        <v>0</v>
      </c>
      <c r="U825" s="124">
        <f t="shared" si="129"/>
        <v>0</v>
      </c>
      <c r="V825" s="124">
        <f t="shared" si="130"/>
        <v>0</v>
      </c>
      <c r="W825" s="124">
        <f t="shared" si="131"/>
        <v>1</v>
      </c>
      <c r="X825" s="124">
        <f t="shared" si="132"/>
        <v>0</v>
      </c>
      <c r="Y825" s="124">
        <f t="shared" si="133"/>
        <v>0</v>
      </c>
      <c r="Z825" s="124">
        <f t="shared" si="134"/>
        <v>0</v>
      </c>
      <c r="AA825" s="124">
        <f t="shared" si="135"/>
        <v>0</v>
      </c>
      <c r="AB825" s="124" t="str">
        <f t="shared" si="136"/>
        <v/>
      </c>
      <c r="AC825" s="124" t="str">
        <f t="shared" si="137"/>
        <v/>
      </c>
      <c r="AD825" s="124" t="str">
        <f t="shared" si="138"/>
        <v/>
      </c>
      <c r="AE825" s="124" t="str">
        <f t="shared" si="139"/>
        <v/>
      </c>
      <c r="AF825" s="97"/>
      <c r="AG825" s="97"/>
      <c r="AH825" s="97"/>
      <c r="AI825" s="97"/>
      <c r="AJ825" s="97"/>
      <c r="AK825" s="97"/>
      <c r="AM825" s="101">
        <v>1</v>
      </c>
    </row>
    <row r="826" spans="1:39" ht="15.75" customHeight="1" x14ac:dyDescent="0.25">
      <c r="A826" s="97" t="s">
        <v>181</v>
      </c>
      <c r="B826" s="97" t="s">
        <v>1283</v>
      </c>
      <c r="C826" s="97" t="s">
        <v>1217</v>
      </c>
      <c r="D826" s="97" t="s">
        <v>301</v>
      </c>
      <c r="E826" s="97" t="s">
        <v>266</v>
      </c>
      <c r="F826" s="122">
        <v>1</v>
      </c>
      <c r="G826" s="122">
        <v>0</v>
      </c>
      <c r="H826" s="122">
        <v>3</v>
      </c>
      <c r="I826" s="97"/>
      <c r="J826" s="97" t="s">
        <v>1217</v>
      </c>
      <c r="K826" s="97"/>
      <c r="L826" s="97" t="s">
        <v>1245</v>
      </c>
      <c r="M826" s="97" t="s">
        <v>1217</v>
      </c>
      <c r="N826" s="97" t="s">
        <v>1219</v>
      </c>
      <c r="O826" s="97"/>
      <c r="P826" s="97"/>
      <c r="Q826" s="97"/>
      <c r="R826" s="124">
        <f t="shared" si="126"/>
        <v>0</v>
      </c>
      <c r="S826" s="124">
        <f t="shared" si="127"/>
        <v>0</v>
      </c>
      <c r="T826" s="124">
        <f t="shared" si="128"/>
        <v>0</v>
      </c>
      <c r="U826" s="124">
        <f t="shared" si="129"/>
        <v>0</v>
      </c>
      <c r="V826" s="124">
        <f t="shared" si="130"/>
        <v>0</v>
      </c>
      <c r="W826" s="124">
        <f t="shared" si="131"/>
        <v>0</v>
      </c>
      <c r="X826" s="124">
        <f t="shared" si="132"/>
        <v>0</v>
      </c>
      <c r="Y826" s="124">
        <f t="shared" si="133"/>
        <v>0</v>
      </c>
      <c r="Z826" s="124">
        <f t="shared" si="134"/>
        <v>0</v>
      </c>
      <c r="AA826" s="124">
        <f t="shared" si="135"/>
        <v>0</v>
      </c>
      <c r="AB826" s="124" t="str">
        <f t="shared" si="136"/>
        <v/>
      </c>
      <c r="AC826" s="124" t="str">
        <f t="shared" si="137"/>
        <v/>
      </c>
      <c r="AD826" s="124" t="str">
        <f t="shared" si="138"/>
        <v/>
      </c>
      <c r="AE826" s="124" t="str">
        <f t="shared" si="139"/>
        <v/>
      </c>
      <c r="AF826" s="97"/>
      <c r="AG826" s="97"/>
      <c r="AH826" s="97"/>
      <c r="AI826" s="97"/>
      <c r="AJ826" s="97"/>
      <c r="AK826" s="97"/>
      <c r="AM826" s="101">
        <v>1</v>
      </c>
    </row>
    <row r="827" spans="1:39" ht="15.75" customHeight="1" x14ac:dyDescent="0.25">
      <c r="A827" s="97" t="s">
        <v>181</v>
      </c>
      <c r="B827" s="97" t="s">
        <v>1284</v>
      </c>
      <c r="C827" s="97" t="s">
        <v>1247</v>
      </c>
      <c r="D827" s="97" t="s">
        <v>301</v>
      </c>
      <c r="E827" s="97" t="s">
        <v>266</v>
      </c>
      <c r="F827" s="122">
        <v>1</v>
      </c>
      <c r="G827" s="122">
        <v>0</v>
      </c>
      <c r="H827" s="122">
        <v>3</v>
      </c>
      <c r="I827" s="97"/>
      <c r="J827" s="97" t="s">
        <v>1247</v>
      </c>
      <c r="K827" s="97"/>
      <c r="L827" s="97" t="s">
        <v>1248</v>
      </c>
      <c r="M827" s="97" t="s">
        <v>1247</v>
      </c>
      <c r="N827" s="97" t="s">
        <v>1223</v>
      </c>
      <c r="O827" s="97" t="s">
        <v>640</v>
      </c>
      <c r="P827" s="97" t="s">
        <v>642</v>
      </c>
      <c r="Q827" s="97"/>
      <c r="R827" s="124">
        <f t="shared" si="126"/>
        <v>0</v>
      </c>
      <c r="S827" s="124">
        <f t="shared" si="127"/>
        <v>0</v>
      </c>
      <c r="T827" s="124">
        <f t="shared" si="128"/>
        <v>0</v>
      </c>
      <c r="U827" s="124">
        <f t="shared" si="129"/>
        <v>0</v>
      </c>
      <c r="V827" s="124">
        <f t="shared" si="130"/>
        <v>1</v>
      </c>
      <c r="W827" s="124">
        <f t="shared" si="131"/>
        <v>1</v>
      </c>
      <c r="X827" s="124">
        <f t="shared" si="132"/>
        <v>0</v>
      </c>
      <c r="Y827" s="124">
        <f t="shared" si="133"/>
        <v>0</v>
      </c>
      <c r="Z827" s="124">
        <f t="shared" si="134"/>
        <v>0</v>
      </c>
      <c r="AA827" s="124">
        <f t="shared" si="135"/>
        <v>0</v>
      </c>
      <c r="AB827" s="124" t="str">
        <f t="shared" si="136"/>
        <v/>
      </c>
      <c r="AC827" s="124" t="str">
        <f t="shared" si="137"/>
        <v/>
      </c>
      <c r="AD827" s="124" t="str">
        <f t="shared" si="138"/>
        <v/>
      </c>
      <c r="AE827" s="124" t="str">
        <f t="shared" si="139"/>
        <v/>
      </c>
      <c r="AF827" s="97"/>
      <c r="AG827" s="97"/>
      <c r="AH827" s="97"/>
      <c r="AI827" s="97"/>
      <c r="AJ827" s="97"/>
      <c r="AK827" s="97"/>
      <c r="AM827" s="101">
        <v>1</v>
      </c>
    </row>
    <row r="828" spans="1:39" ht="15.75" customHeight="1" x14ac:dyDescent="0.25">
      <c r="A828" s="97" t="s">
        <v>181</v>
      </c>
      <c r="B828" s="97" t="s">
        <v>1285</v>
      </c>
      <c r="C828" s="97" t="s">
        <v>1250</v>
      </c>
      <c r="D828" s="97" t="s">
        <v>301</v>
      </c>
      <c r="E828" s="97" t="s">
        <v>266</v>
      </c>
      <c r="F828" s="122">
        <v>2</v>
      </c>
      <c r="G828" s="122">
        <v>0</v>
      </c>
      <c r="H828" s="122">
        <v>2</v>
      </c>
      <c r="I828" s="97"/>
      <c r="J828" s="97" t="s">
        <v>1250</v>
      </c>
      <c r="K828" s="97"/>
      <c r="L828" s="97" t="s">
        <v>1251</v>
      </c>
      <c r="M828" s="97" t="s">
        <v>1250</v>
      </c>
      <c r="N828" s="97" t="s">
        <v>1228</v>
      </c>
      <c r="O828" s="97" t="s">
        <v>1229</v>
      </c>
      <c r="P828" s="97" t="s">
        <v>1252</v>
      </c>
      <c r="Q828" s="97" t="s">
        <v>1253</v>
      </c>
      <c r="R828" s="124">
        <f t="shared" si="126"/>
        <v>0</v>
      </c>
      <c r="S828" s="124">
        <f t="shared" si="127"/>
        <v>0</v>
      </c>
      <c r="T828" s="124">
        <f t="shared" si="128"/>
        <v>0</v>
      </c>
      <c r="U828" s="124">
        <f t="shared" si="129"/>
        <v>0</v>
      </c>
      <c r="V828" s="124">
        <f t="shared" si="130"/>
        <v>0</v>
      </c>
      <c r="W828" s="124">
        <f t="shared" si="131"/>
        <v>0</v>
      </c>
      <c r="X828" s="124">
        <f t="shared" si="132"/>
        <v>0</v>
      </c>
      <c r="Y828" s="124">
        <f t="shared" si="133"/>
        <v>0</v>
      </c>
      <c r="Z828" s="124">
        <f t="shared" si="134"/>
        <v>0</v>
      </c>
      <c r="AA828" s="124">
        <f t="shared" si="135"/>
        <v>0</v>
      </c>
      <c r="AB828" s="124" t="str">
        <f t="shared" si="136"/>
        <v/>
      </c>
      <c r="AC828" s="124" t="str">
        <f t="shared" si="137"/>
        <v/>
      </c>
      <c r="AD828" s="124" t="str">
        <f t="shared" si="138"/>
        <v/>
      </c>
      <c r="AE828" s="124" t="str">
        <f t="shared" si="139"/>
        <v/>
      </c>
      <c r="AF828" s="97"/>
      <c r="AG828" s="97"/>
      <c r="AH828" s="97"/>
      <c r="AI828" s="97"/>
      <c r="AJ828" s="97"/>
      <c r="AK828" s="97"/>
      <c r="AM828" s="101">
        <v>1</v>
      </c>
    </row>
    <row r="829" spans="1:39" ht="15.75" customHeight="1" x14ac:dyDescent="0.25">
      <c r="A829" s="97" t="s">
        <v>181</v>
      </c>
      <c r="B829" s="97" t="s">
        <v>1286</v>
      </c>
      <c r="C829" s="97" t="s">
        <v>1234</v>
      </c>
      <c r="D829" s="97" t="s">
        <v>301</v>
      </c>
      <c r="E829" s="97" t="s">
        <v>266</v>
      </c>
      <c r="F829" s="122">
        <v>2</v>
      </c>
      <c r="G829" s="122">
        <v>0</v>
      </c>
      <c r="H829" s="122">
        <v>2</v>
      </c>
      <c r="I829" s="97"/>
      <c r="J829" s="97" t="s">
        <v>1234</v>
      </c>
      <c r="K829" s="97"/>
      <c r="L829" s="97" t="s">
        <v>1255</v>
      </c>
      <c r="M829" s="97" t="s">
        <v>1234</v>
      </c>
      <c r="N829" s="97" t="s">
        <v>1237</v>
      </c>
      <c r="O829" s="97"/>
      <c r="P829" s="97"/>
      <c r="Q829" s="97"/>
      <c r="R829" s="124">
        <f t="shared" si="126"/>
        <v>0</v>
      </c>
      <c r="S829" s="124">
        <f t="shared" si="127"/>
        <v>0</v>
      </c>
      <c r="T829" s="124">
        <f t="shared" si="128"/>
        <v>0</v>
      </c>
      <c r="U829" s="124">
        <f t="shared" si="129"/>
        <v>0</v>
      </c>
      <c r="V829" s="124">
        <f t="shared" si="130"/>
        <v>0</v>
      </c>
      <c r="W829" s="124">
        <f t="shared" si="131"/>
        <v>0</v>
      </c>
      <c r="X829" s="124">
        <f t="shared" si="132"/>
        <v>0</v>
      </c>
      <c r="Y829" s="124">
        <f t="shared" si="133"/>
        <v>0</v>
      </c>
      <c r="Z829" s="124">
        <f t="shared" si="134"/>
        <v>0</v>
      </c>
      <c r="AA829" s="124">
        <f t="shared" si="135"/>
        <v>0</v>
      </c>
      <c r="AB829" s="124" t="str">
        <f t="shared" si="136"/>
        <v/>
      </c>
      <c r="AC829" s="124" t="str">
        <f t="shared" si="137"/>
        <v/>
      </c>
      <c r="AD829" s="124" t="str">
        <f t="shared" si="138"/>
        <v/>
      </c>
      <c r="AE829" s="124" t="str">
        <f t="shared" si="139"/>
        <v/>
      </c>
      <c r="AF829" s="97"/>
      <c r="AG829" s="97"/>
      <c r="AH829" s="97"/>
      <c r="AI829" s="97"/>
      <c r="AJ829" s="97"/>
      <c r="AK829" s="97"/>
      <c r="AM829" s="101">
        <v>1</v>
      </c>
    </row>
    <row r="830" spans="1:39" ht="15.75" customHeight="1" x14ac:dyDescent="0.25">
      <c r="A830" s="97" t="s">
        <v>181</v>
      </c>
      <c r="B830" s="97" t="s">
        <v>1287</v>
      </c>
      <c r="C830" s="97" t="s">
        <v>1241</v>
      </c>
      <c r="D830" s="97" t="s">
        <v>301</v>
      </c>
      <c r="E830" s="97" t="s">
        <v>266</v>
      </c>
      <c r="F830" s="122">
        <v>3</v>
      </c>
      <c r="G830" s="122">
        <v>0</v>
      </c>
      <c r="H830" s="122">
        <v>2</v>
      </c>
      <c r="I830" s="97"/>
      <c r="J830" s="97" t="s">
        <v>1241</v>
      </c>
      <c r="K830" s="97"/>
      <c r="L830" s="97" t="s">
        <v>1257</v>
      </c>
      <c r="M830" s="97" t="s">
        <v>1241</v>
      </c>
      <c r="N830" s="97"/>
      <c r="O830" s="97"/>
      <c r="P830" s="97"/>
      <c r="Q830" s="97"/>
      <c r="R830" s="124">
        <f t="shared" si="126"/>
        <v>0</v>
      </c>
      <c r="S830" s="124">
        <f t="shared" si="127"/>
        <v>0</v>
      </c>
      <c r="T830" s="124">
        <f t="shared" si="128"/>
        <v>0</v>
      </c>
      <c r="U830" s="124">
        <f t="shared" si="129"/>
        <v>0</v>
      </c>
      <c r="V830" s="124">
        <f t="shared" si="130"/>
        <v>0</v>
      </c>
      <c r="W830" s="124">
        <f t="shared" si="131"/>
        <v>1</v>
      </c>
      <c r="X830" s="124">
        <f t="shared" si="132"/>
        <v>0</v>
      </c>
      <c r="Y830" s="124">
        <f t="shared" si="133"/>
        <v>0</v>
      </c>
      <c r="Z830" s="124">
        <f t="shared" si="134"/>
        <v>0</v>
      </c>
      <c r="AA830" s="124">
        <f t="shared" si="135"/>
        <v>0</v>
      </c>
      <c r="AB830" s="124" t="str">
        <f t="shared" si="136"/>
        <v/>
      </c>
      <c r="AC830" s="124" t="str">
        <f t="shared" si="137"/>
        <v/>
      </c>
      <c r="AD830" s="124" t="str">
        <f t="shared" si="138"/>
        <v/>
      </c>
      <c r="AE830" s="124" t="str">
        <f t="shared" si="139"/>
        <v/>
      </c>
      <c r="AF830" s="97"/>
      <c r="AG830" s="97"/>
      <c r="AH830" s="97"/>
      <c r="AI830" s="97"/>
      <c r="AJ830" s="97"/>
      <c r="AK830" s="97"/>
      <c r="AM830" s="101">
        <v>1</v>
      </c>
    </row>
    <row r="831" spans="1:39" ht="15.75" customHeight="1" x14ac:dyDescent="0.25">
      <c r="A831" s="97" t="s">
        <v>182</v>
      </c>
      <c r="B831" s="97" t="s">
        <v>1288</v>
      </c>
      <c r="C831" s="97" t="s">
        <v>1217</v>
      </c>
      <c r="D831" s="97" t="s">
        <v>265</v>
      </c>
      <c r="E831" s="97" t="s">
        <v>266</v>
      </c>
      <c r="F831" s="122">
        <v>1</v>
      </c>
      <c r="G831" s="122">
        <v>3</v>
      </c>
      <c r="H831" s="122">
        <v>0</v>
      </c>
      <c r="I831" s="97" t="s">
        <v>1217</v>
      </c>
      <c r="J831" s="97"/>
      <c r="K831" s="97" t="s">
        <v>1218</v>
      </c>
      <c r="L831" s="97"/>
      <c r="M831" s="97" t="s">
        <v>1217</v>
      </c>
      <c r="N831" s="97" t="s">
        <v>1219</v>
      </c>
      <c r="O831" s="97"/>
      <c r="P831" s="97"/>
      <c r="Q831" s="97"/>
      <c r="R831" s="124">
        <f t="shared" si="126"/>
        <v>0</v>
      </c>
      <c r="S831" s="124">
        <f t="shared" si="127"/>
        <v>0</v>
      </c>
      <c r="T831" s="124">
        <f t="shared" si="128"/>
        <v>0</v>
      </c>
      <c r="U831" s="124">
        <f t="shared" si="129"/>
        <v>0</v>
      </c>
      <c r="V831" s="124">
        <f t="shared" si="130"/>
        <v>0</v>
      </c>
      <c r="W831" s="124">
        <f t="shared" si="131"/>
        <v>0</v>
      </c>
      <c r="X831" s="124">
        <f t="shared" si="132"/>
        <v>0</v>
      </c>
      <c r="Y831" s="124">
        <f t="shared" si="133"/>
        <v>0</v>
      </c>
      <c r="Z831" s="124">
        <f t="shared" si="134"/>
        <v>0</v>
      </c>
      <c r="AA831" s="124">
        <f t="shared" si="135"/>
        <v>0</v>
      </c>
      <c r="AB831" s="124" t="str">
        <f t="shared" si="136"/>
        <v/>
      </c>
      <c r="AC831" s="124" t="str">
        <f t="shared" si="137"/>
        <v/>
      </c>
      <c r="AD831" s="124" t="str">
        <f t="shared" si="138"/>
        <v/>
      </c>
      <c r="AE831" s="124" t="str">
        <f t="shared" si="139"/>
        <v/>
      </c>
      <c r="AF831" s="97"/>
      <c r="AG831" s="97"/>
      <c r="AH831" s="97"/>
      <c r="AI831" s="97"/>
      <c r="AJ831" s="97"/>
      <c r="AK831" s="97"/>
      <c r="AM831" s="101">
        <v>1</v>
      </c>
    </row>
    <row r="832" spans="1:39" ht="15.75" customHeight="1" x14ac:dyDescent="0.25">
      <c r="A832" s="97" t="s">
        <v>182</v>
      </c>
      <c r="B832" s="97" t="s">
        <v>1289</v>
      </c>
      <c r="C832" s="97" t="s">
        <v>1221</v>
      </c>
      <c r="D832" s="97" t="s">
        <v>265</v>
      </c>
      <c r="E832" s="97" t="s">
        <v>266</v>
      </c>
      <c r="F832" s="122">
        <v>1</v>
      </c>
      <c r="G832" s="122">
        <v>3</v>
      </c>
      <c r="H832" s="122">
        <v>0</v>
      </c>
      <c r="I832" s="97" t="s">
        <v>1221</v>
      </c>
      <c r="J832" s="97"/>
      <c r="K832" s="97" t="s">
        <v>1222</v>
      </c>
      <c r="L832" s="97"/>
      <c r="M832" s="97" t="s">
        <v>1221</v>
      </c>
      <c r="N832" s="97" t="s">
        <v>370</v>
      </c>
      <c r="O832" s="97" t="s">
        <v>1223</v>
      </c>
      <c r="P832" s="97" t="s">
        <v>382</v>
      </c>
      <c r="Q832" s="97"/>
      <c r="R832" s="124">
        <f t="shared" si="126"/>
        <v>0</v>
      </c>
      <c r="S832" s="124">
        <f t="shared" si="127"/>
        <v>0</v>
      </c>
      <c r="T832" s="124">
        <f t="shared" si="128"/>
        <v>0</v>
      </c>
      <c r="U832" s="124">
        <f t="shared" si="129"/>
        <v>0</v>
      </c>
      <c r="V832" s="124">
        <f t="shared" si="130"/>
        <v>0</v>
      </c>
      <c r="W832" s="124">
        <f t="shared" si="131"/>
        <v>0</v>
      </c>
      <c r="X832" s="124">
        <f t="shared" si="132"/>
        <v>0</v>
      </c>
      <c r="Y832" s="124">
        <f t="shared" si="133"/>
        <v>0</v>
      </c>
      <c r="Z832" s="124">
        <f t="shared" si="134"/>
        <v>0</v>
      </c>
      <c r="AA832" s="124">
        <f t="shared" si="135"/>
        <v>0</v>
      </c>
      <c r="AB832" s="124" t="str">
        <f t="shared" si="136"/>
        <v/>
      </c>
      <c r="AC832" s="124" t="str">
        <f t="shared" si="137"/>
        <v/>
      </c>
      <c r="AD832" s="124" t="str">
        <f t="shared" si="138"/>
        <v/>
      </c>
      <c r="AE832" s="124" t="str">
        <f t="shared" si="139"/>
        <v/>
      </c>
      <c r="AF832" s="97"/>
      <c r="AG832" s="97"/>
      <c r="AH832" s="97"/>
      <c r="AI832" s="97"/>
      <c r="AJ832" s="97"/>
      <c r="AK832" s="97"/>
      <c r="AM832" s="101">
        <v>1</v>
      </c>
    </row>
    <row r="833" spans="1:39" ht="15.75" customHeight="1" x14ac:dyDescent="0.25">
      <c r="A833" s="97" t="s">
        <v>182</v>
      </c>
      <c r="B833" s="97" t="s">
        <v>1290</v>
      </c>
      <c r="C833" s="97" t="s">
        <v>1225</v>
      </c>
      <c r="D833" s="97" t="s">
        <v>265</v>
      </c>
      <c r="E833" s="97" t="s">
        <v>266</v>
      </c>
      <c r="F833" s="122">
        <v>2</v>
      </c>
      <c r="G833" s="122">
        <v>2</v>
      </c>
      <c r="H833" s="122">
        <v>0</v>
      </c>
      <c r="I833" s="97" t="s">
        <v>1225</v>
      </c>
      <c r="J833" s="97"/>
      <c r="K833" s="97" t="s">
        <v>1226</v>
      </c>
      <c r="L833" s="97"/>
      <c r="M833" s="97" t="s">
        <v>1225</v>
      </c>
      <c r="N833" s="97" t="s">
        <v>1227</v>
      </c>
      <c r="O833" s="97" t="s">
        <v>1228</v>
      </c>
      <c r="P833" s="97" t="s">
        <v>1229</v>
      </c>
      <c r="Q833" s="97" t="s">
        <v>1230</v>
      </c>
      <c r="R833" s="124">
        <f t="shared" si="126"/>
        <v>0</v>
      </c>
      <c r="S833" s="124">
        <f t="shared" si="127"/>
        <v>0</v>
      </c>
      <c r="T833" s="124">
        <f t="shared" si="128"/>
        <v>0</v>
      </c>
      <c r="U833" s="124">
        <f t="shared" si="129"/>
        <v>0</v>
      </c>
      <c r="V833" s="124">
        <f t="shared" si="130"/>
        <v>0</v>
      </c>
      <c r="W833" s="124">
        <f t="shared" si="131"/>
        <v>0</v>
      </c>
      <c r="X833" s="124">
        <f t="shared" si="132"/>
        <v>0</v>
      </c>
      <c r="Y833" s="124">
        <f t="shared" si="133"/>
        <v>0</v>
      </c>
      <c r="Z833" s="124">
        <f t="shared" si="134"/>
        <v>0</v>
      </c>
      <c r="AA833" s="124">
        <f t="shared" si="135"/>
        <v>0</v>
      </c>
      <c r="AB833" s="124" t="str">
        <f t="shared" si="136"/>
        <v/>
      </c>
      <c r="AC833" s="124" t="str">
        <f t="shared" si="137"/>
        <v/>
      </c>
      <c r="AD833" s="124" t="str">
        <f t="shared" si="138"/>
        <v/>
      </c>
      <c r="AE833" s="124" t="str">
        <f t="shared" si="139"/>
        <v/>
      </c>
      <c r="AF833" s="97"/>
      <c r="AG833" s="97"/>
      <c r="AH833" s="97"/>
      <c r="AI833" s="97"/>
      <c r="AJ833" s="97"/>
      <c r="AK833" s="97"/>
      <c r="AM833" s="101">
        <v>1</v>
      </c>
    </row>
    <row r="834" spans="1:39" ht="15.75" customHeight="1" x14ac:dyDescent="0.25">
      <c r="A834" s="97" t="s">
        <v>182</v>
      </c>
      <c r="B834" s="97" t="s">
        <v>1291</v>
      </c>
      <c r="C834" s="97" t="s">
        <v>1232</v>
      </c>
      <c r="D834" s="97" t="s">
        <v>265</v>
      </c>
      <c r="E834" s="97" t="s">
        <v>266</v>
      </c>
      <c r="F834" s="122">
        <v>2</v>
      </c>
      <c r="G834" s="122">
        <v>2</v>
      </c>
      <c r="H834" s="122">
        <v>0</v>
      </c>
      <c r="I834" s="97" t="s">
        <v>1232</v>
      </c>
      <c r="J834" s="97"/>
      <c r="K834" s="97" t="s">
        <v>1233</v>
      </c>
      <c r="L834" s="97"/>
      <c r="M834" s="97" t="s">
        <v>1232</v>
      </c>
      <c r="N834" s="97" t="s">
        <v>1234</v>
      </c>
      <c r="O834" s="97" t="s">
        <v>1235</v>
      </c>
      <c r="P834" s="97" t="s">
        <v>1236</v>
      </c>
      <c r="Q834" s="97" t="s">
        <v>1237</v>
      </c>
      <c r="R834" s="124">
        <f t="shared" si="126"/>
        <v>0</v>
      </c>
      <c r="S834" s="124">
        <f t="shared" si="127"/>
        <v>0</v>
      </c>
      <c r="T834" s="124">
        <f t="shared" si="128"/>
        <v>0</v>
      </c>
      <c r="U834" s="124">
        <f t="shared" si="129"/>
        <v>0</v>
      </c>
      <c r="V834" s="124">
        <f t="shared" si="130"/>
        <v>0</v>
      </c>
      <c r="W834" s="124">
        <f t="shared" si="131"/>
        <v>0</v>
      </c>
      <c r="X834" s="124">
        <f t="shared" si="132"/>
        <v>0</v>
      </c>
      <c r="Y834" s="124">
        <f t="shared" si="133"/>
        <v>0</v>
      </c>
      <c r="Z834" s="124">
        <f t="shared" si="134"/>
        <v>0</v>
      </c>
      <c r="AA834" s="124">
        <f t="shared" si="135"/>
        <v>0</v>
      </c>
      <c r="AB834" s="124" t="str">
        <f t="shared" si="136"/>
        <v/>
      </c>
      <c r="AC834" s="124" t="str">
        <f t="shared" si="137"/>
        <v/>
      </c>
      <c r="AD834" s="124" t="str">
        <f t="shared" si="138"/>
        <v/>
      </c>
      <c r="AE834" s="124" t="str">
        <f t="shared" si="139"/>
        <v/>
      </c>
      <c r="AF834" s="97"/>
      <c r="AG834" s="97"/>
      <c r="AH834" s="97"/>
      <c r="AI834" s="97"/>
      <c r="AJ834" s="97"/>
      <c r="AK834" s="97"/>
      <c r="AM834" s="101">
        <v>1</v>
      </c>
    </row>
    <row r="835" spans="1:39" ht="15.75" customHeight="1" x14ac:dyDescent="0.25">
      <c r="A835" s="97" t="s">
        <v>182</v>
      </c>
      <c r="B835" s="97" t="s">
        <v>1292</v>
      </c>
      <c r="C835" s="97" t="s">
        <v>1239</v>
      </c>
      <c r="D835" s="97" t="s">
        <v>265</v>
      </c>
      <c r="E835" s="97" t="s">
        <v>266</v>
      </c>
      <c r="F835" s="122">
        <v>3</v>
      </c>
      <c r="G835" s="122">
        <v>2</v>
      </c>
      <c r="H835" s="122">
        <v>0</v>
      </c>
      <c r="I835" s="97" t="s">
        <v>1239</v>
      </c>
      <c r="J835" s="97"/>
      <c r="K835" s="97" t="s">
        <v>1240</v>
      </c>
      <c r="L835" s="97"/>
      <c r="M835" s="97" t="s">
        <v>1239</v>
      </c>
      <c r="N835" s="97" t="s">
        <v>1241</v>
      </c>
      <c r="O835" s="97" t="s">
        <v>1242</v>
      </c>
      <c r="P835" s="97" t="s">
        <v>1243</v>
      </c>
      <c r="Q835" s="97"/>
      <c r="R835" s="124">
        <f t="shared" si="126"/>
        <v>0</v>
      </c>
      <c r="S835" s="124">
        <f t="shared" si="127"/>
        <v>0</v>
      </c>
      <c r="T835" s="124">
        <f t="shared" si="128"/>
        <v>0</v>
      </c>
      <c r="U835" s="124">
        <f t="shared" si="129"/>
        <v>0</v>
      </c>
      <c r="V835" s="124">
        <f t="shared" si="130"/>
        <v>0</v>
      </c>
      <c r="W835" s="124">
        <f t="shared" si="131"/>
        <v>1</v>
      </c>
      <c r="X835" s="124">
        <f t="shared" si="132"/>
        <v>0</v>
      </c>
      <c r="Y835" s="124">
        <f t="shared" si="133"/>
        <v>0</v>
      </c>
      <c r="Z835" s="124">
        <f t="shared" si="134"/>
        <v>0</v>
      </c>
      <c r="AA835" s="124">
        <f t="shared" si="135"/>
        <v>0</v>
      </c>
      <c r="AB835" s="124" t="str">
        <f t="shared" si="136"/>
        <v/>
      </c>
      <c r="AC835" s="124" t="str">
        <f t="shared" si="137"/>
        <v/>
      </c>
      <c r="AD835" s="124" t="str">
        <f t="shared" si="138"/>
        <v/>
      </c>
      <c r="AE835" s="124" t="str">
        <f t="shared" si="139"/>
        <v/>
      </c>
      <c r="AF835" s="97"/>
      <c r="AG835" s="97"/>
      <c r="AH835" s="97"/>
      <c r="AI835" s="97"/>
      <c r="AJ835" s="97"/>
      <c r="AK835" s="97"/>
      <c r="AM835" s="101">
        <v>1</v>
      </c>
    </row>
    <row r="836" spans="1:39" ht="15.75" customHeight="1" x14ac:dyDescent="0.25">
      <c r="A836" s="97" t="s">
        <v>182</v>
      </c>
      <c r="B836" s="97" t="s">
        <v>1293</v>
      </c>
      <c r="C836" s="97" t="s">
        <v>1217</v>
      </c>
      <c r="D836" s="97" t="s">
        <v>301</v>
      </c>
      <c r="E836" s="97" t="s">
        <v>266</v>
      </c>
      <c r="F836" s="122">
        <v>1</v>
      </c>
      <c r="G836" s="122">
        <v>0</v>
      </c>
      <c r="H836" s="122">
        <v>3</v>
      </c>
      <c r="I836" s="97"/>
      <c r="J836" s="97" t="s">
        <v>1217</v>
      </c>
      <c r="K836" s="97"/>
      <c r="L836" s="97" t="s">
        <v>1245</v>
      </c>
      <c r="M836" s="97" t="s">
        <v>1217</v>
      </c>
      <c r="N836" s="97" t="s">
        <v>1219</v>
      </c>
      <c r="O836" s="97"/>
      <c r="P836" s="97"/>
      <c r="Q836" s="97"/>
      <c r="R836" s="124">
        <f t="shared" si="126"/>
        <v>0</v>
      </c>
      <c r="S836" s="124">
        <f t="shared" si="127"/>
        <v>0</v>
      </c>
      <c r="T836" s="124">
        <f t="shared" si="128"/>
        <v>0</v>
      </c>
      <c r="U836" s="124">
        <f t="shared" si="129"/>
        <v>0</v>
      </c>
      <c r="V836" s="124">
        <f t="shared" si="130"/>
        <v>0</v>
      </c>
      <c r="W836" s="124">
        <f t="shared" si="131"/>
        <v>0</v>
      </c>
      <c r="X836" s="124">
        <f t="shared" si="132"/>
        <v>0</v>
      </c>
      <c r="Y836" s="124">
        <f t="shared" si="133"/>
        <v>0</v>
      </c>
      <c r="Z836" s="124">
        <f t="shared" si="134"/>
        <v>0</v>
      </c>
      <c r="AA836" s="124">
        <f t="shared" si="135"/>
        <v>0</v>
      </c>
      <c r="AB836" s="124" t="str">
        <f t="shared" si="136"/>
        <v/>
      </c>
      <c r="AC836" s="124" t="str">
        <f t="shared" si="137"/>
        <v/>
      </c>
      <c r="AD836" s="124" t="str">
        <f t="shared" si="138"/>
        <v/>
      </c>
      <c r="AE836" s="124" t="str">
        <f t="shared" si="139"/>
        <v/>
      </c>
      <c r="AF836" s="97"/>
      <c r="AG836" s="97"/>
      <c r="AH836" s="97"/>
      <c r="AI836" s="97"/>
      <c r="AJ836" s="97"/>
      <c r="AK836" s="97"/>
      <c r="AM836" s="101">
        <v>1</v>
      </c>
    </row>
    <row r="837" spans="1:39" ht="15.75" customHeight="1" x14ac:dyDescent="0.25">
      <c r="A837" s="97" t="s">
        <v>182</v>
      </c>
      <c r="B837" s="97" t="s">
        <v>1294</v>
      </c>
      <c r="C837" s="97" t="s">
        <v>1247</v>
      </c>
      <c r="D837" s="97" t="s">
        <v>301</v>
      </c>
      <c r="E837" s="97" t="s">
        <v>266</v>
      </c>
      <c r="F837" s="122">
        <v>1</v>
      </c>
      <c r="G837" s="122">
        <v>0</v>
      </c>
      <c r="H837" s="122">
        <v>3</v>
      </c>
      <c r="I837" s="97"/>
      <c r="J837" s="97" t="s">
        <v>1247</v>
      </c>
      <c r="K837" s="97"/>
      <c r="L837" s="97" t="s">
        <v>1248</v>
      </c>
      <c r="M837" s="97" t="s">
        <v>1247</v>
      </c>
      <c r="N837" s="97" t="s">
        <v>1223</v>
      </c>
      <c r="O837" s="97" t="s">
        <v>640</v>
      </c>
      <c r="P837" s="97" t="s">
        <v>642</v>
      </c>
      <c r="Q837" s="97"/>
      <c r="R837" s="124">
        <f t="shared" si="126"/>
        <v>0</v>
      </c>
      <c r="S837" s="124">
        <f t="shared" si="127"/>
        <v>0</v>
      </c>
      <c r="T837" s="124">
        <f t="shared" si="128"/>
        <v>0</v>
      </c>
      <c r="U837" s="124">
        <f t="shared" si="129"/>
        <v>0</v>
      </c>
      <c r="V837" s="124">
        <f t="shared" si="130"/>
        <v>1</v>
      </c>
      <c r="W837" s="124">
        <f t="shared" si="131"/>
        <v>1</v>
      </c>
      <c r="X837" s="124">
        <f t="shared" si="132"/>
        <v>0</v>
      </c>
      <c r="Y837" s="124">
        <f t="shared" si="133"/>
        <v>0</v>
      </c>
      <c r="Z837" s="124">
        <f t="shared" si="134"/>
        <v>0</v>
      </c>
      <c r="AA837" s="124">
        <f t="shared" si="135"/>
        <v>0</v>
      </c>
      <c r="AB837" s="124" t="str">
        <f t="shared" si="136"/>
        <v/>
      </c>
      <c r="AC837" s="124" t="str">
        <f t="shared" si="137"/>
        <v/>
      </c>
      <c r="AD837" s="124" t="str">
        <f t="shared" si="138"/>
        <v/>
      </c>
      <c r="AE837" s="124" t="str">
        <f t="shared" si="139"/>
        <v/>
      </c>
      <c r="AF837" s="97"/>
      <c r="AG837" s="97"/>
      <c r="AH837" s="97"/>
      <c r="AI837" s="97"/>
      <c r="AJ837" s="97"/>
      <c r="AK837" s="97"/>
      <c r="AM837" s="101">
        <v>1</v>
      </c>
    </row>
    <row r="838" spans="1:39" ht="15.75" customHeight="1" x14ac:dyDescent="0.25">
      <c r="A838" s="97" t="s">
        <v>182</v>
      </c>
      <c r="B838" s="97" t="s">
        <v>1295</v>
      </c>
      <c r="C838" s="97" t="s">
        <v>1250</v>
      </c>
      <c r="D838" s="97" t="s">
        <v>301</v>
      </c>
      <c r="E838" s="97" t="s">
        <v>266</v>
      </c>
      <c r="F838" s="122">
        <v>2</v>
      </c>
      <c r="G838" s="122">
        <v>0</v>
      </c>
      <c r="H838" s="122">
        <v>2</v>
      </c>
      <c r="I838" s="97"/>
      <c r="J838" s="97" t="s">
        <v>1250</v>
      </c>
      <c r="K838" s="97"/>
      <c r="L838" s="97" t="s">
        <v>1251</v>
      </c>
      <c r="M838" s="97" t="s">
        <v>1250</v>
      </c>
      <c r="N838" s="97" t="s">
        <v>1228</v>
      </c>
      <c r="O838" s="97" t="s">
        <v>1229</v>
      </c>
      <c r="P838" s="97" t="s">
        <v>1252</v>
      </c>
      <c r="Q838" s="97" t="s">
        <v>1253</v>
      </c>
      <c r="R838" s="124">
        <f t="shared" si="126"/>
        <v>0</v>
      </c>
      <c r="S838" s="124">
        <f t="shared" si="127"/>
        <v>0</v>
      </c>
      <c r="T838" s="124">
        <f t="shared" si="128"/>
        <v>0</v>
      </c>
      <c r="U838" s="124">
        <f t="shared" si="129"/>
        <v>0</v>
      </c>
      <c r="V838" s="124">
        <f t="shared" si="130"/>
        <v>0</v>
      </c>
      <c r="W838" s="124">
        <f t="shared" si="131"/>
        <v>0</v>
      </c>
      <c r="X838" s="124">
        <f t="shared" si="132"/>
        <v>0</v>
      </c>
      <c r="Y838" s="124">
        <f t="shared" si="133"/>
        <v>0</v>
      </c>
      <c r="Z838" s="124">
        <f t="shared" si="134"/>
        <v>0</v>
      </c>
      <c r="AA838" s="124">
        <f t="shared" si="135"/>
        <v>0</v>
      </c>
      <c r="AB838" s="124" t="str">
        <f t="shared" si="136"/>
        <v/>
      </c>
      <c r="AC838" s="124" t="str">
        <f t="shared" si="137"/>
        <v/>
      </c>
      <c r="AD838" s="124" t="str">
        <f t="shared" si="138"/>
        <v/>
      </c>
      <c r="AE838" s="124" t="str">
        <f t="shared" si="139"/>
        <v/>
      </c>
      <c r="AF838" s="97"/>
      <c r="AG838" s="97"/>
      <c r="AH838" s="97"/>
      <c r="AI838" s="97"/>
      <c r="AJ838" s="97"/>
      <c r="AK838" s="97"/>
      <c r="AM838" s="101">
        <v>1</v>
      </c>
    </row>
    <row r="839" spans="1:39" ht="15.75" customHeight="1" x14ac:dyDescent="0.25">
      <c r="A839" s="97" t="s">
        <v>182</v>
      </c>
      <c r="B839" s="97" t="s">
        <v>1296</v>
      </c>
      <c r="C839" s="97" t="s">
        <v>1234</v>
      </c>
      <c r="D839" s="97" t="s">
        <v>301</v>
      </c>
      <c r="E839" s="97" t="s">
        <v>266</v>
      </c>
      <c r="F839" s="122">
        <v>2</v>
      </c>
      <c r="G839" s="122">
        <v>0</v>
      </c>
      <c r="H839" s="122">
        <v>2</v>
      </c>
      <c r="I839" s="97"/>
      <c r="J839" s="97" t="s">
        <v>1234</v>
      </c>
      <c r="K839" s="97"/>
      <c r="L839" s="97" t="s">
        <v>1255</v>
      </c>
      <c r="M839" s="97" t="s">
        <v>1234</v>
      </c>
      <c r="N839" s="97" t="s">
        <v>1237</v>
      </c>
      <c r="O839" s="97"/>
      <c r="P839" s="97"/>
      <c r="Q839" s="97"/>
      <c r="R839" s="124">
        <f t="shared" si="126"/>
        <v>0</v>
      </c>
      <c r="S839" s="124">
        <f t="shared" si="127"/>
        <v>0</v>
      </c>
      <c r="T839" s="124">
        <f t="shared" si="128"/>
        <v>0</v>
      </c>
      <c r="U839" s="124">
        <f t="shared" si="129"/>
        <v>0</v>
      </c>
      <c r="V839" s="124">
        <f t="shared" si="130"/>
        <v>0</v>
      </c>
      <c r="W839" s="124">
        <f t="shared" si="131"/>
        <v>0</v>
      </c>
      <c r="X839" s="124">
        <f t="shared" si="132"/>
        <v>0</v>
      </c>
      <c r="Y839" s="124">
        <f t="shared" si="133"/>
        <v>0</v>
      </c>
      <c r="Z839" s="124">
        <f t="shared" si="134"/>
        <v>0</v>
      </c>
      <c r="AA839" s="124">
        <f t="shared" si="135"/>
        <v>0</v>
      </c>
      <c r="AB839" s="124" t="str">
        <f t="shared" si="136"/>
        <v/>
      </c>
      <c r="AC839" s="124" t="str">
        <f t="shared" si="137"/>
        <v/>
      </c>
      <c r="AD839" s="124" t="str">
        <f t="shared" si="138"/>
        <v/>
      </c>
      <c r="AE839" s="124" t="str">
        <f t="shared" si="139"/>
        <v/>
      </c>
      <c r="AF839" s="97"/>
      <c r="AG839" s="97"/>
      <c r="AH839" s="97"/>
      <c r="AI839" s="97"/>
      <c r="AJ839" s="97"/>
      <c r="AK839" s="97"/>
      <c r="AM839" s="101">
        <v>1</v>
      </c>
    </row>
    <row r="840" spans="1:39" ht="15.75" customHeight="1" x14ac:dyDescent="0.25">
      <c r="A840" s="97" t="s">
        <v>182</v>
      </c>
      <c r="B840" s="97" t="s">
        <v>1297</v>
      </c>
      <c r="C840" s="97" t="s">
        <v>1241</v>
      </c>
      <c r="D840" s="97" t="s">
        <v>301</v>
      </c>
      <c r="E840" s="97" t="s">
        <v>266</v>
      </c>
      <c r="F840" s="122">
        <v>3</v>
      </c>
      <c r="G840" s="122">
        <v>0</v>
      </c>
      <c r="H840" s="122">
        <v>2</v>
      </c>
      <c r="I840" s="97"/>
      <c r="J840" s="97" t="s">
        <v>1241</v>
      </c>
      <c r="K840" s="97"/>
      <c r="L840" s="97" t="s">
        <v>1257</v>
      </c>
      <c r="M840" s="97" t="s">
        <v>1241</v>
      </c>
      <c r="N840" s="97"/>
      <c r="O840" s="97"/>
      <c r="P840" s="97"/>
      <c r="Q840" s="97"/>
      <c r="R840" s="124">
        <f t="shared" si="126"/>
        <v>0</v>
      </c>
      <c r="S840" s="124">
        <f t="shared" si="127"/>
        <v>0</v>
      </c>
      <c r="T840" s="124">
        <f t="shared" si="128"/>
        <v>0</v>
      </c>
      <c r="U840" s="124">
        <f t="shared" si="129"/>
        <v>0</v>
      </c>
      <c r="V840" s="124">
        <f t="shared" si="130"/>
        <v>0</v>
      </c>
      <c r="W840" s="124">
        <f t="shared" si="131"/>
        <v>1</v>
      </c>
      <c r="X840" s="124">
        <f t="shared" si="132"/>
        <v>0</v>
      </c>
      <c r="Y840" s="124">
        <f t="shared" si="133"/>
        <v>0</v>
      </c>
      <c r="Z840" s="124">
        <f t="shared" si="134"/>
        <v>0</v>
      </c>
      <c r="AA840" s="124">
        <f t="shared" si="135"/>
        <v>0</v>
      </c>
      <c r="AB840" s="124" t="str">
        <f t="shared" si="136"/>
        <v/>
      </c>
      <c r="AC840" s="124" t="str">
        <f t="shared" si="137"/>
        <v/>
      </c>
      <c r="AD840" s="124" t="str">
        <f t="shared" si="138"/>
        <v/>
      </c>
      <c r="AE840" s="124" t="str">
        <f t="shared" si="139"/>
        <v/>
      </c>
      <c r="AF840" s="97"/>
      <c r="AG840" s="97"/>
      <c r="AH840" s="97"/>
      <c r="AI840" s="97"/>
      <c r="AJ840" s="97"/>
      <c r="AK840" s="97"/>
      <c r="AM840" s="101">
        <v>1</v>
      </c>
    </row>
    <row r="841" spans="1:39" ht="15.75" customHeight="1" x14ac:dyDescent="0.25">
      <c r="A841" s="97" t="s">
        <v>183</v>
      </c>
      <c r="B841" s="97" t="s">
        <v>1298</v>
      </c>
      <c r="C841" s="97" t="s">
        <v>1299</v>
      </c>
      <c r="D841" s="97" t="s">
        <v>265</v>
      </c>
      <c r="E841" s="97" t="s">
        <v>266</v>
      </c>
      <c r="F841" s="122">
        <v>1</v>
      </c>
      <c r="G841" s="122">
        <v>3</v>
      </c>
      <c r="H841" s="122">
        <v>0</v>
      </c>
      <c r="I841" s="97" t="s">
        <v>1299</v>
      </c>
      <c r="J841" s="97"/>
      <c r="K841" s="97" t="s">
        <v>1300</v>
      </c>
      <c r="L841" s="97"/>
      <c r="M841" s="97" t="s">
        <v>1299</v>
      </c>
      <c r="N841" s="97" t="s">
        <v>1301</v>
      </c>
      <c r="O841" s="97" t="s">
        <v>1302</v>
      </c>
      <c r="P841" s="97" t="s">
        <v>1303</v>
      </c>
      <c r="Q841" s="97" t="s">
        <v>1304</v>
      </c>
      <c r="R841" s="124">
        <f t="shared" si="126"/>
        <v>0</v>
      </c>
      <c r="S841" s="124">
        <f t="shared" si="127"/>
        <v>0</v>
      </c>
      <c r="T841" s="124">
        <f t="shared" si="128"/>
        <v>0</v>
      </c>
      <c r="U841" s="124">
        <f t="shared" si="129"/>
        <v>1</v>
      </c>
      <c r="V841" s="124">
        <f t="shared" si="130"/>
        <v>1</v>
      </c>
      <c r="W841" s="124">
        <f t="shared" si="131"/>
        <v>1</v>
      </c>
      <c r="X841" s="124">
        <f t="shared" si="132"/>
        <v>0</v>
      </c>
      <c r="Y841" s="124">
        <f t="shared" si="133"/>
        <v>0</v>
      </c>
      <c r="Z841" s="124">
        <f t="shared" si="134"/>
        <v>0</v>
      </c>
      <c r="AA841" s="124">
        <f t="shared" si="135"/>
        <v>0</v>
      </c>
      <c r="AB841" s="124" t="str">
        <f t="shared" si="136"/>
        <v/>
      </c>
      <c r="AC841" s="124" t="str">
        <f t="shared" si="137"/>
        <v/>
      </c>
      <c r="AD841" s="124" t="str">
        <f t="shared" si="138"/>
        <v/>
      </c>
      <c r="AE841" s="124" t="str">
        <f t="shared" si="139"/>
        <v/>
      </c>
      <c r="AF841" s="97"/>
      <c r="AG841" s="97"/>
      <c r="AH841" s="97"/>
      <c r="AI841" s="97"/>
      <c r="AJ841" s="97"/>
      <c r="AK841" s="97"/>
      <c r="AM841" s="101">
        <v>1</v>
      </c>
    </row>
    <row r="842" spans="1:39" ht="15.75" customHeight="1" x14ac:dyDescent="0.25">
      <c r="A842" s="97" t="s">
        <v>183</v>
      </c>
      <c r="B842" s="97" t="s">
        <v>1305</v>
      </c>
      <c r="C842" s="97" t="s">
        <v>1306</v>
      </c>
      <c r="D842" s="97" t="s">
        <v>265</v>
      </c>
      <c r="E842" s="97" t="s">
        <v>266</v>
      </c>
      <c r="F842" s="122">
        <v>1</v>
      </c>
      <c r="G842" s="122">
        <v>3</v>
      </c>
      <c r="H842" s="122">
        <v>0</v>
      </c>
      <c r="I842" s="97" t="s">
        <v>1306</v>
      </c>
      <c r="J842" s="97"/>
      <c r="K842" s="97" t="s">
        <v>1307</v>
      </c>
      <c r="L842" s="97"/>
      <c r="M842" s="97" t="s">
        <v>1306</v>
      </c>
      <c r="N842" s="97" t="s">
        <v>1308</v>
      </c>
      <c r="O842" s="97" t="s">
        <v>1235</v>
      </c>
      <c r="P842" s="97" t="s">
        <v>1236</v>
      </c>
      <c r="Q842" s="97" t="s">
        <v>660</v>
      </c>
      <c r="R842" s="124">
        <f t="shared" si="126"/>
        <v>0</v>
      </c>
      <c r="S842" s="124">
        <f t="shared" si="127"/>
        <v>0</v>
      </c>
      <c r="T842" s="124">
        <f t="shared" si="128"/>
        <v>0</v>
      </c>
      <c r="U842" s="124">
        <f t="shared" si="129"/>
        <v>0</v>
      </c>
      <c r="V842" s="124">
        <f t="shared" si="130"/>
        <v>0</v>
      </c>
      <c r="W842" s="124">
        <f t="shared" si="131"/>
        <v>0</v>
      </c>
      <c r="X842" s="124">
        <f t="shared" si="132"/>
        <v>0</v>
      </c>
      <c r="Y842" s="124">
        <f t="shared" si="133"/>
        <v>0</v>
      </c>
      <c r="Z842" s="124">
        <f t="shared" si="134"/>
        <v>0</v>
      </c>
      <c r="AA842" s="124">
        <f t="shared" si="135"/>
        <v>0</v>
      </c>
      <c r="AB842" s="124" t="str">
        <f t="shared" si="136"/>
        <v/>
      </c>
      <c r="AC842" s="124" t="str">
        <f t="shared" si="137"/>
        <v/>
      </c>
      <c r="AD842" s="124" t="str">
        <f t="shared" si="138"/>
        <v/>
      </c>
      <c r="AE842" s="124" t="str">
        <f t="shared" si="139"/>
        <v/>
      </c>
      <c r="AF842" s="97"/>
      <c r="AG842" s="97"/>
      <c r="AH842" s="97"/>
      <c r="AI842" s="97"/>
      <c r="AJ842" s="97"/>
      <c r="AK842" s="97"/>
      <c r="AM842" s="101">
        <v>1</v>
      </c>
    </row>
    <row r="843" spans="1:39" ht="15.75" customHeight="1" x14ac:dyDescent="0.25">
      <c r="A843" s="97" t="s">
        <v>183</v>
      </c>
      <c r="B843" s="97" t="s">
        <v>1309</v>
      </c>
      <c r="C843" s="97" t="s">
        <v>1310</v>
      </c>
      <c r="D843" s="97" t="s">
        <v>265</v>
      </c>
      <c r="E843" s="97" t="s">
        <v>266</v>
      </c>
      <c r="F843" s="122">
        <v>2</v>
      </c>
      <c r="G843" s="122">
        <v>2</v>
      </c>
      <c r="H843" s="122">
        <v>0</v>
      </c>
      <c r="I843" s="97" t="s">
        <v>1310</v>
      </c>
      <c r="J843" s="97"/>
      <c r="K843" s="97" t="s">
        <v>1311</v>
      </c>
      <c r="L843" s="97"/>
      <c r="M843" s="97" t="s">
        <v>1310</v>
      </c>
      <c r="N843" s="97" t="s">
        <v>1312</v>
      </c>
      <c r="O843" s="97" t="s">
        <v>297</v>
      </c>
      <c r="P843" s="97" t="s">
        <v>1313</v>
      </c>
      <c r="Q843" s="97"/>
      <c r="R843" s="124">
        <f t="shared" si="126"/>
        <v>0</v>
      </c>
      <c r="S843" s="124">
        <f t="shared" si="127"/>
        <v>0</v>
      </c>
      <c r="T843" s="124">
        <f t="shared" si="128"/>
        <v>0</v>
      </c>
      <c r="U843" s="124">
        <f t="shared" si="129"/>
        <v>1</v>
      </c>
      <c r="V843" s="124">
        <f t="shared" si="130"/>
        <v>0</v>
      </c>
      <c r="W843" s="124">
        <f t="shared" si="131"/>
        <v>0</v>
      </c>
      <c r="X843" s="124">
        <f t="shared" si="132"/>
        <v>0</v>
      </c>
      <c r="Y843" s="124">
        <f t="shared" si="133"/>
        <v>0</v>
      </c>
      <c r="Z843" s="124">
        <f t="shared" si="134"/>
        <v>0</v>
      </c>
      <c r="AA843" s="124">
        <f t="shared" si="135"/>
        <v>0</v>
      </c>
      <c r="AB843" s="124" t="str">
        <f t="shared" si="136"/>
        <v/>
      </c>
      <c r="AC843" s="124" t="str">
        <f t="shared" si="137"/>
        <v/>
      </c>
      <c r="AD843" s="124" t="str">
        <f t="shared" si="138"/>
        <v/>
      </c>
      <c r="AE843" s="124" t="str">
        <f t="shared" si="139"/>
        <v/>
      </c>
      <c r="AF843" s="97"/>
      <c r="AG843" s="97"/>
      <c r="AH843" s="97"/>
      <c r="AI843" s="97"/>
      <c r="AJ843" s="97"/>
      <c r="AK843" s="97"/>
      <c r="AM843" s="101">
        <v>1</v>
      </c>
    </row>
    <row r="844" spans="1:39" ht="15.75" customHeight="1" x14ac:dyDescent="0.25">
      <c r="A844" s="97" t="s">
        <v>183</v>
      </c>
      <c r="B844" s="97" t="s">
        <v>1314</v>
      </c>
      <c r="C844" s="97" t="s">
        <v>1315</v>
      </c>
      <c r="D844" s="97" t="s">
        <v>265</v>
      </c>
      <c r="E844" s="97" t="s">
        <v>266</v>
      </c>
      <c r="F844" s="122">
        <v>2</v>
      </c>
      <c r="G844" s="122">
        <v>2</v>
      </c>
      <c r="H844" s="122">
        <v>0</v>
      </c>
      <c r="I844" s="97" t="s">
        <v>1315</v>
      </c>
      <c r="J844" s="97"/>
      <c r="K844" s="97" t="s">
        <v>1316</v>
      </c>
      <c r="L844" s="97"/>
      <c r="M844" s="97" t="s">
        <v>1315</v>
      </c>
      <c r="N844" s="97" t="s">
        <v>903</v>
      </c>
      <c r="O844" s="97" t="s">
        <v>904</v>
      </c>
      <c r="P844" s="97" t="s">
        <v>1317</v>
      </c>
      <c r="Q844" s="97" t="s">
        <v>906</v>
      </c>
      <c r="R844" s="124">
        <f t="shared" si="126"/>
        <v>0</v>
      </c>
      <c r="S844" s="124">
        <f t="shared" si="127"/>
        <v>0</v>
      </c>
      <c r="T844" s="124">
        <f t="shared" si="128"/>
        <v>0</v>
      </c>
      <c r="U844" s="124">
        <f t="shared" si="129"/>
        <v>0</v>
      </c>
      <c r="V844" s="124">
        <f t="shared" si="130"/>
        <v>1</v>
      </c>
      <c r="W844" s="124">
        <f t="shared" si="131"/>
        <v>1</v>
      </c>
      <c r="X844" s="124">
        <f t="shared" si="132"/>
        <v>0</v>
      </c>
      <c r="Y844" s="124">
        <f t="shared" si="133"/>
        <v>0</v>
      </c>
      <c r="Z844" s="124">
        <f t="shared" si="134"/>
        <v>0</v>
      </c>
      <c r="AA844" s="124">
        <f t="shared" si="135"/>
        <v>0</v>
      </c>
      <c r="AB844" s="124" t="str">
        <f t="shared" si="136"/>
        <v/>
      </c>
      <c r="AC844" s="124" t="str">
        <f t="shared" si="137"/>
        <v/>
      </c>
      <c r="AD844" s="124" t="str">
        <f t="shared" si="138"/>
        <v/>
      </c>
      <c r="AE844" s="124" t="str">
        <f t="shared" si="139"/>
        <v/>
      </c>
      <c r="AF844" s="97"/>
      <c r="AG844" s="97"/>
      <c r="AH844" s="97"/>
      <c r="AI844" s="97"/>
      <c r="AJ844" s="97"/>
      <c r="AK844" s="97"/>
      <c r="AM844" s="101">
        <v>1</v>
      </c>
    </row>
    <row r="845" spans="1:39" ht="15.75" customHeight="1" x14ac:dyDescent="0.25">
      <c r="A845" s="97" t="s">
        <v>183</v>
      </c>
      <c r="B845" s="97" t="s">
        <v>1318</v>
      </c>
      <c r="C845" s="97" t="s">
        <v>1319</v>
      </c>
      <c r="D845" s="97" t="s">
        <v>265</v>
      </c>
      <c r="E845" s="97" t="s">
        <v>266</v>
      </c>
      <c r="F845" s="122">
        <v>3</v>
      </c>
      <c r="G845" s="122">
        <v>2</v>
      </c>
      <c r="H845" s="122">
        <v>0</v>
      </c>
      <c r="I845" s="97" t="s">
        <v>1319</v>
      </c>
      <c r="J845" s="97"/>
      <c r="K845" s="97" t="s">
        <v>1320</v>
      </c>
      <c r="L845" s="97"/>
      <c r="M845" s="97" t="s">
        <v>1319</v>
      </c>
      <c r="N845" s="97" t="s">
        <v>1321</v>
      </c>
      <c r="O845" s="97" t="s">
        <v>1322</v>
      </c>
      <c r="P845" s="97" t="s">
        <v>388</v>
      </c>
      <c r="Q845" s="97" t="s">
        <v>1323</v>
      </c>
      <c r="R845" s="124">
        <f t="shared" si="126"/>
        <v>0</v>
      </c>
      <c r="S845" s="124">
        <f t="shared" si="127"/>
        <v>0</v>
      </c>
      <c r="T845" s="124">
        <f t="shared" si="128"/>
        <v>0</v>
      </c>
      <c r="U845" s="124">
        <f t="shared" si="129"/>
        <v>1</v>
      </c>
      <c r="V845" s="124">
        <f t="shared" si="130"/>
        <v>0</v>
      </c>
      <c r="W845" s="124">
        <f t="shared" si="131"/>
        <v>0</v>
      </c>
      <c r="X845" s="124">
        <f t="shared" si="132"/>
        <v>0</v>
      </c>
      <c r="Y845" s="124">
        <f t="shared" si="133"/>
        <v>0</v>
      </c>
      <c r="Z845" s="124">
        <f t="shared" si="134"/>
        <v>0</v>
      </c>
      <c r="AA845" s="124">
        <f t="shared" si="135"/>
        <v>0</v>
      </c>
      <c r="AB845" s="124" t="str">
        <f t="shared" si="136"/>
        <v/>
      </c>
      <c r="AC845" s="124" t="str">
        <f t="shared" si="137"/>
        <v/>
      </c>
      <c r="AD845" s="124" t="str">
        <f t="shared" si="138"/>
        <v/>
      </c>
      <c r="AE845" s="124" t="str">
        <f t="shared" si="139"/>
        <v/>
      </c>
      <c r="AF845" s="97"/>
      <c r="AG845" s="97"/>
      <c r="AH845" s="97"/>
      <c r="AI845" s="97"/>
      <c r="AJ845" s="97"/>
      <c r="AK845" s="97"/>
      <c r="AM845" s="101">
        <v>1</v>
      </c>
    </row>
    <row r="846" spans="1:39" ht="15.75" customHeight="1" x14ac:dyDescent="0.25">
      <c r="A846" s="97" t="s">
        <v>183</v>
      </c>
      <c r="B846" s="97" t="s">
        <v>1324</v>
      </c>
      <c r="C846" s="97" t="s">
        <v>1325</v>
      </c>
      <c r="D846" s="97" t="s">
        <v>301</v>
      </c>
      <c r="E846" s="97" t="s">
        <v>266</v>
      </c>
      <c r="F846" s="122">
        <v>1</v>
      </c>
      <c r="G846" s="122">
        <v>0</v>
      </c>
      <c r="H846" s="122">
        <v>3</v>
      </c>
      <c r="I846" s="97"/>
      <c r="J846" s="97" t="s">
        <v>1325</v>
      </c>
      <c r="K846" s="97"/>
      <c r="L846" s="97" t="s">
        <v>1326</v>
      </c>
      <c r="M846" s="97" t="s">
        <v>1253</v>
      </c>
      <c r="N846" s="97" t="s">
        <v>1327</v>
      </c>
      <c r="O846" s="97" t="s">
        <v>304</v>
      </c>
      <c r="P846" s="97" t="s">
        <v>1304</v>
      </c>
      <c r="Q846" s="97"/>
      <c r="R846" s="124">
        <f t="shared" si="126"/>
        <v>0</v>
      </c>
      <c r="S846" s="124">
        <f t="shared" si="127"/>
        <v>0</v>
      </c>
      <c r="T846" s="124">
        <f t="shared" si="128"/>
        <v>0</v>
      </c>
      <c r="U846" s="124">
        <f t="shared" si="129"/>
        <v>1</v>
      </c>
      <c r="V846" s="124">
        <f t="shared" si="130"/>
        <v>0</v>
      </c>
      <c r="W846" s="124">
        <f t="shared" si="131"/>
        <v>0</v>
      </c>
      <c r="X846" s="124">
        <f t="shared" si="132"/>
        <v>0</v>
      </c>
      <c r="Y846" s="124">
        <f t="shared" si="133"/>
        <v>0</v>
      </c>
      <c r="Z846" s="124">
        <f t="shared" si="134"/>
        <v>0</v>
      </c>
      <c r="AA846" s="124">
        <f t="shared" si="135"/>
        <v>0</v>
      </c>
      <c r="AB846" s="124" t="str">
        <f t="shared" si="136"/>
        <v/>
      </c>
      <c r="AC846" s="124" t="str">
        <f t="shared" si="137"/>
        <v/>
      </c>
      <c r="AD846" s="124" t="str">
        <f t="shared" si="138"/>
        <v/>
      </c>
      <c r="AE846" s="124" t="str">
        <f t="shared" si="139"/>
        <v/>
      </c>
      <c r="AF846" s="97"/>
      <c r="AG846" s="97"/>
      <c r="AH846" s="97"/>
      <c r="AI846" s="97"/>
      <c r="AJ846" s="97"/>
      <c r="AK846" s="97"/>
      <c r="AM846" s="101">
        <v>1</v>
      </c>
    </row>
    <row r="847" spans="1:39" ht="15.75" customHeight="1" x14ac:dyDescent="0.25">
      <c r="A847" s="97" t="s">
        <v>183</v>
      </c>
      <c r="B847" s="97" t="s">
        <v>1328</v>
      </c>
      <c r="C847" s="97" t="s">
        <v>1329</v>
      </c>
      <c r="D847" s="97" t="s">
        <v>301</v>
      </c>
      <c r="E847" s="97" t="s">
        <v>266</v>
      </c>
      <c r="F847" s="122">
        <v>1</v>
      </c>
      <c r="G847" s="122">
        <v>0</v>
      </c>
      <c r="H847" s="122">
        <v>3</v>
      </c>
      <c r="I847" s="97"/>
      <c r="J847" s="97" t="s">
        <v>1329</v>
      </c>
      <c r="K847" s="97"/>
      <c r="L847" s="97" t="s">
        <v>1330</v>
      </c>
      <c r="M847" s="97" t="s">
        <v>1329</v>
      </c>
      <c r="N847" s="97" t="s">
        <v>297</v>
      </c>
      <c r="O847" s="97" t="s">
        <v>1331</v>
      </c>
      <c r="P847" s="97" t="s">
        <v>1332</v>
      </c>
      <c r="Q847" s="97"/>
      <c r="R847" s="124">
        <f t="shared" si="126"/>
        <v>0</v>
      </c>
      <c r="S847" s="124">
        <f t="shared" si="127"/>
        <v>0</v>
      </c>
      <c r="T847" s="124">
        <f t="shared" si="128"/>
        <v>0</v>
      </c>
      <c r="U847" s="124">
        <f t="shared" si="129"/>
        <v>1</v>
      </c>
      <c r="V847" s="124">
        <f t="shared" si="130"/>
        <v>0</v>
      </c>
      <c r="W847" s="124">
        <f t="shared" si="131"/>
        <v>0</v>
      </c>
      <c r="X847" s="124">
        <f t="shared" si="132"/>
        <v>0</v>
      </c>
      <c r="Y847" s="124">
        <f t="shared" si="133"/>
        <v>0</v>
      </c>
      <c r="Z847" s="124">
        <f t="shared" si="134"/>
        <v>0</v>
      </c>
      <c r="AA847" s="124">
        <f t="shared" si="135"/>
        <v>0</v>
      </c>
      <c r="AB847" s="124" t="str">
        <f t="shared" si="136"/>
        <v/>
      </c>
      <c r="AC847" s="124" t="str">
        <f t="shared" si="137"/>
        <v/>
      </c>
      <c r="AD847" s="124" t="str">
        <f t="shared" si="138"/>
        <v/>
      </c>
      <c r="AE847" s="124" t="str">
        <f t="shared" si="139"/>
        <v/>
      </c>
      <c r="AF847" s="97"/>
      <c r="AG847" s="97"/>
      <c r="AH847" s="97"/>
      <c r="AI847" s="97"/>
      <c r="AJ847" s="97"/>
      <c r="AK847" s="97"/>
      <c r="AM847" s="101">
        <v>1</v>
      </c>
    </row>
    <row r="848" spans="1:39" ht="15.75" customHeight="1" x14ac:dyDescent="0.25">
      <c r="A848" s="97" t="s">
        <v>183</v>
      </c>
      <c r="B848" s="97" t="s">
        <v>1333</v>
      </c>
      <c r="C848" s="97" t="s">
        <v>903</v>
      </c>
      <c r="D848" s="97" t="s">
        <v>301</v>
      </c>
      <c r="E848" s="97" t="s">
        <v>266</v>
      </c>
      <c r="F848" s="122">
        <v>2</v>
      </c>
      <c r="G848" s="122">
        <v>0</v>
      </c>
      <c r="H848" s="122">
        <v>2</v>
      </c>
      <c r="I848" s="97"/>
      <c r="J848" s="97" t="s">
        <v>903</v>
      </c>
      <c r="K848" s="97"/>
      <c r="L848" s="97" t="s">
        <v>1334</v>
      </c>
      <c r="M848" s="97" t="s">
        <v>903</v>
      </c>
      <c r="N848" s="97" t="s">
        <v>904</v>
      </c>
      <c r="O848" s="97" t="s">
        <v>906</v>
      </c>
      <c r="P848" s="97"/>
      <c r="Q848" s="97"/>
      <c r="R848" s="124">
        <f t="shared" si="126"/>
        <v>0</v>
      </c>
      <c r="S848" s="124">
        <f t="shared" si="127"/>
        <v>0</v>
      </c>
      <c r="T848" s="124">
        <f t="shared" si="128"/>
        <v>0</v>
      </c>
      <c r="U848" s="124">
        <f t="shared" si="129"/>
        <v>0</v>
      </c>
      <c r="V848" s="124">
        <f t="shared" si="130"/>
        <v>0</v>
      </c>
      <c r="W848" s="124">
        <f t="shared" si="131"/>
        <v>0</v>
      </c>
      <c r="X848" s="124">
        <f t="shared" si="132"/>
        <v>0</v>
      </c>
      <c r="Y848" s="124">
        <f t="shared" si="133"/>
        <v>0</v>
      </c>
      <c r="Z848" s="124">
        <f t="shared" si="134"/>
        <v>0</v>
      </c>
      <c r="AA848" s="124">
        <f t="shared" si="135"/>
        <v>0</v>
      </c>
      <c r="AB848" s="124" t="str">
        <f t="shared" si="136"/>
        <v/>
      </c>
      <c r="AC848" s="124" t="str">
        <f t="shared" si="137"/>
        <v/>
      </c>
      <c r="AD848" s="124" t="str">
        <f t="shared" si="138"/>
        <v/>
      </c>
      <c r="AE848" s="124" t="str">
        <f t="shared" si="139"/>
        <v/>
      </c>
      <c r="AF848" s="97"/>
      <c r="AG848" s="97"/>
      <c r="AH848" s="97"/>
      <c r="AI848" s="97"/>
      <c r="AJ848" s="97"/>
      <c r="AK848" s="97"/>
      <c r="AM848" s="101">
        <v>1</v>
      </c>
    </row>
    <row r="849" spans="1:39" ht="15.75" customHeight="1" x14ac:dyDescent="0.25">
      <c r="A849" s="97" t="s">
        <v>183</v>
      </c>
      <c r="B849" s="97" t="s">
        <v>1335</v>
      </c>
      <c r="C849" s="97" t="s">
        <v>388</v>
      </c>
      <c r="D849" s="97" t="s">
        <v>301</v>
      </c>
      <c r="E849" s="97" t="s">
        <v>266</v>
      </c>
      <c r="F849" s="122">
        <v>2</v>
      </c>
      <c r="G849" s="122">
        <v>0</v>
      </c>
      <c r="H849" s="122">
        <v>2</v>
      </c>
      <c r="I849" s="97"/>
      <c r="J849" s="97" t="s">
        <v>388</v>
      </c>
      <c r="K849" s="97"/>
      <c r="L849" s="97" t="s">
        <v>1085</v>
      </c>
      <c r="M849" s="97" t="s">
        <v>388</v>
      </c>
      <c r="N849" s="97" t="s">
        <v>389</v>
      </c>
      <c r="O849" s="97"/>
      <c r="P849" s="97"/>
      <c r="Q849" s="97"/>
      <c r="R849" s="124">
        <f t="shared" si="126"/>
        <v>0</v>
      </c>
      <c r="S849" s="124">
        <f t="shared" si="127"/>
        <v>0</v>
      </c>
      <c r="T849" s="124">
        <f t="shared" si="128"/>
        <v>0</v>
      </c>
      <c r="U849" s="124">
        <f t="shared" si="129"/>
        <v>0</v>
      </c>
      <c r="V849" s="124">
        <f t="shared" si="130"/>
        <v>0</v>
      </c>
      <c r="W849" s="124">
        <f t="shared" si="131"/>
        <v>0</v>
      </c>
      <c r="X849" s="124">
        <f t="shared" si="132"/>
        <v>0</v>
      </c>
      <c r="Y849" s="124">
        <f t="shared" si="133"/>
        <v>0</v>
      </c>
      <c r="Z849" s="124">
        <f t="shared" si="134"/>
        <v>0</v>
      </c>
      <c r="AA849" s="124">
        <f t="shared" si="135"/>
        <v>0</v>
      </c>
      <c r="AB849" s="124" t="str">
        <f t="shared" si="136"/>
        <v/>
      </c>
      <c r="AC849" s="124" t="str">
        <f t="shared" si="137"/>
        <v/>
      </c>
      <c r="AD849" s="124" t="str">
        <f t="shared" si="138"/>
        <v/>
      </c>
      <c r="AE849" s="124" t="str">
        <f t="shared" si="139"/>
        <v/>
      </c>
      <c r="AF849" s="97"/>
      <c r="AG849" s="97"/>
      <c r="AH849" s="97"/>
      <c r="AI849" s="97"/>
      <c r="AJ849" s="97"/>
      <c r="AK849" s="97"/>
      <c r="AM849" s="101">
        <v>1</v>
      </c>
    </row>
    <row r="850" spans="1:39" ht="15.75" customHeight="1" x14ac:dyDescent="0.25">
      <c r="A850" s="97" t="s">
        <v>183</v>
      </c>
      <c r="B850" s="97" t="s">
        <v>1336</v>
      </c>
      <c r="C850" s="97" t="s">
        <v>1337</v>
      </c>
      <c r="D850" s="97" t="s">
        <v>301</v>
      </c>
      <c r="E850" s="97" t="s">
        <v>266</v>
      </c>
      <c r="F850" s="122">
        <v>3</v>
      </c>
      <c r="G850" s="122">
        <v>0</v>
      </c>
      <c r="H850" s="122">
        <v>2</v>
      </c>
      <c r="I850" s="97"/>
      <c r="J850" s="97" t="s">
        <v>1337</v>
      </c>
      <c r="K850" s="97"/>
      <c r="L850" s="97" t="s">
        <v>1338</v>
      </c>
      <c r="M850" s="97" t="s">
        <v>1337</v>
      </c>
      <c r="N850" s="97" t="s">
        <v>1339</v>
      </c>
      <c r="O850" s="97" t="s">
        <v>1340</v>
      </c>
      <c r="P850" s="97" t="s">
        <v>1341</v>
      </c>
      <c r="Q850" s="97" t="s">
        <v>305</v>
      </c>
      <c r="R850" s="124">
        <f t="shared" si="126"/>
        <v>0</v>
      </c>
      <c r="S850" s="124">
        <f t="shared" si="127"/>
        <v>0</v>
      </c>
      <c r="T850" s="124">
        <f t="shared" si="128"/>
        <v>0</v>
      </c>
      <c r="U850" s="124">
        <f t="shared" si="129"/>
        <v>1</v>
      </c>
      <c r="V850" s="124">
        <f t="shared" si="130"/>
        <v>0</v>
      </c>
      <c r="W850" s="124">
        <f t="shared" si="131"/>
        <v>0</v>
      </c>
      <c r="X850" s="124">
        <f t="shared" si="132"/>
        <v>0</v>
      </c>
      <c r="Y850" s="124">
        <f t="shared" si="133"/>
        <v>0</v>
      </c>
      <c r="Z850" s="124">
        <f t="shared" si="134"/>
        <v>0</v>
      </c>
      <c r="AA850" s="124">
        <f t="shared" si="135"/>
        <v>0</v>
      </c>
      <c r="AB850" s="124" t="str">
        <f t="shared" si="136"/>
        <v/>
      </c>
      <c r="AC850" s="124" t="str">
        <f t="shared" si="137"/>
        <v/>
      </c>
      <c r="AD850" s="124" t="str">
        <f t="shared" si="138"/>
        <v/>
      </c>
      <c r="AE850" s="124" t="str">
        <f t="shared" si="139"/>
        <v/>
      </c>
      <c r="AF850" s="97"/>
      <c r="AG850" s="97"/>
      <c r="AH850" s="97"/>
      <c r="AI850" s="97"/>
      <c r="AJ850" s="97"/>
      <c r="AK850" s="97"/>
      <c r="AM850" s="101">
        <v>1</v>
      </c>
    </row>
    <row r="851" spans="1:39" ht="15.75" customHeight="1" x14ac:dyDescent="0.25">
      <c r="A851" s="97" t="s">
        <v>186</v>
      </c>
      <c r="B851" s="97" t="s">
        <v>1342</v>
      </c>
      <c r="C851" s="97" t="s">
        <v>1299</v>
      </c>
      <c r="D851" s="97" t="s">
        <v>265</v>
      </c>
      <c r="E851" s="97" t="s">
        <v>266</v>
      </c>
      <c r="F851" s="122">
        <v>1</v>
      </c>
      <c r="G851" s="122">
        <v>3</v>
      </c>
      <c r="H851" s="122">
        <v>0</v>
      </c>
      <c r="I851" s="97" t="s">
        <v>1299</v>
      </c>
      <c r="J851" s="97"/>
      <c r="K851" s="97" t="s">
        <v>1300</v>
      </c>
      <c r="L851" s="97"/>
      <c r="M851" s="97" t="s">
        <v>1299</v>
      </c>
      <c r="N851" s="97" t="s">
        <v>1301</v>
      </c>
      <c r="O851" s="97" t="s">
        <v>1302</v>
      </c>
      <c r="P851" s="97" t="s">
        <v>1303</v>
      </c>
      <c r="Q851" s="97" t="s">
        <v>1304</v>
      </c>
      <c r="R851" s="124">
        <f t="shared" si="126"/>
        <v>0</v>
      </c>
      <c r="S851" s="124">
        <f t="shared" si="127"/>
        <v>0</v>
      </c>
      <c r="T851" s="124">
        <f t="shared" si="128"/>
        <v>0</v>
      </c>
      <c r="U851" s="124">
        <f t="shared" si="129"/>
        <v>1</v>
      </c>
      <c r="V851" s="124">
        <f t="shared" si="130"/>
        <v>1</v>
      </c>
      <c r="W851" s="124">
        <f t="shared" si="131"/>
        <v>1</v>
      </c>
      <c r="X851" s="124">
        <f t="shared" si="132"/>
        <v>0</v>
      </c>
      <c r="Y851" s="124">
        <f t="shared" si="133"/>
        <v>0</v>
      </c>
      <c r="Z851" s="124">
        <f t="shared" si="134"/>
        <v>0</v>
      </c>
      <c r="AA851" s="124">
        <f t="shared" si="135"/>
        <v>0</v>
      </c>
      <c r="AB851" s="124" t="str">
        <f t="shared" si="136"/>
        <v/>
      </c>
      <c r="AC851" s="124" t="str">
        <f t="shared" si="137"/>
        <v/>
      </c>
      <c r="AD851" s="124" t="str">
        <f t="shared" si="138"/>
        <v/>
      </c>
      <c r="AE851" s="124" t="str">
        <f t="shared" si="139"/>
        <v/>
      </c>
      <c r="AF851" s="97"/>
      <c r="AG851" s="97"/>
      <c r="AH851" s="97"/>
      <c r="AI851" s="97"/>
      <c r="AJ851" s="97"/>
      <c r="AK851" s="97"/>
      <c r="AM851" s="101">
        <v>1</v>
      </c>
    </row>
    <row r="852" spans="1:39" ht="15.75" customHeight="1" x14ac:dyDescent="0.25">
      <c r="A852" s="97" t="s">
        <v>186</v>
      </c>
      <c r="B852" s="97" t="s">
        <v>1343</v>
      </c>
      <c r="C852" s="97" t="s">
        <v>1306</v>
      </c>
      <c r="D852" s="97" t="s">
        <v>265</v>
      </c>
      <c r="E852" s="97" t="s">
        <v>266</v>
      </c>
      <c r="F852" s="122">
        <v>1</v>
      </c>
      <c r="G852" s="122">
        <v>3</v>
      </c>
      <c r="H852" s="122">
        <v>0</v>
      </c>
      <c r="I852" s="97" t="s">
        <v>1306</v>
      </c>
      <c r="J852" s="97"/>
      <c r="K852" s="97" t="s">
        <v>1307</v>
      </c>
      <c r="L852" s="97"/>
      <c r="M852" s="97" t="s">
        <v>1306</v>
      </c>
      <c r="N852" s="97" t="s">
        <v>1308</v>
      </c>
      <c r="O852" s="97" t="s">
        <v>1235</v>
      </c>
      <c r="P852" s="97" t="s">
        <v>1236</v>
      </c>
      <c r="Q852" s="97" t="s">
        <v>660</v>
      </c>
      <c r="R852" s="124">
        <f t="shared" si="126"/>
        <v>0</v>
      </c>
      <c r="S852" s="124">
        <f t="shared" si="127"/>
        <v>0</v>
      </c>
      <c r="T852" s="124">
        <f t="shared" si="128"/>
        <v>0</v>
      </c>
      <c r="U852" s="124">
        <f t="shared" si="129"/>
        <v>0</v>
      </c>
      <c r="V852" s="124">
        <f t="shared" si="130"/>
        <v>0</v>
      </c>
      <c r="W852" s="124">
        <f t="shared" si="131"/>
        <v>0</v>
      </c>
      <c r="X852" s="124">
        <f t="shared" si="132"/>
        <v>0</v>
      </c>
      <c r="Y852" s="124">
        <f t="shared" si="133"/>
        <v>0</v>
      </c>
      <c r="Z852" s="124">
        <f t="shared" si="134"/>
        <v>0</v>
      </c>
      <c r="AA852" s="124">
        <f t="shared" si="135"/>
        <v>0</v>
      </c>
      <c r="AB852" s="124" t="str">
        <f t="shared" si="136"/>
        <v/>
      </c>
      <c r="AC852" s="124" t="str">
        <f t="shared" si="137"/>
        <v/>
      </c>
      <c r="AD852" s="124" t="str">
        <f t="shared" si="138"/>
        <v/>
      </c>
      <c r="AE852" s="124" t="str">
        <f t="shared" si="139"/>
        <v/>
      </c>
      <c r="AF852" s="97"/>
      <c r="AG852" s="97"/>
      <c r="AH852" s="97"/>
      <c r="AI852" s="97"/>
      <c r="AJ852" s="97"/>
      <c r="AK852" s="97"/>
      <c r="AM852" s="101">
        <v>1</v>
      </c>
    </row>
    <row r="853" spans="1:39" ht="15.75" customHeight="1" x14ac:dyDescent="0.25">
      <c r="A853" s="97" t="s">
        <v>186</v>
      </c>
      <c r="B853" s="97" t="s">
        <v>1344</v>
      </c>
      <c r="C853" s="97" t="s">
        <v>1310</v>
      </c>
      <c r="D853" s="97" t="s">
        <v>265</v>
      </c>
      <c r="E853" s="97" t="s">
        <v>266</v>
      </c>
      <c r="F853" s="122">
        <v>2</v>
      </c>
      <c r="G853" s="122">
        <v>2</v>
      </c>
      <c r="H853" s="122">
        <v>0</v>
      </c>
      <c r="I853" s="97" t="s">
        <v>1310</v>
      </c>
      <c r="J853" s="97"/>
      <c r="K853" s="97" t="s">
        <v>1311</v>
      </c>
      <c r="L853" s="97"/>
      <c r="M853" s="97" t="s">
        <v>1310</v>
      </c>
      <c r="N853" s="97" t="s">
        <v>1312</v>
      </c>
      <c r="O853" s="97" t="s">
        <v>297</v>
      </c>
      <c r="P853" s="97" t="s">
        <v>1313</v>
      </c>
      <c r="Q853" s="97"/>
      <c r="R853" s="124">
        <f t="shared" si="126"/>
        <v>0</v>
      </c>
      <c r="S853" s="124">
        <f t="shared" si="127"/>
        <v>0</v>
      </c>
      <c r="T853" s="124">
        <f t="shared" si="128"/>
        <v>0</v>
      </c>
      <c r="U853" s="124">
        <f t="shared" si="129"/>
        <v>1</v>
      </c>
      <c r="V853" s="124">
        <f t="shared" si="130"/>
        <v>0</v>
      </c>
      <c r="W853" s="124">
        <f t="shared" si="131"/>
        <v>0</v>
      </c>
      <c r="X853" s="124">
        <f t="shared" si="132"/>
        <v>0</v>
      </c>
      <c r="Y853" s="124">
        <f t="shared" si="133"/>
        <v>0</v>
      </c>
      <c r="Z853" s="124">
        <f t="shared" si="134"/>
        <v>0</v>
      </c>
      <c r="AA853" s="124">
        <f t="shared" si="135"/>
        <v>0</v>
      </c>
      <c r="AB853" s="124" t="str">
        <f t="shared" si="136"/>
        <v/>
      </c>
      <c r="AC853" s="124" t="str">
        <f t="shared" si="137"/>
        <v/>
      </c>
      <c r="AD853" s="124" t="str">
        <f t="shared" si="138"/>
        <v/>
      </c>
      <c r="AE853" s="124" t="str">
        <f t="shared" si="139"/>
        <v/>
      </c>
      <c r="AF853" s="97"/>
      <c r="AG853" s="97"/>
      <c r="AH853" s="97"/>
      <c r="AI853" s="97"/>
      <c r="AJ853" s="97"/>
      <c r="AK853" s="97"/>
      <c r="AM853" s="101">
        <v>1</v>
      </c>
    </row>
    <row r="854" spans="1:39" ht="15.75" customHeight="1" x14ac:dyDescent="0.25">
      <c r="A854" s="97" t="s">
        <v>186</v>
      </c>
      <c r="B854" s="97" t="s">
        <v>1345</v>
      </c>
      <c r="C854" s="97" t="s">
        <v>1315</v>
      </c>
      <c r="D854" s="97" t="s">
        <v>265</v>
      </c>
      <c r="E854" s="97" t="s">
        <v>266</v>
      </c>
      <c r="F854" s="122">
        <v>2</v>
      </c>
      <c r="G854" s="122">
        <v>2</v>
      </c>
      <c r="H854" s="122">
        <v>0</v>
      </c>
      <c r="I854" s="97" t="s">
        <v>1315</v>
      </c>
      <c r="J854" s="97"/>
      <c r="K854" s="97" t="s">
        <v>1316</v>
      </c>
      <c r="L854" s="97"/>
      <c r="M854" s="97" t="s">
        <v>1315</v>
      </c>
      <c r="N854" s="97" t="s">
        <v>903</v>
      </c>
      <c r="O854" s="97" t="s">
        <v>904</v>
      </c>
      <c r="P854" s="97" t="s">
        <v>1317</v>
      </c>
      <c r="Q854" s="97" t="s">
        <v>906</v>
      </c>
      <c r="R854" s="124">
        <f t="shared" si="126"/>
        <v>0</v>
      </c>
      <c r="S854" s="124">
        <f t="shared" si="127"/>
        <v>0</v>
      </c>
      <c r="T854" s="124">
        <f t="shared" si="128"/>
        <v>0</v>
      </c>
      <c r="U854" s="124">
        <f t="shared" si="129"/>
        <v>0</v>
      </c>
      <c r="V854" s="124">
        <f t="shared" si="130"/>
        <v>1</v>
      </c>
      <c r="W854" s="124">
        <f t="shared" si="131"/>
        <v>1</v>
      </c>
      <c r="X854" s="124">
        <f t="shared" si="132"/>
        <v>0</v>
      </c>
      <c r="Y854" s="124">
        <f t="shared" si="133"/>
        <v>0</v>
      </c>
      <c r="Z854" s="124">
        <f t="shared" si="134"/>
        <v>0</v>
      </c>
      <c r="AA854" s="124">
        <f t="shared" si="135"/>
        <v>0</v>
      </c>
      <c r="AB854" s="124" t="str">
        <f t="shared" si="136"/>
        <v/>
      </c>
      <c r="AC854" s="124" t="str">
        <f t="shared" si="137"/>
        <v/>
      </c>
      <c r="AD854" s="124" t="str">
        <f t="shared" si="138"/>
        <v/>
      </c>
      <c r="AE854" s="124" t="str">
        <f t="shared" si="139"/>
        <v/>
      </c>
      <c r="AF854" s="97"/>
      <c r="AG854" s="97"/>
      <c r="AH854" s="97"/>
      <c r="AI854" s="97"/>
      <c r="AJ854" s="97"/>
      <c r="AK854" s="97"/>
      <c r="AM854" s="101">
        <v>1</v>
      </c>
    </row>
    <row r="855" spans="1:39" ht="15.75" customHeight="1" x14ac:dyDescent="0.25">
      <c r="A855" s="97" t="s">
        <v>186</v>
      </c>
      <c r="B855" s="97" t="s">
        <v>1346</v>
      </c>
      <c r="C855" s="97" t="s">
        <v>1319</v>
      </c>
      <c r="D855" s="97" t="s">
        <v>265</v>
      </c>
      <c r="E855" s="97" t="s">
        <v>266</v>
      </c>
      <c r="F855" s="122">
        <v>3</v>
      </c>
      <c r="G855" s="122">
        <v>2</v>
      </c>
      <c r="H855" s="122">
        <v>0</v>
      </c>
      <c r="I855" s="97" t="s">
        <v>1319</v>
      </c>
      <c r="J855" s="97"/>
      <c r="K855" s="97" t="s">
        <v>1320</v>
      </c>
      <c r="L855" s="97"/>
      <c r="M855" s="97" t="s">
        <v>1319</v>
      </c>
      <c r="N855" s="97" t="s">
        <v>1321</v>
      </c>
      <c r="O855" s="97" t="s">
        <v>1322</v>
      </c>
      <c r="P855" s="97" t="s">
        <v>388</v>
      </c>
      <c r="Q855" s="97" t="s">
        <v>1323</v>
      </c>
      <c r="R855" s="124">
        <f t="shared" si="126"/>
        <v>0</v>
      </c>
      <c r="S855" s="124">
        <f t="shared" si="127"/>
        <v>0</v>
      </c>
      <c r="T855" s="124">
        <f t="shared" si="128"/>
        <v>0</v>
      </c>
      <c r="U855" s="124">
        <f t="shared" si="129"/>
        <v>1</v>
      </c>
      <c r="V855" s="124">
        <f t="shared" si="130"/>
        <v>0</v>
      </c>
      <c r="W855" s="124">
        <f t="shared" si="131"/>
        <v>0</v>
      </c>
      <c r="X855" s="124">
        <f t="shared" si="132"/>
        <v>0</v>
      </c>
      <c r="Y855" s="124">
        <f t="shared" si="133"/>
        <v>0</v>
      </c>
      <c r="Z855" s="124">
        <f t="shared" si="134"/>
        <v>0</v>
      </c>
      <c r="AA855" s="124">
        <f t="shared" si="135"/>
        <v>0</v>
      </c>
      <c r="AB855" s="124" t="str">
        <f t="shared" si="136"/>
        <v/>
      </c>
      <c r="AC855" s="124" t="str">
        <f t="shared" si="137"/>
        <v/>
      </c>
      <c r="AD855" s="124" t="str">
        <f t="shared" si="138"/>
        <v/>
      </c>
      <c r="AE855" s="124" t="str">
        <f t="shared" si="139"/>
        <v/>
      </c>
      <c r="AF855" s="97"/>
      <c r="AG855" s="97"/>
      <c r="AH855" s="97"/>
      <c r="AI855" s="97"/>
      <c r="AJ855" s="97"/>
      <c r="AK855" s="97"/>
      <c r="AM855" s="101">
        <v>1</v>
      </c>
    </row>
    <row r="856" spans="1:39" ht="15.75" customHeight="1" x14ac:dyDescent="0.25">
      <c r="A856" s="97" t="s">
        <v>186</v>
      </c>
      <c r="B856" s="97" t="s">
        <v>1347</v>
      </c>
      <c r="C856" s="97" t="s">
        <v>1325</v>
      </c>
      <c r="D856" s="97" t="s">
        <v>301</v>
      </c>
      <c r="E856" s="97" t="s">
        <v>266</v>
      </c>
      <c r="F856" s="122">
        <v>1</v>
      </c>
      <c r="G856" s="122">
        <v>0</v>
      </c>
      <c r="H856" s="122">
        <v>3</v>
      </c>
      <c r="I856" s="97"/>
      <c r="J856" s="97" t="s">
        <v>1325</v>
      </c>
      <c r="K856" s="97"/>
      <c r="L856" s="97" t="s">
        <v>1326</v>
      </c>
      <c r="M856" s="97" t="s">
        <v>1253</v>
      </c>
      <c r="N856" s="97" t="s">
        <v>1327</v>
      </c>
      <c r="O856" s="97" t="s">
        <v>304</v>
      </c>
      <c r="P856" s="97" t="s">
        <v>1304</v>
      </c>
      <c r="Q856" s="97"/>
      <c r="R856" s="124">
        <f t="shared" si="126"/>
        <v>0</v>
      </c>
      <c r="S856" s="124">
        <f t="shared" si="127"/>
        <v>0</v>
      </c>
      <c r="T856" s="124">
        <f t="shared" si="128"/>
        <v>0</v>
      </c>
      <c r="U856" s="124">
        <f t="shared" si="129"/>
        <v>1</v>
      </c>
      <c r="V856" s="124">
        <f t="shared" si="130"/>
        <v>0</v>
      </c>
      <c r="W856" s="124">
        <f t="shared" si="131"/>
        <v>0</v>
      </c>
      <c r="X856" s="124">
        <f t="shared" si="132"/>
        <v>0</v>
      </c>
      <c r="Y856" s="124">
        <f t="shared" si="133"/>
        <v>0</v>
      </c>
      <c r="Z856" s="124">
        <f t="shared" si="134"/>
        <v>0</v>
      </c>
      <c r="AA856" s="124">
        <f t="shared" si="135"/>
        <v>0</v>
      </c>
      <c r="AB856" s="124" t="str">
        <f t="shared" si="136"/>
        <v/>
      </c>
      <c r="AC856" s="124" t="str">
        <f t="shared" si="137"/>
        <v/>
      </c>
      <c r="AD856" s="124" t="str">
        <f t="shared" si="138"/>
        <v/>
      </c>
      <c r="AE856" s="124" t="str">
        <f t="shared" si="139"/>
        <v/>
      </c>
      <c r="AF856" s="97"/>
      <c r="AG856" s="97"/>
      <c r="AH856" s="97"/>
      <c r="AI856" s="97"/>
      <c r="AJ856" s="97"/>
      <c r="AK856" s="97"/>
      <c r="AM856" s="101">
        <v>1</v>
      </c>
    </row>
    <row r="857" spans="1:39" ht="15.75" customHeight="1" x14ac:dyDescent="0.25">
      <c r="A857" s="97" t="s">
        <v>186</v>
      </c>
      <c r="B857" s="97" t="s">
        <v>1348</v>
      </c>
      <c r="C857" s="97" t="s">
        <v>1329</v>
      </c>
      <c r="D857" s="97" t="s">
        <v>301</v>
      </c>
      <c r="E857" s="97" t="s">
        <v>266</v>
      </c>
      <c r="F857" s="122">
        <v>1</v>
      </c>
      <c r="G857" s="122">
        <v>0</v>
      </c>
      <c r="H857" s="122">
        <v>3</v>
      </c>
      <c r="I857" s="97"/>
      <c r="J857" s="97" t="s">
        <v>1329</v>
      </c>
      <c r="K857" s="97"/>
      <c r="L857" s="97" t="s">
        <v>1330</v>
      </c>
      <c r="M857" s="97" t="s">
        <v>1329</v>
      </c>
      <c r="N857" s="97" t="s">
        <v>297</v>
      </c>
      <c r="O857" s="97" t="s">
        <v>1331</v>
      </c>
      <c r="P857" s="97" t="s">
        <v>1332</v>
      </c>
      <c r="Q857" s="97"/>
      <c r="R857" s="124">
        <f t="shared" si="126"/>
        <v>0</v>
      </c>
      <c r="S857" s="124">
        <f t="shared" si="127"/>
        <v>0</v>
      </c>
      <c r="T857" s="124">
        <f t="shared" si="128"/>
        <v>0</v>
      </c>
      <c r="U857" s="124">
        <f t="shared" si="129"/>
        <v>1</v>
      </c>
      <c r="V857" s="124">
        <f t="shared" si="130"/>
        <v>0</v>
      </c>
      <c r="W857" s="124">
        <f t="shared" si="131"/>
        <v>0</v>
      </c>
      <c r="X857" s="124">
        <f t="shared" si="132"/>
        <v>0</v>
      </c>
      <c r="Y857" s="124">
        <f t="shared" si="133"/>
        <v>0</v>
      </c>
      <c r="Z857" s="124">
        <f t="shared" si="134"/>
        <v>0</v>
      </c>
      <c r="AA857" s="124">
        <f t="shared" si="135"/>
        <v>0</v>
      </c>
      <c r="AB857" s="124" t="str">
        <f t="shared" si="136"/>
        <v/>
      </c>
      <c r="AC857" s="124" t="str">
        <f t="shared" si="137"/>
        <v/>
      </c>
      <c r="AD857" s="124" t="str">
        <f t="shared" si="138"/>
        <v/>
      </c>
      <c r="AE857" s="124" t="str">
        <f t="shared" si="139"/>
        <v/>
      </c>
      <c r="AF857" s="97"/>
      <c r="AG857" s="97"/>
      <c r="AH857" s="97"/>
      <c r="AI857" s="97"/>
      <c r="AJ857" s="97"/>
      <c r="AK857" s="97"/>
      <c r="AM857" s="101">
        <v>1</v>
      </c>
    </row>
    <row r="858" spans="1:39" ht="15.75" customHeight="1" x14ac:dyDescent="0.25">
      <c r="A858" s="97" t="s">
        <v>186</v>
      </c>
      <c r="B858" s="97" t="s">
        <v>1349</v>
      </c>
      <c r="C858" s="97" t="s">
        <v>903</v>
      </c>
      <c r="D858" s="97" t="s">
        <v>301</v>
      </c>
      <c r="E858" s="97" t="s">
        <v>266</v>
      </c>
      <c r="F858" s="122">
        <v>2</v>
      </c>
      <c r="G858" s="122">
        <v>0</v>
      </c>
      <c r="H858" s="122">
        <v>2</v>
      </c>
      <c r="I858" s="97"/>
      <c r="J858" s="97" t="s">
        <v>903</v>
      </c>
      <c r="K858" s="97"/>
      <c r="L858" s="97" t="s">
        <v>1334</v>
      </c>
      <c r="M858" s="97" t="s">
        <v>903</v>
      </c>
      <c r="N858" s="97" t="s">
        <v>904</v>
      </c>
      <c r="O858" s="97" t="s">
        <v>906</v>
      </c>
      <c r="P858" s="97"/>
      <c r="Q858" s="97"/>
      <c r="R858" s="124">
        <f t="shared" si="126"/>
        <v>0</v>
      </c>
      <c r="S858" s="124">
        <f t="shared" si="127"/>
        <v>0</v>
      </c>
      <c r="T858" s="124">
        <f t="shared" si="128"/>
        <v>0</v>
      </c>
      <c r="U858" s="124">
        <f t="shared" si="129"/>
        <v>0</v>
      </c>
      <c r="V858" s="124">
        <f t="shared" si="130"/>
        <v>0</v>
      </c>
      <c r="W858" s="124">
        <f t="shared" si="131"/>
        <v>0</v>
      </c>
      <c r="X858" s="124">
        <f t="shared" si="132"/>
        <v>0</v>
      </c>
      <c r="Y858" s="124">
        <f t="shared" si="133"/>
        <v>0</v>
      </c>
      <c r="Z858" s="124">
        <f t="shared" si="134"/>
        <v>0</v>
      </c>
      <c r="AA858" s="124">
        <f t="shared" si="135"/>
        <v>0</v>
      </c>
      <c r="AB858" s="124" t="str">
        <f t="shared" si="136"/>
        <v/>
      </c>
      <c r="AC858" s="124" t="str">
        <f t="shared" si="137"/>
        <v/>
      </c>
      <c r="AD858" s="124" t="str">
        <f t="shared" si="138"/>
        <v/>
      </c>
      <c r="AE858" s="124" t="str">
        <f t="shared" si="139"/>
        <v/>
      </c>
      <c r="AF858" s="97"/>
      <c r="AG858" s="97"/>
      <c r="AH858" s="97"/>
      <c r="AI858" s="97"/>
      <c r="AJ858" s="97"/>
      <c r="AK858" s="97"/>
      <c r="AM858" s="101">
        <v>1</v>
      </c>
    </row>
    <row r="859" spans="1:39" ht="15.75" customHeight="1" x14ac:dyDescent="0.25">
      <c r="A859" s="97" t="s">
        <v>186</v>
      </c>
      <c r="B859" s="97" t="s">
        <v>1350</v>
      </c>
      <c r="C859" s="97" t="s">
        <v>388</v>
      </c>
      <c r="D859" s="97" t="s">
        <v>301</v>
      </c>
      <c r="E859" s="97" t="s">
        <v>266</v>
      </c>
      <c r="F859" s="122">
        <v>2</v>
      </c>
      <c r="G859" s="122">
        <v>0</v>
      </c>
      <c r="H859" s="122">
        <v>2</v>
      </c>
      <c r="I859" s="97"/>
      <c r="J859" s="97" t="s">
        <v>388</v>
      </c>
      <c r="K859" s="97"/>
      <c r="L859" s="97" t="s">
        <v>1085</v>
      </c>
      <c r="M859" s="97" t="s">
        <v>388</v>
      </c>
      <c r="N859" s="97" t="s">
        <v>389</v>
      </c>
      <c r="O859" s="97"/>
      <c r="P859" s="97"/>
      <c r="Q859" s="97"/>
      <c r="R859" s="124">
        <f t="shared" si="126"/>
        <v>0</v>
      </c>
      <c r="S859" s="124">
        <f t="shared" si="127"/>
        <v>0</v>
      </c>
      <c r="T859" s="124">
        <f t="shared" si="128"/>
        <v>0</v>
      </c>
      <c r="U859" s="124">
        <f t="shared" si="129"/>
        <v>0</v>
      </c>
      <c r="V859" s="124">
        <f t="shared" si="130"/>
        <v>0</v>
      </c>
      <c r="W859" s="124">
        <f t="shared" si="131"/>
        <v>0</v>
      </c>
      <c r="X859" s="124">
        <f t="shared" si="132"/>
        <v>0</v>
      </c>
      <c r="Y859" s="124">
        <f t="shared" si="133"/>
        <v>0</v>
      </c>
      <c r="Z859" s="124">
        <f t="shared" si="134"/>
        <v>0</v>
      </c>
      <c r="AA859" s="124">
        <f t="shared" si="135"/>
        <v>0</v>
      </c>
      <c r="AB859" s="124" t="str">
        <f t="shared" si="136"/>
        <v/>
      </c>
      <c r="AC859" s="124" t="str">
        <f t="shared" si="137"/>
        <v/>
      </c>
      <c r="AD859" s="124" t="str">
        <f t="shared" si="138"/>
        <v/>
      </c>
      <c r="AE859" s="124" t="str">
        <f t="shared" si="139"/>
        <v/>
      </c>
      <c r="AF859" s="97"/>
      <c r="AG859" s="97"/>
      <c r="AH859" s="97"/>
      <c r="AI859" s="97"/>
      <c r="AJ859" s="97"/>
      <c r="AK859" s="97"/>
      <c r="AM859" s="101">
        <v>1</v>
      </c>
    </row>
    <row r="860" spans="1:39" ht="15.75" customHeight="1" x14ac:dyDescent="0.25">
      <c r="A860" s="97" t="s">
        <v>186</v>
      </c>
      <c r="B860" s="97" t="s">
        <v>1351</v>
      </c>
      <c r="C860" s="97" t="s">
        <v>1337</v>
      </c>
      <c r="D860" s="97" t="s">
        <v>301</v>
      </c>
      <c r="E860" s="97" t="s">
        <v>266</v>
      </c>
      <c r="F860" s="122">
        <v>3</v>
      </c>
      <c r="G860" s="122">
        <v>0</v>
      </c>
      <c r="H860" s="122">
        <v>2</v>
      </c>
      <c r="I860" s="97"/>
      <c r="J860" s="97" t="s">
        <v>1337</v>
      </c>
      <c r="K860" s="97"/>
      <c r="L860" s="97" t="s">
        <v>1338</v>
      </c>
      <c r="M860" s="97" t="s">
        <v>1337</v>
      </c>
      <c r="N860" s="97" t="s">
        <v>1339</v>
      </c>
      <c r="O860" s="97" t="s">
        <v>1340</v>
      </c>
      <c r="P860" s="97" t="s">
        <v>1341</v>
      </c>
      <c r="Q860" s="97" t="s">
        <v>305</v>
      </c>
      <c r="R860" s="124">
        <f t="shared" si="126"/>
        <v>0</v>
      </c>
      <c r="S860" s="124">
        <f t="shared" si="127"/>
        <v>0</v>
      </c>
      <c r="T860" s="124">
        <f t="shared" si="128"/>
        <v>0</v>
      </c>
      <c r="U860" s="124">
        <f t="shared" si="129"/>
        <v>1</v>
      </c>
      <c r="V860" s="124">
        <f t="shared" si="130"/>
        <v>0</v>
      </c>
      <c r="W860" s="124">
        <f t="shared" si="131"/>
        <v>0</v>
      </c>
      <c r="X860" s="124">
        <f t="shared" si="132"/>
        <v>0</v>
      </c>
      <c r="Y860" s="124">
        <f t="shared" si="133"/>
        <v>0</v>
      </c>
      <c r="Z860" s="124">
        <f t="shared" si="134"/>
        <v>0</v>
      </c>
      <c r="AA860" s="124">
        <f t="shared" si="135"/>
        <v>0</v>
      </c>
      <c r="AB860" s="124" t="str">
        <f t="shared" si="136"/>
        <v/>
      </c>
      <c r="AC860" s="124" t="str">
        <f t="shared" si="137"/>
        <v/>
      </c>
      <c r="AD860" s="124" t="str">
        <f t="shared" si="138"/>
        <v/>
      </c>
      <c r="AE860" s="124" t="str">
        <f t="shared" si="139"/>
        <v/>
      </c>
      <c r="AF860" s="97"/>
      <c r="AG860" s="97"/>
      <c r="AH860" s="97"/>
      <c r="AI860" s="97"/>
      <c r="AJ860" s="97"/>
      <c r="AK860" s="97"/>
      <c r="AM860" s="101">
        <v>1</v>
      </c>
    </row>
    <row r="861" spans="1:39" ht="15.75" customHeight="1" x14ac:dyDescent="0.25">
      <c r="A861" s="97" t="s">
        <v>187</v>
      </c>
      <c r="B861" s="97" t="s">
        <v>1352</v>
      </c>
      <c r="C861" s="97" t="s">
        <v>1299</v>
      </c>
      <c r="D861" s="97" t="s">
        <v>265</v>
      </c>
      <c r="E861" s="97" t="s">
        <v>266</v>
      </c>
      <c r="F861" s="122">
        <v>1</v>
      </c>
      <c r="G861" s="122">
        <v>3</v>
      </c>
      <c r="H861" s="122">
        <v>0</v>
      </c>
      <c r="I861" s="97" t="s">
        <v>1299</v>
      </c>
      <c r="J861" s="97"/>
      <c r="K861" s="97" t="s">
        <v>1300</v>
      </c>
      <c r="L861" s="97"/>
      <c r="M861" s="97" t="s">
        <v>1299</v>
      </c>
      <c r="N861" s="97" t="s">
        <v>1301</v>
      </c>
      <c r="O861" s="97" t="s">
        <v>1302</v>
      </c>
      <c r="P861" s="97" t="s">
        <v>1303</v>
      </c>
      <c r="Q861" s="97" t="s">
        <v>1304</v>
      </c>
      <c r="R861" s="124">
        <f t="shared" si="126"/>
        <v>0</v>
      </c>
      <c r="S861" s="124">
        <f t="shared" si="127"/>
        <v>0</v>
      </c>
      <c r="T861" s="124">
        <f t="shared" si="128"/>
        <v>0</v>
      </c>
      <c r="U861" s="124">
        <f t="shared" si="129"/>
        <v>1</v>
      </c>
      <c r="V861" s="124">
        <f t="shared" si="130"/>
        <v>1</v>
      </c>
      <c r="W861" s="124">
        <f t="shared" si="131"/>
        <v>1</v>
      </c>
      <c r="X861" s="124">
        <f t="shared" si="132"/>
        <v>0</v>
      </c>
      <c r="Y861" s="124">
        <f t="shared" si="133"/>
        <v>0</v>
      </c>
      <c r="Z861" s="124">
        <f t="shared" si="134"/>
        <v>0</v>
      </c>
      <c r="AA861" s="124">
        <f t="shared" si="135"/>
        <v>0</v>
      </c>
      <c r="AB861" s="124" t="str">
        <f t="shared" si="136"/>
        <v/>
      </c>
      <c r="AC861" s="124" t="str">
        <f t="shared" si="137"/>
        <v/>
      </c>
      <c r="AD861" s="124" t="str">
        <f t="shared" si="138"/>
        <v/>
      </c>
      <c r="AE861" s="124" t="str">
        <f t="shared" si="139"/>
        <v/>
      </c>
      <c r="AF861" s="97"/>
      <c r="AG861" s="97"/>
      <c r="AH861" s="97"/>
      <c r="AI861" s="97"/>
      <c r="AJ861" s="97"/>
      <c r="AK861" s="97"/>
      <c r="AM861" s="101">
        <v>1</v>
      </c>
    </row>
    <row r="862" spans="1:39" ht="15.75" customHeight="1" x14ac:dyDescent="0.25">
      <c r="A862" s="97" t="s">
        <v>187</v>
      </c>
      <c r="B862" s="97" t="s">
        <v>1353</v>
      </c>
      <c r="C862" s="97" t="s">
        <v>1306</v>
      </c>
      <c r="D862" s="97" t="s">
        <v>265</v>
      </c>
      <c r="E862" s="97" t="s">
        <v>266</v>
      </c>
      <c r="F862" s="122">
        <v>1</v>
      </c>
      <c r="G862" s="122">
        <v>3</v>
      </c>
      <c r="H862" s="122">
        <v>0</v>
      </c>
      <c r="I862" s="97" t="s">
        <v>1306</v>
      </c>
      <c r="J862" s="97"/>
      <c r="K862" s="97" t="s">
        <v>1307</v>
      </c>
      <c r="L862" s="97"/>
      <c r="M862" s="97" t="s">
        <v>1306</v>
      </c>
      <c r="N862" s="97" t="s">
        <v>1308</v>
      </c>
      <c r="O862" s="97" t="s">
        <v>1235</v>
      </c>
      <c r="P862" s="97" t="s">
        <v>1236</v>
      </c>
      <c r="Q862" s="97" t="s">
        <v>660</v>
      </c>
      <c r="R862" s="124">
        <f t="shared" si="126"/>
        <v>0</v>
      </c>
      <c r="S862" s="124">
        <f t="shared" si="127"/>
        <v>0</v>
      </c>
      <c r="T862" s="124">
        <f t="shared" si="128"/>
        <v>0</v>
      </c>
      <c r="U862" s="124">
        <f t="shared" si="129"/>
        <v>0</v>
      </c>
      <c r="V862" s="124">
        <f t="shared" si="130"/>
        <v>0</v>
      </c>
      <c r="W862" s="124">
        <f t="shared" si="131"/>
        <v>0</v>
      </c>
      <c r="X862" s="124">
        <f t="shared" si="132"/>
        <v>0</v>
      </c>
      <c r="Y862" s="124">
        <f t="shared" si="133"/>
        <v>0</v>
      </c>
      <c r="Z862" s="124">
        <f t="shared" si="134"/>
        <v>0</v>
      </c>
      <c r="AA862" s="124">
        <f t="shared" si="135"/>
        <v>0</v>
      </c>
      <c r="AB862" s="124" t="str">
        <f t="shared" si="136"/>
        <v/>
      </c>
      <c r="AC862" s="124" t="str">
        <f t="shared" si="137"/>
        <v/>
      </c>
      <c r="AD862" s="124" t="str">
        <f t="shared" si="138"/>
        <v/>
      </c>
      <c r="AE862" s="124" t="str">
        <f t="shared" si="139"/>
        <v/>
      </c>
      <c r="AF862" s="97"/>
      <c r="AG862" s="97"/>
      <c r="AH862" s="97"/>
      <c r="AI862" s="97"/>
      <c r="AJ862" s="97"/>
      <c r="AK862" s="97"/>
      <c r="AM862" s="101">
        <v>1</v>
      </c>
    </row>
    <row r="863" spans="1:39" ht="15.75" customHeight="1" x14ac:dyDescent="0.25">
      <c r="A863" s="97" t="s">
        <v>187</v>
      </c>
      <c r="B863" s="97" t="s">
        <v>1354</v>
      </c>
      <c r="C863" s="97" t="s">
        <v>1310</v>
      </c>
      <c r="D863" s="97" t="s">
        <v>265</v>
      </c>
      <c r="E863" s="97" t="s">
        <v>266</v>
      </c>
      <c r="F863" s="122">
        <v>2</v>
      </c>
      <c r="G863" s="122">
        <v>2</v>
      </c>
      <c r="H863" s="122">
        <v>0</v>
      </c>
      <c r="I863" s="97" t="s">
        <v>1310</v>
      </c>
      <c r="J863" s="97"/>
      <c r="K863" s="97" t="s">
        <v>1311</v>
      </c>
      <c r="L863" s="97"/>
      <c r="M863" s="97" t="s">
        <v>1310</v>
      </c>
      <c r="N863" s="97" t="s">
        <v>1312</v>
      </c>
      <c r="O863" s="97" t="s">
        <v>297</v>
      </c>
      <c r="P863" s="97" t="s">
        <v>1313</v>
      </c>
      <c r="Q863" s="97"/>
      <c r="R863" s="124">
        <f t="shared" si="126"/>
        <v>0</v>
      </c>
      <c r="S863" s="124">
        <f t="shared" si="127"/>
        <v>0</v>
      </c>
      <c r="T863" s="124">
        <f t="shared" si="128"/>
        <v>0</v>
      </c>
      <c r="U863" s="124">
        <f t="shared" si="129"/>
        <v>1</v>
      </c>
      <c r="V863" s="124">
        <f t="shared" si="130"/>
        <v>0</v>
      </c>
      <c r="W863" s="124">
        <f t="shared" si="131"/>
        <v>0</v>
      </c>
      <c r="X863" s="124">
        <f t="shared" si="132"/>
        <v>0</v>
      </c>
      <c r="Y863" s="124">
        <f t="shared" si="133"/>
        <v>0</v>
      </c>
      <c r="Z863" s="124">
        <f t="shared" si="134"/>
        <v>0</v>
      </c>
      <c r="AA863" s="124">
        <f t="shared" si="135"/>
        <v>0</v>
      </c>
      <c r="AB863" s="124" t="str">
        <f t="shared" si="136"/>
        <v/>
      </c>
      <c r="AC863" s="124" t="str">
        <f t="shared" si="137"/>
        <v/>
      </c>
      <c r="AD863" s="124" t="str">
        <f t="shared" si="138"/>
        <v/>
      </c>
      <c r="AE863" s="124" t="str">
        <f t="shared" si="139"/>
        <v/>
      </c>
      <c r="AF863" s="97"/>
      <c r="AG863" s="97"/>
      <c r="AH863" s="97"/>
      <c r="AI863" s="97"/>
      <c r="AJ863" s="97"/>
      <c r="AK863" s="97"/>
      <c r="AM863" s="101">
        <v>1</v>
      </c>
    </row>
    <row r="864" spans="1:39" ht="15.75" customHeight="1" x14ac:dyDescent="0.25">
      <c r="A864" s="97" t="s">
        <v>187</v>
      </c>
      <c r="B864" s="97" t="s">
        <v>1355</v>
      </c>
      <c r="C864" s="97" t="s">
        <v>1315</v>
      </c>
      <c r="D864" s="97" t="s">
        <v>265</v>
      </c>
      <c r="E864" s="97" t="s">
        <v>266</v>
      </c>
      <c r="F864" s="122">
        <v>2</v>
      </c>
      <c r="G864" s="122">
        <v>2</v>
      </c>
      <c r="H864" s="122">
        <v>0</v>
      </c>
      <c r="I864" s="97" t="s">
        <v>1315</v>
      </c>
      <c r="J864" s="97"/>
      <c r="K864" s="97" t="s">
        <v>1316</v>
      </c>
      <c r="L864" s="97"/>
      <c r="M864" s="97" t="s">
        <v>1315</v>
      </c>
      <c r="N864" s="97" t="s">
        <v>903</v>
      </c>
      <c r="O864" s="97" t="s">
        <v>904</v>
      </c>
      <c r="P864" s="97" t="s">
        <v>1317</v>
      </c>
      <c r="Q864" s="97" t="s">
        <v>906</v>
      </c>
      <c r="R864" s="124">
        <f t="shared" si="126"/>
        <v>0</v>
      </c>
      <c r="S864" s="124">
        <f t="shared" si="127"/>
        <v>0</v>
      </c>
      <c r="T864" s="124">
        <f t="shared" si="128"/>
        <v>0</v>
      </c>
      <c r="U864" s="124">
        <f t="shared" si="129"/>
        <v>0</v>
      </c>
      <c r="V864" s="124">
        <f t="shared" si="130"/>
        <v>1</v>
      </c>
      <c r="W864" s="124">
        <f t="shared" si="131"/>
        <v>1</v>
      </c>
      <c r="X864" s="124">
        <f t="shared" si="132"/>
        <v>0</v>
      </c>
      <c r="Y864" s="124">
        <f t="shared" si="133"/>
        <v>0</v>
      </c>
      <c r="Z864" s="124">
        <f t="shared" si="134"/>
        <v>0</v>
      </c>
      <c r="AA864" s="124">
        <f t="shared" si="135"/>
        <v>0</v>
      </c>
      <c r="AB864" s="124" t="str">
        <f t="shared" si="136"/>
        <v/>
      </c>
      <c r="AC864" s="124" t="str">
        <f t="shared" si="137"/>
        <v/>
      </c>
      <c r="AD864" s="124" t="str">
        <f t="shared" si="138"/>
        <v/>
      </c>
      <c r="AE864" s="124" t="str">
        <f t="shared" si="139"/>
        <v/>
      </c>
      <c r="AF864" s="97"/>
      <c r="AG864" s="97"/>
      <c r="AH864" s="97"/>
      <c r="AI864" s="97"/>
      <c r="AJ864" s="97"/>
      <c r="AK864" s="97"/>
      <c r="AM864" s="101">
        <v>1</v>
      </c>
    </row>
    <row r="865" spans="1:39" ht="15.75" customHeight="1" x14ac:dyDescent="0.25">
      <c r="A865" s="97" t="s">
        <v>187</v>
      </c>
      <c r="B865" s="97" t="s">
        <v>1356</v>
      </c>
      <c r="C865" s="97" t="s">
        <v>1319</v>
      </c>
      <c r="D865" s="97" t="s">
        <v>265</v>
      </c>
      <c r="E865" s="97" t="s">
        <v>266</v>
      </c>
      <c r="F865" s="122">
        <v>3</v>
      </c>
      <c r="G865" s="122">
        <v>2</v>
      </c>
      <c r="H865" s="122">
        <v>0</v>
      </c>
      <c r="I865" s="97" t="s">
        <v>1319</v>
      </c>
      <c r="J865" s="97"/>
      <c r="K865" s="97" t="s">
        <v>1320</v>
      </c>
      <c r="L865" s="97"/>
      <c r="M865" s="97" t="s">
        <v>1319</v>
      </c>
      <c r="N865" s="97" t="s">
        <v>1321</v>
      </c>
      <c r="O865" s="97" t="s">
        <v>1322</v>
      </c>
      <c r="P865" s="97" t="s">
        <v>388</v>
      </c>
      <c r="Q865" s="97" t="s">
        <v>1323</v>
      </c>
      <c r="R865" s="124">
        <f t="shared" si="126"/>
        <v>0</v>
      </c>
      <c r="S865" s="124">
        <f t="shared" si="127"/>
        <v>0</v>
      </c>
      <c r="T865" s="124">
        <f t="shared" si="128"/>
        <v>0</v>
      </c>
      <c r="U865" s="124">
        <f t="shared" si="129"/>
        <v>1</v>
      </c>
      <c r="V865" s="124">
        <f t="shared" si="130"/>
        <v>0</v>
      </c>
      <c r="W865" s="124">
        <f t="shared" si="131"/>
        <v>0</v>
      </c>
      <c r="X865" s="124">
        <f t="shared" si="132"/>
        <v>0</v>
      </c>
      <c r="Y865" s="124">
        <f t="shared" si="133"/>
        <v>0</v>
      </c>
      <c r="Z865" s="124">
        <f t="shared" si="134"/>
        <v>0</v>
      </c>
      <c r="AA865" s="124">
        <f t="shared" si="135"/>
        <v>0</v>
      </c>
      <c r="AB865" s="124" t="str">
        <f t="shared" si="136"/>
        <v/>
      </c>
      <c r="AC865" s="124" t="str">
        <f t="shared" si="137"/>
        <v/>
      </c>
      <c r="AD865" s="124" t="str">
        <f t="shared" si="138"/>
        <v/>
      </c>
      <c r="AE865" s="124" t="str">
        <f t="shared" si="139"/>
        <v/>
      </c>
      <c r="AF865" s="97"/>
      <c r="AG865" s="97"/>
      <c r="AH865" s="97"/>
      <c r="AI865" s="97"/>
      <c r="AJ865" s="97"/>
      <c r="AK865" s="97"/>
      <c r="AM865" s="101">
        <v>1</v>
      </c>
    </row>
    <row r="866" spans="1:39" ht="15.75" customHeight="1" x14ac:dyDescent="0.25">
      <c r="A866" s="97" t="s">
        <v>187</v>
      </c>
      <c r="B866" s="97" t="s">
        <v>1357</v>
      </c>
      <c r="C866" s="97" t="s">
        <v>1325</v>
      </c>
      <c r="D866" s="97" t="s">
        <v>301</v>
      </c>
      <c r="E866" s="97" t="s">
        <v>266</v>
      </c>
      <c r="F866" s="122">
        <v>1</v>
      </c>
      <c r="G866" s="122">
        <v>0</v>
      </c>
      <c r="H866" s="122">
        <v>3</v>
      </c>
      <c r="I866" s="97"/>
      <c r="J866" s="97" t="s">
        <v>1325</v>
      </c>
      <c r="K866" s="97"/>
      <c r="L866" s="97" t="s">
        <v>1326</v>
      </c>
      <c r="M866" s="97" t="s">
        <v>1253</v>
      </c>
      <c r="N866" s="97" t="s">
        <v>1327</v>
      </c>
      <c r="O866" s="97" t="s">
        <v>304</v>
      </c>
      <c r="P866" s="97" t="s">
        <v>1304</v>
      </c>
      <c r="Q866" s="97"/>
      <c r="R866" s="124">
        <f t="shared" si="126"/>
        <v>0</v>
      </c>
      <c r="S866" s="124">
        <f t="shared" si="127"/>
        <v>0</v>
      </c>
      <c r="T866" s="124">
        <f t="shared" si="128"/>
        <v>0</v>
      </c>
      <c r="U866" s="124">
        <f t="shared" si="129"/>
        <v>1</v>
      </c>
      <c r="V866" s="124">
        <f t="shared" si="130"/>
        <v>0</v>
      </c>
      <c r="W866" s="124">
        <f t="shared" si="131"/>
        <v>0</v>
      </c>
      <c r="X866" s="124">
        <f t="shared" si="132"/>
        <v>0</v>
      </c>
      <c r="Y866" s="124">
        <f t="shared" si="133"/>
        <v>0</v>
      </c>
      <c r="Z866" s="124">
        <f t="shared" si="134"/>
        <v>0</v>
      </c>
      <c r="AA866" s="124">
        <f t="shared" si="135"/>
        <v>0</v>
      </c>
      <c r="AB866" s="124" t="str">
        <f t="shared" si="136"/>
        <v/>
      </c>
      <c r="AC866" s="124" t="str">
        <f t="shared" si="137"/>
        <v/>
      </c>
      <c r="AD866" s="124" t="str">
        <f t="shared" si="138"/>
        <v/>
      </c>
      <c r="AE866" s="124" t="str">
        <f t="shared" si="139"/>
        <v/>
      </c>
      <c r="AF866" s="97"/>
      <c r="AG866" s="97"/>
      <c r="AH866" s="97"/>
      <c r="AI866" s="97"/>
      <c r="AJ866" s="97"/>
      <c r="AK866" s="97"/>
      <c r="AM866" s="101">
        <v>1</v>
      </c>
    </row>
    <row r="867" spans="1:39" ht="15.75" customHeight="1" x14ac:dyDescent="0.25">
      <c r="A867" s="97" t="s">
        <v>187</v>
      </c>
      <c r="B867" s="97" t="s">
        <v>1358</v>
      </c>
      <c r="C867" s="97" t="s">
        <v>1329</v>
      </c>
      <c r="D867" s="97" t="s">
        <v>301</v>
      </c>
      <c r="E867" s="97" t="s">
        <v>266</v>
      </c>
      <c r="F867" s="122">
        <v>1</v>
      </c>
      <c r="G867" s="122">
        <v>0</v>
      </c>
      <c r="H867" s="122">
        <v>3</v>
      </c>
      <c r="I867" s="97"/>
      <c r="J867" s="97" t="s">
        <v>1329</v>
      </c>
      <c r="K867" s="97"/>
      <c r="L867" s="97" t="s">
        <v>1330</v>
      </c>
      <c r="M867" s="97" t="s">
        <v>1329</v>
      </c>
      <c r="N867" s="97" t="s">
        <v>297</v>
      </c>
      <c r="O867" s="97" t="s">
        <v>1331</v>
      </c>
      <c r="P867" s="97" t="s">
        <v>1332</v>
      </c>
      <c r="Q867" s="97"/>
      <c r="R867" s="124">
        <f t="shared" si="126"/>
        <v>0</v>
      </c>
      <c r="S867" s="124">
        <f t="shared" si="127"/>
        <v>0</v>
      </c>
      <c r="T867" s="124">
        <f t="shared" si="128"/>
        <v>0</v>
      </c>
      <c r="U867" s="124">
        <f t="shared" si="129"/>
        <v>1</v>
      </c>
      <c r="V867" s="124">
        <f t="shared" si="130"/>
        <v>0</v>
      </c>
      <c r="W867" s="124">
        <f t="shared" si="131"/>
        <v>0</v>
      </c>
      <c r="X867" s="124">
        <f t="shared" si="132"/>
        <v>0</v>
      </c>
      <c r="Y867" s="124">
        <f t="shared" si="133"/>
        <v>0</v>
      </c>
      <c r="Z867" s="124">
        <f t="shared" si="134"/>
        <v>0</v>
      </c>
      <c r="AA867" s="124">
        <f t="shared" si="135"/>
        <v>0</v>
      </c>
      <c r="AB867" s="124" t="str">
        <f t="shared" si="136"/>
        <v/>
      </c>
      <c r="AC867" s="124" t="str">
        <f t="shared" si="137"/>
        <v/>
      </c>
      <c r="AD867" s="124" t="str">
        <f t="shared" si="138"/>
        <v/>
      </c>
      <c r="AE867" s="124" t="str">
        <f t="shared" si="139"/>
        <v/>
      </c>
      <c r="AF867" s="97"/>
      <c r="AG867" s="97"/>
      <c r="AH867" s="97"/>
      <c r="AI867" s="97"/>
      <c r="AJ867" s="97"/>
      <c r="AK867" s="97"/>
      <c r="AM867" s="101">
        <v>1</v>
      </c>
    </row>
    <row r="868" spans="1:39" ht="15.75" customHeight="1" x14ac:dyDescent="0.25">
      <c r="A868" s="97" t="s">
        <v>187</v>
      </c>
      <c r="B868" s="97" t="s">
        <v>1359</v>
      </c>
      <c r="C868" s="97" t="s">
        <v>903</v>
      </c>
      <c r="D868" s="97" t="s">
        <v>301</v>
      </c>
      <c r="E868" s="97" t="s">
        <v>266</v>
      </c>
      <c r="F868" s="122">
        <v>2</v>
      </c>
      <c r="G868" s="122">
        <v>0</v>
      </c>
      <c r="H868" s="122">
        <v>2</v>
      </c>
      <c r="I868" s="97"/>
      <c r="J868" s="97" t="s">
        <v>903</v>
      </c>
      <c r="K868" s="97"/>
      <c r="L868" s="97" t="s">
        <v>1334</v>
      </c>
      <c r="M868" s="97" t="s">
        <v>903</v>
      </c>
      <c r="N868" s="97" t="s">
        <v>904</v>
      </c>
      <c r="O868" s="97" t="s">
        <v>906</v>
      </c>
      <c r="P868" s="97"/>
      <c r="Q868" s="97"/>
      <c r="R868" s="124">
        <f t="shared" si="126"/>
        <v>0</v>
      </c>
      <c r="S868" s="124">
        <f t="shared" si="127"/>
        <v>0</v>
      </c>
      <c r="T868" s="124">
        <f t="shared" si="128"/>
        <v>0</v>
      </c>
      <c r="U868" s="124">
        <f t="shared" si="129"/>
        <v>0</v>
      </c>
      <c r="V868" s="124">
        <f t="shared" si="130"/>
        <v>0</v>
      </c>
      <c r="W868" s="124">
        <f t="shared" si="131"/>
        <v>0</v>
      </c>
      <c r="X868" s="124">
        <f t="shared" si="132"/>
        <v>0</v>
      </c>
      <c r="Y868" s="124">
        <f t="shared" si="133"/>
        <v>0</v>
      </c>
      <c r="Z868" s="124">
        <f t="shared" si="134"/>
        <v>0</v>
      </c>
      <c r="AA868" s="124">
        <f t="shared" si="135"/>
        <v>0</v>
      </c>
      <c r="AB868" s="124" t="str">
        <f t="shared" si="136"/>
        <v/>
      </c>
      <c r="AC868" s="124" t="str">
        <f t="shared" si="137"/>
        <v/>
      </c>
      <c r="AD868" s="124" t="str">
        <f t="shared" si="138"/>
        <v/>
      </c>
      <c r="AE868" s="124" t="str">
        <f t="shared" si="139"/>
        <v/>
      </c>
      <c r="AF868" s="97"/>
      <c r="AG868" s="97"/>
      <c r="AH868" s="97"/>
      <c r="AI868" s="97"/>
      <c r="AJ868" s="97"/>
      <c r="AK868" s="97"/>
      <c r="AM868" s="101">
        <v>1</v>
      </c>
    </row>
    <row r="869" spans="1:39" ht="15.75" customHeight="1" x14ac:dyDescent="0.25">
      <c r="A869" s="97" t="s">
        <v>187</v>
      </c>
      <c r="B869" s="97" t="s">
        <v>1360</v>
      </c>
      <c r="C869" s="97" t="s">
        <v>388</v>
      </c>
      <c r="D869" s="97" t="s">
        <v>301</v>
      </c>
      <c r="E869" s="97" t="s">
        <v>266</v>
      </c>
      <c r="F869" s="122">
        <v>2</v>
      </c>
      <c r="G869" s="122">
        <v>0</v>
      </c>
      <c r="H869" s="122">
        <v>2</v>
      </c>
      <c r="I869" s="97"/>
      <c r="J869" s="97" t="s">
        <v>388</v>
      </c>
      <c r="K869" s="97"/>
      <c r="L869" s="97" t="s">
        <v>1085</v>
      </c>
      <c r="M869" s="97" t="s">
        <v>388</v>
      </c>
      <c r="N869" s="97" t="s">
        <v>389</v>
      </c>
      <c r="O869" s="97"/>
      <c r="P869" s="97"/>
      <c r="Q869" s="97"/>
      <c r="R869" s="124">
        <f t="shared" si="126"/>
        <v>0</v>
      </c>
      <c r="S869" s="124">
        <f t="shared" si="127"/>
        <v>0</v>
      </c>
      <c r="T869" s="124">
        <f t="shared" si="128"/>
        <v>0</v>
      </c>
      <c r="U869" s="124">
        <f t="shared" si="129"/>
        <v>0</v>
      </c>
      <c r="V869" s="124">
        <f t="shared" si="130"/>
        <v>0</v>
      </c>
      <c r="W869" s="124">
        <f t="shared" si="131"/>
        <v>0</v>
      </c>
      <c r="X869" s="124">
        <f t="shared" si="132"/>
        <v>0</v>
      </c>
      <c r="Y869" s="124">
        <f t="shared" si="133"/>
        <v>0</v>
      </c>
      <c r="Z869" s="124">
        <f t="shared" si="134"/>
        <v>0</v>
      </c>
      <c r="AA869" s="124">
        <f t="shared" si="135"/>
        <v>0</v>
      </c>
      <c r="AB869" s="124" t="str">
        <f t="shared" si="136"/>
        <v/>
      </c>
      <c r="AC869" s="124" t="str">
        <f t="shared" si="137"/>
        <v/>
      </c>
      <c r="AD869" s="124" t="str">
        <f t="shared" si="138"/>
        <v/>
      </c>
      <c r="AE869" s="124" t="str">
        <f t="shared" si="139"/>
        <v/>
      </c>
      <c r="AF869" s="97"/>
      <c r="AG869" s="97"/>
      <c r="AH869" s="97"/>
      <c r="AI869" s="97"/>
      <c r="AJ869" s="97"/>
      <c r="AK869" s="97"/>
      <c r="AM869" s="101">
        <v>1</v>
      </c>
    </row>
    <row r="870" spans="1:39" ht="15.75" customHeight="1" x14ac:dyDescent="0.25">
      <c r="A870" s="97" t="s">
        <v>187</v>
      </c>
      <c r="B870" s="97" t="s">
        <v>1361</v>
      </c>
      <c r="C870" s="97" t="s">
        <v>1337</v>
      </c>
      <c r="D870" s="97" t="s">
        <v>301</v>
      </c>
      <c r="E870" s="97" t="s">
        <v>266</v>
      </c>
      <c r="F870" s="122">
        <v>3</v>
      </c>
      <c r="G870" s="122">
        <v>0</v>
      </c>
      <c r="H870" s="122">
        <v>2</v>
      </c>
      <c r="I870" s="97"/>
      <c r="J870" s="97" t="s">
        <v>1337</v>
      </c>
      <c r="K870" s="97"/>
      <c r="L870" s="97" t="s">
        <v>1338</v>
      </c>
      <c r="M870" s="97" t="s">
        <v>1337</v>
      </c>
      <c r="N870" s="97" t="s">
        <v>1339</v>
      </c>
      <c r="O870" s="97" t="s">
        <v>1340</v>
      </c>
      <c r="P870" s="97" t="s">
        <v>1341</v>
      </c>
      <c r="Q870" s="97" t="s">
        <v>305</v>
      </c>
      <c r="R870" s="124">
        <f t="shared" si="126"/>
        <v>0</v>
      </c>
      <c r="S870" s="124">
        <f t="shared" si="127"/>
        <v>0</v>
      </c>
      <c r="T870" s="124">
        <f t="shared" si="128"/>
        <v>0</v>
      </c>
      <c r="U870" s="124">
        <f t="shared" si="129"/>
        <v>1</v>
      </c>
      <c r="V870" s="124">
        <f t="shared" si="130"/>
        <v>0</v>
      </c>
      <c r="W870" s="124">
        <f t="shared" si="131"/>
        <v>0</v>
      </c>
      <c r="X870" s="124">
        <f t="shared" si="132"/>
        <v>0</v>
      </c>
      <c r="Y870" s="124">
        <f t="shared" si="133"/>
        <v>0</v>
      </c>
      <c r="Z870" s="124">
        <f t="shared" si="134"/>
        <v>0</v>
      </c>
      <c r="AA870" s="124">
        <f t="shared" si="135"/>
        <v>0</v>
      </c>
      <c r="AB870" s="124" t="str">
        <f t="shared" si="136"/>
        <v/>
      </c>
      <c r="AC870" s="124" t="str">
        <f t="shared" si="137"/>
        <v/>
      </c>
      <c r="AD870" s="124" t="str">
        <f t="shared" si="138"/>
        <v/>
      </c>
      <c r="AE870" s="124" t="str">
        <f t="shared" si="139"/>
        <v/>
      </c>
      <c r="AF870" s="97"/>
      <c r="AG870" s="97"/>
      <c r="AH870" s="97"/>
      <c r="AI870" s="97"/>
      <c r="AJ870" s="97"/>
      <c r="AK870" s="97"/>
      <c r="AM870" s="101">
        <v>1</v>
      </c>
    </row>
    <row r="871" spans="1:39" ht="15.75" customHeight="1" x14ac:dyDescent="0.25">
      <c r="A871" s="97" t="s">
        <v>188</v>
      </c>
      <c r="B871" s="97" t="s">
        <v>1362</v>
      </c>
      <c r="C871" s="97" t="s">
        <v>1299</v>
      </c>
      <c r="D871" s="97" t="s">
        <v>265</v>
      </c>
      <c r="E871" s="97" t="s">
        <v>266</v>
      </c>
      <c r="F871" s="122">
        <v>1</v>
      </c>
      <c r="G871" s="122">
        <v>3</v>
      </c>
      <c r="H871" s="122">
        <v>0</v>
      </c>
      <c r="I871" s="97" t="s">
        <v>1299</v>
      </c>
      <c r="J871" s="97"/>
      <c r="K871" s="97" t="s">
        <v>1300</v>
      </c>
      <c r="L871" s="97"/>
      <c r="M871" s="97" t="s">
        <v>1299</v>
      </c>
      <c r="N871" s="97" t="s">
        <v>1301</v>
      </c>
      <c r="O871" s="97" t="s">
        <v>1302</v>
      </c>
      <c r="P871" s="97" t="s">
        <v>1303</v>
      </c>
      <c r="Q871" s="97" t="s">
        <v>1304</v>
      </c>
      <c r="R871" s="124">
        <f t="shared" si="126"/>
        <v>0</v>
      </c>
      <c r="S871" s="124">
        <f t="shared" si="127"/>
        <v>0</v>
      </c>
      <c r="T871" s="124">
        <f t="shared" si="128"/>
        <v>0</v>
      </c>
      <c r="U871" s="124">
        <f t="shared" si="129"/>
        <v>1</v>
      </c>
      <c r="V871" s="124">
        <f t="shared" si="130"/>
        <v>1</v>
      </c>
      <c r="W871" s="124">
        <f t="shared" si="131"/>
        <v>1</v>
      </c>
      <c r="X871" s="124">
        <f t="shared" si="132"/>
        <v>0</v>
      </c>
      <c r="Y871" s="124">
        <f t="shared" si="133"/>
        <v>0</v>
      </c>
      <c r="Z871" s="124">
        <f t="shared" si="134"/>
        <v>0</v>
      </c>
      <c r="AA871" s="124">
        <f t="shared" si="135"/>
        <v>0</v>
      </c>
      <c r="AB871" s="124" t="str">
        <f t="shared" si="136"/>
        <v/>
      </c>
      <c r="AC871" s="124" t="str">
        <f t="shared" si="137"/>
        <v/>
      </c>
      <c r="AD871" s="124" t="str">
        <f t="shared" si="138"/>
        <v/>
      </c>
      <c r="AE871" s="124" t="str">
        <f t="shared" si="139"/>
        <v/>
      </c>
      <c r="AF871" s="97"/>
      <c r="AG871" s="97"/>
      <c r="AH871" s="97"/>
      <c r="AI871" s="97"/>
      <c r="AJ871" s="97"/>
      <c r="AK871" s="97"/>
      <c r="AM871" s="101">
        <v>1</v>
      </c>
    </row>
    <row r="872" spans="1:39" ht="15.75" customHeight="1" x14ac:dyDescent="0.25">
      <c r="A872" s="97" t="s">
        <v>188</v>
      </c>
      <c r="B872" s="97" t="s">
        <v>1363</v>
      </c>
      <c r="C872" s="97" t="s">
        <v>1306</v>
      </c>
      <c r="D872" s="97" t="s">
        <v>265</v>
      </c>
      <c r="E872" s="97" t="s">
        <v>266</v>
      </c>
      <c r="F872" s="122">
        <v>1</v>
      </c>
      <c r="G872" s="122">
        <v>3</v>
      </c>
      <c r="H872" s="122">
        <v>0</v>
      </c>
      <c r="I872" s="97" t="s">
        <v>1306</v>
      </c>
      <c r="J872" s="97"/>
      <c r="K872" s="97" t="s">
        <v>1307</v>
      </c>
      <c r="L872" s="97"/>
      <c r="M872" s="97" t="s">
        <v>1306</v>
      </c>
      <c r="N872" s="97" t="s">
        <v>1308</v>
      </c>
      <c r="O872" s="97" t="s">
        <v>1235</v>
      </c>
      <c r="P872" s="97" t="s">
        <v>1236</v>
      </c>
      <c r="Q872" s="97" t="s">
        <v>660</v>
      </c>
      <c r="R872" s="124">
        <f t="shared" si="126"/>
        <v>0</v>
      </c>
      <c r="S872" s="124">
        <f t="shared" si="127"/>
        <v>0</v>
      </c>
      <c r="T872" s="124">
        <f t="shared" si="128"/>
        <v>0</v>
      </c>
      <c r="U872" s="124">
        <f t="shared" si="129"/>
        <v>0</v>
      </c>
      <c r="V872" s="124">
        <f t="shared" si="130"/>
        <v>0</v>
      </c>
      <c r="W872" s="124">
        <f t="shared" si="131"/>
        <v>0</v>
      </c>
      <c r="X872" s="124">
        <f t="shared" si="132"/>
        <v>0</v>
      </c>
      <c r="Y872" s="124">
        <f t="shared" si="133"/>
        <v>0</v>
      </c>
      <c r="Z872" s="124">
        <f t="shared" si="134"/>
        <v>0</v>
      </c>
      <c r="AA872" s="124">
        <f t="shared" si="135"/>
        <v>0</v>
      </c>
      <c r="AB872" s="124" t="str">
        <f t="shared" si="136"/>
        <v/>
      </c>
      <c r="AC872" s="124" t="str">
        <f t="shared" si="137"/>
        <v/>
      </c>
      <c r="AD872" s="124" t="str">
        <f t="shared" si="138"/>
        <v/>
      </c>
      <c r="AE872" s="124" t="str">
        <f t="shared" si="139"/>
        <v/>
      </c>
      <c r="AF872" s="97"/>
      <c r="AG872" s="97"/>
      <c r="AH872" s="97"/>
      <c r="AI872" s="97"/>
      <c r="AJ872" s="97"/>
      <c r="AK872" s="97"/>
      <c r="AM872" s="101">
        <v>1</v>
      </c>
    </row>
    <row r="873" spans="1:39" ht="15.75" customHeight="1" x14ac:dyDescent="0.25">
      <c r="A873" s="97" t="s">
        <v>188</v>
      </c>
      <c r="B873" s="97" t="s">
        <v>1364</v>
      </c>
      <c r="C873" s="97" t="s">
        <v>1310</v>
      </c>
      <c r="D873" s="97" t="s">
        <v>265</v>
      </c>
      <c r="E873" s="97" t="s">
        <v>266</v>
      </c>
      <c r="F873" s="122">
        <v>2</v>
      </c>
      <c r="G873" s="122">
        <v>2</v>
      </c>
      <c r="H873" s="122">
        <v>0</v>
      </c>
      <c r="I873" s="97" t="s">
        <v>1310</v>
      </c>
      <c r="J873" s="97"/>
      <c r="K873" s="97" t="s">
        <v>1311</v>
      </c>
      <c r="L873" s="97"/>
      <c r="M873" s="97" t="s">
        <v>1310</v>
      </c>
      <c r="N873" s="97" t="s">
        <v>1312</v>
      </c>
      <c r="O873" s="97" t="s">
        <v>297</v>
      </c>
      <c r="P873" s="97" t="s">
        <v>1313</v>
      </c>
      <c r="Q873" s="97"/>
      <c r="R873" s="124">
        <f t="shared" si="126"/>
        <v>0</v>
      </c>
      <c r="S873" s="124">
        <f t="shared" si="127"/>
        <v>0</v>
      </c>
      <c r="T873" s="124">
        <f t="shared" si="128"/>
        <v>0</v>
      </c>
      <c r="U873" s="124">
        <f t="shared" si="129"/>
        <v>1</v>
      </c>
      <c r="V873" s="124">
        <f t="shared" si="130"/>
        <v>0</v>
      </c>
      <c r="W873" s="124">
        <f t="shared" si="131"/>
        <v>0</v>
      </c>
      <c r="X873" s="124">
        <f t="shared" si="132"/>
        <v>0</v>
      </c>
      <c r="Y873" s="124">
        <f t="shared" si="133"/>
        <v>0</v>
      </c>
      <c r="Z873" s="124">
        <f t="shared" si="134"/>
        <v>0</v>
      </c>
      <c r="AA873" s="124">
        <f t="shared" si="135"/>
        <v>0</v>
      </c>
      <c r="AB873" s="124" t="str">
        <f t="shared" si="136"/>
        <v/>
      </c>
      <c r="AC873" s="124" t="str">
        <f t="shared" si="137"/>
        <v/>
      </c>
      <c r="AD873" s="124" t="str">
        <f t="shared" si="138"/>
        <v/>
      </c>
      <c r="AE873" s="124" t="str">
        <f t="shared" si="139"/>
        <v/>
      </c>
      <c r="AF873" s="97"/>
      <c r="AG873" s="97"/>
      <c r="AH873" s="97"/>
      <c r="AI873" s="97"/>
      <c r="AJ873" s="97"/>
      <c r="AK873" s="97"/>
      <c r="AM873" s="101">
        <v>1</v>
      </c>
    </row>
    <row r="874" spans="1:39" ht="15.75" customHeight="1" x14ac:dyDescent="0.25">
      <c r="A874" s="97" t="s">
        <v>188</v>
      </c>
      <c r="B874" s="97" t="s">
        <v>1365</v>
      </c>
      <c r="C874" s="97" t="s">
        <v>1315</v>
      </c>
      <c r="D874" s="97" t="s">
        <v>265</v>
      </c>
      <c r="E874" s="97" t="s">
        <v>266</v>
      </c>
      <c r="F874" s="122">
        <v>2</v>
      </c>
      <c r="G874" s="122">
        <v>2</v>
      </c>
      <c r="H874" s="122">
        <v>0</v>
      </c>
      <c r="I874" s="97" t="s">
        <v>1315</v>
      </c>
      <c r="J874" s="97"/>
      <c r="K874" s="97" t="s">
        <v>1316</v>
      </c>
      <c r="L874" s="97"/>
      <c r="M874" s="97" t="s">
        <v>1315</v>
      </c>
      <c r="N874" s="97" t="s">
        <v>903</v>
      </c>
      <c r="O874" s="97" t="s">
        <v>904</v>
      </c>
      <c r="P874" s="97" t="s">
        <v>1317</v>
      </c>
      <c r="Q874" s="97" t="s">
        <v>906</v>
      </c>
      <c r="R874" s="124">
        <f t="shared" si="126"/>
        <v>0</v>
      </c>
      <c r="S874" s="124">
        <f t="shared" si="127"/>
        <v>0</v>
      </c>
      <c r="T874" s="124">
        <f t="shared" si="128"/>
        <v>0</v>
      </c>
      <c r="U874" s="124">
        <f t="shared" si="129"/>
        <v>0</v>
      </c>
      <c r="V874" s="124">
        <f t="shared" si="130"/>
        <v>1</v>
      </c>
      <c r="W874" s="124">
        <f t="shared" si="131"/>
        <v>1</v>
      </c>
      <c r="X874" s="124">
        <f t="shared" si="132"/>
        <v>0</v>
      </c>
      <c r="Y874" s="124">
        <f t="shared" si="133"/>
        <v>0</v>
      </c>
      <c r="Z874" s="124">
        <f t="shared" si="134"/>
        <v>0</v>
      </c>
      <c r="AA874" s="124">
        <f t="shared" si="135"/>
        <v>0</v>
      </c>
      <c r="AB874" s="124" t="str">
        <f t="shared" si="136"/>
        <v/>
      </c>
      <c r="AC874" s="124" t="str">
        <f t="shared" si="137"/>
        <v/>
      </c>
      <c r="AD874" s="124" t="str">
        <f t="shared" si="138"/>
        <v/>
      </c>
      <c r="AE874" s="124" t="str">
        <f t="shared" si="139"/>
        <v/>
      </c>
      <c r="AF874" s="97"/>
      <c r="AG874" s="97"/>
      <c r="AH874" s="97"/>
      <c r="AI874" s="97"/>
      <c r="AJ874" s="97"/>
      <c r="AK874" s="97"/>
      <c r="AM874" s="101">
        <v>1</v>
      </c>
    </row>
    <row r="875" spans="1:39" ht="15.75" customHeight="1" x14ac:dyDescent="0.25">
      <c r="A875" s="97" t="s">
        <v>188</v>
      </c>
      <c r="B875" s="97" t="s">
        <v>1366</v>
      </c>
      <c r="C875" s="97" t="s">
        <v>1319</v>
      </c>
      <c r="D875" s="97" t="s">
        <v>265</v>
      </c>
      <c r="E875" s="97" t="s">
        <v>266</v>
      </c>
      <c r="F875" s="122">
        <v>3</v>
      </c>
      <c r="G875" s="122">
        <v>2</v>
      </c>
      <c r="H875" s="122">
        <v>0</v>
      </c>
      <c r="I875" s="97" t="s">
        <v>1319</v>
      </c>
      <c r="J875" s="97"/>
      <c r="K875" s="97" t="s">
        <v>1320</v>
      </c>
      <c r="L875" s="97"/>
      <c r="M875" s="97" t="s">
        <v>1319</v>
      </c>
      <c r="N875" s="97" t="s">
        <v>1321</v>
      </c>
      <c r="O875" s="97" t="s">
        <v>1322</v>
      </c>
      <c r="P875" s="97" t="s">
        <v>388</v>
      </c>
      <c r="Q875" s="97" t="s">
        <v>1323</v>
      </c>
      <c r="R875" s="124">
        <f t="shared" si="126"/>
        <v>0</v>
      </c>
      <c r="S875" s="124">
        <f t="shared" si="127"/>
        <v>0</v>
      </c>
      <c r="T875" s="124">
        <f t="shared" si="128"/>
        <v>0</v>
      </c>
      <c r="U875" s="124">
        <f t="shared" si="129"/>
        <v>1</v>
      </c>
      <c r="V875" s="124">
        <f t="shared" si="130"/>
        <v>0</v>
      </c>
      <c r="W875" s="124">
        <f t="shared" si="131"/>
        <v>0</v>
      </c>
      <c r="X875" s="124">
        <f t="shared" si="132"/>
        <v>0</v>
      </c>
      <c r="Y875" s="124">
        <f t="shared" si="133"/>
        <v>0</v>
      </c>
      <c r="Z875" s="124">
        <f t="shared" si="134"/>
        <v>0</v>
      </c>
      <c r="AA875" s="124">
        <f t="shared" si="135"/>
        <v>0</v>
      </c>
      <c r="AB875" s="124" t="str">
        <f t="shared" si="136"/>
        <v/>
      </c>
      <c r="AC875" s="124" t="str">
        <f t="shared" si="137"/>
        <v/>
      </c>
      <c r="AD875" s="124" t="str">
        <f t="shared" si="138"/>
        <v/>
      </c>
      <c r="AE875" s="124" t="str">
        <f t="shared" si="139"/>
        <v/>
      </c>
      <c r="AF875" s="97"/>
      <c r="AG875" s="97"/>
      <c r="AH875" s="97"/>
      <c r="AI875" s="97"/>
      <c r="AJ875" s="97"/>
      <c r="AK875" s="97"/>
      <c r="AM875" s="101">
        <v>1</v>
      </c>
    </row>
    <row r="876" spans="1:39" ht="15.75" customHeight="1" x14ac:dyDescent="0.25">
      <c r="A876" s="97" t="s">
        <v>188</v>
      </c>
      <c r="B876" s="97" t="s">
        <v>1367</v>
      </c>
      <c r="C876" s="97" t="s">
        <v>1325</v>
      </c>
      <c r="D876" s="97" t="s">
        <v>301</v>
      </c>
      <c r="E876" s="97" t="s">
        <v>266</v>
      </c>
      <c r="F876" s="122">
        <v>1</v>
      </c>
      <c r="G876" s="122">
        <v>0</v>
      </c>
      <c r="H876" s="122">
        <v>3</v>
      </c>
      <c r="I876" s="97"/>
      <c r="J876" s="97" t="s">
        <v>1325</v>
      </c>
      <c r="K876" s="97"/>
      <c r="L876" s="97" t="s">
        <v>1326</v>
      </c>
      <c r="M876" s="97" t="s">
        <v>1253</v>
      </c>
      <c r="N876" s="97" t="s">
        <v>1327</v>
      </c>
      <c r="O876" s="97" t="s">
        <v>304</v>
      </c>
      <c r="P876" s="97" t="s">
        <v>1304</v>
      </c>
      <c r="Q876" s="97"/>
      <c r="R876" s="124">
        <f t="shared" si="126"/>
        <v>0</v>
      </c>
      <c r="S876" s="124">
        <f t="shared" si="127"/>
        <v>0</v>
      </c>
      <c r="T876" s="124">
        <f t="shared" si="128"/>
        <v>0</v>
      </c>
      <c r="U876" s="124">
        <f t="shared" si="129"/>
        <v>1</v>
      </c>
      <c r="V876" s="124">
        <f t="shared" si="130"/>
        <v>0</v>
      </c>
      <c r="W876" s="124">
        <f t="shared" si="131"/>
        <v>0</v>
      </c>
      <c r="X876" s="124">
        <f t="shared" si="132"/>
        <v>0</v>
      </c>
      <c r="Y876" s="124">
        <f t="shared" si="133"/>
        <v>0</v>
      </c>
      <c r="Z876" s="124">
        <f t="shared" si="134"/>
        <v>0</v>
      </c>
      <c r="AA876" s="124">
        <f t="shared" si="135"/>
        <v>0</v>
      </c>
      <c r="AB876" s="124" t="str">
        <f t="shared" si="136"/>
        <v/>
      </c>
      <c r="AC876" s="124" t="str">
        <f t="shared" si="137"/>
        <v/>
      </c>
      <c r="AD876" s="124" t="str">
        <f t="shared" si="138"/>
        <v/>
      </c>
      <c r="AE876" s="124" t="str">
        <f t="shared" si="139"/>
        <v/>
      </c>
      <c r="AF876" s="97"/>
      <c r="AG876" s="97"/>
      <c r="AH876" s="97"/>
      <c r="AI876" s="97"/>
      <c r="AJ876" s="97"/>
      <c r="AK876" s="97"/>
      <c r="AM876" s="101">
        <v>1</v>
      </c>
    </row>
    <row r="877" spans="1:39" ht="15.75" customHeight="1" x14ac:dyDescent="0.25">
      <c r="A877" s="97" t="s">
        <v>188</v>
      </c>
      <c r="B877" s="97" t="s">
        <v>1368</v>
      </c>
      <c r="C877" s="97" t="s">
        <v>1329</v>
      </c>
      <c r="D877" s="97" t="s">
        <v>301</v>
      </c>
      <c r="E877" s="97" t="s">
        <v>266</v>
      </c>
      <c r="F877" s="122">
        <v>1</v>
      </c>
      <c r="G877" s="122">
        <v>0</v>
      </c>
      <c r="H877" s="122">
        <v>3</v>
      </c>
      <c r="I877" s="97"/>
      <c r="J877" s="97" t="s">
        <v>1329</v>
      </c>
      <c r="K877" s="97"/>
      <c r="L877" s="97" t="s">
        <v>1330</v>
      </c>
      <c r="M877" s="97" t="s">
        <v>1329</v>
      </c>
      <c r="N877" s="97" t="s">
        <v>297</v>
      </c>
      <c r="O877" s="97" t="s">
        <v>1331</v>
      </c>
      <c r="P877" s="97" t="s">
        <v>1332</v>
      </c>
      <c r="Q877" s="97"/>
      <c r="R877" s="124">
        <f t="shared" si="126"/>
        <v>0</v>
      </c>
      <c r="S877" s="124">
        <f t="shared" si="127"/>
        <v>0</v>
      </c>
      <c r="T877" s="124">
        <f t="shared" si="128"/>
        <v>0</v>
      </c>
      <c r="U877" s="124">
        <f t="shared" si="129"/>
        <v>1</v>
      </c>
      <c r="V877" s="124">
        <f t="shared" si="130"/>
        <v>0</v>
      </c>
      <c r="W877" s="124">
        <f t="shared" si="131"/>
        <v>0</v>
      </c>
      <c r="X877" s="124">
        <f t="shared" si="132"/>
        <v>0</v>
      </c>
      <c r="Y877" s="124">
        <f t="shared" si="133"/>
        <v>0</v>
      </c>
      <c r="Z877" s="124">
        <f t="shared" si="134"/>
        <v>0</v>
      </c>
      <c r="AA877" s="124">
        <f t="shared" si="135"/>
        <v>0</v>
      </c>
      <c r="AB877" s="124" t="str">
        <f t="shared" si="136"/>
        <v/>
      </c>
      <c r="AC877" s="124" t="str">
        <f t="shared" si="137"/>
        <v/>
      </c>
      <c r="AD877" s="124" t="str">
        <f t="shared" si="138"/>
        <v/>
      </c>
      <c r="AE877" s="124" t="str">
        <f t="shared" si="139"/>
        <v/>
      </c>
      <c r="AF877" s="97"/>
      <c r="AG877" s="97"/>
      <c r="AH877" s="97"/>
      <c r="AI877" s="97"/>
      <c r="AJ877" s="97"/>
      <c r="AK877" s="97"/>
      <c r="AM877" s="101">
        <v>1</v>
      </c>
    </row>
    <row r="878" spans="1:39" ht="15.75" customHeight="1" x14ac:dyDescent="0.25">
      <c r="A878" s="97" t="s">
        <v>188</v>
      </c>
      <c r="B878" s="97" t="s">
        <v>1369</v>
      </c>
      <c r="C878" s="97" t="s">
        <v>903</v>
      </c>
      <c r="D878" s="97" t="s">
        <v>301</v>
      </c>
      <c r="E878" s="97" t="s">
        <v>266</v>
      </c>
      <c r="F878" s="122">
        <v>2</v>
      </c>
      <c r="G878" s="122">
        <v>0</v>
      </c>
      <c r="H878" s="122">
        <v>2</v>
      </c>
      <c r="I878" s="97"/>
      <c r="J878" s="97" t="s">
        <v>903</v>
      </c>
      <c r="K878" s="97"/>
      <c r="L878" s="97" t="s">
        <v>1334</v>
      </c>
      <c r="M878" s="97" t="s">
        <v>903</v>
      </c>
      <c r="N878" s="97" t="s">
        <v>904</v>
      </c>
      <c r="O878" s="97" t="s">
        <v>906</v>
      </c>
      <c r="P878" s="97"/>
      <c r="Q878" s="97"/>
      <c r="R878" s="124">
        <f t="shared" si="126"/>
        <v>0</v>
      </c>
      <c r="S878" s="124">
        <f t="shared" si="127"/>
        <v>0</v>
      </c>
      <c r="T878" s="124">
        <f t="shared" si="128"/>
        <v>0</v>
      </c>
      <c r="U878" s="124">
        <f t="shared" si="129"/>
        <v>0</v>
      </c>
      <c r="V878" s="124">
        <f t="shared" si="130"/>
        <v>0</v>
      </c>
      <c r="W878" s="124">
        <f t="shared" si="131"/>
        <v>0</v>
      </c>
      <c r="X878" s="124">
        <f t="shared" si="132"/>
        <v>0</v>
      </c>
      <c r="Y878" s="124">
        <f t="shared" si="133"/>
        <v>0</v>
      </c>
      <c r="Z878" s="124">
        <f t="shared" si="134"/>
        <v>0</v>
      </c>
      <c r="AA878" s="124">
        <f t="shared" si="135"/>
        <v>0</v>
      </c>
      <c r="AB878" s="124" t="str">
        <f t="shared" si="136"/>
        <v/>
      </c>
      <c r="AC878" s="124" t="str">
        <f t="shared" si="137"/>
        <v/>
      </c>
      <c r="AD878" s="124" t="str">
        <f t="shared" si="138"/>
        <v/>
      </c>
      <c r="AE878" s="124" t="str">
        <f t="shared" si="139"/>
        <v/>
      </c>
      <c r="AF878" s="97"/>
      <c r="AG878" s="97"/>
      <c r="AH878" s="97"/>
      <c r="AI878" s="97"/>
      <c r="AJ878" s="97"/>
      <c r="AK878" s="97"/>
      <c r="AM878" s="101">
        <v>1</v>
      </c>
    </row>
    <row r="879" spans="1:39" ht="15.75" customHeight="1" x14ac:dyDescent="0.25">
      <c r="A879" s="97" t="s">
        <v>188</v>
      </c>
      <c r="B879" s="97" t="s">
        <v>1370</v>
      </c>
      <c r="C879" s="97" t="s">
        <v>388</v>
      </c>
      <c r="D879" s="97" t="s">
        <v>301</v>
      </c>
      <c r="E879" s="97" t="s">
        <v>266</v>
      </c>
      <c r="F879" s="122">
        <v>2</v>
      </c>
      <c r="G879" s="122">
        <v>0</v>
      </c>
      <c r="H879" s="122">
        <v>2</v>
      </c>
      <c r="I879" s="97"/>
      <c r="J879" s="97" t="s">
        <v>388</v>
      </c>
      <c r="K879" s="97"/>
      <c r="L879" s="97" t="s">
        <v>1085</v>
      </c>
      <c r="M879" s="97" t="s">
        <v>388</v>
      </c>
      <c r="N879" s="97" t="s">
        <v>389</v>
      </c>
      <c r="O879" s="97"/>
      <c r="P879" s="97"/>
      <c r="Q879" s="97"/>
      <c r="R879" s="124">
        <f t="shared" si="126"/>
        <v>0</v>
      </c>
      <c r="S879" s="124">
        <f t="shared" si="127"/>
        <v>0</v>
      </c>
      <c r="T879" s="124">
        <f t="shared" si="128"/>
        <v>0</v>
      </c>
      <c r="U879" s="124">
        <f t="shared" si="129"/>
        <v>0</v>
      </c>
      <c r="V879" s="124">
        <f t="shared" si="130"/>
        <v>0</v>
      </c>
      <c r="W879" s="124">
        <f t="shared" si="131"/>
        <v>0</v>
      </c>
      <c r="X879" s="124">
        <f t="shared" si="132"/>
        <v>0</v>
      </c>
      <c r="Y879" s="124">
        <f t="shared" si="133"/>
        <v>0</v>
      </c>
      <c r="Z879" s="124">
        <f t="shared" si="134"/>
        <v>0</v>
      </c>
      <c r="AA879" s="124">
        <f t="shared" si="135"/>
        <v>0</v>
      </c>
      <c r="AB879" s="124" t="str">
        <f t="shared" si="136"/>
        <v/>
      </c>
      <c r="AC879" s="124" t="str">
        <f t="shared" si="137"/>
        <v/>
      </c>
      <c r="AD879" s="124" t="str">
        <f t="shared" si="138"/>
        <v/>
      </c>
      <c r="AE879" s="124" t="str">
        <f t="shared" si="139"/>
        <v/>
      </c>
      <c r="AF879" s="97"/>
      <c r="AG879" s="97"/>
      <c r="AH879" s="97"/>
      <c r="AI879" s="97"/>
      <c r="AJ879" s="97"/>
      <c r="AK879" s="97"/>
      <c r="AM879" s="101">
        <v>1</v>
      </c>
    </row>
    <row r="880" spans="1:39" ht="15.75" customHeight="1" x14ac:dyDescent="0.25">
      <c r="A880" s="97" t="s">
        <v>188</v>
      </c>
      <c r="B880" s="97" t="s">
        <v>1371</v>
      </c>
      <c r="C880" s="97" t="s">
        <v>1337</v>
      </c>
      <c r="D880" s="97" t="s">
        <v>301</v>
      </c>
      <c r="E880" s="97" t="s">
        <v>266</v>
      </c>
      <c r="F880" s="122">
        <v>3</v>
      </c>
      <c r="G880" s="122">
        <v>0</v>
      </c>
      <c r="H880" s="122">
        <v>2</v>
      </c>
      <c r="I880" s="97"/>
      <c r="J880" s="97" t="s">
        <v>1337</v>
      </c>
      <c r="K880" s="97"/>
      <c r="L880" s="97" t="s">
        <v>1338</v>
      </c>
      <c r="M880" s="97" t="s">
        <v>1337</v>
      </c>
      <c r="N880" s="97" t="s">
        <v>1339</v>
      </c>
      <c r="O880" s="97" t="s">
        <v>1340</v>
      </c>
      <c r="P880" s="97" t="s">
        <v>1341</v>
      </c>
      <c r="Q880" s="97" t="s">
        <v>305</v>
      </c>
      <c r="R880" s="124">
        <f t="shared" si="126"/>
        <v>0</v>
      </c>
      <c r="S880" s="124">
        <f t="shared" si="127"/>
        <v>0</v>
      </c>
      <c r="T880" s="124">
        <f t="shared" si="128"/>
        <v>0</v>
      </c>
      <c r="U880" s="124">
        <f t="shared" si="129"/>
        <v>1</v>
      </c>
      <c r="V880" s="124">
        <f t="shared" si="130"/>
        <v>0</v>
      </c>
      <c r="W880" s="124">
        <f t="shared" si="131"/>
        <v>0</v>
      </c>
      <c r="X880" s="124">
        <f t="shared" si="132"/>
        <v>0</v>
      </c>
      <c r="Y880" s="124">
        <f t="shared" si="133"/>
        <v>0</v>
      </c>
      <c r="Z880" s="124">
        <f t="shared" si="134"/>
        <v>0</v>
      </c>
      <c r="AA880" s="124">
        <f t="shared" si="135"/>
        <v>0</v>
      </c>
      <c r="AB880" s="124" t="str">
        <f t="shared" si="136"/>
        <v/>
      </c>
      <c r="AC880" s="124" t="str">
        <f t="shared" si="137"/>
        <v/>
      </c>
      <c r="AD880" s="124" t="str">
        <f t="shared" si="138"/>
        <v/>
      </c>
      <c r="AE880" s="124" t="str">
        <f t="shared" si="139"/>
        <v/>
      </c>
      <c r="AF880" s="97"/>
      <c r="AG880" s="97"/>
      <c r="AH880" s="97"/>
      <c r="AI880" s="97"/>
      <c r="AJ880" s="97"/>
      <c r="AK880" s="97"/>
      <c r="AM880" s="101">
        <v>1</v>
      </c>
    </row>
    <row r="881" spans="1:39" ht="15.75" customHeight="1" x14ac:dyDescent="0.25">
      <c r="A881" s="97" t="s">
        <v>189</v>
      </c>
      <c r="B881" s="97" t="s">
        <v>1372</v>
      </c>
      <c r="C881" s="97" t="s">
        <v>1299</v>
      </c>
      <c r="D881" s="97" t="s">
        <v>265</v>
      </c>
      <c r="E881" s="97" t="s">
        <v>266</v>
      </c>
      <c r="F881" s="122">
        <v>1</v>
      </c>
      <c r="G881" s="122">
        <v>3</v>
      </c>
      <c r="H881" s="122">
        <v>0</v>
      </c>
      <c r="I881" s="97" t="s">
        <v>1299</v>
      </c>
      <c r="J881" s="97"/>
      <c r="K881" s="97" t="s">
        <v>1300</v>
      </c>
      <c r="L881" s="97"/>
      <c r="M881" s="97" t="s">
        <v>1299</v>
      </c>
      <c r="N881" s="97" t="s">
        <v>1301</v>
      </c>
      <c r="O881" s="97" t="s">
        <v>1302</v>
      </c>
      <c r="P881" s="97" t="s">
        <v>1303</v>
      </c>
      <c r="Q881" s="97" t="s">
        <v>1304</v>
      </c>
      <c r="R881" s="124">
        <f t="shared" ref="R881:R944" si="140">IF($A881="","",--AND($A881=$B$4,$E881="POS",OR($D881="COMMUN",$D881="PRO")))</f>
        <v>0</v>
      </c>
      <c r="S881" s="124">
        <f t="shared" ref="S881:S944" si="141">IF($A881="","",--AND($A881=$B$4,$E881="POS",OR($D881="COMMUN",$D881="CFA")))</f>
        <v>0</v>
      </c>
      <c r="T881" s="124">
        <f t="shared" ref="T881:T944" si="142">IF($R881="","",--OR(AND($M881&lt;&gt;"",ISNUMBER(SEARCH(LOWER($M881),LOWER($B$9)))),AND($N881&lt;&gt;"",ISNUMBER(SEARCH(LOWER($N881),LOWER($B$9)))),AND($O881&lt;&gt;"",ISNUMBER(SEARCH(LOWER($O881),LOWER($B$9)))),AND($P881&lt;&gt;"",ISNUMBER(SEARCH(LOWER($P881),LOWER($B$9)))),AND($Q881&lt;&gt;"",ISNUMBER(SEARCH(LOWER($Q881),LOWER($B$9))))))</f>
        <v>0</v>
      </c>
      <c r="U881" s="124">
        <f t="shared" ref="U881:U944" si="143">IF($R881="","",--OR(AND($M881&lt;&gt;"",ISNUMBER(SEARCH(LOWER($M881),LOWER($B$9&amp;" "&amp;$B$14)))),AND($N881&lt;&gt;"",ISNUMBER(SEARCH(LOWER($N881),LOWER($B$9&amp;" "&amp;$B$14)))),AND($O881&lt;&gt;"",ISNUMBER(SEARCH(LOWER($O881),LOWER($B$9&amp;" "&amp;$B$14)))),AND($P881&lt;&gt;"",ISNUMBER(SEARCH(LOWER($P881),LOWER($B$9&amp;" "&amp;$B$14)))),AND($Q881&lt;&gt;"",ISNUMBER(SEARCH(LOWER($Q881),LOWER($B$9&amp;" "&amp;$B$14))))))</f>
        <v>1</v>
      </c>
      <c r="V881" s="124">
        <f t="shared" ref="V881:V944" si="144">IF($S881="","",--OR(AND($M881&lt;&gt;"",ISNUMBER(SEARCH(LOWER($M881),LOWER($D$9)))),AND($N881&lt;&gt;"",ISNUMBER(SEARCH(LOWER($N881),LOWER($D$9)))),AND($O881&lt;&gt;"",ISNUMBER(SEARCH(LOWER($O881),LOWER($D$9)))),AND($P881&lt;&gt;"",ISNUMBER(SEARCH(LOWER($P881),LOWER($D$9)))),AND($Q881&lt;&gt;"",ISNUMBER(SEARCH(LOWER($Q881),LOWER($D$9))))))</f>
        <v>1</v>
      </c>
      <c r="W881" s="124">
        <f t="shared" ref="W881:W944" si="145">IF($S881="","",--OR(AND($M881&lt;&gt;"",ISNUMBER(SEARCH(LOWER($M881),LOWER($D$9&amp;" "&amp;$D$14)))),AND($N881&lt;&gt;"",ISNUMBER(SEARCH(LOWER($N881),LOWER($D$9&amp;" "&amp;$D$14)))),AND($O881&lt;&gt;"",ISNUMBER(SEARCH(LOWER($O881),LOWER($D$9&amp;" "&amp;$D$14)))),AND($P881&lt;&gt;"",ISNUMBER(SEARCH(LOWER($P881),LOWER($D$9&amp;" "&amp;$D$14)))),AND($Q881&lt;&gt;"",ISNUMBER(SEARCH(LOWER($Q881),LOWER($D$9&amp;" "&amp;$D$14))))))</f>
        <v>1</v>
      </c>
      <c r="X881" s="124">
        <f t="shared" ref="X881:X944" si="146">IF($R881="","",$R881*$T881*$G881)</f>
        <v>0</v>
      </c>
      <c r="Y881" s="124">
        <f t="shared" ref="Y881:Y944" si="147">IF($R881="","",$R881*$U881*$G881)</f>
        <v>0</v>
      </c>
      <c r="Z881" s="124">
        <f t="shared" ref="Z881:Z944" si="148">IF($S881="","",$S881*$V881*$H881)</f>
        <v>0</v>
      </c>
      <c r="AA881" s="124">
        <f t="shared" ref="AA881:AA944" si="149">IF($S881="","",$S881*$W881*$H881)</f>
        <v>0</v>
      </c>
      <c r="AB881" s="124" t="str">
        <f t="shared" ref="AB881:AB944" si="150">IF(AND($R881=1,$T881=0),$F881*10000+ROW(),"")</f>
        <v/>
      </c>
      <c r="AC881" s="124" t="str">
        <f t="shared" ref="AC881:AC944" si="151">IF(AND($R881=1,$U881=0),$F881*10000+ROW(),"")</f>
        <v/>
      </c>
      <c r="AD881" s="124" t="str">
        <f t="shared" ref="AD881:AD944" si="152">IF(AND($S881=1,$V881=0),$F881*10000+ROW(),"")</f>
        <v/>
      </c>
      <c r="AE881" s="124" t="str">
        <f t="shared" ref="AE881:AE944" si="153">IF(AND($S881=1,$W881=0),$F881*10000+ROW(),"")</f>
        <v/>
      </c>
      <c r="AF881" s="97"/>
      <c r="AG881" s="97"/>
      <c r="AH881" s="97"/>
      <c r="AI881" s="97"/>
      <c r="AJ881" s="97"/>
      <c r="AK881" s="97"/>
      <c r="AM881" s="101">
        <v>1</v>
      </c>
    </row>
    <row r="882" spans="1:39" ht="15.75" customHeight="1" x14ac:dyDescent="0.25">
      <c r="A882" s="97" t="s">
        <v>189</v>
      </c>
      <c r="B882" s="97" t="s">
        <v>1373</v>
      </c>
      <c r="C882" s="97" t="s">
        <v>1306</v>
      </c>
      <c r="D882" s="97" t="s">
        <v>265</v>
      </c>
      <c r="E882" s="97" t="s">
        <v>266</v>
      </c>
      <c r="F882" s="122">
        <v>1</v>
      </c>
      <c r="G882" s="122">
        <v>3</v>
      </c>
      <c r="H882" s="122">
        <v>0</v>
      </c>
      <c r="I882" s="97" t="s">
        <v>1306</v>
      </c>
      <c r="J882" s="97"/>
      <c r="K882" s="97" t="s">
        <v>1307</v>
      </c>
      <c r="L882" s="97"/>
      <c r="M882" s="97" t="s">
        <v>1306</v>
      </c>
      <c r="N882" s="97" t="s">
        <v>1308</v>
      </c>
      <c r="O882" s="97" t="s">
        <v>1235</v>
      </c>
      <c r="P882" s="97" t="s">
        <v>1236</v>
      </c>
      <c r="Q882" s="97" t="s">
        <v>660</v>
      </c>
      <c r="R882" s="124">
        <f t="shared" si="140"/>
        <v>0</v>
      </c>
      <c r="S882" s="124">
        <f t="shared" si="141"/>
        <v>0</v>
      </c>
      <c r="T882" s="124">
        <f t="shared" si="142"/>
        <v>0</v>
      </c>
      <c r="U882" s="124">
        <f t="shared" si="143"/>
        <v>0</v>
      </c>
      <c r="V882" s="124">
        <f t="shared" si="144"/>
        <v>0</v>
      </c>
      <c r="W882" s="124">
        <f t="shared" si="145"/>
        <v>0</v>
      </c>
      <c r="X882" s="124">
        <f t="shared" si="146"/>
        <v>0</v>
      </c>
      <c r="Y882" s="124">
        <f t="shared" si="147"/>
        <v>0</v>
      </c>
      <c r="Z882" s="124">
        <f t="shared" si="148"/>
        <v>0</v>
      </c>
      <c r="AA882" s="124">
        <f t="shared" si="149"/>
        <v>0</v>
      </c>
      <c r="AB882" s="124" t="str">
        <f t="shared" si="150"/>
        <v/>
      </c>
      <c r="AC882" s="124" t="str">
        <f t="shared" si="151"/>
        <v/>
      </c>
      <c r="AD882" s="124" t="str">
        <f t="shared" si="152"/>
        <v/>
      </c>
      <c r="AE882" s="124" t="str">
        <f t="shared" si="153"/>
        <v/>
      </c>
      <c r="AF882" s="97"/>
      <c r="AG882" s="97"/>
      <c r="AH882" s="97"/>
      <c r="AI882" s="97"/>
      <c r="AJ882" s="97"/>
      <c r="AK882" s="97"/>
      <c r="AM882" s="101">
        <v>1</v>
      </c>
    </row>
    <row r="883" spans="1:39" ht="15.75" customHeight="1" x14ac:dyDescent="0.25">
      <c r="A883" s="97" t="s">
        <v>189</v>
      </c>
      <c r="B883" s="97" t="s">
        <v>1374</v>
      </c>
      <c r="C883" s="97" t="s">
        <v>1310</v>
      </c>
      <c r="D883" s="97" t="s">
        <v>265</v>
      </c>
      <c r="E883" s="97" t="s">
        <v>266</v>
      </c>
      <c r="F883" s="122">
        <v>2</v>
      </c>
      <c r="G883" s="122">
        <v>2</v>
      </c>
      <c r="H883" s="122">
        <v>0</v>
      </c>
      <c r="I883" s="97" t="s">
        <v>1310</v>
      </c>
      <c r="J883" s="97"/>
      <c r="K883" s="97" t="s">
        <v>1311</v>
      </c>
      <c r="L883" s="97"/>
      <c r="M883" s="97" t="s">
        <v>1310</v>
      </c>
      <c r="N883" s="97" t="s">
        <v>1312</v>
      </c>
      <c r="O883" s="97" t="s">
        <v>297</v>
      </c>
      <c r="P883" s="97" t="s">
        <v>1313</v>
      </c>
      <c r="Q883" s="97"/>
      <c r="R883" s="124">
        <f t="shared" si="140"/>
        <v>0</v>
      </c>
      <c r="S883" s="124">
        <f t="shared" si="141"/>
        <v>0</v>
      </c>
      <c r="T883" s="124">
        <f t="shared" si="142"/>
        <v>0</v>
      </c>
      <c r="U883" s="124">
        <f t="shared" si="143"/>
        <v>1</v>
      </c>
      <c r="V883" s="124">
        <f t="shared" si="144"/>
        <v>0</v>
      </c>
      <c r="W883" s="124">
        <f t="shared" si="145"/>
        <v>0</v>
      </c>
      <c r="X883" s="124">
        <f t="shared" si="146"/>
        <v>0</v>
      </c>
      <c r="Y883" s="124">
        <f t="shared" si="147"/>
        <v>0</v>
      </c>
      <c r="Z883" s="124">
        <f t="shared" si="148"/>
        <v>0</v>
      </c>
      <c r="AA883" s="124">
        <f t="shared" si="149"/>
        <v>0</v>
      </c>
      <c r="AB883" s="124" t="str">
        <f t="shared" si="150"/>
        <v/>
      </c>
      <c r="AC883" s="124" t="str">
        <f t="shared" si="151"/>
        <v/>
      </c>
      <c r="AD883" s="124" t="str">
        <f t="shared" si="152"/>
        <v/>
      </c>
      <c r="AE883" s="124" t="str">
        <f t="shared" si="153"/>
        <v/>
      </c>
      <c r="AF883" s="97"/>
      <c r="AG883" s="97"/>
      <c r="AH883" s="97"/>
      <c r="AI883" s="97"/>
      <c r="AJ883" s="97"/>
      <c r="AK883" s="97"/>
      <c r="AM883" s="101">
        <v>1</v>
      </c>
    </row>
    <row r="884" spans="1:39" ht="15.75" customHeight="1" x14ac:dyDescent="0.25">
      <c r="A884" s="97" t="s">
        <v>189</v>
      </c>
      <c r="B884" s="97" t="s">
        <v>1375</v>
      </c>
      <c r="C884" s="97" t="s">
        <v>1315</v>
      </c>
      <c r="D884" s="97" t="s">
        <v>265</v>
      </c>
      <c r="E884" s="97" t="s">
        <v>266</v>
      </c>
      <c r="F884" s="122">
        <v>2</v>
      </c>
      <c r="G884" s="122">
        <v>2</v>
      </c>
      <c r="H884" s="122">
        <v>0</v>
      </c>
      <c r="I884" s="97" t="s">
        <v>1315</v>
      </c>
      <c r="J884" s="97"/>
      <c r="K884" s="97" t="s">
        <v>1316</v>
      </c>
      <c r="L884" s="97"/>
      <c r="M884" s="97" t="s">
        <v>1315</v>
      </c>
      <c r="N884" s="97" t="s">
        <v>903</v>
      </c>
      <c r="O884" s="97" t="s">
        <v>904</v>
      </c>
      <c r="P884" s="97" t="s">
        <v>1317</v>
      </c>
      <c r="Q884" s="97" t="s">
        <v>906</v>
      </c>
      <c r="R884" s="124">
        <f t="shared" si="140"/>
        <v>0</v>
      </c>
      <c r="S884" s="124">
        <f t="shared" si="141"/>
        <v>0</v>
      </c>
      <c r="T884" s="124">
        <f t="shared" si="142"/>
        <v>0</v>
      </c>
      <c r="U884" s="124">
        <f t="shared" si="143"/>
        <v>0</v>
      </c>
      <c r="V884" s="124">
        <f t="shared" si="144"/>
        <v>1</v>
      </c>
      <c r="W884" s="124">
        <f t="shared" si="145"/>
        <v>1</v>
      </c>
      <c r="X884" s="124">
        <f t="shared" si="146"/>
        <v>0</v>
      </c>
      <c r="Y884" s="124">
        <f t="shared" si="147"/>
        <v>0</v>
      </c>
      <c r="Z884" s="124">
        <f t="shared" si="148"/>
        <v>0</v>
      </c>
      <c r="AA884" s="124">
        <f t="shared" si="149"/>
        <v>0</v>
      </c>
      <c r="AB884" s="124" t="str">
        <f t="shared" si="150"/>
        <v/>
      </c>
      <c r="AC884" s="124" t="str">
        <f t="shared" si="151"/>
        <v/>
      </c>
      <c r="AD884" s="124" t="str">
        <f t="shared" si="152"/>
        <v/>
      </c>
      <c r="AE884" s="124" t="str">
        <f t="shared" si="153"/>
        <v/>
      </c>
      <c r="AF884" s="97"/>
      <c r="AG884" s="97"/>
      <c r="AH884" s="97"/>
      <c r="AI884" s="97"/>
      <c r="AJ884" s="97"/>
      <c r="AK884" s="97"/>
      <c r="AM884" s="101">
        <v>1</v>
      </c>
    </row>
    <row r="885" spans="1:39" ht="15.75" customHeight="1" x14ac:dyDescent="0.25">
      <c r="A885" s="97" t="s">
        <v>189</v>
      </c>
      <c r="B885" s="97" t="s">
        <v>1376</v>
      </c>
      <c r="C885" s="97" t="s">
        <v>1319</v>
      </c>
      <c r="D885" s="97" t="s">
        <v>265</v>
      </c>
      <c r="E885" s="97" t="s">
        <v>266</v>
      </c>
      <c r="F885" s="122">
        <v>3</v>
      </c>
      <c r="G885" s="122">
        <v>2</v>
      </c>
      <c r="H885" s="122">
        <v>0</v>
      </c>
      <c r="I885" s="97" t="s">
        <v>1319</v>
      </c>
      <c r="J885" s="97"/>
      <c r="K885" s="97" t="s">
        <v>1320</v>
      </c>
      <c r="L885" s="97"/>
      <c r="M885" s="97" t="s">
        <v>1319</v>
      </c>
      <c r="N885" s="97" t="s">
        <v>1321</v>
      </c>
      <c r="O885" s="97" t="s">
        <v>1322</v>
      </c>
      <c r="P885" s="97" t="s">
        <v>388</v>
      </c>
      <c r="Q885" s="97" t="s">
        <v>1323</v>
      </c>
      <c r="R885" s="124">
        <f t="shared" si="140"/>
        <v>0</v>
      </c>
      <c r="S885" s="124">
        <f t="shared" si="141"/>
        <v>0</v>
      </c>
      <c r="T885" s="124">
        <f t="shared" si="142"/>
        <v>0</v>
      </c>
      <c r="U885" s="124">
        <f t="shared" si="143"/>
        <v>1</v>
      </c>
      <c r="V885" s="124">
        <f t="shared" si="144"/>
        <v>0</v>
      </c>
      <c r="W885" s="124">
        <f t="shared" si="145"/>
        <v>0</v>
      </c>
      <c r="X885" s="124">
        <f t="shared" si="146"/>
        <v>0</v>
      </c>
      <c r="Y885" s="124">
        <f t="shared" si="147"/>
        <v>0</v>
      </c>
      <c r="Z885" s="124">
        <f t="shared" si="148"/>
        <v>0</v>
      </c>
      <c r="AA885" s="124">
        <f t="shared" si="149"/>
        <v>0</v>
      </c>
      <c r="AB885" s="124" t="str">
        <f t="shared" si="150"/>
        <v/>
      </c>
      <c r="AC885" s="124" t="str">
        <f t="shared" si="151"/>
        <v/>
      </c>
      <c r="AD885" s="124" t="str">
        <f t="shared" si="152"/>
        <v/>
      </c>
      <c r="AE885" s="124" t="str">
        <f t="shared" si="153"/>
        <v/>
      </c>
      <c r="AF885" s="97"/>
      <c r="AG885" s="97"/>
      <c r="AH885" s="97"/>
      <c r="AI885" s="97"/>
      <c r="AJ885" s="97"/>
      <c r="AK885" s="97"/>
      <c r="AM885" s="101">
        <v>1</v>
      </c>
    </row>
    <row r="886" spans="1:39" ht="15.75" customHeight="1" x14ac:dyDescent="0.25">
      <c r="A886" s="97" t="s">
        <v>189</v>
      </c>
      <c r="B886" s="97" t="s">
        <v>1377</v>
      </c>
      <c r="C886" s="97" t="s">
        <v>1325</v>
      </c>
      <c r="D886" s="97" t="s">
        <v>301</v>
      </c>
      <c r="E886" s="97" t="s">
        <v>266</v>
      </c>
      <c r="F886" s="122">
        <v>1</v>
      </c>
      <c r="G886" s="122">
        <v>0</v>
      </c>
      <c r="H886" s="122">
        <v>3</v>
      </c>
      <c r="I886" s="97"/>
      <c r="J886" s="97" t="s">
        <v>1325</v>
      </c>
      <c r="K886" s="97"/>
      <c r="L886" s="97" t="s">
        <v>1326</v>
      </c>
      <c r="M886" s="97" t="s">
        <v>1253</v>
      </c>
      <c r="N886" s="97" t="s">
        <v>1327</v>
      </c>
      <c r="O886" s="97" t="s">
        <v>304</v>
      </c>
      <c r="P886" s="97" t="s">
        <v>1304</v>
      </c>
      <c r="Q886" s="97"/>
      <c r="R886" s="124">
        <f t="shared" si="140"/>
        <v>0</v>
      </c>
      <c r="S886" s="124">
        <f t="shared" si="141"/>
        <v>0</v>
      </c>
      <c r="T886" s="124">
        <f t="shared" si="142"/>
        <v>0</v>
      </c>
      <c r="U886" s="124">
        <f t="shared" si="143"/>
        <v>1</v>
      </c>
      <c r="V886" s="124">
        <f t="shared" si="144"/>
        <v>0</v>
      </c>
      <c r="W886" s="124">
        <f t="shared" si="145"/>
        <v>0</v>
      </c>
      <c r="X886" s="124">
        <f t="shared" si="146"/>
        <v>0</v>
      </c>
      <c r="Y886" s="124">
        <f t="shared" si="147"/>
        <v>0</v>
      </c>
      <c r="Z886" s="124">
        <f t="shared" si="148"/>
        <v>0</v>
      </c>
      <c r="AA886" s="124">
        <f t="shared" si="149"/>
        <v>0</v>
      </c>
      <c r="AB886" s="124" t="str">
        <f t="shared" si="150"/>
        <v/>
      </c>
      <c r="AC886" s="124" t="str">
        <f t="shared" si="151"/>
        <v/>
      </c>
      <c r="AD886" s="124" t="str">
        <f t="shared" si="152"/>
        <v/>
      </c>
      <c r="AE886" s="124" t="str">
        <f t="shared" si="153"/>
        <v/>
      </c>
      <c r="AF886" s="97"/>
      <c r="AG886" s="97"/>
      <c r="AH886" s="97"/>
      <c r="AI886" s="97"/>
      <c r="AJ886" s="97"/>
      <c r="AK886" s="97"/>
      <c r="AM886" s="101">
        <v>1</v>
      </c>
    </row>
    <row r="887" spans="1:39" ht="15.75" customHeight="1" x14ac:dyDescent="0.25">
      <c r="A887" s="97" t="s">
        <v>189</v>
      </c>
      <c r="B887" s="97" t="s">
        <v>1378</v>
      </c>
      <c r="C887" s="97" t="s">
        <v>1329</v>
      </c>
      <c r="D887" s="97" t="s">
        <v>301</v>
      </c>
      <c r="E887" s="97" t="s">
        <v>266</v>
      </c>
      <c r="F887" s="122">
        <v>1</v>
      </c>
      <c r="G887" s="122">
        <v>0</v>
      </c>
      <c r="H887" s="122">
        <v>3</v>
      </c>
      <c r="I887" s="97"/>
      <c r="J887" s="97" t="s">
        <v>1329</v>
      </c>
      <c r="K887" s="97"/>
      <c r="L887" s="97" t="s">
        <v>1330</v>
      </c>
      <c r="M887" s="97" t="s">
        <v>1329</v>
      </c>
      <c r="N887" s="97" t="s">
        <v>297</v>
      </c>
      <c r="O887" s="97" t="s">
        <v>1331</v>
      </c>
      <c r="P887" s="97" t="s">
        <v>1332</v>
      </c>
      <c r="Q887" s="97"/>
      <c r="R887" s="124">
        <f t="shared" si="140"/>
        <v>0</v>
      </c>
      <c r="S887" s="124">
        <f t="shared" si="141"/>
        <v>0</v>
      </c>
      <c r="T887" s="124">
        <f t="shared" si="142"/>
        <v>0</v>
      </c>
      <c r="U887" s="124">
        <f t="shared" si="143"/>
        <v>1</v>
      </c>
      <c r="V887" s="124">
        <f t="shared" si="144"/>
        <v>0</v>
      </c>
      <c r="W887" s="124">
        <f t="shared" si="145"/>
        <v>0</v>
      </c>
      <c r="X887" s="124">
        <f t="shared" si="146"/>
        <v>0</v>
      </c>
      <c r="Y887" s="124">
        <f t="shared" si="147"/>
        <v>0</v>
      </c>
      <c r="Z887" s="124">
        <f t="shared" si="148"/>
        <v>0</v>
      </c>
      <c r="AA887" s="124">
        <f t="shared" si="149"/>
        <v>0</v>
      </c>
      <c r="AB887" s="124" t="str">
        <f t="shared" si="150"/>
        <v/>
      </c>
      <c r="AC887" s="124" t="str">
        <f t="shared" si="151"/>
        <v/>
      </c>
      <c r="AD887" s="124" t="str">
        <f t="shared" si="152"/>
        <v/>
      </c>
      <c r="AE887" s="124" t="str">
        <f t="shared" si="153"/>
        <v/>
      </c>
      <c r="AF887" s="97"/>
      <c r="AG887" s="97"/>
      <c r="AH887" s="97"/>
      <c r="AI887" s="97"/>
      <c r="AJ887" s="97"/>
      <c r="AK887" s="97"/>
      <c r="AM887" s="101">
        <v>1</v>
      </c>
    </row>
    <row r="888" spans="1:39" ht="15.75" customHeight="1" x14ac:dyDescent="0.25">
      <c r="A888" s="97" t="s">
        <v>189</v>
      </c>
      <c r="B888" s="97" t="s">
        <v>1379</v>
      </c>
      <c r="C888" s="97" t="s">
        <v>903</v>
      </c>
      <c r="D888" s="97" t="s">
        <v>301</v>
      </c>
      <c r="E888" s="97" t="s">
        <v>266</v>
      </c>
      <c r="F888" s="122">
        <v>2</v>
      </c>
      <c r="G888" s="122">
        <v>0</v>
      </c>
      <c r="H888" s="122">
        <v>2</v>
      </c>
      <c r="I888" s="97"/>
      <c r="J888" s="97" t="s">
        <v>903</v>
      </c>
      <c r="K888" s="97"/>
      <c r="L888" s="97" t="s">
        <v>1334</v>
      </c>
      <c r="M888" s="97" t="s">
        <v>903</v>
      </c>
      <c r="N888" s="97" t="s">
        <v>904</v>
      </c>
      <c r="O888" s="97" t="s">
        <v>906</v>
      </c>
      <c r="P888" s="97"/>
      <c r="Q888" s="97"/>
      <c r="R888" s="124">
        <f t="shared" si="140"/>
        <v>0</v>
      </c>
      <c r="S888" s="124">
        <f t="shared" si="141"/>
        <v>0</v>
      </c>
      <c r="T888" s="124">
        <f t="shared" si="142"/>
        <v>0</v>
      </c>
      <c r="U888" s="124">
        <f t="shared" si="143"/>
        <v>0</v>
      </c>
      <c r="V888" s="124">
        <f t="shared" si="144"/>
        <v>0</v>
      </c>
      <c r="W888" s="124">
        <f t="shared" si="145"/>
        <v>0</v>
      </c>
      <c r="X888" s="124">
        <f t="shared" si="146"/>
        <v>0</v>
      </c>
      <c r="Y888" s="124">
        <f t="shared" si="147"/>
        <v>0</v>
      </c>
      <c r="Z888" s="124">
        <f t="shared" si="148"/>
        <v>0</v>
      </c>
      <c r="AA888" s="124">
        <f t="shared" si="149"/>
        <v>0</v>
      </c>
      <c r="AB888" s="124" t="str">
        <f t="shared" si="150"/>
        <v/>
      </c>
      <c r="AC888" s="124" t="str">
        <f t="shared" si="151"/>
        <v/>
      </c>
      <c r="AD888" s="124" t="str">
        <f t="shared" si="152"/>
        <v/>
      </c>
      <c r="AE888" s="124" t="str">
        <f t="shared" si="153"/>
        <v/>
      </c>
      <c r="AF888" s="97"/>
      <c r="AG888" s="97"/>
      <c r="AH888" s="97"/>
      <c r="AI888" s="97"/>
      <c r="AJ888" s="97"/>
      <c r="AK888" s="97"/>
      <c r="AM888" s="101">
        <v>1</v>
      </c>
    </row>
    <row r="889" spans="1:39" ht="15.75" customHeight="1" x14ac:dyDescent="0.25">
      <c r="A889" s="97" t="s">
        <v>189</v>
      </c>
      <c r="B889" s="97" t="s">
        <v>1380</v>
      </c>
      <c r="C889" s="97" t="s">
        <v>388</v>
      </c>
      <c r="D889" s="97" t="s">
        <v>301</v>
      </c>
      <c r="E889" s="97" t="s">
        <v>266</v>
      </c>
      <c r="F889" s="122">
        <v>2</v>
      </c>
      <c r="G889" s="122">
        <v>0</v>
      </c>
      <c r="H889" s="122">
        <v>2</v>
      </c>
      <c r="I889" s="97"/>
      <c r="J889" s="97" t="s">
        <v>388</v>
      </c>
      <c r="K889" s="97"/>
      <c r="L889" s="97" t="s">
        <v>1085</v>
      </c>
      <c r="M889" s="97" t="s">
        <v>388</v>
      </c>
      <c r="N889" s="97" t="s">
        <v>389</v>
      </c>
      <c r="O889" s="97"/>
      <c r="P889" s="97"/>
      <c r="Q889" s="97"/>
      <c r="R889" s="124">
        <f t="shared" si="140"/>
        <v>0</v>
      </c>
      <c r="S889" s="124">
        <f t="shared" si="141"/>
        <v>0</v>
      </c>
      <c r="T889" s="124">
        <f t="shared" si="142"/>
        <v>0</v>
      </c>
      <c r="U889" s="124">
        <f t="shared" si="143"/>
        <v>0</v>
      </c>
      <c r="V889" s="124">
        <f t="shared" si="144"/>
        <v>0</v>
      </c>
      <c r="W889" s="124">
        <f t="shared" si="145"/>
        <v>0</v>
      </c>
      <c r="X889" s="124">
        <f t="shared" si="146"/>
        <v>0</v>
      </c>
      <c r="Y889" s="124">
        <f t="shared" si="147"/>
        <v>0</v>
      </c>
      <c r="Z889" s="124">
        <f t="shared" si="148"/>
        <v>0</v>
      </c>
      <c r="AA889" s="124">
        <f t="shared" si="149"/>
        <v>0</v>
      </c>
      <c r="AB889" s="124" t="str">
        <f t="shared" si="150"/>
        <v/>
      </c>
      <c r="AC889" s="124" t="str">
        <f t="shared" si="151"/>
        <v/>
      </c>
      <c r="AD889" s="124" t="str">
        <f t="shared" si="152"/>
        <v/>
      </c>
      <c r="AE889" s="124" t="str">
        <f t="shared" si="153"/>
        <v/>
      </c>
      <c r="AF889" s="97"/>
      <c r="AG889" s="97"/>
      <c r="AH889" s="97"/>
      <c r="AI889" s="97"/>
      <c r="AJ889" s="97"/>
      <c r="AK889" s="97"/>
      <c r="AM889" s="101">
        <v>1</v>
      </c>
    </row>
    <row r="890" spans="1:39" ht="15.75" customHeight="1" x14ac:dyDescent="0.25">
      <c r="A890" s="97" t="s">
        <v>189</v>
      </c>
      <c r="B890" s="97" t="s">
        <v>1381</v>
      </c>
      <c r="C890" s="97" t="s">
        <v>1337</v>
      </c>
      <c r="D890" s="97" t="s">
        <v>301</v>
      </c>
      <c r="E890" s="97" t="s">
        <v>266</v>
      </c>
      <c r="F890" s="122">
        <v>3</v>
      </c>
      <c r="G890" s="122">
        <v>0</v>
      </c>
      <c r="H890" s="122">
        <v>2</v>
      </c>
      <c r="I890" s="97"/>
      <c r="J890" s="97" t="s">
        <v>1337</v>
      </c>
      <c r="K890" s="97"/>
      <c r="L890" s="97" t="s">
        <v>1338</v>
      </c>
      <c r="M890" s="97" t="s">
        <v>1337</v>
      </c>
      <c r="N890" s="97" t="s">
        <v>1339</v>
      </c>
      <c r="O890" s="97" t="s">
        <v>1340</v>
      </c>
      <c r="P890" s="97" t="s">
        <v>1341</v>
      </c>
      <c r="Q890" s="97" t="s">
        <v>305</v>
      </c>
      <c r="R890" s="124">
        <f t="shared" si="140"/>
        <v>0</v>
      </c>
      <c r="S890" s="124">
        <f t="shared" si="141"/>
        <v>0</v>
      </c>
      <c r="T890" s="124">
        <f t="shared" si="142"/>
        <v>0</v>
      </c>
      <c r="U890" s="124">
        <f t="shared" si="143"/>
        <v>1</v>
      </c>
      <c r="V890" s="124">
        <f t="shared" si="144"/>
        <v>0</v>
      </c>
      <c r="W890" s="124">
        <f t="shared" si="145"/>
        <v>0</v>
      </c>
      <c r="X890" s="124">
        <f t="shared" si="146"/>
        <v>0</v>
      </c>
      <c r="Y890" s="124">
        <f t="shared" si="147"/>
        <v>0</v>
      </c>
      <c r="Z890" s="124">
        <f t="shared" si="148"/>
        <v>0</v>
      </c>
      <c r="AA890" s="124">
        <f t="shared" si="149"/>
        <v>0</v>
      </c>
      <c r="AB890" s="124" t="str">
        <f t="shared" si="150"/>
        <v/>
      </c>
      <c r="AC890" s="124" t="str">
        <f t="shared" si="151"/>
        <v/>
      </c>
      <c r="AD890" s="124" t="str">
        <f t="shared" si="152"/>
        <v/>
      </c>
      <c r="AE890" s="124" t="str">
        <f t="shared" si="153"/>
        <v/>
      </c>
      <c r="AF890" s="97"/>
      <c r="AG890" s="97"/>
      <c r="AH890" s="97"/>
      <c r="AI890" s="97"/>
      <c r="AJ890" s="97"/>
      <c r="AK890" s="97"/>
      <c r="AM890" s="101">
        <v>1</v>
      </c>
    </row>
    <row r="891" spans="1:39" ht="15.75" customHeight="1" x14ac:dyDescent="0.25">
      <c r="A891" s="97" t="s">
        <v>190</v>
      </c>
      <c r="B891" s="97" t="s">
        <v>1382</v>
      </c>
      <c r="C891" s="97" t="s">
        <v>1383</v>
      </c>
      <c r="D891" s="97" t="s">
        <v>265</v>
      </c>
      <c r="E891" s="97" t="s">
        <v>266</v>
      </c>
      <c r="F891" s="122">
        <v>1</v>
      </c>
      <c r="G891" s="122">
        <v>3</v>
      </c>
      <c r="H891" s="122">
        <v>0</v>
      </c>
      <c r="I891" s="97" t="s">
        <v>1383</v>
      </c>
      <c r="J891" s="97"/>
      <c r="K891" s="97" t="s">
        <v>1384</v>
      </c>
      <c r="L891" s="97"/>
      <c r="M891" s="97" t="s">
        <v>1383</v>
      </c>
      <c r="N891" s="97" t="s">
        <v>1385</v>
      </c>
      <c r="O891" s="97" t="s">
        <v>1386</v>
      </c>
      <c r="P891" s="97"/>
      <c r="Q891" s="97"/>
      <c r="R891" s="124">
        <f t="shared" si="140"/>
        <v>0</v>
      </c>
      <c r="S891" s="124">
        <f t="shared" si="141"/>
        <v>0</v>
      </c>
      <c r="T891" s="124">
        <f t="shared" si="142"/>
        <v>0</v>
      </c>
      <c r="U891" s="124">
        <f t="shared" si="143"/>
        <v>0</v>
      </c>
      <c r="V891" s="124">
        <f t="shared" si="144"/>
        <v>0</v>
      </c>
      <c r="W891" s="124">
        <f t="shared" si="145"/>
        <v>0</v>
      </c>
      <c r="X891" s="124">
        <f t="shared" si="146"/>
        <v>0</v>
      </c>
      <c r="Y891" s="124">
        <f t="shared" si="147"/>
        <v>0</v>
      </c>
      <c r="Z891" s="124">
        <f t="shared" si="148"/>
        <v>0</v>
      </c>
      <c r="AA891" s="124">
        <f t="shared" si="149"/>
        <v>0</v>
      </c>
      <c r="AB891" s="124" t="str">
        <f t="shared" si="150"/>
        <v/>
      </c>
      <c r="AC891" s="124" t="str">
        <f t="shared" si="151"/>
        <v/>
      </c>
      <c r="AD891" s="124" t="str">
        <f t="shared" si="152"/>
        <v/>
      </c>
      <c r="AE891" s="124" t="str">
        <f t="shared" si="153"/>
        <v/>
      </c>
      <c r="AF891" s="97"/>
      <c r="AG891" s="97"/>
      <c r="AH891" s="97"/>
      <c r="AI891" s="97"/>
      <c r="AJ891" s="97"/>
      <c r="AK891" s="97"/>
      <c r="AM891" s="101">
        <v>1</v>
      </c>
    </row>
    <row r="892" spans="1:39" ht="15.75" customHeight="1" x14ac:dyDescent="0.25">
      <c r="A892" s="97" t="s">
        <v>190</v>
      </c>
      <c r="B892" s="97" t="s">
        <v>1387</v>
      </c>
      <c r="C892" s="97" t="s">
        <v>1241</v>
      </c>
      <c r="D892" s="97" t="s">
        <v>265</v>
      </c>
      <c r="E892" s="97" t="s">
        <v>266</v>
      </c>
      <c r="F892" s="122">
        <v>1</v>
      </c>
      <c r="G892" s="122">
        <v>3</v>
      </c>
      <c r="H892" s="122">
        <v>0</v>
      </c>
      <c r="I892" s="97" t="s">
        <v>1241</v>
      </c>
      <c r="J892" s="97"/>
      <c r="K892" s="97" t="s">
        <v>1388</v>
      </c>
      <c r="L892" s="97"/>
      <c r="M892" s="97" t="s">
        <v>1241</v>
      </c>
      <c r="N892" s="97"/>
      <c r="O892" s="97"/>
      <c r="P892" s="97"/>
      <c r="Q892" s="97"/>
      <c r="R892" s="124">
        <f t="shared" si="140"/>
        <v>0</v>
      </c>
      <c r="S892" s="124">
        <f t="shared" si="141"/>
        <v>0</v>
      </c>
      <c r="T892" s="124">
        <f t="shared" si="142"/>
        <v>0</v>
      </c>
      <c r="U892" s="124">
        <f t="shared" si="143"/>
        <v>0</v>
      </c>
      <c r="V892" s="124">
        <f t="shared" si="144"/>
        <v>0</v>
      </c>
      <c r="W892" s="124">
        <f t="shared" si="145"/>
        <v>1</v>
      </c>
      <c r="X892" s="124">
        <f t="shared" si="146"/>
        <v>0</v>
      </c>
      <c r="Y892" s="124">
        <f t="shared" si="147"/>
        <v>0</v>
      </c>
      <c r="Z892" s="124">
        <f t="shared" si="148"/>
        <v>0</v>
      </c>
      <c r="AA892" s="124">
        <f t="shared" si="149"/>
        <v>0</v>
      </c>
      <c r="AB892" s="124" t="str">
        <f t="shared" si="150"/>
        <v/>
      </c>
      <c r="AC892" s="124" t="str">
        <f t="shared" si="151"/>
        <v/>
      </c>
      <c r="AD892" s="124" t="str">
        <f t="shared" si="152"/>
        <v/>
      </c>
      <c r="AE892" s="124" t="str">
        <f t="shared" si="153"/>
        <v/>
      </c>
      <c r="AF892" s="97"/>
      <c r="AG892" s="97"/>
      <c r="AH892" s="97"/>
      <c r="AI892" s="97"/>
      <c r="AJ892" s="97"/>
      <c r="AK892" s="97"/>
      <c r="AM892" s="101">
        <v>1</v>
      </c>
    </row>
    <row r="893" spans="1:39" ht="15.75" customHeight="1" x14ac:dyDescent="0.25">
      <c r="A893" s="97" t="s">
        <v>190</v>
      </c>
      <c r="B893" s="97" t="s">
        <v>1389</v>
      </c>
      <c r="C893" s="97" t="s">
        <v>1390</v>
      </c>
      <c r="D893" s="97" t="s">
        <v>265</v>
      </c>
      <c r="E893" s="97" t="s">
        <v>266</v>
      </c>
      <c r="F893" s="122">
        <v>2</v>
      </c>
      <c r="G893" s="122">
        <v>2</v>
      </c>
      <c r="H893" s="122">
        <v>0</v>
      </c>
      <c r="I893" s="97" t="s">
        <v>1390</v>
      </c>
      <c r="J893" s="97"/>
      <c r="K893" s="97" t="s">
        <v>1391</v>
      </c>
      <c r="L893" s="97"/>
      <c r="M893" s="97" t="s">
        <v>1390</v>
      </c>
      <c r="N893" s="97" t="s">
        <v>1392</v>
      </c>
      <c r="O893" s="97" t="s">
        <v>1393</v>
      </c>
      <c r="P893" s="97" t="s">
        <v>1394</v>
      </c>
      <c r="Q893" s="97" t="s">
        <v>1395</v>
      </c>
      <c r="R893" s="124">
        <f t="shared" si="140"/>
        <v>0</v>
      </c>
      <c r="S893" s="124">
        <f t="shared" si="141"/>
        <v>0</v>
      </c>
      <c r="T893" s="124">
        <f t="shared" si="142"/>
        <v>0</v>
      </c>
      <c r="U893" s="124">
        <f t="shared" si="143"/>
        <v>0</v>
      </c>
      <c r="V893" s="124">
        <f t="shared" si="144"/>
        <v>0</v>
      </c>
      <c r="W893" s="124">
        <f t="shared" si="145"/>
        <v>0</v>
      </c>
      <c r="X893" s="124">
        <f t="shared" si="146"/>
        <v>0</v>
      </c>
      <c r="Y893" s="124">
        <f t="shared" si="147"/>
        <v>0</v>
      </c>
      <c r="Z893" s="124">
        <f t="shared" si="148"/>
        <v>0</v>
      </c>
      <c r="AA893" s="124">
        <f t="shared" si="149"/>
        <v>0</v>
      </c>
      <c r="AB893" s="124" t="str">
        <f t="shared" si="150"/>
        <v/>
      </c>
      <c r="AC893" s="124" t="str">
        <f t="shared" si="151"/>
        <v/>
      </c>
      <c r="AD893" s="124" t="str">
        <f t="shared" si="152"/>
        <v/>
      </c>
      <c r="AE893" s="124" t="str">
        <f t="shared" si="153"/>
        <v/>
      </c>
      <c r="AF893" s="97"/>
      <c r="AG893" s="97"/>
      <c r="AH893" s="97"/>
      <c r="AI893" s="97"/>
      <c r="AJ893" s="97"/>
      <c r="AK893" s="97"/>
      <c r="AM893" s="101">
        <v>1</v>
      </c>
    </row>
    <row r="894" spans="1:39" ht="15.75" customHeight="1" x14ac:dyDescent="0.25">
      <c r="A894" s="97" t="s">
        <v>190</v>
      </c>
      <c r="B894" s="97" t="s">
        <v>1396</v>
      </c>
      <c r="C894" s="97" t="s">
        <v>1397</v>
      </c>
      <c r="D894" s="97" t="s">
        <v>265</v>
      </c>
      <c r="E894" s="97" t="s">
        <v>266</v>
      </c>
      <c r="F894" s="122">
        <v>2</v>
      </c>
      <c r="G894" s="122">
        <v>2</v>
      </c>
      <c r="H894" s="122">
        <v>0</v>
      </c>
      <c r="I894" s="97" t="s">
        <v>1397</v>
      </c>
      <c r="J894" s="97"/>
      <c r="K894" s="97" t="s">
        <v>1398</v>
      </c>
      <c r="L894" s="97"/>
      <c r="M894" s="97" t="s">
        <v>1397</v>
      </c>
      <c r="N894" s="97" t="s">
        <v>1399</v>
      </c>
      <c r="O894" s="97" t="s">
        <v>1400</v>
      </c>
      <c r="P894" s="97" t="s">
        <v>660</v>
      </c>
      <c r="Q894" s="97" t="s">
        <v>750</v>
      </c>
      <c r="R894" s="124">
        <f t="shared" si="140"/>
        <v>0</v>
      </c>
      <c r="S894" s="124">
        <f t="shared" si="141"/>
        <v>0</v>
      </c>
      <c r="T894" s="124">
        <f t="shared" si="142"/>
        <v>0</v>
      </c>
      <c r="U894" s="124">
        <f t="shared" si="143"/>
        <v>1</v>
      </c>
      <c r="V894" s="124">
        <f t="shared" si="144"/>
        <v>0</v>
      </c>
      <c r="W894" s="124">
        <f t="shared" si="145"/>
        <v>0</v>
      </c>
      <c r="X894" s="124">
        <f t="shared" si="146"/>
        <v>0</v>
      </c>
      <c r="Y894" s="124">
        <f t="shared" si="147"/>
        <v>0</v>
      </c>
      <c r="Z894" s="124">
        <f t="shared" si="148"/>
        <v>0</v>
      </c>
      <c r="AA894" s="124">
        <f t="shared" si="149"/>
        <v>0</v>
      </c>
      <c r="AB894" s="124" t="str">
        <f t="shared" si="150"/>
        <v/>
      </c>
      <c r="AC894" s="124" t="str">
        <f t="shared" si="151"/>
        <v/>
      </c>
      <c r="AD894" s="124" t="str">
        <f t="shared" si="152"/>
        <v/>
      </c>
      <c r="AE894" s="124" t="str">
        <f t="shared" si="153"/>
        <v/>
      </c>
      <c r="AF894" s="97"/>
      <c r="AG894" s="97"/>
      <c r="AH894" s="97"/>
      <c r="AI894" s="97"/>
      <c r="AJ894" s="97"/>
      <c r="AK894" s="97"/>
      <c r="AM894" s="101">
        <v>1</v>
      </c>
    </row>
    <row r="895" spans="1:39" ht="15.75" customHeight="1" x14ac:dyDescent="0.25">
      <c r="A895" s="97" t="s">
        <v>190</v>
      </c>
      <c r="B895" s="97" t="s">
        <v>1401</v>
      </c>
      <c r="C895" s="97" t="s">
        <v>1402</v>
      </c>
      <c r="D895" s="97" t="s">
        <v>265</v>
      </c>
      <c r="E895" s="97" t="s">
        <v>266</v>
      </c>
      <c r="F895" s="122">
        <v>3</v>
      </c>
      <c r="G895" s="122">
        <v>2</v>
      </c>
      <c r="H895" s="122">
        <v>0</v>
      </c>
      <c r="I895" s="97" t="s">
        <v>1402</v>
      </c>
      <c r="J895" s="97"/>
      <c r="K895" s="97" t="s">
        <v>1403</v>
      </c>
      <c r="L895" s="97"/>
      <c r="M895" s="97" t="s">
        <v>1402</v>
      </c>
      <c r="N895" s="97" t="s">
        <v>1235</v>
      </c>
      <c r="O895" s="97" t="s">
        <v>1236</v>
      </c>
      <c r="P895" s="97" t="s">
        <v>277</v>
      </c>
      <c r="Q895" s="97" t="s">
        <v>278</v>
      </c>
      <c r="R895" s="124">
        <f t="shared" si="140"/>
        <v>0</v>
      </c>
      <c r="S895" s="124">
        <f t="shared" si="141"/>
        <v>0</v>
      </c>
      <c r="T895" s="124">
        <f t="shared" si="142"/>
        <v>1</v>
      </c>
      <c r="U895" s="124">
        <f t="shared" si="143"/>
        <v>1</v>
      </c>
      <c r="V895" s="124">
        <f t="shared" si="144"/>
        <v>0</v>
      </c>
      <c r="W895" s="124">
        <f t="shared" si="145"/>
        <v>0</v>
      </c>
      <c r="X895" s="124">
        <f t="shared" si="146"/>
        <v>0</v>
      </c>
      <c r="Y895" s="124">
        <f t="shared" si="147"/>
        <v>0</v>
      </c>
      <c r="Z895" s="124">
        <f t="shared" si="148"/>
        <v>0</v>
      </c>
      <c r="AA895" s="124">
        <f t="shared" si="149"/>
        <v>0</v>
      </c>
      <c r="AB895" s="124" t="str">
        <f t="shared" si="150"/>
        <v/>
      </c>
      <c r="AC895" s="124" t="str">
        <f t="shared" si="151"/>
        <v/>
      </c>
      <c r="AD895" s="124" t="str">
        <f t="shared" si="152"/>
        <v/>
      </c>
      <c r="AE895" s="124" t="str">
        <f t="shared" si="153"/>
        <v/>
      </c>
      <c r="AF895" s="97"/>
      <c r="AG895" s="97"/>
      <c r="AH895" s="97"/>
      <c r="AI895" s="97"/>
      <c r="AJ895" s="97"/>
      <c r="AK895" s="97"/>
      <c r="AM895" s="101">
        <v>1</v>
      </c>
    </row>
    <row r="896" spans="1:39" ht="15.75" customHeight="1" x14ac:dyDescent="0.25">
      <c r="A896" s="97" t="s">
        <v>190</v>
      </c>
      <c r="B896" s="97" t="s">
        <v>1404</v>
      </c>
      <c r="C896" s="97" t="s">
        <v>1383</v>
      </c>
      <c r="D896" s="97" t="s">
        <v>301</v>
      </c>
      <c r="E896" s="97" t="s">
        <v>266</v>
      </c>
      <c r="F896" s="122">
        <v>1</v>
      </c>
      <c r="G896" s="122">
        <v>0</v>
      </c>
      <c r="H896" s="122">
        <v>3</v>
      </c>
      <c r="I896" s="97"/>
      <c r="J896" s="97" t="s">
        <v>1383</v>
      </c>
      <c r="K896" s="97"/>
      <c r="L896" s="97" t="s">
        <v>1405</v>
      </c>
      <c r="M896" s="97" t="s">
        <v>1383</v>
      </c>
      <c r="N896" s="97" t="s">
        <v>1385</v>
      </c>
      <c r="O896" s="97" t="s">
        <v>1386</v>
      </c>
      <c r="P896" s="97"/>
      <c r="Q896" s="97"/>
      <c r="R896" s="124">
        <f t="shared" si="140"/>
        <v>0</v>
      </c>
      <c r="S896" s="124">
        <f t="shared" si="141"/>
        <v>0</v>
      </c>
      <c r="T896" s="124">
        <f t="shared" si="142"/>
        <v>0</v>
      </c>
      <c r="U896" s="124">
        <f t="shared" si="143"/>
        <v>0</v>
      </c>
      <c r="V896" s="124">
        <f t="shared" si="144"/>
        <v>0</v>
      </c>
      <c r="W896" s="124">
        <f t="shared" si="145"/>
        <v>0</v>
      </c>
      <c r="X896" s="124">
        <f t="shared" si="146"/>
        <v>0</v>
      </c>
      <c r="Y896" s="124">
        <f t="shared" si="147"/>
        <v>0</v>
      </c>
      <c r="Z896" s="124">
        <f t="shared" si="148"/>
        <v>0</v>
      </c>
      <c r="AA896" s="124">
        <f t="shared" si="149"/>
        <v>0</v>
      </c>
      <c r="AB896" s="124" t="str">
        <f t="shared" si="150"/>
        <v/>
      </c>
      <c r="AC896" s="124" t="str">
        <f t="shared" si="151"/>
        <v/>
      </c>
      <c r="AD896" s="124" t="str">
        <f t="shared" si="152"/>
        <v/>
      </c>
      <c r="AE896" s="124" t="str">
        <f t="shared" si="153"/>
        <v/>
      </c>
      <c r="AF896" s="97"/>
      <c r="AG896" s="97"/>
      <c r="AH896" s="97"/>
      <c r="AI896" s="97"/>
      <c r="AJ896" s="97"/>
      <c r="AK896" s="97"/>
      <c r="AM896" s="101">
        <v>1</v>
      </c>
    </row>
    <row r="897" spans="1:39" ht="15.75" customHeight="1" x14ac:dyDescent="0.25">
      <c r="A897" s="97" t="s">
        <v>190</v>
      </c>
      <c r="B897" s="97" t="s">
        <v>1406</v>
      </c>
      <c r="C897" s="97" t="s">
        <v>1241</v>
      </c>
      <c r="D897" s="97" t="s">
        <v>301</v>
      </c>
      <c r="E897" s="97" t="s">
        <v>266</v>
      </c>
      <c r="F897" s="122">
        <v>1</v>
      </c>
      <c r="G897" s="122">
        <v>0</v>
      </c>
      <c r="H897" s="122">
        <v>3</v>
      </c>
      <c r="I897" s="97"/>
      <c r="J897" s="97" t="s">
        <v>1241</v>
      </c>
      <c r="K897" s="97"/>
      <c r="L897" s="97" t="s">
        <v>1257</v>
      </c>
      <c r="M897" s="97" t="s">
        <v>1241</v>
      </c>
      <c r="N897" s="97"/>
      <c r="O897" s="97"/>
      <c r="P897" s="97"/>
      <c r="Q897" s="97"/>
      <c r="R897" s="124">
        <f t="shared" si="140"/>
        <v>0</v>
      </c>
      <c r="S897" s="124">
        <f t="shared" si="141"/>
        <v>0</v>
      </c>
      <c r="T897" s="124">
        <f t="shared" si="142"/>
        <v>0</v>
      </c>
      <c r="U897" s="124">
        <f t="shared" si="143"/>
        <v>0</v>
      </c>
      <c r="V897" s="124">
        <f t="shared" si="144"/>
        <v>0</v>
      </c>
      <c r="W897" s="124">
        <f t="shared" si="145"/>
        <v>1</v>
      </c>
      <c r="X897" s="124">
        <f t="shared" si="146"/>
        <v>0</v>
      </c>
      <c r="Y897" s="124">
        <f t="shared" si="147"/>
        <v>0</v>
      </c>
      <c r="Z897" s="124">
        <f t="shared" si="148"/>
        <v>0</v>
      </c>
      <c r="AA897" s="124">
        <f t="shared" si="149"/>
        <v>0</v>
      </c>
      <c r="AB897" s="124" t="str">
        <f t="shared" si="150"/>
        <v/>
      </c>
      <c r="AC897" s="124" t="str">
        <f t="shared" si="151"/>
        <v/>
      </c>
      <c r="AD897" s="124" t="str">
        <f t="shared" si="152"/>
        <v/>
      </c>
      <c r="AE897" s="124" t="str">
        <f t="shared" si="153"/>
        <v/>
      </c>
      <c r="AF897" s="97"/>
      <c r="AG897" s="97"/>
      <c r="AH897" s="97"/>
      <c r="AI897" s="97"/>
      <c r="AJ897" s="97"/>
      <c r="AK897" s="97"/>
      <c r="AM897" s="101">
        <v>1</v>
      </c>
    </row>
    <row r="898" spans="1:39" ht="15.75" customHeight="1" x14ac:dyDescent="0.25">
      <c r="A898" s="97" t="s">
        <v>190</v>
      </c>
      <c r="B898" s="97" t="s">
        <v>1407</v>
      </c>
      <c r="C898" s="97" t="s">
        <v>1408</v>
      </c>
      <c r="D898" s="97" t="s">
        <v>301</v>
      </c>
      <c r="E898" s="97" t="s">
        <v>266</v>
      </c>
      <c r="F898" s="122">
        <v>2</v>
      </c>
      <c r="G898" s="122">
        <v>0</v>
      </c>
      <c r="H898" s="122">
        <v>2</v>
      </c>
      <c r="I898" s="97"/>
      <c r="J898" s="97" t="s">
        <v>1408</v>
      </c>
      <c r="K898" s="97"/>
      <c r="L898" s="97" t="s">
        <v>1409</v>
      </c>
      <c r="M898" s="97" t="s">
        <v>1408</v>
      </c>
      <c r="N898" s="97" t="s">
        <v>1393</v>
      </c>
      <c r="O898" s="97" t="s">
        <v>1410</v>
      </c>
      <c r="P898" s="97" t="s">
        <v>1395</v>
      </c>
      <c r="Q898" s="97" t="s">
        <v>1411</v>
      </c>
      <c r="R898" s="124">
        <f t="shared" si="140"/>
        <v>0</v>
      </c>
      <c r="S898" s="124">
        <f t="shared" si="141"/>
        <v>0</v>
      </c>
      <c r="T898" s="124">
        <f t="shared" si="142"/>
        <v>0</v>
      </c>
      <c r="U898" s="124">
        <f t="shared" si="143"/>
        <v>0</v>
      </c>
      <c r="V898" s="124">
        <f t="shared" si="144"/>
        <v>0</v>
      </c>
      <c r="W898" s="124">
        <f t="shared" si="145"/>
        <v>0</v>
      </c>
      <c r="X898" s="124">
        <f t="shared" si="146"/>
        <v>0</v>
      </c>
      <c r="Y898" s="124">
        <f t="shared" si="147"/>
        <v>0</v>
      </c>
      <c r="Z898" s="124">
        <f t="shared" si="148"/>
        <v>0</v>
      </c>
      <c r="AA898" s="124">
        <f t="shared" si="149"/>
        <v>0</v>
      </c>
      <c r="AB898" s="124" t="str">
        <f t="shared" si="150"/>
        <v/>
      </c>
      <c r="AC898" s="124" t="str">
        <f t="shared" si="151"/>
        <v/>
      </c>
      <c r="AD898" s="124" t="str">
        <f t="shared" si="152"/>
        <v/>
      </c>
      <c r="AE898" s="124" t="str">
        <f t="shared" si="153"/>
        <v/>
      </c>
      <c r="AF898" s="97"/>
      <c r="AG898" s="97"/>
      <c r="AH898" s="97"/>
      <c r="AI898" s="97"/>
      <c r="AJ898" s="97"/>
      <c r="AK898" s="97"/>
      <c r="AM898" s="101">
        <v>1</v>
      </c>
    </row>
    <row r="899" spans="1:39" ht="15.75" customHeight="1" x14ac:dyDescent="0.25">
      <c r="A899" s="97" t="s">
        <v>190</v>
      </c>
      <c r="B899" s="97" t="s">
        <v>1412</v>
      </c>
      <c r="C899" s="97" t="s">
        <v>1413</v>
      </c>
      <c r="D899" s="97" t="s">
        <v>301</v>
      </c>
      <c r="E899" s="97" t="s">
        <v>266</v>
      </c>
      <c r="F899" s="122">
        <v>2</v>
      </c>
      <c r="G899" s="122">
        <v>0</v>
      </c>
      <c r="H899" s="122">
        <v>2</v>
      </c>
      <c r="I899" s="97"/>
      <c r="J899" s="97" t="s">
        <v>1413</v>
      </c>
      <c r="K899" s="97"/>
      <c r="L899" s="97" t="s">
        <v>1414</v>
      </c>
      <c r="M899" s="97" t="s">
        <v>1413</v>
      </c>
      <c r="N899" s="97" t="s">
        <v>1339</v>
      </c>
      <c r="O899" s="97" t="s">
        <v>1340</v>
      </c>
      <c r="P899" s="97" t="s">
        <v>1400</v>
      </c>
      <c r="Q899" s="97" t="s">
        <v>750</v>
      </c>
      <c r="R899" s="124">
        <f t="shared" si="140"/>
        <v>0</v>
      </c>
      <c r="S899" s="124">
        <f t="shared" si="141"/>
        <v>0</v>
      </c>
      <c r="T899" s="124">
        <f t="shared" si="142"/>
        <v>0</v>
      </c>
      <c r="U899" s="124">
        <f t="shared" si="143"/>
        <v>1</v>
      </c>
      <c r="V899" s="124">
        <f t="shared" si="144"/>
        <v>0</v>
      </c>
      <c r="W899" s="124">
        <f t="shared" si="145"/>
        <v>0</v>
      </c>
      <c r="X899" s="124">
        <f t="shared" si="146"/>
        <v>0</v>
      </c>
      <c r="Y899" s="124">
        <f t="shared" si="147"/>
        <v>0</v>
      </c>
      <c r="Z899" s="124">
        <f t="shared" si="148"/>
        <v>0</v>
      </c>
      <c r="AA899" s="124">
        <f t="shared" si="149"/>
        <v>0</v>
      </c>
      <c r="AB899" s="124" t="str">
        <f t="shared" si="150"/>
        <v/>
      </c>
      <c r="AC899" s="124" t="str">
        <f t="shared" si="151"/>
        <v/>
      </c>
      <c r="AD899" s="124" t="str">
        <f t="shared" si="152"/>
        <v/>
      </c>
      <c r="AE899" s="124" t="str">
        <f t="shared" si="153"/>
        <v/>
      </c>
      <c r="AF899" s="97"/>
      <c r="AG899" s="97"/>
      <c r="AH899" s="97"/>
      <c r="AI899" s="97"/>
      <c r="AJ899" s="97"/>
      <c r="AK899" s="97"/>
      <c r="AM899" s="101">
        <v>1</v>
      </c>
    </row>
    <row r="900" spans="1:39" ht="15.75" customHeight="1" x14ac:dyDescent="0.25">
      <c r="A900" s="97" t="s">
        <v>190</v>
      </c>
      <c r="B900" s="97" t="s">
        <v>1415</v>
      </c>
      <c r="C900" s="97" t="s">
        <v>1235</v>
      </c>
      <c r="D900" s="97" t="s">
        <v>301</v>
      </c>
      <c r="E900" s="97" t="s">
        <v>266</v>
      </c>
      <c r="F900" s="122">
        <v>3</v>
      </c>
      <c r="G900" s="122">
        <v>0</v>
      </c>
      <c r="H900" s="122">
        <v>2</v>
      </c>
      <c r="I900" s="97"/>
      <c r="J900" s="97" t="s">
        <v>1235</v>
      </c>
      <c r="K900" s="97"/>
      <c r="L900" s="97" t="s">
        <v>1416</v>
      </c>
      <c r="M900" s="97" t="s">
        <v>1235</v>
      </c>
      <c r="N900" s="97" t="s">
        <v>1236</v>
      </c>
      <c r="O900" s="97" t="s">
        <v>1417</v>
      </c>
      <c r="P900" s="97"/>
      <c r="Q900" s="97"/>
      <c r="R900" s="124">
        <f t="shared" si="140"/>
        <v>0</v>
      </c>
      <c r="S900" s="124">
        <f t="shared" si="141"/>
        <v>0</v>
      </c>
      <c r="T900" s="124">
        <f t="shared" si="142"/>
        <v>0</v>
      </c>
      <c r="U900" s="124">
        <f t="shared" si="143"/>
        <v>0</v>
      </c>
      <c r="V900" s="124">
        <f t="shared" si="144"/>
        <v>0</v>
      </c>
      <c r="W900" s="124">
        <f t="shared" si="145"/>
        <v>0</v>
      </c>
      <c r="X900" s="124">
        <f t="shared" si="146"/>
        <v>0</v>
      </c>
      <c r="Y900" s="124">
        <f t="shared" si="147"/>
        <v>0</v>
      </c>
      <c r="Z900" s="124">
        <f t="shared" si="148"/>
        <v>0</v>
      </c>
      <c r="AA900" s="124">
        <f t="shared" si="149"/>
        <v>0</v>
      </c>
      <c r="AB900" s="124" t="str">
        <f t="shared" si="150"/>
        <v/>
      </c>
      <c r="AC900" s="124" t="str">
        <f t="shared" si="151"/>
        <v/>
      </c>
      <c r="AD900" s="124" t="str">
        <f t="shared" si="152"/>
        <v/>
      </c>
      <c r="AE900" s="124" t="str">
        <f t="shared" si="153"/>
        <v/>
      </c>
      <c r="AF900" s="97"/>
      <c r="AG900" s="97"/>
      <c r="AH900" s="97"/>
      <c r="AI900" s="97"/>
      <c r="AJ900" s="97"/>
      <c r="AK900" s="97"/>
      <c r="AM900" s="101">
        <v>1</v>
      </c>
    </row>
    <row r="901" spans="1:39" ht="15.75" customHeight="1" x14ac:dyDescent="0.25">
      <c r="A901" s="97" t="s">
        <v>192</v>
      </c>
      <c r="B901" s="97" t="s">
        <v>1418</v>
      </c>
      <c r="C901" s="97" t="s">
        <v>1383</v>
      </c>
      <c r="D901" s="97" t="s">
        <v>265</v>
      </c>
      <c r="E901" s="97" t="s">
        <v>266</v>
      </c>
      <c r="F901" s="122">
        <v>1</v>
      </c>
      <c r="G901" s="122">
        <v>3</v>
      </c>
      <c r="H901" s="122">
        <v>0</v>
      </c>
      <c r="I901" s="97" t="s">
        <v>1383</v>
      </c>
      <c r="J901" s="97"/>
      <c r="K901" s="97" t="s">
        <v>1384</v>
      </c>
      <c r="L901" s="97"/>
      <c r="M901" s="97" t="s">
        <v>1383</v>
      </c>
      <c r="N901" s="97" t="s">
        <v>1385</v>
      </c>
      <c r="O901" s="97" t="s">
        <v>1386</v>
      </c>
      <c r="P901" s="97"/>
      <c r="Q901" s="97"/>
      <c r="R901" s="124">
        <f t="shared" si="140"/>
        <v>0</v>
      </c>
      <c r="S901" s="124">
        <f t="shared" si="141"/>
        <v>0</v>
      </c>
      <c r="T901" s="124">
        <f t="shared" si="142"/>
        <v>0</v>
      </c>
      <c r="U901" s="124">
        <f t="shared" si="143"/>
        <v>0</v>
      </c>
      <c r="V901" s="124">
        <f t="shared" si="144"/>
        <v>0</v>
      </c>
      <c r="W901" s="124">
        <f t="shared" si="145"/>
        <v>0</v>
      </c>
      <c r="X901" s="124">
        <f t="shared" si="146"/>
        <v>0</v>
      </c>
      <c r="Y901" s="124">
        <f t="shared" si="147"/>
        <v>0</v>
      </c>
      <c r="Z901" s="124">
        <f t="shared" si="148"/>
        <v>0</v>
      </c>
      <c r="AA901" s="124">
        <f t="shared" si="149"/>
        <v>0</v>
      </c>
      <c r="AB901" s="124" t="str">
        <f t="shared" si="150"/>
        <v/>
      </c>
      <c r="AC901" s="124" t="str">
        <f t="shared" si="151"/>
        <v/>
      </c>
      <c r="AD901" s="124" t="str">
        <f t="shared" si="152"/>
        <v/>
      </c>
      <c r="AE901" s="124" t="str">
        <f t="shared" si="153"/>
        <v/>
      </c>
      <c r="AF901" s="97"/>
      <c r="AG901" s="97"/>
      <c r="AH901" s="97"/>
      <c r="AI901" s="97"/>
      <c r="AJ901" s="97"/>
      <c r="AK901" s="97"/>
      <c r="AM901" s="101">
        <v>1</v>
      </c>
    </row>
    <row r="902" spans="1:39" ht="15.75" customHeight="1" x14ac:dyDescent="0.25">
      <c r="A902" s="97" t="s">
        <v>192</v>
      </c>
      <c r="B902" s="97" t="s">
        <v>1419</v>
      </c>
      <c r="C902" s="97" t="s">
        <v>1241</v>
      </c>
      <c r="D902" s="97" t="s">
        <v>265</v>
      </c>
      <c r="E902" s="97" t="s">
        <v>266</v>
      </c>
      <c r="F902" s="122">
        <v>1</v>
      </c>
      <c r="G902" s="122">
        <v>3</v>
      </c>
      <c r="H902" s="122">
        <v>0</v>
      </c>
      <c r="I902" s="97" t="s">
        <v>1241</v>
      </c>
      <c r="J902" s="97"/>
      <c r="K902" s="97" t="s">
        <v>1388</v>
      </c>
      <c r="L902" s="97"/>
      <c r="M902" s="97" t="s">
        <v>1241</v>
      </c>
      <c r="N902" s="97"/>
      <c r="O902" s="97"/>
      <c r="P902" s="97"/>
      <c r="Q902" s="97"/>
      <c r="R902" s="124">
        <f t="shared" si="140"/>
        <v>0</v>
      </c>
      <c r="S902" s="124">
        <f t="shared" si="141"/>
        <v>0</v>
      </c>
      <c r="T902" s="124">
        <f t="shared" si="142"/>
        <v>0</v>
      </c>
      <c r="U902" s="124">
        <f t="shared" si="143"/>
        <v>0</v>
      </c>
      <c r="V902" s="124">
        <f t="shared" si="144"/>
        <v>0</v>
      </c>
      <c r="W902" s="124">
        <f t="shared" si="145"/>
        <v>1</v>
      </c>
      <c r="X902" s="124">
        <f t="shared" si="146"/>
        <v>0</v>
      </c>
      <c r="Y902" s="124">
        <f t="shared" si="147"/>
        <v>0</v>
      </c>
      <c r="Z902" s="124">
        <f t="shared" si="148"/>
        <v>0</v>
      </c>
      <c r="AA902" s="124">
        <f t="shared" si="149"/>
        <v>0</v>
      </c>
      <c r="AB902" s="124" t="str">
        <f t="shared" si="150"/>
        <v/>
      </c>
      <c r="AC902" s="124" t="str">
        <f t="shared" si="151"/>
        <v/>
      </c>
      <c r="AD902" s="124" t="str">
        <f t="shared" si="152"/>
        <v/>
      </c>
      <c r="AE902" s="124" t="str">
        <f t="shared" si="153"/>
        <v/>
      </c>
      <c r="AF902" s="97"/>
      <c r="AG902" s="97"/>
      <c r="AH902" s="97"/>
      <c r="AI902" s="97"/>
      <c r="AJ902" s="97"/>
      <c r="AK902" s="97"/>
      <c r="AM902" s="101">
        <v>1</v>
      </c>
    </row>
    <row r="903" spans="1:39" ht="15.75" customHeight="1" x14ac:dyDescent="0.25">
      <c r="A903" s="97" t="s">
        <v>192</v>
      </c>
      <c r="B903" s="97" t="s">
        <v>1420</v>
      </c>
      <c r="C903" s="97" t="s">
        <v>1390</v>
      </c>
      <c r="D903" s="97" t="s">
        <v>265</v>
      </c>
      <c r="E903" s="97" t="s">
        <v>266</v>
      </c>
      <c r="F903" s="122">
        <v>2</v>
      </c>
      <c r="G903" s="122">
        <v>2</v>
      </c>
      <c r="H903" s="122">
        <v>0</v>
      </c>
      <c r="I903" s="97" t="s">
        <v>1390</v>
      </c>
      <c r="J903" s="97"/>
      <c r="K903" s="97" t="s">
        <v>1391</v>
      </c>
      <c r="L903" s="97"/>
      <c r="M903" s="97" t="s">
        <v>1390</v>
      </c>
      <c r="N903" s="97" t="s">
        <v>1392</v>
      </c>
      <c r="O903" s="97" t="s">
        <v>1393</v>
      </c>
      <c r="P903" s="97" t="s">
        <v>1394</v>
      </c>
      <c r="Q903" s="97" t="s">
        <v>1395</v>
      </c>
      <c r="R903" s="124">
        <f t="shared" si="140"/>
        <v>0</v>
      </c>
      <c r="S903" s="124">
        <f t="shared" si="141"/>
        <v>0</v>
      </c>
      <c r="T903" s="124">
        <f t="shared" si="142"/>
        <v>0</v>
      </c>
      <c r="U903" s="124">
        <f t="shared" si="143"/>
        <v>0</v>
      </c>
      <c r="V903" s="124">
        <f t="shared" si="144"/>
        <v>0</v>
      </c>
      <c r="W903" s="124">
        <f t="shared" si="145"/>
        <v>0</v>
      </c>
      <c r="X903" s="124">
        <f t="shared" si="146"/>
        <v>0</v>
      </c>
      <c r="Y903" s="124">
        <f t="shared" si="147"/>
        <v>0</v>
      </c>
      <c r="Z903" s="124">
        <f t="shared" si="148"/>
        <v>0</v>
      </c>
      <c r="AA903" s="124">
        <f t="shared" si="149"/>
        <v>0</v>
      </c>
      <c r="AB903" s="124" t="str">
        <f t="shared" si="150"/>
        <v/>
      </c>
      <c r="AC903" s="124" t="str">
        <f t="shared" si="151"/>
        <v/>
      </c>
      <c r="AD903" s="124" t="str">
        <f t="shared" si="152"/>
        <v/>
      </c>
      <c r="AE903" s="124" t="str">
        <f t="shared" si="153"/>
        <v/>
      </c>
      <c r="AF903" s="97"/>
      <c r="AG903" s="97"/>
      <c r="AH903" s="97"/>
      <c r="AI903" s="97"/>
      <c r="AJ903" s="97"/>
      <c r="AK903" s="97"/>
      <c r="AM903" s="101">
        <v>1</v>
      </c>
    </row>
    <row r="904" spans="1:39" ht="15.75" customHeight="1" x14ac:dyDescent="0.25">
      <c r="A904" s="97" t="s">
        <v>192</v>
      </c>
      <c r="B904" s="97" t="s">
        <v>1421</v>
      </c>
      <c r="C904" s="97" t="s">
        <v>1397</v>
      </c>
      <c r="D904" s="97" t="s">
        <v>265</v>
      </c>
      <c r="E904" s="97" t="s">
        <v>266</v>
      </c>
      <c r="F904" s="122">
        <v>2</v>
      </c>
      <c r="G904" s="122">
        <v>2</v>
      </c>
      <c r="H904" s="122">
        <v>0</v>
      </c>
      <c r="I904" s="97" t="s">
        <v>1397</v>
      </c>
      <c r="J904" s="97"/>
      <c r="K904" s="97" t="s">
        <v>1398</v>
      </c>
      <c r="L904" s="97"/>
      <c r="M904" s="97" t="s">
        <v>1397</v>
      </c>
      <c r="N904" s="97" t="s">
        <v>1399</v>
      </c>
      <c r="O904" s="97" t="s">
        <v>1400</v>
      </c>
      <c r="P904" s="97" t="s">
        <v>660</v>
      </c>
      <c r="Q904" s="97" t="s">
        <v>750</v>
      </c>
      <c r="R904" s="124">
        <f t="shared" si="140"/>
        <v>0</v>
      </c>
      <c r="S904" s="124">
        <f t="shared" si="141"/>
        <v>0</v>
      </c>
      <c r="T904" s="124">
        <f t="shared" si="142"/>
        <v>0</v>
      </c>
      <c r="U904" s="124">
        <f t="shared" si="143"/>
        <v>1</v>
      </c>
      <c r="V904" s="124">
        <f t="shared" si="144"/>
        <v>0</v>
      </c>
      <c r="W904" s="124">
        <f t="shared" si="145"/>
        <v>0</v>
      </c>
      <c r="X904" s="124">
        <f t="shared" si="146"/>
        <v>0</v>
      </c>
      <c r="Y904" s="124">
        <f t="shared" si="147"/>
        <v>0</v>
      </c>
      <c r="Z904" s="124">
        <f t="shared" si="148"/>
        <v>0</v>
      </c>
      <c r="AA904" s="124">
        <f t="shared" si="149"/>
        <v>0</v>
      </c>
      <c r="AB904" s="124" t="str">
        <f t="shared" si="150"/>
        <v/>
      </c>
      <c r="AC904" s="124" t="str">
        <f t="shared" si="151"/>
        <v/>
      </c>
      <c r="AD904" s="124" t="str">
        <f t="shared" si="152"/>
        <v/>
      </c>
      <c r="AE904" s="124" t="str">
        <f t="shared" si="153"/>
        <v/>
      </c>
      <c r="AF904" s="97"/>
      <c r="AG904" s="97"/>
      <c r="AH904" s="97"/>
      <c r="AI904" s="97"/>
      <c r="AJ904" s="97"/>
      <c r="AK904" s="97"/>
      <c r="AM904" s="101">
        <v>1</v>
      </c>
    </row>
    <row r="905" spans="1:39" ht="15.75" customHeight="1" x14ac:dyDescent="0.25">
      <c r="A905" s="97" t="s">
        <v>192</v>
      </c>
      <c r="B905" s="97" t="s">
        <v>1422</v>
      </c>
      <c r="C905" s="97" t="s">
        <v>1402</v>
      </c>
      <c r="D905" s="97" t="s">
        <v>265</v>
      </c>
      <c r="E905" s="97" t="s">
        <v>266</v>
      </c>
      <c r="F905" s="122">
        <v>3</v>
      </c>
      <c r="G905" s="122">
        <v>2</v>
      </c>
      <c r="H905" s="122">
        <v>0</v>
      </c>
      <c r="I905" s="97" t="s">
        <v>1402</v>
      </c>
      <c r="J905" s="97"/>
      <c r="K905" s="97" t="s">
        <v>1403</v>
      </c>
      <c r="L905" s="97"/>
      <c r="M905" s="97" t="s">
        <v>1402</v>
      </c>
      <c r="N905" s="97" t="s">
        <v>1235</v>
      </c>
      <c r="O905" s="97" t="s">
        <v>1236</v>
      </c>
      <c r="P905" s="97" t="s">
        <v>277</v>
      </c>
      <c r="Q905" s="97" t="s">
        <v>278</v>
      </c>
      <c r="R905" s="124">
        <f t="shared" si="140"/>
        <v>0</v>
      </c>
      <c r="S905" s="124">
        <f t="shared" si="141"/>
        <v>0</v>
      </c>
      <c r="T905" s="124">
        <f t="shared" si="142"/>
        <v>1</v>
      </c>
      <c r="U905" s="124">
        <f t="shared" si="143"/>
        <v>1</v>
      </c>
      <c r="V905" s="124">
        <f t="shared" si="144"/>
        <v>0</v>
      </c>
      <c r="W905" s="124">
        <f t="shared" si="145"/>
        <v>0</v>
      </c>
      <c r="X905" s="124">
        <f t="shared" si="146"/>
        <v>0</v>
      </c>
      <c r="Y905" s="124">
        <f t="shared" si="147"/>
        <v>0</v>
      </c>
      <c r="Z905" s="124">
        <f t="shared" si="148"/>
        <v>0</v>
      </c>
      <c r="AA905" s="124">
        <f t="shared" si="149"/>
        <v>0</v>
      </c>
      <c r="AB905" s="124" t="str">
        <f t="shared" si="150"/>
        <v/>
      </c>
      <c r="AC905" s="124" t="str">
        <f t="shared" si="151"/>
        <v/>
      </c>
      <c r="AD905" s="124" t="str">
        <f t="shared" si="152"/>
        <v/>
      </c>
      <c r="AE905" s="124" t="str">
        <f t="shared" si="153"/>
        <v/>
      </c>
      <c r="AF905" s="97"/>
      <c r="AG905" s="97"/>
      <c r="AH905" s="97"/>
      <c r="AI905" s="97"/>
      <c r="AJ905" s="97"/>
      <c r="AK905" s="97"/>
      <c r="AM905" s="101">
        <v>1</v>
      </c>
    </row>
    <row r="906" spans="1:39" ht="15.75" customHeight="1" x14ac:dyDescent="0.25">
      <c r="A906" s="97" t="s">
        <v>192</v>
      </c>
      <c r="B906" s="97" t="s">
        <v>1423</v>
      </c>
      <c r="C906" s="97" t="s">
        <v>1383</v>
      </c>
      <c r="D906" s="97" t="s">
        <v>301</v>
      </c>
      <c r="E906" s="97" t="s">
        <v>266</v>
      </c>
      <c r="F906" s="122">
        <v>1</v>
      </c>
      <c r="G906" s="122">
        <v>0</v>
      </c>
      <c r="H906" s="122">
        <v>3</v>
      </c>
      <c r="I906" s="97"/>
      <c r="J906" s="97" t="s">
        <v>1383</v>
      </c>
      <c r="K906" s="97"/>
      <c r="L906" s="97" t="s">
        <v>1405</v>
      </c>
      <c r="M906" s="97" t="s">
        <v>1383</v>
      </c>
      <c r="N906" s="97" t="s">
        <v>1385</v>
      </c>
      <c r="O906" s="97" t="s">
        <v>1386</v>
      </c>
      <c r="P906" s="97"/>
      <c r="Q906" s="97"/>
      <c r="R906" s="124">
        <f t="shared" si="140"/>
        <v>0</v>
      </c>
      <c r="S906" s="124">
        <f t="shared" si="141"/>
        <v>0</v>
      </c>
      <c r="T906" s="124">
        <f t="shared" si="142"/>
        <v>0</v>
      </c>
      <c r="U906" s="124">
        <f t="shared" si="143"/>
        <v>0</v>
      </c>
      <c r="V906" s="124">
        <f t="shared" si="144"/>
        <v>0</v>
      </c>
      <c r="W906" s="124">
        <f t="shared" si="145"/>
        <v>0</v>
      </c>
      <c r="X906" s="124">
        <f t="shared" si="146"/>
        <v>0</v>
      </c>
      <c r="Y906" s="124">
        <f t="shared" si="147"/>
        <v>0</v>
      </c>
      <c r="Z906" s="124">
        <f t="shared" si="148"/>
        <v>0</v>
      </c>
      <c r="AA906" s="124">
        <f t="shared" si="149"/>
        <v>0</v>
      </c>
      <c r="AB906" s="124" t="str">
        <f t="shared" si="150"/>
        <v/>
      </c>
      <c r="AC906" s="124" t="str">
        <f t="shared" si="151"/>
        <v/>
      </c>
      <c r="AD906" s="124" t="str">
        <f t="shared" si="152"/>
        <v/>
      </c>
      <c r="AE906" s="124" t="str">
        <f t="shared" si="153"/>
        <v/>
      </c>
      <c r="AF906" s="97"/>
      <c r="AG906" s="97"/>
      <c r="AH906" s="97"/>
      <c r="AI906" s="97"/>
      <c r="AJ906" s="97"/>
      <c r="AK906" s="97"/>
      <c r="AM906" s="101">
        <v>1</v>
      </c>
    </row>
    <row r="907" spans="1:39" ht="15.75" customHeight="1" x14ac:dyDescent="0.25">
      <c r="A907" s="97" t="s">
        <v>192</v>
      </c>
      <c r="B907" s="97" t="s">
        <v>1424</v>
      </c>
      <c r="C907" s="97" t="s">
        <v>1241</v>
      </c>
      <c r="D907" s="97" t="s">
        <v>301</v>
      </c>
      <c r="E907" s="97" t="s">
        <v>266</v>
      </c>
      <c r="F907" s="122">
        <v>1</v>
      </c>
      <c r="G907" s="122">
        <v>0</v>
      </c>
      <c r="H907" s="122">
        <v>3</v>
      </c>
      <c r="I907" s="97"/>
      <c r="J907" s="97" t="s">
        <v>1241</v>
      </c>
      <c r="K907" s="97"/>
      <c r="L907" s="97" t="s">
        <v>1257</v>
      </c>
      <c r="M907" s="97" t="s">
        <v>1241</v>
      </c>
      <c r="N907" s="97"/>
      <c r="O907" s="97"/>
      <c r="P907" s="97"/>
      <c r="Q907" s="97"/>
      <c r="R907" s="124">
        <f t="shared" si="140"/>
        <v>0</v>
      </c>
      <c r="S907" s="124">
        <f t="shared" si="141"/>
        <v>0</v>
      </c>
      <c r="T907" s="124">
        <f t="shared" si="142"/>
        <v>0</v>
      </c>
      <c r="U907" s="124">
        <f t="shared" si="143"/>
        <v>0</v>
      </c>
      <c r="V907" s="124">
        <f t="shared" si="144"/>
        <v>0</v>
      </c>
      <c r="W907" s="124">
        <f t="shared" si="145"/>
        <v>1</v>
      </c>
      <c r="X907" s="124">
        <f t="shared" si="146"/>
        <v>0</v>
      </c>
      <c r="Y907" s="124">
        <f t="shared" si="147"/>
        <v>0</v>
      </c>
      <c r="Z907" s="124">
        <f t="shared" si="148"/>
        <v>0</v>
      </c>
      <c r="AA907" s="124">
        <f t="shared" si="149"/>
        <v>0</v>
      </c>
      <c r="AB907" s="124" t="str">
        <f t="shared" si="150"/>
        <v/>
      </c>
      <c r="AC907" s="124" t="str">
        <f t="shared" si="151"/>
        <v/>
      </c>
      <c r="AD907" s="124" t="str">
        <f t="shared" si="152"/>
        <v/>
      </c>
      <c r="AE907" s="124" t="str">
        <f t="shared" si="153"/>
        <v/>
      </c>
      <c r="AF907" s="97"/>
      <c r="AG907" s="97"/>
      <c r="AH907" s="97"/>
      <c r="AI907" s="97"/>
      <c r="AJ907" s="97"/>
      <c r="AK907" s="97"/>
      <c r="AM907" s="101">
        <v>1</v>
      </c>
    </row>
    <row r="908" spans="1:39" ht="15.75" customHeight="1" x14ac:dyDescent="0.25">
      <c r="A908" s="97" t="s">
        <v>192</v>
      </c>
      <c r="B908" s="97" t="s">
        <v>1425</v>
      </c>
      <c r="C908" s="97" t="s">
        <v>1408</v>
      </c>
      <c r="D908" s="97" t="s">
        <v>301</v>
      </c>
      <c r="E908" s="97" t="s">
        <v>266</v>
      </c>
      <c r="F908" s="122">
        <v>2</v>
      </c>
      <c r="G908" s="122">
        <v>0</v>
      </c>
      <c r="H908" s="122">
        <v>2</v>
      </c>
      <c r="I908" s="97"/>
      <c r="J908" s="97" t="s">
        <v>1408</v>
      </c>
      <c r="K908" s="97"/>
      <c r="L908" s="97" t="s">
        <v>1409</v>
      </c>
      <c r="M908" s="97" t="s">
        <v>1408</v>
      </c>
      <c r="N908" s="97" t="s">
        <v>1393</v>
      </c>
      <c r="O908" s="97" t="s">
        <v>1410</v>
      </c>
      <c r="P908" s="97" t="s">
        <v>1395</v>
      </c>
      <c r="Q908" s="97" t="s">
        <v>1411</v>
      </c>
      <c r="R908" s="124">
        <f t="shared" si="140"/>
        <v>0</v>
      </c>
      <c r="S908" s="124">
        <f t="shared" si="141"/>
        <v>0</v>
      </c>
      <c r="T908" s="124">
        <f t="shared" si="142"/>
        <v>0</v>
      </c>
      <c r="U908" s="124">
        <f t="shared" si="143"/>
        <v>0</v>
      </c>
      <c r="V908" s="124">
        <f t="shared" si="144"/>
        <v>0</v>
      </c>
      <c r="W908" s="124">
        <f t="shared" si="145"/>
        <v>0</v>
      </c>
      <c r="X908" s="124">
        <f t="shared" si="146"/>
        <v>0</v>
      </c>
      <c r="Y908" s="124">
        <f t="shared" si="147"/>
        <v>0</v>
      </c>
      <c r="Z908" s="124">
        <f t="shared" si="148"/>
        <v>0</v>
      </c>
      <c r="AA908" s="124">
        <f t="shared" si="149"/>
        <v>0</v>
      </c>
      <c r="AB908" s="124" t="str">
        <f t="shared" si="150"/>
        <v/>
      </c>
      <c r="AC908" s="124" t="str">
        <f t="shared" si="151"/>
        <v/>
      </c>
      <c r="AD908" s="124" t="str">
        <f t="shared" si="152"/>
        <v/>
      </c>
      <c r="AE908" s="124" t="str">
        <f t="shared" si="153"/>
        <v/>
      </c>
      <c r="AF908" s="97"/>
      <c r="AG908" s="97"/>
      <c r="AH908" s="97"/>
      <c r="AI908" s="97"/>
      <c r="AJ908" s="97"/>
      <c r="AK908" s="97"/>
      <c r="AM908" s="101">
        <v>1</v>
      </c>
    </row>
    <row r="909" spans="1:39" ht="15.75" customHeight="1" x14ac:dyDescent="0.25">
      <c r="A909" s="97" t="s">
        <v>192</v>
      </c>
      <c r="B909" s="97" t="s">
        <v>1426</v>
      </c>
      <c r="C909" s="97" t="s">
        <v>1413</v>
      </c>
      <c r="D909" s="97" t="s">
        <v>301</v>
      </c>
      <c r="E909" s="97" t="s">
        <v>266</v>
      </c>
      <c r="F909" s="122">
        <v>2</v>
      </c>
      <c r="G909" s="122">
        <v>0</v>
      </c>
      <c r="H909" s="122">
        <v>2</v>
      </c>
      <c r="I909" s="97"/>
      <c r="J909" s="97" t="s">
        <v>1413</v>
      </c>
      <c r="K909" s="97"/>
      <c r="L909" s="97" t="s">
        <v>1414</v>
      </c>
      <c r="M909" s="97" t="s">
        <v>1413</v>
      </c>
      <c r="N909" s="97" t="s">
        <v>1339</v>
      </c>
      <c r="O909" s="97" t="s">
        <v>1340</v>
      </c>
      <c r="P909" s="97" t="s">
        <v>1400</v>
      </c>
      <c r="Q909" s="97" t="s">
        <v>750</v>
      </c>
      <c r="R909" s="124">
        <f t="shared" si="140"/>
        <v>0</v>
      </c>
      <c r="S909" s="124">
        <f t="shared" si="141"/>
        <v>0</v>
      </c>
      <c r="T909" s="124">
        <f t="shared" si="142"/>
        <v>0</v>
      </c>
      <c r="U909" s="124">
        <f t="shared" si="143"/>
        <v>1</v>
      </c>
      <c r="V909" s="124">
        <f t="shared" si="144"/>
        <v>0</v>
      </c>
      <c r="W909" s="124">
        <f t="shared" si="145"/>
        <v>0</v>
      </c>
      <c r="X909" s="124">
        <f t="shared" si="146"/>
        <v>0</v>
      </c>
      <c r="Y909" s="124">
        <f t="shared" si="147"/>
        <v>0</v>
      </c>
      <c r="Z909" s="124">
        <f t="shared" si="148"/>
        <v>0</v>
      </c>
      <c r="AA909" s="124">
        <f t="shared" si="149"/>
        <v>0</v>
      </c>
      <c r="AB909" s="124" t="str">
        <f t="shared" si="150"/>
        <v/>
      </c>
      <c r="AC909" s="124" t="str">
        <f t="shared" si="151"/>
        <v/>
      </c>
      <c r="AD909" s="124" t="str">
        <f t="shared" si="152"/>
        <v/>
      </c>
      <c r="AE909" s="124" t="str">
        <f t="shared" si="153"/>
        <v/>
      </c>
      <c r="AF909" s="97"/>
      <c r="AG909" s="97"/>
      <c r="AH909" s="97"/>
      <c r="AI909" s="97"/>
      <c r="AJ909" s="97"/>
      <c r="AK909" s="97"/>
      <c r="AM909" s="101">
        <v>1</v>
      </c>
    </row>
    <row r="910" spans="1:39" ht="15.75" customHeight="1" x14ac:dyDescent="0.25">
      <c r="A910" s="97" t="s">
        <v>192</v>
      </c>
      <c r="B910" s="97" t="s">
        <v>1427</v>
      </c>
      <c r="C910" s="97" t="s">
        <v>1235</v>
      </c>
      <c r="D910" s="97" t="s">
        <v>301</v>
      </c>
      <c r="E910" s="97" t="s">
        <v>266</v>
      </c>
      <c r="F910" s="122">
        <v>3</v>
      </c>
      <c r="G910" s="122">
        <v>0</v>
      </c>
      <c r="H910" s="122">
        <v>2</v>
      </c>
      <c r="I910" s="97"/>
      <c r="J910" s="97" t="s">
        <v>1235</v>
      </c>
      <c r="K910" s="97"/>
      <c r="L910" s="97" t="s">
        <v>1416</v>
      </c>
      <c r="M910" s="97" t="s">
        <v>1235</v>
      </c>
      <c r="N910" s="97" t="s">
        <v>1236</v>
      </c>
      <c r="O910" s="97" t="s">
        <v>1417</v>
      </c>
      <c r="P910" s="97"/>
      <c r="Q910" s="97"/>
      <c r="R910" s="124">
        <f t="shared" si="140"/>
        <v>0</v>
      </c>
      <c r="S910" s="124">
        <f t="shared" si="141"/>
        <v>0</v>
      </c>
      <c r="T910" s="124">
        <f t="shared" si="142"/>
        <v>0</v>
      </c>
      <c r="U910" s="124">
        <f t="shared" si="143"/>
        <v>0</v>
      </c>
      <c r="V910" s="124">
        <f t="shared" si="144"/>
        <v>0</v>
      </c>
      <c r="W910" s="124">
        <f t="shared" si="145"/>
        <v>0</v>
      </c>
      <c r="X910" s="124">
        <f t="shared" si="146"/>
        <v>0</v>
      </c>
      <c r="Y910" s="124">
        <f t="shared" si="147"/>
        <v>0</v>
      </c>
      <c r="Z910" s="124">
        <f t="shared" si="148"/>
        <v>0</v>
      </c>
      <c r="AA910" s="124">
        <f t="shared" si="149"/>
        <v>0</v>
      </c>
      <c r="AB910" s="124" t="str">
        <f t="shared" si="150"/>
        <v/>
      </c>
      <c r="AC910" s="124" t="str">
        <f t="shared" si="151"/>
        <v/>
      </c>
      <c r="AD910" s="124" t="str">
        <f t="shared" si="152"/>
        <v/>
      </c>
      <c r="AE910" s="124" t="str">
        <f t="shared" si="153"/>
        <v/>
      </c>
      <c r="AF910" s="97"/>
      <c r="AG910" s="97"/>
      <c r="AH910" s="97"/>
      <c r="AI910" s="97"/>
      <c r="AJ910" s="97"/>
      <c r="AK910" s="97"/>
      <c r="AM910" s="101">
        <v>1</v>
      </c>
    </row>
    <row r="911" spans="1:39" ht="15.75" customHeight="1" x14ac:dyDescent="0.25">
      <c r="A911" s="97" t="s">
        <v>193</v>
      </c>
      <c r="B911" s="97" t="s">
        <v>1428</v>
      </c>
      <c r="C911" s="97" t="s">
        <v>1383</v>
      </c>
      <c r="D911" s="97" t="s">
        <v>265</v>
      </c>
      <c r="E911" s="97" t="s">
        <v>266</v>
      </c>
      <c r="F911" s="122">
        <v>1</v>
      </c>
      <c r="G911" s="122">
        <v>3</v>
      </c>
      <c r="H911" s="122">
        <v>0</v>
      </c>
      <c r="I911" s="97" t="s">
        <v>1383</v>
      </c>
      <c r="J911" s="97"/>
      <c r="K911" s="97" t="s">
        <v>1384</v>
      </c>
      <c r="L911" s="97"/>
      <c r="M911" s="97" t="s">
        <v>1383</v>
      </c>
      <c r="N911" s="97" t="s">
        <v>1385</v>
      </c>
      <c r="O911" s="97" t="s">
        <v>1386</v>
      </c>
      <c r="P911" s="97"/>
      <c r="Q911" s="97"/>
      <c r="R911" s="124">
        <f t="shared" si="140"/>
        <v>0</v>
      </c>
      <c r="S911" s="124">
        <f t="shared" si="141"/>
        <v>0</v>
      </c>
      <c r="T911" s="124">
        <f t="shared" si="142"/>
        <v>0</v>
      </c>
      <c r="U911" s="124">
        <f t="shared" si="143"/>
        <v>0</v>
      </c>
      <c r="V911" s="124">
        <f t="shared" si="144"/>
        <v>0</v>
      </c>
      <c r="W911" s="124">
        <f t="shared" si="145"/>
        <v>0</v>
      </c>
      <c r="X911" s="124">
        <f t="shared" si="146"/>
        <v>0</v>
      </c>
      <c r="Y911" s="124">
        <f t="shared" si="147"/>
        <v>0</v>
      </c>
      <c r="Z911" s="124">
        <f t="shared" si="148"/>
        <v>0</v>
      </c>
      <c r="AA911" s="124">
        <f t="shared" si="149"/>
        <v>0</v>
      </c>
      <c r="AB911" s="124" t="str">
        <f t="shared" si="150"/>
        <v/>
      </c>
      <c r="AC911" s="124" t="str">
        <f t="shared" si="151"/>
        <v/>
      </c>
      <c r="AD911" s="124" t="str">
        <f t="shared" si="152"/>
        <v/>
      </c>
      <c r="AE911" s="124" t="str">
        <f t="shared" si="153"/>
        <v/>
      </c>
      <c r="AF911" s="97"/>
      <c r="AG911" s="97"/>
      <c r="AH911" s="97"/>
      <c r="AI911" s="97"/>
      <c r="AJ911" s="97"/>
      <c r="AK911" s="97"/>
      <c r="AM911" s="101">
        <v>1</v>
      </c>
    </row>
    <row r="912" spans="1:39" ht="15.75" customHeight="1" x14ac:dyDescent="0.25">
      <c r="A912" s="97" t="s">
        <v>193</v>
      </c>
      <c r="B912" s="97" t="s">
        <v>1429</v>
      </c>
      <c r="C912" s="97" t="s">
        <v>1241</v>
      </c>
      <c r="D912" s="97" t="s">
        <v>265</v>
      </c>
      <c r="E912" s="97" t="s">
        <v>266</v>
      </c>
      <c r="F912" s="122">
        <v>1</v>
      </c>
      <c r="G912" s="122">
        <v>3</v>
      </c>
      <c r="H912" s="122">
        <v>0</v>
      </c>
      <c r="I912" s="97" t="s">
        <v>1241</v>
      </c>
      <c r="J912" s="97"/>
      <c r="K912" s="97" t="s">
        <v>1388</v>
      </c>
      <c r="L912" s="97"/>
      <c r="M912" s="97" t="s">
        <v>1241</v>
      </c>
      <c r="N912" s="97"/>
      <c r="O912" s="97"/>
      <c r="P912" s="97"/>
      <c r="Q912" s="97"/>
      <c r="R912" s="124">
        <f t="shared" si="140"/>
        <v>0</v>
      </c>
      <c r="S912" s="124">
        <f t="shared" si="141"/>
        <v>0</v>
      </c>
      <c r="T912" s="124">
        <f t="shared" si="142"/>
        <v>0</v>
      </c>
      <c r="U912" s="124">
        <f t="shared" si="143"/>
        <v>0</v>
      </c>
      <c r="V912" s="124">
        <f t="shared" si="144"/>
        <v>0</v>
      </c>
      <c r="W912" s="124">
        <f t="shared" si="145"/>
        <v>1</v>
      </c>
      <c r="X912" s="124">
        <f t="shared" si="146"/>
        <v>0</v>
      </c>
      <c r="Y912" s="124">
        <f t="shared" si="147"/>
        <v>0</v>
      </c>
      <c r="Z912" s="124">
        <f t="shared" si="148"/>
        <v>0</v>
      </c>
      <c r="AA912" s="124">
        <f t="shared" si="149"/>
        <v>0</v>
      </c>
      <c r="AB912" s="124" t="str">
        <f t="shared" si="150"/>
        <v/>
      </c>
      <c r="AC912" s="124" t="str">
        <f t="shared" si="151"/>
        <v/>
      </c>
      <c r="AD912" s="124" t="str">
        <f t="shared" si="152"/>
        <v/>
      </c>
      <c r="AE912" s="124" t="str">
        <f t="shared" si="153"/>
        <v/>
      </c>
      <c r="AF912" s="97"/>
      <c r="AG912" s="97"/>
      <c r="AH912" s="97"/>
      <c r="AI912" s="97"/>
      <c r="AJ912" s="97"/>
      <c r="AK912" s="97"/>
      <c r="AM912" s="101">
        <v>1</v>
      </c>
    </row>
    <row r="913" spans="1:39" ht="15.75" customHeight="1" x14ac:dyDescent="0.25">
      <c r="A913" s="97" t="s">
        <v>193</v>
      </c>
      <c r="B913" s="97" t="s">
        <v>1430</v>
      </c>
      <c r="C913" s="97" t="s">
        <v>1390</v>
      </c>
      <c r="D913" s="97" t="s">
        <v>265</v>
      </c>
      <c r="E913" s="97" t="s">
        <v>266</v>
      </c>
      <c r="F913" s="122">
        <v>2</v>
      </c>
      <c r="G913" s="122">
        <v>2</v>
      </c>
      <c r="H913" s="122">
        <v>0</v>
      </c>
      <c r="I913" s="97" t="s">
        <v>1390</v>
      </c>
      <c r="J913" s="97"/>
      <c r="K913" s="97" t="s">
        <v>1391</v>
      </c>
      <c r="L913" s="97"/>
      <c r="M913" s="97" t="s">
        <v>1390</v>
      </c>
      <c r="N913" s="97" t="s">
        <v>1392</v>
      </c>
      <c r="O913" s="97" t="s">
        <v>1393</v>
      </c>
      <c r="P913" s="97" t="s">
        <v>1394</v>
      </c>
      <c r="Q913" s="97" t="s">
        <v>1395</v>
      </c>
      <c r="R913" s="124">
        <f t="shared" si="140"/>
        <v>0</v>
      </c>
      <c r="S913" s="124">
        <f t="shared" si="141"/>
        <v>0</v>
      </c>
      <c r="T913" s="124">
        <f t="shared" si="142"/>
        <v>0</v>
      </c>
      <c r="U913" s="124">
        <f t="shared" si="143"/>
        <v>0</v>
      </c>
      <c r="V913" s="124">
        <f t="shared" si="144"/>
        <v>0</v>
      </c>
      <c r="W913" s="124">
        <f t="shared" si="145"/>
        <v>0</v>
      </c>
      <c r="X913" s="124">
        <f t="shared" si="146"/>
        <v>0</v>
      </c>
      <c r="Y913" s="124">
        <f t="shared" si="147"/>
        <v>0</v>
      </c>
      <c r="Z913" s="124">
        <f t="shared" si="148"/>
        <v>0</v>
      </c>
      <c r="AA913" s="124">
        <f t="shared" si="149"/>
        <v>0</v>
      </c>
      <c r="AB913" s="124" t="str">
        <f t="shared" si="150"/>
        <v/>
      </c>
      <c r="AC913" s="124" t="str">
        <f t="shared" si="151"/>
        <v/>
      </c>
      <c r="AD913" s="124" t="str">
        <f t="shared" si="152"/>
        <v/>
      </c>
      <c r="AE913" s="124" t="str">
        <f t="shared" si="153"/>
        <v/>
      </c>
      <c r="AF913" s="97"/>
      <c r="AG913" s="97"/>
      <c r="AH913" s="97"/>
      <c r="AI913" s="97"/>
      <c r="AJ913" s="97"/>
      <c r="AK913" s="97"/>
      <c r="AM913" s="101">
        <v>1</v>
      </c>
    </row>
    <row r="914" spans="1:39" ht="15.75" customHeight="1" x14ac:dyDescent="0.25">
      <c r="A914" s="97" t="s">
        <v>193</v>
      </c>
      <c r="B914" s="97" t="s">
        <v>1431</v>
      </c>
      <c r="C914" s="97" t="s">
        <v>1397</v>
      </c>
      <c r="D914" s="97" t="s">
        <v>265</v>
      </c>
      <c r="E914" s="97" t="s">
        <v>266</v>
      </c>
      <c r="F914" s="122">
        <v>2</v>
      </c>
      <c r="G914" s="122">
        <v>2</v>
      </c>
      <c r="H914" s="122">
        <v>0</v>
      </c>
      <c r="I914" s="97" t="s">
        <v>1397</v>
      </c>
      <c r="J914" s="97"/>
      <c r="K914" s="97" t="s">
        <v>1398</v>
      </c>
      <c r="L914" s="97"/>
      <c r="M914" s="97" t="s">
        <v>1397</v>
      </c>
      <c r="N914" s="97" t="s">
        <v>1399</v>
      </c>
      <c r="O914" s="97" t="s">
        <v>1400</v>
      </c>
      <c r="P914" s="97" t="s">
        <v>660</v>
      </c>
      <c r="Q914" s="97" t="s">
        <v>750</v>
      </c>
      <c r="R914" s="124">
        <f t="shared" si="140"/>
        <v>0</v>
      </c>
      <c r="S914" s="124">
        <f t="shared" si="141"/>
        <v>0</v>
      </c>
      <c r="T914" s="124">
        <f t="shared" si="142"/>
        <v>0</v>
      </c>
      <c r="U914" s="124">
        <f t="shared" si="143"/>
        <v>1</v>
      </c>
      <c r="V914" s="124">
        <f t="shared" si="144"/>
        <v>0</v>
      </c>
      <c r="W914" s="124">
        <f t="shared" si="145"/>
        <v>0</v>
      </c>
      <c r="X914" s="124">
        <f t="shared" si="146"/>
        <v>0</v>
      </c>
      <c r="Y914" s="124">
        <f t="shared" si="147"/>
        <v>0</v>
      </c>
      <c r="Z914" s="124">
        <f t="shared" si="148"/>
        <v>0</v>
      </c>
      <c r="AA914" s="124">
        <f t="shared" si="149"/>
        <v>0</v>
      </c>
      <c r="AB914" s="124" t="str">
        <f t="shared" si="150"/>
        <v/>
      </c>
      <c r="AC914" s="124" t="str">
        <f t="shared" si="151"/>
        <v/>
      </c>
      <c r="AD914" s="124" t="str">
        <f t="shared" si="152"/>
        <v/>
      </c>
      <c r="AE914" s="124" t="str">
        <f t="shared" si="153"/>
        <v/>
      </c>
      <c r="AF914" s="97"/>
      <c r="AG914" s="97"/>
      <c r="AH914" s="97"/>
      <c r="AI914" s="97"/>
      <c r="AJ914" s="97"/>
      <c r="AK914" s="97"/>
      <c r="AM914" s="101">
        <v>1</v>
      </c>
    </row>
    <row r="915" spans="1:39" ht="15.75" customHeight="1" x14ac:dyDescent="0.25">
      <c r="A915" s="97" t="s">
        <v>193</v>
      </c>
      <c r="B915" s="97" t="s">
        <v>1432</v>
      </c>
      <c r="C915" s="97" t="s">
        <v>1402</v>
      </c>
      <c r="D915" s="97" t="s">
        <v>265</v>
      </c>
      <c r="E915" s="97" t="s">
        <v>266</v>
      </c>
      <c r="F915" s="122">
        <v>3</v>
      </c>
      <c r="G915" s="122">
        <v>2</v>
      </c>
      <c r="H915" s="122">
        <v>0</v>
      </c>
      <c r="I915" s="97" t="s">
        <v>1402</v>
      </c>
      <c r="J915" s="97"/>
      <c r="K915" s="97" t="s">
        <v>1403</v>
      </c>
      <c r="L915" s="97"/>
      <c r="M915" s="97" t="s">
        <v>1402</v>
      </c>
      <c r="N915" s="97" t="s">
        <v>1235</v>
      </c>
      <c r="O915" s="97" t="s">
        <v>1236</v>
      </c>
      <c r="P915" s="97" t="s">
        <v>277</v>
      </c>
      <c r="Q915" s="97" t="s">
        <v>278</v>
      </c>
      <c r="R915" s="124">
        <f t="shared" si="140"/>
        <v>0</v>
      </c>
      <c r="S915" s="124">
        <f t="shared" si="141"/>
        <v>0</v>
      </c>
      <c r="T915" s="124">
        <f t="shared" si="142"/>
        <v>1</v>
      </c>
      <c r="U915" s="124">
        <f t="shared" si="143"/>
        <v>1</v>
      </c>
      <c r="V915" s="124">
        <f t="shared" si="144"/>
        <v>0</v>
      </c>
      <c r="W915" s="124">
        <f t="shared" si="145"/>
        <v>0</v>
      </c>
      <c r="X915" s="124">
        <f t="shared" si="146"/>
        <v>0</v>
      </c>
      <c r="Y915" s="124">
        <f t="shared" si="147"/>
        <v>0</v>
      </c>
      <c r="Z915" s="124">
        <f t="shared" si="148"/>
        <v>0</v>
      </c>
      <c r="AA915" s="124">
        <f t="shared" si="149"/>
        <v>0</v>
      </c>
      <c r="AB915" s="124" t="str">
        <f t="shared" si="150"/>
        <v/>
      </c>
      <c r="AC915" s="124" t="str">
        <f t="shared" si="151"/>
        <v/>
      </c>
      <c r="AD915" s="124" t="str">
        <f t="shared" si="152"/>
        <v/>
      </c>
      <c r="AE915" s="124" t="str">
        <f t="shared" si="153"/>
        <v/>
      </c>
      <c r="AF915" s="97"/>
      <c r="AG915" s="97"/>
      <c r="AH915" s="97"/>
      <c r="AI915" s="97"/>
      <c r="AJ915" s="97"/>
      <c r="AK915" s="97"/>
      <c r="AM915" s="101">
        <v>1</v>
      </c>
    </row>
    <row r="916" spans="1:39" ht="15.75" customHeight="1" x14ac:dyDescent="0.25">
      <c r="A916" s="97" t="s">
        <v>193</v>
      </c>
      <c r="B916" s="97" t="s">
        <v>1433</v>
      </c>
      <c r="C916" s="97" t="s">
        <v>1383</v>
      </c>
      <c r="D916" s="97" t="s">
        <v>301</v>
      </c>
      <c r="E916" s="97" t="s">
        <v>266</v>
      </c>
      <c r="F916" s="122">
        <v>1</v>
      </c>
      <c r="G916" s="122">
        <v>0</v>
      </c>
      <c r="H916" s="122">
        <v>3</v>
      </c>
      <c r="I916" s="97"/>
      <c r="J916" s="97" t="s">
        <v>1383</v>
      </c>
      <c r="K916" s="97"/>
      <c r="L916" s="97" t="s">
        <v>1405</v>
      </c>
      <c r="M916" s="97" t="s">
        <v>1383</v>
      </c>
      <c r="N916" s="97" t="s">
        <v>1385</v>
      </c>
      <c r="O916" s="97" t="s">
        <v>1386</v>
      </c>
      <c r="P916" s="97"/>
      <c r="Q916" s="97"/>
      <c r="R916" s="124">
        <f t="shared" si="140"/>
        <v>0</v>
      </c>
      <c r="S916" s="124">
        <f t="shared" si="141"/>
        <v>0</v>
      </c>
      <c r="T916" s="124">
        <f t="shared" si="142"/>
        <v>0</v>
      </c>
      <c r="U916" s="124">
        <f t="shared" si="143"/>
        <v>0</v>
      </c>
      <c r="V916" s="124">
        <f t="shared" si="144"/>
        <v>0</v>
      </c>
      <c r="W916" s="124">
        <f t="shared" si="145"/>
        <v>0</v>
      </c>
      <c r="X916" s="124">
        <f t="shared" si="146"/>
        <v>0</v>
      </c>
      <c r="Y916" s="124">
        <f t="shared" si="147"/>
        <v>0</v>
      </c>
      <c r="Z916" s="124">
        <f t="shared" si="148"/>
        <v>0</v>
      </c>
      <c r="AA916" s="124">
        <f t="shared" si="149"/>
        <v>0</v>
      </c>
      <c r="AB916" s="124" t="str">
        <f t="shared" si="150"/>
        <v/>
      </c>
      <c r="AC916" s="124" t="str">
        <f t="shared" si="151"/>
        <v/>
      </c>
      <c r="AD916" s="124" t="str">
        <f t="shared" si="152"/>
        <v/>
      </c>
      <c r="AE916" s="124" t="str">
        <f t="shared" si="153"/>
        <v/>
      </c>
      <c r="AF916" s="97"/>
      <c r="AG916" s="97"/>
      <c r="AH916" s="97"/>
      <c r="AI916" s="97"/>
      <c r="AJ916" s="97"/>
      <c r="AK916" s="97"/>
      <c r="AM916" s="101">
        <v>1</v>
      </c>
    </row>
    <row r="917" spans="1:39" ht="15.75" customHeight="1" x14ac:dyDescent="0.25">
      <c r="A917" s="97" t="s">
        <v>193</v>
      </c>
      <c r="B917" s="97" t="s">
        <v>1434</v>
      </c>
      <c r="C917" s="97" t="s">
        <v>1241</v>
      </c>
      <c r="D917" s="97" t="s">
        <v>301</v>
      </c>
      <c r="E917" s="97" t="s">
        <v>266</v>
      </c>
      <c r="F917" s="122">
        <v>1</v>
      </c>
      <c r="G917" s="122">
        <v>0</v>
      </c>
      <c r="H917" s="122">
        <v>3</v>
      </c>
      <c r="I917" s="97"/>
      <c r="J917" s="97" t="s">
        <v>1241</v>
      </c>
      <c r="K917" s="97"/>
      <c r="L917" s="97" t="s">
        <v>1257</v>
      </c>
      <c r="M917" s="97" t="s">
        <v>1241</v>
      </c>
      <c r="N917" s="97"/>
      <c r="O917" s="97"/>
      <c r="P917" s="97"/>
      <c r="Q917" s="97"/>
      <c r="R917" s="124">
        <f t="shared" si="140"/>
        <v>0</v>
      </c>
      <c r="S917" s="124">
        <f t="shared" si="141"/>
        <v>0</v>
      </c>
      <c r="T917" s="124">
        <f t="shared" si="142"/>
        <v>0</v>
      </c>
      <c r="U917" s="124">
        <f t="shared" si="143"/>
        <v>0</v>
      </c>
      <c r="V917" s="124">
        <f t="shared" si="144"/>
        <v>0</v>
      </c>
      <c r="W917" s="124">
        <f t="shared" si="145"/>
        <v>1</v>
      </c>
      <c r="X917" s="124">
        <f t="shared" si="146"/>
        <v>0</v>
      </c>
      <c r="Y917" s="124">
        <f t="shared" si="147"/>
        <v>0</v>
      </c>
      <c r="Z917" s="124">
        <f t="shared" si="148"/>
        <v>0</v>
      </c>
      <c r="AA917" s="124">
        <f t="shared" si="149"/>
        <v>0</v>
      </c>
      <c r="AB917" s="124" t="str">
        <f t="shared" si="150"/>
        <v/>
      </c>
      <c r="AC917" s="124" t="str">
        <f t="shared" si="151"/>
        <v/>
      </c>
      <c r="AD917" s="124" t="str">
        <f t="shared" si="152"/>
        <v/>
      </c>
      <c r="AE917" s="124" t="str">
        <f t="shared" si="153"/>
        <v/>
      </c>
      <c r="AF917" s="97"/>
      <c r="AG917" s="97"/>
      <c r="AH917" s="97"/>
      <c r="AI917" s="97"/>
      <c r="AJ917" s="97"/>
      <c r="AK917" s="97"/>
      <c r="AM917" s="101">
        <v>1</v>
      </c>
    </row>
    <row r="918" spans="1:39" ht="15.75" customHeight="1" x14ac:dyDescent="0.25">
      <c r="A918" s="97" t="s">
        <v>193</v>
      </c>
      <c r="B918" s="97" t="s">
        <v>1435</v>
      </c>
      <c r="C918" s="97" t="s">
        <v>1408</v>
      </c>
      <c r="D918" s="97" t="s">
        <v>301</v>
      </c>
      <c r="E918" s="97" t="s">
        <v>266</v>
      </c>
      <c r="F918" s="122">
        <v>2</v>
      </c>
      <c r="G918" s="122">
        <v>0</v>
      </c>
      <c r="H918" s="122">
        <v>2</v>
      </c>
      <c r="I918" s="97"/>
      <c r="J918" s="97" t="s">
        <v>1408</v>
      </c>
      <c r="K918" s="97"/>
      <c r="L918" s="97" t="s">
        <v>1409</v>
      </c>
      <c r="M918" s="97" t="s">
        <v>1408</v>
      </c>
      <c r="N918" s="97" t="s">
        <v>1393</v>
      </c>
      <c r="O918" s="97" t="s">
        <v>1410</v>
      </c>
      <c r="P918" s="97" t="s">
        <v>1395</v>
      </c>
      <c r="Q918" s="97" t="s">
        <v>1411</v>
      </c>
      <c r="R918" s="124">
        <f t="shared" si="140"/>
        <v>0</v>
      </c>
      <c r="S918" s="124">
        <f t="shared" si="141"/>
        <v>0</v>
      </c>
      <c r="T918" s="124">
        <f t="shared" si="142"/>
        <v>0</v>
      </c>
      <c r="U918" s="124">
        <f t="shared" si="143"/>
        <v>0</v>
      </c>
      <c r="V918" s="124">
        <f t="shared" si="144"/>
        <v>0</v>
      </c>
      <c r="W918" s="124">
        <f t="shared" si="145"/>
        <v>0</v>
      </c>
      <c r="X918" s="124">
        <f t="shared" si="146"/>
        <v>0</v>
      </c>
      <c r="Y918" s="124">
        <f t="shared" si="147"/>
        <v>0</v>
      </c>
      <c r="Z918" s="124">
        <f t="shared" si="148"/>
        <v>0</v>
      </c>
      <c r="AA918" s="124">
        <f t="shared" si="149"/>
        <v>0</v>
      </c>
      <c r="AB918" s="124" t="str">
        <f t="shared" si="150"/>
        <v/>
      </c>
      <c r="AC918" s="124" t="str">
        <f t="shared" si="151"/>
        <v/>
      </c>
      <c r="AD918" s="124" t="str">
        <f t="shared" si="152"/>
        <v/>
      </c>
      <c r="AE918" s="124" t="str">
        <f t="shared" si="153"/>
        <v/>
      </c>
      <c r="AF918" s="97"/>
      <c r="AG918" s="97"/>
      <c r="AH918" s="97"/>
      <c r="AI918" s="97"/>
      <c r="AJ918" s="97"/>
      <c r="AK918" s="97"/>
      <c r="AM918" s="101">
        <v>1</v>
      </c>
    </row>
    <row r="919" spans="1:39" ht="15.75" customHeight="1" x14ac:dyDescent="0.25">
      <c r="A919" s="97" t="s">
        <v>193</v>
      </c>
      <c r="B919" s="97" t="s">
        <v>1436</v>
      </c>
      <c r="C919" s="97" t="s">
        <v>1413</v>
      </c>
      <c r="D919" s="97" t="s">
        <v>301</v>
      </c>
      <c r="E919" s="97" t="s">
        <v>266</v>
      </c>
      <c r="F919" s="122">
        <v>2</v>
      </c>
      <c r="G919" s="122">
        <v>0</v>
      </c>
      <c r="H919" s="122">
        <v>2</v>
      </c>
      <c r="I919" s="97"/>
      <c r="J919" s="97" t="s">
        <v>1413</v>
      </c>
      <c r="K919" s="97"/>
      <c r="L919" s="97" t="s">
        <v>1414</v>
      </c>
      <c r="M919" s="97" t="s">
        <v>1413</v>
      </c>
      <c r="N919" s="97" t="s">
        <v>1339</v>
      </c>
      <c r="O919" s="97" t="s">
        <v>1340</v>
      </c>
      <c r="P919" s="97" t="s">
        <v>1400</v>
      </c>
      <c r="Q919" s="97" t="s">
        <v>750</v>
      </c>
      <c r="R919" s="124">
        <f t="shared" si="140"/>
        <v>0</v>
      </c>
      <c r="S919" s="124">
        <f t="shared" si="141"/>
        <v>0</v>
      </c>
      <c r="T919" s="124">
        <f t="shared" si="142"/>
        <v>0</v>
      </c>
      <c r="U919" s="124">
        <f t="shared" si="143"/>
        <v>1</v>
      </c>
      <c r="V919" s="124">
        <f t="shared" si="144"/>
        <v>0</v>
      </c>
      <c r="W919" s="124">
        <f t="shared" si="145"/>
        <v>0</v>
      </c>
      <c r="X919" s="124">
        <f t="shared" si="146"/>
        <v>0</v>
      </c>
      <c r="Y919" s="124">
        <f t="shared" si="147"/>
        <v>0</v>
      </c>
      <c r="Z919" s="124">
        <f t="shared" si="148"/>
        <v>0</v>
      </c>
      <c r="AA919" s="124">
        <f t="shared" si="149"/>
        <v>0</v>
      </c>
      <c r="AB919" s="124" t="str">
        <f t="shared" si="150"/>
        <v/>
      </c>
      <c r="AC919" s="124" t="str">
        <f t="shared" si="151"/>
        <v/>
      </c>
      <c r="AD919" s="124" t="str">
        <f t="shared" si="152"/>
        <v/>
      </c>
      <c r="AE919" s="124" t="str">
        <f t="shared" si="153"/>
        <v/>
      </c>
      <c r="AF919" s="97"/>
      <c r="AG919" s="97"/>
      <c r="AH919" s="97"/>
      <c r="AI919" s="97"/>
      <c r="AJ919" s="97"/>
      <c r="AK919" s="97"/>
      <c r="AM919" s="101">
        <v>1</v>
      </c>
    </row>
    <row r="920" spans="1:39" ht="15.75" customHeight="1" x14ac:dyDescent="0.25">
      <c r="A920" s="97" t="s">
        <v>193</v>
      </c>
      <c r="B920" s="97" t="s">
        <v>1437</v>
      </c>
      <c r="C920" s="97" t="s">
        <v>1235</v>
      </c>
      <c r="D920" s="97" t="s">
        <v>301</v>
      </c>
      <c r="E920" s="97" t="s">
        <v>266</v>
      </c>
      <c r="F920" s="122">
        <v>3</v>
      </c>
      <c r="G920" s="122">
        <v>0</v>
      </c>
      <c r="H920" s="122">
        <v>2</v>
      </c>
      <c r="I920" s="97"/>
      <c r="J920" s="97" t="s">
        <v>1235</v>
      </c>
      <c r="K920" s="97"/>
      <c r="L920" s="97" t="s">
        <v>1416</v>
      </c>
      <c r="M920" s="97" t="s">
        <v>1235</v>
      </c>
      <c r="N920" s="97" t="s">
        <v>1236</v>
      </c>
      <c r="O920" s="97" t="s">
        <v>1417</v>
      </c>
      <c r="P920" s="97"/>
      <c r="Q920" s="97"/>
      <c r="R920" s="124">
        <f t="shared" si="140"/>
        <v>0</v>
      </c>
      <c r="S920" s="124">
        <f t="shared" si="141"/>
        <v>0</v>
      </c>
      <c r="T920" s="124">
        <f t="shared" si="142"/>
        <v>0</v>
      </c>
      <c r="U920" s="124">
        <f t="shared" si="143"/>
        <v>0</v>
      </c>
      <c r="V920" s="124">
        <f t="shared" si="144"/>
        <v>0</v>
      </c>
      <c r="W920" s="124">
        <f t="shared" si="145"/>
        <v>0</v>
      </c>
      <c r="X920" s="124">
        <f t="shared" si="146"/>
        <v>0</v>
      </c>
      <c r="Y920" s="124">
        <f t="shared" si="147"/>
        <v>0</v>
      </c>
      <c r="Z920" s="124">
        <f t="shared" si="148"/>
        <v>0</v>
      </c>
      <c r="AA920" s="124">
        <f t="shared" si="149"/>
        <v>0</v>
      </c>
      <c r="AB920" s="124" t="str">
        <f t="shared" si="150"/>
        <v/>
      </c>
      <c r="AC920" s="124" t="str">
        <f t="shared" si="151"/>
        <v/>
      </c>
      <c r="AD920" s="124" t="str">
        <f t="shared" si="152"/>
        <v/>
      </c>
      <c r="AE920" s="124" t="str">
        <f t="shared" si="153"/>
        <v/>
      </c>
      <c r="AF920" s="97"/>
      <c r="AG920" s="97"/>
      <c r="AH920" s="97"/>
      <c r="AI920" s="97"/>
      <c r="AJ920" s="97"/>
      <c r="AK920" s="97"/>
      <c r="AM920" s="101">
        <v>1</v>
      </c>
    </row>
    <row r="921" spans="1:39" ht="15.75" customHeight="1" x14ac:dyDescent="0.25">
      <c r="A921" s="97" t="s">
        <v>194</v>
      </c>
      <c r="B921" s="97" t="s">
        <v>1438</v>
      </c>
      <c r="C921" s="97" t="s">
        <v>1383</v>
      </c>
      <c r="D921" s="97" t="s">
        <v>265</v>
      </c>
      <c r="E921" s="97" t="s">
        <v>266</v>
      </c>
      <c r="F921" s="122">
        <v>1</v>
      </c>
      <c r="G921" s="122">
        <v>3</v>
      </c>
      <c r="H921" s="122">
        <v>0</v>
      </c>
      <c r="I921" s="97" t="s">
        <v>1383</v>
      </c>
      <c r="J921" s="97"/>
      <c r="K921" s="97" t="s">
        <v>1384</v>
      </c>
      <c r="L921" s="97"/>
      <c r="M921" s="97" t="s">
        <v>1383</v>
      </c>
      <c r="N921" s="97" t="s">
        <v>1385</v>
      </c>
      <c r="O921" s="97" t="s">
        <v>1386</v>
      </c>
      <c r="P921" s="97"/>
      <c r="Q921" s="97"/>
      <c r="R921" s="124">
        <f t="shared" si="140"/>
        <v>0</v>
      </c>
      <c r="S921" s="124">
        <f t="shared" si="141"/>
        <v>0</v>
      </c>
      <c r="T921" s="124">
        <f t="shared" si="142"/>
        <v>0</v>
      </c>
      <c r="U921" s="124">
        <f t="shared" si="143"/>
        <v>0</v>
      </c>
      <c r="V921" s="124">
        <f t="shared" si="144"/>
        <v>0</v>
      </c>
      <c r="W921" s="124">
        <f t="shared" si="145"/>
        <v>0</v>
      </c>
      <c r="X921" s="124">
        <f t="shared" si="146"/>
        <v>0</v>
      </c>
      <c r="Y921" s="124">
        <f t="shared" si="147"/>
        <v>0</v>
      </c>
      <c r="Z921" s="124">
        <f t="shared" si="148"/>
        <v>0</v>
      </c>
      <c r="AA921" s="124">
        <f t="shared" si="149"/>
        <v>0</v>
      </c>
      <c r="AB921" s="124" t="str">
        <f t="shared" si="150"/>
        <v/>
      </c>
      <c r="AC921" s="124" t="str">
        <f t="shared" si="151"/>
        <v/>
      </c>
      <c r="AD921" s="124" t="str">
        <f t="shared" si="152"/>
        <v/>
      </c>
      <c r="AE921" s="124" t="str">
        <f t="shared" si="153"/>
        <v/>
      </c>
      <c r="AF921" s="97"/>
      <c r="AG921" s="97"/>
      <c r="AH921" s="97"/>
      <c r="AI921" s="97"/>
      <c r="AJ921" s="97"/>
      <c r="AK921" s="97"/>
      <c r="AM921" s="101">
        <v>1</v>
      </c>
    </row>
    <row r="922" spans="1:39" ht="15.75" customHeight="1" x14ac:dyDescent="0.25">
      <c r="A922" s="97" t="s">
        <v>194</v>
      </c>
      <c r="B922" s="97" t="s">
        <v>1439</v>
      </c>
      <c r="C922" s="97" t="s">
        <v>1241</v>
      </c>
      <c r="D922" s="97" t="s">
        <v>265</v>
      </c>
      <c r="E922" s="97" t="s">
        <v>266</v>
      </c>
      <c r="F922" s="122">
        <v>1</v>
      </c>
      <c r="G922" s="122">
        <v>3</v>
      </c>
      <c r="H922" s="122">
        <v>0</v>
      </c>
      <c r="I922" s="97" t="s">
        <v>1241</v>
      </c>
      <c r="J922" s="97"/>
      <c r="K922" s="97" t="s">
        <v>1388</v>
      </c>
      <c r="L922" s="97"/>
      <c r="M922" s="97" t="s">
        <v>1241</v>
      </c>
      <c r="N922" s="97"/>
      <c r="O922" s="97"/>
      <c r="P922" s="97"/>
      <c r="Q922" s="97"/>
      <c r="R922" s="124">
        <f t="shared" si="140"/>
        <v>0</v>
      </c>
      <c r="S922" s="124">
        <f t="shared" si="141"/>
        <v>0</v>
      </c>
      <c r="T922" s="124">
        <f t="shared" si="142"/>
        <v>0</v>
      </c>
      <c r="U922" s="124">
        <f t="shared" si="143"/>
        <v>0</v>
      </c>
      <c r="V922" s="124">
        <f t="shared" si="144"/>
        <v>0</v>
      </c>
      <c r="W922" s="124">
        <f t="shared" si="145"/>
        <v>1</v>
      </c>
      <c r="X922" s="124">
        <f t="shared" si="146"/>
        <v>0</v>
      </c>
      <c r="Y922" s="124">
        <f t="shared" si="147"/>
        <v>0</v>
      </c>
      <c r="Z922" s="124">
        <f t="shared" si="148"/>
        <v>0</v>
      </c>
      <c r="AA922" s="124">
        <f t="shared" si="149"/>
        <v>0</v>
      </c>
      <c r="AB922" s="124" t="str">
        <f t="shared" si="150"/>
        <v/>
      </c>
      <c r="AC922" s="124" t="str">
        <f t="shared" si="151"/>
        <v/>
      </c>
      <c r="AD922" s="124" t="str">
        <f t="shared" si="152"/>
        <v/>
      </c>
      <c r="AE922" s="124" t="str">
        <f t="shared" si="153"/>
        <v/>
      </c>
      <c r="AF922" s="97"/>
      <c r="AG922" s="97"/>
      <c r="AH922" s="97"/>
      <c r="AI922" s="97"/>
      <c r="AJ922" s="97"/>
      <c r="AK922" s="97"/>
      <c r="AM922" s="101">
        <v>1</v>
      </c>
    </row>
    <row r="923" spans="1:39" ht="15.75" customHeight="1" x14ac:dyDescent="0.25">
      <c r="A923" s="97" t="s">
        <v>194</v>
      </c>
      <c r="B923" s="97" t="s">
        <v>1440</v>
      </c>
      <c r="C923" s="97" t="s">
        <v>1390</v>
      </c>
      <c r="D923" s="97" t="s">
        <v>265</v>
      </c>
      <c r="E923" s="97" t="s">
        <v>266</v>
      </c>
      <c r="F923" s="122">
        <v>2</v>
      </c>
      <c r="G923" s="122">
        <v>2</v>
      </c>
      <c r="H923" s="122">
        <v>0</v>
      </c>
      <c r="I923" s="97" t="s">
        <v>1390</v>
      </c>
      <c r="J923" s="97"/>
      <c r="K923" s="97" t="s">
        <v>1391</v>
      </c>
      <c r="L923" s="97"/>
      <c r="M923" s="97" t="s">
        <v>1390</v>
      </c>
      <c r="N923" s="97" t="s">
        <v>1392</v>
      </c>
      <c r="O923" s="97" t="s">
        <v>1393</v>
      </c>
      <c r="P923" s="97" t="s">
        <v>1394</v>
      </c>
      <c r="Q923" s="97" t="s">
        <v>1395</v>
      </c>
      <c r="R923" s="124">
        <f t="shared" si="140"/>
        <v>0</v>
      </c>
      <c r="S923" s="124">
        <f t="shared" si="141"/>
        <v>0</v>
      </c>
      <c r="T923" s="124">
        <f t="shared" si="142"/>
        <v>0</v>
      </c>
      <c r="U923" s="124">
        <f t="shared" si="143"/>
        <v>0</v>
      </c>
      <c r="V923" s="124">
        <f t="shared" si="144"/>
        <v>0</v>
      </c>
      <c r="W923" s="124">
        <f t="shared" si="145"/>
        <v>0</v>
      </c>
      <c r="X923" s="124">
        <f t="shared" si="146"/>
        <v>0</v>
      </c>
      <c r="Y923" s="124">
        <f t="shared" si="147"/>
        <v>0</v>
      </c>
      <c r="Z923" s="124">
        <f t="shared" si="148"/>
        <v>0</v>
      </c>
      <c r="AA923" s="124">
        <f t="shared" si="149"/>
        <v>0</v>
      </c>
      <c r="AB923" s="124" t="str">
        <f t="shared" si="150"/>
        <v/>
      </c>
      <c r="AC923" s="124" t="str">
        <f t="shared" si="151"/>
        <v/>
      </c>
      <c r="AD923" s="124" t="str">
        <f t="shared" si="152"/>
        <v/>
      </c>
      <c r="AE923" s="124" t="str">
        <f t="shared" si="153"/>
        <v/>
      </c>
      <c r="AF923" s="97"/>
      <c r="AG923" s="97"/>
      <c r="AH923" s="97"/>
      <c r="AI923" s="97"/>
      <c r="AJ923" s="97"/>
      <c r="AK923" s="97"/>
      <c r="AM923" s="101">
        <v>1</v>
      </c>
    </row>
    <row r="924" spans="1:39" ht="15.75" customHeight="1" x14ac:dyDescent="0.25">
      <c r="A924" s="97" t="s">
        <v>194</v>
      </c>
      <c r="B924" s="97" t="s">
        <v>1441</v>
      </c>
      <c r="C924" s="97" t="s">
        <v>1397</v>
      </c>
      <c r="D924" s="97" t="s">
        <v>265</v>
      </c>
      <c r="E924" s="97" t="s">
        <v>266</v>
      </c>
      <c r="F924" s="122">
        <v>2</v>
      </c>
      <c r="G924" s="122">
        <v>2</v>
      </c>
      <c r="H924" s="122">
        <v>0</v>
      </c>
      <c r="I924" s="97" t="s">
        <v>1397</v>
      </c>
      <c r="J924" s="97"/>
      <c r="K924" s="97" t="s">
        <v>1398</v>
      </c>
      <c r="L924" s="97"/>
      <c r="M924" s="97" t="s">
        <v>1397</v>
      </c>
      <c r="N924" s="97" t="s">
        <v>1399</v>
      </c>
      <c r="O924" s="97" t="s">
        <v>1400</v>
      </c>
      <c r="P924" s="97" t="s">
        <v>660</v>
      </c>
      <c r="Q924" s="97" t="s">
        <v>750</v>
      </c>
      <c r="R924" s="124">
        <f t="shared" si="140"/>
        <v>0</v>
      </c>
      <c r="S924" s="124">
        <f t="shared" si="141"/>
        <v>0</v>
      </c>
      <c r="T924" s="124">
        <f t="shared" si="142"/>
        <v>0</v>
      </c>
      <c r="U924" s="124">
        <f t="shared" si="143"/>
        <v>1</v>
      </c>
      <c r="V924" s="124">
        <f t="shared" si="144"/>
        <v>0</v>
      </c>
      <c r="W924" s="124">
        <f t="shared" si="145"/>
        <v>0</v>
      </c>
      <c r="X924" s="124">
        <f t="shared" si="146"/>
        <v>0</v>
      </c>
      <c r="Y924" s="124">
        <f t="shared" si="147"/>
        <v>0</v>
      </c>
      <c r="Z924" s="124">
        <f t="shared" si="148"/>
        <v>0</v>
      </c>
      <c r="AA924" s="124">
        <f t="shared" si="149"/>
        <v>0</v>
      </c>
      <c r="AB924" s="124" t="str">
        <f t="shared" si="150"/>
        <v/>
      </c>
      <c r="AC924" s="124" t="str">
        <f t="shared" si="151"/>
        <v/>
      </c>
      <c r="AD924" s="124" t="str">
        <f t="shared" si="152"/>
        <v/>
      </c>
      <c r="AE924" s="124" t="str">
        <f t="shared" si="153"/>
        <v/>
      </c>
      <c r="AF924" s="97"/>
      <c r="AG924" s="97"/>
      <c r="AH924" s="97"/>
      <c r="AI924" s="97"/>
      <c r="AJ924" s="97"/>
      <c r="AK924" s="97"/>
      <c r="AM924" s="101">
        <v>1</v>
      </c>
    </row>
    <row r="925" spans="1:39" ht="15.75" customHeight="1" x14ac:dyDescent="0.25">
      <c r="A925" s="97" t="s">
        <v>194</v>
      </c>
      <c r="B925" s="97" t="s">
        <v>1442</v>
      </c>
      <c r="C925" s="97" t="s">
        <v>1402</v>
      </c>
      <c r="D925" s="97" t="s">
        <v>265</v>
      </c>
      <c r="E925" s="97" t="s">
        <v>266</v>
      </c>
      <c r="F925" s="122">
        <v>3</v>
      </c>
      <c r="G925" s="122">
        <v>2</v>
      </c>
      <c r="H925" s="122">
        <v>0</v>
      </c>
      <c r="I925" s="97" t="s">
        <v>1402</v>
      </c>
      <c r="J925" s="97"/>
      <c r="K925" s="97" t="s">
        <v>1403</v>
      </c>
      <c r="L925" s="97"/>
      <c r="M925" s="97" t="s">
        <v>1402</v>
      </c>
      <c r="N925" s="97" t="s">
        <v>1235</v>
      </c>
      <c r="O925" s="97" t="s">
        <v>1236</v>
      </c>
      <c r="P925" s="97" t="s">
        <v>277</v>
      </c>
      <c r="Q925" s="97" t="s">
        <v>278</v>
      </c>
      <c r="R925" s="124">
        <f t="shared" si="140"/>
        <v>0</v>
      </c>
      <c r="S925" s="124">
        <f t="shared" si="141"/>
        <v>0</v>
      </c>
      <c r="T925" s="124">
        <f t="shared" si="142"/>
        <v>1</v>
      </c>
      <c r="U925" s="124">
        <f t="shared" si="143"/>
        <v>1</v>
      </c>
      <c r="V925" s="124">
        <f t="shared" si="144"/>
        <v>0</v>
      </c>
      <c r="W925" s="124">
        <f t="shared" si="145"/>
        <v>0</v>
      </c>
      <c r="X925" s="124">
        <f t="shared" si="146"/>
        <v>0</v>
      </c>
      <c r="Y925" s="124">
        <f t="shared" si="147"/>
        <v>0</v>
      </c>
      <c r="Z925" s="124">
        <f t="shared" si="148"/>
        <v>0</v>
      </c>
      <c r="AA925" s="124">
        <f t="shared" si="149"/>
        <v>0</v>
      </c>
      <c r="AB925" s="124" t="str">
        <f t="shared" si="150"/>
        <v/>
      </c>
      <c r="AC925" s="124" t="str">
        <f t="shared" si="151"/>
        <v/>
      </c>
      <c r="AD925" s="124" t="str">
        <f t="shared" si="152"/>
        <v/>
      </c>
      <c r="AE925" s="124" t="str">
        <f t="shared" si="153"/>
        <v/>
      </c>
      <c r="AF925" s="97"/>
      <c r="AG925" s="97"/>
      <c r="AH925" s="97"/>
      <c r="AI925" s="97"/>
      <c r="AJ925" s="97"/>
      <c r="AK925" s="97"/>
      <c r="AM925" s="101">
        <v>1</v>
      </c>
    </row>
    <row r="926" spans="1:39" ht="15.75" customHeight="1" x14ac:dyDescent="0.25">
      <c r="A926" s="97" t="s">
        <v>194</v>
      </c>
      <c r="B926" s="97" t="s">
        <v>1443</v>
      </c>
      <c r="C926" s="97" t="s">
        <v>1383</v>
      </c>
      <c r="D926" s="97" t="s">
        <v>301</v>
      </c>
      <c r="E926" s="97" t="s">
        <v>266</v>
      </c>
      <c r="F926" s="122">
        <v>1</v>
      </c>
      <c r="G926" s="122">
        <v>0</v>
      </c>
      <c r="H926" s="122">
        <v>3</v>
      </c>
      <c r="I926" s="97"/>
      <c r="J926" s="97" t="s">
        <v>1383</v>
      </c>
      <c r="K926" s="97"/>
      <c r="L926" s="97" t="s">
        <v>1405</v>
      </c>
      <c r="M926" s="97" t="s">
        <v>1383</v>
      </c>
      <c r="N926" s="97" t="s">
        <v>1385</v>
      </c>
      <c r="O926" s="97" t="s">
        <v>1386</v>
      </c>
      <c r="P926" s="97"/>
      <c r="Q926" s="97"/>
      <c r="R926" s="124">
        <f t="shared" si="140"/>
        <v>0</v>
      </c>
      <c r="S926" s="124">
        <f t="shared" si="141"/>
        <v>0</v>
      </c>
      <c r="T926" s="124">
        <f t="shared" si="142"/>
        <v>0</v>
      </c>
      <c r="U926" s="124">
        <f t="shared" si="143"/>
        <v>0</v>
      </c>
      <c r="V926" s="124">
        <f t="shared" si="144"/>
        <v>0</v>
      </c>
      <c r="W926" s="124">
        <f t="shared" si="145"/>
        <v>0</v>
      </c>
      <c r="X926" s="124">
        <f t="shared" si="146"/>
        <v>0</v>
      </c>
      <c r="Y926" s="124">
        <f t="shared" si="147"/>
        <v>0</v>
      </c>
      <c r="Z926" s="124">
        <f t="shared" si="148"/>
        <v>0</v>
      </c>
      <c r="AA926" s="124">
        <f t="shared" si="149"/>
        <v>0</v>
      </c>
      <c r="AB926" s="124" t="str">
        <f t="shared" si="150"/>
        <v/>
      </c>
      <c r="AC926" s="124" t="str">
        <f t="shared" si="151"/>
        <v/>
      </c>
      <c r="AD926" s="124" t="str">
        <f t="shared" si="152"/>
        <v/>
      </c>
      <c r="AE926" s="124" t="str">
        <f t="shared" si="153"/>
        <v/>
      </c>
      <c r="AF926" s="97"/>
      <c r="AG926" s="97"/>
      <c r="AH926" s="97"/>
      <c r="AI926" s="97"/>
      <c r="AJ926" s="97"/>
      <c r="AK926" s="97"/>
      <c r="AM926" s="101">
        <v>1</v>
      </c>
    </row>
    <row r="927" spans="1:39" ht="15.75" customHeight="1" x14ac:dyDescent="0.25">
      <c r="A927" s="97" t="s">
        <v>194</v>
      </c>
      <c r="B927" s="97" t="s">
        <v>1444</v>
      </c>
      <c r="C927" s="97" t="s">
        <v>1241</v>
      </c>
      <c r="D927" s="97" t="s">
        <v>301</v>
      </c>
      <c r="E927" s="97" t="s">
        <v>266</v>
      </c>
      <c r="F927" s="122">
        <v>1</v>
      </c>
      <c r="G927" s="122">
        <v>0</v>
      </c>
      <c r="H927" s="122">
        <v>3</v>
      </c>
      <c r="I927" s="97"/>
      <c r="J927" s="97" t="s">
        <v>1241</v>
      </c>
      <c r="K927" s="97"/>
      <c r="L927" s="97" t="s">
        <v>1257</v>
      </c>
      <c r="M927" s="97" t="s">
        <v>1241</v>
      </c>
      <c r="N927" s="97"/>
      <c r="O927" s="97"/>
      <c r="P927" s="97"/>
      <c r="Q927" s="97"/>
      <c r="R927" s="124">
        <f t="shared" si="140"/>
        <v>0</v>
      </c>
      <c r="S927" s="124">
        <f t="shared" si="141"/>
        <v>0</v>
      </c>
      <c r="T927" s="124">
        <f t="shared" si="142"/>
        <v>0</v>
      </c>
      <c r="U927" s="124">
        <f t="shared" si="143"/>
        <v>0</v>
      </c>
      <c r="V927" s="124">
        <f t="shared" si="144"/>
        <v>0</v>
      </c>
      <c r="W927" s="124">
        <f t="shared" si="145"/>
        <v>1</v>
      </c>
      <c r="X927" s="124">
        <f t="shared" si="146"/>
        <v>0</v>
      </c>
      <c r="Y927" s="124">
        <f t="shared" si="147"/>
        <v>0</v>
      </c>
      <c r="Z927" s="124">
        <f t="shared" si="148"/>
        <v>0</v>
      </c>
      <c r="AA927" s="124">
        <f t="shared" si="149"/>
        <v>0</v>
      </c>
      <c r="AB927" s="124" t="str">
        <f t="shared" si="150"/>
        <v/>
      </c>
      <c r="AC927" s="124" t="str">
        <f t="shared" si="151"/>
        <v/>
      </c>
      <c r="AD927" s="124" t="str">
        <f t="shared" si="152"/>
        <v/>
      </c>
      <c r="AE927" s="124" t="str">
        <f t="shared" si="153"/>
        <v/>
      </c>
      <c r="AF927" s="97"/>
      <c r="AG927" s="97"/>
      <c r="AH927" s="97"/>
      <c r="AI927" s="97"/>
      <c r="AJ927" s="97"/>
      <c r="AK927" s="97"/>
      <c r="AM927" s="101">
        <v>1</v>
      </c>
    </row>
    <row r="928" spans="1:39" ht="15.75" customHeight="1" x14ac:dyDescent="0.25">
      <c r="A928" s="97" t="s">
        <v>194</v>
      </c>
      <c r="B928" s="97" t="s">
        <v>1445</v>
      </c>
      <c r="C928" s="97" t="s">
        <v>1408</v>
      </c>
      <c r="D928" s="97" t="s">
        <v>301</v>
      </c>
      <c r="E928" s="97" t="s">
        <v>266</v>
      </c>
      <c r="F928" s="122">
        <v>2</v>
      </c>
      <c r="G928" s="122">
        <v>0</v>
      </c>
      <c r="H928" s="122">
        <v>2</v>
      </c>
      <c r="I928" s="97"/>
      <c r="J928" s="97" t="s">
        <v>1408</v>
      </c>
      <c r="K928" s="97"/>
      <c r="L928" s="97" t="s">
        <v>1409</v>
      </c>
      <c r="M928" s="97" t="s">
        <v>1408</v>
      </c>
      <c r="N928" s="97" t="s">
        <v>1393</v>
      </c>
      <c r="O928" s="97" t="s">
        <v>1410</v>
      </c>
      <c r="P928" s="97" t="s">
        <v>1395</v>
      </c>
      <c r="Q928" s="97" t="s">
        <v>1411</v>
      </c>
      <c r="R928" s="124">
        <f t="shared" si="140"/>
        <v>0</v>
      </c>
      <c r="S928" s="124">
        <f t="shared" si="141"/>
        <v>0</v>
      </c>
      <c r="T928" s="124">
        <f t="shared" si="142"/>
        <v>0</v>
      </c>
      <c r="U928" s="124">
        <f t="shared" si="143"/>
        <v>0</v>
      </c>
      <c r="V928" s="124">
        <f t="shared" si="144"/>
        <v>0</v>
      </c>
      <c r="W928" s="124">
        <f t="shared" si="145"/>
        <v>0</v>
      </c>
      <c r="X928" s="124">
        <f t="shared" si="146"/>
        <v>0</v>
      </c>
      <c r="Y928" s="124">
        <f t="shared" si="147"/>
        <v>0</v>
      </c>
      <c r="Z928" s="124">
        <f t="shared" si="148"/>
        <v>0</v>
      </c>
      <c r="AA928" s="124">
        <f t="shared" si="149"/>
        <v>0</v>
      </c>
      <c r="AB928" s="124" t="str">
        <f t="shared" si="150"/>
        <v/>
      </c>
      <c r="AC928" s="124" t="str">
        <f t="shared" si="151"/>
        <v/>
      </c>
      <c r="AD928" s="124" t="str">
        <f t="shared" si="152"/>
        <v/>
      </c>
      <c r="AE928" s="124" t="str">
        <f t="shared" si="153"/>
        <v/>
      </c>
      <c r="AF928" s="97"/>
      <c r="AG928" s="97"/>
      <c r="AH928" s="97"/>
      <c r="AI928" s="97"/>
      <c r="AJ928" s="97"/>
      <c r="AK928" s="97"/>
      <c r="AM928" s="101">
        <v>1</v>
      </c>
    </row>
    <row r="929" spans="1:39" ht="15.75" customHeight="1" x14ac:dyDescent="0.25">
      <c r="A929" s="97" t="s">
        <v>194</v>
      </c>
      <c r="B929" s="97" t="s">
        <v>1446</v>
      </c>
      <c r="C929" s="97" t="s">
        <v>1413</v>
      </c>
      <c r="D929" s="97" t="s">
        <v>301</v>
      </c>
      <c r="E929" s="97" t="s">
        <v>266</v>
      </c>
      <c r="F929" s="122">
        <v>2</v>
      </c>
      <c r="G929" s="122">
        <v>0</v>
      </c>
      <c r="H929" s="122">
        <v>2</v>
      </c>
      <c r="I929" s="97"/>
      <c r="J929" s="97" t="s">
        <v>1413</v>
      </c>
      <c r="K929" s="97"/>
      <c r="L929" s="97" t="s">
        <v>1414</v>
      </c>
      <c r="M929" s="97" t="s">
        <v>1413</v>
      </c>
      <c r="N929" s="97" t="s">
        <v>1339</v>
      </c>
      <c r="O929" s="97" t="s">
        <v>1340</v>
      </c>
      <c r="P929" s="97" t="s">
        <v>1400</v>
      </c>
      <c r="Q929" s="97" t="s">
        <v>750</v>
      </c>
      <c r="R929" s="124">
        <f t="shared" si="140"/>
        <v>0</v>
      </c>
      <c r="S929" s="124">
        <f t="shared" si="141"/>
        <v>0</v>
      </c>
      <c r="T929" s="124">
        <f t="shared" si="142"/>
        <v>0</v>
      </c>
      <c r="U929" s="124">
        <f t="shared" si="143"/>
        <v>1</v>
      </c>
      <c r="V929" s="124">
        <f t="shared" si="144"/>
        <v>0</v>
      </c>
      <c r="W929" s="124">
        <f t="shared" si="145"/>
        <v>0</v>
      </c>
      <c r="X929" s="124">
        <f t="shared" si="146"/>
        <v>0</v>
      </c>
      <c r="Y929" s="124">
        <f t="shared" si="147"/>
        <v>0</v>
      </c>
      <c r="Z929" s="124">
        <f t="shared" si="148"/>
        <v>0</v>
      </c>
      <c r="AA929" s="124">
        <f t="shared" si="149"/>
        <v>0</v>
      </c>
      <c r="AB929" s="124" t="str">
        <f t="shared" si="150"/>
        <v/>
      </c>
      <c r="AC929" s="124" t="str">
        <f t="shared" si="151"/>
        <v/>
      </c>
      <c r="AD929" s="124" t="str">
        <f t="shared" si="152"/>
        <v/>
      </c>
      <c r="AE929" s="124" t="str">
        <f t="shared" si="153"/>
        <v/>
      </c>
      <c r="AF929" s="97"/>
      <c r="AG929" s="97"/>
      <c r="AH929" s="97"/>
      <c r="AI929" s="97"/>
      <c r="AJ929" s="97"/>
      <c r="AK929" s="97"/>
      <c r="AM929" s="101">
        <v>1</v>
      </c>
    </row>
    <row r="930" spans="1:39" ht="15.75" customHeight="1" x14ac:dyDescent="0.25">
      <c r="A930" s="97" t="s">
        <v>194</v>
      </c>
      <c r="B930" s="97" t="s">
        <v>1447</v>
      </c>
      <c r="C930" s="97" t="s">
        <v>1235</v>
      </c>
      <c r="D930" s="97" t="s">
        <v>301</v>
      </c>
      <c r="E930" s="97" t="s">
        <v>266</v>
      </c>
      <c r="F930" s="122">
        <v>3</v>
      </c>
      <c r="G930" s="122">
        <v>0</v>
      </c>
      <c r="H930" s="122">
        <v>2</v>
      </c>
      <c r="I930" s="97"/>
      <c r="J930" s="97" t="s">
        <v>1235</v>
      </c>
      <c r="K930" s="97"/>
      <c r="L930" s="97" t="s">
        <v>1416</v>
      </c>
      <c r="M930" s="97" t="s">
        <v>1235</v>
      </c>
      <c r="N930" s="97" t="s">
        <v>1236</v>
      </c>
      <c r="O930" s="97" t="s">
        <v>1417</v>
      </c>
      <c r="P930" s="97"/>
      <c r="Q930" s="97"/>
      <c r="R930" s="124">
        <f t="shared" si="140"/>
        <v>0</v>
      </c>
      <c r="S930" s="124">
        <f t="shared" si="141"/>
        <v>0</v>
      </c>
      <c r="T930" s="124">
        <f t="shared" si="142"/>
        <v>0</v>
      </c>
      <c r="U930" s="124">
        <f t="shared" si="143"/>
        <v>0</v>
      </c>
      <c r="V930" s="124">
        <f t="shared" si="144"/>
        <v>0</v>
      </c>
      <c r="W930" s="124">
        <f t="shared" si="145"/>
        <v>0</v>
      </c>
      <c r="X930" s="124">
        <f t="shared" si="146"/>
        <v>0</v>
      </c>
      <c r="Y930" s="124">
        <f t="shared" si="147"/>
        <v>0</v>
      </c>
      <c r="Z930" s="124">
        <f t="shared" si="148"/>
        <v>0</v>
      </c>
      <c r="AA930" s="124">
        <f t="shared" si="149"/>
        <v>0</v>
      </c>
      <c r="AB930" s="124" t="str">
        <f t="shared" si="150"/>
        <v/>
      </c>
      <c r="AC930" s="124" t="str">
        <f t="shared" si="151"/>
        <v/>
      </c>
      <c r="AD930" s="124" t="str">
        <f t="shared" si="152"/>
        <v/>
      </c>
      <c r="AE930" s="124" t="str">
        <f t="shared" si="153"/>
        <v/>
      </c>
      <c r="AF930" s="97"/>
      <c r="AG930" s="97"/>
      <c r="AH930" s="97"/>
      <c r="AI930" s="97"/>
      <c r="AJ930" s="97"/>
      <c r="AK930" s="97"/>
      <c r="AM930" s="101">
        <v>1</v>
      </c>
    </row>
    <row r="931" spans="1:39" ht="15.75" customHeight="1" x14ac:dyDescent="0.25">
      <c r="A931" s="97" t="s">
        <v>195</v>
      </c>
      <c r="B931" s="97" t="s">
        <v>1448</v>
      </c>
      <c r="C931" s="97" t="s">
        <v>1383</v>
      </c>
      <c r="D931" s="97" t="s">
        <v>265</v>
      </c>
      <c r="E931" s="97" t="s">
        <v>266</v>
      </c>
      <c r="F931" s="122">
        <v>1</v>
      </c>
      <c r="G931" s="122">
        <v>3</v>
      </c>
      <c r="H931" s="122">
        <v>0</v>
      </c>
      <c r="I931" s="97" t="s">
        <v>1383</v>
      </c>
      <c r="J931" s="97"/>
      <c r="K931" s="97" t="s">
        <v>1384</v>
      </c>
      <c r="L931" s="97"/>
      <c r="M931" s="97" t="s">
        <v>1383</v>
      </c>
      <c r="N931" s="97" t="s">
        <v>1385</v>
      </c>
      <c r="O931" s="97" t="s">
        <v>1386</v>
      </c>
      <c r="P931" s="97"/>
      <c r="Q931" s="97"/>
      <c r="R931" s="124">
        <f t="shared" si="140"/>
        <v>0</v>
      </c>
      <c r="S931" s="124">
        <f t="shared" si="141"/>
        <v>0</v>
      </c>
      <c r="T931" s="124">
        <f t="shared" si="142"/>
        <v>0</v>
      </c>
      <c r="U931" s="124">
        <f t="shared" si="143"/>
        <v>0</v>
      </c>
      <c r="V931" s="124">
        <f t="shared" si="144"/>
        <v>0</v>
      </c>
      <c r="W931" s="124">
        <f t="shared" si="145"/>
        <v>0</v>
      </c>
      <c r="X931" s="124">
        <f t="shared" si="146"/>
        <v>0</v>
      </c>
      <c r="Y931" s="124">
        <f t="shared" si="147"/>
        <v>0</v>
      </c>
      <c r="Z931" s="124">
        <f t="shared" si="148"/>
        <v>0</v>
      </c>
      <c r="AA931" s="124">
        <f t="shared" si="149"/>
        <v>0</v>
      </c>
      <c r="AB931" s="124" t="str">
        <f t="shared" si="150"/>
        <v/>
      </c>
      <c r="AC931" s="124" t="str">
        <f t="shared" si="151"/>
        <v/>
      </c>
      <c r="AD931" s="124" t="str">
        <f t="shared" si="152"/>
        <v/>
      </c>
      <c r="AE931" s="124" t="str">
        <f t="shared" si="153"/>
        <v/>
      </c>
      <c r="AF931" s="97"/>
      <c r="AG931" s="97"/>
      <c r="AH931" s="97"/>
      <c r="AI931" s="97"/>
      <c r="AJ931" s="97"/>
      <c r="AK931" s="97"/>
      <c r="AM931" s="101">
        <v>1</v>
      </c>
    </row>
    <row r="932" spans="1:39" ht="15.75" customHeight="1" x14ac:dyDescent="0.25">
      <c r="A932" s="97" t="s">
        <v>195</v>
      </c>
      <c r="B932" s="97" t="s">
        <v>1449</v>
      </c>
      <c r="C932" s="97" t="s">
        <v>1241</v>
      </c>
      <c r="D932" s="97" t="s">
        <v>265</v>
      </c>
      <c r="E932" s="97" t="s">
        <v>266</v>
      </c>
      <c r="F932" s="122">
        <v>1</v>
      </c>
      <c r="G932" s="122">
        <v>3</v>
      </c>
      <c r="H932" s="122">
        <v>0</v>
      </c>
      <c r="I932" s="97" t="s">
        <v>1241</v>
      </c>
      <c r="J932" s="97"/>
      <c r="K932" s="97" t="s">
        <v>1388</v>
      </c>
      <c r="L932" s="97"/>
      <c r="M932" s="97" t="s">
        <v>1241</v>
      </c>
      <c r="N932" s="97"/>
      <c r="O932" s="97"/>
      <c r="P932" s="97"/>
      <c r="Q932" s="97"/>
      <c r="R932" s="124">
        <f t="shared" si="140"/>
        <v>0</v>
      </c>
      <c r="S932" s="124">
        <f t="shared" si="141"/>
        <v>0</v>
      </c>
      <c r="T932" s="124">
        <f t="shared" si="142"/>
        <v>0</v>
      </c>
      <c r="U932" s="124">
        <f t="shared" si="143"/>
        <v>0</v>
      </c>
      <c r="V932" s="124">
        <f t="shared" si="144"/>
        <v>0</v>
      </c>
      <c r="W932" s="124">
        <f t="shared" si="145"/>
        <v>1</v>
      </c>
      <c r="X932" s="124">
        <f t="shared" si="146"/>
        <v>0</v>
      </c>
      <c r="Y932" s="124">
        <f t="shared" si="147"/>
        <v>0</v>
      </c>
      <c r="Z932" s="124">
        <f t="shared" si="148"/>
        <v>0</v>
      </c>
      <c r="AA932" s="124">
        <f t="shared" si="149"/>
        <v>0</v>
      </c>
      <c r="AB932" s="124" t="str">
        <f t="shared" si="150"/>
        <v/>
      </c>
      <c r="AC932" s="124" t="str">
        <f t="shared" si="151"/>
        <v/>
      </c>
      <c r="AD932" s="124" t="str">
        <f t="shared" si="152"/>
        <v/>
      </c>
      <c r="AE932" s="124" t="str">
        <f t="shared" si="153"/>
        <v/>
      </c>
      <c r="AF932" s="97"/>
      <c r="AG932" s="97"/>
      <c r="AH932" s="97"/>
      <c r="AI932" s="97"/>
      <c r="AJ932" s="97"/>
      <c r="AK932" s="97"/>
      <c r="AM932" s="101">
        <v>1</v>
      </c>
    </row>
    <row r="933" spans="1:39" ht="15.75" customHeight="1" x14ac:dyDescent="0.25">
      <c r="A933" s="97" t="s">
        <v>195</v>
      </c>
      <c r="B933" s="97" t="s">
        <v>1450</v>
      </c>
      <c r="C933" s="97" t="s">
        <v>1390</v>
      </c>
      <c r="D933" s="97" t="s">
        <v>265</v>
      </c>
      <c r="E933" s="97" t="s">
        <v>266</v>
      </c>
      <c r="F933" s="122">
        <v>2</v>
      </c>
      <c r="G933" s="122">
        <v>2</v>
      </c>
      <c r="H933" s="122">
        <v>0</v>
      </c>
      <c r="I933" s="97" t="s">
        <v>1390</v>
      </c>
      <c r="J933" s="97"/>
      <c r="K933" s="97" t="s">
        <v>1391</v>
      </c>
      <c r="L933" s="97"/>
      <c r="M933" s="97" t="s">
        <v>1390</v>
      </c>
      <c r="N933" s="97" t="s">
        <v>1392</v>
      </c>
      <c r="O933" s="97" t="s">
        <v>1393</v>
      </c>
      <c r="P933" s="97" t="s">
        <v>1394</v>
      </c>
      <c r="Q933" s="97" t="s">
        <v>1395</v>
      </c>
      <c r="R933" s="124">
        <f t="shared" si="140"/>
        <v>0</v>
      </c>
      <c r="S933" s="124">
        <f t="shared" si="141"/>
        <v>0</v>
      </c>
      <c r="T933" s="124">
        <f t="shared" si="142"/>
        <v>0</v>
      </c>
      <c r="U933" s="124">
        <f t="shared" si="143"/>
        <v>0</v>
      </c>
      <c r="V933" s="124">
        <f t="shared" si="144"/>
        <v>0</v>
      </c>
      <c r="W933" s="124">
        <f t="shared" si="145"/>
        <v>0</v>
      </c>
      <c r="X933" s="124">
        <f t="shared" si="146"/>
        <v>0</v>
      </c>
      <c r="Y933" s="124">
        <f t="shared" si="147"/>
        <v>0</v>
      </c>
      <c r="Z933" s="124">
        <f t="shared" si="148"/>
        <v>0</v>
      </c>
      <c r="AA933" s="124">
        <f t="shared" si="149"/>
        <v>0</v>
      </c>
      <c r="AB933" s="124" t="str">
        <f t="shared" si="150"/>
        <v/>
      </c>
      <c r="AC933" s="124" t="str">
        <f t="shared" si="151"/>
        <v/>
      </c>
      <c r="AD933" s="124" t="str">
        <f t="shared" si="152"/>
        <v/>
      </c>
      <c r="AE933" s="124" t="str">
        <f t="shared" si="153"/>
        <v/>
      </c>
      <c r="AF933" s="97"/>
      <c r="AG933" s="97"/>
      <c r="AH933" s="97"/>
      <c r="AI933" s="97"/>
      <c r="AJ933" s="97"/>
      <c r="AK933" s="97"/>
      <c r="AM933" s="101">
        <v>1</v>
      </c>
    </row>
    <row r="934" spans="1:39" ht="15.75" customHeight="1" x14ac:dyDescent="0.25">
      <c r="A934" s="97" t="s">
        <v>195</v>
      </c>
      <c r="B934" s="97" t="s">
        <v>1451</v>
      </c>
      <c r="C934" s="97" t="s">
        <v>1397</v>
      </c>
      <c r="D934" s="97" t="s">
        <v>265</v>
      </c>
      <c r="E934" s="97" t="s">
        <v>266</v>
      </c>
      <c r="F934" s="122">
        <v>2</v>
      </c>
      <c r="G934" s="122">
        <v>2</v>
      </c>
      <c r="H934" s="122">
        <v>0</v>
      </c>
      <c r="I934" s="97" t="s">
        <v>1397</v>
      </c>
      <c r="J934" s="97"/>
      <c r="K934" s="97" t="s">
        <v>1398</v>
      </c>
      <c r="L934" s="97"/>
      <c r="M934" s="97" t="s">
        <v>1397</v>
      </c>
      <c r="N934" s="97" t="s">
        <v>1399</v>
      </c>
      <c r="O934" s="97" t="s">
        <v>1400</v>
      </c>
      <c r="P934" s="97" t="s">
        <v>660</v>
      </c>
      <c r="Q934" s="97" t="s">
        <v>750</v>
      </c>
      <c r="R934" s="124">
        <f t="shared" si="140"/>
        <v>0</v>
      </c>
      <c r="S934" s="124">
        <f t="shared" si="141"/>
        <v>0</v>
      </c>
      <c r="T934" s="124">
        <f t="shared" si="142"/>
        <v>0</v>
      </c>
      <c r="U934" s="124">
        <f t="shared" si="143"/>
        <v>1</v>
      </c>
      <c r="V934" s="124">
        <f t="shared" si="144"/>
        <v>0</v>
      </c>
      <c r="W934" s="124">
        <f t="shared" si="145"/>
        <v>0</v>
      </c>
      <c r="X934" s="124">
        <f t="shared" si="146"/>
        <v>0</v>
      </c>
      <c r="Y934" s="124">
        <f t="shared" si="147"/>
        <v>0</v>
      </c>
      <c r="Z934" s="124">
        <f t="shared" si="148"/>
        <v>0</v>
      </c>
      <c r="AA934" s="124">
        <f t="shared" si="149"/>
        <v>0</v>
      </c>
      <c r="AB934" s="124" t="str">
        <f t="shared" si="150"/>
        <v/>
      </c>
      <c r="AC934" s="124" t="str">
        <f t="shared" si="151"/>
        <v/>
      </c>
      <c r="AD934" s="124" t="str">
        <f t="shared" si="152"/>
        <v/>
      </c>
      <c r="AE934" s="124" t="str">
        <f t="shared" si="153"/>
        <v/>
      </c>
      <c r="AF934" s="97"/>
      <c r="AG934" s="97"/>
      <c r="AH934" s="97"/>
      <c r="AI934" s="97"/>
      <c r="AJ934" s="97"/>
      <c r="AK934" s="97"/>
      <c r="AM934" s="101">
        <v>1</v>
      </c>
    </row>
    <row r="935" spans="1:39" ht="15.75" customHeight="1" x14ac:dyDescent="0.25">
      <c r="A935" s="97" t="s">
        <v>195</v>
      </c>
      <c r="B935" s="97" t="s">
        <v>1452</v>
      </c>
      <c r="C935" s="97" t="s">
        <v>1402</v>
      </c>
      <c r="D935" s="97" t="s">
        <v>265</v>
      </c>
      <c r="E935" s="97" t="s">
        <v>266</v>
      </c>
      <c r="F935" s="122">
        <v>3</v>
      </c>
      <c r="G935" s="122">
        <v>2</v>
      </c>
      <c r="H935" s="122">
        <v>0</v>
      </c>
      <c r="I935" s="97" t="s">
        <v>1402</v>
      </c>
      <c r="J935" s="97"/>
      <c r="K935" s="97" t="s">
        <v>1403</v>
      </c>
      <c r="L935" s="97"/>
      <c r="M935" s="97" t="s">
        <v>1402</v>
      </c>
      <c r="N935" s="97" t="s">
        <v>1235</v>
      </c>
      <c r="O935" s="97" t="s">
        <v>1236</v>
      </c>
      <c r="P935" s="97" t="s">
        <v>277</v>
      </c>
      <c r="Q935" s="97" t="s">
        <v>278</v>
      </c>
      <c r="R935" s="124">
        <f t="shared" si="140"/>
        <v>0</v>
      </c>
      <c r="S935" s="124">
        <f t="shared" si="141"/>
        <v>0</v>
      </c>
      <c r="T935" s="124">
        <f t="shared" si="142"/>
        <v>1</v>
      </c>
      <c r="U935" s="124">
        <f t="shared" si="143"/>
        <v>1</v>
      </c>
      <c r="V935" s="124">
        <f t="shared" si="144"/>
        <v>0</v>
      </c>
      <c r="W935" s="124">
        <f t="shared" si="145"/>
        <v>0</v>
      </c>
      <c r="X935" s="124">
        <f t="shared" si="146"/>
        <v>0</v>
      </c>
      <c r="Y935" s="124">
        <f t="shared" si="147"/>
        <v>0</v>
      </c>
      <c r="Z935" s="124">
        <f t="shared" si="148"/>
        <v>0</v>
      </c>
      <c r="AA935" s="124">
        <f t="shared" si="149"/>
        <v>0</v>
      </c>
      <c r="AB935" s="124" t="str">
        <f t="shared" si="150"/>
        <v/>
      </c>
      <c r="AC935" s="124" t="str">
        <f t="shared" si="151"/>
        <v/>
      </c>
      <c r="AD935" s="124" t="str">
        <f t="shared" si="152"/>
        <v/>
      </c>
      <c r="AE935" s="124" t="str">
        <f t="shared" si="153"/>
        <v/>
      </c>
      <c r="AF935" s="97"/>
      <c r="AG935" s="97"/>
      <c r="AH935" s="97"/>
      <c r="AI935" s="97"/>
      <c r="AJ935" s="97"/>
      <c r="AK935" s="97"/>
      <c r="AM935" s="101">
        <v>1</v>
      </c>
    </row>
    <row r="936" spans="1:39" ht="15.75" customHeight="1" x14ac:dyDescent="0.25">
      <c r="A936" s="97" t="s">
        <v>195</v>
      </c>
      <c r="B936" s="97" t="s">
        <v>1453</v>
      </c>
      <c r="C936" s="97" t="s">
        <v>1383</v>
      </c>
      <c r="D936" s="97" t="s">
        <v>301</v>
      </c>
      <c r="E936" s="97" t="s">
        <v>266</v>
      </c>
      <c r="F936" s="122">
        <v>1</v>
      </c>
      <c r="G936" s="122">
        <v>0</v>
      </c>
      <c r="H936" s="122">
        <v>3</v>
      </c>
      <c r="I936" s="97"/>
      <c r="J936" s="97" t="s">
        <v>1383</v>
      </c>
      <c r="K936" s="97"/>
      <c r="L936" s="97" t="s">
        <v>1405</v>
      </c>
      <c r="M936" s="97" t="s">
        <v>1383</v>
      </c>
      <c r="N936" s="97" t="s">
        <v>1385</v>
      </c>
      <c r="O936" s="97" t="s">
        <v>1386</v>
      </c>
      <c r="P936" s="97"/>
      <c r="Q936" s="97"/>
      <c r="R936" s="124">
        <f t="shared" si="140"/>
        <v>0</v>
      </c>
      <c r="S936" s="124">
        <f t="shared" si="141"/>
        <v>0</v>
      </c>
      <c r="T936" s="124">
        <f t="shared" si="142"/>
        <v>0</v>
      </c>
      <c r="U936" s="124">
        <f t="shared" si="143"/>
        <v>0</v>
      </c>
      <c r="V936" s="124">
        <f t="shared" si="144"/>
        <v>0</v>
      </c>
      <c r="W936" s="124">
        <f t="shared" si="145"/>
        <v>0</v>
      </c>
      <c r="X936" s="124">
        <f t="shared" si="146"/>
        <v>0</v>
      </c>
      <c r="Y936" s="124">
        <f t="shared" si="147"/>
        <v>0</v>
      </c>
      <c r="Z936" s="124">
        <f t="shared" si="148"/>
        <v>0</v>
      </c>
      <c r="AA936" s="124">
        <f t="shared" si="149"/>
        <v>0</v>
      </c>
      <c r="AB936" s="124" t="str">
        <f t="shared" si="150"/>
        <v/>
      </c>
      <c r="AC936" s="124" t="str">
        <f t="shared" si="151"/>
        <v/>
      </c>
      <c r="AD936" s="124" t="str">
        <f t="shared" si="152"/>
        <v/>
      </c>
      <c r="AE936" s="124" t="str">
        <f t="shared" si="153"/>
        <v/>
      </c>
      <c r="AF936" s="97"/>
      <c r="AG936" s="97"/>
      <c r="AH936" s="97"/>
      <c r="AI936" s="97"/>
      <c r="AJ936" s="97"/>
      <c r="AK936" s="97"/>
      <c r="AM936" s="101">
        <v>1</v>
      </c>
    </row>
    <row r="937" spans="1:39" ht="15.75" customHeight="1" x14ac:dyDescent="0.25">
      <c r="A937" s="97" t="s">
        <v>195</v>
      </c>
      <c r="B937" s="97" t="s">
        <v>1454</v>
      </c>
      <c r="C937" s="97" t="s">
        <v>1241</v>
      </c>
      <c r="D937" s="97" t="s">
        <v>301</v>
      </c>
      <c r="E937" s="97" t="s">
        <v>266</v>
      </c>
      <c r="F937" s="122">
        <v>1</v>
      </c>
      <c r="G937" s="122">
        <v>0</v>
      </c>
      <c r="H937" s="122">
        <v>3</v>
      </c>
      <c r="I937" s="97"/>
      <c r="J937" s="97" t="s">
        <v>1241</v>
      </c>
      <c r="K937" s="97"/>
      <c r="L937" s="97" t="s">
        <v>1257</v>
      </c>
      <c r="M937" s="97" t="s">
        <v>1241</v>
      </c>
      <c r="N937" s="97"/>
      <c r="O937" s="97"/>
      <c r="P937" s="97"/>
      <c r="Q937" s="97"/>
      <c r="R937" s="124">
        <f t="shared" si="140"/>
        <v>0</v>
      </c>
      <c r="S937" s="124">
        <f t="shared" si="141"/>
        <v>0</v>
      </c>
      <c r="T937" s="124">
        <f t="shared" si="142"/>
        <v>0</v>
      </c>
      <c r="U937" s="124">
        <f t="shared" si="143"/>
        <v>0</v>
      </c>
      <c r="V937" s="124">
        <f t="shared" si="144"/>
        <v>0</v>
      </c>
      <c r="W937" s="124">
        <f t="shared" si="145"/>
        <v>1</v>
      </c>
      <c r="X937" s="124">
        <f t="shared" si="146"/>
        <v>0</v>
      </c>
      <c r="Y937" s="124">
        <f t="shared" si="147"/>
        <v>0</v>
      </c>
      <c r="Z937" s="124">
        <f t="shared" si="148"/>
        <v>0</v>
      </c>
      <c r="AA937" s="124">
        <f t="shared" si="149"/>
        <v>0</v>
      </c>
      <c r="AB937" s="124" t="str">
        <f t="shared" si="150"/>
        <v/>
      </c>
      <c r="AC937" s="124" t="str">
        <f t="shared" si="151"/>
        <v/>
      </c>
      <c r="AD937" s="124" t="str">
        <f t="shared" si="152"/>
        <v/>
      </c>
      <c r="AE937" s="124" t="str">
        <f t="shared" si="153"/>
        <v/>
      </c>
      <c r="AF937" s="97"/>
      <c r="AG937" s="97"/>
      <c r="AH937" s="97"/>
      <c r="AI937" s="97"/>
      <c r="AJ937" s="97"/>
      <c r="AK937" s="97"/>
      <c r="AM937" s="101">
        <v>1</v>
      </c>
    </row>
    <row r="938" spans="1:39" ht="15.75" customHeight="1" x14ac:dyDescent="0.25">
      <c r="A938" s="97" t="s">
        <v>195</v>
      </c>
      <c r="B938" s="97" t="s">
        <v>1455</v>
      </c>
      <c r="C938" s="97" t="s">
        <v>1408</v>
      </c>
      <c r="D938" s="97" t="s">
        <v>301</v>
      </c>
      <c r="E938" s="97" t="s">
        <v>266</v>
      </c>
      <c r="F938" s="122">
        <v>2</v>
      </c>
      <c r="G938" s="122">
        <v>0</v>
      </c>
      <c r="H938" s="122">
        <v>2</v>
      </c>
      <c r="I938" s="97"/>
      <c r="J938" s="97" t="s">
        <v>1408</v>
      </c>
      <c r="K938" s="97"/>
      <c r="L938" s="97" t="s">
        <v>1409</v>
      </c>
      <c r="M938" s="97" t="s">
        <v>1408</v>
      </c>
      <c r="N938" s="97" t="s">
        <v>1393</v>
      </c>
      <c r="O938" s="97" t="s">
        <v>1410</v>
      </c>
      <c r="P938" s="97" t="s">
        <v>1395</v>
      </c>
      <c r="Q938" s="97" t="s">
        <v>1411</v>
      </c>
      <c r="R938" s="124">
        <f t="shared" si="140"/>
        <v>0</v>
      </c>
      <c r="S938" s="124">
        <f t="shared" si="141"/>
        <v>0</v>
      </c>
      <c r="T938" s="124">
        <f t="shared" si="142"/>
        <v>0</v>
      </c>
      <c r="U938" s="124">
        <f t="shared" si="143"/>
        <v>0</v>
      </c>
      <c r="V938" s="124">
        <f t="shared" si="144"/>
        <v>0</v>
      </c>
      <c r="W938" s="124">
        <f t="shared" si="145"/>
        <v>0</v>
      </c>
      <c r="X938" s="124">
        <f t="shared" si="146"/>
        <v>0</v>
      </c>
      <c r="Y938" s="124">
        <f t="shared" si="147"/>
        <v>0</v>
      </c>
      <c r="Z938" s="124">
        <f t="shared" si="148"/>
        <v>0</v>
      </c>
      <c r="AA938" s="124">
        <f t="shared" si="149"/>
        <v>0</v>
      </c>
      <c r="AB938" s="124" t="str">
        <f t="shared" si="150"/>
        <v/>
      </c>
      <c r="AC938" s="124" t="str">
        <f t="shared" si="151"/>
        <v/>
      </c>
      <c r="AD938" s="124" t="str">
        <f t="shared" si="152"/>
        <v/>
      </c>
      <c r="AE938" s="124" t="str">
        <f t="shared" si="153"/>
        <v/>
      </c>
      <c r="AF938" s="97"/>
      <c r="AG938" s="97"/>
      <c r="AH938" s="97"/>
      <c r="AI938" s="97"/>
      <c r="AJ938" s="97"/>
      <c r="AK938" s="97"/>
      <c r="AM938" s="101">
        <v>1</v>
      </c>
    </row>
    <row r="939" spans="1:39" ht="15.75" customHeight="1" x14ac:dyDescent="0.25">
      <c r="A939" s="97" t="s">
        <v>195</v>
      </c>
      <c r="B939" s="97" t="s">
        <v>1456</v>
      </c>
      <c r="C939" s="97" t="s">
        <v>1413</v>
      </c>
      <c r="D939" s="97" t="s">
        <v>301</v>
      </c>
      <c r="E939" s="97" t="s">
        <v>266</v>
      </c>
      <c r="F939" s="122">
        <v>2</v>
      </c>
      <c r="G939" s="122">
        <v>0</v>
      </c>
      <c r="H939" s="122">
        <v>2</v>
      </c>
      <c r="I939" s="97"/>
      <c r="J939" s="97" t="s">
        <v>1413</v>
      </c>
      <c r="K939" s="97"/>
      <c r="L939" s="97" t="s">
        <v>1414</v>
      </c>
      <c r="M939" s="97" t="s">
        <v>1413</v>
      </c>
      <c r="N939" s="97" t="s">
        <v>1339</v>
      </c>
      <c r="O939" s="97" t="s">
        <v>1340</v>
      </c>
      <c r="P939" s="97" t="s">
        <v>1400</v>
      </c>
      <c r="Q939" s="97" t="s">
        <v>750</v>
      </c>
      <c r="R939" s="124">
        <f t="shared" si="140"/>
        <v>0</v>
      </c>
      <c r="S939" s="124">
        <f t="shared" si="141"/>
        <v>0</v>
      </c>
      <c r="T939" s="124">
        <f t="shared" si="142"/>
        <v>0</v>
      </c>
      <c r="U939" s="124">
        <f t="shared" si="143"/>
        <v>1</v>
      </c>
      <c r="V939" s="124">
        <f t="shared" si="144"/>
        <v>0</v>
      </c>
      <c r="W939" s="124">
        <f t="shared" si="145"/>
        <v>0</v>
      </c>
      <c r="X939" s="124">
        <f t="shared" si="146"/>
        <v>0</v>
      </c>
      <c r="Y939" s="124">
        <f t="shared" si="147"/>
        <v>0</v>
      </c>
      <c r="Z939" s="124">
        <f t="shared" si="148"/>
        <v>0</v>
      </c>
      <c r="AA939" s="124">
        <f t="shared" si="149"/>
        <v>0</v>
      </c>
      <c r="AB939" s="124" t="str">
        <f t="shared" si="150"/>
        <v/>
      </c>
      <c r="AC939" s="124" t="str">
        <f t="shared" si="151"/>
        <v/>
      </c>
      <c r="AD939" s="124" t="str">
        <f t="shared" si="152"/>
        <v/>
      </c>
      <c r="AE939" s="124" t="str">
        <f t="shared" si="153"/>
        <v/>
      </c>
      <c r="AF939" s="97"/>
      <c r="AG939" s="97"/>
      <c r="AH939" s="97"/>
      <c r="AI939" s="97"/>
      <c r="AJ939" s="97"/>
      <c r="AK939" s="97"/>
      <c r="AM939" s="101">
        <v>1</v>
      </c>
    </row>
    <row r="940" spans="1:39" ht="15.75" customHeight="1" x14ac:dyDescent="0.25">
      <c r="A940" s="97" t="s">
        <v>195</v>
      </c>
      <c r="B940" s="97" t="s">
        <v>1457</v>
      </c>
      <c r="C940" s="97" t="s">
        <v>1235</v>
      </c>
      <c r="D940" s="97" t="s">
        <v>301</v>
      </c>
      <c r="E940" s="97" t="s">
        <v>266</v>
      </c>
      <c r="F940" s="122">
        <v>3</v>
      </c>
      <c r="G940" s="122">
        <v>0</v>
      </c>
      <c r="H940" s="122">
        <v>2</v>
      </c>
      <c r="I940" s="97"/>
      <c r="J940" s="97" t="s">
        <v>1235</v>
      </c>
      <c r="K940" s="97"/>
      <c r="L940" s="97" t="s">
        <v>1416</v>
      </c>
      <c r="M940" s="97" t="s">
        <v>1235</v>
      </c>
      <c r="N940" s="97" t="s">
        <v>1236</v>
      </c>
      <c r="O940" s="97" t="s">
        <v>1417</v>
      </c>
      <c r="P940" s="97"/>
      <c r="Q940" s="97"/>
      <c r="R940" s="124">
        <f t="shared" si="140"/>
        <v>0</v>
      </c>
      <c r="S940" s="124">
        <f t="shared" si="141"/>
        <v>0</v>
      </c>
      <c r="T940" s="124">
        <f t="shared" si="142"/>
        <v>0</v>
      </c>
      <c r="U940" s="124">
        <f t="shared" si="143"/>
        <v>0</v>
      </c>
      <c r="V940" s="124">
        <f t="shared" si="144"/>
        <v>0</v>
      </c>
      <c r="W940" s="124">
        <f t="shared" si="145"/>
        <v>0</v>
      </c>
      <c r="X940" s="124">
        <f t="shared" si="146"/>
        <v>0</v>
      </c>
      <c r="Y940" s="124">
        <f t="shared" si="147"/>
        <v>0</v>
      </c>
      <c r="Z940" s="124">
        <f t="shared" si="148"/>
        <v>0</v>
      </c>
      <c r="AA940" s="124">
        <f t="shared" si="149"/>
        <v>0</v>
      </c>
      <c r="AB940" s="124" t="str">
        <f t="shared" si="150"/>
        <v/>
      </c>
      <c r="AC940" s="124" t="str">
        <f t="shared" si="151"/>
        <v/>
      </c>
      <c r="AD940" s="124" t="str">
        <f t="shared" si="152"/>
        <v/>
      </c>
      <c r="AE940" s="124" t="str">
        <f t="shared" si="153"/>
        <v/>
      </c>
      <c r="AF940" s="97"/>
      <c r="AG940" s="97"/>
      <c r="AH940" s="97"/>
      <c r="AI940" s="97"/>
      <c r="AJ940" s="97"/>
      <c r="AK940" s="97"/>
      <c r="AM940" s="101">
        <v>1</v>
      </c>
    </row>
    <row r="941" spans="1:39" ht="15.75" customHeight="1" x14ac:dyDescent="0.25">
      <c r="A941" s="97" t="s">
        <v>196</v>
      </c>
      <c r="B941" s="97" t="s">
        <v>1458</v>
      </c>
      <c r="C941" s="97" t="s">
        <v>1459</v>
      </c>
      <c r="D941" s="97" t="s">
        <v>265</v>
      </c>
      <c r="E941" s="97" t="s">
        <v>266</v>
      </c>
      <c r="F941" s="122">
        <v>1</v>
      </c>
      <c r="G941" s="122">
        <v>3</v>
      </c>
      <c r="H941" s="122">
        <v>0</v>
      </c>
      <c r="I941" s="97" t="s">
        <v>1459</v>
      </c>
      <c r="J941" s="97"/>
      <c r="K941" s="97" t="s">
        <v>1460</v>
      </c>
      <c r="L941" s="97"/>
      <c r="M941" s="97" t="s">
        <v>1459</v>
      </c>
      <c r="N941" s="97" t="s">
        <v>1461</v>
      </c>
      <c r="O941" s="97" t="s">
        <v>1462</v>
      </c>
      <c r="P941" s="97" t="s">
        <v>1463</v>
      </c>
      <c r="Q941" s="97" t="s">
        <v>1464</v>
      </c>
      <c r="R941" s="124">
        <f t="shared" si="140"/>
        <v>0</v>
      </c>
      <c r="S941" s="124">
        <f t="shared" si="141"/>
        <v>0</v>
      </c>
      <c r="T941" s="124">
        <f t="shared" si="142"/>
        <v>0</v>
      </c>
      <c r="U941" s="124">
        <f t="shared" si="143"/>
        <v>1</v>
      </c>
      <c r="V941" s="124">
        <f t="shared" si="144"/>
        <v>0</v>
      </c>
      <c r="W941" s="124">
        <f t="shared" si="145"/>
        <v>0</v>
      </c>
      <c r="X941" s="124">
        <f t="shared" si="146"/>
        <v>0</v>
      </c>
      <c r="Y941" s="124">
        <f t="shared" si="147"/>
        <v>0</v>
      </c>
      <c r="Z941" s="124">
        <f t="shared" si="148"/>
        <v>0</v>
      </c>
      <c r="AA941" s="124">
        <f t="shared" si="149"/>
        <v>0</v>
      </c>
      <c r="AB941" s="124" t="str">
        <f t="shared" si="150"/>
        <v/>
      </c>
      <c r="AC941" s="124" t="str">
        <f t="shared" si="151"/>
        <v/>
      </c>
      <c r="AD941" s="124" t="str">
        <f t="shared" si="152"/>
        <v/>
      </c>
      <c r="AE941" s="124" t="str">
        <f t="shared" si="153"/>
        <v/>
      </c>
      <c r="AF941" s="97"/>
      <c r="AG941" s="97"/>
      <c r="AH941" s="97"/>
      <c r="AI941" s="97"/>
      <c r="AJ941" s="97"/>
      <c r="AK941" s="97"/>
      <c r="AM941" s="101">
        <v>1</v>
      </c>
    </row>
    <row r="942" spans="1:39" ht="15.75" customHeight="1" x14ac:dyDescent="0.25">
      <c r="A942" s="97" t="s">
        <v>196</v>
      </c>
      <c r="B942" s="97" t="s">
        <v>1465</v>
      </c>
      <c r="C942" s="97" t="s">
        <v>1466</v>
      </c>
      <c r="D942" s="97" t="s">
        <v>265</v>
      </c>
      <c r="E942" s="97" t="s">
        <v>266</v>
      </c>
      <c r="F942" s="122">
        <v>1</v>
      </c>
      <c r="G942" s="122">
        <v>3</v>
      </c>
      <c r="H942" s="122">
        <v>0</v>
      </c>
      <c r="I942" s="97" t="s">
        <v>1466</v>
      </c>
      <c r="J942" s="97"/>
      <c r="K942" s="97" t="s">
        <v>1467</v>
      </c>
      <c r="L942" s="97"/>
      <c r="M942" s="97" t="s">
        <v>1466</v>
      </c>
      <c r="N942" s="97" t="s">
        <v>1468</v>
      </c>
      <c r="O942" s="97" t="s">
        <v>400</v>
      </c>
      <c r="P942" s="97" t="s">
        <v>569</v>
      </c>
      <c r="Q942" s="97" t="s">
        <v>642</v>
      </c>
      <c r="R942" s="124">
        <f t="shared" si="140"/>
        <v>0</v>
      </c>
      <c r="S942" s="124">
        <f t="shared" si="141"/>
        <v>0</v>
      </c>
      <c r="T942" s="124">
        <f t="shared" si="142"/>
        <v>0</v>
      </c>
      <c r="U942" s="124">
        <f t="shared" si="143"/>
        <v>0</v>
      </c>
      <c r="V942" s="124">
        <f t="shared" si="144"/>
        <v>1</v>
      </c>
      <c r="W942" s="124">
        <f t="shared" si="145"/>
        <v>1</v>
      </c>
      <c r="X942" s="124">
        <f t="shared" si="146"/>
        <v>0</v>
      </c>
      <c r="Y942" s="124">
        <f t="shared" si="147"/>
        <v>0</v>
      </c>
      <c r="Z942" s="124">
        <f t="shared" si="148"/>
        <v>0</v>
      </c>
      <c r="AA942" s="124">
        <f t="shared" si="149"/>
        <v>0</v>
      </c>
      <c r="AB942" s="124" t="str">
        <f t="shared" si="150"/>
        <v/>
      </c>
      <c r="AC942" s="124" t="str">
        <f t="shared" si="151"/>
        <v/>
      </c>
      <c r="AD942" s="124" t="str">
        <f t="shared" si="152"/>
        <v/>
      </c>
      <c r="AE942" s="124" t="str">
        <f t="shared" si="153"/>
        <v/>
      </c>
      <c r="AF942" s="97"/>
      <c r="AG942" s="97"/>
      <c r="AH942" s="97"/>
      <c r="AI942" s="97"/>
      <c r="AJ942" s="97"/>
      <c r="AK942" s="97"/>
      <c r="AM942" s="101">
        <v>1</v>
      </c>
    </row>
    <row r="943" spans="1:39" ht="15.75" customHeight="1" x14ac:dyDescent="0.25">
      <c r="A943" s="97" t="s">
        <v>196</v>
      </c>
      <c r="B943" s="97" t="s">
        <v>1469</v>
      </c>
      <c r="C943" s="97" t="s">
        <v>1470</v>
      </c>
      <c r="D943" s="97" t="s">
        <v>265</v>
      </c>
      <c r="E943" s="97" t="s">
        <v>266</v>
      </c>
      <c r="F943" s="122">
        <v>2</v>
      </c>
      <c r="G943" s="122">
        <v>2</v>
      </c>
      <c r="H943" s="122">
        <v>0</v>
      </c>
      <c r="I943" s="97" t="s">
        <v>1470</v>
      </c>
      <c r="J943" s="97"/>
      <c r="K943" s="97" t="s">
        <v>1471</v>
      </c>
      <c r="L943" s="97"/>
      <c r="M943" s="97" t="s">
        <v>1470</v>
      </c>
      <c r="N943" s="97" t="s">
        <v>1472</v>
      </c>
      <c r="O943" s="97" t="s">
        <v>1473</v>
      </c>
      <c r="P943" s="97"/>
      <c r="Q943" s="97"/>
      <c r="R943" s="124">
        <f t="shared" si="140"/>
        <v>0</v>
      </c>
      <c r="S943" s="124">
        <f t="shared" si="141"/>
        <v>0</v>
      </c>
      <c r="T943" s="124">
        <f t="shared" si="142"/>
        <v>0</v>
      </c>
      <c r="U943" s="124">
        <f t="shared" si="143"/>
        <v>0</v>
      </c>
      <c r="V943" s="124">
        <f t="shared" si="144"/>
        <v>0</v>
      </c>
      <c r="W943" s="124">
        <f t="shared" si="145"/>
        <v>0</v>
      </c>
      <c r="X943" s="124">
        <f t="shared" si="146"/>
        <v>0</v>
      </c>
      <c r="Y943" s="124">
        <f t="shared" si="147"/>
        <v>0</v>
      </c>
      <c r="Z943" s="124">
        <f t="shared" si="148"/>
        <v>0</v>
      </c>
      <c r="AA943" s="124">
        <f t="shared" si="149"/>
        <v>0</v>
      </c>
      <c r="AB943" s="124" t="str">
        <f t="shared" si="150"/>
        <v/>
      </c>
      <c r="AC943" s="124" t="str">
        <f t="shared" si="151"/>
        <v/>
      </c>
      <c r="AD943" s="124" t="str">
        <f t="shared" si="152"/>
        <v/>
      </c>
      <c r="AE943" s="124" t="str">
        <f t="shared" si="153"/>
        <v/>
      </c>
      <c r="AF943" s="97"/>
      <c r="AG943" s="97"/>
      <c r="AH943" s="97"/>
      <c r="AI943" s="97"/>
      <c r="AJ943" s="97"/>
      <c r="AK943" s="97"/>
      <c r="AM943" s="101">
        <v>1</v>
      </c>
    </row>
    <row r="944" spans="1:39" ht="15.75" customHeight="1" x14ac:dyDescent="0.25">
      <c r="A944" s="97" t="s">
        <v>196</v>
      </c>
      <c r="B944" s="97" t="s">
        <v>1474</v>
      </c>
      <c r="C944" s="97" t="s">
        <v>1475</v>
      </c>
      <c r="D944" s="97" t="s">
        <v>265</v>
      </c>
      <c r="E944" s="97" t="s">
        <v>266</v>
      </c>
      <c r="F944" s="122">
        <v>2</v>
      </c>
      <c r="G944" s="122">
        <v>2</v>
      </c>
      <c r="H944" s="122">
        <v>0</v>
      </c>
      <c r="I944" s="97" t="s">
        <v>1475</v>
      </c>
      <c r="J944" s="97"/>
      <c r="K944" s="97" t="s">
        <v>1476</v>
      </c>
      <c r="L944" s="97"/>
      <c r="M944" s="97" t="s">
        <v>1475</v>
      </c>
      <c r="N944" s="97" t="s">
        <v>1477</v>
      </c>
      <c r="O944" s="97" t="s">
        <v>1478</v>
      </c>
      <c r="P944" s="97" t="s">
        <v>1479</v>
      </c>
      <c r="Q944" s="97"/>
      <c r="R944" s="124">
        <f t="shared" si="140"/>
        <v>0</v>
      </c>
      <c r="S944" s="124">
        <f t="shared" si="141"/>
        <v>0</v>
      </c>
      <c r="T944" s="124">
        <f t="shared" si="142"/>
        <v>0</v>
      </c>
      <c r="U944" s="124">
        <f t="shared" si="143"/>
        <v>0</v>
      </c>
      <c r="V944" s="124">
        <f t="shared" si="144"/>
        <v>0</v>
      </c>
      <c r="W944" s="124">
        <f t="shared" si="145"/>
        <v>0</v>
      </c>
      <c r="X944" s="124">
        <f t="shared" si="146"/>
        <v>0</v>
      </c>
      <c r="Y944" s="124">
        <f t="shared" si="147"/>
        <v>0</v>
      </c>
      <c r="Z944" s="124">
        <f t="shared" si="148"/>
        <v>0</v>
      </c>
      <c r="AA944" s="124">
        <f t="shared" si="149"/>
        <v>0</v>
      </c>
      <c r="AB944" s="124" t="str">
        <f t="shared" si="150"/>
        <v/>
      </c>
      <c r="AC944" s="124" t="str">
        <f t="shared" si="151"/>
        <v/>
      </c>
      <c r="AD944" s="124" t="str">
        <f t="shared" si="152"/>
        <v/>
      </c>
      <c r="AE944" s="124" t="str">
        <f t="shared" si="153"/>
        <v/>
      </c>
      <c r="AF944" s="97"/>
      <c r="AG944" s="97"/>
      <c r="AH944" s="97"/>
      <c r="AI944" s="97"/>
      <c r="AJ944" s="97"/>
      <c r="AK944" s="97"/>
      <c r="AM944" s="101">
        <v>1</v>
      </c>
    </row>
    <row r="945" spans="1:39" ht="15.75" customHeight="1" x14ac:dyDescent="0.25">
      <c r="A945" s="97" t="s">
        <v>196</v>
      </c>
      <c r="B945" s="97" t="s">
        <v>1480</v>
      </c>
      <c r="C945" s="97" t="s">
        <v>1481</v>
      </c>
      <c r="D945" s="97" t="s">
        <v>265</v>
      </c>
      <c r="E945" s="97" t="s">
        <v>266</v>
      </c>
      <c r="F945" s="122">
        <v>3</v>
      </c>
      <c r="G945" s="122">
        <v>2</v>
      </c>
      <c r="H945" s="122">
        <v>0</v>
      </c>
      <c r="I945" s="97" t="s">
        <v>1481</v>
      </c>
      <c r="J945" s="97"/>
      <c r="K945" s="97" t="s">
        <v>1482</v>
      </c>
      <c r="L945" s="97"/>
      <c r="M945" s="97" t="s">
        <v>1481</v>
      </c>
      <c r="N945" s="97" t="s">
        <v>1483</v>
      </c>
      <c r="O945" s="97" t="s">
        <v>742</v>
      </c>
      <c r="P945" s="97" t="s">
        <v>744</v>
      </c>
      <c r="Q945" s="97"/>
      <c r="R945" s="124">
        <f t="shared" ref="R945:R1008" si="154">IF($A945="","",--AND($A945=$B$4,$E945="POS",OR($D945="COMMUN",$D945="PRO")))</f>
        <v>0</v>
      </c>
      <c r="S945" s="124">
        <f t="shared" ref="S945:S1008" si="155">IF($A945="","",--AND($A945=$B$4,$E945="POS",OR($D945="COMMUN",$D945="CFA")))</f>
        <v>0</v>
      </c>
      <c r="T945" s="124">
        <f t="shared" ref="T945:T1008" si="156">IF($R945="","",--OR(AND($M945&lt;&gt;"",ISNUMBER(SEARCH(LOWER($M945),LOWER($B$9)))),AND($N945&lt;&gt;"",ISNUMBER(SEARCH(LOWER($N945),LOWER($B$9)))),AND($O945&lt;&gt;"",ISNUMBER(SEARCH(LOWER($O945),LOWER($B$9)))),AND($P945&lt;&gt;"",ISNUMBER(SEARCH(LOWER($P945),LOWER($B$9)))),AND($Q945&lt;&gt;"",ISNUMBER(SEARCH(LOWER($Q945),LOWER($B$9))))))</f>
        <v>0</v>
      </c>
      <c r="U945" s="124">
        <f t="shared" ref="U945:U1008" si="157">IF($R945="","",--OR(AND($M945&lt;&gt;"",ISNUMBER(SEARCH(LOWER($M945),LOWER($B$9&amp;" "&amp;$B$14)))),AND($N945&lt;&gt;"",ISNUMBER(SEARCH(LOWER($N945),LOWER($B$9&amp;" "&amp;$B$14)))),AND($O945&lt;&gt;"",ISNUMBER(SEARCH(LOWER($O945),LOWER($B$9&amp;" "&amp;$B$14)))),AND($P945&lt;&gt;"",ISNUMBER(SEARCH(LOWER($P945),LOWER($B$9&amp;" "&amp;$B$14)))),AND($Q945&lt;&gt;"",ISNUMBER(SEARCH(LOWER($Q945),LOWER($B$9&amp;" "&amp;$B$14))))))</f>
        <v>0</v>
      </c>
      <c r="V945" s="124">
        <f t="shared" ref="V945:V1008" si="158">IF($S945="","",--OR(AND($M945&lt;&gt;"",ISNUMBER(SEARCH(LOWER($M945),LOWER($D$9)))),AND($N945&lt;&gt;"",ISNUMBER(SEARCH(LOWER($N945),LOWER($D$9)))),AND($O945&lt;&gt;"",ISNUMBER(SEARCH(LOWER($O945),LOWER($D$9)))),AND($P945&lt;&gt;"",ISNUMBER(SEARCH(LOWER($P945),LOWER($D$9)))),AND($Q945&lt;&gt;"",ISNUMBER(SEARCH(LOWER($Q945),LOWER($D$9))))))</f>
        <v>0</v>
      </c>
      <c r="W945" s="124">
        <f t="shared" ref="W945:W1008" si="159">IF($S945="","",--OR(AND($M945&lt;&gt;"",ISNUMBER(SEARCH(LOWER($M945),LOWER($D$9&amp;" "&amp;$D$14)))),AND($N945&lt;&gt;"",ISNUMBER(SEARCH(LOWER($N945),LOWER($D$9&amp;" "&amp;$D$14)))),AND($O945&lt;&gt;"",ISNUMBER(SEARCH(LOWER($O945),LOWER($D$9&amp;" "&amp;$D$14)))),AND($P945&lt;&gt;"",ISNUMBER(SEARCH(LOWER($P945),LOWER($D$9&amp;" "&amp;$D$14)))),AND($Q945&lt;&gt;"",ISNUMBER(SEARCH(LOWER($Q945),LOWER($D$9&amp;" "&amp;$D$14))))))</f>
        <v>0</v>
      </c>
      <c r="X945" s="124">
        <f t="shared" ref="X945:X1008" si="160">IF($R945="","",$R945*$T945*$G945)</f>
        <v>0</v>
      </c>
      <c r="Y945" s="124">
        <f t="shared" ref="Y945:Y1008" si="161">IF($R945="","",$R945*$U945*$G945)</f>
        <v>0</v>
      </c>
      <c r="Z945" s="124">
        <f t="shared" ref="Z945:Z1008" si="162">IF($S945="","",$S945*$V945*$H945)</f>
        <v>0</v>
      </c>
      <c r="AA945" s="124">
        <f t="shared" ref="AA945:AA1008" si="163">IF($S945="","",$S945*$W945*$H945)</f>
        <v>0</v>
      </c>
      <c r="AB945" s="124" t="str">
        <f t="shared" ref="AB945:AB1008" si="164">IF(AND($R945=1,$T945=0),$F945*10000+ROW(),"")</f>
        <v/>
      </c>
      <c r="AC945" s="124" t="str">
        <f t="shared" ref="AC945:AC1008" si="165">IF(AND($R945=1,$U945=0),$F945*10000+ROW(),"")</f>
        <v/>
      </c>
      <c r="AD945" s="124" t="str">
        <f t="shared" ref="AD945:AD1008" si="166">IF(AND($S945=1,$V945=0),$F945*10000+ROW(),"")</f>
        <v/>
      </c>
      <c r="AE945" s="124" t="str">
        <f t="shared" ref="AE945:AE1008" si="167">IF(AND($S945=1,$W945=0),$F945*10000+ROW(),"")</f>
        <v/>
      </c>
      <c r="AF945" s="97"/>
      <c r="AG945" s="97"/>
      <c r="AH945" s="97"/>
      <c r="AI945" s="97"/>
      <c r="AJ945" s="97"/>
      <c r="AK945" s="97"/>
      <c r="AM945" s="101">
        <v>1</v>
      </c>
    </row>
    <row r="946" spans="1:39" ht="15.75" customHeight="1" x14ac:dyDescent="0.25">
      <c r="A946" s="97" t="s">
        <v>196</v>
      </c>
      <c r="B946" s="97" t="s">
        <v>1484</v>
      </c>
      <c r="C946" s="97" t="s">
        <v>1485</v>
      </c>
      <c r="D946" s="97" t="s">
        <v>301</v>
      </c>
      <c r="E946" s="97" t="s">
        <v>266</v>
      </c>
      <c r="F946" s="122">
        <v>1</v>
      </c>
      <c r="G946" s="122">
        <v>0</v>
      </c>
      <c r="H946" s="122">
        <v>3</v>
      </c>
      <c r="I946" s="97"/>
      <c r="J946" s="97" t="s">
        <v>1485</v>
      </c>
      <c r="K946" s="97"/>
      <c r="L946" s="97" t="s">
        <v>1486</v>
      </c>
      <c r="M946" s="97" t="s">
        <v>1485</v>
      </c>
      <c r="N946" s="97" t="s">
        <v>1461</v>
      </c>
      <c r="O946" s="97" t="s">
        <v>1462</v>
      </c>
      <c r="P946" s="97" t="s">
        <v>1487</v>
      </c>
      <c r="Q946" s="97" t="s">
        <v>1464</v>
      </c>
      <c r="R946" s="124">
        <f t="shared" si="154"/>
        <v>0</v>
      </c>
      <c r="S946" s="124">
        <f t="shared" si="155"/>
        <v>0</v>
      </c>
      <c r="T946" s="124">
        <f t="shared" si="156"/>
        <v>0</v>
      </c>
      <c r="U946" s="124">
        <f t="shared" si="157"/>
        <v>1</v>
      </c>
      <c r="V946" s="124">
        <f t="shared" si="158"/>
        <v>0</v>
      </c>
      <c r="W946" s="124">
        <f t="shared" si="159"/>
        <v>0</v>
      </c>
      <c r="X946" s="124">
        <f t="shared" si="160"/>
        <v>0</v>
      </c>
      <c r="Y946" s="124">
        <f t="shared" si="161"/>
        <v>0</v>
      </c>
      <c r="Z946" s="124">
        <f t="shared" si="162"/>
        <v>0</v>
      </c>
      <c r="AA946" s="124">
        <f t="shared" si="163"/>
        <v>0</v>
      </c>
      <c r="AB946" s="124" t="str">
        <f t="shared" si="164"/>
        <v/>
      </c>
      <c r="AC946" s="124" t="str">
        <f t="shared" si="165"/>
        <v/>
      </c>
      <c r="AD946" s="124" t="str">
        <f t="shared" si="166"/>
        <v/>
      </c>
      <c r="AE946" s="124" t="str">
        <f t="shared" si="167"/>
        <v/>
      </c>
      <c r="AF946" s="97"/>
      <c r="AG946" s="97"/>
      <c r="AH946" s="97"/>
      <c r="AI946" s="97"/>
      <c r="AJ946" s="97"/>
      <c r="AK946" s="97"/>
      <c r="AM946" s="101">
        <v>1</v>
      </c>
    </row>
    <row r="947" spans="1:39" ht="15.75" customHeight="1" x14ac:dyDescent="0.25">
      <c r="A947" s="97" t="s">
        <v>196</v>
      </c>
      <c r="B947" s="97" t="s">
        <v>1488</v>
      </c>
      <c r="C947" s="97" t="s">
        <v>1489</v>
      </c>
      <c r="D947" s="97" t="s">
        <v>301</v>
      </c>
      <c r="E947" s="97" t="s">
        <v>266</v>
      </c>
      <c r="F947" s="122">
        <v>1</v>
      </c>
      <c r="G947" s="122">
        <v>0</v>
      </c>
      <c r="H947" s="122">
        <v>3</v>
      </c>
      <c r="I947" s="97"/>
      <c r="J947" s="97" t="s">
        <v>1489</v>
      </c>
      <c r="K947" s="97"/>
      <c r="L947" s="97" t="s">
        <v>1490</v>
      </c>
      <c r="M947" s="97" t="s">
        <v>1489</v>
      </c>
      <c r="N947" s="97" t="s">
        <v>1468</v>
      </c>
      <c r="O947" s="97" t="s">
        <v>1491</v>
      </c>
      <c r="P947" s="97" t="s">
        <v>1492</v>
      </c>
      <c r="Q947" s="97" t="s">
        <v>569</v>
      </c>
      <c r="R947" s="124">
        <f t="shared" si="154"/>
        <v>0</v>
      </c>
      <c r="S947" s="124">
        <f t="shared" si="155"/>
        <v>0</v>
      </c>
      <c r="T947" s="124">
        <f t="shared" si="156"/>
        <v>0</v>
      </c>
      <c r="U947" s="124">
        <f t="shared" si="157"/>
        <v>0</v>
      </c>
      <c r="V947" s="124">
        <f t="shared" si="158"/>
        <v>1</v>
      </c>
      <c r="W947" s="124">
        <f t="shared" si="159"/>
        <v>1</v>
      </c>
      <c r="X947" s="124">
        <f t="shared" si="160"/>
        <v>0</v>
      </c>
      <c r="Y947" s="124">
        <f t="shared" si="161"/>
        <v>0</v>
      </c>
      <c r="Z947" s="124">
        <f t="shared" si="162"/>
        <v>0</v>
      </c>
      <c r="AA947" s="124">
        <f t="shared" si="163"/>
        <v>0</v>
      </c>
      <c r="AB947" s="124" t="str">
        <f t="shared" si="164"/>
        <v/>
      </c>
      <c r="AC947" s="124" t="str">
        <f t="shared" si="165"/>
        <v/>
      </c>
      <c r="AD947" s="124" t="str">
        <f t="shared" si="166"/>
        <v/>
      </c>
      <c r="AE947" s="124" t="str">
        <f t="shared" si="167"/>
        <v/>
      </c>
      <c r="AF947" s="97"/>
      <c r="AG947" s="97"/>
      <c r="AH947" s="97"/>
      <c r="AI947" s="97"/>
      <c r="AJ947" s="97"/>
      <c r="AK947" s="97"/>
      <c r="AM947" s="101">
        <v>1</v>
      </c>
    </row>
    <row r="948" spans="1:39" ht="15.75" customHeight="1" x14ac:dyDescent="0.25">
      <c r="A948" s="97" t="s">
        <v>196</v>
      </c>
      <c r="B948" s="97" t="s">
        <v>1493</v>
      </c>
      <c r="C948" s="97" t="s">
        <v>1494</v>
      </c>
      <c r="D948" s="97" t="s">
        <v>301</v>
      </c>
      <c r="E948" s="97" t="s">
        <v>266</v>
      </c>
      <c r="F948" s="122">
        <v>2</v>
      </c>
      <c r="G948" s="122">
        <v>0</v>
      </c>
      <c r="H948" s="122">
        <v>2</v>
      </c>
      <c r="I948" s="97"/>
      <c r="J948" s="97" t="s">
        <v>1494</v>
      </c>
      <c r="K948" s="97"/>
      <c r="L948" s="97" t="s">
        <v>1495</v>
      </c>
      <c r="M948" s="97" t="s">
        <v>1494</v>
      </c>
      <c r="N948" s="97"/>
      <c r="O948" s="97"/>
      <c r="P948" s="97"/>
      <c r="Q948" s="97"/>
      <c r="R948" s="124">
        <f t="shared" si="154"/>
        <v>0</v>
      </c>
      <c r="S948" s="124">
        <f t="shared" si="155"/>
        <v>0</v>
      </c>
      <c r="T948" s="124">
        <f t="shared" si="156"/>
        <v>0</v>
      </c>
      <c r="U948" s="124">
        <f t="shared" si="157"/>
        <v>0</v>
      </c>
      <c r="V948" s="124">
        <f t="shared" si="158"/>
        <v>0</v>
      </c>
      <c r="W948" s="124">
        <f t="shared" si="159"/>
        <v>0</v>
      </c>
      <c r="X948" s="124">
        <f t="shared" si="160"/>
        <v>0</v>
      </c>
      <c r="Y948" s="124">
        <f t="shared" si="161"/>
        <v>0</v>
      </c>
      <c r="Z948" s="124">
        <f t="shared" si="162"/>
        <v>0</v>
      </c>
      <c r="AA948" s="124">
        <f t="shared" si="163"/>
        <v>0</v>
      </c>
      <c r="AB948" s="124" t="str">
        <f t="shared" si="164"/>
        <v/>
      </c>
      <c r="AC948" s="124" t="str">
        <f t="shared" si="165"/>
        <v/>
      </c>
      <c r="AD948" s="124" t="str">
        <f t="shared" si="166"/>
        <v/>
      </c>
      <c r="AE948" s="124" t="str">
        <f t="shared" si="167"/>
        <v/>
      </c>
      <c r="AF948" s="97"/>
      <c r="AG948" s="97"/>
      <c r="AH948" s="97"/>
      <c r="AI948" s="97"/>
      <c r="AJ948" s="97"/>
      <c r="AK948" s="97"/>
      <c r="AM948" s="101">
        <v>1</v>
      </c>
    </row>
    <row r="949" spans="1:39" ht="15.75" customHeight="1" x14ac:dyDescent="0.25">
      <c r="A949" s="97" t="s">
        <v>196</v>
      </c>
      <c r="B949" s="97" t="s">
        <v>1496</v>
      </c>
      <c r="C949" s="97" t="s">
        <v>1497</v>
      </c>
      <c r="D949" s="97" t="s">
        <v>301</v>
      </c>
      <c r="E949" s="97" t="s">
        <v>266</v>
      </c>
      <c r="F949" s="122">
        <v>2</v>
      </c>
      <c r="G949" s="122">
        <v>0</v>
      </c>
      <c r="H949" s="122">
        <v>2</v>
      </c>
      <c r="I949" s="97"/>
      <c r="J949" s="97" t="s">
        <v>1497</v>
      </c>
      <c r="K949" s="97"/>
      <c r="L949" s="97" t="s">
        <v>1498</v>
      </c>
      <c r="M949" s="97" t="s">
        <v>1497</v>
      </c>
      <c r="N949" s="97" t="s">
        <v>1499</v>
      </c>
      <c r="O949" s="97" t="s">
        <v>1478</v>
      </c>
      <c r="P949" s="97" t="s">
        <v>649</v>
      </c>
      <c r="Q949" s="97"/>
      <c r="R949" s="124">
        <f t="shared" si="154"/>
        <v>0</v>
      </c>
      <c r="S949" s="124">
        <f t="shared" si="155"/>
        <v>0</v>
      </c>
      <c r="T949" s="124">
        <f t="shared" si="156"/>
        <v>0</v>
      </c>
      <c r="U949" s="124">
        <f t="shared" si="157"/>
        <v>0</v>
      </c>
      <c r="V949" s="124">
        <f t="shared" si="158"/>
        <v>0</v>
      </c>
      <c r="W949" s="124">
        <f t="shared" si="159"/>
        <v>0</v>
      </c>
      <c r="X949" s="124">
        <f t="shared" si="160"/>
        <v>0</v>
      </c>
      <c r="Y949" s="124">
        <f t="shared" si="161"/>
        <v>0</v>
      </c>
      <c r="Z949" s="124">
        <f t="shared" si="162"/>
        <v>0</v>
      </c>
      <c r="AA949" s="124">
        <f t="shared" si="163"/>
        <v>0</v>
      </c>
      <c r="AB949" s="124" t="str">
        <f t="shared" si="164"/>
        <v/>
      </c>
      <c r="AC949" s="124" t="str">
        <f t="shared" si="165"/>
        <v/>
      </c>
      <c r="AD949" s="124" t="str">
        <f t="shared" si="166"/>
        <v/>
      </c>
      <c r="AE949" s="124" t="str">
        <f t="shared" si="167"/>
        <v/>
      </c>
      <c r="AF949" s="97"/>
      <c r="AG949" s="97"/>
      <c r="AH949" s="97"/>
      <c r="AI949" s="97"/>
      <c r="AJ949" s="97"/>
      <c r="AK949" s="97"/>
      <c r="AM949" s="101">
        <v>1</v>
      </c>
    </row>
    <row r="950" spans="1:39" ht="15.75" customHeight="1" x14ac:dyDescent="0.25">
      <c r="A950" s="97" t="s">
        <v>196</v>
      </c>
      <c r="B950" s="97" t="s">
        <v>1500</v>
      </c>
      <c r="C950" s="97" t="s">
        <v>1481</v>
      </c>
      <c r="D950" s="97" t="s">
        <v>301</v>
      </c>
      <c r="E950" s="97" t="s">
        <v>266</v>
      </c>
      <c r="F950" s="122">
        <v>3</v>
      </c>
      <c r="G950" s="122">
        <v>0</v>
      </c>
      <c r="H950" s="122">
        <v>2</v>
      </c>
      <c r="I950" s="97"/>
      <c r="J950" s="97" t="s">
        <v>1481</v>
      </c>
      <c r="K950" s="97"/>
      <c r="L950" s="97" t="s">
        <v>1501</v>
      </c>
      <c r="M950" s="97" t="s">
        <v>1481</v>
      </c>
      <c r="N950" s="97" t="s">
        <v>1483</v>
      </c>
      <c r="O950" s="97" t="s">
        <v>742</v>
      </c>
      <c r="P950" s="97" t="s">
        <v>744</v>
      </c>
      <c r="Q950" s="97"/>
      <c r="R950" s="124">
        <f t="shared" si="154"/>
        <v>0</v>
      </c>
      <c r="S950" s="124">
        <f t="shared" si="155"/>
        <v>0</v>
      </c>
      <c r="T950" s="124">
        <f t="shared" si="156"/>
        <v>0</v>
      </c>
      <c r="U950" s="124">
        <f t="shared" si="157"/>
        <v>0</v>
      </c>
      <c r="V950" s="124">
        <f t="shared" si="158"/>
        <v>0</v>
      </c>
      <c r="W950" s="124">
        <f t="shared" si="159"/>
        <v>0</v>
      </c>
      <c r="X950" s="124">
        <f t="shared" si="160"/>
        <v>0</v>
      </c>
      <c r="Y950" s="124">
        <f t="shared" si="161"/>
        <v>0</v>
      </c>
      <c r="Z950" s="124">
        <f t="shared" si="162"/>
        <v>0</v>
      </c>
      <c r="AA950" s="124">
        <f t="shared" si="163"/>
        <v>0</v>
      </c>
      <c r="AB950" s="124" t="str">
        <f t="shared" si="164"/>
        <v/>
      </c>
      <c r="AC950" s="124" t="str">
        <f t="shared" si="165"/>
        <v/>
      </c>
      <c r="AD950" s="124" t="str">
        <f t="shared" si="166"/>
        <v/>
      </c>
      <c r="AE950" s="124" t="str">
        <f t="shared" si="167"/>
        <v/>
      </c>
      <c r="AF950" s="97"/>
      <c r="AG950" s="97"/>
      <c r="AH950" s="97"/>
      <c r="AI950" s="97"/>
      <c r="AJ950" s="97"/>
      <c r="AK950" s="97"/>
      <c r="AM950" s="101">
        <v>1</v>
      </c>
    </row>
    <row r="951" spans="1:39" ht="15.75" customHeight="1" x14ac:dyDescent="0.25">
      <c r="A951" s="97" t="s">
        <v>198</v>
      </c>
      <c r="B951" s="97" t="s">
        <v>1502</v>
      </c>
      <c r="C951" s="97" t="s">
        <v>1459</v>
      </c>
      <c r="D951" s="97" t="s">
        <v>265</v>
      </c>
      <c r="E951" s="97" t="s">
        <v>266</v>
      </c>
      <c r="F951" s="122">
        <v>1</v>
      </c>
      <c r="G951" s="122">
        <v>3</v>
      </c>
      <c r="H951" s="122">
        <v>0</v>
      </c>
      <c r="I951" s="97" t="s">
        <v>1459</v>
      </c>
      <c r="J951" s="97"/>
      <c r="K951" s="97" t="s">
        <v>1460</v>
      </c>
      <c r="L951" s="97"/>
      <c r="M951" s="97" t="s">
        <v>1459</v>
      </c>
      <c r="N951" s="97" t="s">
        <v>1461</v>
      </c>
      <c r="O951" s="97" t="s">
        <v>1462</v>
      </c>
      <c r="P951" s="97" t="s">
        <v>1463</v>
      </c>
      <c r="Q951" s="97" t="s">
        <v>1464</v>
      </c>
      <c r="R951" s="124">
        <f t="shared" si="154"/>
        <v>0</v>
      </c>
      <c r="S951" s="124">
        <f t="shared" si="155"/>
        <v>0</v>
      </c>
      <c r="T951" s="124">
        <f t="shared" si="156"/>
        <v>0</v>
      </c>
      <c r="U951" s="124">
        <f t="shared" si="157"/>
        <v>1</v>
      </c>
      <c r="V951" s="124">
        <f t="shared" si="158"/>
        <v>0</v>
      </c>
      <c r="W951" s="124">
        <f t="shared" si="159"/>
        <v>0</v>
      </c>
      <c r="X951" s="124">
        <f t="shared" si="160"/>
        <v>0</v>
      </c>
      <c r="Y951" s="124">
        <f t="shared" si="161"/>
        <v>0</v>
      </c>
      <c r="Z951" s="124">
        <f t="shared" si="162"/>
        <v>0</v>
      </c>
      <c r="AA951" s="124">
        <f t="shared" si="163"/>
        <v>0</v>
      </c>
      <c r="AB951" s="124" t="str">
        <f t="shared" si="164"/>
        <v/>
      </c>
      <c r="AC951" s="124" t="str">
        <f t="shared" si="165"/>
        <v/>
      </c>
      <c r="AD951" s="124" t="str">
        <f t="shared" si="166"/>
        <v/>
      </c>
      <c r="AE951" s="124" t="str">
        <f t="shared" si="167"/>
        <v/>
      </c>
      <c r="AF951" s="97"/>
      <c r="AG951" s="97"/>
      <c r="AH951" s="97"/>
      <c r="AI951" s="97"/>
      <c r="AJ951" s="97"/>
      <c r="AK951" s="97"/>
      <c r="AM951" s="101">
        <v>1</v>
      </c>
    </row>
    <row r="952" spans="1:39" ht="15.75" customHeight="1" x14ac:dyDescent="0.25">
      <c r="A952" s="97" t="s">
        <v>198</v>
      </c>
      <c r="B952" s="97" t="s">
        <v>1503</v>
      </c>
      <c r="C952" s="97" t="s">
        <v>1466</v>
      </c>
      <c r="D952" s="97" t="s">
        <v>265</v>
      </c>
      <c r="E952" s="97" t="s">
        <v>266</v>
      </c>
      <c r="F952" s="122">
        <v>1</v>
      </c>
      <c r="G952" s="122">
        <v>3</v>
      </c>
      <c r="H952" s="122">
        <v>0</v>
      </c>
      <c r="I952" s="97" t="s">
        <v>1466</v>
      </c>
      <c r="J952" s="97"/>
      <c r="K952" s="97" t="s">
        <v>1467</v>
      </c>
      <c r="L952" s="97"/>
      <c r="M952" s="97" t="s">
        <v>1466</v>
      </c>
      <c r="N952" s="97" t="s">
        <v>1468</v>
      </c>
      <c r="O952" s="97" t="s">
        <v>400</v>
      </c>
      <c r="P952" s="97" t="s">
        <v>569</v>
      </c>
      <c r="Q952" s="97" t="s">
        <v>642</v>
      </c>
      <c r="R952" s="124">
        <f t="shared" si="154"/>
        <v>0</v>
      </c>
      <c r="S952" s="124">
        <f t="shared" si="155"/>
        <v>0</v>
      </c>
      <c r="T952" s="124">
        <f t="shared" si="156"/>
        <v>0</v>
      </c>
      <c r="U952" s="124">
        <f t="shared" si="157"/>
        <v>0</v>
      </c>
      <c r="V952" s="124">
        <f t="shared" si="158"/>
        <v>1</v>
      </c>
      <c r="W952" s="124">
        <f t="shared" si="159"/>
        <v>1</v>
      </c>
      <c r="X952" s="124">
        <f t="shared" si="160"/>
        <v>0</v>
      </c>
      <c r="Y952" s="124">
        <f t="shared" si="161"/>
        <v>0</v>
      </c>
      <c r="Z952" s="124">
        <f t="shared" si="162"/>
        <v>0</v>
      </c>
      <c r="AA952" s="124">
        <f t="shared" si="163"/>
        <v>0</v>
      </c>
      <c r="AB952" s="124" t="str">
        <f t="shared" si="164"/>
        <v/>
      </c>
      <c r="AC952" s="124" t="str">
        <f t="shared" si="165"/>
        <v/>
      </c>
      <c r="AD952" s="124" t="str">
        <f t="shared" si="166"/>
        <v/>
      </c>
      <c r="AE952" s="124" t="str">
        <f t="shared" si="167"/>
        <v/>
      </c>
      <c r="AF952" s="97"/>
      <c r="AG952" s="97"/>
      <c r="AH952" s="97"/>
      <c r="AI952" s="97"/>
      <c r="AJ952" s="97"/>
      <c r="AK952" s="97"/>
      <c r="AM952" s="101">
        <v>1</v>
      </c>
    </row>
    <row r="953" spans="1:39" ht="15.75" customHeight="1" x14ac:dyDescent="0.25">
      <c r="A953" s="97" t="s">
        <v>198</v>
      </c>
      <c r="B953" s="97" t="s">
        <v>1504</v>
      </c>
      <c r="C953" s="97" t="s">
        <v>1470</v>
      </c>
      <c r="D953" s="97" t="s">
        <v>265</v>
      </c>
      <c r="E953" s="97" t="s">
        <v>266</v>
      </c>
      <c r="F953" s="122">
        <v>2</v>
      </c>
      <c r="G953" s="122">
        <v>2</v>
      </c>
      <c r="H953" s="122">
        <v>0</v>
      </c>
      <c r="I953" s="97" t="s">
        <v>1470</v>
      </c>
      <c r="J953" s="97"/>
      <c r="K953" s="97" t="s">
        <v>1471</v>
      </c>
      <c r="L953" s="97"/>
      <c r="M953" s="97" t="s">
        <v>1470</v>
      </c>
      <c r="N953" s="97" t="s">
        <v>1472</v>
      </c>
      <c r="O953" s="97" t="s">
        <v>1473</v>
      </c>
      <c r="P953" s="97"/>
      <c r="Q953" s="97"/>
      <c r="R953" s="124">
        <f t="shared" si="154"/>
        <v>0</v>
      </c>
      <c r="S953" s="124">
        <f t="shared" si="155"/>
        <v>0</v>
      </c>
      <c r="T953" s="124">
        <f t="shared" si="156"/>
        <v>0</v>
      </c>
      <c r="U953" s="124">
        <f t="shared" si="157"/>
        <v>0</v>
      </c>
      <c r="V953" s="124">
        <f t="shared" si="158"/>
        <v>0</v>
      </c>
      <c r="W953" s="124">
        <f t="shared" si="159"/>
        <v>0</v>
      </c>
      <c r="X953" s="124">
        <f t="shared" si="160"/>
        <v>0</v>
      </c>
      <c r="Y953" s="124">
        <f t="shared" si="161"/>
        <v>0</v>
      </c>
      <c r="Z953" s="124">
        <f t="shared" si="162"/>
        <v>0</v>
      </c>
      <c r="AA953" s="124">
        <f t="shared" si="163"/>
        <v>0</v>
      </c>
      <c r="AB953" s="124" t="str">
        <f t="shared" si="164"/>
        <v/>
      </c>
      <c r="AC953" s="124" t="str">
        <f t="shared" si="165"/>
        <v/>
      </c>
      <c r="AD953" s="124" t="str">
        <f t="shared" si="166"/>
        <v/>
      </c>
      <c r="AE953" s="124" t="str">
        <f t="shared" si="167"/>
        <v/>
      </c>
      <c r="AF953" s="97"/>
      <c r="AG953" s="97"/>
      <c r="AH953" s="97"/>
      <c r="AI953" s="97"/>
      <c r="AJ953" s="97"/>
      <c r="AK953" s="97"/>
      <c r="AM953" s="101">
        <v>1</v>
      </c>
    </row>
    <row r="954" spans="1:39" ht="15.75" customHeight="1" x14ac:dyDescent="0.25">
      <c r="A954" s="97" t="s">
        <v>198</v>
      </c>
      <c r="B954" s="97" t="s">
        <v>1505</v>
      </c>
      <c r="C954" s="97" t="s">
        <v>1475</v>
      </c>
      <c r="D954" s="97" t="s">
        <v>265</v>
      </c>
      <c r="E954" s="97" t="s">
        <v>266</v>
      </c>
      <c r="F954" s="122">
        <v>2</v>
      </c>
      <c r="G954" s="122">
        <v>2</v>
      </c>
      <c r="H954" s="122">
        <v>0</v>
      </c>
      <c r="I954" s="97" t="s">
        <v>1475</v>
      </c>
      <c r="J954" s="97"/>
      <c r="K954" s="97" t="s">
        <v>1476</v>
      </c>
      <c r="L954" s="97"/>
      <c r="M954" s="97" t="s">
        <v>1475</v>
      </c>
      <c r="N954" s="97" t="s">
        <v>1477</v>
      </c>
      <c r="O954" s="97" t="s">
        <v>1478</v>
      </c>
      <c r="P954" s="97" t="s">
        <v>1479</v>
      </c>
      <c r="Q954" s="97"/>
      <c r="R954" s="124">
        <f t="shared" si="154"/>
        <v>0</v>
      </c>
      <c r="S954" s="124">
        <f t="shared" si="155"/>
        <v>0</v>
      </c>
      <c r="T954" s="124">
        <f t="shared" si="156"/>
        <v>0</v>
      </c>
      <c r="U954" s="124">
        <f t="shared" si="157"/>
        <v>0</v>
      </c>
      <c r="V954" s="124">
        <f t="shared" si="158"/>
        <v>0</v>
      </c>
      <c r="W954" s="124">
        <f t="shared" si="159"/>
        <v>0</v>
      </c>
      <c r="X954" s="124">
        <f t="shared" si="160"/>
        <v>0</v>
      </c>
      <c r="Y954" s="124">
        <f t="shared" si="161"/>
        <v>0</v>
      </c>
      <c r="Z954" s="124">
        <f t="shared" si="162"/>
        <v>0</v>
      </c>
      <c r="AA954" s="124">
        <f t="shared" si="163"/>
        <v>0</v>
      </c>
      <c r="AB954" s="124" t="str">
        <f t="shared" si="164"/>
        <v/>
      </c>
      <c r="AC954" s="124" t="str">
        <f t="shared" si="165"/>
        <v/>
      </c>
      <c r="AD954" s="124" t="str">
        <f t="shared" si="166"/>
        <v/>
      </c>
      <c r="AE954" s="124" t="str">
        <f t="shared" si="167"/>
        <v/>
      </c>
      <c r="AF954" s="97"/>
      <c r="AG954" s="97"/>
      <c r="AH954" s="97"/>
      <c r="AI954" s="97"/>
      <c r="AJ954" s="97"/>
      <c r="AK954" s="97"/>
      <c r="AM954" s="101">
        <v>1</v>
      </c>
    </row>
    <row r="955" spans="1:39" ht="15.75" customHeight="1" x14ac:dyDescent="0.25">
      <c r="A955" s="97" t="s">
        <v>198</v>
      </c>
      <c r="B955" s="97" t="s">
        <v>1506</v>
      </c>
      <c r="C955" s="97" t="s">
        <v>1481</v>
      </c>
      <c r="D955" s="97" t="s">
        <v>265</v>
      </c>
      <c r="E955" s="97" t="s">
        <v>266</v>
      </c>
      <c r="F955" s="122">
        <v>3</v>
      </c>
      <c r="G955" s="122">
        <v>2</v>
      </c>
      <c r="H955" s="122">
        <v>0</v>
      </c>
      <c r="I955" s="97" t="s">
        <v>1481</v>
      </c>
      <c r="J955" s="97"/>
      <c r="K955" s="97" t="s">
        <v>1482</v>
      </c>
      <c r="L955" s="97"/>
      <c r="M955" s="97" t="s">
        <v>1481</v>
      </c>
      <c r="N955" s="97" t="s">
        <v>1483</v>
      </c>
      <c r="O955" s="97" t="s">
        <v>742</v>
      </c>
      <c r="P955" s="97" t="s">
        <v>744</v>
      </c>
      <c r="Q955" s="97"/>
      <c r="R955" s="124">
        <f t="shared" si="154"/>
        <v>0</v>
      </c>
      <c r="S955" s="124">
        <f t="shared" si="155"/>
        <v>0</v>
      </c>
      <c r="T955" s="124">
        <f t="shared" si="156"/>
        <v>0</v>
      </c>
      <c r="U955" s="124">
        <f t="shared" si="157"/>
        <v>0</v>
      </c>
      <c r="V955" s="124">
        <f t="shared" si="158"/>
        <v>0</v>
      </c>
      <c r="W955" s="124">
        <f t="shared" si="159"/>
        <v>0</v>
      </c>
      <c r="X955" s="124">
        <f t="shared" si="160"/>
        <v>0</v>
      </c>
      <c r="Y955" s="124">
        <f t="shared" si="161"/>
        <v>0</v>
      </c>
      <c r="Z955" s="124">
        <f t="shared" si="162"/>
        <v>0</v>
      </c>
      <c r="AA955" s="124">
        <f t="shared" si="163"/>
        <v>0</v>
      </c>
      <c r="AB955" s="124" t="str">
        <f t="shared" si="164"/>
        <v/>
      </c>
      <c r="AC955" s="124" t="str">
        <f t="shared" si="165"/>
        <v/>
      </c>
      <c r="AD955" s="124" t="str">
        <f t="shared" si="166"/>
        <v/>
      </c>
      <c r="AE955" s="124" t="str">
        <f t="shared" si="167"/>
        <v/>
      </c>
      <c r="AF955" s="97"/>
      <c r="AG955" s="97"/>
      <c r="AH955" s="97"/>
      <c r="AI955" s="97"/>
      <c r="AJ955" s="97"/>
      <c r="AK955" s="97"/>
      <c r="AM955" s="101">
        <v>1</v>
      </c>
    </row>
    <row r="956" spans="1:39" ht="15.75" customHeight="1" x14ac:dyDescent="0.25">
      <c r="A956" s="97" t="s">
        <v>198</v>
      </c>
      <c r="B956" s="97" t="s">
        <v>1507</v>
      </c>
      <c r="C956" s="97" t="s">
        <v>1485</v>
      </c>
      <c r="D956" s="97" t="s">
        <v>301</v>
      </c>
      <c r="E956" s="97" t="s">
        <v>266</v>
      </c>
      <c r="F956" s="122">
        <v>1</v>
      </c>
      <c r="G956" s="122">
        <v>0</v>
      </c>
      <c r="H956" s="122">
        <v>3</v>
      </c>
      <c r="I956" s="97"/>
      <c r="J956" s="97" t="s">
        <v>1485</v>
      </c>
      <c r="K956" s="97"/>
      <c r="L956" s="97" t="s">
        <v>1486</v>
      </c>
      <c r="M956" s="97" t="s">
        <v>1485</v>
      </c>
      <c r="N956" s="97" t="s">
        <v>1461</v>
      </c>
      <c r="O956" s="97" t="s">
        <v>1462</v>
      </c>
      <c r="P956" s="97" t="s">
        <v>1487</v>
      </c>
      <c r="Q956" s="97" t="s">
        <v>1464</v>
      </c>
      <c r="R956" s="124">
        <f t="shared" si="154"/>
        <v>0</v>
      </c>
      <c r="S956" s="124">
        <f t="shared" si="155"/>
        <v>0</v>
      </c>
      <c r="T956" s="124">
        <f t="shared" si="156"/>
        <v>0</v>
      </c>
      <c r="U956" s="124">
        <f t="shared" si="157"/>
        <v>1</v>
      </c>
      <c r="V956" s="124">
        <f t="shared" si="158"/>
        <v>0</v>
      </c>
      <c r="W956" s="124">
        <f t="shared" si="159"/>
        <v>0</v>
      </c>
      <c r="X956" s="124">
        <f t="shared" si="160"/>
        <v>0</v>
      </c>
      <c r="Y956" s="124">
        <f t="shared" si="161"/>
        <v>0</v>
      </c>
      <c r="Z956" s="124">
        <f t="shared" si="162"/>
        <v>0</v>
      </c>
      <c r="AA956" s="124">
        <f t="shared" si="163"/>
        <v>0</v>
      </c>
      <c r="AB956" s="124" t="str">
        <f t="shared" si="164"/>
        <v/>
      </c>
      <c r="AC956" s="124" t="str">
        <f t="shared" si="165"/>
        <v/>
      </c>
      <c r="AD956" s="124" t="str">
        <f t="shared" si="166"/>
        <v/>
      </c>
      <c r="AE956" s="124" t="str">
        <f t="shared" si="167"/>
        <v/>
      </c>
      <c r="AF956" s="97"/>
      <c r="AG956" s="97"/>
      <c r="AH956" s="97"/>
      <c r="AI956" s="97"/>
      <c r="AJ956" s="97"/>
      <c r="AK956" s="97"/>
      <c r="AM956" s="101">
        <v>1</v>
      </c>
    </row>
    <row r="957" spans="1:39" ht="15.75" customHeight="1" x14ac:dyDescent="0.25">
      <c r="A957" s="97" t="s">
        <v>198</v>
      </c>
      <c r="B957" s="97" t="s">
        <v>1508</v>
      </c>
      <c r="C957" s="97" t="s">
        <v>1489</v>
      </c>
      <c r="D957" s="97" t="s">
        <v>301</v>
      </c>
      <c r="E957" s="97" t="s">
        <v>266</v>
      </c>
      <c r="F957" s="122">
        <v>1</v>
      </c>
      <c r="G957" s="122">
        <v>0</v>
      </c>
      <c r="H957" s="122">
        <v>3</v>
      </c>
      <c r="I957" s="97"/>
      <c r="J957" s="97" t="s">
        <v>1489</v>
      </c>
      <c r="K957" s="97"/>
      <c r="L957" s="97" t="s">
        <v>1490</v>
      </c>
      <c r="M957" s="97" t="s">
        <v>1489</v>
      </c>
      <c r="N957" s="97" t="s">
        <v>1468</v>
      </c>
      <c r="O957" s="97" t="s">
        <v>1491</v>
      </c>
      <c r="P957" s="97" t="s">
        <v>1492</v>
      </c>
      <c r="Q957" s="97" t="s">
        <v>569</v>
      </c>
      <c r="R957" s="124">
        <f t="shared" si="154"/>
        <v>0</v>
      </c>
      <c r="S957" s="124">
        <f t="shared" si="155"/>
        <v>0</v>
      </c>
      <c r="T957" s="124">
        <f t="shared" si="156"/>
        <v>0</v>
      </c>
      <c r="U957" s="124">
        <f t="shared" si="157"/>
        <v>0</v>
      </c>
      <c r="V957" s="124">
        <f t="shared" si="158"/>
        <v>1</v>
      </c>
      <c r="W957" s="124">
        <f t="shared" si="159"/>
        <v>1</v>
      </c>
      <c r="X957" s="124">
        <f t="shared" si="160"/>
        <v>0</v>
      </c>
      <c r="Y957" s="124">
        <f t="shared" si="161"/>
        <v>0</v>
      </c>
      <c r="Z957" s="124">
        <f t="shared" si="162"/>
        <v>0</v>
      </c>
      <c r="AA957" s="124">
        <f t="shared" si="163"/>
        <v>0</v>
      </c>
      <c r="AB957" s="124" t="str">
        <f t="shared" si="164"/>
        <v/>
      </c>
      <c r="AC957" s="124" t="str">
        <f t="shared" si="165"/>
        <v/>
      </c>
      <c r="AD957" s="124" t="str">
        <f t="shared" si="166"/>
        <v/>
      </c>
      <c r="AE957" s="124" t="str">
        <f t="shared" si="167"/>
        <v/>
      </c>
      <c r="AF957" s="97"/>
      <c r="AG957" s="97"/>
      <c r="AH957" s="97"/>
      <c r="AI957" s="97"/>
      <c r="AJ957" s="97"/>
      <c r="AK957" s="97"/>
      <c r="AM957" s="101">
        <v>1</v>
      </c>
    </row>
    <row r="958" spans="1:39" ht="15.75" customHeight="1" x14ac:dyDescent="0.25">
      <c r="A958" s="97" t="s">
        <v>198</v>
      </c>
      <c r="B958" s="97" t="s">
        <v>1509</v>
      </c>
      <c r="C958" s="97" t="s">
        <v>1494</v>
      </c>
      <c r="D958" s="97" t="s">
        <v>301</v>
      </c>
      <c r="E958" s="97" t="s">
        <v>266</v>
      </c>
      <c r="F958" s="122">
        <v>2</v>
      </c>
      <c r="G958" s="122">
        <v>0</v>
      </c>
      <c r="H958" s="122">
        <v>2</v>
      </c>
      <c r="I958" s="97"/>
      <c r="J958" s="97" t="s">
        <v>1494</v>
      </c>
      <c r="K958" s="97"/>
      <c r="L958" s="97" t="s">
        <v>1495</v>
      </c>
      <c r="M958" s="97" t="s">
        <v>1494</v>
      </c>
      <c r="N958" s="97"/>
      <c r="O958" s="97"/>
      <c r="P958" s="97"/>
      <c r="Q958" s="97"/>
      <c r="R958" s="124">
        <f t="shared" si="154"/>
        <v>0</v>
      </c>
      <c r="S958" s="124">
        <f t="shared" si="155"/>
        <v>0</v>
      </c>
      <c r="T958" s="124">
        <f t="shared" si="156"/>
        <v>0</v>
      </c>
      <c r="U958" s="124">
        <f t="shared" si="157"/>
        <v>0</v>
      </c>
      <c r="V958" s="124">
        <f t="shared" si="158"/>
        <v>0</v>
      </c>
      <c r="W958" s="124">
        <f t="shared" si="159"/>
        <v>0</v>
      </c>
      <c r="X958" s="124">
        <f t="shared" si="160"/>
        <v>0</v>
      </c>
      <c r="Y958" s="124">
        <f t="shared" si="161"/>
        <v>0</v>
      </c>
      <c r="Z958" s="124">
        <f t="shared" si="162"/>
        <v>0</v>
      </c>
      <c r="AA958" s="124">
        <f t="shared" si="163"/>
        <v>0</v>
      </c>
      <c r="AB958" s="124" t="str">
        <f t="shared" si="164"/>
        <v/>
      </c>
      <c r="AC958" s="124" t="str">
        <f t="shared" si="165"/>
        <v/>
      </c>
      <c r="AD958" s="124" t="str">
        <f t="shared" si="166"/>
        <v/>
      </c>
      <c r="AE958" s="124" t="str">
        <f t="shared" si="167"/>
        <v/>
      </c>
      <c r="AF958" s="97"/>
      <c r="AG958" s="97"/>
      <c r="AH958" s="97"/>
      <c r="AI958" s="97"/>
      <c r="AJ958" s="97"/>
      <c r="AK958" s="97"/>
      <c r="AM958" s="101">
        <v>1</v>
      </c>
    </row>
    <row r="959" spans="1:39" ht="15.75" customHeight="1" x14ac:dyDescent="0.25">
      <c r="A959" s="97" t="s">
        <v>198</v>
      </c>
      <c r="B959" s="97" t="s">
        <v>1510</v>
      </c>
      <c r="C959" s="97" t="s">
        <v>1497</v>
      </c>
      <c r="D959" s="97" t="s">
        <v>301</v>
      </c>
      <c r="E959" s="97" t="s">
        <v>266</v>
      </c>
      <c r="F959" s="122">
        <v>2</v>
      </c>
      <c r="G959" s="122">
        <v>0</v>
      </c>
      <c r="H959" s="122">
        <v>2</v>
      </c>
      <c r="I959" s="97"/>
      <c r="J959" s="97" t="s">
        <v>1497</v>
      </c>
      <c r="K959" s="97"/>
      <c r="L959" s="97" t="s">
        <v>1498</v>
      </c>
      <c r="M959" s="97" t="s">
        <v>1497</v>
      </c>
      <c r="N959" s="97" t="s">
        <v>1499</v>
      </c>
      <c r="O959" s="97" t="s">
        <v>1478</v>
      </c>
      <c r="P959" s="97" t="s">
        <v>649</v>
      </c>
      <c r="Q959" s="97"/>
      <c r="R959" s="124">
        <f t="shared" si="154"/>
        <v>0</v>
      </c>
      <c r="S959" s="124">
        <f t="shared" si="155"/>
        <v>0</v>
      </c>
      <c r="T959" s="124">
        <f t="shared" si="156"/>
        <v>0</v>
      </c>
      <c r="U959" s="124">
        <f t="shared" si="157"/>
        <v>0</v>
      </c>
      <c r="V959" s="124">
        <f t="shared" si="158"/>
        <v>0</v>
      </c>
      <c r="W959" s="124">
        <f t="shared" si="159"/>
        <v>0</v>
      </c>
      <c r="X959" s="124">
        <f t="shared" si="160"/>
        <v>0</v>
      </c>
      <c r="Y959" s="124">
        <f t="shared" si="161"/>
        <v>0</v>
      </c>
      <c r="Z959" s="124">
        <f t="shared" si="162"/>
        <v>0</v>
      </c>
      <c r="AA959" s="124">
        <f t="shared" si="163"/>
        <v>0</v>
      </c>
      <c r="AB959" s="124" t="str">
        <f t="shared" si="164"/>
        <v/>
      </c>
      <c r="AC959" s="124" t="str">
        <f t="shared" si="165"/>
        <v/>
      </c>
      <c r="AD959" s="124" t="str">
        <f t="shared" si="166"/>
        <v/>
      </c>
      <c r="AE959" s="124" t="str">
        <f t="shared" si="167"/>
        <v/>
      </c>
      <c r="AF959" s="97"/>
      <c r="AG959" s="97"/>
      <c r="AH959" s="97"/>
      <c r="AI959" s="97"/>
      <c r="AJ959" s="97"/>
      <c r="AK959" s="97"/>
      <c r="AM959" s="101">
        <v>1</v>
      </c>
    </row>
    <row r="960" spans="1:39" ht="15.75" customHeight="1" x14ac:dyDescent="0.25">
      <c r="A960" s="97" t="s">
        <v>198</v>
      </c>
      <c r="B960" s="97" t="s">
        <v>1511</v>
      </c>
      <c r="C960" s="97" t="s">
        <v>1481</v>
      </c>
      <c r="D960" s="97" t="s">
        <v>301</v>
      </c>
      <c r="E960" s="97" t="s">
        <v>266</v>
      </c>
      <c r="F960" s="122">
        <v>3</v>
      </c>
      <c r="G960" s="122">
        <v>0</v>
      </c>
      <c r="H960" s="122">
        <v>2</v>
      </c>
      <c r="I960" s="97"/>
      <c r="J960" s="97" t="s">
        <v>1481</v>
      </c>
      <c r="K960" s="97"/>
      <c r="L960" s="97" t="s">
        <v>1501</v>
      </c>
      <c r="M960" s="97" t="s">
        <v>1481</v>
      </c>
      <c r="N960" s="97" t="s">
        <v>1483</v>
      </c>
      <c r="O960" s="97" t="s">
        <v>742</v>
      </c>
      <c r="P960" s="97" t="s">
        <v>744</v>
      </c>
      <c r="Q960" s="97"/>
      <c r="R960" s="124">
        <f t="shared" si="154"/>
        <v>0</v>
      </c>
      <c r="S960" s="124">
        <f t="shared" si="155"/>
        <v>0</v>
      </c>
      <c r="T960" s="124">
        <f t="shared" si="156"/>
        <v>0</v>
      </c>
      <c r="U960" s="124">
        <f t="shared" si="157"/>
        <v>0</v>
      </c>
      <c r="V960" s="124">
        <f t="shared" si="158"/>
        <v>0</v>
      </c>
      <c r="W960" s="124">
        <f t="shared" si="159"/>
        <v>0</v>
      </c>
      <c r="X960" s="124">
        <f t="shared" si="160"/>
        <v>0</v>
      </c>
      <c r="Y960" s="124">
        <f t="shared" si="161"/>
        <v>0</v>
      </c>
      <c r="Z960" s="124">
        <f t="shared" si="162"/>
        <v>0</v>
      </c>
      <c r="AA960" s="124">
        <f t="shared" si="163"/>
        <v>0</v>
      </c>
      <c r="AB960" s="124" t="str">
        <f t="shared" si="164"/>
        <v/>
      </c>
      <c r="AC960" s="124" t="str">
        <f t="shared" si="165"/>
        <v/>
      </c>
      <c r="AD960" s="124" t="str">
        <f t="shared" si="166"/>
        <v/>
      </c>
      <c r="AE960" s="124" t="str">
        <f t="shared" si="167"/>
        <v/>
      </c>
      <c r="AF960" s="97"/>
      <c r="AG960" s="97"/>
      <c r="AH960" s="97"/>
      <c r="AI960" s="97"/>
      <c r="AJ960" s="97"/>
      <c r="AK960" s="97"/>
      <c r="AM960" s="101">
        <v>1</v>
      </c>
    </row>
    <row r="961" spans="1:39" ht="15.75" customHeight="1" x14ac:dyDescent="0.25">
      <c r="A961" s="97" t="s">
        <v>199</v>
      </c>
      <c r="B961" s="97" t="s">
        <v>1512</v>
      </c>
      <c r="C961" s="97" t="s">
        <v>1459</v>
      </c>
      <c r="D961" s="97" t="s">
        <v>265</v>
      </c>
      <c r="E961" s="97" t="s">
        <v>266</v>
      </c>
      <c r="F961" s="122">
        <v>1</v>
      </c>
      <c r="G961" s="122">
        <v>3</v>
      </c>
      <c r="H961" s="122">
        <v>0</v>
      </c>
      <c r="I961" s="97" t="s">
        <v>1459</v>
      </c>
      <c r="J961" s="97"/>
      <c r="K961" s="97" t="s">
        <v>1460</v>
      </c>
      <c r="L961" s="97"/>
      <c r="M961" s="97" t="s">
        <v>1459</v>
      </c>
      <c r="N961" s="97" t="s">
        <v>1461</v>
      </c>
      <c r="O961" s="97" t="s">
        <v>1462</v>
      </c>
      <c r="P961" s="97" t="s">
        <v>1463</v>
      </c>
      <c r="Q961" s="97" t="s">
        <v>1464</v>
      </c>
      <c r="R961" s="124">
        <f t="shared" si="154"/>
        <v>0</v>
      </c>
      <c r="S961" s="124">
        <f t="shared" si="155"/>
        <v>0</v>
      </c>
      <c r="T961" s="124">
        <f t="shared" si="156"/>
        <v>0</v>
      </c>
      <c r="U961" s="124">
        <f t="shared" si="157"/>
        <v>1</v>
      </c>
      <c r="V961" s="124">
        <f t="shared" si="158"/>
        <v>0</v>
      </c>
      <c r="W961" s="124">
        <f t="shared" si="159"/>
        <v>0</v>
      </c>
      <c r="X961" s="124">
        <f t="shared" si="160"/>
        <v>0</v>
      </c>
      <c r="Y961" s="124">
        <f t="shared" si="161"/>
        <v>0</v>
      </c>
      <c r="Z961" s="124">
        <f t="shared" si="162"/>
        <v>0</v>
      </c>
      <c r="AA961" s="124">
        <f t="shared" si="163"/>
        <v>0</v>
      </c>
      <c r="AB961" s="124" t="str">
        <f t="shared" si="164"/>
        <v/>
      </c>
      <c r="AC961" s="124" t="str">
        <f t="shared" si="165"/>
        <v/>
      </c>
      <c r="AD961" s="124" t="str">
        <f t="shared" si="166"/>
        <v/>
      </c>
      <c r="AE961" s="124" t="str">
        <f t="shared" si="167"/>
        <v/>
      </c>
      <c r="AF961" s="97"/>
      <c r="AG961" s="97"/>
      <c r="AH961" s="97"/>
      <c r="AI961" s="97"/>
      <c r="AJ961" s="97"/>
      <c r="AK961" s="97"/>
      <c r="AM961" s="101">
        <v>1</v>
      </c>
    </row>
    <row r="962" spans="1:39" ht="15.75" customHeight="1" x14ac:dyDescent="0.25">
      <c r="A962" s="97" t="s">
        <v>199</v>
      </c>
      <c r="B962" s="97" t="s">
        <v>1513</v>
      </c>
      <c r="C962" s="97" t="s">
        <v>1466</v>
      </c>
      <c r="D962" s="97" t="s">
        <v>265</v>
      </c>
      <c r="E962" s="97" t="s">
        <v>266</v>
      </c>
      <c r="F962" s="122">
        <v>1</v>
      </c>
      <c r="G962" s="122">
        <v>3</v>
      </c>
      <c r="H962" s="122">
        <v>0</v>
      </c>
      <c r="I962" s="97" t="s">
        <v>1466</v>
      </c>
      <c r="J962" s="97"/>
      <c r="K962" s="97" t="s">
        <v>1467</v>
      </c>
      <c r="L962" s="97"/>
      <c r="M962" s="97" t="s">
        <v>1466</v>
      </c>
      <c r="N962" s="97" t="s">
        <v>1468</v>
      </c>
      <c r="O962" s="97" t="s">
        <v>400</v>
      </c>
      <c r="P962" s="97" t="s">
        <v>569</v>
      </c>
      <c r="Q962" s="97" t="s">
        <v>642</v>
      </c>
      <c r="R962" s="124">
        <f t="shared" si="154"/>
        <v>0</v>
      </c>
      <c r="S962" s="124">
        <f t="shared" si="155"/>
        <v>0</v>
      </c>
      <c r="T962" s="124">
        <f t="shared" si="156"/>
        <v>0</v>
      </c>
      <c r="U962" s="124">
        <f t="shared" si="157"/>
        <v>0</v>
      </c>
      <c r="V962" s="124">
        <f t="shared" si="158"/>
        <v>1</v>
      </c>
      <c r="W962" s="124">
        <f t="shared" si="159"/>
        <v>1</v>
      </c>
      <c r="X962" s="124">
        <f t="shared" si="160"/>
        <v>0</v>
      </c>
      <c r="Y962" s="124">
        <f t="shared" si="161"/>
        <v>0</v>
      </c>
      <c r="Z962" s="124">
        <f t="shared" si="162"/>
        <v>0</v>
      </c>
      <c r="AA962" s="124">
        <f t="shared" si="163"/>
        <v>0</v>
      </c>
      <c r="AB962" s="124" t="str">
        <f t="shared" si="164"/>
        <v/>
      </c>
      <c r="AC962" s="124" t="str">
        <f t="shared" si="165"/>
        <v/>
      </c>
      <c r="AD962" s="124" t="str">
        <f t="shared" si="166"/>
        <v/>
      </c>
      <c r="AE962" s="124" t="str">
        <f t="shared" si="167"/>
        <v/>
      </c>
      <c r="AF962" s="97"/>
      <c r="AG962" s="97"/>
      <c r="AH962" s="97"/>
      <c r="AI962" s="97"/>
      <c r="AJ962" s="97"/>
      <c r="AK962" s="97"/>
      <c r="AM962" s="101">
        <v>1</v>
      </c>
    </row>
    <row r="963" spans="1:39" ht="15.75" customHeight="1" x14ac:dyDescent="0.25">
      <c r="A963" s="97" t="s">
        <v>199</v>
      </c>
      <c r="B963" s="97" t="s">
        <v>1514</v>
      </c>
      <c r="C963" s="97" t="s">
        <v>1470</v>
      </c>
      <c r="D963" s="97" t="s">
        <v>265</v>
      </c>
      <c r="E963" s="97" t="s">
        <v>266</v>
      </c>
      <c r="F963" s="122">
        <v>2</v>
      </c>
      <c r="G963" s="122">
        <v>2</v>
      </c>
      <c r="H963" s="122">
        <v>0</v>
      </c>
      <c r="I963" s="97" t="s">
        <v>1470</v>
      </c>
      <c r="J963" s="97"/>
      <c r="K963" s="97" t="s">
        <v>1471</v>
      </c>
      <c r="L963" s="97"/>
      <c r="M963" s="97" t="s">
        <v>1470</v>
      </c>
      <c r="N963" s="97" t="s">
        <v>1472</v>
      </c>
      <c r="O963" s="97" t="s">
        <v>1473</v>
      </c>
      <c r="P963" s="97"/>
      <c r="Q963" s="97"/>
      <c r="R963" s="124">
        <f t="shared" si="154"/>
        <v>0</v>
      </c>
      <c r="S963" s="124">
        <f t="shared" si="155"/>
        <v>0</v>
      </c>
      <c r="T963" s="124">
        <f t="shared" si="156"/>
        <v>0</v>
      </c>
      <c r="U963" s="124">
        <f t="shared" si="157"/>
        <v>0</v>
      </c>
      <c r="V963" s="124">
        <f t="shared" si="158"/>
        <v>0</v>
      </c>
      <c r="W963" s="124">
        <f t="shared" si="159"/>
        <v>0</v>
      </c>
      <c r="X963" s="124">
        <f t="shared" si="160"/>
        <v>0</v>
      </c>
      <c r="Y963" s="124">
        <f t="shared" si="161"/>
        <v>0</v>
      </c>
      <c r="Z963" s="124">
        <f t="shared" si="162"/>
        <v>0</v>
      </c>
      <c r="AA963" s="124">
        <f t="shared" si="163"/>
        <v>0</v>
      </c>
      <c r="AB963" s="124" t="str">
        <f t="shared" si="164"/>
        <v/>
      </c>
      <c r="AC963" s="124" t="str">
        <f t="shared" si="165"/>
        <v/>
      </c>
      <c r="AD963" s="124" t="str">
        <f t="shared" si="166"/>
        <v/>
      </c>
      <c r="AE963" s="124" t="str">
        <f t="shared" si="167"/>
        <v/>
      </c>
      <c r="AF963" s="97"/>
      <c r="AG963" s="97"/>
      <c r="AH963" s="97"/>
      <c r="AI963" s="97"/>
      <c r="AJ963" s="97"/>
      <c r="AK963" s="97"/>
      <c r="AM963" s="101">
        <v>1</v>
      </c>
    </row>
    <row r="964" spans="1:39" ht="15.75" customHeight="1" x14ac:dyDescent="0.25">
      <c r="A964" s="97" t="s">
        <v>199</v>
      </c>
      <c r="B964" s="97" t="s">
        <v>1515</v>
      </c>
      <c r="C964" s="97" t="s">
        <v>1475</v>
      </c>
      <c r="D964" s="97" t="s">
        <v>265</v>
      </c>
      <c r="E964" s="97" t="s">
        <v>266</v>
      </c>
      <c r="F964" s="122">
        <v>2</v>
      </c>
      <c r="G964" s="122">
        <v>2</v>
      </c>
      <c r="H964" s="122">
        <v>0</v>
      </c>
      <c r="I964" s="97" t="s">
        <v>1475</v>
      </c>
      <c r="J964" s="97"/>
      <c r="K964" s="97" t="s">
        <v>1476</v>
      </c>
      <c r="L964" s="97"/>
      <c r="M964" s="97" t="s">
        <v>1475</v>
      </c>
      <c r="N964" s="97" t="s">
        <v>1477</v>
      </c>
      <c r="O964" s="97" t="s">
        <v>1478</v>
      </c>
      <c r="P964" s="97" t="s">
        <v>1479</v>
      </c>
      <c r="Q964" s="97"/>
      <c r="R964" s="124">
        <f t="shared" si="154"/>
        <v>0</v>
      </c>
      <c r="S964" s="124">
        <f t="shared" si="155"/>
        <v>0</v>
      </c>
      <c r="T964" s="124">
        <f t="shared" si="156"/>
        <v>0</v>
      </c>
      <c r="U964" s="124">
        <f t="shared" si="157"/>
        <v>0</v>
      </c>
      <c r="V964" s="124">
        <f t="shared" si="158"/>
        <v>0</v>
      </c>
      <c r="W964" s="124">
        <f t="shared" si="159"/>
        <v>0</v>
      </c>
      <c r="X964" s="124">
        <f t="shared" si="160"/>
        <v>0</v>
      </c>
      <c r="Y964" s="124">
        <f t="shared" si="161"/>
        <v>0</v>
      </c>
      <c r="Z964" s="124">
        <f t="shared" si="162"/>
        <v>0</v>
      </c>
      <c r="AA964" s="124">
        <f t="shared" si="163"/>
        <v>0</v>
      </c>
      <c r="AB964" s="124" t="str">
        <f t="shared" si="164"/>
        <v/>
      </c>
      <c r="AC964" s="124" t="str">
        <f t="shared" si="165"/>
        <v/>
      </c>
      <c r="AD964" s="124" t="str">
        <f t="shared" si="166"/>
        <v/>
      </c>
      <c r="AE964" s="124" t="str">
        <f t="shared" si="167"/>
        <v/>
      </c>
      <c r="AF964" s="97"/>
      <c r="AG964" s="97"/>
      <c r="AH964" s="97"/>
      <c r="AI964" s="97"/>
      <c r="AJ964" s="97"/>
      <c r="AK964" s="97"/>
      <c r="AM964" s="101">
        <v>1</v>
      </c>
    </row>
    <row r="965" spans="1:39" ht="15.75" customHeight="1" x14ac:dyDescent="0.25">
      <c r="A965" s="97" t="s">
        <v>199</v>
      </c>
      <c r="B965" s="97" t="s">
        <v>1516</v>
      </c>
      <c r="C965" s="97" t="s">
        <v>1481</v>
      </c>
      <c r="D965" s="97" t="s">
        <v>265</v>
      </c>
      <c r="E965" s="97" t="s">
        <v>266</v>
      </c>
      <c r="F965" s="122">
        <v>3</v>
      </c>
      <c r="G965" s="122">
        <v>2</v>
      </c>
      <c r="H965" s="122">
        <v>0</v>
      </c>
      <c r="I965" s="97" t="s">
        <v>1481</v>
      </c>
      <c r="J965" s="97"/>
      <c r="K965" s="97" t="s">
        <v>1482</v>
      </c>
      <c r="L965" s="97"/>
      <c r="M965" s="97" t="s">
        <v>1481</v>
      </c>
      <c r="N965" s="97" t="s">
        <v>1483</v>
      </c>
      <c r="O965" s="97" t="s">
        <v>742</v>
      </c>
      <c r="P965" s="97" t="s">
        <v>744</v>
      </c>
      <c r="Q965" s="97"/>
      <c r="R965" s="124">
        <f t="shared" si="154"/>
        <v>0</v>
      </c>
      <c r="S965" s="124">
        <f t="shared" si="155"/>
        <v>0</v>
      </c>
      <c r="T965" s="124">
        <f t="shared" si="156"/>
        <v>0</v>
      </c>
      <c r="U965" s="124">
        <f t="shared" si="157"/>
        <v>0</v>
      </c>
      <c r="V965" s="124">
        <f t="shared" si="158"/>
        <v>0</v>
      </c>
      <c r="W965" s="124">
        <f t="shared" si="159"/>
        <v>0</v>
      </c>
      <c r="X965" s="124">
        <f t="shared" si="160"/>
        <v>0</v>
      </c>
      <c r="Y965" s="124">
        <f t="shared" si="161"/>
        <v>0</v>
      </c>
      <c r="Z965" s="124">
        <f t="shared" si="162"/>
        <v>0</v>
      </c>
      <c r="AA965" s="124">
        <f t="shared" si="163"/>
        <v>0</v>
      </c>
      <c r="AB965" s="124" t="str">
        <f t="shared" si="164"/>
        <v/>
      </c>
      <c r="AC965" s="124" t="str">
        <f t="shared" si="165"/>
        <v/>
      </c>
      <c r="AD965" s="124" t="str">
        <f t="shared" si="166"/>
        <v/>
      </c>
      <c r="AE965" s="124" t="str">
        <f t="shared" si="167"/>
        <v/>
      </c>
      <c r="AF965" s="97"/>
      <c r="AG965" s="97"/>
      <c r="AH965" s="97"/>
      <c r="AI965" s="97"/>
      <c r="AJ965" s="97"/>
      <c r="AK965" s="97"/>
      <c r="AM965" s="101">
        <v>1</v>
      </c>
    </row>
    <row r="966" spans="1:39" ht="15.75" customHeight="1" x14ac:dyDescent="0.25">
      <c r="A966" s="97" t="s">
        <v>199</v>
      </c>
      <c r="B966" s="97" t="s">
        <v>1517</v>
      </c>
      <c r="C966" s="97" t="s">
        <v>1485</v>
      </c>
      <c r="D966" s="97" t="s">
        <v>301</v>
      </c>
      <c r="E966" s="97" t="s">
        <v>266</v>
      </c>
      <c r="F966" s="122">
        <v>1</v>
      </c>
      <c r="G966" s="122">
        <v>0</v>
      </c>
      <c r="H966" s="122">
        <v>3</v>
      </c>
      <c r="I966" s="97"/>
      <c r="J966" s="97" t="s">
        <v>1485</v>
      </c>
      <c r="K966" s="97"/>
      <c r="L966" s="97" t="s">
        <v>1486</v>
      </c>
      <c r="M966" s="97" t="s">
        <v>1485</v>
      </c>
      <c r="N966" s="97" t="s">
        <v>1461</v>
      </c>
      <c r="O966" s="97" t="s">
        <v>1462</v>
      </c>
      <c r="P966" s="97" t="s">
        <v>1487</v>
      </c>
      <c r="Q966" s="97" t="s">
        <v>1464</v>
      </c>
      <c r="R966" s="124">
        <f t="shared" si="154"/>
        <v>0</v>
      </c>
      <c r="S966" s="124">
        <f t="shared" si="155"/>
        <v>0</v>
      </c>
      <c r="T966" s="124">
        <f t="shared" si="156"/>
        <v>0</v>
      </c>
      <c r="U966" s="124">
        <f t="shared" si="157"/>
        <v>1</v>
      </c>
      <c r="V966" s="124">
        <f t="shared" si="158"/>
        <v>0</v>
      </c>
      <c r="W966" s="124">
        <f t="shared" si="159"/>
        <v>0</v>
      </c>
      <c r="X966" s="124">
        <f t="shared" si="160"/>
        <v>0</v>
      </c>
      <c r="Y966" s="124">
        <f t="shared" si="161"/>
        <v>0</v>
      </c>
      <c r="Z966" s="124">
        <f t="shared" si="162"/>
        <v>0</v>
      </c>
      <c r="AA966" s="124">
        <f t="shared" si="163"/>
        <v>0</v>
      </c>
      <c r="AB966" s="124" t="str">
        <f t="shared" si="164"/>
        <v/>
      </c>
      <c r="AC966" s="124" t="str">
        <f t="shared" si="165"/>
        <v/>
      </c>
      <c r="AD966" s="124" t="str">
        <f t="shared" si="166"/>
        <v/>
      </c>
      <c r="AE966" s="124" t="str">
        <f t="shared" si="167"/>
        <v/>
      </c>
      <c r="AF966" s="97"/>
      <c r="AG966" s="97"/>
      <c r="AH966" s="97"/>
      <c r="AI966" s="97"/>
      <c r="AJ966" s="97"/>
      <c r="AK966" s="97"/>
      <c r="AM966" s="101">
        <v>1</v>
      </c>
    </row>
    <row r="967" spans="1:39" ht="15.75" customHeight="1" x14ac:dyDescent="0.25">
      <c r="A967" s="97" t="s">
        <v>199</v>
      </c>
      <c r="B967" s="97" t="s">
        <v>1518</v>
      </c>
      <c r="C967" s="97" t="s">
        <v>1489</v>
      </c>
      <c r="D967" s="97" t="s">
        <v>301</v>
      </c>
      <c r="E967" s="97" t="s">
        <v>266</v>
      </c>
      <c r="F967" s="122">
        <v>1</v>
      </c>
      <c r="G967" s="122">
        <v>0</v>
      </c>
      <c r="H967" s="122">
        <v>3</v>
      </c>
      <c r="I967" s="97"/>
      <c r="J967" s="97" t="s">
        <v>1489</v>
      </c>
      <c r="K967" s="97"/>
      <c r="L967" s="97" t="s">
        <v>1490</v>
      </c>
      <c r="M967" s="97" t="s">
        <v>1489</v>
      </c>
      <c r="N967" s="97" t="s">
        <v>1468</v>
      </c>
      <c r="O967" s="97" t="s">
        <v>1491</v>
      </c>
      <c r="P967" s="97" t="s">
        <v>1492</v>
      </c>
      <c r="Q967" s="97" t="s">
        <v>569</v>
      </c>
      <c r="R967" s="124">
        <f t="shared" si="154"/>
        <v>0</v>
      </c>
      <c r="S967" s="124">
        <f t="shared" si="155"/>
        <v>0</v>
      </c>
      <c r="T967" s="124">
        <f t="shared" si="156"/>
        <v>0</v>
      </c>
      <c r="U967" s="124">
        <f t="shared" si="157"/>
        <v>0</v>
      </c>
      <c r="V967" s="124">
        <f t="shared" si="158"/>
        <v>1</v>
      </c>
      <c r="W967" s="124">
        <f t="shared" si="159"/>
        <v>1</v>
      </c>
      <c r="X967" s="124">
        <f t="shared" si="160"/>
        <v>0</v>
      </c>
      <c r="Y967" s="124">
        <f t="shared" si="161"/>
        <v>0</v>
      </c>
      <c r="Z967" s="124">
        <f t="shared" si="162"/>
        <v>0</v>
      </c>
      <c r="AA967" s="124">
        <f t="shared" si="163"/>
        <v>0</v>
      </c>
      <c r="AB967" s="124" t="str">
        <f t="shared" si="164"/>
        <v/>
      </c>
      <c r="AC967" s="124" t="str">
        <f t="shared" si="165"/>
        <v/>
      </c>
      <c r="AD967" s="124" t="str">
        <f t="shared" si="166"/>
        <v/>
      </c>
      <c r="AE967" s="124" t="str">
        <f t="shared" si="167"/>
        <v/>
      </c>
      <c r="AF967" s="97"/>
      <c r="AG967" s="97"/>
      <c r="AH967" s="97"/>
      <c r="AI967" s="97"/>
      <c r="AJ967" s="97"/>
      <c r="AK967" s="97"/>
      <c r="AM967" s="101">
        <v>1</v>
      </c>
    </row>
    <row r="968" spans="1:39" ht="15.75" customHeight="1" x14ac:dyDescent="0.25">
      <c r="A968" s="97" t="s">
        <v>199</v>
      </c>
      <c r="B968" s="97" t="s">
        <v>1519</v>
      </c>
      <c r="C968" s="97" t="s">
        <v>1494</v>
      </c>
      <c r="D968" s="97" t="s">
        <v>301</v>
      </c>
      <c r="E968" s="97" t="s">
        <v>266</v>
      </c>
      <c r="F968" s="122">
        <v>2</v>
      </c>
      <c r="G968" s="122">
        <v>0</v>
      </c>
      <c r="H968" s="122">
        <v>2</v>
      </c>
      <c r="I968" s="97"/>
      <c r="J968" s="97" t="s">
        <v>1494</v>
      </c>
      <c r="K968" s="97"/>
      <c r="L968" s="97" t="s">
        <v>1495</v>
      </c>
      <c r="M968" s="97" t="s">
        <v>1494</v>
      </c>
      <c r="N968" s="97"/>
      <c r="O968" s="97"/>
      <c r="P968" s="97"/>
      <c r="Q968" s="97"/>
      <c r="R968" s="124">
        <f t="shared" si="154"/>
        <v>0</v>
      </c>
      <c r="S968" s="124">
        <f t="shared" si="155"/>
        <v>0</v>
      </c>
      <c r="T968" s="124">
        <f t="shared" si="156"/>
        <v>0</v>
      </c>
      <c r="U968" s="124">
        <f t="shared" si="157"/>
        <v>0</v>
      </c>
      <c r="V968" s="124">
        <f t="shared" si="158"/>
        <v>0</v>
      </c>
      <c r="W968" s="124">
        <f t="shared" si="159"/>
        <v>0</v>
      </c>
      <c r="X968" s="124">
        <f t="shared" si="160"/>
        <v>0</v>
      </c>
      <c r="Y968" s="124">
        <f t="shared" si="161"/>
        <v>0</v>
      </c>
      <c r="Z968" s="124">
        <f t="shared" si="162"/>
        <v>0</v>
      </c>
      <c r="AA968" s="124">
        <f t="shared" si="163"/>
        <v>0</v>
      </c>
      <c r="AB968" s="124" t="str">
        <f t="shared" si="164"/>
        <v/>
      </c>
      <c r="AC968" s="124" t="str">
        <f t="shared" si="165"/>
        <v/>
      </c>
      <c r="AD968" s="124" t="str">
        <f t="shared" si="166"/>
        <v/>
      </c>
      <c r="AE968" s="124" t="str">
        <f t="shared" si="167"/>
        <v/>
      </c>
      <c r="AF968" s="97"/>
      <c r="AG968" s="97"/>
      <c r="AH968" s="97"/>
      <c r="AI968" s="97"/>
      <c r="AJ968" s="97"/>
      <c r="AK968" s="97"/>
      <c r="AM968" s="101">
        <v>1</v>
      </c>
    </row>
    <row r="969" spans="1:39" ht="15.75" customHeight="1" x14ac:dyDescent="0.25">
      <c r="A969" s="97" t="s">
        <v>199</v>
      </c>
      <c r="B969" s="97" t="s">
        <v>1520</v>
      </c>
      <c r="C969" s="97" t="s">
        <v>1497</v>
      </c>
      <c r="D969" s="97" t="s">
        <v>301</v>
      </c>
      <c r="E969" s="97" t="s">
        <v>266</v>
      </c>
      <c r="F969" s="122">
        <v>2</v>
      </c>
      <c r="G969" s="122">
        <v>0</v>
      </c>
      <c r="H969" s="122">
        <v>2</v>
      </c>
      <c r="I969" s="97"/>
      <c r="J969" s="97" t="s">
        <v>1497</v>
      </c>
      <c r="K969" s="97"/>
      <c r="L969" s="97" t="s">
        <v>1498</v>
      </c>
      <c r="M969" s="97" t="s">
        <v>1497</v>
      </c>
      <c r="N969" s="97" t="s">
        <v>1499</v>
      </c>
      <c r="O969" s="97" t="s">
        <v>1478</v>
      </c>
      <c r="P969" s="97" t="s">
        <v>649</v>
      </c>
      <c r="Q969" s="97"/>
      <c r="R969" s="124">
        <f t="shared" si="154"/>
        <v>0</v>
      </c>
      <c r="S969" s="124">
        <f t="shared" si="155"/>
        <v>0</v>
      </c>
      <c r="T969" s="124">
        <f t="shared" si="156"/>
        <v>0</v>
      </c>
      <c r="U969" s="124">
        <f t="shared" si="157"/>
        <v>0</v>
      </c>
      <c r="V969" s="124">
        <f t="shared" si="158"/>
        <v>0</v>
      </c>
      <c r="W969" s="124">
        <f t="shared" si="159"/>
        <v>0</v>
      </c>
      <c r="X969" s="124">
        <f t="shared" si="160"/>
        <v>0</v>
      </c>
      <c r="Y969" s="124">
        <f t="shared" si="161"/>
        <v>0</v>
      </c>
      <c r="Z969" s="124">
        <f t="shared" si="162"/>
        <v>0</v>
      </c>
      <c r="AA969" s="124">
        <f t="shared" si="163"/>
        <v>0</v>
      </c>
      <c r="AB969" s="124" t="str">
        <f t="shared" si="164"/>
        <v/>
      </c>
      <c r="AC969" s="124" t="str">
        <f t="shared" si="165"/>
        <v/>
      </c>
      <c r="AD969" s="124" t="str">
        <f t="shared" si="166"/>
        <v/>
      </c>
      <c r="AE969" s="124" t="str">
        <f t="shared" si="167"/>
        <v/>
      </c>
      <c r="AF969" s="97"/>
      <c r="AG969" s="97"/>
      <c r="AH969" s="97"/>
      <c r="AI969" s="97"/>
      <c r="AJ969" s="97"/>
      <c r="AK969" s="97"/>
      <c r="AM969" s="101">
        <v>1</v>
      </c>
    </row>
    <row r="970" spans="1:39" ht="15.75" customHeight="1" x14ac:dyDescent="0.25">
      <c r="A970" s="97" t="s">
        <v>199</v>
      </c>
      <c r="B970" s="97" t="s">
        <v>1521</v>
      </c>
      <c r="C970" s="97" t="s">
        <v>1481</v>
      </c>
      <c r="D970" s="97" t="s">
        <v>301</v>
      </c>
      <c r="E970" s="97" t="s">
        <v>266</v>
      </c>
      <c r="F970" s="122">
        <v>3</v>
      </c>
      <c r="G970" s="122">
        <v>0</v>
      </c>
      <c r="H970" s="122">
        <v>2</v>
      </c>
      <c r="I970" s="97"/>
      <c r="J970" s="97" t="s">
        <v>1481</v>
      </c>
      <c r="K970" s="97"/>
      <c r="L970" s="97" t="s">
        <v>1501</v>
      </c>
      <c r="M970" s="97" t="s">
        <v>1481</v>
      </c>
      <c r="N970" s="97" t="s">
        <v>1483</v>
      </c>
      <c r="O970" s="97" t="s">
        <v>742</v>
      </c>
      <c r="P970" s="97" t="s">
        <v>744</v>
      </c>
      <c r="Q970" s="97"/>
      <c r="R970" s="124">
        <f t="shared" si="154"/>
        <v>0</v>
      </c>
      <c r="S970" s="124">
        <f t="shared" si="155"/>
        <v>0</v>
      </c>
      <c r="T970" s="124">
        <f t="shared" si="156"/>
        <v>0</v>
      </c>
      <c r="U970" s="124">
        <f t="shared" si="157"/>
        <v>0</v>
      </c>
      <c r="V970" s="124">
        <f t="shared" si="158"/>
        <v>0</v>
      </c>
      <c r="W970" s="124">
        <f t="shared" si="159"/>
        <v>0</v>
      </c>
      <c r="X970" s="124">
        <f t="shared" si="160"/>
        <v>0</v>
      </c>
      <c r="Y970" s="124">
        <f t="shared" si="161"/>
        <v>0</v>
      </c>
      <c r="Z970" s="124">
        <f t="shared" si="162"/>
        <v>0</v>
      </c>
      <c r="AA970" s="124">
        <f t="shared" si="163"/>
        <v>0</v>
      </c>
      <c r="AB970" s="124" t="str">
        <f t="shared" si="164"/>
        <v/>
      </c>
      <c r="AC970" s="124" t="str">
        <f t="shared" si="165"/>
        <v/>
      </c>
      <c r="AD970" s="124" t="str">
        <f t="shared" si="166"/>
        <v/>
      </c>
      <c r="AE970" s="124" t="str">
        <f t="shared" si="167"/>
        <v/>
      </c>
      <c r="AF970" s="97"/>
      <c r="AG970" s="97"/>
      <c r="AH970" s="97"/>
      <c r="AI970" s="97"/>
      <c r="AJ970" s="97"/>
      <c r="AK970" s="97"/>
      <c r="AM970" s="101">
        <v>1</v>
      </c>
    </row>
    <row r="971" spans="1:39" ht="15.75" customHeight="1" x14ac:dyDescent="0.25">
      <c r="A971" s="97" t="s">
        <v>200</v>
      </c>
      <c r="B971" s="97" t="s">
        <v>1522</v>
      </c>
      <c r="C971" s="97" t="s">
        <v>1459</v>
      </c>
      <c r="D971" s="97" t="s">
        <v>265</v>
      </c>
      <c r="E971" s="97" t="s">
        <v>266</v>
      </c>
      <c r="F971" s="122">
        <v>1</v>
      </c>
      <c r="G971" s="122">
        <v>3</v>
      </c>
      <c r="H971" s="122">
        <v>0</v>
      </c>
      <c r="I971" s="97" t="s">
        <v>1459</v>
      </c>
      <c r="J971" s="97"/>
      <c r="K971" s="97" t="s">
        <v>1460</v>
      </c>
      <c r="L971" s="97"/>
      <c r="M971" s="97" t="s">
        <v>1459</v>
      </c>
      <c r="N971" s="97" t="s">
        <v>1461</v>
      </c>
      <c r="O971" s="97" t="s">
        <v>1462</v>
      </c>
      <c r="P971" s="97" t="s">
        <v>1463</v>
      </c>
      <c r="Q971" s="97" t="s">
        <v>1464</v>
      </c>
      <c r="R971" s="124">
        <f t="shared" si="154"/>
        <v>0</v>
      </c>
      <c r="S971" s="124">
        <f t="shared" si="155"/>
        <v>0</v>
      </c>
      <c r="T971" s="124">
        <f t="shared" si="156"/>
        <v>0</v>
      </c>
      <c r="U971" s="124">
        <f t="shared" si="157"/>
        <v>1</v>
      </c>
      <c r="V971" s="124">
        <f t="shared" si="158"/>
        <v>0</v>
      </c>
      <c r="W971" s="124">
        <f t="shared" si="159"/>
        <v>0</v>
      </c>
      <c r="X971" s="124">
        <f t="shared" si="160"/>
        <v>0</v>
      </c>
      <c r="Y971" s="124">
        <f t="shared" si="161"/>
        <v>0</v>
      </c>
      <c r="Z971" s="124">
        <f t="shared" si="162"/>
        <v>0</v>
      </c>
      <c r="AA971" s="124">
        <f t="shared" si="163"/>
        <v>0</v>
      </c>
      <c r="AB971" s="124" t="str">
        <f t="shared" si="164"/>
        <v/>
      </c>
      <c r="AC971" s="124" t="str">
        <f t="shared" si="165"/>
        <v/>
      </c>
      <c r="AD971" s="124" t="str">
        <f t="shared" si="166"/>
        <v/>
      </c>
      <c r="AE971" s="124" t="str">
        <f t="shared" si="167"/>
        <v/>
      </c>
      <c r="AF971" s="97"/>
      <c r="AG971" s="97"/>
      <c r="AH971" s="97"/>
      <c r="AI971" s="97"/>
      <c r="AJ971" s="97"/>
      <c r="AK971" s="97"/>
      <c r="AM971" s="101">
        <v>1</v>
      </c>
    </row>
    <row r="972" spans="1:39" ht="15.75" customHeight="1" x14ac:dyDescent="0.25">
      <c r="A972" s="97" t="s">
        <v>200</v>
      </c>
      <c r="B972" s="97" t="s">
        <v>1523</v>
      </c>
      <c r="C972" s="97" t="s">
        <v>1466</v>
      </c>
      <c r="D972" s="97" t="s">
        <v>265</v>
      </c>
      <c r="E972" s="97" t="s">
        <v>266</v>
      </c>
      <c r="F972" s="122">
        <v>1</v>
      </c>
      <c r="G972" s="122">
        <v>3</v>
      </c>
      <c r="H972" s="122">
        <v>0</v>
      </c>
      <c r="I972" s="97" t="s">
        <v>1466</v>
      </c>
      <c r="J972" s="97"/>
      <c r="K972" s="97" t="s">
        <v>1467</v>
      </c>
      <c r="L972" s="97"/>
      <c r="M972" s="97" t="s">
        <v>1466</v>
      </c>
      <c r="N972" s="97" t="s">
        <v>1468</v>
      </c>
      <c r="O972" s="97" t="s">
        <v>400</v>
      </c>
      <c r="P972" s="97" t="s">
        <v>569</v>
      </c>
      <c r="Q972" s="97" t="s">
        <v>642</v>
      </c>
      <c r="R972" s="124">
        <f t="shared" si="154"/>
        <v>0</v>
      </c>
      <c r="S972" s="124">
        <f t="shared" si="155"/>
        <v>0</v>
      </c>
      <c r="T972" s="124">
        <f t="shared" si="156"/>
        <v>0</v>
      </c>
      <c r="U972" s="124">
        <f t="shared" si="157"/>
        <v>0</v>
      </c>
      <c r="V972" s="124">
        <f t="shared" si="158"/>
        <v>1</v>
      </c>
      <c r="W972" s="124">
        <f t="shared" si="159"/>
        <v>1</v>
      </c>
      <c r="X972" s="124">
        <f t="shared" si="160"/>
        <v>0</v>
      </c>
      <c r="Y972" s="124">
        <f t="shared" si="161"/>
        <v>0</v>
      </c>
      <c r="Z972" s="124">
        <f t="shared" si="162"/>
        <v>0</v>
      </c>
      <c r="AA972" s="124">
        <f t="shared" si="163"/>
        <v>0</v>
      </c>
      <c r="AB972" s="124" t="str">
        <f t="shared" si="164"/>
        <v/>
      </c>
      <c r="AC972" s="124" t="str">
        <f t="shared" si="165"/>
        <v/>
      </c>
      <c r="AD972" s="124" t="str">
        <f t="shared" si="166"/>
        <v/>
      </c>
      <c r="AE972" s="124" t="str">
        <f t="shared" si="167"/>
        <v/>
      </c>
      <c r="AF972" s="97"/>
      <c r="AG972" s="97"/>
      <c r="AH972" s="97"/>
      <c r="AI972" s="97"/>
      <c r="AJ972" s="97"/>
      <c r="AK972" s="97"/>
      <c r="AM972" s="101">
        <v>1</v>
      </c>
    </row>
    <row r="973" spans="1:39" ht="15.75" customHeight="1" x14ac:dyDescent="0.25">
      <c r="A973" s="97" t="s">
        <v>200</v>
      </c>
      <c r="B973" s="97" t="s">
        <v>1524</v>
      </c>
      <c r="C973" s="97" t="s">
        <v>1470</v>
      </c>
      <c r="D973" s="97" t="s">
        <v>265</v>
      </c>
      <c r="E973" s="97" t="s">
        <v>266</v>
      </c>
      <c r="F973" s="122">
        <v>2</v>
      </c>
      <c r="G973" s="122">
        <v>2</v>
      </c>
      <c r="H973" s="122">
        <v>0</v>
      </c>
      <c r="I973" s="97" t="s">
        <v>1470</v>
      </c>
      <c r="J973" s="97"/>
      <c r="K973" s="97" t="s">
        <v>1471</v>
      </c>
      <c r="L973" s="97"/>
      <c r="M973" s="97" t="s">
        <v>1470</v>
      </c>
      <c r="N973" s="97" t="s">
        <v>1472</v>
      </c>
      <c r="O973" s="97" t="s">
        <v>1473</v>
      </c>
      <c r="P973" s="97"/>
      <c r="Q973" s="97"/>
      <c r="R973" s="124">
        <f t="shared" si="154"/>
        <v>0</v>
      </c>
      <c r="S973" s="124">
        <f t="shared" si="155"/>
        <v>0</v>
      </c>
      <c r="T973" s="124">
        <f t="shared" si="156"/>
        <v>0</v>
      </c>
      <c r="U973" s="124">
        <f t="shared" si="157"/>
        <v>0</v>
      </c>
      <c r="V973" s="124">
        <f t="shared" si="158"/>
        <v>0</v>
      </c>
      <c r="W973" s="124">
        <f t="shared" si="159"/>
        <v>0</v>
      </c>
      <c r="X973" s="124">
        <f t="shared" si="160"/>
        <v>0</v>
      </c>
      <c r="Y973" s="124">
        <f t="shared" si="161"/>
        <v>0</v>
      </c>
      <c r="Z973" s="124">
        <f t="shared" si="162"/>
        <v>0</v>
      </c>
      <c r="AA973" s="124">
        <f t="shared" si="163"/>
        <v>0</v>
      </c>
      <c r="AB973" s="124" t="str">
        <f t="shared" si="164"/>
        <v/>
      </c>
      <c r="AC973" s="124" t="str">
        <f t="shared" si="165"/>
        <v/>
      </c>
      <c r="AD973" s="124" t="str">
        <f t="shared" si="166"/>
        <v/>
      </c>
      <c r="AE973" s="124" t="str">
        <f t="shared" si="167"/>
        <v/>
      </c>
      <c r="AF973" s="97"/>
      <c r="AG973" s="97"/>
      <c r="AH973" s="97"/>
      <c r="AI973" s="97"/>
      <c r="AJ973" s="97"/>
      <c r="AK973" s="97"/>
      <c r="AM973" s="101">
        <v>1</v>
      </c>
    </row>
    <row r="974" spans="1:39" ht="15.75" customHeight="1" x14ac:dyDescent="0.25">
      <c r="A974" s="97" t="s">
        <v>200</v>
      </c>
      <c r="B974" s="97" t="s">
        <v>1525</v>
      </c>
      <c r="C974" s="97" t="s">
        <v>1475</v>
      </c>
      <c r="D974" s="97" t="s">
        <v>265</v>
      </c>
      <c r="E974" s="97" t="s">
        <v>266</v>
      </c>
      <c r="F974" s="122">
        <v>2</v>
      </c>
      <c r="G974" s="122">
        <v>2</v>
      </c>
      <c r="H974" s="122">
        <v>0</v>
      </c>
      <c r="I974" s="97" t="s">
        <v>1475</v>
      </c>
      <c r="J974" s="97"/>
      <c r="K974" s="97" t="s">
        <v>1476</v>
      </c>
      <c r="L974" s="97"/>
      <c r="M974" s="97" t="s">
        <v>1475</v>
      </c>
      <c r="N974" s="97" t="s">
        <v>1477</v>
      </c>
      <c r="O974" s="97" t="s">
        <v>1478</v>
      </c>
      <c r="P974" s="97" t="s">
        <v>1479</v>
      </c>
      <c r="Q974" s="97"/>
      <c r="R974" s="124">
        <f t="shared" si="154"/>
        <v>0</v>
      </c>
      <c r="S974" s="124">
        <f t="shared" si="155"/>
        <v>0</v>
      </c>
      <c r="T974" s="124">
        <f t="shared" si="156"/>
        <v>0</v>
      </c>
      <c r="U974" s="124">
        <f t="shared" si="157"/>
        <v>0</v>
      </c>
      <c r="V974" s="124">
        <f t="shared" si="158"/>
        <v>0</v>
      </c>
      <c r="W974" s="124">
        <f t="shared" si="159"/>
        <v>0</v>
      </c>
      <c r="X974" s="124">
        <f t="shared" si="160"/>
        <v>0</v>
      </c>
      <c r="Y974" s="124">
        <f t="shared" si="161"/>
        <v>0</v>
      </c>
      <c r="Z974" s="124">
        <f t="shared" si="162"/>
        <v>0</v>
      </c>
      <c r="AA974" s="124">
        <f t="shared" si="163"/>
        <v>0</v>
      </c>
      <c r="AB974" s="124" t="str">
        <f t="shared" si="164"/>
        <v/>
      </c>
      <c r="AC974" s="124" t="str">
        <f t="shared" si="165"/>
        <v/>
      </c>
      <c r="AD974" s="124" t="str">
        <f t="shared" si="166"/>
        <v/>
      </c>
      <c r="AE974" s="124" t="str">
        <f t="shared" si="167"/>
        <v/>
      </c>
      <c r="AF974" s="97"/>
      <c r="AG974" s="97"/>
      <c r="AH974" s="97"/>
      <c r="AI974" s="97"/>
      <c r="AJ974" s="97"/>
      <c r="AK974" s="97"/>
      <c r="AM974" s="101">
        <v>1</v>
      </c>
    </row>
    <row r="975" spans="1:39" ht="15.75" customHeight="1" x14ac:dyDescent="0.25">
      <c r="A975" s="97" t="s">
        <v>200</v>
      </c>
      <c r="B975" s="97" t="s">
        <v>1526</v>
      </c>
      <c r="C975" s="97" t="s">
        <v>1481</v>
      </c>
      <c r="D975" s="97" t="s">
        <v>265</v>
      </c>
      <c r="E975" s="97" t="s">
        <v>266</v>
      </c>
      <c r="F975" s="122">
        <v>3</v>
      </c>
      <c r="G975" s="122">
        <v>2</v>
      </c>
      <c r="H975" s="122">
        <v>0</v>
      </c>
      <c r="I975" s="97" t="s">
        <v>1481</v>
      </c>
      <c r="J975" s="97"/>
      <c r="K975" s="97" t="s">
        <v>1482</v>
      </c>
      <c r="L975" s="97"/>
      <c r="M975" s="97" t="s">
        <v>1481</v>
      </c>
      <c r="N975" s="97" t="s">
        <v>1483</v>
      </c>
      <c r="O975" s="97" t="s">
        <v>742</v>
      </c>
      <c r="P975" s="97" t="s">
        <v>744</v>
      </c>
      <c r="Q975" s="97"/>
      <c r="R975" s="124">
        <f t="shared" si="154"/>
        <v>0</v>
      </c>
      <c r="S975" s="124">
        <f t="shared" si="155"/>
        <v>0</v>
      </c>
      <c r="T975" s="124">
        <f t="shared" si="156"/>
        <v>0</v>
      </c>
      <c r="U975" s="124">
        <f t="shared" si="157"/>
        <v>0</v>
      </c>
      <c r="V975" s="124">
        <f t="shared" si="158"/>
        <v>0</v>
      </c>
      <c r="W975" s="124">
        <f t="shared" si="159"/>
        <v>0</v>
      </c>
      <c r="X975" s="124">
        <f t="shared" si="160"/>
        <v>0</v>
      </c>
      <c r="Y975" s="124">
        <f t="shared" si="161"/>
        <v>0</v>
      </c>
      <c r="Z975" s="124">
        <f t="shared" si="162"/>
        <v>0</v>
      </c>
      <c r="AA975" s="124">
        <f t="shared" si="163"/>
        <v>0</v>
      </c>
      <c r="AB975" s="124" t="str">
        <f t="shared" si="164"/>
        <v/>
      </c>
      <c r="AC975" s="124" t="str">
        <f t="shared" si="165"/>
        <v/>
      </c>
      <c r="AD975" s="124" t="str">
        <f t="shared" si="166"/>
        <v/>
      </c>
      <c r="AE975" s="124" t="str">
        <f t="shared" si="167"/>
        <v/>
      </c>
      <c r="AF975" s="97"/>
      <c r="AG975" s="97"/>
      <c r="AH975" s="97"/>
      <c r="AI975" s="97"/>
      <c r="AJ975" s="97"/>
      <c r="AK975" s="97"/>
      <c r="AM975" s="101">
        <v>1</v>
      </c>
    </row>
    <row r="976" spans="1:39" ht="15.75" customHeight="1" x14ac:dyDescent="0.25">
      <c r="A976" s="97" t="s">
        <v>200</v>
      </c>
      <c r="B976" s="97" t="s">
        <v>1527</v>
      </c>
      <c r="C976" s="97" t="s">
        <v>1485</v>
      </c>
      <c r="D976" s="97" t="s">
        <v>301</v>
      </c>
      <c r="E976" s="97" t="s">
        <v>266</v>
      </c>
      <c r="F976" s="122">
        <v>1</v>
      </c>
      <c r="G976" s="122">
        <v>0</v>
      </c>
      <c r="H976" s="122">
        <v>3</v>
      </c>
      <c r="I976" s="97"/>
      <c r="J976" s="97" t="s">
        <v>1485</v>
      </c>
      <c r="K976" s="97"/>
      <c r="L976" s="97" t="s">
        <v>1486</v>
      </c>
      <c r="M976" s="97" t="s">
        <v>1485</v>
      </c>
      <c r="N976" s="97" t="s">
        <v>1461</v>
      </c>
      <c r="O976" s="97" t="s">
        <v>1462</v>
      </c>
      <c r="P976" s="97" t="s">
        <v>1487</v>
      </c>
      <c r="Q976" s="97" t="s">
        <v>1464</v>
      </c>
      <c r="R976" s="124">
        <f t="shared" si="154"/>
        <v>0</v>
      </c>
      <c r="S976" s="124">
        <f t="shared" si="155"/>
        <v>0</v>
      </c>
      <c r="T976" s="124">
        <f t="shared" si="156"/>
        <v>0</v>
      </c>
      <c r="U976" s="124">
        <f t="shared" si="157"/>
        <v>1</v>
      </c>
      <c r="V976" s="124">
        <f t="shared" si="158"/>
        <v>0</v>
      </c>
      <c r="W976" s="124">
        <f t="shared" si="159"/>
        <v>0</v>
      </c>
      <c r="X976" s="124">
        <f t="shared" si="160"/>
        <v>0</v>
      </c>
      <c r="Y976" s="124">
        <f t="shared" si="161"/>
        <v>0</v>
      </c>
      <c r="Z976" s="124">
        <f t="shared" si="162"/>
        <v>0</v>
      </c>
      <c r="AA976" s="124">
        <f t="shared" si="163"/>
        <v>0</v>
      </c>
      <c r="AB976" s="124" t="str">
        <f t="shared" si="164"/>
        <v/>
      </c>
      <c r="AC976" s="124" t="str">
        <f t="shared" si="165"/>
        <v/>
      </c>
      <c r="AD976" s="124" t="str">
        <f t="shared" si="166"/>
        <v/>
      </c>
      <c r="AE976" s="124" t="str">
        <f t="shared" si="167"/>
        <v/>
      </c>
      <c r="AF976" s="97"/>
      <c r="AG976" s="97"/>
      <c r="AH976" s="97"/>
      <c r="AI976" s="97"/>
      <c r="AJ976" s="97"/>
      <c r="AK976" s="97"/>
      <c r="AM976" s="101">
        <v>1</v>
      </c>
    </row>
    <row r="977" spans="1:39" ht="15.75" customHeight="1" x14ac:dyDescent="0.25">
      <c r="A977" s="97" t="s">
        <v>200</v>
      </c>
      <c r="B977" s="97" t="s">
        <v>1528</v>
      </c>
      <c r="C977" s="97" t="s">
        <v>1489</v>
      </c>
      <c r="D977" s="97" t="s">
        <v>301</v>
      </c>
      <c r="E977" s="97" t="s">
        <v>266</v>
      </c>
      <c r="F977" s="122">
        <v>1</v>
      </c>
      <c r="G977" s="122">
        <v>0</v>
      </c>
      <c r="H977" s="122">
        <v>3</v>
      </c>
      <c r="I977" s="97"/>
      <c r="J977" s="97" t="s">
        <v>1489</v>
      </c>
      <c r="K977" s="97"/>
      <c r="L977" s="97" t="s">
        <v>1490</v>
      </c>
      <c r="M977" s="97" t="s">
        <v>1489</v>
      </c>
      <c r="N977" s="97" t="s">
        <v>1468</v>
      </c>
      <c r="O977" s="97" t="s">
        <v>1491</v>
      </c>
      <c r="P977" s="97" t="s">
        <v>1492</v>
      </c>
      <c r="Q977" s="97" t="s">
        <v>569</v>
      </c>
      <c r="R977" s="124">
        <f t="shared" si="154"/>
        <v>0</v>
      </c>
      <c r="S977" s="124">
        <f t="shared" si="155"/>
        <v>0</v>
      </c>
      <c r="T977" s="124">
        <f t="shared" si="156"/>
        <v>0</v>
      </c>
      <c r="U977" s="124">
        <f t="shared" si="157"/>
        <v>0</v>
      </c>
      <c r="V977" s="124">
        <f t="shared" si="158"/>
        <v>1</v>
      </c>
      <c r="W977" s="124">
        <f t="shared" si="159"/>
        <v>1</v>
      </c>
      <c r="X977" s="124">
        <f t="shared" si="160"/>
        <v>0</v>
      </c>
      <c r="Y977" s="124">
        <f t="shared" si="161"/>
        <v>0</v>
      </c>
      <c r="Z977" s="124">
        <f t="shared" si="162"/>
        <v>0</v>
      </c>
      <c r="AA977" s="124">
        <f t="shared" si="163"/>
        <v>0</v>
      </c>
      <c r="AB977" s="124" t="str">
        <f t="shared" si="164"/>
        <v/>
      </c>
      <c r="AC977" s="124" t="str">
        <f t="shared" si="165"/>
        <v/>
      </c>
      <c r="AD977" s="124" t="str">
        <f t="shared" si="166"/>
        <v/>
      </c>
      <c r="AE977" s="124" t="str">
        <f t="shared" si="167"/>
        <v/>
      </c>
      <c r="AF977" s="97"/>
      <c r="AG977" s="97"/>
      <c r="AH977" s="97"/>
      <c r="AI977" s="97"/>
      <c r="AJ977" s="97"/>
      <c r="AK977" s="97"/>
      <c r="AM977" s="101">
        <v>1</v>
      </c>
    </row>
    <row r="978" spans="1:39" ht="15.75" customHeight="1" x14ac:dyDescent="0.25">
      <c r="A978" s="97" t="s">
        <v>200</v>
      </c>
      <c r="B978" s="97" t="s">
        <v>1529</v>
      </c>
      <c r="C978" s="97" t="s">
        <v>1494</v>
      </c>
      <c r="D978" s="97" t="s">
        <v>301</v>
      </c>
      <c r="E978" s="97" t="s">
        <v>266</v>
      </c>
      <c r="F978" s="122">
        <v>2</v>
      </c>
      <c r="G978" s="122">
        <v>0</v>
      </c>
      <c r="H978" s="122">
        <v>2</v>
      </c>
      <c r="I978" s="97"/>
      <c r="J978" s="97" t="s">
        <v>1494</v>
      </c>
      <c r="K978" s="97"/>
      <c r="L978" s="97" t="s">
        <v>1495</v>
      </c>
      <c r="M978" s="97" t="s">
        <v>1494</v>
      </c>
      <c r="N978" s="97"/>
      <c r="O978" s="97"/>
      <c r="P978" s="97"/>
      <c r="Q978" s="97"/>
      <c r="R978" s="124">
        <f t="shared" si="154"/>
        <v>0</v>
      </c>
      <c r="S978" s="124">
        <f t="shared" si="155"/>
        <v>0</v>
      </c>
      <c r="T978" s="124">
        <f t="shared" si="156"/>
        <v>0</v>
      </c>
      <c r="U978" s="124">
        <f t="shared" si="157"/>
        <v>0</v>
      </c>
      <c r="V978" s="124">
        <f t="shared" si="158"/>
        <v>0</v>
      </c>
      <c r="W978" s="124">
        <f t="shared" si="159"/>
        <v>0</v>
      </c>
      <c r="X978" s="124">
        <f t="shared" si="160"/>
        <v>0</v>
      </c>
      <c r="Y978" s="124">
        <f t="shared" si="161"/>
        <v>0</v>
      </c>
      <c r="Z978" s="124">
        <f t="shared" si="162"/>
        <v>0</v>
      </c>
      <c r="AA978" s="124">
        <f t="shared" si="163"/>
        <v>0</v>
      </c>
      <c r="AB978" s="124" t="str">
        <f t="shared" si="164"/>
        <v/>
      </c>
      <c r="AC978" s="124" t="str">
        <f t="shared" si="165"/>
        <v/>
      </c>
      <c r="AD978" s="124" t="str">
        <f t="shared" si="166"/>
        <v/>
      </c>
      <c r="AE978" s="124" t="str">
        <f t="shared" si="167"/>
        <v/>
      </c>
      <c r="AF978" s="97"/>
      <c r="AG978" s="97"/>
      <c r="AH978" s="97"/>
      <c r="AI978" s="97"/>
      <c r="AJ978" s="97"/>
      <c r="AK978" s="97"/>
      <c r="AM978" s="101">
        <v>1</v>
      </c>
    </row>
    <row r="979" spans="1:39" ht="15.75" customHeight="1" x14ac:dyDescent="0.25">
      <c r="A979" s="97" t="s">
        <v>200</v>
      </c>
      <c r="B979" s="97" t="s">
        <v>1530</v>
      </c>
      <c r="C979" s="97" t="s">
        <v>1497</v>
      </c>
      <c r="D979" s="97" t="s">
        <v>301</v>
      </c>
      <c r="E979" s="97" t="s">
        <v>266</v>
      </c>
      <c r="F979" s="122">
        <v>2</v>
      </c>
      <c r="G979" s="122">
        <v>0</v>
      </c>
      <c r="H979" s="122">
        <v>2</v>
      </c>
      <c r="I979" s="97"/>
      <c r="J979" s="97" t="s">
        <v>1497</v>
      </c>
      <c r="K979" s="97"/>
      <c r="L979" s="97" t="s">
        <v>1498</v>
      </c>
      <c r="M979" s="97" t="s">
        <v>1497</v>
      </c>
      <c r="N979" s="97" t="s">
        <v>1499</v>
      </c>
      <c r="O979" s="97" t="s">
        <v>1478</v>
      </c>
      <c r="P979" s="97" t="s">
        <v>649</v>
      </c>
      <c r="Q979" s="97"/>
      <c r="R979" s="124">
        <f t="shared" si="154"/>
        <v>0</v>
      </c>
      <c r="S979" s="124">
        <f t="shared" si="155"/>
        <v>0</v>
      </c>
      <c r="T979" s="124">
        <f t="shared" si="156"/>
        <v>0</v>
      </c>
      <c r="U979" s="124">
        <f t="shared" si="157"/>
        <v>0</v>
      </c>
      <c r="V979" s="124">
        <f t="shared" si="158"/>
        <v>0</v>
      </c>
      <c r="W979" s="124">
        <f t="shared" si="159"/>
        <v>0</v>
      </c>
      <c r="X979" s="124">
        <f t="shared" si="160"/>
        <v>0</v>
      </c>
      <c r="Y979" s="124">
        <f t="shared" si="161"/>
        <v>0</v>
      </c>
      <c r="Z979" s="124">
        <f t="shared" si="162"/>
        <v>0</v>
      </c>
      <c r="AA979" s="124">
        <f t="shared" si="163"/>
        <v>0</v>
      </c>
      <c r="AB979" s="124" t="str">
        <f t="shared" si="164"/>
        <v/>
      </c>
      <c r="AC979" s="124" t="str">
        <f t="shared" si="165"/>
        <v/>
      </c>
      <c r="AD979" s="124" t="str">
        <f t="shared" si="166"/>
        <v/>
      </c>
      <c r="AE979" s="124" t="str">
        <f t="shared" si="167"/>
        <v/>
      </c>
      <c r="AF979" s="97"/>
      <c r="AG979" s="97"/>
      <c r="AH979" s="97"/>
      <c r="AI979" s="97"/>
      <c r="AJ979" s="97"/>
      <c r="AK979" s="97"/>
      <c r="AM979" s="101">
        <v>1</v>
      </c>
    </row>
    <row r="980" spans="1:39" ht="15.75" customHeight="1" x14ac:dyDescent="0.25">
      <c r="A980" s="97" t="s">
        <v>200</v>
      </c>
      <c r="B980" s="97" t="s">
        <v>1531</v>
      </c>
      <c r="C980" s="97" t="s">
        <v>1481</v>
      </c>
      <c r="D980" s="97" t="s">
        <v>301</v>
      </c>
      <c r="E980" s="97" t="s">
        <v>266</v>
      </c>
      <c r="F980" s="122">
        <v>3</v>
      </c>
      <c r="G980" s="122">
        <v>0</v>
      </c>
      <c r="H980" s="122">
        <v>2</v>
      </c>
      <c r="I980" s="97"/>
      <c r="J980" s="97" t="s">
        <v>1481</v>
      </c>
      <c r="K980" s="97"/>
      <c r="L980" s="97" t="s">
        <v>1501</v>
      </c>
      <c r="M980" s="97" t="s">
        <v>1481</v>
      </c>
      <c r="N980" s="97" t="s">
        <v>1483</v>
      </c>
      <c r="O980" s="97" t="s">
        <v>742</v>
      </c>
      <c r="P980" s="97" t="s">
        <v>744</v>
      </c>
      <c r="Q980" s="97"/>
      <c r="R980" s="124">
        <f t="shared" si="154"/>
        <v>0</v>
      </c>
      <c r="S980" s="124">
        <f t="shared" si="155"/>
        <v>0</v>
      </c>
      <c r="T980" s="124">
        <f t="shared" si="156"/>
        <v>0</v>
      </c>
      <c r="U980" s="124">
        <f t="shared" si="157"/>
        <v>0</v>
      </c>
      <c r="V980" s="124">
        <f t="shared" si="158"/>
        <v>0</v>
      </c>
      <c r="W980" s="124">
        <f t="shared" si="159"/>
        <v>0</v>
      </c>
      <c r="X980" s="124">
        <f t="shared" si="160"/>
        <v>0</v>
      </c>
      <c r="Y980" s="124">
        <f t="shared" si="161"/>
        <v>0</v>
      </c>
      <c r="Z980" s="124">
        <f t="shared" si="162"/>
        <v>0</v>
      </c>
      <c r="AA980" s="124">
        <f t="shared" si="163"/>
        <v>0</v>
      </c>
      <c r="AB980" s="124" t="str">
        <f t="shared" si="164"/>
        <v/>
      </c>
      <c r="AC980" s="124" t="str">
        <f t="shared" si="165"/>
        <v/>
      </c>
      <c r="AD980" s="124" t="str">
        <f t="shared" si="166"/>
        <v/>
      </c>
      <c r="AE980" s="124" t="str">
        <f t="shared" si="167"/>
        <v/>
      </c>
      <c r="AF980" s="97"/>
      <c r="AG980" s="97"/>
      <c r="AH980" s="97"/>
      <c r="AI980" s="97"/>
      <c r="AJ980" s="97"/>
      <c r="AK980" s="97"/>
      <c r="AM980" s="101">
        <v>1</v>
      </c>
    </row>
    <row r="981" spans="1:39" ht="15.75" customHeight="1" x14ac:dyDescent="0.25">
      <c r="A981" s="97" t="s">
        <v>201</v>
      </c>
      <c r="B981" s="97" t="s">
        <v>1532</v>
      </c>
      <c r="C981" s="97" t="s">
        <v>1459</v>
      </c>
      <c r="D981" s="97" t="s">
        <v>265</v>
      </c>
      <c r="E981" s="97" t="s">
        <v>266</v>
      </c>
      <c r="F981" s="122">
        <v>1</v>
      </c>
      <c r="G981" s="122">
        <v>3</v>
      </c>
      <c r="H981" s="122">
        <v>0</v>
      </c>
      <c r="I981" s="97" t="s">
        <v>1459</v>
      </c>
      <c r="J981" s="97"/>
      <c r="K981" s="97" t="s">
        <v>1460</v>
      </c>
      <c r="L981" s="97"/>
      <c r="M981" s="97" t="s">
        <v>1459</v>
      </c>
      <c r="N981" s="97" t="s">
        <v>1461</v>
      </c>
      <c r="O981" s="97" t="s">
        <v>1462</v>
      </c>
      <c r="P981" s="97" t="s">
        <v>1463</v>
      </c>
      <c r="Q981" s="97" t="s">
        <v>1464</v>
      </c>
      <c r="R981" s="124">
        <f t="shared" si="154"/>
        <v>0</v>
      </c>
      <c r="S981" s="124">
        <f t="shared" si="155"/>
        <v>0</v>
      </c>
      <c r="T981" s="124">
        <f t="shared" si="156"/>
        <v>0</v>
      </c>
      <c r="U981" s="124">
        <f t="shared" si="157"/>
        <v>1</v>
      </c>
      <c r="V981" s="124">
        <f t="shared" si="158"/>
        <v>0</v>
      </c>
      <c r="W981" s="124">
        <f t="shared" si="159"/>
        <v>0</v>
      </c>
      <c r="X981" s="124">
        <f t="shared" si="160"/>
        <v>0</v>
      </c>
      <c r="Y981" s="124">
        <f t="shared" si="161"/>
        <v>0</v>
      </c>
      <c r="Z981" s="124">
        <f t="shared" si="162"/>
        <v>0</v>
      </c>
      <c r="AA981" s="124">
        <f t="shared" si="163"/>
        <v>0</v>
      </c>
      <c r="AB981" s="124" t="str">
        <f t="shared" si="164"/>
        <v/>
      </c>
      <c r="AC981" s="124" t="str">
        <f t="shared" si="165"/>
        <v/>
      </c>
      <c r="AD981" s="124" t="str">
        <f t="shared" si="166"/>
        <v/>
      </c>
      <c r="AE981" s="124" t="str">
        <f t="shared" si="167"/>
        <v/>
      </c>
      <c r="AF981" s="97"/>
      <c r="AG981" s="97"/>
      <c r="AH981" s="97"/>
      <c r="AI981" s="97"/>
      <c r="AJ981" s="97"/>
      <c r="AK981" s="97"/>
      <c r="AM981" s="101">
        <v>1</v>
      </c>
    </row>
    <row r="982" spans="1:39" ht="15.75" customHeight="1" x14ac:dyDescent="0.25">
      <c r="A982" s="97" t="s">
        <v>201</v>
      </c>
      <c r="B982" s="97" t="s">
        <v>1533</v>
      </c>
      <c r="C982" s="97" t="s">
        <v>1466</v>
      </c>
      <c r="D982" s="97" t="s">
        <v>265</v>
      </c>
      <c r="E982" s="97" t="s">
        <v>266</v>
      </c>
      <c r="F982" s="122">
        <v>1</v>
      </c>
      <c r="G982" s="122">
        <v>3</v>
      </c>
      <c r="H982" s="122">
        <v>0</v>
      </c>
      <c r="I982" s="97" t="s">
        <v>1466</v>
      </c>
      <c r="J982" s="97"/>
      <c r="K982" s="97" t="s">
        <v>1467</v>
      </c>
      <c r="L982" s="97"/>
      <c r="M982" s="97" t="s">
        <v>1466</v>
      </c>
      <c r="N982" s="97" t="s">
        <v>1468</v>
      </c>
      <c r="O982" s="97" t="s">
        <v>400</v>
      </c>
      <c r="P982" s="97" t="s">
        <v>569</v>
      </c>
      <c r="Q982" s="97" t="s">
        <v>642</v>
      </c>
      <c r="R982" s="124">
        <f t="shared" si="154"/>
        <v>0</v>
      </c>
      <c r="S982" s="124">
        <f t="shared" si="155"/>
        <v>0</v>
      </c>
      <c r="T982" s="124">
        <f t="shared" si="156"/>
        <v>0</v>
      </c>
      <c r="U982" s="124">
        <f t="shared" si="157"/>
        <v>0</v>
      </c>
      <c r="V982" s="124">
        <f t="shared" si="158"/>
        <v>1</v>
      </c>
      <c r="W982" s="124">
        <f t="shared" si="159"/>
        <v>1</v>
      </c>
      <c r="X982" s="124">
        <f t="shared" si="160"/>
        <v>0</v>
      </c>
      <c r="Y982" s="124">
        <f t="shared" si="161"/>
        <v>0</v>
      </c>
      <c r="Z982" s="124">
        <f t="shared" si="162"/>
        <v>0</v>
      </c>
      <c r="AA982" s="124">
        <f t="shared" si="163"/>
        <v>0</v>
      </c>
      <c r="AB982" s="124" t="str">
        <f t="shared" si="164"/>
        <v/>
      </c>
      <c r="AC982" s="124" t="str">
        <f t="shared" si="165"/>
        <v/>
      </c>
      <c r="AD982" s="124" t="str">
        <f t="shared" si="166"/>
        <v/>
      </c>
      <c r="AE982" s="124" t="str">
        <f t="shared" si="167"/>
        <v/>
      </c>
      <c r="AF982" s="97"/>
      <c r="AG982" s="97"/>
      <c r="AH982" s="97"/>
      <c r="AI982" s="97"/>
      <c r="AJ982" s="97"/>
      <c r="AK982" s="97"/>
      <c r="AM982" s="101">
        <v>1</v>
      </c>
    </row>
    <row r="983" spans="1:39" ht="15.75" customHeight="1" x14ac:dyDescent="0.25">
      <c r="A983" s="97" t="s">
        <v>201</v>
      </c>
      <c r="B983" s="97" t="s">
        <v>1534</v>
      </c>
      <c r="C983" s="97" t="s">
        <v>1470</v>
      </c>
      <c r="D983" s="97" t="s">
        <v>265</v>
      </c>
      <c r="E983" s="97" t="s">
        <v>266</v>
      </c>
      <c r="F983" s="122">
        <v>2</v>
      </c>
      <c r="G983" s="122">
        <v>2</v>
      </c>
      <c r="H983" s="122">
        <v>0</v>
      </c>
      <c r="I983" s="97" t="s">
        <v>1470</v>
      </c>
      <c r="J983" s="97"/>
      <c r="K983" s="97" t="s">
        <v>1471</v>
      </c>
      <c r="L983" s="97"/>
      <c r="M983" s="97" t="s">
        <v>1470</v>
      </c>
      <c r="N983" s="97" t="s">
        <v>1472</v>
      </c>
      <c r="O983" s="97" t="s">
        <v>1473</v>
      </c>
      <c r="P983" s="97"/>
      <c r="Q983" s="97"/>
      <c r="R983" s="124">
        <f t="shared" si="154"/>
        <v>0</v>
      </c>
      <c r="S983" s="124">
        <f t="shared" si="155"/>
        <v>0</v>
      </c>
      <c r="T983" s="124">
        <f t="shared" si="156"/>
        <v>0</v>
      </c>
      <c r="U983" s="124">
        <f t="shared" si="157"/>
        <v>0</v>
      </c>
      <c r="V983" s="124">
        <f t="shared" si="158"/>
        <v>0</v>
      </c>
      <c r="W983" s="124">
        <f t="shared" si="159"/>
        <v>0</v>
      </c>
      <c r="X983" s="124">
        <f t="shared" si="160"/>
        <v>0</v>
      </c>
      <c r="Y983" s="124">
        <f t="shared" si="161"/>
        <v>0</v>
      </c>
      <c r="Z983" s="124">
        <f t="shared" si="162"/>
        <v>0</v>
      </c>
      <c r="AA983" s="124">
        <f t="shared" si="163"/>
        <v>0</v>
      </c>
      <c r="AB983" s="124" t="str">
        <f t="shared" si="164"/>
        <v/>
      </c>
      <c r="AC983" s="124" t="str">
        <f t="shared" si="165"/>
        <v/>
      </c>
      <c r="AD983" s="124" t="str">
        <f t="shared" si="166"/>
        <v/>
      </c>
      <c r="AE983" s="124" t="str">
        <f t="shared" si="167"/>
        <v/>
      </c>
      <c r="AF983" s="97"/>
      <c r="AG983" s="97"/>
      <c r="AH983" s="97"/>
      <c r="AI983" s="97"/>
      <c r="AJ983" s="97"/>
      <c r="AK983" s="97"/>
      <c r="AM983" s="101">
        <v>1</v>
      </c>
    </row>
    <row r="984" spans="1:39" ht="15.75" customHeight="1" x14ac:dyDescent="0.25">
      <c r="A984" s="97" t="s">
        <v>201</v>
      </c>
      <c r="B984" s="97" t="s">
        <v>1535</v>
      </c>
      <c r="C984" s="97" t="s">
        <v>1475</v>
      </c>
      <c r="D984" s="97" t="s">
        <v>265</v>
      </c>
      <c r="E984" s="97" t="s">
        <v>266</v>
      </c>
      <c r="F984" s="122">
        <v>2</v>
      </c>
      <c r="G984" s="122">
        <v>2</v>
      </c>
      <c r="H984" s="122">
        <v>0</v>
      </c>
      <c r="I984" s="97" t="s">
        <v>1475</v>
      </c>
      <c r="J984" s="97"/>
      <c r="K984" s="97" t="s">
        <v>1476</v>
      </c>
      <c r="L984" s="97"/>
      <c r="M984" s="97" t="s">
        <v>1475</v>
      </c>
      <c r="N984" s="97" t="s">
        <v>1477</v>
      </c>
      <c r="O984" s="97" t="s">
        <v>1478</v>
      </c>
      <c r="P984" s="97" t="s">
        <v>1479</v>
      </c>
      <c r="Q984" s="97"/>
      <c r="R984" s="124">
        <f t="shared" si="154"/>
        <v>0</v>
      </c>
      <c r="S984" s="124">
        <f t="shared" si="155"/>
        <v>0</v>
      </c>
      <c r="T984" s="124">
        <f t="shared" si="156"/>
        <v>0</v>
      </c>
      <c r="U984" s="124">
        <f t="shared" si="157"/>
        <v>0</v>
      </c>
      <c r="V984" s="124">
        <f t="shared" si="158"/>
        <v>0</v>
      </c>
      <c r="W984" s="124">
        <f t="shared" si="159"/>
        <v>0</v>
      </c>
      <c r="X984" s="124">
        <f t="shared" si="160"/>
        <v>0</v>
      </c>
      <c r="Y984" s="124">
        <f t="shared" si="161"/>
        <v>0</v>
      </c>
      <c r="Z984" s="124">
        <f t="shared" si="162"/>
        <v>0</v>
      </c>
      <c r="AA984" s="124">
        <f t="shared" si="163"/>
        <v>0</v>
      </c>
      <c r="AB984" s="124" t="str">
        <f t="shared" si="164"/>
        <v/>
      </c>
      <c r="AC984" s="124" t="str">
        <f t="shared" si="165"/>
        <v/>
      </c>
      <c r="AD984" s="124" t="str">
        <f t="shared" si="166"/>
        <v/>
      </c>
      <c r="AE984" s="124" t="str">
        <f t="shared" si="167"/>
        <v/>
      </c>
      <c r="AF984" s="97"/>
      <c r="AG984" s="97"/>
      <c r="AH984" s="97"/>
      <c r="AI984" s="97"/>
      <c r="AJ984" s="97"/>
      <c r="AK984" s="97"/>
      <c r="AM984" s="101">
        <v>1</v>
      </c>
    </row>
    <row r="985" spans="1:39" ht="15.75" customHeight="1" x14ac:dyDescent="0.25">
      <c r="A985" s="97" t="s">
        <v>201</v>
      </c>
      <c r="B985" s="97" t="s">
        <v>1536</v>
      </c>
      <c r="C985" s="97" t="s">
        <v>1481</v>
      </c>
      <c r="D985" s="97" t="s">
        <v>265</v>
      </c>
      <c r="E985" s="97" t="s">
        <v>266</v>
      </c>
      <c r="F985" s="122">
        <v>3</v>
      </c>
      <c r="G985" s="122">
        <v>2</v>
      </c>
      <c r="H985" s="122">
        <v>0</v>
      </c>
      <c r="I985" s="97" t="s">
        <v>1481</v>
      </c>
      <c r="J985" s="97"/>
      <c r="K985" s="97" t="s">
        <v>1482</v>
      </c>
      <c r="L985" s="97"/>
      <c r="M985" s="97" t="s">
        <v>1481</v>
      </c>
      <c r="N985" s="97" t="s">
        <v>1483</v>
      </c>
      <c r="O985" s="97" t="s">
        <v>742</v>
      </c>
      <c r="P985" s="97" t="s">
        <v>744</v>
      </c>
      <c r="Q985" s="97"/>
      <c r="R985" s="124">
        <f t="shared" si="154"/>
        <v>0</v>
      </c>
      <c r="S985" s="124">
        <f t="shared" si="155"/>
        <v>0</v>
      </c>
      <c r="T985" s="124">
        <f t="shared" si="156"/>
        <v>0</v>
      </c>
      <c r="U985" s="124">
        <f t="shared" si="157"/>
        <v>0</v>
      </c>
      <c r="V985" s="124">
        <f t="shared" si="158"/>
        <v>0</v>
      </c>
      <c r="W985" s="124">
        <f t="shared" si="159"/>
        <v>0</v>
      </c>
      <c r="X985" s="124">
        <f t="shared" si="160"/>
        <v>0</v>
      </c>
      <c r="Y985" s="124">
        <f t="shared" si="161"/>
        <v>0</v>
      </c>
      <c r="Z985" s="124">
        <f t="shared" si="162"/>
        <v>0</v>
      </c>
      <c r="AA985" s="124">
        <f t="shared" si="163"/>
        <v>0</v>
      </c>
      <c r="AB985" s="124" t="str">
        <f t="shared" si="164"/>
        <v/>
      </c>
      <c r="AC985" s="124" t="str">
        <f t="shared" si="165"/>
        <v/>
      </c>
      <c r="AD985" s="124" t="str">
        <f t="shared" si="166"/>
        <v/>
      </c>
      <c r="AE985" s="124" t="str">
        <f t="shared" si="167"/>
        <v/>
      </c>
      <c r="AF985" s="97"/>
      <c r="AG985" s="97"/>
      <c r="AH985" s="97"/>
      <c r="AI985" s="97"/>
      <c r="AJ985" s="97"/>
      <c r="AK985" s="97"/>
      <c r="AM985" s="101">
        <v>1</v>
      </c>
    </row>
    <row r="986" spans="1:39" ht="15.75" customHeight="1" x14ac:dyDescent="0.25">
      <c r="A986" s="97" t="s">
        <v>201</v>
      </c>
      <c r="B986" s="97" t="s">
        <v>1537</v>
      </c>
      <c r="C986" s="97" t="s">
        <v>1485</v>
      </c>
      <c r="D986" s="97" t="s">
        <v>301</v>
      </c>
      <c r="E986" s="97" t="s">
        <v>266</v>
      </c>
      <c r="F986" s="122">
        <v>1</v>
      </c>
      <c r="G986" s="122">
        <v>0</v>
      </c>
      <c r="H986" s="122">
        <v>3</v>
      </c>
      <c r="I986" s="97"/>
      <c r="J986" s="97" t="s">
        <v>1485</v>
      </c>
      <c r="K986" s="97"/>
      <c r="L986" s="97" t="s">
        <v>1486</v>
      </c>
      <c r="M986" s="97" t="s">
        <v>1485</v>
      </c>
      <c r="N986" s="97" t="s">
        <v>1461</v>
      </c>
      <c r="O986" s="97" t="s">
        <v>1462</v>
      </c>
      <c r="P986" s="97" t="s">
        <v>1487</v>
      </c>
      <c r="Q986" s="97" t="s">
        <v>1464</v>
      </c>
      <c r="R986" s="124">
        <f t="shared" si="154"/>
        <v>0</v>
      </c>
      <c r="S986" s="124">
        <f t="shared" si="155"/>
        <v>0</v>
      </c>
      <c r="T986" s="124">
        <f t="shared" si="156"/>
        <v>0</v>
      </c>
      <c r="U986" s="124">
        <f t="shared" si="157"/>
        <v>1</v>
      </c>
      <c r="V986" s="124">
        <f t="shared" si="158"/>
        <v>0</v>
      </c>
      <c r="W986" s="124">
        <f t="shared" si="159"/>
        <v>0</v>
      </c>
      <c r="X986" s="124">
        <f t="shared" si="160"/>
        <v>0</v>
      </c>
      <c r="Y986" s="124">
        <f t="shared" si="161"/>
        <v>0</v>
      </c>
      <c r="Z986" s="124">
        <f t="shared" si="162"/>
        <v>0</v>
      </c>
      <c r="AA986" s="124">
        <f t="shared" si="163"/>
        <v>0</v>
      </c>
      <c r="AB986" s="124" t="str">
        <f t="shared" si="164"/>
        <v/>
      </c>
      <c r="AC986" s="124" t="str">
        <f t="shared" si="165"/>
        <v/>
      </c>
      <c r="AD986" s="124" t="str">
        <f t="shared" si="166"/>
        <v/>
      </c>
      <c r="AE986" s="124" t="str">
        <f t="shared" si="167"/>
        <v/>
      </c>
      <c r="AF986" s="97"/>
      <c r="AG986" s="97"/>
      <c r="AH986" s="97"/>
      <c r="AI986" s="97"/>
      <c r="AJ986" s="97"/>
      <c r="AK986" s="97"/>
      <c r="AM986" s="101">
        <v>1</v>
      </c>
    </row>
    <row r="987" spans="1:39" ht="15.75" customHeight="1" x14ac:dyDescent="0.25">
      <c r="A987" s="97" t="s">
        <v>201</v>
      </c>
      <c r="B987" s="97" t="s">
        <v>1538</v>
      </c>
      <c r="C987" s="97" t="s">
        <v>1489</v>
      </c>
      <c r="D987" s="97" t="s">
        <v>301</v>
      </c>
      <c r="E987" s="97" t="s">
        <v>266</v>
      </c>
      <c r="F987" s="122">
        <v>1</v>
      </c>
      <c r="G987" s="122">
        <v>0</v>
      </c>
      <c r="H987" s="122">
        <v>3</v>
      </c>
      <c r="I987" s="97"/>
      <c r="J987" s="97" t="s">
        <v>1489</v>
      </c>
      <c r="K987" s="97"/>
      <c r="L987" s="97" t="s">
        <v>1490</v>
      </c>
      <c r="M987" s="97" t="s">
        <v>1489</v>
      </c>
      <c r="N987" s="97" t="s">
        <v>1468</v>
      </c>
      <c r="O987" s="97" t="s">
        <v>1491</v>
      </c>
      <c r="P987" s="97" t="s">
        <v>1492</v>
      </c>
      <c r="Q987" s="97" t="s">
        <v>569</v>
      </c>
      <c r="R987" s="124">
        <f t="shared" si="154"/>
        <v>0</v>
      </c>
      <c r="S987" s="124">
        <f t="shared" si="155"/>
        <v>0</v>
      </c>
      <c r="T987" s="124">
        <f t="shared" si="156"/>
        <v>0</v>
      </c>
      <c r="U987" s="124">
        <f t="shared" si="157"/>
        <v>0</v>
      </c>
      <c r="V987" s="124">
        <f t="shared" si="158"/>
        <v>1</v>
      </c>
      <c r="W987" s="124">
        <f t="shared" si="159"/>
        <v>1</v>
      </c>
      <c r="X987" s="124">
        <f t="shared" si="160"/>
        <v>0</v>
      </c>
      <c r="Y987" s="124">
        <f t="shared" si="161"/>
        <v>0</v>
      </c>
      <c r="Z987" s="124">
        <f t="shared" si="162"/>
        <v>0</v>
      </c>
      <c r="AA987" s="124">
        <f t="shared" si="163"/>
        <v>0</v>
      </c>
      <c r="AB987" s="124" t="str">
        <f t="shared" si="164"/>
        <v/>
      </c>
      <c r="AC987" s="124" t="str">
        <f t="shared" si="165"/>
        <v/>
      </c>
      <c r="AD987" s="124" t="str">
        <f t="shared" si="166"/>
        <v/>
      </c>
      <c r="AE987" s="124" t="str">
        <f t="shared" si="167"/>
        <v/>
      </c>
      <c r="AF987" s="97"/>
      <c r="AG987" s="97"/>
      <c r="AH987" s="97"/>
      <c r="AI987" s="97"/>
      <c r="AJ987" s="97"/>
      <c r="AK987" s="97"/>
      <c r="AM987" s="101">
        <v>1</v>
      </c>
    </row>
    <row r="988" spans="1:39" ht="15.75" customHeight="1" x14ac:dyDescent="0.25">
      <c r="A988" s="97" t="s">
        <v>201</v>
      </c>
      <c r="B988" s="97" t="s">
        <v>1539</v>
      </c>
      <c r="C988" s="97" t="s">
        <v>1494</v>
      </c>
      <c r="D988" s="97" t="s">
        <v>301</v>
      </c>
      <c r="E988" s="97" t="s">
        <v>266</v>
      </c>
      <c r="F988" s="122">
        <v>2</v>
      </c>
      <c r="G988" s="122">
        <v>0</v>
      </c>
      <c r="H988" s="122">
        <v>2</v>
      </c>
      <c r="I988" s="97"/>
      <c r="J988" s="97" t="s">
        <v>1494</v>
      </c>
      <c r="K988" s="97"/>
      <c r="L988" s="97" t="s">
        <v>1495</v>
      </c>
      <c r="M988" s="97" t="s">
        <v>1494</v>
      </c>
      <c r="N988" s="97"/>
      <c r="O988" s="97"/>
      <c r="P988" s="97"/>
      <c r="Q988" s="97"/>
      <c r="R988" s="124">
        <f t="shared" si="154"/>
        <v>0</v>
      </c>
      <c r="S988" s="124">
        <f t="shared" si="155"/>
        <v>0</v>
      </c>
      <c r="T988" s="124">
        <f t="shared" si="156"/>
        <v>0</v>
      </c>
      <c r="U988" s="124">
        <f t="shared" si="157"/>
        <v>0</v>
      </c>
      <c r="V988" s="124">
        <f t="shared" si="158"/>
        <v>0</v>
      </c>
      <c r="W988" s="124">
        <f t="shared" si="159"/>
        <v>0</v>
      </c>
      <c r="X988" s="124">
        <f t="shared" si="160"/>
        <v>0</v>
      </c>
      <c r="Y988" s="124">
        <f t="shared" si="161"/>
        <v>0</v>
      </c>
      <c r="Z988" s="124">
        <f t="shared" si="162"/>
        <v>0</v>
      </c>
      <c r="AA988" s="124">
        <f t="shared" si="163"/>
        <v>0</v>
      </c>
      <c r="AB988" s="124" t="str">
        <f t="shared" si="164"/>
        <v/>
      </c>
      <c r="AC988" s="124" t="str">
        <f t="shared" si="165"/>
        <v/>
      </c>
      <c r="AD988" s="124" t="str">
        <f t="shared" si="166"/>
        <v/>
      </c>
      <c r="AE988" s="124" t="str">
        <f t="shared" si="167"/>
        <v/>
      </c>
      <c r="AF988" s="97"/>
      <c r="AG988" s="97"/>
      <c r="AH988" s="97"/>
      <c r="AI988" s="97"/>
      <c r="AJ988" s="97"/>
      <c r="AK988" s="97"/>
      <c r="AM988" s="101">
        <v>1</v>
      </c>
    </row>
    <row r="989" spans="1:39" ht="15.75" customHeight="1" x14ac:dyDescent="0.25">
      <c r="A989" s="97" t="s">
        <v>201</v>
      </c>
      <c r="B989" s="97" t="s">
        <v>1540</v>
      </c>
      <c r="C989" s="97" t="s">
        <v>1497</v>
      </c>
      <c r="D989" s="97" t="s">
        <v>301</v>
      </c>
      <c r="E989" s="97" t="s">
        <v>266</v>
      </c>
      <c r="F989" s="122">
        <v>2</v>
      </c>
      <c r="G989" s="122">
        <v>0</v>
      </c>
      <c r="H989" s="122">
        <v>2</v>
      </c>
      <c r="I989" s="97"/>
      <c r="J989" s="97" t="s">
        <v>1497</v>
      </c>
      <c r="K989" s="97"/>
      <c r="L989" s="97" t="s">
        <v>1498</v>
      </c>
      <c r="M989" s="97" t="s">
        <v>1497</v>
      </c>
      <c r="N989" s="97" t="s">
        <v>1499</v>
      </c>
      <c r="O989" s="97" t="s">
        <v>1478</v>
      </c>
      <c r="P989" s="97" t="s">
        <v>649</v>
      </c>
      <c r="Q989" s="97"/>
      <c r="R989" s="124">
        <f t="shared" si="154"/>
        <v>0</v>
      </c>
      <c r="S989" s="124">
        <f t="shared" si="155"/>
        <v>0</v>
      </c>
      <c r="T989" s="124">
        <f t="shared" si="156"/>
        <v>0</v>
      </c>
      <c r="U989" s="124">
        <f t="shared" si="157"/>
        <v>0</v>
      </c>
      <c r="V989" s="124">
        <f t="shared" si="158"/>
        <v>0</v>
      </c>
      <c r="W989" s="124">
        <f t="shared" si="159"/>
        <v>0</v>
      </c>
      <c r="X989" s="124">
        <f t="shared" si="160"/>
        <v>0</v>
      </c>
      <c r="Y989" s="124">
        <f t="shared" si="161"/>
        <v>0</v>
      </c>
      <c r="Z989" s="124">
        <f t="shared" si="162"/>
        <v>0</v>
      </c>
      <c r="AA989" s="124">
        <f t="shared" si="163"/>
        <v>0</v>
      </c>
      <c r="AB989" s="124" t="str">
        <f t="shared" si="164"/>
        <v/>
      </c>
      <c r="AC989" s="124" t="str">
        <f t="shared" si="165"/>
        <v/>
      </c>
      <c r="AD989" s="124" t="str">
        <f t="shared" si="166"/>
        <v/>
      </c>
      <c r="AE989" s="124" t="str">
        <f t="shared" si="167"/>
        <v/>
      </c>
      <c r="AF989" s="97"/>
      <c r="AG989" s="97"/>
      <c r="AH989" s="97"/>
      <c r="AI989" s="97"/>
      <c r="AJ989" s="97"/>
      <c r="AK989" s="97"/>
      <c r="AM989" s="101">
        <v>1</v>
      </c>
    </row>
    <row r="990" spans="1:39" ht="15.75" customHeight="1" x14ac:dyDescent="0.25">
      <c r="A990" s="97" t="s">
        <v>201</v>
      </c>
      <c r="B990" s="97" t="s">
        <v>1541</v>
      </c>
      <c r="C990" s="97" t="s">
        <v>1481</v>
      </c>
      <c r="D990" s="97" t="s">
        <v>301</v>
      </c>
      <c r="E990" s="97" t="s">
        <v>266</v>
      </c>
      <c r="F990" s="122">
        <v>3</v>
      </c>
      <c r="G990" s="122">
        <v>0</v>
      </c>
      <c r="H990" s="122">
        <v>2</v>
      </c>
      <c r="I990" s="97"/>
      <c r="J990" s="97" t="s">
        <v>1481</v>
      </c>
      <c r="K990" s="97"/>
      <c r="L990" s="97" t="s">
        <v>1501</v>
      </c>
      <c r="M990" s="97" t="s">
        <v>1481</v>
      </c>
      <c r="N990" s="97" t="s">
        <v>1483</v>
      </c>
      <c r="O990" s="97" t="s">
        <v>742</v>
      </c>
      <c r="P990" s="97" t="s">
        <v>744</v>
      </c>
      <c r="Q990" s="97"/>
      <c r="R990" s="124">
        <f t="shared" si="154"/>
        <v>0</v>
      </c>
      <c r="S990" s="124">
        <f t="shared" si="155"/>
        <v>0</v>
      </c>
      <c r="T990" s="124">
        <f t="shared" si="156"/>
        <v>0</v>
      </c>
      <c r="U990" s="124">
        <f t="shared" si="157"/>
        <v>0</v>
      </c>
      <c r="V990" s="124">
        <f t="shared" si="158"/>
        <v>0</v>
      </c>
      <c r="W990" s="124">
        <f t="shared" si="159"/>
        <v>0</v>
      </c>
      <c r="X990" s="124">
        <f t="shared" si="160"/>
        <v>0</v>
      </c>
      <c r="Y990" s="124">
        <f t="shared" si="161"/>
        <v>0</v>
      </c>
      <c r="Z990" s="124">
        <f t="shared" si="162"/>
        <v>0</v>
      </c>
      <c r="AA990" s="124">
        <f t="shared" si="163"/>
        <v>0</v>
      </c>
      <c r="AB990" s="124" t="str">
        <f t="shared" si="164"/>
        <v/>
      </c>
      <c r="AC990" s="124" t="str">
        <f t="shared" si="165"/>
        <v/>
      </c>
      <c r="AD990" s="124" t="str">
        <f t="shared" si="166"/>
        <v/>
      </c>
      <c r="AE990" s="124" t="str">
        <f t="shared" si="167"/>
        <v/>
      </c>
      <c r="AF990" s="97"/>
      <c r="AG990" s="97"/>
      <c r="AH990" s="97"/>
      <c r="AI990" s="97"/>
      <c r="AJ990" s="97"/>
      <c r="AK990" s="97"/>
      <c r="AM990" s="101">
        <v>1</v>
      </c>
    </row>
    <row r="991" spans="1:39" ht="15.75" customHeight="1" x14ac:dyDescent="0.25">
      <c r="A991" s="97" t="s">
        <v>202</v>
      </c>
      <c r="B991" s="97" t="s">
        <v>1542</v>
      </c>
      <c r="C991" s="97" t="s">
        <v>1543</v>
      </c>
      <c r="D991" s="97" t="s">
        <v>265</v>
      </c>
      <c r="E991" s="97" t="s">
        <v>266</v>
      </c>
      <c r="F991" s="122">
        <v>1</v>
      </c>
      <c r="G991" s="122">
        <v>3</v>
      </c>
      <c r="H991" s="122">
        <v>0</v>
      </c>
      <c r="I991" s="97" t="s">
        <v>1543</v>
      </c>
      <c r="J991" s="97"/>
      <c r="K991" s="97" t="s">
        <v>1544</v>
      </c>
      <c r="L991" s="97"/>
      <c r="M991" s="97" t="s">
        <v>1543</v>
      </c>
      <c r="N991" s="97" t="s">
        <v>1545</v>
      </c>
      <c r="O991" s="97" t="s">
        <v>1546</v>
      </c>
      <c r="P991" s="97" t="s">
        <v>1547</v>
      </c>
      <c r="Q991" s="97" t="s">
        <v>1464</v>
      </c>
      <c r="R991" s="124">
        <f t="shared" si="154"/>
        <v>0</v>
      </c>
      <c r="S991" s="124">
        <f t="shared" si="155"/>
        <v>0</v>
      </c>
      <c r="T991" s="124">
        <f t="shared" si="156"/>
        <v>0</v>
      </c>
      <c r="U991" s="124">
        <f t="shared" si="157"/>
        <v>1</v>
      </c>
      <c r="V991" s="124">
        <f t="shared" si="158"/>
        <v>0</v>
      </c>
      <c r="W991" s="124">
        <f t="shared" si="159"/>
        <v>0</v>
      </c>
      <c r="X991" s="124">
        <f t="shared" si="160"/>
        <v>0</v>
      </c>
      <c r="Y991" s="124">
        <f t="shared" si="161"/>
        <v>0</v>
      </c>
      <c r="Z991" s="124">
        <f t="shared" si="162"/>
        <v>0</v>
      </c>
      <c r="AA991" s="124">
        <f t="shared" si="163"/>
        <v>0</v>
      </c>
      <c r="AB991" s="124" t="str">
        <f t="shared" si="164"/>
        <v/>
      </c>
      <c r="AC991" s="124" t="str">
        <f t="shared" si="165"/>
        <v/>
      </c>
      <c r="AD991" s="124" t="str">
        <f t="shared" si="166"/>
        <v/>
      </c>
      <c r="AE991" s="124" t="str">
        <f t="shared" si="167"/>
        <v/>
      </c>
      <c r="AF991" s="97"/>
      <c r="AG991" s="97"/>
      <c r="AH991" s="97"/>
      <c r="AI991" s="97"/>
      <c r="AJ991" s="97"/>
      <c r="AK991" s="97"/>
      <c r="AM991" s="101">
        <v>1</v>
      </c>
    </row>
    <row r="992" spans="1:39" ht="15.75" customHeight="1" x14ac:dyDescent="0.25">
      <c r="A992" s="97" t="s">
        <v>202</v>
      </c>
      <c r="B992" s="97" t="s">
        <v>1548</v>
      </c>
      <c r="C992" s="97" t="s">
        <v>1549</v>
      </c>
      <c r="D992" s="97" t="s">
        <v>265</v>
      </c>
      <c r="E992" s="97" t="s">
        <v>266</v>
      </c>
      <c r="F992" s="122">
        <v>1</v>
      </c>
      <c r="G992" s="122">
        <v>3</v>
      </c>
      <c r="H992" s="122">
        <v>0</v>
      </c>
      <c r="I992" s="97" t="s">
        <v>1549</v>
      </c>
      <c r="J992" s="97"/>
      <c r="K992" s="97" t="s">
        <v>1550</v>
      </c>
      <c r="L992" s="97"/>
      <c r="M992" s="97" t="s">
        <v>1549</v>
      </c>
      <c r="N992" s="97" t="s">
        <v>1470</v>
      </c>
      <c r="O992" s="97" t="s">
        <v>1472</v>
      </c>
      <c r="P992" s="97" t="s">
        <v>1551</v>
      </c>
      <c r="Q992" s="97" t="s">
        <v>1473</v>
      </c>
      <c r="R992" s="124">
        <f t="shared" si="154"/>
        <v>0</v>
      </c>
      <c r="S992" s="124">
        <f t="shared" si="155"/>
        <v>0</v>
      </c>
      <c r="T992" s="124">
        <f t="shared" si="156"/>
        <v>0</v>
      </c>
      <c r="U992" s="124">
        <f t="shared" si="157"/>
        <v>0</v>
      </c>
      <c r="V992" s="124">
        <f t="shared" si="158"/>
        <v>0</v>
      </c>
      <c r="W992" s="124">
        <f t="shared" si="159"/>
        <v>0</v>
      </c>
      <c r="X992" s="124">
        <f t="shared" si="160"/>
        <v>0</v>
      </c>
      <c r="Y992" s="124">
        <f t="shared" si="161"/>
        <v>0</v>
      </c>
      <c r="Z992" s="124">
        <f t="shared" si="162"/>
        <v>0</v>
      </c>
      <c r="AA992" s="124">
        <f t="shared" si="163"/>
        <v>0</v>
      </c>
      <c r="AB992" s="124" t="str">
        <f t="shared" si="164"/>
        <v/>
      </c>
      <c r="AC992" s="124" t="str">
        <f t="shared" si="165"/>
        <v/>
      </c>
      <c r="AD992" s="124" t="str">
        <f t="shared" si="166"/>
        <v/>
      </c>
      <c r="AE992" s="124" t="str">
        <f t="shared" si="167"/>
        <v/>
      </c>
      <c r="AF992" s="97"/>
      <c r="AG992" s="97"/>
      <c r="AH992" s="97"/>
      <c r="AI992" s="97"/>
      <c r="AJ992" s="97"/>
      <c r="AK992" s="97"/>
      <c r="AM992" s="101">
        <v>1</v>
      </c>
    </row>
    <row r="993" spans="1:39" ht="15.75" customHeight="1" x14ac:dyDescent="0.25">
      <c r="A993" s="97" t="s">
        <v>202</v>
      </c>
      <c r="B993" s="97" t="s">
        <v>1552</v>
      </c>
      <c r="C993" s="97" t="s">
        <v>1553</v>
      </c>
      <c r="D993" s="97" t="s">
        <v>265</v>
      </c>
      <c r="E993" s="97" t="s">
        <v>266</v>
      </c>
      <c r="F993" s="122">
        <v>2</v>
      </c>
      <c r="G993" s="122">
        <v>2</v>
      </c>
      <c r="H993" s="122">
        <v>0</v>
      </c>
      <c r="I993" s="97" t="s">
        <v>1553</v>
      </c>
      <c r="J993" s="97"/>
      <c r="K993" s="97" t="s">
        <v>1554</v>
      </c>
      <c r="L993" s="97"/>
      <c r="M993" s="97" t="s">
        <v>1553</v>
      </c>
      <c r="N993" s="97" t="s">
        <v>1555</v>
      </c>
      <c r="O993" s="97" t="s">
        <v>1556</v>
      </c>
      <c r="P993" s="97"/>
      <c r="Q993" s="97"/>
      <c r="R993" s="124">
        <f t="shared" si="154"/>
        <v>0</v>
      </c>
      <c r="S993" s="124">
        <f t="shared" si="155"/>
        <v>0</v>
      </c>
      <c r="T993" s="124">
        <f t="shared" si="156"/>
        <v>0</v>
      </c>
      <c r="U993" s="124">
        <f t="shared" si="157"/>
        <v>1</v>
      </c>
      <c r="V993" s="124">
        <f t="shared" si="158"/>
        <v>0</v>
      </c>
      <c r="W993" s="124">
        <f t="shared" si="159"/>
        <v>1</v>
      </c>
      <c r="X993" s="124">
        <f t="shared" si="160"/>
        <v>0</v>
      </c>
      <c r="Y993" s="124">
        <f t="shared" si="161"/>
        <v>0</v>
      </c>
      <c r="Z993" s="124">
        <f t="shared" si="162"/>
        <v>0</v>
      </c>
      <c r="AA993" s="124">
        <f t="shared" si="163"/>
        <v>0</v>
      </c>
      <c r="AB993" s="124" t="str">
        <f t="shared" si="164"/>
        <v/>
      </c>
      <c r="AC993" s="124" t="str">
        <f t="shared" si="165"/>
        <v/>
      </c>
      <c r="AD993" s="124" t="str">
        <f t="shared" si="166"/>
        <v/>
      </c>
      <c r="AE993" s="124" t="str">
        <f t="shared" si="167"/>
        <v/>
      </c>
      <c r="AF993" s="97"/>
      <c r="AG993" s="97"/>
      <c r="AH993" s="97"/>
      <c r="AI993" s="97"/>
      <c r="AJ993" s="97"/>
      <c r="AK993" s="97"/>
      <c r="AM993" s="101">
        <v>1</v>
      </c>
    </row>
    <row r="994" spans="1:39" ht="15.75" customHeight="1" x14ac:dyDescent="0.25">
      <c r="A994" s="97" t="s">
        <v>202</v>
      </c>
      <c r="B994" s="97" t="s">
        <v>1557</v>
      </c>
      <c r="C994" s="97" t="s">
        <v>1558</v>
      </c>
      <c r="D994" s="97" t="s">
        <v>265</v>
      </c>
      <c r="E994" s="97" t="s">
        <v>266</v>
      </c>
      <c r="F994" s="122">
        <v>2</v>
      </c>
      <c r="G994" s="122">
        <v>2</v>
      </c>
      <c r="H994" s="122">
        <v>0</v>
      </c>
      <c r="I994" s="97" t="s">
        <v>1558</v>
      </c>
      <c r="J994" s="97"/>
      <c r="K994" s="97" t="s">
        <v>1559</v>
      </c>
      <c r="L994" s="97"/>
      <c r="M994" s="97" t="s">
        <v>1558</v>
      </c>
      <c r="N994" s="97" t="s">
        <v>1560</v>
      </c>
      <c r="O994" s="97" t="s">
        <v>277</v>
      </c>
      <c r="P994" s="97" t="s">
        <v>278</v>
      </c>
      <c r="Q994" s="97"/>
      <c r="R994" s="124">
        <f t="shared" si="154"/>
        <v>0</v>
      </c>
      <c r="S994" s="124">
        <f t="shared" si="155"/>
        <v>0</v>
      </c>
      <c r="T994" s="124">
        <f t="shared" si="156"/>
        <v>1</v>
      </c>
      <c r="U994" s="124">
        <f t="shared" si="157"/>
        <v>1</v>
      </c>
      <c r="V994" s="124">
        <f t="shared" si="158"/>
        <v>0</v>
      </c>
      <c r="W994" s="124">
        <f t="shared" si="159"/>
        <v>0</v>
      </c>
      <c r="X994" s="124">
        <f t="shared" si="160"/>
        <v>0</v>
      </c>
      <c r="Y994" s="124">
        <f t="shared" si="161"/>
        <v>0</v>
      </c>
      <c r="Z994" s="124">
        <f t="shared" si="162"/>
        <v>0</v>
      </c>
      <c r="AA994" s="124">
        <f t="shared" si="163"/>
        <v>0</v>
      </c>
      <c r="AB994" s="124" t="str">
        <f t="shared" si="164"/>
        <v/>
      </c>
      <c r="AC994" s="124" t="str">
        <f t="shared" si="165"/>
        <v/>
      </c>
      <c r="AD994" s="124" t="str">
        <f t="shared" si="166"/>
        <v/>
      </c>
      <c r="AE994" s="124" t="str">
        <f t="shared" si="167"/>
        <v/>
      </c>
      <c r="AF994" s="97"/>
      <c r="AG994" s="97"/>
      <c r="AH994" s="97"/>
      <c r="AI994" s="97"/>
      <c r="AJ994" s="97"/>
      <c r="AK994" s="97"/>
      <c r="AM994" s="101">
        <v>1</v>
      </c>
    </row>
    <row r="995" spans="1:39" ht="15.75" customHeight="1" x14ac:dyDescent="0.25">
      <c r="A995" s="97" t="s">
        <v>202</v>
      </c>
      <c r="B995" s="97" t="s">
        <v>1561</v>
      </c>
      <c r="C995" s="97" t="s">
        <v>1562</v>
      </c>
      <c r="D995" s="97" t="s">
        <v>265</v>
      </c>
      <c r="E995" s="97" t="s">
        <v>266</v>
      </c>
      <c r="F995" s="122">
        <v>3</v>
      </c>
      <c r="G995" s="122">
        <v>2</v>
      </c>
      <c r="H995" s="122">
        <v>0</v>
      </c>
      <c r="I995" s="97" t="s">
        <v>1562</v>
      </c>
      <c r="J995" s="97"/>
      <c r="K995" s="97" t="s">
        <v>1563</v>
      </c>
      <c r="L995" s="97"/>
      <c r="M995" s="97" t="s">
        <v>1562</v>
      </c>
      <c r="N995" s="97" t="s">
        <v>1564</v>
      </c>
      <c r="O995" s="97" t="s">
        <v>1565</v>
      </c>
      <c r="P995" s="97"/>
      <c r="Q995" s="97"/>
      <c r="R995" s="124">
        <f t="shared" si="154"/>
        <v>0</v>
      </c>
      <c r="S995" s="124">
        <f t="shared" si="155"/>
        <v>0</v>
      </c>
      <c r="T995" s="124">
        <f t="shared" si="156"/>
        <v>0</v>
      </c>
      <c r="U995" s="124">
        <f t="shared" si="157"/>
        <v>0</v>
      </c>
      <c r="V995" s="124">
        <f t="shared" si="158"/>
        <v>0</v>
      </c>
      <c r="W995" s="124">
        <f t="shared" si="159"/>
        <v>0</v>
      </c>
      <c r="X995" s="124">
        <f t="shared" si="160"/>
        <v>0</v>
      </c>
      <c r="Y995" s="124">
        <f t="shared" si="161"/>
        <v>0</v>
      </c>
      <c r="Z995" s="124">
        <f t="shared" si="162"/>
        <v>0</v>
      </c>
      <c r="AA995" s="124">
        <f t="shared" si="163"/>
        <v>0</v>
      </c>
      <c r="AB995" s="124" t="str">
        <f t="shared" si="164"/>
        <v/>
      </c>
      <c r="AC995" s="124" t="str">
        <f t="shared" si="165"/>
        <v/>
      </c>
      <c r="AD995" s="124" t="str">
        <f t="shared" si="166"/>
        <v/>
      </c>
      <c r="AE995" s="124" t="str">
        <f t="shared" si="167"/>
        <v/>
      </c>
      <c r="AF995" s="97"/>
      <c r="AG995" s="97"/>
      <c r="AH995" s="97"/>
      <c r="AI995" s="97"/>
      <c r="AJ995" s="97"/>
      <c r="AK995" s="97"/>
      <c r="AM995" s="101">
        <v>1</v>
      </c>
    </row>
    <row r="996" spans="1:39" ht="15.75" customHeight="1" x14ac:dyDescent="0.25">
      <c r="A996" s="97" t="s">
        <v>202</v>
      </c>
      <c r="B996" s="97" t="s">
        <v>1566</v>
      </c>
      <c r="C996" s="97" t="s">
        <v>1567</v>
      </c>
      <c r="D996" s="97" t="s">
        <v>301</v>
      </c>
      <c r="E996" s="97" t="s">
        <v>266</v>
      </c>
      <c r="F996" s="122">
        <v>1</v>
      </c>
      <c r="G996" s="122">
        <v>0</v>
      </c>
      <c r="H996" s="122">
        <v>3</v>
      </c>
      <c r="I996" s="97"/>
      <c r="J996" s="97" t="s">
        <v>1567</v>
      </c>
      <c r="K996" s="97"/>
      <c r="L996" s="97" t="s">
        <v>1568</v>
      </c>
      <c r="M996" s="97" t="s">
        <v>1567</v>
      </c>
      <c r="N996" s="97" t="s">
        <v>1545</v>
      </c>
      <c r="O996" s="97" t="s">
        <v>1546</v>
      </c>
      <c r="P996" s="97" t="s">
        <v>324</v>
      </c>
      <c r="Q996" s="97" t="s">
        <v>1464</v>
      </c>
      <c r="R996" s="124">
        <f t="shared" si="154"/>
        <v>0</v>
      </c>
      <c r="S996" s="124">
        <f t="shared" si="155"/>
        <v>0</v>
      </c>
      <c r="T996" s="124">
        <f t="shared" si="156"/>
        <v>0</v>
      </c>
      <c r="U996" s="124">
        <f t="shared" si="157"/>
        <v>1</v>
      </c>
      <c r="V996" s="124">
        <f t="shared" si="158"/>
        <v>0</v>
      </c>
      <c r="W996" s="124">
        <f t="shared" si="159"/>
        <v>0</v>
      </c>
      <c r="X996" s="124">
        <f t="shared" si="160"/>
        <v>0</v>
      </c>
      <c r="Y996" s="124">
        <f t="shared" si="161"/>
        <v>0</v>
      </c>
      <c r="Z996" s="124">
        <f t="shared" si="162"/>
        <v>0</v>
      </c>
      <c r="AA996" s="124">
        <f t="shared" si="163"/>
        <v>0</v>
      </c>
      <c r="AB996" s="124" t="str">
        <f t="shared" si="164"/>
        <v/>
      </c>
      <c r="AC996" s="124" t="str">
        <f t="shared" si="165"/>
        <v/>
      </c>
      <c r="AD996" s="124" t="str">
        <f t="shared" si="166"/>
        <v/>
      </c>
      <c r="AE996" s="124" t="str">
        <f t="shared" si="167"/>
        <v/>
      </c>
      <c r="AF996" s="97"/>
      <c r="AG996" s="97"/>
      <c r="AH996" s="97"/>
      <c r="AI996" s="97"/>
      <c r="AJ996" s="97"/>
      <c r="AK996" s="97"/>
      <c r="AM996" s="101">
        <v>1</v>
      </c>
    </row>
    <row r="997" spans="1:39" ht="15.75" customHeight="1" x14ac:dyDescent="0.25">
      <c r="A997" s="97" t="s">
        <v>202</v>
      </c>
      <c r="B997" s="97" t="s">
        <v>1569</v>
      </c>
      <c r="C997" s="97" t="s">
        <v>1570</v>
      </c>
      <c r="D997" s="97" t="s">
        <v>301</v>
      </c>
      <c r="E997" s="97" t="s">
        <v>266</v>
      </c>
      <c r="F997" s="122">
        <v>1</v>
      </c>
      <c r="G997" s="122">
        <v>0</v>
      </c>
      <c r="H997" s="122">
        <v>3</v>
      </c>
      <c r="I997" s="97"/>
      <c r="J997" s="97" t="s">
        <v>1570</v>
      </c>
      <c r="K997" s="97"/>
      <c r="L997" s="97" t="s">
        <v>1571</v>
      </c>
      <c r="M997" s="97" t="s">
        <v>1570</v>
      </c>
      <c r="N997" s="97" t="s">
        <v>1494</v>
      </c>
      <c r="O997" s="97" t="s">
        <v>1572</v>
      </c>
      <c r="P997" s="97" t="s">
        <v>1573</v>
      </c>
      <c r="Q997" s="97"/>
      <c r="R997" s="124">
        <f t="shared" si="154"/>
        <v>0</v>
      </c>
      <c r="S997" s="124">
        <f t="shared" si="155"/>
        <v>0</v>
      </c>
      <c r="T997" s="124">
        <f t="shared" si="156"/>
        <v>0</v>
      </c>
      <c r="U997" s="124">
        <f t="shared" si="157"/>
        <v>0</v>
      </c>
      <c r="V997" s="124">
        <f t="shared" si="158"/>
        <v>0</v>
      </c>
      <c r="W997" s="124">
        <f t="shared" si="159"/>
        <v>0</v>
      </c>
      <c r="X997" s="124">
        <f t="shared" si="160"/>
        <v>0</v>
      </c>
      <c r="Y997" s="124">
        <f t="shared" si="161"/>
        <v>0</v>
      </c>
      <c r="Z997" s="124">
        <f t="shared" si="162"/>
        <v>0</v>
      </c>
      <c r="AA997" s="124">
        <f t="shared" si="163"/>
        <v>0</v>
      </c>
      <c r="AB997" s="124" t="str">
        <f t="shared" si="164"/>
        <v/>
      </c>
      <c r="AC997" s="124" t="str">
        <f t="shared" si="165"/>
        <v/>
      </c>
      <c r="AD997" s="124" t="str">
        <f t="shared" si="166"/>
        <v/>
      </c>
      <c r="AE997" s="124" t="str">
        <f t="shared" si="167"/>
        <v/>
      </c>
      <c r="AF997" s="97"/>
      <c r="AG997" s="97"/>
      <c r="AH997" s="97"/>
      <c r="AI997" s="97"/>
      <c r="AJ997" s="97"/>
      <c r="AK997" s="97"/>
      <c r="AM997" s="101">
        <v>1</v>
      </c>
    </row>
    <row r="998" spans="1:39" ht="15.75" customHeight="1" x14ac:dyDescent="0.25">
      <c r="A998" s="97" t="s">
        <v>202</v>
      </c>
      <c r="B998" s="97" t="s">
        <v>1574</v>
      </c>
      <c r="C998" s="97" t="s">
        <v>1553</v>
      </c>
      <c r="D998" s="97" t="s">
        <v>301</v>
      </c>
      <c r="E998" s="97" t="s">
        <v>266</v>
      </c>
      <c r="F998" s="122">
        <v>2</v>
      </c>
      <c r="G998" s="122">
        <v>0</v>
      </c>
      <c r="H998" s="122">
        <v>2</v>
      </c>
      <c r="I998" s="97"/>
      <c r="J998" s="97" t="s">
        <v>1553</v>
      </c>
      <c r="K998" s="97"/>
      <c r="L998" s="97" t="s">
        <v>1575</v>
      </c>
      <c r="M998" s="97" t="s">
        <v>1553</v>
      </c>
      <c r="N998" s="97" t="s">
        <v>1555</v>
      </c>
      <c r="O998" s="97" t="s">
        <v>1556</v>
      </c>
      <c r="P998" s="97"/>
      <c r="Q998" s="97"/>
      <c r="R998" s="124">
        <f t="shared" si="154"/>
        <v>0</v>
      </c>
      <c r="S998" s="124">
        <f t="shared" si="155"/>
        <v>0</v>
      </c>
      <c r="T998" s="124">
        <f t="shared" si="156"/>
        <v>0</v>
      </c>
      <c r="U998" s="124">
        <f t="shared" si="157"/>
        <v>1</v>
      </c>
      <c r="V998" s="124">
        <f t="shared" si="158"/>
        <v>0</v>
      </c>
      <c r="W998" s="124">
        <f t="shared" si="159"/>
        <v>1</v>
      </c>
      <c r="X998" s="124">
        <f t="shared" si="160"/>
        <v>0</v>
      </c>
      <c r="Y998" s="124">
        <f t="shared" si="161"/>
        <v>0</v>
      </c>
      <c r="Z998" s="124">
        <f t="shared" si="162"/>
        <v>0</v>
      </c>
      <c r="AA998" s="124">
        <f t="shared" si="163"/>
        <v>0</v>
      </c>
      <c r="AB998" s="124" t="str">
        <f t="shared" si="164"/>
        <v/>
      </c>
      <c r="AC998" s="124" t="str">
        <f t="shared" si="165"/>
        <v/>
      </c>
      <c r="AD998" s="124" t="str">
        <f t="shared" si="166"/>
        <v/>
      </c>
      <c r="AE998" s="124" t="str">
        <f t="shared" si="167"/>
        <v/>
      </c>
      <c r="AF998" s="97"/>
      <c r="AG998" s="97"/>
      <c r="AH998" s="97"/>
      <c r="AI998" s="97"/>
      <c r="AJ998" s="97"/>
      <c r="AK998" s="97"/>
      <c r="AM998" s="101">
        <v>1</v>
      </c>
    </row>
    <row r="999" spans="1:39" ht="15.75" customHeight="1" x14ac:dyDescent="0.25">
      <c r="A999" s="97" t="s">
        <v>202</v>
      </c>
      <c r="B999" s="97" t="s">
        <v>1576</v>
      </c>
      <c r="C999" s="97" t="s">
        <v>1577</v>
      </c>
      <c r="D999" s="97" t="s">
        <v>301</v>
      </c>
      <c r="E999" s="97" t="s">
        <v>266</v>
      </c>
      <c r="F999" s="122">
        <v>2</v>
      </c>
      <c r="G999" s="122">
        <v>0</v>
      </c>
      <c r="H999" s="122">
        <v>2</v>
      </c>
      <c r="I999" s="97"/>
      <c r="J999" s="97" t="s">
        <v>1577</v>
      </c>
      <c r="K999" s="97"/>
      <c r="L999" s="97" t="s">
        <v>1578</v>
      </c>
      <c r="M999" s="97" t="s">
        <v>1577</v>
      </c>
      <c r="N999" s="97" t="s">
        <v>277</v>
      </c>
      <c r="O999" s="97" t="s">
        <v>278</v>
      </c>
      <c r="P999" s="97"/>
      <c r="Q999" s="97"/>
      <c r="R999" s="124">
        <f t="shared" si="154"/>
        <v>0</v>
      </c>
      <c r="S999" s="124">
        <f t="shared" si="155"/>
        <v>0</v>
      </c>
      <c r="T999" s="124">
        <f t="shared" si="156"/>
        <v>1</v>
      </c>
      <c r="U999" s="124">
        <f t="shared" si="157"/>
        <v>1</v>
      </c>
      <c r="V999" s="124">
        <f t="shared" si="158"/>
        <v>0</v>
      </c>
      <c r="W999" s="124">
        <f t="shared" si="159"/>
        <v>0</v>
      </c>
      <c r="X999" s="124">
        <f t="shared" si="160"/>
        <v>0</v>
      </c>
      <c r="Y999" s="124">
        <f t="shared" si="161"/>
        <v>0</v>
      </c>
      <c r="Z999" s="124">
        <f t="shared" si="162"/>
        <v>0</v>
      </c>
      <c r="AA999" s="124">
        <f t="shared" si="163"/>
        <v>0</v>
      </c>
      <c r="AB999" s="124" t="str">
        <f t="shared" si="164"/>
        <v/>
      </c>
      <c r="AC999" s="124" t="str">
        <f t="shared" si="165"/>
        <v/>
      </c>
      <c r="AD999" s="124" t="str">
        <f t="shared" si="166"/>
        <v/>
      </c>
      <c r="AE999" s="124" t="str">
        <f t="shared" si="167"/>
        <v/>
      </c>
      <c r="AF999" s="97"/>
      <c r="AG999" s="97"/>
      <c r="AH999" s="97"/>
      <c r="AI999" s="97"/>
      <c r="AJ999" s="97"/>
      <c r="AK999" s="97"/>
      <c r="AM999" s="101">
        <v>1</v>
      </c>
    </row>
    <row r="1000" spans="1:39" ht="15.75" customHeight="1" x14ac:dyDescent="0.25">
      <c r="A1000" s="97" t="s">
        <v>202</v>
      </c>
      <c r="B1000" s="97" t="s">
        <v>1579</v>
      </c>
      <c r="C1000" s="97" t="s">
        <v>1580</v>
      </c>
      <c r="D1000" s="97" t="s">
        <v>301</v>
      </c>
      <c r="E1000" s="97" t="s">
        <v>266</v>
      </c>
      <c r="F1000" s="122">
        <v>3</v>
      </c>
      <c r="G1000" s="122">
        <v>0</v>
      </c>
      <c r="H1000" s="122">
        <v>2</v>
      </c>
      <c r="I1000" s="97"/>
      <c r="J1000" s="97" t="s">
        <v>1580</v>
      </c>
      <c r="K1000" s="97"/>
      <c r="L1000" s="97" t="s">
        <v>1581</v>
      </c>
      <c r="M1000" s="97" t="s">
        <v>1580</v>
      </c>
      <c r="N1000" s="97" t="s">
        <v>1582</v>
      </c>
      <c r="O1000" s="97" t="s">
        <v>1583</v>
      </c>
      <c r="P1000" s="97"/>
      <c r="Q1000" s="97"/>
      <c r="R1000" s="124">
        <f t="shared" si="154"/>
        <v>0</v>
      </c>
      <c r="S1000" s="124">
        <f t="shared" si="155"/>
        <v>0</v>
      </c>
      <c r="T1000" s="124">
        <f t="shared" si="156"/>
        <v>0</v>
      </c>
      <c r="U1000" s="124">
        <f t="shared" si="157"/>
        <v>0</v>
      </c>
      <c r="V1000" s="124">
        <f t="shared" si="158"/>
        <v>0</v>
      </c>
      <c r="W1000" s="124">
        <f t="shared" si="159"/>
        <v>0</v>
      </c>
      <c r="X1000" s="124">
        <f t="shared" si="160"/>
        <v>0</v>
      </c>
      <c r="Y1000" s="124">
        <f t="shared" si="161"/>
        <v>0</v>
      </c>
      <c r="Z1000" s="124">
        <f t="shared" si="162"/>
        <v>0</v>
      </c>
      <c r="AA1000" s="124">
        <f t="shared" si="163"/>
        <v>0</v>
      </c>
      <c r="AB1000" s="124" t="str">
        <f t="shared" si="164"/>
        <v/>
      </c>
      <c r="AC1000" s="124" t="str">
        <f t="shared" si="165"/>
        <v/>
      </c>
      <c r="AD1000" s="124" t="str">
        <f t="shared" si="166"/>
        <v/>
      </c>
      <c r="AE1000" s="124" t="str">
        <f t="shared" si="167"/>
        <v/>
      </c>
      <c r="AF1000" s="97"/>
      <c r="AG1000" s="97"/>
      <c r="AH1000" s="97"/>
      <c r="AI1000" s="97"/>
      <c r="AJ1000" s="97"/>
      <c r="AK1000" s="97"/>
      <c r="AM1000" s="101">
        <v>1</v>
      </c>
    </row>
    <row r="1001" spans="1:39" ht="15.75" customHeight="1" x14ac:dyDescent="0.25">
      <c r="A1001" s="97" t="s">
        <v>205</v>
      </c>
      <c r="B1001" s="97" t="s">
        <v>1584</v>
      </c>
      <c r="C1001" s="97" t="s">
        <v>1543</v>
      </c>
      <c r="D1001" s="97" t="s">
        <v>265</v>
      </c>
      <c r="E1001" s="97" t="s">
        <v>266</v>
      </c>
      <c r="F1001" s="122">
        <v>1</v>
      </c>
      <c r="G1001" s="122">
        <v>3</v>
      </c>
      <c r="H1001" s="122">
        <v>0</v>
      </c>
      <c r="I1001" s="97" t="s">
        <v>1543</v>
      </c>
      <c r="J1001" s="97"/>
      <c r="K1001" s="97" t="s">
        <v>1544</v>
      </c>
      <c r="L1001" s="97"/>
      <c r="M1001" s="97" t="s">
        <v>1543</v>
      </c>
      <c r="N1001" s="97" t="s">
        <v>1545</v>
      </c>
      <c r="O1001" s="97" t="s">
        <v>1546</v>
      </c>
      <c r="P1001" s="97" t="s">
        <v>1547</v>
      </c>
      <c r="Q1001" s="97" t="s">
        <v>1464</v>
      </c>
      <c r="R1001" s="124">
        <f t="shared" si="154"/>
        <v>0</v>
      </c>
      <c r="S1001" s="124">
        <f t="shared" si="155"/>
        <v>0</v>
      </c>
      <c r="T1001" s="124">
        <f t="shared" si="156"/>
        <v>0</v>
      </c>
      <c r="U1001" s="124">
        <f t="shared" si="157"/>
        <v>1</v>
      </c>
      <c r="V1001" s="124">
        <f t="shared" si="158"/>
        <v>0</v>
      </c>
      <c r="W1001" s="124">
        <f t="shared" si="159"/>
        <v>0</v>
      </c>
      <c r="X1001" s="124">
        <f t="shared" si="160"/>
        <v>0</v>
      </c>
      <c r="Y1001" s="124">
        <f t="shared" si="161"/>
        <v>0</v>
      </c>
      <c r="Z1001" s="124">
        <f t="shared" si="162"/>
        <v>0</v>
      </c>
      <c r="AA1001" s="124">
        <f t="shared" si="163"/>
        <v>0</v>
      </c>
      <c r="AB1001" s="124" t="str">
        <f t="shared" si="164"/>
        <v/>
      </c>
      <c r="AC1001" s="124" t="str">
        <f t="shared" si="165"/>
        <v/>
      </c>
      <c r="AD1001" s="124" t="str">
        <f t="shared" si="166"/>
        <v/>
      </c>
      <c r="AE1001" s="124" t="str">
        <f t="shared" si="167"/>
        <v/>
      </c>
      <c r="AF1001" s="97"/>
      <c r="AG1001" s="97"/>
      <c r="AH1001" s="97"/>
      <c r="AI1001" s="97"/>
      <c r="AJ1001" s="97"/>
      <c r="AK1001" s="97"/>
      <c r="AM1001" s="101">
        <v>1</v>
      </c>
    </row>
    <row r="1002" spans="1:39" ht="15.75" customHeight="1" x14ac:dyDescent="0.25">
      <c r="A1002" s="97" t="s">
        <v>205</v>
      </c>
      <c r="B1002" s="97" t="s">
        <v>1585</v>
      </c>
      <c r="C1002" s="97" t="s">
        <v>1549</v>
      </c>
      <c r="D1002" s="97" t="s">
        <v>265</v>
      </c>
      <c r="E1002" s="97" t="s">
        <v>266</v>
      </c>
      <c r="F1002" s="122">
        <v>1</v>
      </c>
      <c r="G1002" s="122">
        <v>3</v>
      </c>
      <c r="H1002" s="122">
        <v>0</v>
      </c>
      <c r="I1002" s="97" t="s">
        <v>1549</v>
      </c>
      <c r="J1002" s="97"/>
      <c r="K1002" s="97" t="s">
        <v>1550</v>
      </c>
      <c r="L1002" s="97"/>
      <c r="M1002" s="97" t="s">
        <v>1549</v>
      </c>
      <c r="N1002" s="97" t="s">
        <v>1470</v>
      </c>
      <c r="O1002" s="97" t="s">
        <v>1472</v>
      </c>
      <c r="P1002" s="97" t="s">
        <v>1551</v>
      </c>
      <c r="Q1002" s="97" t="s">
        <v>1473</v>
      </c>
      <c r="R1002" s="124">
        <f t="shared" si="154"/>
        <v>0</v>
      </c>
      <c r="S1002" s="124">
        <f t="shared" si="155"/>
        <v>0</v>
      </c>
      <c r="T1002" s="124">
        <f t="shared" si="156"/>
        <v>0</v>
      </c>
      <c r="U1002" s="124">
        <f t="shared" si="157"/>
        <v>0</v>
      </c>
      <c r="V1002" s="124">
        <f t="shared" si="158"/>
        <v>0</v>
      </c>
      <c r="W1002" s="124">
        <f t="shared" si="159"/>
        <v>0</v>
      </c>
      <c r="X1002" s="124">
        <f t="shared" si="160"/>
        <v>0</v>
      </c>
      <c r="Y1002" s="124">
        <f t="shared" si="161"/>
        <v>0</v>
      </c>
      <c r="Z1002" s="124">
        <f t="shared" si="162"/>
        <v>0</v>
      </c>
      <c r="AA1002" s="124">
        <f t="shared" si="163"/>
        <v>0</v>
      </c>
      <c r="AB1002" s="124" t="str">
        <f t="shared" si="164"/>
        <v/>
      </c>
      <c r="AC1002" s="124" t="str">
        <f t="shared" si="165"/>
        <v/>
      </c>
      <c r="AD1002" s="124" t="str">
        <f t="shared" si="166"/>
        <v/>
      </c>
      <c r="AE1002" s="124" t="str">
        <f t="shared" si="167"/>
        <v/>
      </c>
      <c r="AF1002" s="97"/>
      <c r="AG1002" s="97"/>
      <c r="AH1002" s="97"/>
      <c r="AI1002" s="97"/>
      <c r="AJ1002" s="97"/>
      <c r="AK1002" s="97"/>
      <c r="AM1002" s="101">
        <v>1</v>
      </c>
    </row>
    <row r="1003" spans="1:39" ht="15.75" customHeight="1" x14ac:dyDescent="0.25">
      <c r="A1003" s="97" t="s">
        <v>205</v>
      </c>
      <c r="B1003" s="97" t="s">
        <v>1586</v>
      </c>
      <c r="C1003" s="97" t="s">
        <v>1553</v>
      </c>
      <c r="D1003" s="97" t="s">
        <v>265</v>
      </c>
      <c r="E1003" s="97" t="s">
        <v>266</v>
      </c>
      <c r="F1003" s="122">
        <v>2</v>
      </c>
      <c r="G1003" s="122">
        <v>2</v>
      </c>
      <c r="H1003" s="122">
        <v>0</v>
      </c>
      <c r="I1003" s="97" t="s">
        <v>1553</v>
      </c>
      <c r="J1003" s="97"/>
      <c r="K1003" s="97" t="s">
        <v>1554</v>
      </c>
      <c r="L1003" s="97"/>
      <c r="M1003" s="97" t="s">
        <v>1553</v>
      </c>
      <c r="N1003" s="97" t="s">
        <v>1555</v>
      </c>
      <c r="O1003" s="97" t="s">
        <v>1556</v>
      </c>
      <c r="P1003" s="97"/>
      <c r="Q1003" s="97"/>
      <c r="R1003" s="124">
        <f t="shared" si="154"/>
        <v>0</v>
      </c>
      <c r="S1003" s="124">
        <f t="shared" si="155"/>
        <v>0</v>
      </c>
      <c r="T1003" s="124">
        <f t="shared" si="156"/>
        <v>0</v>
      </c>
      <c r="U1003" s="124">
        <f t="shared" si="157"/>
        <v>1</v>
      </c>
      <c r="V1003" s="124">
        <f t="shared" si="158"/>
        <v>0</v>
      </c>
      <c r="W1003" s="124">
        <f t="shared" si="159"/>
        <v>1</v>
      </c>
      <c r="X1003" s="124">
        <f t="shared" si="160"/>
        <v>0</v>
      </c>
      <c r="Y1003" s="124">
        <f t="shared" si="161"/>
        <v>0</v>
      </c>
      <c r="Z1003" s="124">
        <f t="shared" si="162"/>
        <v>0</v>
      </c>
      <c r="AA1003" s="124">
        <f t="shared" si="163"/>
        <v>0</v>
      </c>
      <c r="AB1003" s="124" t="str">
        <f t="shared" si="164"/>
        <v/>
      </c>
      <c r="AC1003" s="124" t="str">
        <f t="shared" si="165"/>
        <v/>
      </c>
      <c r="AD1003" s="124" t="str">
        <f t="shared" si="166"/>
        <v/>
      </c>
      <c r="AE1003" s="124" t="str">
        <f t="shared" si="167"/>
        <v/>
      </c>
      <c r="AF1003" s="97"/>
      <c r="AG1003" s="97"/>
      <c r="AH1003" s="97"/>
      <c r="AI1003" s="97"/>
      <c r="AJ1003" s="97"/>
      <c r="AK1003" s="97"/>
      <c r="AM1003" s="101">
        <v>1</v>
      </c>
    </row>
    <row r="1004" spans="1:39" ht="15.75" customHeight="1" x14ac:dyDescent="0.25">
      <c r="A1004" s="97" t="s">
        <v>205</v>
      </c>
      <c r="B1004" s="97" t="s">
        <v>1587</v>
      </c>
      <c r="C1004" s="97" t="s">
        <v>1558</v>
      </c>
      <c r="D1004" s="97" t="s">
        <v>265</v>
      </c>
      <c r="E1004" s="97" t="s">
        <v>266</v>
      </c>
      <c r="F1004" s="122">
        <v>2</v>
      </c>
      <c r="G1004" s="122">
        <v>2</v>
      </c>
      <c r="H1004" s="122">
        <v>0</v>
      </c>
      <c r="I1004" s="97" t="s">
        <v>1558</v>
      </c>
      <c r="J1004" s="97"/>
      <c r="K1004" s="97" t="s">
        <v>1559</v>
      </c>
      <c r="L1004" s="97"/>
      <c r="M1004" s="97" t="s">
        <v>1558</v>
      </c>
      <c r="N1004" s="97" t="s">
        <v>1560</v>
      </c>
      <c r="O1004" s="97" t="s">
        <v>277</v>
      </c>
      <c r="P1004" s="97" t="s">
        <v>278</v>
      </c>
      <c r="Q1004" s="97"/>
      <c r="R1004" s="124">
        <f t="shared" si="154"/>
        <v>0</v>
      </c>
      <c r="S1004" s="124">
        <f t="shared" si="155"/>
        <v>0</v>
      </c>
      <c r="T1004" s="124">
        <f t="shared" si="156"/>
        <v>1</v>
      </c>
      <c r="U1004" s="124">
        <f t="shared" si="157"/>
        <v>1</v>
      </c>
      <c r="V1004" s="124">
        <f t="shared" si="158"/>
        <v>0</v>
      </c>
      <c r="W1004" s="124">
        <f t="shared" si="159"/>
        <v>0</v>
      </c>
      <c r="X1004" s="124">
        <f t="shared" si="160"/>
        <v>0</v>
      </c>
      <c r="Y1004" s="124">
        <f t="shared" si="161"/>
        <v>0</v>
      </c>
      <c r="Z1004" s="124">
        <f t="shared" si="162"/>
        <v>0</v>
      </c>
      <c r="AA1004" s="124">
        <f t="shared" si="163"/>
        <v>0</v>
      </c>
      <c r="AB1004" s="124" t="str">
        <f t="shared" si="164"/>
        <v/>
      </c>
      <c r="AC1004" s="124" t="str">
        <f t="shared" si="165"/>
        <v/>
      </c>
      <c r="AD1004" s="124" t="str">
        <f t="shared" si="166"/>
        <v/>
      </c>
      <c r="AE1004" s="124" t="str">
        <f t="shared" si="167"/>
        <v/>
      </c>
      <c r="AF1004" s="97"/>
      <c r="AG1004" s="97"/>
      <c r="AH1004" s="97"/>
      <c r="AI1004" s="97"/>
      <c r="AJ1004" s="97"/>
      <c r="AK1004" s="97"/>
      <c r="AM1004" s="101">
        <v>1</v>
      </c>
    </row>
    <row r="1005" spans="1:39" ht="15.75" customHeight="1" x14ac:dyDescent="0.25">
      <c r="A1005" s="97" t="s">
        <v>205</v>
      </c>
      <c r="B1005" s="97" t="s">
        <v>1588</v>
      </c>
      <c r="C1005" s="97" t="s">
        <v>1562</v>
      </c>
      <c r="D1005" s="97" t="s">
        <v>265</v>
      </c>
      <c r="E1005" s="97" t="s">
        <v>266</v>
      </c>
      <c r="F1005" s="122">
        <v>3</v>
      </c>
      <c r="G1005" s="122">
        <v>2</v>
      </c>
      <c r="H1005" s="122">
        <v>0</v>
      </c>
      <c r="I1005" s="97" t="s">
        <v>1562</v>
      </c>
      <c r="J1005" s="97"/>
      <c r="K1005" s="97" t="s">
        <v>1563</v>
      </c>
      <c r="L1005" s="97"/>
      <c r="M1005" s="97" t="s">
        <v>1562</v>
      </c>
      <c r="N1005" s="97" t="s">
        <v>1564</v>
      </c>
      <c r="O1005" s="97" t="s">
        <v>1565</v>
      </c>
      <c r="P1005" s="97"/>
      <c r="Q1005" s="97"/>
      <c r="R1005" s="124">
        <f t="shared" si="154"/>
        <v>0</v>
      </c>
      <c r="S1005" s="124">
        <f t="shared" si="155"/>
        <v>0</v>
      </c>
      <c r="T1005" s="124">
        <f t="shared" si="156"/>
        <v>0</v>
      </c>
      <c r="U1005" s="124">
        <f t="shared" si="157"/>
        <v>0</v>
      </c>
      <c r="V1005" s="124">
        <f t="shared" si="158"/>
        <v>0</v>
      </c>
      <c r="W1005" s="124">
        <f t="shared" si="159"/>
        <v>0</v>
      </c>
      <c r="X1005" s="124">
        <f t="shared" si="160"/>
        <v>0</v>
      </c>
      <c r="Y1005" s="124">
        <f t="shared" si="161"/>
        <v>0</v>
      </c>
      <c r="Z1005" s="124">
        <f t="shared" si="162"/>
        <v>0</v>
      </c>
      <c r="AA1005" s="124">
        <f t="shared" si="163"/>
        <v>0</v>
      </c>
      <c r="AB1005" s="124" t="str">
        <f t="shared" si="164"/>
        <v/>
      </c>
      <c r="AC1005" s="124" t="str">
        <f t="shared" si="165"/>
        <v/>
      </c>
      <c r="AD1005" s="124" t="str">
        <f t="shared" si="166"/>
        <v/>
      </c>
      <c r="AE1005" s="124" t="str">
        <f t="shared" si="167"/>
        <v/>
      </c>
      <c r="AF1005" s="97"/>
      <c r="AG1005" s="97"/>
      <c r="AH1005" s="97"/>
      <c r="AI1005" s="97"/>
      <c r="AJ1005" s="97"/>
      <c r="AK1005" s="97"/>
      <c r="AM1005" s="101">
        <v>1</v>
      </c>
    </row>
    <row r="1006" spans="1:39" ht="15.75" customHeight="1" x14ac:dyDescent="0.25">
      <c r="A1006" s="97" t="s">
        <v>205</v>
      </c>
      <c r="B1006" s="97" t="s">
        <v>1589</v>
      </c>
      <c r="C1006" s="97" t="s">
        <v>1567</v>
      </c>
      <c r="D1006" s="97" t="s">
        <v>301</v>
      </c>
      <c r="E1006" s="97" t="s">
        <v>266</v>
      </c>
      <c r="F1006" s="122">
        <v>1</v>
      </c>
      <c r="G1006" s="122">
        <v>0</v>
      </c>
      <c r="H1006" s="122">
        <v>3</v>
      </c>
      <c r="I1006" s="97"/>
      <c r="J1006" s="97" t="s">
        <v>1567</v>
      </c>
      <c r="K1006" s="97"/>
      <c r="L1006" s="97" t="s">
        <v>1568</v>
      </c>
      <c r="M1006" s="97" t="s">
        <v>1567</v>
      </c>
      <c r="N1006" s="97" t="s">
        <v>1545</v>
      </c>
      <c r="O1006" s="97" t="s">
        <v>1546</v>
      </c>
      <c r="P1006" s="97" t="s">
        <v>324</v>
      </c>
      <c r="Q1006" s="97" t="s">
        <v>1464</v>
      </c>
      <c r="R1006" s="124">
        <f t="shared" si="154"/>
        <v>0</v>
      </c>
      <c r="S1006" s="124">
        <f t="shared" si="155"/>
        <v>0</v>
      </c>
      <c r="T1006" s="124">
        <f t="shared" si="156"/>
        <v>0</v>
      </c>
      <c r="U1006" s="124">
        <f t="shared" si="157"/>
        <v>1</v>
      </c>
      <c r="V1006" s="124">
        <f t="shared" si="158"/>
        <v>0</v>
      </c>
      <c r="W1006" s="124">
        <f t="shared" si="159"/>
        <v>0</v>
      </c>
      <c r="X1006" s="124">
        <f t="shared" si="160"/>
        <v>0</v>
      </c>
      <c r="Y1006" s="124">
        <f t="shared" si="161"/>
        <v>0</v>
      </c>
      <c r="Z1006" s="124">
        <f t="shared" si="162"/>
        <v>0</v>
      </c>
      <c r="AA1006" s="124">
        <f t="shared" si="163"/>
        <v>0</v>
      </c>
      <c r="AB1006" s="124" t="str">
        <f t="shared" si="164"/>
        <v/>
      </c>
      <c r="AC1006" s="124" t="str">
        <f t="shared" si="165"/>
        <v/>
      </c>
      <c r="AD1006" s="124" t="str">
        <f t="shared" si="166"/>
        <v/>
      </c>
      <c r="AE1006" s="124" t="str">
        <f t="shared" si="167"/>
        <v/>
      </c>
      <c r="AF1006" s="97"/>
      <c r="AG1006" s="97"/>
      <c r="AH1006" s="97"/>
      <c r="AI1006" s="97"/>
      <c r="AJ1006" s="97"/>
      <c r="AK1006" s="97"/>
      <c r="AM1006" s="101">
        <v>1</v>
      </c>
    </row>
    <row r="1007" spans="1:39" ht="15.75" customHeight="1" x14ac:dyDescent="0.25">
      <c r="A1007" s="97" t="s">
        <v>205</v>
      </c>
      <c r="B1007" s="97" t="s">
        <v>1590</v>
      </c>
      <c r="C1007" s="97" t="s">
        <v>1570</v>
      </c>
      <c r="D1007" s="97" t="s">
        <v>301</v>
      </c>
      <c r="E1007" s="97" t="s">
        <v>266</v>
      </c>
      <c r="F1007" s="122">
        <v>1</v>
      </c>
      <c r="G1007" s="122">
        <v>0</v>
      </c>
      <c r="H1007" s="122">
        <v>3</v>
      </c>
      <c r="I1007" s="97"/>
      <c r="J1007" s="97" t="s">
        <v>1570</v>
      </c>
      <c r="K1007" s="97"/>
      <c r="L1007" s="97" t="s">
        <v>1571</v>
      </c>
      <c r="M1007" s="97" t="s">
        <v>1570</v>
      </c>
      <c r="N1007" s="97" t="s">
        <v>1494</v>
      </c>
      <c r="O1007" s="97" t="s">
        <v>1572</v>
      </c>
      <c r="P1007" s="97" t="s">
        <v>1573</v>
      </c>
      <c r="Q1007" s="97"/>
      <c r="R1007" s="124">
        <f t="shared" si="154"/>
        <v>0</v>
      </c>
      <c r="S1007" s="124">
        <f t="shared" si="155"/>
        <v>0</v>
      </c>
      <c r="T1007" s="124">
        <f t="shared" si="156"/>
        <v>0</v>
      </c>
      <c r="U1007" s="124">
        <f t="shared" si="157"/>
        <v>0</v>
      </c>
      <c r="V1007" s="124">
        <f t="shared" si="158"/>
        <v>0</v>
      </c>
      <c r="W1007" s="124">
        <f t="shared" si="159"/>
        <v>0</v>
      </c>
      <c r="X1007" s="124">
        <f t="shared" si="160"/>
        <v>0</v>
      </c>
      <c r="Y1007" s="124">
        <f t="shared" si="161"/>
        <v>0</v>
      </c>
      <c r="Z1007" s="124">
        <f t="shared" si="162"/>
        <v>0</v>
      </c>
      <c r="AA1007" s="124">
        <f t="shared" si="163"/>
        <v>0</v>
      </c>
      <c r="AB1007" s="124" t="str">
        <f t="shared" si="164"/>
        <v/>
      </c>
      <c r="AC1007" s="124" t="str">
        <f t="shared" si="165"/>
        <v/>
      </c>
      <c r="AD1007" s="124" t="str">
        <f t="shared" si="166"/>
        <v/>
      </c>
      <c r="AE1007" s="124" t="str">
        <f t="shared" si="167"/>
        <v/>
      </c>
      <c r="AF1007" s="97"/>
      <c r="AG1007" s="97"/>
      <c r="AH1007" s="97"/>
      <c r="AI1007" s="97"/>
      <c r="AJ1007" s="97"/>
      <c r="AK1007" s="97"/>
      <c r="AM1007" s="101">
        <v>1</v>
      </c>
    </row>
    <row r="1008" spans="1:39" ht="15.75" customHeight="1" x14ac:dyDescent="0.25">
      <c r="A1008" s="97" t="s">
        <v>205</v>
      </c>
      <c r="B1008" s="97" t="s">
        <v>1591</v>
      </c>
      <c r="C1008" s="97" t="s">
        <v>1553</v>
      </c>
      <c r="D1008" s="97" t="s">
        <v>301</v>
      </c>
      <c r="E1008" s="97" t="s">
        <v>266</v>
      </c>
      <c r="F1008" s="122">
        <v>2</v>
      </c>
      <c r="G1008" s="122">
        <v>0</v>
      </c>
      <c r="H1008" s="122">
        <v>2</v>
      </c>
      <c r="I1008" s="97"/>
      <c r="J1008" s="97" t="s">
        <v>1553</v>
      </c>
      <c r="K1008" s="97"/>
      <c r="L1008" s="97" t="s">
        <v>1575</v>
      </c>
      <c r="M1008" s="97" t="s">
        <v>1553</v>
      </c>
      <c r="N1008" s="97" t="s">
        <v>1555</v>
      </c>
      <c r="O1008" s="97" t="s">
        <v>1556</v>
      </c>
      <c r="P1008" s="97"/>
      <c r="Q1008" s="97"/>
      <c r="R1008" s="124">
        <f t="shared" si="154"/>
        <v>0</v>
      </c>
      <c r="S1008" s="124">
        <f t="shared" si="155"/>
        <v>0</v>
      </c>
      <c r="T1008" s="124">
        <f t="shared" si="156"/>
        <v>0</v>
      </c>
      <c r="U1008" s="124">
        <f t="shared" si="157"/>
        <v>1</v>
      </c>
      <c r="V1008" s="124">
        <f t="shared" si="158"/>
        <v>0</v>
      </c>
      <c r="W1008" s="124">
        <f t="shared" si="159"/>
        <v>1</v>
      </c>
      <c r="X1008" s="124">
        <f t="shared" si="160"/>
        <v>0</v>
      </c>
      <c r="Y1008" s="124">
        <f t="shared" si="161"/>
        <v>0</v>
      </c>
      <c r="Z1008" s="124">
        <f t="shared" si="162"/>
        <v>0</v>
      </c>
      <c r="AA1008" s="124">
        <f t="shared" si="163"/>
        <v>0</v>
      </c>
      <c r="AB1008" s="124" t="str">
        <f t="shared" si="164"/>
        <v/>
      </c>
      <c r="AC1008" s="124" t="str">
        <f t="shared" si="165"/>
        <v/>
      </c>
      <c r="AD1008" s="124" t="str">
        <f t="shared" si="166"/>
        <v/>
      </c>
      <c r="AE1008" s="124" t="str">
        <f t="shared" si="167"/>
        <v/>
      </c>
      <c r="AF1008" s="97"/>
      <c r="AG1008" s="97"/>
      <c r="AH1008" s="97"/>
      <c r="AI1008" s="97"/>
      <c r="AJ1008" s="97"/>
      <c r="AK1008" s="97"/>
      <c r="AM1008" s="101">
        <v>1</v>
      </c>
    </row>
    <row r="1009" spans="1:39" ht="15.75" customHeight="1" x14ac:dyDescent="0.25">
      <c r="A1009" s="97" t="s">
        <v>205</v>
      </c>
      <c r="B1009" s="97" t="s">
        <v>1592</v>
      </c>
      <c r="C1009" s="97" t="s">
        <v>1577</v>
      </c>
      <c r="D1009" s="97" t="s">
        <v>301</v>
      </c>
      <c r="E1009" s="97" t="s">
        <v>266</v>
      </c>
      <c r="F1009" s="122">
        <v>2</v>
      </c>
      <c r="G1009" s="122">
        <v>0</v>
      </c>
      <c r="H1009" s="122">
        <v>2</v>
      </c>
      <c r="I1009" s="97"/>
      <c r="J1009" s="97" t="s">
        <v>1577</v>
      </c>
      <c r="K1009" s="97"/>
      <c r="L1009" s="97" t="s">
        <v>1578</v>
      </c>
      <c r="M1009" s="97" t="s">
        <v>1577</v>
      </c>
      <c r="N1009" s="97" t="s">
        <v>277</v>
      </c>
      <c r="O1009" s="97" t="s">
        <v>278</v>
      </c>
      <c r="P1009" s="97"/>
      <c r="Q1009" s="97"/>
      <c r="R1009" s="124">
        <f t="shared" ref="R1009:R1072" si="168">IF($A1009="","",--AND($A1009=$B$4,$E1009="POS",OR($D1009="COMMUN",$D1009="PRO")))</f>
        <v>0</v>
      </c>
      <c r="S1009" s="124">
        <f t="shared" ref="S1009:S1072" si="169">IF($A1009="","",--AND($A1009=$B$4,$E1009="POS",OR($D1009="COMMUN",$D1009="CFA")))</f>
        <v>0</v>
      </c>
      <c r="T1009" s="124">
        <f t="shared" ref="T1009:T1072" si="170">IF($R1009="","",--OR(AND($M1009&lt;&gt;"",ISNUMBER(SEARCH(LOWER($M1009),LOWER($B$9)))),AND($N1009&lt;&gt;"",ISNUMBER(SEARCH(LOWER($N1009),LOWER($B$9)))),AND($O1009&lt;&gt;"",ISNUMBER(SEARCH(LOWER($O1009),LOWER($B$9)))),AND($P1009&lt;&gt;"",ISNUMBER(SEARCH(LOWER($P1009),LOWER($B$9)))),AND($Q1009&lt;&gt;"",ISNUMBER(SEARCH(LOWER($Q1009),LOWER($B$9))))))</f>
        <v>1</v>
      </c>
      <c r="U1009" s="124">
        <f t="shared" ref="U1009:U1072" si="171">IF($R1009="","",--OR(AND($M1009&lt;&gt;"",ISNUMBER(SEARCH(LOWER($M1009),LOWER($B$9&amp;" "&amp;$B$14)))),AND($N1009&lt;&gt;"",ISNUMBER(SEARCH(LOWER($N1009),LOWER($B$9&amp;" "&amp;$B$14)))),AND($O1009&lt;&gt;"",ISNUMBER(SEARCH(LOWER($O1009),LOWER($B$9&amp;" "&amp;$B$14)))),AND($P1009&lt;&gt;"",ISNUMBER(SEARCH(LOWER($P1009),LOWER($B$9&amp;" "&amp;$B$14)))),AND($Q1009&lt;&gt;"",ISNUMBER(SEARCH(LOWER($Q1009),LOWER($B$9&amp;" "&amp;$B$14))))))</f>
        <v>1</v>
      </c>
      <c r="V1009" s="124">
        <f t="shared" ref="V1009:V1072" si="172">IF($S1009="","",--OR(AND($M1009&lt;&gt;"",ISNUMBER(SEARCH(LOWER($M1009),LOWER($D$9)))),AND($N1009&lt;&gt;"",ISNUMBER(SEARCH(LOWER($N1009),LOWER($D$9)))),AND($O1009&lt;&gt;"",ISNUMBER(SEARCH(LOWER($O1009),LOWER($D$9)))),AND($P1009&lt;&gt;"",ISNUMBER(SEARCH(LOWER($P1009),LOWER($D$9)))),AND($Q1009&lt;&gt;"",ISNUMBER(SEARCH(LOWER($Q1009),LOWER($D$9))))))</f>
        <v>0</v>
      </c>
      <c r="W1009" s="124">
        <f t="shared" ref="W1009:W1072" si="173">IF($S1009="","",--OR(AND($M1009&lt;&gt;"",ISNUMBER(SEARCH(LOWER($M1009),LOWER($D$9&amp;" "&amp;$D$14)))),AND($N1009&lt;&gt;"",ISNUMBER(SEARCH(LOWER($N1009),LOWER($D$9&amp;" "&amp;$D$14)))),AND($O1009&lt;&gt;"",ISNUMBER(SEARCH(LOWER($O1009),LOWER($D$9&amp;" "&amp;$D$14)))),AND($P1009&lt;&gt;"",ISNUMBER(SEARCH(LOWER($P1009),LOWER($D$9&amp;" "&amp;$D$14)))),AND($Q1009&lt;&gt;"",ISNUMBER(SEARCH(LOWER($Q1009),LOWER($D$9&amp;" "&amp;$D$14))))))</f>
        <v>0</v>
      </c>
      <c r="X1009" s="124">
        <f t="shared" ref="X1009:X1072" si="174">IF($R1009="","",$R1009*$T1009*$G1009)</f>
        <v>0</v>
      </c>
      <c r="Y1009" s="124">
        <f t="shared" ref="Y1009:Y1072" si="175">IF($R1009="","",$R1009*$U1009*$G1009)</f>
        <v>0</v>
      </c>
      <c r="Z1009" s="124">
        <f t="shared" ref="Z1009:Z1072" si="176">IF($S1009="","",$S1009*$V1009*$H1009)</f>
        <v>0</v>
      </c>
      <c r="AA1009" s="124">
        <f t="shared" ref="AA1009:AA1072" si="177">IF($S1009="","",$S1009*$W1009*$H1009)</f>
        <v>0</v>
      </c>
      <c r="AB1009" s="124" t="str">
        <f t="shared" ref="AB1009:AB1072" si="178">IF(AND($R1009=1,$T1009=0),$F1009*10000+ROW(),"")</f>
        <v/>
      </c>
      <c r="AC1009" s="124" t="str">
        <f t="shared" ref="AC1009:AC1072" si="179">IF(AND($R1009=1,$U1009=0),$F1009*10000+ROW(),"")</f>
        <v/>
      </c>
      <c r="AD1009" s="124" t="str">
        <f t="shared" ref="AD1009:AD1072" si="180">IF(AND($S1009=1,$V1009=0),$F1009*10000+ROW(),"")</f>
        <v/>
      </c>
      <c r="AE1009" s="124" t="str">
        <f t="shared" ref="AE1009:AE1072" si="181">IF(AND($S1009=1,$W1009=0),$F1009*10000+ROW(),"")</f>
        <v/>
      </c>
      <c r="AF1009" s="97"/>
      <c r="AG1009" s="97"/>
      <c r="AH1009" s="97"/>
      <c r="AI1009" s="97"/>
      <c r="AJ1009" s="97"/>
      <c r="AK1009" s="97"/>
      <c r="AM1009" s="101">
        <v>1</v>
      </c>
    </row>
    <row r="1010" spans="1:39" ht="15.75" customHeight="1" x14ac:dyDescent="0.25">
      <c r="A1010" s="97" t="s">
        <v>205</v>
      </c>
      <c r="B1010" s="97" t="s">
        <v>1593</v>
      </c>
      <c r="C1010" s="97" t="s">
        <v>1580</v>
      </c>
      <c r="D1010" s="97" t="s">
        <v>301</v>
      </c>
      <c r="E1010" s="97" t="s">
        <v>266</v>
      </c>
      <c r="F1010" s="122">
        <v>3</v>
      </c>
      <c r="G1010" s="122">
        <v>0</v>
      </c>
      <c r="H1010" s="122">
        <v>2</v>
      </c>
      <c r="I1010" s="97"/>
      <c r="J1010" s="97" t="s">
        <v>1580</v>
      </c>
      <c r="K1010" s="97"/>
      <c r="L1010" s="97" t="s">
        <v>1581</v>
      </c>
      <c r="M1010" s="97" t="s">
        <v>1580</v>
      </c>
      <c r="N1010" s="97" t="s">
        <v>1582</v>
      </c>
      <c r="O1010" s="97" t="s">
        <v>1583</v>
      </c>
      <c r="P1010" s="97"/>
      <c r="Q1010" s="97"/>
      <c r="R1010" s="124">
        <f t="shared" si="168"/>
        <v>0</v>
      </c>
      <c r="S1010" s="124">
        <f t="shared" si="169"/>
        <v>0</v>
      </c>
      <c r="T1010" s="124">
        <f t="shared" si="170"/>
        <v>0</v>
      </c>
      <c r="U1010" s="124">
        <f t="shared" si="171"/>
        <v>0</v>
      </c>
      <c r="V1010" s="124">
        <f t="shared" si="172"/>
        <v>0</v>
      </c>
      <c r="W1010" s="124">
        <f t="shared" si="173"/>
        <v>0</v>
      </c>
      <c r="X1010" s="124">
        <f t="shared" si="174"/>
        <v>0</v>
      </c>
      <c r="Y1010" s="124">
        <f t="shared" si="175"/>
        <v>0</v>
      </c>
      <c r="Z1010" s="124">
        <f t="shared" si="176"/>
        <v>0</v>
      </c>
      <c r="AA1010" s="124">
        <f t="shared" si="177"/>
        <v>0</v>
      </c>
      <c r="AB1010" s="124" t="str">
        <f t="shared" si="178"/>
        <v/>
      </c>
      <c r="AC1010" s="124" t="str">
        <f t="shared" si="179"/>
        <v/>
      </c>
      <c r="AD1010" s="124" t="str">
        <f t="shared" si="180"/>
        <v/>
      </c>
      <c r="AE1010" s="124" t="str">
        <f t="shared" si="181"/>
        <v/>
      </c>
      <c r="AF1010" s="97"/>
      <c r="AG1010" s="97"/>
      <c r="AH1010" s="97"/>
      <c r="AI1010" s="97"/>
      <c r="AJ1010" s="97"/>
      <c r="AK1010" s="97"/>
      <c r="AM1010" s="101">
        <v>1</v>
      </c>
    </row>
    <row r="1011" spans="1:39" ht="15.75" customHeight="1" x14ac:dyDescent="0.25">
      <c r="A1011" s="97" t="s">
        <v>206</v>
      </c>
      <c r="B1011" s="97" t="s">
        <v>1594</v>
      </c>
      <c r="C1011" s="97" t="s">
        <v>1543</v>
      </c>
      <c r="D1011" s="97" t="s">
        <v>265</v>
      </c>
      <c r="E1011" s="97" t="s">
        <v>266</v>
      </c>
      <c r="F1011" s="122">
        <v>1</v>
      </c>
      <c r="G1011" s="122">
        <v>3</v>
      </c>
      <c r="H1011" s="122">
        <v>0</v>
      </c>
      <c r="I1011" s="97" t="s">
        <v>1543</v>
      </c>
      <c r="J1011" s="97"/>
      <c r="K1011" s="97" t="s">
        <v>1544</v>
      </c>
      <c r="L1011" s="97"/>
      <c r="M1011" s="97" t="s">
        <v>1543</v>
      </c>
      <c r="N1011" s="97" t="s">
        <v>1545</v>
      </c>
      <c r="O1011" s="97" t="s">
        <v>1546</v>
      </c>
      <c r="P1011" s="97" t="s">
        <v>1547</v>
      </c>
      <c r="Q1011" s="97" t="s">
        <v>1464</v>
      </c>
      <c r="R1011" s="124">
        <f t="shared" si="168"/>
        <v>0</v>
      </c>
      <c r="S1011" s="124">
        <f t="shared" si="169"/>
        <v>0</v>
      </c>
      <c r="T1011" s="124">
        <f t="shared" si="170"/>
        <v>0</v>
      </c>
      <c r="U1011" s="124">
        <f t="shared" si="171"/>
        <v>1</v>
      </c>
      <c r="V1011" s="124">
        <f t="shared" si="172"/>
        <v>0</v>
      </c>
      <c r="W1011" s="124">
        <f t="shared" si="173"/>
        <v>0</v>
      </c>
      <c r="X1011" s="124">
        <f t="shared" si="174"/>
        <v>0</v>
      </c>
      <c r="Y1011" s="124">
        <f t="shared" si="175"/>
        <v>0</v>
      </c>
      <c r="Z1011" s="124">
        <f t="shared" si="176"/>
        <v>0</v>
      </c>
      <c r="AA1011" s="124">
        <f t="shared" si="177"/>
        <v>0</v>
      </c>
      <c r="AB1011" s="124" t="str">
        <f t="shared" si="178"/>
        <v/>
      </c>
      <c r="AC1011" s="124" t="str">
        <f t="shared" si="179"/>
        <v/>
      </c>
      <c r="AD1011" s="124" t="str">
        <f t="shared" si="180"/>
        <v/>
      </c>
      <c r="AE1011" s="124" t="str">
        <f t="shared" si="181"/>
        <v/>
      </c>
      <c r="AF1011" s="97"/>
      <c r="AG1011" s="97"/>
      <c r="AH1011" s="97"/>
      <c r="AI1011" s="97"/>
      <c r="AJ1011" s="97"/>
      <c r="AK1011" s="97"/>
      <c r="AM1011" s="101">
        <v>1</v>
      </c>
    </row>
    <row r="1012" spans="1:39" ht="15.75" customHeight="1" x14ac:dyDescent="0.25">
      <c r="A1012" s="97" t="s">
        <v>206</v>
      </c>
      <c r="B1012" s="97" t="s">
        <v>1595</v>
      </c>
      <c r="C1012" s="97" t="s">
        <v>1549</v>
      </c>
      <c r="D1012" s="97" t="s">
        <v>265</v>
      </c>
      <c r="E1012" s="97" t="s">
        <v>266</v>
      </c>
      <c r="F1012" s="122">
        <v>1</v>
      </c>
      <c r="G1012" s="122">
        <v>3</v>
      </c>
      <c r="H1012" s="122">
        <v>0</v>
      </c>
      <c r="I1012" s="97" t="s">
        <v>1549</v>
      </c>
      <c r="J1012" s="97"/>
      <c r="K1012" s="97" t="s">
        <v>1550</v>
      </c>
      <c r="L1012" s="97"/>
      <c r="M1012" s="97" t="s">
        <v>1549</v>
      </c>
      <c r="N1012" s="97" t="s">
        <v>1470</v>
      </c>
      <c r="O1012" s="97" t="s">
        <v>1472</v>
      </c>
      <c r="P1012" s="97" t="s">
        <v>1551</v>
      </c>
      <c r="Q1012" s="97" t="s">
        <v>1473</v>
      </c>
      <c r="R1012" s="124">
        <f t="shared" si="168"/>
        <v>0</v>
      </c>
      <c r="S1012" s="124">
        <f t="shared" si="169"/>
        <v>0</v>
      </c>
      <c r="T1012" s="124">
        <f t="shared" si="170"/>
        <v>0</v>
      </c>
      <c r="U1012" s="124">
        <f t="shared" si="171"/>
        <v>0</v>
      </c>
      <c r="V1012" s="124">
        <f t="shared" si="172"/>
        <v>0</v>
      </c>
      <c r="W1012" s="124">
        <f t="shared" si="173"/>
        <v>0</v>
      </c>
      <c r="X1012" s="124">
        <f t="shared" si="174"/>
        <v>0</v>
      </c>
      <c r="Y1012" s="124">
        <f t="shared" si="175"/>
        <v>0</v>
      </c>
      <c r="Z1012" s="124">
        <f t="shared" si="176"/>
        <v>0</v>
      </c>
      <c r="AA1012" s="124">
        <f t="shared" si="177"/>
        <v>0</v>
      </c>
      <c r="AB1012" s="124" t="str">
        <f t="shared" si="178"/>
        <v/>
      </c>
      <c r="AC1012" s="124" t="str">
        <f t="shared" si="179"/>
        <v/>
      </c>
      <c r="AD1012" s="124" t="str">
        <f t="shared" si="180"/>
        <v/>
      </c>
      <c r="AE1012" s="124" t="str">
        <f t="shared" si="181"/>
        <v/>
      </c>
      <c r="AF1012" s="97"/>
      <c r="AG1012" s="97"/>
      <c r="AH1012" s="97"/>
      <c r="AI1012" s="97"/>
      <c r="AJ1012" s="97"/>
      <c r="AK1012" s="97"/>
      <c r="AM1012" s="101">
        <v>1</v>
      </c>
    </row>
    <row r="1013" spans="1:39" ht="15.75" customHeight="1" x14ac:dyDescent="0.25">
      <c r="A1013" s="97" t="s">
        <v>206</v>
      </c>
      <c r="B1013" s="97" t="s">
        <v>1596</v>
      </c>
      <c r="C1013" s="97" t="s">
        <v>1553</v>
      </c>
      <c r="D1013" s="97" t="s">
        <v>265</v>
      </c>
      <c r="E1013" s="97" t="s">
        <v>266</v>
      </c>
      <c r="F1013" s="122">
        <v>2</v>
      </c>
      <c r="G1013" s="122">
        <v>2</v>
      </c>
      <c r="H1013" s="122">
        <v>0</v>
      </c>
      <c r="I1013" s="97" t="s">
        <v>1553</v>
      </c>
      <c r="J1013" s="97"/>
      <c r="K1013" s="97" t="s">
        <v>1554</v>
      </c>
      <c r="L1013" s="97"/>
      <c r="M1013" s="97" t="s">
        <v>1553</v>
      </c>
      <c r="N1013" s="97" t="s">
        <v>1555</v>
      </c>
      <c r="O1013" s="97" t="s">
        <v>1556</v>
      </c>
      <c r="P1013" s="97"/>
      <c r="Q1013" s="97"/>
      <c r="R1013" s="124">
        <f t="shared" si="168"/>
        <v>0</v>
      </c>
      <c r="S1013" s="124">
        <f t="shared" si="169"/>
        <v>0</v>
      </c>
      <c r="T1013" s="124">
        <f t="shared" si="170"/>
        <v>0</v>
      </c>
      <c r="U1013" s="124">
        <f t="shared" si="171"/>
        <v>1</v>
      </c>
      <c r="V1013" s="124">
        <f t="shared" si="172"/>
        <v>0</v>
      </c>
      <c r="W1013" s="124">
        <f t="shared" si="173"/>
        <v>1</v>
      </c>
      <c r="X1013" s="124">
        <f t="shared" si="174"/>
        <v>0</v>
      </c>
      <c r="Y1013" s="124">
        <f t="shared" si="175"/>
        <v>0</v>
      </c>
      <c r="Z1013" s="124">
        <f t="shared" si="176"/>
        <v>0</v>
      </c>
      <c r="AA1013" s="124">
        <f t="shared" si="177"/>
        <v>0</v>
      </c>
      <c r="AB1013" s="124" t="str">
        <f t="shared" si="178"/>
        <v/>
      </c>
      <c r="AC1013" s="124" t="str">
        <f t="shared" si="179"/>
        <v/>
      </c>
      <c r="AD1013" s="124" t="str">
        <f t="shared" si="180"/>
        <v/>
      </c>
      <c r="AE1013" s="124" t="str">
        <f t="shared" si="181"/>
        <v/>
      </c>
      <c r="AF1013" s="97"/>
      <c r="AG1013" s="97"/>
      <c r="AH1013" s="97"/>
      <c r="AI1013" s="97"/>
      <c r="AJ1013" s="97"/>
      <c r="AK1013" s="97"/>
      <c r="AM1013" s="101">
        <v>1</v>
      </c>
    </row>
    <row r="1014" spans="1:39" ht="15.75" customHeight="1" x14ac:dyDescent="0.25">
      <c r="A1014" s="97" t="s">
        <v>206</v>
      </c>
      <c r="B1014" s="97" t="s">
        <v>1597</v>
      </c>
      <c r="C1014" s="97" t="s">
        <v>1558</v>
      </c>
      <c r="D1014" s="97" t="s">
        <v>265</v>
      </c>
      <c r="E1014" s="97" t="s">
        <v>266</v>
      </c>
      <c r="F1014" s="122">
        <v>2</v>
      </c>
      <c r="G1014" s="122">
        <v>2</v>
      </c>
      <c r="H1014" s="122">
        <v>0</v>
      </c>
      <c r="I1014" s="97" t="s">
        <v>1558</v>
      </c>
      <c r="J1014" s="97"/>
      <c r="K1014" s="97" t="s">
        <v>1559</v>
      </c>
      <c r="L1014" s="97"/>
      <c r="M1014" s="97" t="s">
        <v>1558</v>
      </c>
      <c r="N1014" s="97" t="s">
        <v>1560</v>
      </c>
      <c r="O1014" s="97" t="s">
        <v>277</v>
      </c>
      <c r="P1014" s="97" t="s">
        <v>278</v>
      </c>
      <c r="Q1014" s="97"/>
      <c r="R1014" s="124">
        <f t="shared" si="168"/>
        <v>0</v>
      </c>
      <c r="S1014" s="124">
        <f t="shared" si="169"/>
        <v>0</v>
      </c>
      <c r="T1014" s="124">
        <f t="shared" si="170"/>
        <v>1</v>
      </c>
      <c r="U1014" s="124">
        <f t="shared" si="171"/>
        <v>1</v>
      </c>
      <c r="V1014" s="124">
        <f t="shared" si="172"/>
        <v>0</v>
      </c>
      <c r="W1014" s="124">
        <f t="shared" si="173"/>
        <v>0</v>
      </c>
      <c r="X1014" s="124">
        <f t="shared" si="174"/>
        <v>0</v>
      </c>
      <c r="Y1014" s="124">
        <f t="shared" si="175"/>
        <v>0</v>
      </c>
      <c r="Z1014" s="124">
        <f t="shared" si="176"/>
        <v>0</v>
      </c>
      <c r="AA1014" s="124">
        <f t="shared" si="177"/>
        <v>0</v>
      </c>
      <c r="AB1014" s="124" t="str">
        <f t="shared" si="178"/>
        <v/>
      </c>
      <c r="AC1014" s="124" t="str">
        <f t="shared" si="179"/>
        <v/>
      </c>
      <c r="AD1014" s="124" t="str">
        <f t="shared" si="180"/>
        <v/>
      </c>
      <c r="AE1014" s="124" t="str">
        <f t="shared" si="181"/>
        <v/>
      </c>
      <c r="AF1014" s="97"/>
      <c r="AG1014" s="97"/>
      <c r="AH1014" s="97"/>
      <c r="AI1014" s="97"/>
      <c r="AJ1014" s="97"/>
      <c r="AK1014" s="97"/>
      <c r="AM1014" s="101">
        <v>1</v>
      </c>
    </row>
    <row r="1015" spans="1:39" ht="15.75" customHeight="1" x14ac:dyDescent="0.25">
      <c r="A1015" s="97" t="s">
        <v>206</v>
      </c>
      <c r="B1015" s="97" t="s">
        <v>1598</v>
      </c>
      <c r="C1015" s="97" t="s">
        <v>1562</v>
      </c>
      <c r="D1015" s="97" t="s">
        <v>265</v>
      </c>
      <c r="E1015" s="97" t="s">
        <v>266</v>
      </c>
      <c r="F1015" s="122">
        <v>3</v>
      </c>
      <c r="G1015" s="122">
        <v>2</v>
      </c>
      <c r="H1015" s="122">
        <v>0</v>
      </c>
      <c r="I1015" s="97" t="s">
        <v>1562</v>
      </c>
      <c r="J1015" s="97"/>
      <c r="K1015" s="97" t="s">
        <v>1563</v>
      </c>
      <c r="L1015" s="97"/>
      <c r="M1015" s="97" t="s">
        <v>1562</v>
      </c>
      <c r="N1015" s="97" t="s">
        <v>1564</v>
      </c>
      <c r="O1015" s="97" t="s">
        <v>1565</v>
      </c>
      <c r="P1015" s="97"/>
      <c r="Q1015" s="97"/>
      <c r="R1015" s="124">
        <f t="shared" si="168"/>
        <v>0</v>
      </c>
      <c r="S1015" s="124">
        <f t="shared" si="169"/>
        <v>0</v>
      </c>
      <c r="T1015" s="124">
        <f t="shared" si="170"/>
        <v>0</v>
      </c>
      <c r="U1015" s="124">
        <f t="shared" si="171"/>
        <v>0</v>
      </c>
      <c r="V1015" s="124">
        <f t="shared" si="172"/>
        <v>0</v>
      </c>
      <c r="W1015" s="124">
        <f t="shared" si="173"/>
        <v>0</v>
      </c>
      <c r="X1015" s="124">
        <f t="shared" si="174"/>
        <v>0</v>
      </c>
      <c r="Y1015" s="124">
        <f t="shared" si="175"/>
        <v>0</v>
      </c>
      <c r="Z1015" s="124">
        <f t="shared" si="176"/>
        <v>0</v>
      </c>
      <c r="AA1015" s="124">
        <f t="shared" si="177"/>
        <v>0</v>
      </c>
      <c r="AB1015" s="124" t="str">
        <f t="shared" si="178"/>
        <v/>
      </c>
      <c r="AC1015" s="124" t="str">
        <f t="shared" si="179"/>
        <v/>
      </c>
      <c r="AD1015" s="124" t="str">
        <f t="shared" si="180"/>
        <v/>
      </c>
      <c r="AE1015" s="124" t="str">
        <f t="shared" si="181"/>
        <v/>
      </c>
      <c r="AF1015" s="97"/>
      <c r="AG1015" s="97"/>
      <c r="AH1015" s="97"/>
      <c r="AI1015" s="97"/>
      <c r="AJ1015" s="97"/>
      <c r="AK1015" s="97"/>
      <c r="AM1015" s="101">
        <v>1</v>
      </c>
    </row>
    <row r="1016" spans="1:39" ht="15.75" customHeight="1" x14ac:dyDescent="0.25">
      <c r="A1016" s="97" t="s">
        <v>206</v>
      </c>
      <c r="B1016" s="97" t="s">
        <v>1599</v>
      </c>
      <c r="C1016" s="97" t="s">
        <v>1567</v>
      </c>
      <c r="D1016" s="97" t="s">
        <v>301</v>
      </c>
      <c r="E1016" s="97" t="s">
        <v>266</v>
      </c>
      <c r="F1016" s="122">
        <v>1</v>
      </c>
      <c r="G1016" s="122">
        <v>0</v>
      </c>
      <c r="H1016" s="122">
        <v>3</v>
      </c>
      <c r="I1016" s="97"/>
      <c r="J1016" s="97" t="s">
        <v>1567</v>
      </c>
      <c r="K1016" s="97"/>
      <c r="L1016" s="97" t="s">
        <v>1568</v>
      </c>
      <c r="M1016" s="97" t="s">
        <v>1567</v>
      </c>
      <c r="N1016" s="97" t="s">
        <v>1545</v>
      </c>
      <c r="O1016" s="97" t="s">
        <v>1546</v>
      </c>
      <c r="P1016" s="97" t="s">
        <v>324</v>
      </c>
      <c r="Q1016" s="97" t="s">
        <v>1464</v>
      </c>
      <c r="R1016" s="124">
        <f t="shared" si="168"/>
        <v>0</v>
      </c>
      <c r="S1016" s="124">
        <f t="shared" si="169"/>
        <v>0</v>
      </c>
      <c r="T1016" s="124">
        <f t="shared" si="170"/>
        <v>0</v>
      </c>
      <c r="U1016" s="124">
        <f t="shared" si="171"/>
        <v>1</v>
      </c>
      <c r="V1016" s="124">
        <f t="shared" si="172"/>
        <v>0</v>
      </c>
      <c r="W1016" s="124">
        <f t="shared" si="173"/>
        <v>0</v>
      </c>
      <c r="X1016" s="124">
        <f t="shared" si="174"/>
        <v>0</v>
      </c>
      <c r="Y1016" s="124">
        <f t="shared" si="175"/>
        <v>0</v>
      </c>
      <c r="Z1016" s="124">
        <f t="shared" si="176"/>
        <v>0</v>
      </c>
      <c r="AA1016" s="124">
        <f t="shared" si="177"/>
        <v>0</v>
      </c>
      <c r="AB1016" s="124" t="str">
        <f t="shared" si="178"/>
        <v/>
      </c>
      <c r="AC1016" s="124" t="str">
        <f t="shared" si="179"/>
        <v/>
      </c>
      <c r="AD1016" s="124" t="str">
        <f t="shared" si="180"/>
        <v/>
      </c>
      <c r="AE1016" s="124" t="str">
        <f t="shared" si="181"/>
        <v/>
      </c>
      <c r="AF1016" s="97"/>
      <c r="AG1016" s="97"/>
      <c r="AH1016" s="97"/>
      <c r="AI1016" s="97"/>
      <c r="AJ1016" s="97"/>
      <c r="AK1016" s="97"/>
      <c r="AM1016" s="101">
        <v>1</v>
      </c>
    </row>
    <row r="1017" spans="1:39" ht="15.75" customHeight="1" x14ac:dyDescent="0.25">
      <c r="A1017" s="97" t="s">
        <v>206</v>
      </c>
      <c r="B1017" s="97" t="s">
        <v>1600</v>
      </c>
      <c r="C1017" s="97" t="s">
        <v>1570</v>
      </c>
      <c r="D1017" s="97" t="s">
        <v>301</v>
      </c>
      <c r="E1017" s="97" t="s">
        <v>266</v>
      </c>
      <c r="F1017" s="122">
        <v>1</v>
      </c>
      <c r="G1017" s="122">
        <v>0</v>
      </c>
      <c r="H1017" s="122">
        <v>3</v>
      </c>
      <c r="I1017" s="97"/>
      <c r="J1017" s="97" t="s">
        <v>1570</v>
      </c>
      <c r="K1017" s="97"/>
      <c r="L1017" s="97" t="s">
        <v>1571</v>
      </c>
      <c r="M1017" s="97" t="s">
        <v>1570</v>
      </c>
      <c r="N1017" s="97" t="s">
        <v>1494</v>
      </c>
      <c r="O1017" s="97" t="s">
        <v>1572</v>
      </c>
      <c r="P1017" s="97" t="s">
        <v>1573</v>
      </c>
      <c r="Q1017" s="97"/>
      <c r="R1017" s="124">
        <f t="shared" si="168"/>
        <v>0</v>
      </c>
      <c r="S1017" s="124">
        <f t="shared" si="169"/>
        <v>0</v>
      </c>
      <c r="T1017" s="124">
        <f t="shared" si="170"/>
        <v>0</v>
      </c>
      <c r="U1017" s="124">
        <f t="shared" si="171"/>
        <v>0</v>
      </c>
      <c r="V1017" s="124">
        <f t="shared" si="172"/>
        <v>0</v>
      </c>
      <c r="W1017" s="124">
        <f t="shared" si="173"/>
        <v>0</v>
      </c>
      <c r="X1017" s="124">
        <f t="shared" si="174"/>
        <v>0</v>
      </c>
      <c r="Y1017" s="124">
        <f t="shared" si="175"/>
        <v>0</v>
      </c>
      <c r="Z1017" s="124">
        <f t="shared" si="176"/>
        <v>0</v>
      </c>
      <c r="AA1017" s="124">
        <f t="shared" si="177"/>
        <v>0</v>
      </c>
      <c r="AB1017" s="124" t="str">
        <f t="shared" si="178"/>
        <v/>
      </c>
      <c r="AC1017" s="124" t="str">
        <f t="shared" si="179"/>
        <v/>
      </c>
      <c r="AD1017" s="124" t="str">
        <f t="shared" si="180"/>
        <v/>
      </c>
      <c r="AE1017" s="124" t="str">
        <f t="shared" si="181"/>
        <v/>
      </c>
      <c r="AF1017" s="97"/>
      <c r="AG1017" s="97"/>
      <c r="AH1017" s="97"/>
      <c r="AI1017" s="97"/>
      <c r="AJ1017" s="97"/>
      <c r="AK1017" s="97"/>
      <c r="AM1017" s="101">
        <v>1</v>
      </c>
    </row>
    <row r="1018" spans="1:39" ht="15.75" customHeight="1" x14ac:dyDescent="0.25">
      <c r="A1018" s="97" t="s">
        <v>206</v>
      </c>
      <c r="B1018" s="97" t="s">
        <v>1601</v>
      </c>
      <c r="C1018" s="97" t="s">
        <v>1553</v>
      </c>
      <c r="D1018" s="97" t="s">
        <v>301</v>
      </c>
      <c r="E1018" s="97" t="s">
        <v>266</v>
      </c>
      <c r="F1018" s="122">
        <v>2</v>
      </c>
      <c r="G1018" s="122">
        <v>0</v>
      </c>
      <c r="H1018" s="122">
        <v>2</v>
      </c>
      <c r="I1018" s="97"/>
      <c r="J1018" s="97" t="s">
        <v>1553</v>
      </c>
      <c r="K1018" s="97"/>
      <c r="L1018" s="97" t="s">
        <v>1575</v>
      </c>
      <c r="M1018" s="97" t="s">
        <v>1553</v>
      </c>
      <c r="N1018" s="97" t="s">
        <v>1555</v>
      </c>
      <c r="O1018" s="97" t="s">
        <v>1556</v>
      </c>
      <c r="P1018" s="97"/>
      <c r="Q1018" s="97"/>
      <c r="R1018" s="124">
        <f t="shared" si="168"/>
        <v>0</v>
      </c>
      <c r="S1018" s="124">
        <f t="shared" si="169"/>
        <v>0</v>
      </c>
      <c r="T1018" s="124">
        <f t="shared" si="170"/>
        <v>0</v>
      </c>
      <c r="U1018" s="124">
        <f t="shared" si="171"/>
        <v>1</v>
      </c>
      <c r="V1018" s="124">
        <f t="shared" si="172"/>
        <v>0</v>
      </c>
      <c r="W1018" s="124">
        <f t="shared" si="173"/>
        <v>1</v>
      </c>
      <c r="X1018" s="124">
        <f t="shared" si="174"/>
        <v>0</v>
      </c>
      <c r="Y1018" s="124">
        <f t="shared" si="175"/>
        <v>0</v>
      </c>
      <c r="Z1018" s="124">
        <f t="shared" si="176"/>
        <v>0</v>
      </c>
      <c r="AA1018" s="124">
        <f t="shared" si="177"/>
        <v>0</v>
      </c>
      <c r="AB1018" s="124" t="str">
        <f t="shared" si="178"/>
        <v/>
      </c>
      <c r="AC1018" s="124" t="str">
        <f t="shared" si="179"/>
        <v/>
      </c>
      <c r="AD1018" s="124" t="str">
        <f t="shared" si="180"/>
        <v/>
      </c>
      <c r="AE1018" s="124" t="str">
        <f t="shared" si="181"/>
        <v/>
      </c>
      <c r="AF1018" s="97"/>
      <c r="AG1018" s="97"/>
      <c r="AH1018" s="97"/>
      <c r="AI1018" s="97"/>
      <c r="AJ1018" s="97"/>
      <c r="AK1018" s="97"/>
      <c r="AM1018" s="101">
        <v>1</v>
      </c>
    </row>
    <row r="1019" spans="1:39" ht="15.75" customHeight="1" x14ac:dyDescent="0.25">
      <c r="A1019" s="97" t="s">
        <v>206</v>
      </c>
      <c r="B1019" s="97" t="s">
        <v>1602</v>
      </c>
      <c r="C1019" s="97" t="s">
        <v>1577</v>
      </c>
      <c r="D1019" s="97" t="s">
        <v>301</v>
      </c>
      <c r="E1019" s="97" t="s">
        <v>266</v>
      </c>
      <c r="F1019" s="122">
        <v>2</v>
      </c>
      <c r="G1019" s="122">
        <v>0</v>
      </c>
      <c r="H1019" s="122">
        <v>2</v>
      </c>
      <c r="I1019" s="97"/>
      <c r="J1019" s="97" t="s">
        <v>1577</v>
      </c>
      <c r="K1019" s="97"/>
      <c r="L1019" s="97" t="s">
        <v>1578</v>
      </c>
      <c r="M1019" s="97" t="s">
        <v>1577</v>
      </c>
      <c r="N1019" s="97" t="s">
        <v>277</v>
      </c>
      <c r="O1019" s="97" t="s">
        <v>278</v>
      </c>
      <c r="P1019" s="97"/>
      <c r="Q1019" s="97"/>
      <c r="R1019" s="124">
        <f t="shared" si="168"/>
        <v>0</v>
      </c>
      <c r="S1019" s="124">
        <f t="shared" si="169"/>
        <v>0</v>
      </c>
      <c r="T1019" s="124">
        <f t="shared" si="170"/>
        <v>1</v>
      </c>
      <c r="U1019" s="124">
        <f t="shared" si="171"/>
        <v>1</v>
      </c>
      <c r="V1019" s="124">
        <f t="shared" si="172"/>
        <v>0</v>
      </c>
      <c r="W1019" s="124">
        <f t="shared" si="173"/>
        <v>0</v>
      </c>
      <c r="X1019" s="124">
        <f t="shared" si="174"/>
        <v>0</v>
      </c>
      <c r="Y1019" s="124">
        <f t="shared" si="175"/>
        <v>0</v>
      </c>
      <c r="Z1019" s="124">
        <f t="shared" si="176"/>
        <v>0</v>
      </c>
      <c r="AA1019" s="124">
        <f t="shared" si="177"/>
        <v>0</v>
      </c>
      <c r="AB1019" s="124" t="str">
        <f t="shared" si="178"/>
        <v/>
      </c>
      <c r="AC1019" s="124" t="str">
        <f t="shared" si="179"/>
        <v/>
      </c>
      <c r="AD1019" s="124" t="str">
        <f t="shared" si="180"/>
        <v/>
      </c>
      <c r="AE1019" s="124" t="str">
        <f t="shared" si="181"/>
        <v/>
      </c>
      <c r="AF1019" s="97"/>
      <c r="AG1019" s="97"/>
      <c r="AH1019" s="97"/>
      <c r="AI1019" s="97"/>
      <c r="AJ1019" s="97"/>
      <c r="AK1019" s="97"/>
      <c r="AM1019" s="101">
        <v>1</v>
      </c>
    </row>
    <row r="1020" spans="1:39" ht="15.75" customHeight="1" x14ac:dyDescent="0.25">
      <c r="A1020" s="97" t="s">
        <v>206</v>
      </c>
      <c r="B1020" s="97" t="s">
        <v>1603</v>
      </c>
      <c r="C1020" s="97" t="s">
        <v>1580</v>
      </c>
      <c r="D1020" s="97" t="s">
        <v>301</v>
      </c>
      <c r="E1020" s="97" t="s">
        <v>266</v>
      </c>
      <c r="F1020" s="122">
        <v>3</v>
      </c>
      <c r="G1020" s="122">
        <v>0</v>
      </c>
      <c r="H1020" s="122">
        <v>2</v>
      </c>
      <c r="I1020" s="97"/>
      <c r="J1020" s="97" t="s">
        <v>1580</v>
      </c>
      <c r="K1020" s="97"/>
      <c r="L1020" s="97" t="s">
        <v>1581</v>
      </c>
      <c r="M1020" s="97" t="s">
        <v>1580</v>
      </c>
      <c r="N1020" s="97" t="s">
        <v>1582</v>
      </c>
      <c r="O1020" s="97" t="s">
        <v>1583</v>
      </c>
      <c r="P1020" s="97"/>
      <c r="Q1020" s="97"/>
      <c r="R1020" s="124">
        <f t="shared" si="168"/>
        <v>0</v>
      </c>
      <c r="S1020" s="124">
        <f t="shared" si="169"/>
        <v>0</v>
      </c>
      <c r="T1020" s="124">
        <f t="shared" si="170"/>
        <v>0</v>
      </c>
      <c r="U1020" s="124">
        <f t="shared" si="171"/>
        <v>0</v>
      </c>
      <c r="V1020" s="124">
        <f t="shared" si="172"/>
        <v>0</v>
      </c>
      <c r="W1020" s="124">
        <f t="shared" si="173"/>
        <v>0</v>
      </c>
      <c r="X1020" s="124">
        <f t="shared" si="174"/>
        <v>0</v>
      </c>
      <c r="Y1020" s="124">
        <f t="shared" si="175"/>
        <v>0</v>
      </c>
      <c r="Z1020" s="124">
        <f t="shared" si="176"/>
        <v>0</v>
      </c>
      <c r="AA1020" s="124">
        <f t="shared" si="177"/>
        <v>0</v>
      </c>
      <c r="AB1020" s="124" t="str">
        <f t="shared" si="178"/>
        <v/>
      </c>
      <c r="AC1020" s="124" t="str">
        <f t="shared" si="179"/>
        <v/>
      </c>
      <c r="AD1020" s="124" t="str">
        <f t="shared" si="180"/>
        <v/>
      </c>
      <c r="AE1020" s="124" t="str">
        <f t="shared" si="181"/>
        <v/>
      </c>
      <c r="AF1020" s="97"/>
      <c r="AG1020" s="97"/>
      <c r="AH1020" s="97"/>
      <c r="AI1020" s="97"/>
      <c r="AJ1020" s="97"/>
      <c r="AK1020" s="97"/>
      <c r="AM1020" s="101">
        <v>1</v>
      </c>
    </row>
    <row r="1021" spans="1:39" ht="15.75" customHeight="1" x14ac:dyDescent="0.25">
      <c r="A1021" s="97" t="s">
        <v>207</v>
      </c>
      <c r="B1021" s="97" t="s">
        <v>1604</v>
      </c>
      <c r="C1021" s="97" t="s">
        <v>1543</v>
      </c>
      <c r="D1021" s="97" t="s">
        <v>265</v>
      </c>
      <c r="E1021" s="97" t="s">
        <v>266</v>
      </c>
      <c r="F1021" s="122">
        <v>1</v>
      </c>
      <c r="G1021" s="122">
        <v>3</v>
      </c>
      <c r="H1021" s="122">
        <v>0</v>
      </c>
      <c r="I1021" s="97" t="s">
        <v>1543</v>
      </c>
      <c r="J1021" s="97"/>
      <c r="K1021" s="97" t="s">
        <v>1544</v>
      </c>
      <c r="L1021" s="97"/>
      <c r="M1021" s="97" t="s">
        <v>1543</v>
      </c>
      <c r="N1021" s="97" t="s">
        <v>1545</v>
      </c>
      <c r="O1021" s="97" t="s">
        <v>1546</v>
      </c>
      <c r="P1021" s="97" t="s">
        <v>1547</v>
      </c>
      <c r="Q1021" s="97" t="s">
        <v>1464</v>
      </c>
      <c r="R1021" s="124">
        <f t="shared" si="168"/>
        <v>0</v>
      </c>
      <c r="S1021" s="124">
        <f t="shared" si="169"/>
        <v>0</v>
      </c>
      <c r="T1021" s="124">
        <f t="shared" si="170"/>
        <v>0</v>
      </c>
      <c r="U1021" s="124">
        <f t="shared" si="171"/>
        <v>1</v>
      </c>
      <c r="V1021" s="124">
        <f t="shared" si="172"/>
        <v>0</v>
      </c>
      <c r="W1021" s="124">
        <f t="shared" si="173"/>
        <v>0</v>
      </c>
      <c r="X1021" s="124">
        <f t="shared" si="174"/>
        <v>0</v>
      </c>
      <c r="Y1021" s="124">
        <f t="shared" si="175"/>
        <v>0</v>
      </c>
      <c r="Z1021" s="124">
        <f t="shared" si="176"/>
        <v>0</v>
      </c>
      <c r="AA1021" s="124">
        <f t="shared" si="177"/>
        <v>0</v>
      </c>
      <c r="AB1021" s="124" t="str">
        <f t="shared" si="178"/>
        <v/>
      </c>
      <c r="AC1021" s="124" t="str">
        <f t="shared" si="179"/>
        <v/>
      </c>
      <c r="AD1021" s="124" t="str">
        <f t="shared" si="180"/>
        <v/>
      </c>
      <c r="AE1021" s="124" t="str">
        <f t="shared" si="181"/>
        <v/>
      </c>
      <c r="AF1021" s="97"/>
      <c r="AG1021" s="97"/>
      <c r="AH1021" s="97"/>
      <c r="AI1021" s="97"/>
      <c r="AJ1021" s="97"/>
      <c r="AK1021" s="97"/>
      <c r="AM1021" s="101">
        <v>1</v>
      </c>
    </row>
    <row r="1022" spans="1:39" ht="15.75" customHeight="1" x14ac:dyDescent="0.25">
      <c r="A1022" s="97" t="s">
        <v>207</v>
      </c>
      <c r="B1022" s="97" t="s">
        <v>1605</v>
      </c>
      <c r="C1022" s="97" t="s">
        <v>1549</v>
      </c>
      <c r="D1022" s="97" t="s">
        <v>265</v>
      </c>
      <c r="E1022" s="97" t="s">
        <v>266</v>
      </c>
      <c r="F1022" s="122">
        <v>1</v>
      </c>
      <c r="G1022" s="122">
        <v>3</v>
      </c>
      <c r="H1022" s="122">
        <v>0</v>
      </c>
      <c r="I1022" s="97" t="s">
        <v>1549</v>
      </c>
      <c r="J1022" s="97"/>
      <c r="K1022" s="97" t="s">
        <v>1550</v>
      </c>
      <c r="L1022" s="97"/>
      <c r="M1022" s="97" t="s">
        <v>1549</v>
      </c>
      <c r="N1022" s="97" t="s">
        <v>1470</v>
      </c>
      <c r="O1022" s="97" t="s">
        <v>1472</v>
      </c>
      <c r="P1022" s="97" t="s">
        <v>1551</v>
      </c>
      <c r="Q1022" s="97" t="s">
        <v>1473</v>
      </c>
      <c r="R1022" s="124">
        <f t="shared" si="168"/>
        <v>0</v>
      </c>
      <c r="S1022" s="124">
        <f t="shared" si="169"/>
        <v>0</v>
      </c>
      <c r="T1022" s="124">
        <f t="shared" si="170"/>
        <v>0</v>
      </c>
      <c r="U1022" s="124">
        <f t="shared" si="171"/>
        <v>0</v>
      </c>
      <c r="V1022" s="124">
        <f t="shared" si="172"/>
        <v>0</v>
      </c>
      <c r="W1022" s="124">
        <f t="shared" si="173"/>
        <v>0</v>
      </c>
      <c r="X1022" s="124">
        <f t="shared" si="174"/>
        <v>0</v>
      </c>
      <c r="Y1022" s="124">
        <f t="shared" si="175"/>
        <v>0</v>
      </c>
      <c r="Z1022" s="124">
        <f t="shared" si="176"/>
        <v>0</v>
      </c>
      <c r="AA1022" s="124">
        <f t="shared" si="177"/>
        <v>0</v>
      </c>
      <c r="AB1022" s="124" t="str">
        <f t="shared" si="178"/>
        <v/>
      </c>
      <c r="AC1022" s="124" t="str">
        <f t="shared" si="179"/>
        <v/>
      </c>
      <c r="AD1022" s="124" t="str">
        <f t="shared" si="180"/>
        <v/>
      </c>
      <c r="AE1022" s="124" t="str">
        <f t="shared" si="181"/>
        <v/>
      </c>
      <c r="AF1022" s="97"/>
      <c r="AG1022" s="97"/>
      <c r="AH1022" s="97"/>
      <c r="AI1022" s="97"/>
      <c r="AJ1022" s="97"/>
      <c r="AK1022" s="97"/>
      <c r="AM1022" s="101">
        <v>1</v>
      </c>
    </row>
    <row r="1023" spans="1:39" ht="15.75" customHeight="1" x14ac:dyDescent="0.25">
      <c r="A1023" s="97" t="s">
        <v>207</v>
      </c>
      <c r="B1023" s="97" t="s">
        <v>1606</v>
      </c>
      <c r="C1023" s="97" t="s">
        <v>1553</v>
      </c>
      <c r="D1023" s="97" t="s">
        <v>265</v>
      </c>
      <c r="E1023" s="97" t="s">
        <v>266</v>
      </c>
      <c r="F1023" s="122">
        <v>2</v>
      </c>
      <c r="G1023" s="122">
        <v>2</v>
      </c>
      <c r="H1023" s="122">
        <v>0</v>
      </c>
      <c r="I1023" s="97" t="s">
        <v>1553</v>
      </c>
      <c r="J1023" s="97"/>
      <c r="K1023" s="97" t="s">
        <v>1554</v>
      </c>
      <c r="L1023" s="97"/>
      <c r="M1023" s="97" t="s">
        <v>1553</v>
      </c>
      <c r="N1023" s="97" t="s">
        <v>1555</v>
      </c>
      <c r="O1023" s="97" t="s">
        <v>1556</v>
      </c>
      <c r="P1023" s="97"/>
      <c r="Q1023" s="97"/>
      <c r="R1023" s="124">
        <f t="shared" si="168"/>
        <v>0</v>
      </c>
      <c r="S1023" s="124">
        <f t="shared" si="169"/>
        <v>0</v>
      </c>
      <c r="T1023" s="124">
        <f t="shared" si="170"/>
        <v>0</v>
      </c>
      <c r="U1023" s="124">
        <f t="shared" si="171"/>
        <v>1</v>
      </c>
      <c r="V1023" s="124">
        <f t="shared" si="172"/>
        <v>0</v>
      </c>
      <c r="W1023" s="124">
        <f t="shared" si="173"/>
        <v>1</v>
      </c>
      <c r="X1023" s="124">
        <f t="shared" si="174"/>
        <v>0</v>
      </c>
      <c r="Y1023" s="124">
        <f t="shared" si="175"/>
        <v>0</v>
      </c>
      <c r="Z1023" s="124">
        <f t="shared" si="176"/>
        <v>0</v>
      </c>
      <c r="AA1023" s="124">
        <f t="shared" si="177"/>
        <v>0</v>
      </c>
      <c r="AB1023" s="124" t="str">
        <f t="shared" si="178"/>
        <v/>
      </c>
      <c r="AC1023" s="124" t="str">
        <f t="shared" si="179"/>
        <v/>
      </c>
      <c r="AD1023" s="124" t="str">
        <f t="shared" si="180"/>
        <v/>
      </c>
      <c r="AE1023" s="124" t="str">
        <f t="shared" si="181"/>
        <v/>
      </c>
      <c r="AF1023" s="97"/>
      <c r="AG1023" s="97"/>
      <c r="AH1023" s="97"/>
      <c r="AI1023" s="97"/>
      <c r="AJ1023" s="97"/>
      <c r="AK1023" s="97"/>
      <c r="AM1023" s="101">
        <v>1</v>
      </c>
    </row>
    <row r="1024" spans="1:39" ht="15.75" customHeight="1" x14ac:dyDescent="0.25">
      <c r="A1024" s="97" t="s">
        <v>207</v>
      </c>
      <c r="B1024" s="97" t="s">
        <v>1607</v>
      </c>
      <c r="C1024" s="97" t="s">
        <v>1558</v>
      </c>
      <c r="D1024" s="97" t="s">
        <v>265</v>
      </c>
      <c r="E1024" s="97" t="s">
        <v>266</v>
      </c>
      <c r="F1024" s="122">
        <v>2</v>
      </c>
      <c r="G1024" s="122">
        <v>2</v>
      </c>
      <c r="H1024" s="122">
        <v>0</v>
      </c>
      <c r="I1024" s="97" t="s">
        <v>1558</v>
      </c>
      <c r="J1024" s="97"/>
      <c r="K1024" s="97" t="s">
        <v>1559</v>
      </c>
      <c r="L1024" s="97"/>
      <c r="M1024" s="97" t="s">
        <v>1558</v>
      </c>
      <c r="N1024" s="97" t="s">
        <v>1560</v>
      </c>
      <c r="O1024" s="97" t="s">
        <v>277</v>
      </c>
      <c r="P1024" s="97" t="s">
        <v>278</v>
      </c>
      <c r="Q1024" s="97"/>
      <c r="R1024" s="124">
        <f t="shared" si="168"/>
        <v>0</v>
      </c>
      <c r="S1024" s="124">
        <f t="shared" si="169"/>
        <v>0</v>
      </c>
      <c r="T1024" s="124">
        <f t="shared" si="170"/>
        <v>1</v>
      </c>
      <c r="U1024" s="124">
        <f t="shared" si="171"/>
        <v>1</v>
      </c>
      <c r="V1024" s="124">
        <f t="shared" si="172"/>
        <v>0</v>
      </c>
      <c r="W1024" s="124">
        <f t="shared" si="173"/>
        <v>0</v>
      </c>
      <c r="X1024" s="124">
        <f t="shared" si="174"/>
        <v>0</v>
      </c>
      <c r="Y1024" s="124">
        <f t="shared" si="175"/>
        <v>0</v>
      </c>
      <c r="Z1024" s="124">
        <f t="shared" si="176"/>
        <v>0</v>
      </c>
      <c r="AA1024" s="124">
        <f t="shared" si="177"/>
        <v>0</v>
      </c>
      <c r="AB1024" s="124" t="str">
        <f t="shared" si="178"/>
        <v/>
      </c>
      <c r="AC1024" s="124" t="str">
        <f t="shared" si="179"/>
        <v/>
      </c>
      <c r="AD1024" s="124" t="str">
        <f t="shared" si="180"/>
        <v/>
      </c>
      <c r="AE1024" s="124" t="str">
        <f t="shared" si="181"/>
        <v/>
      </c>
      <c r="AF1024" s="97"/>
      <c r="AG1024" s="97"/>
      <c r="AH1024" s="97"/>
      <c r="AI1024" s="97"/>
      <c r="AJ1024" s="97"/>
      <c r="AK1024" s="97"/>
      <c r="AM1024" s="101">
        <v>1</v>
      </c>
    </row>
    <row r="1025" spans="1:39" ht="15.75" customHeight="1" x14ac:dyDescent="0.25">
      <c r="A1025" s="97" t="s">
        <v>207</v>
      </c>
      <c r="B1025" s="97" t="s">
        <v>1608</v>
      </c>
      <c r="C1025" s="97" t="s">
        <v>1562</v>
      </c>
      <c r="D1025" s="97" t="s">
        <v>265</v>
      </c>
      <c r="E1025" s="97" t="s">
        <v>266</v>
      </c>
      <c r="F1025" s="122">
        <v>3</v>
      </c>
      <c r="G1025" s="122">
        <v>2</v>
      </c>
      <c r="H1025" s="122">
        <v>0</v>
      </c>
      <c r="I1025" s="97" t="s">
        <v>1562</v>
      </c>
      <c r="J1025" s="97"/>
      <c r="K1025" s="97" t="s">
        <v>1563</v>
      </c>
      <c r="L1025" s="97"/>
      <c r="M1025" s="97" t="s">
        <v>1562</v>
      </c>
      <c r="N1025" s="97" t="s">
        <v>1564</v>
      </c>
      <c r="O1025" s="97" t="s">
        <v>1565</v>
      </c>
      <c r="P1025" s="97"/>
      <c r="Q1025" s="97"/>
      <c r="R1025" s="124">
        <f t="shared" si="168"/>
        <v>0</v>
      </c>
      <c r="S1025" s="124">
        <f t="shared" si="169"/>
        <v>0</v>
      </c>
      <c r="T1025" s="124">
        <f t="shared" si="170"/>
        <v>0</v>
      </c>
      <c r="U1025" s="124">
        <f t="shared" si="171"/>
        <v>0</v>
      </c>
      <c r="V1025" s="124">
        <f t="shared" si="172"/>
        <v>0</v>
      </c>
      <c r="W1025" s="124">
        <f t="shared" si="173"/>
        <v>0</v>
      </c>
      <c r="X1025" s="124">
        <f t="shared" si="174"/>
        <v>0</v>
      </c>
      <c r="Y1025" s="124">
        <f t="shared" si="175"/>
        <v>0</v>
      </c>
      <c r="Z1025" s="124">
        <f t="shared" si="176"/>
        <v>0</v>
      </c>
      <c r="AA1025" s="124">
        <f t="shared" si="177"/>
        <v>0</v>
      </c>
      <c r="AB1025" s="124" t="str">
        <f t="shared" si="178"/>
        <v/>
      </c>
      <c r="AC1025" s="124" t="str">
        <f t="shared" si="179"/>
        <v/>
      </c>
      <c r="AD1025" s="124" t="str">
        <f t="shared" si="180"/>
        <v/>
      </c>
      <c r="AE1025" s="124" t="str">
        <f t="shared" si="181"/>
        <v/>
      </c>
      <c r="AF1025" s="97"/>
      <c r="AG1025" s="97"/>
      <c r="AH1025" s="97"/>
      <c r="AI1025" s="97"/>
      <c r="AJ1025" s="97"/>
      <c r="AK1025" s="97"/>
      <c r="AM1025" s="101">
        <v>1</v>
      </c>
    </row>
    <row r="1026" spans="1:39" ht="15.75" customHeight="1" x14ac:dyDescent="0.25">
      <c r="A1026" s="97" t="s">
        <v>207</v>
      </c>
      <c r="B1026" s="97" t="s">
        <v>1609</v>
      </c>
      <c r="C1026" s="97" t="s">
        <v>1567</v>
      </c>
      <c r="D1026" s="97" t="s">
        <v>301</v>
      </c>
      <c r="E1026" s="97" t="s">
        <v>266</v>
      </c>
      <c r="F1026" s="122">
        <v>1</v>
      </c>
      <c r="G1026" s="122">
        <v>0</v>
      </c>
      <c r="H1026" s="122">
        <v>3</v>
      </c>
      <c r="I1026" s="97"/>
      <c r="J1026" s="97" t="s">
        <v>1567</v>
      </c>
      <c r="K1026" s="97"/>
      <c r="L1026" s="97" t="s">
        <v>1568</v>
      </c>
      <c r="M1026" s="97" t="s">
        <v>1567</v>
      </c>
      <c r="N1026" s="97" t="s">
        <v>1545</v>
      </c>
      <c r="O1026" s="97" t="s">
        <v>1546</v>
      </c>
      <c r="P1026" s="97" t="s">
        <v>324</v>
      </c>
      <c r="Q1026" s="97" t="s">
        <v>1464</v>
      </c>
      <c r="R1026" s="124">
        <f t="shared" si="168"/>
        <v>0</v>
      </c>
      <c r="S1026" s="124">
        <f t="shared" si="169"/>
        <v>0</v>
      </c>
      <c r="T1026" s="124">
        <f t="shared" si="170"/>
        <v>0</v>
      </c>
      <c r="U1026" s="124">
        <f t="shared" si="171"/>
        <v>1</v>
      </c>
      <c r="V1026" s="124">
        <f t="shared" si="172"/>
        <v>0</v>
      </c>
      <c r="W1026" s="124">
        <f t="shared" si="173"/>
        <v>0</v>
      </c>
      <c r="X1026" s="124">
        <f t="shared" si="174"/>
        <v>0</v>
      </c>
      <c r="Y1026" s="124">
        <f t="shared" si="175"/>
        <v>0</v>
      </c>
      <c r="Z1026" s="124">
        <f t="shared" si="176"/>
        <v>0</v>
      </c>
      <c r="AA1026" s="124">
        <f t="shared" si="177"/>
        <v>0</v>
      </c>
      <c r="AB1026" s="124" t="str">
        <f t="shared" si="178"/>
        <v/>
      </c>
      <c r="AC1026" s="124" t="str">
        <f t="shared" si="179"/>
        <v/>
      </c>
      <c r="AD1026" s="124" t="str">
        <f t="shared" si="180"/>
        <v/>
      </c>
      <c r="AE1026" s="124" t="str">
        <f t="shared" si="181"/>
        <v/>
      </c>
      <c r="AF1026" s="97"/>
      <c r="AG1026" s="97"/>
      <c r="AH1026" s="97"/>
      <c r="AI1026" s="97"/>
      <c r="AJ1026" s="97"/>
      <c r="AK1026" s="97"/>
      <c r="AM1026" s="101">
        <v>1</v>
      </c>
    </row>
    <row r="1027" spans="1:39" ht="15.75" customHeight="1" x14ac:dyDescent="0.25">
      <c r="A1027" s="97" t="s">
        <v>207</v>
      </c>
      <c r="B1027" s="97" t="s">
        <v>1610</v>
      </c>
      <c r="C1027" s="97" t="s">
        <v>1570</v>
      </c>
      <c r="D1027" s="97" t="s">
        <v>301</v>
      </c>
      <c r="E1027" s="97" t="s">
        <v>266</v>
      </c>
      <c r="F1027" s="122">
        <v>1</v>
      </c>
      <c r="G1027" s="122">
        <v>0</v>
      </c>
      <c r="H1027" s="122">
        <v>3</v>
      </c>
      <c r="I1027" s="97"/>
      <c r="J1027" s="97" t="s">
        <v>1570</v>
      </c>
      <c r="K1027" s="97"/>
      <c r="L1027" s="97" t="s">
        <v>1571</v>
      </c>
      <c r="M1027" s="97" t="s">
        <v>1570</v>
      </c>
      <c r="N1027" s="97" t="s">
        <v>1494</v>
      </c>
      <c r="O1027" s="97" t="s">
        <v>1572</v>
      </c>
      <c r="P1027" s="97" t="s">
        <v>1573</v>
      </c>
      <c r="Q1027" s="97"/>
      <c r="R1027" s="124">
        <f t="shared" si="168"/>
        <v>0</v>
      </c>
      <c r="S1027" s="124">
        <f t="shared" si="169"/>
        <v>0</v>
      </c>
      <c r="T1027" s="124">
        <f t="shared" si="170"/>
        <v>0</v>
      </c>
      <c r="U1027" s="124">
        <f t="shared" si="171"/>
        <v>0</v>
      </c>
      <c r="V1027" s="124">
        <f t="shared" si="172"/>
        <v>0</v>
      </c>
      <c r="W1027" s="124">
        <f t="shared" si="173"/>
        <v>0</v>
      </c>
      <c r="X1027" s="124">
        <f t="shared" si="174"/>
        <v>0</v>
      </c>
      <c r="Y1027" s="124">
        <f t="shared" si="175"/>
        <v>0</v>
      </c>
      <c r="Z1027" s="124">
        <f t="shared" si="176"/>
        <v>0</v>
      </c>
      <c r="AA1027" s="124">
        <f t="shared" si="177"/>
        <v>0</v>
      </c>
      <c r="AB1027" s="124" t="str">
        <f t="shared" si="178"/>
        <v/>
      </c>
      <c r="AC1027" s="124" t="str">
        <f t="shared" si="179"/>
        <v/>
      </c>
      <c r="AD1027" s="124" t="str">
        <f t="shared" si="180"/>
        <v/>
      </c>
      <c r="AE1027" s="124" t="str">
        <f t="shared" si="181"/>
        <v/>
      </c>
      <c r="AF1027" s="97"/>
      <c r="AG1027" s="97"/>
      <c r="AH1027" s="97"/>
      <c r="AI1027" s="97"/>
      <c r="AJ1027" s="97"/>
      <c r="AK1027" s="97"/>
      <c r="AM1027" s="101">
        <v>1</v>
      </c>
    </row>
    <row r="1028" spans="1:39" ht="15.75" customHeight="1" x14ac:dyDescent="0.25">
      <c r="A1028" s="97" t="s">
        <v>207</v>
      </c>
      <c r="B1028" s="97" t="s">
        <v>1611</v>
      </c>
      <c r="C1028" s="97" t="s">
        <v>1553</v>
      </c>
      <c r="D1028" s="97" t="s">
        <v>301</v>
      </c>
      <c r="E1028" s="97" t="s">
        <v>266</v>
      </c>
      <c r="F1028" s="122">
        <v>2</v>
      </c>
      <c r="G1028" s="122">
        <v>0</v>
      </c>
      <c r="H1028" s="122">
        <v>2</v>
      </c>
      <c r="I1028" s="97"/>
      <c r="J1028" s="97" t="s">
        <v>1553</v>
      </c>
      <c r="K1028" s="97"/>
      <c r="L1028" s="97" t="s">
        <v>1575</v>
      </c>
      <c r="M1028" s="97" t="s">
        <v>1553</v>
      </c>
      <c r="N1028" s="97" t="s">
        <v>1555</v>
      </c>
      <c r="O1028" s="97" t="s">
        <v>1556</v>
      </c>
      <c r="P1028" s="97"/>
      <c r="Q1028" s="97"/>
      <c r="R1028" s="124">
        <f t="shared" si="168"/>
        <v>0</v>
      </c>
      <c r="S1028" s="124">
        <f t="shared" si="169"/>
        <v>0</v>
      </c>
      <c r="T1028" s="124">
        <f t="shared" si="170"/>
        <v>0</v>
      </c>
      <c r="U1028" s="124">
        <f t="shared" si="171"/>
        <v>1</v>
      </c>
      <c r="V1028" s="124">
        <f t="shared" si="172"/>
        <v>0</v>
      </c>
      <c r="W1028" s="124">
        <f t="shared" si="173"/>
        <v>1</v>
      </c>
      <c r="X1028" s="124">
        <f t="shared" si="174"/>
        <v>0</v>
      </c>
      <c r="Y1028" s="124">
        <f t="shared" si="175"/>
        <v>0</v>
      </c>
      <c r="Z1028" s="124">
        <f t="shared" si="176"/>
        <v>0</v>
      </c>
      <c r="AA1028" s="124">
        <f t="shared" si="177"/>
        <v>0</v>
      </c>
      <c r="AB1028" s="124" t="str">
        <f t="shared" si="178"/>
        <v/>
      </c>
      <c r="AC1028" s="124" t="str">
        <f t="shared" si="179"/>
        <v/>
      </c>
      <c r="AD1028" s="124" t="str">
        <f t="shared" si="180"/>
        <v/>
      </c>
      <c r="AE1028" s="124" t="str">
        <f t="shared" si="181"/>
        <v/>
      </c>
      <c r="AF1028" s="97"/>
      <c r="AG1028" s="97"/>
      <c r="AH1028" s="97"/>
      <c r="AI1028" s="97"/>
      <c r="AJ1028" s="97"/>
      <c r="AK1028" s="97"/>
      <c r="AM1028" s="101">
        <v>1</v>
      </c>
    </row>
    <row r="1029" spans="1:39" ht="15.75" customHeight="1" x14ac:dyDescent="0.25">
      <c r="A1029" s="97" t="s">
        <v>207</v>
      </c>
      <c r="B1029" s="97" t="s">
        <v>1612</v>
      </c>
      <c r="C1029" s="97" t="s">
        <v>1577</v>
      </c>
      <c r="D1029" s="97" t="s">
        <v>301</v>
      </c>
      <c r="E1029" s="97" t="s">
        <v>266</v>
      </c>
      <c r="F1029" s="122">
        <v>2</v>
      </c>
      <c r="G1029" s="122">
        <v>0</v>
      </c>
      <c r="H1029" s="122">
        <v>2</v>
      </c>
      <c r="I1029" s="97"/>
      <c r="J1029" s="97" t="s">
        <v>1577</v>
      </c>
      <c r="K1029" s="97"/>
      <c r="L1029" s="97" t="s">
        <v>1578</v>
      </c>
      <c r="M1029" s="97" t="s">
        <v>1577</v>
      </c>
      <c r="N1029" s="97" t="s">
        <v>277</v>
      </c>
      <c r="O1029" s="97" t="s">
        <v>278</v>
      </c>
      <c r="P1029" s="97"/>
      <c r="Q1029" s="97"/>
      <c r="R1029" s="124">
        <f t="shared" si="168"/>
        <v>0</v>
      </c>
      <c r="S1029" s="124">
        <f t="shared" si="169"/>
        <v>0</v>
      </c>
      <c r="T1029" s="124">
        <f t="shared" si="170"/>
        <v>1</v>
      </c>
      <c r="U1029" s="124">
        <f t="shared" si="171"/>
        <v>1</v>
      </c>
      <c r="V1029" s="124">
        <f t="shared" si="172"/>
        <v>0</v>
      </c>
      <c r="W1029" s="124">
        <f t="shared" si="173"/>
        <v>0</v>
      </c>
      <c r="X1029" s="124">
        <f t="shared" si="174"/>
        <v>0</v>
      </c>
      <c r="Y1029" s="124">
        <f t="shared" si="175"/>
        <v>0</v>
      </c>
      <c r="Z1029" s="124">
        <f t="shared" si="176"/>
        <v>0</v>
      </c>
      <c r="AA1029" s="124">
        <f t="shared" si="177"/>
        <v>0</v>
      </c>
      <c r="AB1029" s="124" t="str">
        <f t="shared" si="178"/>
        <v/>
      </c>
      <c r="AC1029" s="124" t="str">
        <f t="shared" si="179"/>
        <v/>
      </c>
      <c r="AD1029" s="124" t="str">
        <f t="shared" si="180"/>
        <v/>
      </c>
      <c r="AE1029" s="124" t="str">
        <f t="shared" si="181"/>
        <v/>
      </c>
      <c r="AF1029" s="97"/>
      <c r="AG1029" s="97"/>
      <c r="AH1029" s="97"/>
      <c r="AI1029" s="97"/>
      <c r="AJ1029" s="97"/>
      <c r="AK1029" s="97"/>
      <c r="AM1029" s="101">
        <v>1</v>
      </c>
    </row>
    <row r="1030" spans="1:39" ht="15.75" customHeight="1" x14ac:dyDescent="0.25">
      <c r="A1030" s="97" t="s">
        <v>207</v>
      </c>
      <c r="B1030" s="97" t="s">
        <v>1613</v>
      </c>
      <c r="C1030" s="97" t="s">
        <v>1580</v>
      </c>
      <c r="D1030" s="97" t="s">
        <v>301</v>
      </c>
      <c r="E1030" s="97" t="s">
        <v>266</v>
      </c>
      <c r="F1030" s="122">
        <v>3</v>
      </c>
      <c r="G1030" s="122">
        <v>0</v>
      </c>
      <c r="H1030" s="122">
        <v>2</v>
      </c>
      <c r="I1030" s="97"/>
      <c r="J1030" s="97" t="s">
        <v>1580</v>
      </c>
      <c r="K1030" s="97"/>
      <c r="L1030" s="97" t="s">
        <v>1581</v>
      </c>
      <c r="M1030" s="97" t="s">
        <v>1580</v>
      </c>
      <c r="N1030" s="97" t="s">
        <v>1582</v>
      </c>
      <c r="O1030" s="97" t="s">
        <v>1583</v>
      </c>
      <c r="P1030" s="97"/>
      <c r="Q1030" s="97"/>
      <c r="R1030" s="124">
        <f t="shared" si="168"/>
        <v>0</v>
      </c>
      <c r="S1030" s="124">
        <f t="shared" si="169"/>
        <v>0</v>
      </c>
      <c r="T1030" s="124">
        <f t="shared" si="170"/>
        <v>0</v>
      </c>
      <c r="U1030" s="124">
        <f t="shared" si="171"/>
        <v>0</v>
      </c>
      <c r="V1030" s="124">
        <f t="shared" si="172"/>
        <v>0</v>
      </c>
      <c r="W1030" s="124">
        <f t="shared" si="173"/>
        <v>0</v>
      </c>
      <c r="X1030" s="124">
        <f t="shared" si="174"/>
        <v>0</v>
      </c>
      <c r="Y1030" s="124">
        <f t="shared" si="175"/>
        <v>0</v>
      </c>
      <c r="Z1030" s="124">
        <f t="shared" si="176"/>
        <v>0</v>
      </c>
      <c r="AA1030" s="124">
        <f t="shared" si="177"/>
        <v>0</v>
      </c>
      <c r="AB1030" s="124" t="str">
        <f t="shared" si="178"/>
        <v/>
      </c>
      <c r="AC1030" s="124" t="str">
        <f t="shared" si="179"/>
        <v/>
      </c>
      <c r="AD1030" s="124" t="str">
        <f t="shared" si="180"/>
        <v/>
      </c>
      <c r="AE1030" s="124" t="str">
        <f t="shared" si="181"/>
        <v/>
      </c>
      <c r="AF1030" s="97"/>
      <c r="AG1030" s="97"/>
      <c r="AH1030" s="97"/>
      <c r="AI1030" s="97"/>
      <c r="AJ1030" s="97"/>
      <c r="AK1030" s="97"/>
      <c r="AM1030" s="101">
        <v>1</v>
      </c>
    </row>
    <row r="1031" spans="1:39" ht="15.75" customHeight="1" x14ac:dyDescent="0.25">
      <c r="A1031" s="97" t="s">
        <v>208</v>
      </c>
      <c r="B1031" s="97" t="s">
        <v>1614</v>
      </c>
      <c r="C1031" s="97" t="s">
        <v>1543</v>
      </c>
      <c r="D1031" s="97" t="s">
        <v>265</v>
      </c>
      <c r="E1031" s="97" t="s">
        <v>266</v>
      </c>
      <c r="F1031" s="122">
        <v>1</v>
      </c>
      <c r="G1031" s="122">
        <v>3</v>
      </c>
      <c r="H1031" s="122">
        <v>0</v>
      </c>
      <c r="I1031" s="97" t="s">
        <v>1543</v>
      </c>
      <c r="J1031" s="97"/>
      <c r="K1031" s="97" t="s">
        <v>1544</v>
      </c>
      <c r="L1031" s="97"/>
      <c r="M1031" s="97" t="s">
        <v>1543</v>
      </c>
      <c r="N1031" s="97" t="s">
        <v>1545</v>
      </c>
      <c r="O1031" s="97" t="s">
        <v>1546</v>
      </c>
      <c r="P1031" s="97" t="s">
        <v>1547</v>
      </c>
      <c r="Q1031" s="97" t="s">
        <v>1464</v>
      </c>
      <c r="R1031" s="124">
        <f t="shared" si="168"/>
        <v>0</v>
      </c>
      <c r="S1031" s="124">
        <f t="shared" si="169"/>
        <v>0</v>
      </c>
      <c r="T1031" s="124">
        <f t="shared" si="170"/>
        <v>0</v>
      </c>
      <c r="U1031" s="124">
        <f t="shared" si="171"/>
        <v>1</v>
      </c>
      <c r="V1031" s="124">
        <f t="shared" si="172"/>
        <v>0</v>
      </c>
      <c r="W1031" s="124">
        <f t="shared" si="173"/>
        <v>0</v>
      </c>
      <c r="X1031" s="124">
        <f t="shared" si="174"/>
        <v>0</v>
      </c>
      <c r="Y1031" s="124">
        <f t="shared" si="175"/>
        <v>0</v>
      </c>
      <c r="Z1031" s="124">
        <f t="shared" si="176"/>
        <v>0</v>
      </c>
      <c r="AA1031" s="124">
        <f t="shared" si="177"/>
        <v>0</v>
      </c>
      <c r="AB1031" s="124" t="str">
        <f t="shared" si="178"/>
        <v/>
      </c>
      <c r="AC1031" s="124" t="str">
        <f t="shared" si="179"/>
        <v/>
      </c>
      <c r="AD1031" s="124" t="str">
        <f t="shared" si="180"/>
        <v/>
      </c>
      <c r="AE1031" s="124" t="str">
        <f t="shared" si="181"/>
        <v/>
      </c>
      <c r="AF1031" s="97"/>
      <c r="AG1031" s="97"/>
      <c r="AH1031" s="97"/>
      <c r="AI1031" s="97"/>
      <c r="AJ1031" s="97"/>
      <c r="AK1031" s="97"/>
      <c r="AM1031" s="101">
        <v>1</v>
      </c>
    </row>
    <row r="1032" spans="1:39" ht="15.75" customHeight="1" x14ac:dyDescent="0.25">
      <c r="A1032" s="97" t="s">
        <v>208</v>
      </c>
      <c r="B1032" s="97" t="s">
        <v>1615</v>
      </c>
      <c r="C1032" s="97" t="s">
        <v>1549</v>
      </c>
      <c r="D1032" s="97" t="s">
        <v>265</v>
      </c>
      <c r="E1032" s="97" t="s">
        <v>266</v>
      </c>
      <c r="F1032" s="122">
        <v>1</v>
      </c>
      <c r="G1032" s="122">
        <v>3</v>
      </c>
      <c r="H1032" s="122">
        <v>0</v>
      </c>
      <c r="I1032" s="97" t="s">
        <v>1549</v>
      </c>
      <c r="J1032" s="97"/>
      <c r="K1032" s="97" t="s">
        <v>1550</v>
      </c>
      <c r="L1032" s="97"/>
      <c r="M1032" s="97" t="s">
        <v>1549</v>
      </c>
      <c r="N1032" s="97" t="s">
        <v>1470</v>
      </c>
      <c r="O1032" s="97" t="s">
        <v>1472</v>
      </c>
      <c r="P1032" s="97" t="s">
        <v>1551</v>
      </c>
      <c r="Q1032" s="97" t="s">
        <v>1473</v>
      </c>
      <c r="R1032" s="124">
        <f t="shared" si="168"/>
        <v>0</v>
      </c>
      <c r="S1032" s="124">
        <f t="shared" si="169"/>
        <v>0</v>
      </c>
      <c r="T1032" s="124">
        <f t="shared" si="170"/>
        <v>0</v>
      </c>
      <c r="U1032" s="124">
        <f t="shared" si="171"/>
        <v>0</v>
      </c>
      <c r="V1032" s="124">
        <f t="shared" si="172"/>
        <v>0</v>
      </c>
      <c r="W1032" s="124">
        <f t="shared" si="173"/>
        <v>0</v>
      </c>
      <c r="X1032" s="124">
        <f t="shared" si="174"/>
        <v>0</v>
      </c>
      <c r="Y1032" s="124">
        <f t="shared" si="175"/>
        <v>0</v>
      </c>
      <c r="Z1032" s="124">
        <f t="shared" si="176"/>
        <v>0</v>
      </c>
      <c r="AA1032" s="124">
        <f t="shared" si="177"/>
        <v>0</v>
      </c>
      <c r="AB1032" s="124" t="str">
        <f t="shared" si="178"/>
        <v/>
      </c>
      <c r="AC1032" s="124" t="str">
        <f t="shared" si="179"/>
        <v/>
      </c>
      <c r="AD1032" s="124" t="str">
        <f t="shared" si="180"/>
        <v/>
      </c>
      <c r="AE1032" s="124" t="str">
        <f t="shared" si="181"/>
        <v/>
      </c>
      <c r="AF1032" s="97"/>
      <c r="AG1032" s="97"/>
      <c r="AH1032" s="97"/>
      <c r="AI1032" s="97"/>
      <c r="AJ1032" s="97"/>
      <c r="AK1032" s="97"/>
      <c r="AM1032" s="101">
        <v>1</v>
      </c>
    </row>
    <row r="1033" spans="1:39" ht="15.75" customHeight="1" x14ac:dyDescent="0.25">
      <c r="A1033" s="97" t="s">
        <v>208</v>
      </c>
      <c r="B1033" s="97" t="s">
        <v>1616</v>
      </c>
      <c r="C1033" s="97" t="s">
        <v>1553</v>
      </c>
      <c r="D1033" s="97" t="s">
        <v>265</v>
      </c>
      <c r="E1033" s="97" t="s">
        <v>266</v>
      </c>
      <c r="F1033" s="122">
        <v>2</v>
      </c>
      <c r="G1033" s="122">
        <v>2</v>
      </c>
      <c r="H1033" s="122">
        <v>0</v>
      </c>
      <c r="I1033" s="97" t="s">
        <v>1553</v>
      </c>
      <c r="J1033" s="97"/>
      <c r="K1033" s="97" t="s">
        <v>1554</v>
      </c>
      <c r="L1033" s="97"/>
      <c r="M1033" s="97" t="s">
        <v>1553</v>
      </c>
      <c r="N1033" s="97" t="s">
        <v>1555</v>
      </c>
      <c r="O1033" s="97" t="s">
        <v>1556</v>
      </c>
      <c r="P1033" s="97"/>
      <c r="Q1033" s="97"/>
      <c r="R1033" s="124">
        <f t="shared" si="168"/>
        <v>0</v>
      </c>
      <c r="S1033" s="124">
        <f t="shared" si="169"/>
        <v>0</v>
      </c>
      <c r="T1033" s="124">
        <f t="shared" si="170"/>
        <v>0</v>
      </c>
      <c r="U1033" s="124">
        <f t="shared" si="171"/>
        <v>1</v>
      </c>
      <c r="V1033" s="124">
        <f t="shared" si="172"/>
        <v>0</v>
      </c>
      <c r="W1033" s="124">
        <f t="shared" si="173"/>
        <v>1</v>
      </c>
      <c r="X1033" s="124">
        <f t="shared" si="174"/>
        <v>0</v>
      </c>
      <c r="Y1033" s="124">
        <f t="shared" si="175"/>
        <v>0</v>
      </c>
      <c r="Z1033" s="124">
        <f t="shared" si="176"/>
        <v>0</v>
      </c>
      <c r="AA1033" s="124">
        <f t="shared" si="177"/>
        <v>0</v>
      </c>
      <c r="AB1033" s="124" t="str">
        <f t="shared" si="178"/>
        <v/>
      </c>
      <c r="AC1033" s="124" t="str">
        <f t="shared" si="179"/>
        <v/>
      </c>
      <c r="AD1033" s="124" t="str">
        <f t="shared" si="180"/>
        <v/>
      </c>
      <c r="AE1033" s="124" t="str">
        <f t="shared" si="181"/>
        <v/>
      </c>
      <c r="AF1033" s="97"/>
      <c r="AG1033" s="97"/>
      <c r="AH1033" s="97"/>
      <c r="AI1033" s="97"/>
      <c r="AJ1033" s="97"/>
      <c r="AK1033" s="97"/>
      <c r="AM1033" s="101">
        <v>1</v>
      </c>
    </row>
    <row r="1034" spans="1:39" ht="15.75" customHeight="1" x14ac:dyDescent="0.25">
      <c r="A1034" s="97" t="s">
        <v>208</v>
      </c>
      <c r="B1034" s="97" t="s">
        <v>1617</v>
      </c>
      <c r="C1034" s="97" t="s">
        <v>1558</v>
      </c>
      <c r="D1034" s="97" t="s">
        <v>265</v>
      </c>
      <c r="E1034" s="97" t="s">
        <v>266</v>
      </c>
      <c r="F1034" s="122">
        <v>2</v>
      </c>
      <c r="G1034" s="122">
        <v>2</v>
      </c>
      <c r="H1034" s="122">
        <v>0</v>
      </c>
      <c r="I1034" s="97" t="s">
        <v>1558</v>
      </c>
      <c r="J1034" s="97"/>
      <c r="K1034" s="97" t="s">
        <v>1559</v>
      </c>
      <c r="L1034" s="97"/>
      <c r="M1034" s="97" t="s">
        <v>1558</v>
      </c>
      <c r="N1034" s="97" t="s">
        <v>1560</v>
      </c>
      <c r="O1034" s="97" t="s">
        <v>277</v>
      </c>
      <c r="P1034" s="97" t="s">
        <v>278</v>
      </c>
      <c r="Q1034" s="97"/>
      <c r="R1034" s="124">
        <f t="shared" si="168"/>
        <v>0</v>
      </c>
      <c r="S1034" s="124">
        <f t="shared" si="169"/>
        <v>0</v>
      </c>
      <c r="T1034" s="124">
        <f t="shared" si="170"/>
        <v>1</v>
      </c>
      <c r="U1034" s="124">
        <f t="shared" si="171"/>
        <v>1</v>
      </c>
      <c r="V1034" s="124">
        <f t="shared" si="172"/>
        <v>0</v>
      </c>
      <c r="W1034" s="124">
        <f t="shared" si="173"/>
        <v>0</v>
      </c>
      <c r="X1034" s="124">
        <f t="shared" si="174"/>
        <v>0</v>
      </c>
      <c r="Y1034" s="124">
        <f t="shared" si="175"/>
        <v>0</v>
      </c>
      <c r="Z1034" s="124">
        <f t="shared" si="176"/>
        <v>0</v>
      </c>
      <c r="AA1034" s="124">
        <f t="shared" si="177"/>
        <v>0</v>
      </c>
      <c r="AB1034" s="124" t="str">
        <f t="shared" si="178"/>
        <v/>
      </c>
      <c r="AC1034" s="124" t="str">
        <f t="shared" si="179"/>
        <v/>
      </c>
      <c r="AD1034" s="124" t="str">
        <f t="shared" si="180"/>
        <v/>
      </c>
      <c r="AE1034" s="124" t="str">
        <f t="shared" si="181"/>
        <v/>
      </c>
      <c r="AF1034" s="97"/>
      <c r="AG1034" s="97"/>
      <c r="AH1034" s="97"/>
      <c r="AI1034" s="97"/>
      <c r="AJ1034" s="97"/>
      <c r="AK1034" s="97"/>
      <c r="AM1034" s="101">
        <v>1</v>
      </c>
    </row>
    <row r="1035" spans="1:39" ht="15.75" customHeight="1" x14ac:dyDescent="0.25">
      <c r="A1035" s="97" t="s">
        <v>208</v>
      </c>
      <c r="B1035" s="97" t="s">
        <v>1618</v>
      </c>
      <c r="C1035" s="97" t="s">
        <v>1562</v>
      </c>
      <c r="D1035" s="97" t="s">
        <v>265</v>
      </c>
      <c r="E1035" s="97" t="s">
        <v>266</v>
      </c>
      <c r="F1035" s="122">
        <v>3</v>
      </c>
      <c r="G1035" s="122">
        <v>2</v>
      </c>
      <c r="H1035" s="122">
        <v>0</v>
      </c>
      <c r="I1035" s="97" t="s">
        <v>1562</v>
      </c>
      <c r="J1035" s="97"/>
      <c r="K1035" s="97" t="s">
        <v>1563</v>
      </c>
      <c r="L1035" s="97"/>
      <c r="M1035" s="97" t="s">
        <v>1562</v>
      </c>
      <c r="N1035" s="97" t="s">
        <v>1564</v>
      </c>
      <c r="O1035" s="97" t="s">
        <v>1565</v>
      </c>
      <c r="P1035" s="97"/>
      <c r="Q1035" s="97"/>
      <c r="R1035" s="124">
        <f t="shared" si="168"/>
        <v>0</v>
      </c>
      <c r="S1035" s="124">
        <f t="shared" si="169"/>
        <v>0</v>
      </c>
      <c r="T1035" s="124">
        <f t="shared" si="170"/>
        <v>0</v>
      </c>
      <c r="U1035" s="124">
        <f t="shared" si="171"/>
        <v>0</v>
      </c>
      <c r="V1035" s="124">
        <f t="shared" si="172"/>
        <v>0</v>
      </c>
      <c r="W1035" s="124">
        <f t="shared" si="173"/>
        <v>0</v>
      </c>
      <c r="X1035" s="124">
        <f t="shared" si="174"/>
        <v>0</v>
      </c>
      <c r="Y1035" s="124">
        <f t="shared" si="175"/>
        <v>0</v>
      </c>
      <c r="Z1035" s="124">
        <f t="shared" si="176"/>
        <v>0</v>
      </c>
      <c r="AA1035" s="124">
        <f t="shared" si="177"/>
        <v>0</v>
      </c>
      <c r="AB1035" s="124" t="str">
        <f t="shared" si="178"/>
        <v/>
      </c>
      <c r="AC1035" s="124" t="str">
        <f t="shared" si="179"/>
        <v/>
      </c>
      <c r="AD1035" s="124" t="str">
        <f t="shared" si="180"/>
        <v/>
      </c>
      <c r="AE1035" s="124" t="str">
        <f t="shared" si="181"/>
        <v/>
      </c>
      <c r="AF1035" s="97"/>
      <c r="AG1035" s="97"/>
      <c r="AH1035" s="97"/>
      <c r="AI1035" s="97"/>
      <c r="AJ1035" s="97"/>
      <c r="AK1035" s="97"/>
      <c r="AM1035" s="101">
        <v>1</v>
      </c>
    </row>
    <row r="1036" spans="1:39" ht="15.75" customHeight="1" x14ac:dyDescent="0.25">
      <c r="A1036" s="97" t="s">
        <v>208</v>
      </c>
      <c r="B1036" s="97" t="s">
        <v>1619</v>
      </c>
      <c r="C1036" s="97" t="s">
        <v>1567</v>
      </c>
      <c r="D1036" s="97" t="s">
        <v>301</v>
      </c>
      <c r="E1036" s="97" t="s">
        <v>266</v>
      </c>
      <c r="F1036" s="122">
        <v>1</v>
      </c>
      <c r="G1036" s="122">
        <v>0</v>
      </c>
      <c r="H1036" s="122">
        <v>3</v>
      </c>
      <c r="I1036" s="97"/>
      <c r="J1036" s="97" t="s">
        <v>1567</v>
      </c>
      <c r="K1036" s="97"/>
      <c r="L1036" s="97" t="s">
        <v>1568</v>
      </c>
      <c r="M1036" s="97" t="s">
        <v>1567</v>
      </c>
      <c r="N1036" s="97" t="s">
        <v>1545</v>
      </c>
      <c r="O1036" s="97" t="s">
        <v>1546</v>
      </c>
      <c r="P1036" s="97" t="s">
        <v>324</v>
      </c>
      <c r="Q1036" s="97" t="s">
        <v>1464</v>
      </c>
      <c r="R1036" s="124">
        <f t="shared" si="168"/>
        <v>0</v>
      </c>
      <c r="S1036" s="124">
        <f t="shared" si="169"/>
        <v>0</v>
      </c>
      <c r="T1036" s="124">
        <f t="shared" si="170"/>
        <v>0</v>
      </c>
      <c r="U1036" s="124">
        <f t="shared" si="171"/>
        <v>1</v>
      </c>
      <c r="V1036" s="124">
        <f t="shared" si="172"/>
        <v>0</v>
      </c>
      <c r="W1036" s="124">
        <f t="shared" si="173"/>
        <v>0</v>
      </c>
      <c r="X1036" s="124">
        <f t="shared" si="174"/>
        <v>0</v>
      </c>
      <c r="Y1036" s="124">
        <f t="shared" si="175"/>
        <v>0</v>
      </c>
      <c r="Z1036" s="124">
        <f t="shared" si="176"/>
        <v>0</v>
      </c>
      <c r="AA1036" s="124">
        <f t="shared" si="177"/>
        <v>0</v>
      </c>
      <c r="AB1036" s="124" t="str">
        <f t="shared" si="178"/>
        <v/>
      </c>
      <c r="AC1036" s="124" t="str">
        <f t="shared" si="179"/>
        <v/>
      </c>
      <c r="AD1036" s="124" t="str">
        <f t="shared" si="180"/>
        <v/>
      </c>
      <c r="AE1036" s="124" t="str">
        <f t="shared" si="181"/>
        <v/>
      </c>
      <c r="AF1036" s="97"/>
      <c r="AG1036" s="97"/>
      <c r="AH1036" s="97"/>
      <c r="AI1036" s="97"/>
      <c r="AJ1036" s="97"/>
      <c r="AK1036" s="97"/>
      <c r="AM1036" s="101">
        <v>1</v>
      </c>
    </row>
    <row r="1037" spans="1:39" ht="15.75" customHeight="1" x14ac:dyDescent="0.25">
      <c r="A1037" s="97" t="s">
        <v>208</v>
      </c>
      <c r="B1037" s="97" t="s">
        <v>1620</v>
      </c>
      <c r="C1037" s="97" t="s">
        <v>1570</v>
      </c>
      <c r="D1037" s="97" t="s">
        <v>301</v>
      </c>
      <c r="E1037" s="97" t="s">
        <v>266</v>
      </c>
      <c r="F1037" s="122">
        <v>1</v>
      </c>
      <c r="G1037" s="122">
        <v>0</v>
      </c>
      <c r="H1037" s="122">
        <v>3</v>
      </c>
      <c r="I1037" s="97"/>
      <c r="J1037" s="97" t="s">
        <v>1570</v>
      </c>
      <c r="K1037" s="97"/>
      <c r="L1037" s="97" t="s">
        <v>1571</v>
      </c>
      <c r="M1037" s="97" t="s">
        <v>1570</v>
      </c>
      <c r="N1037" s="97" t="s">
        <v>1494</v>
      </c>
      <c r="O1037" s="97" t="s">
        <v>1572</v>
      </c>
      <c r="P1037" s="97" t="s">
        <v>1573</v>
      </c>
      <c r="Q1037" s="97"/>
      <c r="R1037" s="124">
        <f t="shared" si="168"/>
        <v>0</v>
      </c>
      <c r="S1037" s="124">
        <f t="shared" si="169"/>
        <v>0</v>
      </c>
      <c r="T1037" s="124">
        <f t="shared" si="170"/>
        <v>0</v>
      </c>
      <c r="U1037" s="124">
        <f t="shared" si="171"/>
        <v>0</v>
      </c>
      <c r="V1037" s="124">
        <f t="shared" si="172"/>
        <v>0</v>
      </c>
      <c r="W1037" s="124">
        <f t="shared" si="173"/>
        <v>0</v>
      </c>
      <c r="X1037" s="124">
        <f t="shared" si="174"/>
        <v>0</v>
      </c>
      <c r="Y1037" s="124">
        <f t="shared" si="175"/>
        <v>0</v>
      </c>
      <c r="Z1037" s="124">
        <f t="shared" si="176"/>
        <v>0</v>
      </c>
      <c r="AA1037" s="124">
        <f t="shared" si="177"/>
        <v>0</v>
      </c>
      <c r="AB1037" s="124" t="str">
        <f t="shared" si="178"/>
        <v/>
      </c>
      <c r="AC1037" s="124" t="str">
        <f t="shared" si="179"/>
        <v/>
      </c>
      <c r="AD1037" s="124" t="str">
        <f t="shared" si="180"/>
        <v/>
      </c>
      <c r="AE1037" s="124" t="str">
        <f t="shared" si="181"/>
        <v/>
      </c>
      <c r="AF1037" s="97"/>
      <c r="AG1037" s="97"/>
      <c r="AH1037" s="97"/>
      <c r="AI1037" s="97"/>
      <c r="AJ1037" s="97"/>
      <c r="AK1037" s="97"/>
      <c r="AM1037" s="101">
        <v>1</v>
      </c>
    </row>
    <row r="1038" spans="1:39" ht="15.75" customHeight="1" x14ac:dyDescent="0.25">
      <c r="A1038" s="97" t="s">
        <v>208</v>
      </c>
      <c r="B1038" s="97" t="s">
        <v>1621</v>
      </c>
      <c r="C1038" s="97" t="s">
        <v>1553</v>
      </c>
      <c r="D1038" s="97" t="s">
        <v>301</v>
      </c>
      <c r="E1038" s="97" t="s">
        <v>266</v>
      </c>
      <c r="F1038" s="122">
        <v>2</v>
      </c>
      <c r="G1038" s="122">
        <v>0</v>
      </c>
      <c r="H1038" s="122">
        <v>2</v>
      </c>
      <c r="I1038" s="97"/>
      <c r="J1038" s="97" t="s">
        <v>1553</v>
      </c>
      <c r="K1038" s="97"/>
      <c r="L1038" s="97" t="s">
        <v>1575</v>
      </c>
      <c r="M1038" s="97" t="s">
        <v>1553</v>
      </c>
      <c r="N1038" s="97" t="s">
        <v>1555</v>
      </c>
      <c r="O1038" s="97" t="s">
        <v>1556</v>
      </c>
      <c r="P1038" s="97"/>
      <c r="Q1038" s="97"/>
      <c r="R1038" s="124">
        <f t="shared" si="168"/>
        <v>0</v>
      </c>
      <c r="S1038" s="124">
        <f t="shared" si="169"/>
        <v>0</v>
      </c>
      <c r="T1038" s="124">
        <f t="shared" si="170"/>
        <v>0</v>
      </c>
      <c r="U1038" s="124">
        <f t="shared" si="171"/>
        <v>1</v>
      </c>
      <c r="V1038" s="124">
        <f t="shared" si="172"/>
        <v>0</v>
      </c>
      <c r="W1038" s="124">
        <f t="shared" si="173"/>
        <v>1</v>
      </c>
      <c r="X1038" s="124">
        <f t="shared" si="174"/>
        <v>0</v>
      </c>
      <c r="Y1038" s="124">
        <f t="shared" si="175"/>
        <v>0</v>
      </c>
      <c r="Z1038" s="124">
        <f t="shared" si="176"/>
        <v>0</v>
      </c>
      <c r="AA1038" s="124">
        <f t="shared" si="177"/>
        <v>0</v>
      </c>
      <c r="AB1038" s="124" t="str">
        <f t="shared" si="178"/>
        <v/>
      </c>
      <c r="AC1038" s="124" t="str">
        <f t="shared" si="179"/>
        <v/>
      </c>
      <c r="AD1038" s="124" t="str">
        <f t="shared" si="180"/>
        <v/>
      </c>
      <c r="AE1038" s="124" t="str">
        <f t="shared" si="181"/>
        <v/>
      </c>
      <c r="AF1038" s="97"/>
      <c r="AG1038" s="97"/>
      <c r="AH1038" s="97"/>
      <c r="AI1038" s="97"/>
      <c r="AJ1038" s="97"/>
      <c r="AK1038" s="97"/>
      <c r="AM1038" s="101">
        <v>1</v>
      </c>
    </row>
    <row r="1039" spans="1:39" ht="15.75" customHeight="1" x14ac:dyDescent="0.25">
      <c r="A1039" s="97" t="s">
        <v>208</v>
      </c>
      <c r="B1039" s="97" t="s">
        <v>1622</v>
      </c>
      <c r="C1039" s="97" t="s">
        <v>1577</v>
      </c>
      <c r="D1039" s="97" t="s">
        <v>301</v>
      </c>
      <c r="E1039" s="97" t="s">
        <v>266</v>
      </c>
      <c r="F1039" s="122">
        <v>2</v>
      </c>
      <c r="G1039" s="122">
        <v>0</v>
      </c>
      <c r="H1039" s="122">
        <v>2</v>
      </c>
      <c r="I1039" s="97"/>
      <c r="J1039" s="97" t="s">
        <v>1577</v>
      </c>
      <c r="K1039" s="97"/>
      <c r="L1039" s="97" t="s">
        <v>1578</v>
      </c>
      <c r="M1039" s="97" t="s">
        <v>1577</v>
      </c>
      <c r="N1039" s="97" t="s">
        <v>277</v>
      </c>
      <c r="O1039" s="97" t="s">
        <v>278</v>
      </c>
      <c r="P1039" s="97"/>
      <c r="Q1039" s="97"/>
      <c r="R1039" s="124">
        <f t="shared" si="168"/>
        <v>0</v>
      </c>
      <c r="S1039" s="124">
        <f t="shared" si="169"/>
        <v>0</v>
      </c>
      <c r="T1039" s="124">
        <f t="shared" si="170"/>
        <v>1</v>
      </c>
      <c r="U1039" s="124">
        <f t="shared" si="171"/>
        <v>1</v>
      </c>
      <c r="V1039" s="124">
        <f t="shared" si="172"/>
        <v>0</v>
      </c>
      <c r="W1039" s="124">
        <f t="shared" si="173"/>
        <v>0</v>
      </c>
      <c r="X1039" s="124">
        <f t="shared" si="174"/>
        <v>0</v>
      </c>
      <c r="Y1039" s="124">
        <f t="shared" si="175"/>
        <v>0</v>
      </c>
      <c r="Z1039" s="124">
        <f t="shared" si="176"/>
        <v>0</v>
      </c>
      <c r="AA1039" s="124">
        <f t="shared" si="177"/>
        <v>0</v>
      </c>
      <c r="AB1039" s="124" t="str">
        <f t="shared" si="178"/>
        <v/>
      </c>
      <c r="AC1039" s="124" t="str">
        <f t="shared" si="179"/>
        <v/>
      </c>
      <c r="AD1039" s="124" t="str">
        <f t="shared" si="180"/>
        <v/>
      </c>
      <c r="AE1039" s="124" t="str">
        <f t="shared" si="181"/>
        <v/>
      </c>
      <c r="AF1039" s="97"/>
      <c r="AG1039" s="97"/>
      <c r="AH1039" s="97"/>
      <c r="AI1039" s="97"/>
      <c r="AJ1039" s="97"/>
      <c r="AK1039" s="97"/>
      <c r="AM1039" s="101">
        <v>1</v>
      </c>
    </row>
    <row r="1040" spans="1:39" ht="15.75" customHeight="1" x14ac:dyDescent="0.25">
      <c r="A1040" s="97" t="s">
        <v>208</v>
      </c>
      <c r="B1040" s="97" t="s">
        <v>1623</v>
      </c>
      <c r="C1040" s="97" t="s">
        <v>1580</v>
      </c>
      <c r="D1040" s="97" t="s">
        <v>301</v>
      </c>
      <c r="E1040" s="97" t="s">
        <v>266</v>
      </c>
      <c r="F1040" s="122">
        <v>3</v>
      </c>
      <c r="G1040" s="122">
        <v>0</v>
      </c>
      <c r="H1040" s="122">
        <v>2</v>
      </c>
      <c r="I1040" s="97"/>
      <c r="J1040" s="97" t="s">
        <v>1580</v>
      </c>
      <c r="K1040" s="97"/>
      <c r="L1040" s="97" t="s">
        <v>1581</v>
      </c>
      <c r="M1040" s="97" t="s">
        <v>1580</v>
      </c>
      <c r="N1040" s="97" t="s">
        <v>1582</v>
      </c>
      <c r="O1040" s="97" t="s">
        <v>1583</v>
      </c>
      <c r="P1040" s="97"/>
      <c r="Q1040" s="97"/>
      <c r="R1040" s="124">
        <f t="shared" si="168"/>
        <v>0</v>
      </c>
      <c r="S1040" s="124">
        <f t="shared" si="169"/>
        <v>0</v>
      </c>
      <c r="T1040" s="124">
        <f t="shared" si="170"/>
        <v>0</v>
      </c>
      <c r="U1040" s="124">
        <f t="shared" si="171"/>
        <v>0</v>
      </c>
      <c r="V1040" s="124">
        <f t="shared" si="172"/>
        <v>0</v>
      </c>
      <c r="W1040" s="124">
        <f t="shared" si="173"/>
        <v>0</v>
      </c>
      <c r="X1040" s="124">
        <f t="shared" si="174"/>
        <v>0</v>
      </c>
      <c r="Y1040" s="124">
        <f t="shared" si="175"/>
        <v>0</v>
      </c>
      <c r="Z1040" s="124">
        <f t="shared" si="176"/>
        <v>0</v>
      </c>
      <c r="AA1040" s="124">
        <f t="shared" si="177"/>
        <v>0</v>
      </c>
      <c r="AB1040" s="124" t="str">
        <f t="shared" si="178"/>
        <v/>
      </c>
      <c r="AC1040" s="124" t="str">
        <f t="shared" si="179"/>
        <v/>
      </c>
      <c r="AD1040" s="124" t="str">
        <f t="shared" si="180"/>
        <v/>
      </c>
      <c r="AE1040" s="124" t="str">
        <f t="shared" si="181"/>
        <v/>
      </c>
      <c r="AF1040" s="97"/>
      <c r="AG1040" s="97"/>
      <c r="AH1040" s="97"/>
      <c r="AI1040" s="97"/>
      <c r="AJ1040" s="97"/>
      <c r="AK1040" s="97"/>
      <c r="AM1040" s="101">
        <v>1</v>
      </c>
    </row>
    <row r="1041" spans="1:39" ht="15.75" customHeight="1" x14ac:dyDescent="0.25">
      <c r="A1041" s="97" t="s">
        <v>209</v>
      </c>
      <c r="B1041" s="97" t="s">
        <v>1624</v>
      </c>
      <c r="C1041" s="97" t="s">
        <v>1625</v>
      </c>
      <c r="D1041" s="97" t="s">
        <v>265</v>
      </c>
      <c r="E1041" s="97" t="s">
        <v>266</v>
      </c>
      <c r="F1041" s="122">
        <v>1</v>
      </c>
      <c r="G1041" s="122">
        <v>3</v>
      </c>
      <c r="H1041" s="122">
        <v>0</v>
      </c>
      <c r="I1041" s="97" t="s">
        <v>1625</v>
      </c>
      <c r="J1041" s="97"/>
      <c r="K1041" s="97" t="s">
        <v>1626</v>
      </c>
      <c r="L1041" s="97"/>
      <c r="M1041" s="97" t="s">
        <v>1625</v>
      </c>
      <c r="N1041" s="97" t="s">
        <v>1627</v>
      </c>
      <c r="O1041" s="97" t="s">
        <v>1628</v>
      </c>
      <c r="P1041" s="97" t="s">
        <v>1237</v>
      </c>
      <c r="Q1041" s="97" t="s">
        <v>1629</v>
      </c>
      <c r="R1041" s="124">
        <f t="shared" si="168"/>
        <v>0</v>
      </c>
      <c r="S1041" s="124">
        <f t="shared" si="169"/>
        <v>0</v>
      </c>
      <c r="T1041" s="124">
        <f t="shared" si="170"/>
        <v>0</v>
      </c>
      <c r="U1041" s="124">
        <f t="shared" si="171"/>
        <v>0</v>
      </c>
      <c r="V1041" s="124">
        <f t="shared" si="172"/>
        <v>0</v>
      </c>
      <c r="W1041" s="124">
        <f t="shared" si="173"/>
        <v>0</v>
      </c>
      <c r="X1041" s="124">
        <f t="shared" si="174"/>
        <v>0</v>
      </c>
      <c r="Y1041" s="124">
        <f t="shared" si="175"/>
        <v>0</v>
      </c>
      <c r="Z1041" s="124">
        <f t="shared" si="176"/>
        <v>0</v>
      </c>
      <c r="AA1041" s="124">
        <f t="shared" si="177"/>
        <v>0</v>
      </c>
      <c r="AB1041" s="124" t="str">
        <f t="shared" si="178"/>
        <v/>
      </c>
      <c r="AC1041" s="124" t="str">
        <f t="shared" si="179"/>
        <v/>
      </c>
      <c r="AD1041" s="124" t="str">
        <f t="shared" si="180"/>
        <v/>
      </c>
      <c r="AE1041" s="124" t="str">
        <f t="shared" si="181"/>
        <v/>
      </c>
      <c r="AF1041" s="97"/>
      <c r="AG1041" s="97"/>
      <c r="AH1041" s="97"/>
      <c r="AI1041" s="97"/>
      <c r="AJ1041" s="97"/>
      <c r="AK1041" s="97"/>
      <c r="AM1041" s="101">
        <v>1</v>
      </c>
    </row>
    <row r="1042" spans="1:39" ht="15.75" customHeight="1" x14ac:dyDescent="0.25">
      <c r="A1042" s="97" t="s">
        <v>209</v>
      </c>
      <c r="B1042" s="97" t="s">
        <v>1630</v>
      </c>
      <c r="C1042" s="97" t="s">
        <v>1402</v>
      </c>
      <c r="D1042" s="97" t="s">
        <v>265</v>
      </c>
      <c r="E1042" s="97" t="s">
        <v>266</v>
      </c>
      <c r="F1042" s="122">
        <v>1</v>
      </c>
      <c r="G1042" s="122">
        <v>3</v>
      </c>
      <c r="H1042" s="122">
        <v>0</v>
      </c>
      <c r="I1042" s="97" t="s">
        <v>1402</v>
      </c>
      <c r="J1042" s="97"/>
      <c r="K1042" s="97" t="s">
        <v>1403</v>
      </c>
      <c r="L1042" s="97"/>
      <c r="M1042" s="97" t="s">
        <v>1402</v>
      </c>
      <c r="N1042" s="97" t="s">
        <v>1235</v>
      </c>
      <c r="O1042" s="97" t="s">
        <v>1236</v>
      </c>
      <c r="P1042" s="97" t="s">
        <v>277</v>
      </c>
      <c r="Q1042" s="97" t="s">
        <v>278</v>
      </c>
      <c r="R1042" s="124">
        <f t="shared" si="168"/>
        <v>0</v>
      </c>
      <c r="S1042" s="124">
        <f t="shared" si="169"/>
        <v>0</v>
      </c>
      <c r="T1042" s="124">
        <f t="shared" si="170"/>
        <v>1</v>
      </c>
      <c r="U1042" s="124">
        <f t="shared" si="171"/>
        <v>1</v>
      </c>
      <c r="V1042" s="124">
        <f t="shared" si="172"/>
        <v>0</v>
      </c>
      <c r="W1042" s="124">
        <f t="shared" si="173"/>
        <v>0</v>
      </c>
      <c r="X1042" s="124">
        <f t="shared" si="174"/>
        <v>0</v>
      </c>
      <c r="Y1042" s="124">
        <f t="shared" si="175"/>
        <v>0</v>
      </c>
      <c r="Z1042" s="124">
        <f t="shared" si="176"/>
        <v>0</v>
      </c>
      <c r="AA1042" s="124">
        <f t="shared" si="177"/>
        <v>0</v>
      </c>
      <c r="AB1042" s="124" t="str">
        <f t="shared" si="178"/>
        <v/>
      </c>
      <c r="AC1042" s="124" t="str">
        <f t="shared" si="179"/>
        <v/>
      </c>
      <c r="AD1042" s="124" t="str">
        <f t="shared" si="180"/>
        <v/>
      </c>
      <c r="AE1042" s="124" t="str">
        <f t="shared" si="181"/>
        <v/>
      </c>
      <c r="AF1042" s="97"/>
      <c r="AG1042" s="97"/>
      <c r="AH1042" s="97"/>
      <c r="AI1042" s="97"/>
      <c r="AJ1042" s="97"/>
      <c r="AK1042" s="97"/>
      <c r="AM1042" s="101">
        <v>1</v>
      </c>
    </row>
    <row r="1043" spans="1:39" ht="15.75" customHeight="1" x14ac:dyDescent="0.25">
      <c r="A1043" s="97" t="s">
        <v>209</v>
      </c>
      <c r="B1043" s="97" t="s">
        <v>1631</v>
      </c>
      <c r="C1043" s="97" t="s">
        <v>1632</v>
      </c>
      <c r="D1043" s="97" t="s">
        <v>265</v>
      </c>
      <c r="E1043" s="97" t="s">
        <v>266</v>
      </c>
      <c r="F1043" s="122">
        <v>2</v>
      </c>
      <c r="G1043" s="122">
        <v>2</v>
      </c>
      <c r="H1043" s="122">
        <v>0</v>
      </c>
      <c r="I1043" s="97" t="s">
        <v>1632</v>
      </c>
      <c r="J1043" s="97"/>
      <c r="K1043" s="97" t="s">
        <v>1633</v>
      </c>
      <c r="L1043" s="97"/>
      <c r="M1043" s="97" t="s">
        <v>1632</v>
      </c>
      <c r="N1043" s="97" t="s">
        <v>1634</v>
      </c>
      <c r="O1043" s="97" t="s">
        <v>1635</v>
      </c>
      <c r="P1043" s="97" t="s">
        <v>739</v>
      </c>
      <c r="Q1043" s="97" t="s">
        <v>1636</v>
      </c>
      <c r="R1043" s="124">
        <f t="shared" si="168"/>
        <v>0</v>
      </c>
      <c r="S1043" s="124">
        <f t="shared" si="169"/>
        <v>0</v>
      </c>
      <c r="T1043" s="124">
        <f t="shared" si="170"/>
        <v>0</v>
      </c>
      <c r="U1043" s="124">
        <f t="shared" si="171"/>
        <v>0</v>
      </c>
      <c r="V1043" s="124">
        <f t="shared" si="172"/>
        <v>0</v>
      </c>
      <c r="W1043" s="124">
        <f t="shared" si="173"/>
        <v>0</v>
      </c>
      <c r="X1043" s="124">
        <f t="shared" si="174"/>
        <v>0</v>
      </c>
      <c r="Y1043" s="124">
        <f t="shared" si="175"/>
        <v>0</v>
      </c>
      <c r="Z1043" s="124">
        <f t="shared" si="176"/>
        <v>0</v>
      </c>
      <c r="AA1043" s="124">
        <f t="shared" si="177"/>
        <v>0</v>
      </c>
      <c r="AB1043" s="124" t="str">
        <f t="shared" si="178"/>
        <v/>
      </c>
      <c r="AC1043" s="124" t="str">
        <f t="shared" si="179"/>
        <v/>
      </c>
      <c r="AD1043" s="124" t="str">
        <f t="shared" si="180"/>
        <v/>
      </c>
      <c r="AE1043" s="124" t="str">
        <f t="shared" si="181"/>
        <v/>
      </c>
      <c r="AF1043" s="97"/>
      <c r="AG1043" s="97"/>
      <c r="AH1043" s="97"/>
      <c r="AI1043" s="97"/>
      <c r="AJ1043" s="97"/>
      <c r="AK1043" s="97"/>
      <c r="AM1043" s="101">
        <v>1</v>
      </c>
    </row>
    <row r="1044" spans="1:39" ht="15.75" customHeight="1" x14ac:dyDescent="0.25">
      <c r="A1044" s="97" t="s">
        <v>209</v>
      </c>
      <c r="B1044" s="97" t="s">
        <v>1637</v>
      </c>
      <c r="C1044" s="97" t="s">
        <v>1638</v>
      </c>
      <c r="D1044" s="97" t="s">
        <v>265</v>
      </c>
      <c r="E1044" s="97" t="s">
        <v>266</v>
      </c>
      <c r="F1044" s="122">
        <v>2</v>
      </c>
      <c r="G1044" s="122">
        <v>2</v>
      </c>
      <c r="H1044" s="122">
        <v>0</v>
      </c>
      <c r="I1044" s="97" t="s">
        <v>1638</v>
      </c>
      <c r="J1044" s="97"/>
      <c r="K1044" s="97" t="s">
        <v>1639</v>
      </c>
      <c r="L1044" s="97"/>
      <c r="M1044" s="97" t="s">
        <v>1638</v>
      </c>
      <c r="N1044" s="97" t="s">
        <v>1640</v>
      </c>
      <c r="O1044" s="97" t="s">
        <v>1641</v>
      </c>
      <c r="P1044" s="97" t="s">
        <v>938</v>
      </c>
      <c r="Q1044" s="97" t="s">
        <v>1386</v>
      </c>
      <c r="R1044" s="124">
        <f t="shared" si="168"/>
        <v>0</v>
      </c>
      <c r="S1044" s="124">
        <f t="shared" si="169"/>
        <v>0</v>
      </c>
      <c r="T1044" s="124">
        <f t="shared" si="170"/>
        <v>0</v>
      </c>
      <c r="U1044" s="124">
        <f t="shared" si="171"/>
        <v>0</v>
      </c>
      <c r="V1044" s="124">
        <f t="shared" si="172"/>
        <v>0</v>
      </c>
      <c r="W1044" s="124">
        <f t="shared" si="173"/>
        <v>0</v>
      </c>
      <c r="X1044" s="124">
        <f t="shared" si="174"/>
        <v>0</v>
      </c>
      <c r="Y1044" s="124">
        <f t="shared" si="175"/>
        <v>0</v>
      </c>
      <c r="Z1044" s="124">
        <f t="shared" si="176"/>
        <v>0</v>
      </c>
      <c r="AA1044" s="124">
        <f t="shared" si="177"/>
        <v>0</v>
      </c>
      <c r="AB1044" s="124" t="str">
        <f t="shared" si="178"/>
        <v/>
      </c>
      <c r="AC1044" s="124" t="str">
        <f t="shared" si="179"/>
        <v/>
      </c>
      <c r="AD1044" s="124" t="str">
        <f t="shared" si="180"/>
        <v/>
      </c>
      <c r="AE1044" s="124" t="str">
        <f t="shared" si="181"/>
        <v/>
      </c>
      <c r="AF1044" s="97"/>
      <c r="AG1044" s="97"/>
      <c r="AH1044" s="97"/>
      <c r="AI1044" s="97"/>
      <c r="AJ1044" s="97"/>
      <c r="AK1044" s="97"/>
      <c r="AM1044" s="101">
        <v>1</v>
      </c>
    </row>
    <row r="1045" spans="1:39" ht="15.75" customHeight="1" x14ac:dyDescent="0.25">
      <c r="A1045" s="97" t="s">
        <v>209</v>
      </c>
      <c r="B1045" s="97" t="s">
        <v>1642</v>
      </c>
      <c r="C1045" s="97" t="s">
        <v>1643</v>
      </c>
      <c r="D1045" s="97" t="s">
        <v>265</v>
      </c>
      <c r="E1045" s="97" t="s">
        <v>266</v>
      </c>
      <c r="F1045" s="122">
        <v>3</v>
      </c>
      <c r="G1045" s="122">
        <v>2</v>
      </c>
      <c r="H1045" s="122">
        <v>0</v>
      </c>
      <c r="I1045" s="97" t="s">
        <v>1643</v>
      </c>
      <c r="J1045" s="97"/>
      <c r="K1045" s="97" t="s">
        <v>1644</v>
      </c>
      <c r="L1045" s="97"/>
      <c r="M1045" s="97" t="s">
        <v>1643</v>
      </c>
      <c r="N1045" s="97" t="s">
        <v>1395</v>
      </c>
      <c r="O1045" s="97" t="s">
        <v>905</v>
      </c>
      <c r="P1045" s="97" t="s">
        <v>1645</v>
      </c>
      <c r="Q1045" s="97"/>
      <c r="R1045" s="124">
        <f t="shared" si="168"/>
        <v>0</v>
      </c>
      <c r="S1045" s="124">
        <f t="shared" si="169"/>
        <v>0</v>
      </c>
      <c r="T1045" s="124">
        <f t="shared" si="170"/>
        <v>0</v>
      </c>
      <c r="U1045" s="124">
        <f t="shared" si="171"/>
        <v>0</v>
      </c>
      <c r="V1045" s="124">
        <f t="shared" si="172"/>
        <v>0</v>
      </c>
      <c r="W1045" s="124">
        <f t="shared" si="173"/>
        <v>0</v>
      </c>
      <c r="X1045" s="124">
        <f t="shared" si="174"/>
        <v>0</v>
      </c>
      <c r="Y1045" s="124">
        <f t="shared" si="175"/>
        <v>0</v>
      </c>
      <c r="Z1045" s="124">
        <f t="shared" si="176"/>
        <v>0</v>
      </c>
      <c r="AA1045" s="124">
        <f t="shared" si="177"/>
        <v>0</v>
      </c>
      <c r="AB1045" s="124" t="str">
        <f t="shared" si="178"/>
        <v/>
      </c>
      <c r="AC1045" s="124" t="str">
        <f t="shared" si="179"/>
        <v/>
      </c>
      <c r="AD1045" s="124" t="str">
        <f t="shared" si="180"/>
        <v/>
      </c>
      <c r="AE1045" s="124" t="str">
        <f t="shared" si="181"/>
        <v/>
      </c>
      <c r="AF1045" s="97"/>
      <c r="AG1045" s="97"/>
      <c r="AH1045" s="97"/>
      <c r="AI1045" s="97"/>
      <c r="AJ1045" s="97"/>
      <c r="AK1045" s="97"/>
      <c r="AM1045" s="101">
        <v>1</v>
      </c>
    </row>
    <row r="1046" spans="1:39" ht="15.75" customHeight="1" x14ac:dyDescent="0.25">
      <c r="A1046" s="97" t="s">
        <v>209</v>
      </c>
      <c r="B1046" s="97" t="s">
        <v>1646</v>
      </c>
      <c r="C1046" s="97" t="s">
        <v>1647</v>
      </c>
      <c r="D1046" s="97" t="s">
        <v>301</v>
      </c>
      <c r="E1046" s="97" t="s">
        <v>266</v>
      </c>
      <c r="F1046" s="122">
        <v>1</v>
      </c>
      <c r="G1046" s="122">
        <v>0</v>
      </c>
      <c r="H1046" s="122">
        <v>3</v>
      </c>
      <c r="I1046" s="97"/>
      <c r="J1046" s="97" t="s">
        <v>1647</v>
      </c>
      <c r="K1046" s="97"/>
      <c r="L1046" s="97" t="s">
        <v>1648</v>
      </c>
      <c r="M1046" s="97" t="s">
        <v>1628</v>
      </c>
      <c r="N1046" s="97" t="s">
        <v>1649</v>
      </c>
      <c r="O1046" s="97" t="s">
        <v>1650</v>
      </c>
      <c r="P1046" s="97" t="s">
        <v>1629</v>
      </c>
      <c r="Q1046" s="97"/>
      <c r="R1046" s="124">
        <f t="shared" si="168"/>
        <v>0</v>
      </c>
      <c r="S1046" s="124">
        <f t="shared" si="169"/>
        <v>0</v>
      </c>
      <c r="T1046" s="124">
        <f t="shared" si="170"/>
        <v>0</v>
      </c>
      <c r="U1046" s="124">
        <f t="shared" si="171"/>
        <v>0</v>
      </c>
      <c r="V1046" s="124">
        <f t="shared" si="172"/>
        <v>0</v>
      </c>
      <c r="W1046" s="124">
        <f t="shared" si="173"/>
        <v>0</v>
      </c>
      <c r="X1046" s="124">
        <f t="shared" si="174"/>
        <v>0</v>
      </c>
      <c r="Y1046" s="124">
        <f t="shared" si="175"/>
        <v>0</v>
      </c>
      <c r="Z1046" s="124">
        <f t="shared" si="176"/>
        <v>0</v>
      </c>
      <c r="AA1046" s="124">
        <f t="shared" si="177"/>
        <v>0</v>
      </c>
      <c r="AB1046" s="124" t="str">
        <f t="shared" si="178"/>
        <v/>
      </c>
      <c r="AC1046" s="124" t="str">
        <f t="shared" si="179"/>
        <v/>
      </c>
      <c r="AD1046" s="124" t="str">
        <f t="shared" si="180"/>
        <v/>
      </c>
      <c r="AE1046" s="124" t="str">
        <f t="shared" si="181"/>
        <v/>
      </c>
      <c r="AF1046" s="97"/>
      <c r="AG1046" s="97"/>
      <c r="AH1046" s="97"/>
      <c r="AI1046" s="97"/>
      <c r="AJ1046" s="97"/>
      <c r="AK1046" s="97"/>
      <c r="AM1046" s="101">
        <v>1</v>
      </c>
    </row>
    <row r="1047" spans="1:39" ht="15.75" customHeight="1" x14ac:dyDescent="0.25">
      <c r="A1047" s="97" t="s">
        <v>209</v>
      </c>
      <c r="B1047" s="97" t="s">
        <v>1651</v>
      </c>
      <c r="C1047" s="97" t="s">
        <v>1652</v>
      </c>
      <c r="D1047" s="97" t="s">
        <v>301</v>
      </c>
      <c r="E1047" s="97" t="s">
        <v>266</v>
      </c>
      <c r="F1047" s="122">
        <v>1</v>
      </c>
      <c r="G1047" s="122">
        <v>0</v>
      </c>
      <c r="H1047" s="122">
        <v>3</v>
      </c>
      <c r="I1047" s="97"/>
      <c r="J1047" s="97" t="s">
        <v>1652</v>
      </c>
      <c r="K1047" s="97"/>
      <c r="L1047" s="97" t="s">
        <v>1653</v>
      </c>
      <c r="M1047" s="97" t="s">
        <v>1652</v>
      </c>
      <c r="N1047" s="97" t="s">
        <v>1654</v>
      </c>
      <c r="O1047" s="97" t="s">
        <v>277</v>
      </c>
      <c r="P1047" s="97" t="s">
        <v>278</v>
      </c>
      <c r="Q1047" s="97" t="s">
        <v>1655</v>
      </c>
      <c r="R1047" s="124">
        <f t="shared" si="168"/>
        <v>0</v>
      </c>
      <c r="S1047" s="124">
        <f t="shared" si="169"/>
        <v>0</v>
      </c>
      <c r="T1047" s="124">
        <f t="shared" si="170"/>
        <v>1</v>
      </c>
      <c r="U1047" s="124">
        <f t="shared" si="171"/>
        <v>1</v>
      </c>
      <c r="V1047" s="124">
        <f t="shared" si="172"/>
        <v>0</v>
      </c>
      <c r="W1047" s="124">
        <f t="shared" si="173"/>
        <v>0</v>
      </c>
      <c r="X1047" s="124">
        <f t="shared" si="174"/>
        <v>0</v>
      </c>
      <c r="Y1047" s="124">
        <f t="shared" si="175"/>
        <v>0</v>
      </c>
      <c r="Z1047" s="124">
        <f t="shared" si="176"/>
        <v>0</v>
      </c>
      <c r="AA1047" s="124">
        <f t="shared" si="177"/>
        <v>0</v>
      </c>
      <c r="AB1047" s="124" t="str">
        <f t="shared" si="178"/>
        <v/>
      </c>
      <c r="AC1047" s="124" t="str">
        <f t="shared" si="179"/>
        <v/>
      </c>
      <c r="AD1047" s="124" t="str">
        <f t="shared" si="180"/>
        <v/>
      </c>
      <c r="AE1047" s="124" t="str">
        <f t="shared" si="181"/>
        <v/>
      </c>
      <c r="AF1047" s="97"/>
      <c r="AG1047" s="97"/>
      <c r="AH1047" s="97"/>
      <c r="AI1047" s="97"/>
      <c r="AJ1047" s="97"/>
      <c r="AK1047" s="97"/>
      <c r="AM1047" s="101">
        <v>1</v>
      </c>
    </row>
    <row r="1048" spans="1:39" ht="15.75" customHeight="1" x14ac:dyDescent="0.25">
      <c r="A1048" s="97" t="s">
        <v>209</v>
      </c>
      <c r="B1048" s="97" t="s">
        <v>1656</v>
      </c>
      <c r="C1048" s="97" t="s">
        <v>1634</v>
      </c>
      <c r="D1048" s="97" t="s">
        <v>301</v>
      </c>
      <c r="E1048" s="97" t="s">
        <v>266</v>
      </c>
      <c r="F1048" s="122">
        <v>2</v>
      </c>
      <c r="G1048" s="122">
        <v>0</v>
      </c>
      <c r="H1048" s="122">
        <v>2</v>
      </c>
      <c r="I1048" s="97"/>
      <c r="J1048" s="97" t="s">
        <v>1634</v>
      </c>
      <c r="K1048" s="97"/>
      <c r="L1048" s="97" t="s">
        <v>1657</v>
      </c>
      <c r="M1048" s="97" t="s">
        <v>1634</v>
      </c>
      <c r="N1048" s="97" t="s">
        <v>1635</v>
      </c>
      <c r="O1048" s="97" t="s">
        <v>1636</v>
      </c>
      <c r="P1048" s="97"/>
      <c r="Q1048" s="97"/>
      <c r="R1048" s="124">
        <f t="shared" si="168"/>
        <v>0</v>
      </c>
      <c r="S1048" s="124">
        <f t="shared" si="169"/>
        <v>0</v>
      </c>
      <c r="T1048" s="124">
        <f t="shared" si="170"/>
        <v>0</v>
      </c>
      <c r="U1048" s="124">
        <f t="shared" si="171"/>
        <v>0</v>
      </c>
      <c r="V1048" s="124">
        <f t="shared" si="172"/>
        <v>0</v>
      </c>
      <c r="W1048" s="124">
        <f t="shared" si="173"/>
        <v>0</v>
      </c>
      <c r="X1048" s="124">
        <f t="shared" si="174"/>
        <v>0</v>
      </c>
      <c r="Y1048" s="124">
        <f t="shared" si="175"/>
        <v>0</v>
      </c>
      <c r="Z1048" s="124">
        <f t="shared" si="176"/>
        <v>0</v>
      </c>
      <c r="AA1048" s="124">
        <f t="shared" si="177"/>
        <v>0</v>
      </c>
      <c r="AB1048" s="124" t="str">
        <f t="shared" si="178"/>
        <v/>
      </c>
      <c r="AC1048" s="124" t="str">
        <f t="shared" si="179"/>
        <v/>
      </c>
      <c r="AD1048" s="124" t="str">
        <f t="shared" si="180"/>
        <v/>
      </c>
      <c r="AE1048" s="124" t="str">
        <f t="shared" si="181"/>
        <v/>
      </c>
      <c r="AF1048" s="97"/>
      <c r="AG1048" s="97"/>
      <c r="AH1048" s="97"/>
      <c r="AI1048" s="97"/>
      <c r="AJ1048" s="97"/>
      <c r="AK1048" s="97"/>
      <c r="AM1048" s="101">
        <v>1</v>
      </c>
    </row>
    <row r="1049" spans="1:39" ht="15.75" customHeight="1" x14ac:dyDescent="0.25">
      <c r="A1049" s="97" t="s">
        <v>209</v>
      </c>
      <c r="B1049" s="97" t="s">
        <v>1658</v>
      </c>
      <c r="C1049" s="97" t="s">
        <v>1640</v>
      </c>
      <c r="D1049" s="97" t="s">
        <v>301</v>
      </c>
      <c r="E1049" s="97" t="s">
        <v>266</v>
      </c>
      <c r="F1049" s="122">
        <v>2</v>
      </c>
      <c r="G1049" s="122">
        <v>0</v>
      </c>
      <c r="H1049" s="122">
        <v>2</v>
      </c>
      <c r="I1049" s="97"/>
      <c r="J1049" s="97" t="s">
        <v>1640</v>
      </c>
      <c r="K1049" s="97"/>
      <c r="L1049" s="97" t="s">
        <v>1659</v>
      </c>
      <c r="M1049" s="97" t="s">
        <v>1640</v>
      </c>
      <c r="N1049" s="97" t="s">
        <v>1641</v>
      </c>
      <c r="O1049" s="97" t="s">
        <v>1386</v>
      </c>
      <c r="P1049" s="97"/>
      <c r="Q1049" s="97"/>
      <c r="R1049" s="124">
        <f t="shared" si="168"/>
        <v>0</v>
      </c>
      <c r="S1049" s="124">
        <f t="shared" si="169"/>
        <v>0</v>
      </c>
      <c r="T1049" s="124">
        <f t="shared" si="170"/>
        <v>0</v>
      </c>
      <c r="U1049" s="124">
        <f t="shared" si="171"/>
        <v>0</v>
      </c>
      <c r="V1049" s="124">
        <f t="shared" si="172"/>
        <v>0</v>
      </c>
      <c r="W1049" s="124">
        <f t="shared" si="173"/>
        <v>0</v>
      </c>
      <c r="X1049" s="124">
        <f t="shared" si="174"/>
        <v>0</v>
      </c>
      <c r="Y1049" s="124">
        <f t="shared" si="175"/>
        <v>0</v>
      </c>
      <c r="Z1049" s="124">
        <f t="shared" si="176"/>
        <v>0</v>
      </c>
      <c r="AA1049" s="124">
        <f t="shared" si="177"/>
        <v>0</v>
      </c>
      <c r="AB1049" s="124" t="str">
        <f t="shared" si="178"/>
        <v/>
      </c>
      <c r="AC1049" s="124" t="str">
        <f t="shared" si="179"/>
        <v/>
      </c>
      <c r="AD1049" s="124" t="str">
        <f t="shared" si="180"/>
        <v/>
      </c>
      <c r="AE1049" s="124" t="str">
        <f t="shared" si="181"/>
        <v/>
      </c>
      <c r="AF1049" s="97"/>
      <c r="AG1049" s="97"/>
      <c r="AH1049" s="97"/>
      <c r="AI1049" s="97"/>
      <c r="AJ1049" s="97"/>
      <c r="AK1049" s="97"/>
      <c r="AM1049" s="101">
        <v>1</v>
      </c>
    </row>
    <row r="1050" spans="1:39" ht="15.75" customHeight="1" x14ac:dyDescent="0.25">
      <c r="A1050" s="97" t="s">
        <v>209</v>
      </c>
      <c r="B1050" s="97" t="s">
        <v>1660</v>
      </c>
      <c r="C1050" s="97" t="s">
        <v>1395</v>
      </c>
      <c r="D1050" s="97" t="s">
        <v>301</v>
      </c>
      <c r="E1050" s="97" t="s">
        <v>266</v>
      </c>
      <c r="F1050" s="122">
        <v>3</v>
      </c>
      <c r="G1050" s="122">
        <v>0</v>
      </c>
      <c r="H1050" s="122">
        <v>2</v>
      </c>
      <c r="I1050" s="97"/>
      <c r="J1050" s="97" t="s">
        <v>1395</v>
      </c>
      <c r="K1050" s="97"/>
      <c r="L1050" s="97" t="s">
        <v>1661</v>
      </c>
      <c r="M1050" s="97" t="s">
        <v>1395</v>
      </c>
      <c r="N1050" s="97"/>
      <c r="O1050" s="97"/>
      <c r="P1050" s="97"/>
      <c r="Q1050" s="97"/>
      <c r="R1050" s="124">
        <f t="shared" si="168"/>
        <v>0</v>
      </c>
      <c r="S1050" s="124">
        <f t="shared" si="169"/>
        <v>0</v>
      </c>
      <c r="T1050" s="124">
        <f t="shared" si="170"/>
        <v>0</v>
      </c>
      <c r="U1050" s="124">
        <f t="shared" si="171"/>
        <v>0</v>
      </c>
      <c r="V1050" s="124">
        <f t="shared" si="172"/>
        <v>0</v>
      </c>
      <c r="W1050" s="124">
        <f t="shared" si="173"/>
        <v>0</v>
      </c>
      <c r="X1050" s="124">
        <f t="shared" si="174"/>
        <v>0</v>
      </c>
      <c r="Y1050" s="124">
        <f t="shared" si="175"/>
        <v>0</v>
      </c>
      <c r="Z1050" s="124">
        <f t="shared" si="176"/>
        <v>0</v>
      </c>
      <c r="AA1050" s="124">
        <f t="shared" si="177"/>
        <v>0</v>
      </c>
      <c r="AB1050" s="124" t="str">
        <f t="shared" si="178"/>
        <v/>
      </c>
      <c r="AC1050" s="124" t="str">
        <f t="shared" si="179"/>
        <v/>
      </c>
      <c r="AD1050" s="124" t="str">
        <f t="shared" si="180"/>
        <v/>
      </c>
      <c r="AE1050" s="124" t="str">
        <f t="shared" si="181"/>
        <v/>
      </c>
      <c r="AF1050" s="97"/>
      <c r="AG1050" s="97"/>
      <c r="AH1050" s="97"/>
      <c r="AI1050" s="97"/>
      <c r="AJ1050" s="97"/>
      <c r="AK1050" s="97"/>
      <c r="AM1050" s="101">
        <v>1</v>
      </c>
    </row>
    <row r="1051" spans="1:39" ht="15.75" customHeight="1" x14ac:dyDescent="0.25">
      <c r="A1051" s="97" t="s">
        <v>211</v>
      </c>
      <c r="B1051" s="97" t="s">
        <v>1662</v>
      </c>
      <c r="C1051" s="97" t="s">
        <v>1625</v>
      </c>
      <c r="D1051" s="97" t="s">
        <v>265</v>
      </c>
      <c r="E1051" s="97" t="s">
        <v>266</v>
      </c>
      <c r="F1051" s="122">
        <v>1</v>
      </c>
      <c r="G1051" s="122">
        <v>3</v>
      </c>
      <c r="H1051" s="122">
        <v>0</v>
      </c>
      <c r="I1051" s="97" t="s">
        <v>1625</v>
      </c>
      <c r="J1051" s="97"/>
      <c r="K1051" s="97" t="s">
        <v>1626</v>
      </c>
      <c r="L1051" s="97"/>
      <c r="M1051" s="97" t="s">
        <v>1625</v>
      </c>
      <c r="N1051" s="97" t="s">
        <v>1627</v>
      </c>
      <c r="O1051" s="97" t="s">
        <v>1628</v>
      </c>
      <c r="P1051" s="97" t="s">
        <v>1237</v>
      </c>
      <c r="Q1051" s="97" t="s">
        <v>1629</v>
      </c>
      <c r="R1051" s="124">
        <f t="shared" si="168"/>
        <v>0</v>
      </c>
      <c r="S1051" s="124">
        <f t="shared" si="169"/>
        <v>0</v>
      </c>
      <c r="T1051" s="124">
        <f t="shared" si="170"/>
        <v>0</v>
      </c>
      <c r="U1051" s="124">
        <f t="shared" si="171"/>
        <v>0</v>
      </c>
      <c r="V1051" s="124">
        <f t="shared" si="172"/>
        <v>0</v>
      </c>
      <c r="W1051" s="124">
        <f t="shared" si="173"/>
        <v>0</v>
      </c>
      <c r="X1051" s="124">
        <f t="shared" si="174"/>
        <v>0</v>
      </c>
      <c r="Y1051" s="124">
        <f t="shared" si="175"/>
        <v>0</v>
      </c>
      <c r="Z1051" s="124">
        <f t="shared" si="176"/>
        <v>0</v>
      </c>
      <c r="AA1051" s="124">
        <f t="shared" si="177"/>
        <v>0</v>
      </c>
      <c r="AB1051" s="124" t="str">
        <f t="shared" si="178"/>
        <v/>
      </c>
      <c r="AC1051" s="124" t="str">
        <f t="shared" si="179"/>
        <v/>
      </c>
      <c r="AD1051" s="124" t="str">
        <f t="shared" si="180"/>
        <v/>
      </c>
      <c r="AE1051" s="124" t="str">
        <f t="shared" si="181"/>
        <v/>
      </c>
      <c r="AF1051" s="97"/>
      <c r="AG1051" s="97"/>
      <c r="AH1051" s="97"/>
      <c r="AI1051" s="97"/>
      <c r="AJ1051" s="97"/>
      <c r="AK1051" s="97"/>
      <c r="AM1051" s="101">
        <v>1</v>
      </c>
    </row>
    <row r="1052" spans="1:39" ht="15.75" customHeight="1" x14ac:dyDescent="0.25">
      <c r="A1052" s="97" t="s">
        <v>211</v>
      </c>
      <c r="B1052" s="97" t="s">
        <v>1663</v>
      </c>
      <c r="C1052" s="97" t="s">
        <v>1402</v>
      </c>
      <c r="D1052" s="97" t="s">
        <v>265</v>
      </c>
      <c r="E1052" s="97" t="s">
        <v>266</v>
      </c>
      <c r="F1052" s="122">
        <v>1</v>
      </c>
      <c r="G1052" s="122">
        <v>3</v>
      </c>
      <c r="H1052" s="122">
        <v>0</v>
      </c>
      <c r="I1052" s="97" t="s">
        <v>1402</v>
      </c>
      <c r="J1052" s="97"/>
      <c r="K1052" s="97" t="s">
        <v>1403</v>
      </c>
      <c r="L1052" s="97"/>
      <c r="M1052" s="97" t="s">
        <v>1402</v>
      </c>
      <c r="N1052" s="97" t="s">
        <v>1235</v>
      </c>
      <c r="O1052" s="97" t="s">
        <v>1236</v>
      </c>
      <c r="P1052" s="97" t="s">
        <v>277</v>
      </c>
      <c r="Q1052" s="97" t="s">
        <v>278</v>
      </c>
      <c r="R1052" s="124">
        <f t="shared" si="168"/>
        <v>0</v>
      </c>
      <c r="S1052" s="124">
        <f t="shared" si="169"/>
        <v>0</v>
      </c>
      <c r="T1052" s="124">
        <f t="shared" si="170"/>
        <v>1</v>
      </c>
      <c r="U1052" s="124">
        <f t="shared" si="171"/>
        <v>1</v>
      </c>
      <c r="V1052" s="124">
        <f t="shared" si="172"/>
        <v>0</v>
      </c>
      <c r="W1052" s="124">
        <f t="shared" si="173"/>
        <v>0</v>
      </c>
      <c r="X1052" s="124">
        <f t="shared" si="174"/>
        <v>0</v>
      </c>
      <c r="Y1052" s="124">
        <f t="shared" si="175"/>
        <v>0</v>
      </c>
      <c r="Z1052" s="124">
        <f t="shared" si="176"/>
        <v>0</v>
      </c>
      <c r="AA1052" s="124">
        <f t="shared" si="177"/>
        <v>0</v>
      </c>
      <c r="AB1052" s="124" t="str">
        <f t="shared" si="178"/>
        <v/>
      </c>
      <c r="AC1052" s="124" t="str">
        <f t="shared" si="179"/>
        <v/>
      </c>
      <c r="AD1052" s="124" t="str">
        <f t="shared" si="180"/>
        <v/>
      </c>
      <c r="AE1052" s="124" t="str">
        <f t="shared" si="181"/>
        <v/>
      </c>
      <c r="AF1052" s="97"/>
      <c r="AG1052" s="97"/>
      <c r="AH1052" s="97"/>
      <c r="AI1052" s="97"/>
      <c r="AJ1052" s="97"/>
      <c r="AK1052" s="97"/>
      <c r="AM1052" s="101">
        <v>1</v>
      </c>
    </row>
    <row r="1053" spans="1:39" ht="15.75" customHeight="1" x14ac:dyDescent="0.25">
      <c r="A1053" s="97" t="s">
        <v>211</v>
      </c>
      <c r="B1053" s="97" t="s">
        <v>1664</v>
      </c>
      <c r="C1053" s="97" t="s">
        <v>1632</v>
      </c>
      <c r="D1053" s="97" t="s">
        <v>265</v>
      </c>
      <c r="E1053" s="97" t="s">
        <v>266</v>
      </c>
      <c r="F1053" s="122">
        <v>2</v>
      </c>
      <c r="G1053" s="122">
        <v>2</v>
      </c>
      <c r="H1053" s="122">
        <v>0</v>
      </c>
      <c r="I1053" s="97" t="s">
        <v>1632</v>
      </c>
      <c r="J1053" s="97"/>
      <c r="K1053" s="97" t="s">
        <v>1633</v>
      </c>
      <c r="L1053" s="97"/>
      <c r="M1053" s="97" t="s">
        <v>1632</v>
      </c>
      <c r="N1053" s="97" t="s">
        <v>1634</v>
      </c>
      <c r="O1053" s="97" t="s">
        <v>1635</v>
      </c>
      <c r="P1053" s="97" t="s">
        <v>739</v>
      </c>
      <c r="Q1053" s="97" t="s">
        <v>1636</v>
      </c>
      <c r="R1053" s="124">
        <f t="shared" si="168"/>
        <v>0</v>
      </c>
      <c r="S1053" s="124">
        <f t="shared" si="169"/>
        <v>0</v>
      </c>
      <c r="T1053" s="124">
        <f t="shared" si="170"/>
        <v>0</v>
      </c>
      <c r="U1053" s="124">
        <f t="shared" si="171"/>
        <v>0</v>
      </c>
      <c r="V1053" s="124">
        <f t="shared" si="172"/>
        <v>0</v>
      </c>
      <c r="W1053" s="124">
        <f t="shared" si="173"/>
        <v>0</v>
      </c>
      <c r="X1053" s="124">
        <f t="shared" si="174"/>
        <v>0</v>
      </c>
      <c r="Y1053" s="124">
        <f t="shared" si="175"/>
        <v>0</v>
      </c>
      <c r="Z1053" s="124">
        <f t="shared" si="176"/>
        <v>0</v>
      </c>
      <c r="AA1053" s="124">
        <f t="shared" si="177"/>
        <v>0</v>
      </c>
      <c r="AB1053" s="124" t="str">
        <f t="shared" si="178"/>
        <v/>
      </c>
      <c r="AC1053" s="124" t="str">
        <f t="shared" si="179"/>
        <v/>
      </c>
      <c r="AD1053" s="124" t="str">
        <f t="shared" si="180"/>
        <v/>
      </c>
      <c r="AE1053" s="124" t="str">
        <f t="shared" si="181"/>
        <v/>
      </c>
      <c r="AF1053" s="97"/>
      <c r="AG1053" s="97"/>
      <c r="AH1053" s="97"/>
      <c r="AI1053" s="97"/>
      <c r="AJ1053" s="97"/>
      <c r="AK1053" s="97"/>
      <c r="AM1053" s="101">
        <v>1</v>
      </c>
    </row>
    <row r="1054" spans="1:39" ht="15.75" customHeight="1" x14ac:dyDescent="0.25">
      <c r="A1054" s="97" t="s">
        <v>211</v>
      </c>
      <c r="B1054" s="97" t="s">
        <v>1665</v>
      </c>
      <c r="C1054" s="97" t="s">
        <v>1638</v>
      </c>
      <c r="D1054" s="97" t="s">
        <v>265</v>
      </c>
      <c r="E1054" s="97" t="s">
        <v>266</v>
      </c>
      <c r="F1054" s="122">
        <v>2</v>
      </c>
      <c r="G1054" s="122">
        <v>2</v>
      </c>
      <c r="H1054" s="122">
        <v>0</v>
      </c>
      <c r="I1054" s="97" t="s">
        <v>1638</v>
      </c>
      <c r="J1054" s="97"/>
      <c r="K1054" s="97" t="s">
        <v>1639</v>
      </c>
      <c r="L1054" s="97"/>
      <c r="M1054" s="97" t="s">
        <v>1638</v>
      </c>
      <c r="N1054" s="97" t="s">
        <v>1640</v>
      </c>
      <c r="O1054" s="97" t="s">
        <v>1641</v>
      </c>
      <c r="P1054" s="97" t="s">
        <v>938</v>
      </c>
      <c r="Q1054" s="97" t="s">
        <v>1386</v>
      </c>
      <c r="R1054" s="124">
        <f t="shared" si="168"/>
        <v>0</v>
      </c>
      <c r="S1054" s="124">
        <f t="shared" si="169"/>
        <v>0</v>
      </c>
      <c r="T1054" s="124">
        <f t="shared" si="170"/>
        <v>0</v>
      </c>
      <c r="U1054" s="124">
        <f t="shared" si="171"/>
        <v>0</v>
      </c>
      <c r="V1054" s="124">
        <f t="shared" si="172"/>
        <v>0</v>
      </c>
      <c r="W1054" s="124">
        <f t="shared" si="173"/>
        <v>0</v>
      </c>
      <c r="X1054" s="124">
        <f t="shared" si="174"/>
        <v>0</v>
      </c>
      <c r="Y1054" s="124">
        <f t="shared" si="175"/>
        <v>0</v>
      </c>
      <c r="Z1054" s="124">
        <f t="shared" si="176"/>
        <v>0</v>
      </c>
      <c r="AA1054" s="124">
        <f t="shared" si="177"/>
        <v>0</v>
      </c>
      <c r="AB1054" s="124" t="str">
        <f t="shared" si="178"/>
        <v/>
      </c>
      <c r="AC1054" s="124" t="str">
        <f t="shared" si="179"/>
        <v/>
      </c>
      <c r="AD1054" s="124" t="str">
        <f t="shared" si="180"/>
        <v/>
      </c>
      <c r="AE1054" s="124" t="str">
        <f t="shared" si="181"/>
        <v/>
      </c>
      <c r="AF1054" s="97"/>
      <c r="AG1054" s="97"/>
      <c r="AH1054" s="97"/>
      <c r="AI1054" s="97"/>
      <c r="AJ1054" s="97"/>
      <c r="AK1054" s="97"/>
      <c r="AM1054" s="101">
        <v>1</v>
      </c>
    </row>
    <row r="1055" spans="1:39" ht="15.75" customHeight="1" x14ac:dyDescent="0.25">
      <c r="A1055" s="97" t="s">
        <v>211</v>
      </c>
      <c r="B1055" s="97" t="s">
        <v>1666</v>
      </c>
      <c r="C1055" s="97" t="s">
        <v>1643</v>
      </c>
      <c r="D1055" s="97" t="s">
        <v>265</v>
      </c>
      <c r="E1055" s="97" t="s">
        <v>266</v>
      </c>
      <c r="F1055" s="122">
        <v>3</v>
      </c>
      <c r="G1055" s="122">
        <v>2</v>
      </c>
      <c r="H1055" s="122">
        <v>0</v>
      </c>
      <c r="I1055" s="97" t="s">
        <v>1643</v>
      </c>
      <c r="J1055" s="97"/>
      <c r="K1055" s="97" t="s">
        <v>1644</v>
      </c>
      <c r="L1055" s="97"/>
      <c r="M1055" s="97" t="s">
        <v>1643</v>
      </c>
      <c r="N1055" s="97" t="s">
        <v>1395</v>
      </c>
      <c r="O1055" s="97" t="s">
        <v>905</v>
      </c>
      <c r="P1055" s="97" t="s">
        <v>1645</v>
      </c>
      <c r="Q1055" s="97"/>
      <c r="R1055" s="124">
        <f t="shared" si="168"/>
        <v>0</v>
      </c>
      <c r="S1055" s="124">
        <f t="shared" si="169"/>
        <v>0</v>
      </c>
      <c r="T1055" s="124">
        <f t="shared" si="170"/>
        <v>0</v>
      </c>
      <c r="U1055" s="124">
        <f t="shared" si="171"/>
        <v>0</v>
      </c>
      <c r="V1055" s="124">
        <f t="shared" si="172"/>
        <v>0</v>
      </c>
      <c r="W1055" s="124">
        <f t="shared" si="173"/>
        <v>0</v>
      </c>
      <c r="X1055" s="124">
        <f t="shared" si="174"/>
        <v>0</v>
      </c>
      <c r="Y1055" s="124">
        <f t="shared" si="175"/>
        <v>0</v>
      </c>
      <c r="Z1055" s="124">
        <f t="shared" si="176"/>
        <v>0</v>
      </c>
      <c r="AA1055" s="124">
        <f t="shared" si="177"/>
        <v>0</v>
      </c>
      <c r="AB1055" s="124" t="str">
        <f t="shared" si="178"/>
        <v/>
      </c>
      <c r="AC1055" s="124" t="str">
        <f t="shared" si="179"/>
        <v/>
      </c>
      <c r="AD1055" s="124" t="str">
        <f t="shared" si="180"/>
        <v/>
      </c>
      <c r="AE1055" s="124" t="str">
        <f t="shared" si="181"/>
        <v/>
      </c>
      <c r="AF1055" s="97"/>
      <c r="AG1055" s="97"/>
      <c r="AH1055" s="97"/>
      <c r="AI1055" s="97"/>
      <c r="AJ1055" s="97"/>
      <c r="AK1055" s="97"/>
      <c r="AM1055" s="101">
        <v>1</v>
      </c>
    </row>
    <row r="1056" spans="1:39" ht="15.75" customHeight="1" x14ac:dyDescent="0.25">
      <c r="A1056" s="97" t="s">
        <v>211</v>
      </c>
      <c r="B1056" s="97" t="s">
        <v>1667</v>
      </c>
      <c r="C1056" s="97" t="s">
        <v>1647</v>
      </c>
      <c r="D1056" s="97" t="s">
        <v>301</v>
      </c>
      <c r="E1056" s="97" t="s">
        <v>266</v>
      </c>
      <c r="F1056" s="122">
        <v>1</v>
      </c>
      <c r="G1056" s="122">
        <v>0</v>
      </c>
      <c r="H1056" s="122">
        <v>3</v>
      </c>
      <c r="I1056" s="97"/>
      <c r="J1056" s="97" t="s">
        <v>1647</v>
      </c>
      <c r="K1056" s="97"/>
      <c r="L1056" s="97" t="s">
        <v>1648</v>
      </c>
      <c r="M1056" s="97" t="s">
        <v>1628</v>
      </c>
      <c r="N1056" s="97" t="s">
        <v>1649</v>
      </c>
      <c r="O1056" s="97" t="s">
        <v>1650</v>
      </c>
      <c r="P1056" s="97" t="s">
        <v>1629</v>
      </c>
      <c r="Q1056" s="97"/>
      <c r="R1056" s="124">
        <f t="shared" si="168"/>
        <v>0</v>
      </c>
      <c r="S1056" s="124">
        <f t="shared" si="169"/>
        <v>0</v>
      </c>
      <c r="T1056" s="124">
        <f t="shared" si="170"/>
        <v>0</v>
      </c>
      <c r="U1056" s="124">
        <f t="shared" si="171"/>
        <v>0</v>
      </c>
      <c r="V1056" s="124">
        <f t="shared" si="172"/>
        <v>0</v>
      </c>
      <c r="W1056" s="124">
        <f t="shared" si="173"/>
        <v>0</v>
      </c>
      <c r="X1056" s="124">
        <f t="shared" si="174"/>
        <v>0</v>
      </c>
      <c r="Y1056" s="124">
        <f t="shared" si="175"/>
        <v>0</v>
      </c>
      <c r="Z1056" s="124">
        <f t="shared" si="176"/>
        <v>0</v>
      </c>
      <c r="AA1056" s="124">
        <f t="shared" si="177"/>
        <v>0</v>
      </c>
      <c r="AB1056" s="124" t="str">
        <f t="shared" si="178"/>
        <v/>
      </c>
      <c r="AC1056" s="124" t="str">
        <f t="shared" si="179"/>
        <v/>
      </c>
      <c r="AD1056" s="124" t="str">
        <f t="shared" si="180"/>
        <v/>
      </c>
      <c r="AE1056" s="124" t="str">
        <f t="shared" si="181"/>
        <v/>
      </c>
      <c r="AF1056" s="97"/>
      <c r="AG1056" s="97"/>
      <c r="AH1056" s="97"/>
      <c r="AI1056" s="97"/>
      <c r="AJ1056" s="97"/>
      <c r="AK1056" s="97"/>
      <c r="AM1056" s="101">
        <v>1</v>
      </c>
    </row>
    <row r="1057" spans="1:39" ht="15.75" customHeight="1" x14ac:dyDescent="0.25">
      <c r="A1057" s="97" t="s">
        <v>211</v>
      </c>
      <c r="B1057" s="97" t="s">
        <v>1668</v>
      </c>
      <c r="C1057" s="97" t="s">
        <v>1652</v>
      </c>
      <c r="D1057" s="97" t="s">
        <v>301</v>
      </c>
      <c r="E1057" s="97" t="s">
        <v>266</v>
      </c>
      <c r="F1057" s="122">
        <v>1</v>
      </c>
      <c r="G1057" s="122">
        <v>0</v>
      </c>
      <c r="H1057" s="122">
        <v>3</v>
      </c>
      <c r="I1057" s="97"/>
      <c r="J1057" s="97" t="s">
        <v>1652</v>
      </c>
      <c r="K1057" s="97"/>
      <c r="L1057" s="97" t="s">
        <v>1653</v>
      </c>
      <c r="M1057" s="97" t="s">
        <v>1652</v>
      </c>
      <c r="N1057" s="97" t="s">
        <v>1654</v>
      </c>
      <c r="O1057" s="97" t="s">
        <v>277</v>
      </c>
      <c r="P1057" s="97" t="s">
        <v>278</v>
      </c>
      <c r="Q1057" s="97" t="s">
        <v>1655</v>
      </c>
      <c r="R1057" s="124">
        <f t="shared" si="168"/>
        <v>0</v>
      </c>
      <c r="S1057" s="124">
        <f t="shared" si="169"/>
        <v>0</v>
      </c>
      <c r="T1057" s="124">
        <f t="shared" si="170"/>
        <v>1</v>
      </c>
      <c r="U1057" s="124">
        <f t="shared" si="171"/>
        <v>1</v>
      </c>
      <c r="V1057" s="124">
        <f t="shared" si="172"/>
        <v>0</v>
      </c>
      <c r="W1057" s="124">
        <f t="shared" si="173"/>
        <v>0</v>
      </c>
      <c r="X1057" s="124">
        <f t="shared" si="174"/>
        <v>0</v>
      </c>
      <c r="Y1057" s="124">
        <f t="shared" si="175"/>
        <v>0</v>
      </c>
      <c r="Z1057" s="124">
        <f t="shared" si="176"/>
        <v>0</v>
      </c>
      <c r="AA1057" s="124">
        <f t="shared" si="177"/>
        <v>0</v>
      </c>
      <c r="AB1057" s="124" t="str">
        <f t="shared" si="178"/>
        <v/>
      </c>
      <c r="AC1057" s="124" t="str">
        <f t="shared" si="179"/>
        <v/>
      </c>
      <c r="AD1057" s="124" t="str">
        <f t="shared" si="180"/>
        <v/>
      </c>
      <c r="AE1057" s="124" t="str">
        <f t="shared" si="181"/>
        <v/>
      </c>
      <c r="AF1057" s="97"/>
      <c r="AG1057" s="97"/>
      <c r="AH1057" s="97"/>
      <c r="AI1057" s="97"/>
      <c r="AJ1057" s="97"/>
      <c r="AK1057" s="97"/>
      <c r="AM1057" s="101">
        <v>1</v>
      </c>
    </row>
    <row r="1058" spans="1:39" ht="15.75" customHeight="1" x14ac:dyDescent="0.25">
      <c r="A1058" s="97" t="s">
        <v>211</v>
      </c>
      <c r="B1058" s="97" t="s">
        <v>1669</v>
      </c>
      <c r="C1058" s="97" t="s">
        <v>1634</v>
      </c>
      <c r="D1058" s="97" t="s">
        <v>301</v>
      </c>
      <c r="E1058" s="97" t="s">
        <v>266</v>
      </c>
      <c r="F1058" s="122">
        <v>2</v>
      </c>
      <c r="G1058" s="122">
        <v>0</v>
      </c>
      <c r="H1058" s="122">
        <v>2</v>
      </c>
      <c r="I1058" s="97"/>
      <c r="J1058" s="97" t="s">
        <v>1634</v>
      </c>
      <c r="K1058" s="97"/>
      <c r="L1058" s="97" t="s">
        <v>1657</v>
      </c>
      <c r="M1058" s="97" t="s">
        <v>1634</v>
      </c>
      <c r="N1058" s="97" t="s">
        <v>1635</v>
      </c>
      <c r="O1058" s="97" t="s">
        <v>1636</v>
      </c>
      <c r="P1058" s="97"/>
      <c r="Q1058" s="97"/>
      <c r="R1058" s="124">
        <f t="shared" si="168"/>
        <v>0</v>
      </c>
      <c r="S1058" s="124">
        <f t="shared" si="169"/>
        <v>0</v>
      </c>
      <c r="T1058" s="124">
        <f t="shared" si="170"/>
        <v>0</v>
      </c>
      <c r="U1058" s="124">
        <f t="shared" si="171"/>
        <v>0</v>
      </c>
      <c r="V1058" s="124">
        <f t="shared" si="172"/>
        <v>0</v>
      </c>
      <c r="W1058" s="124">
        <f t="shared" si="173"/>
        <v>0</v>
      </c>
      <c r="X1058" s="124">
        <f t="shared" si="174"/>
        <v>0</v>
      </c>
      <c r="Y1058" s="124">
        <f t="shared" si="175"/>
        <v>0</v>
      </c>
      <c r="Z1058" s="124">
        <f t="shared" si="176"/>
        <v>0</v>
      </c>
      <c r="AA1058" s="124">
        <f t="shared" si="177"/>
        <v>0</v>
      </c>
      <c r="AB1058" s="124" t="str">
        <f t="shared" si="178"/>
        <v/>
      </c>
      <c r="AC1058" s="124" t="str">
        <f t="shared" si="179"/>
        <v/>
      </c>
      <c r="AD1058" s="124" t="str">
        <f t="shared" si="180"/>
        <v/>
      </c>
      <c r="AE1058" s="124" t="str">
        <f t="shared" si="181"/>
        <v/>
      </c>
      <c r="AF1058" s="97"/>
      <c r="AG1058" s="97"/>
      <c r="AH1058" s="97"/>
      <c r="AI1058" s="97"/>
      <c r="AJ1058" s="97"/>
      <c r="AK1058" s="97"/>
      <c r="AM1058" s="101">
        <v>1</v>
      </c>
    </row>
    <row r="1059" spans="1:39" ht="15.75" customHeight="1" x14ac:dyDescent="0.25">
      <c r="A1059" s="97" t="s">
        <v>211</v>
      </c>
      <c r="B1059" s="97" t="s">
        <v>1670</v>
      </c>
      <c r="C1059" s="97" t="s">
        <v>1640</v>
      </c>
      <c r="D1059" s="97" t="s">
        <v>301</v>
      </c>
      <c r="E1059" s="97" t="s">
        <v>266</v>
      </c>
      <c r="F1059" s="122">
        <v>2</v>
      </c>
      <c r="G1059" s="122">
        <v>0</v>
      </c>
      <c r="H1059" s="122">
        <v>2</v>
      </c>
      <c r="I1059" s="97"/>
      <c r="J1059" s="97" t="s">
        <v>1640</v>
      </c>
      <c r="K1059" s="97"/>
      <c r="L1059" s="97" t="s">
        <v>1659</v>
      </c>
      <c r="M1059" s="97" t="s">
        <v>1640</v>
      </c>
      <c r="N1059" s="97" t="s">
        <v>1641</v>
      </c>
      <c r="O1059" s="97" t="s">
        <v>1386</v>
      </c>
      <c r="P1059" s="97"/>
      <c r="Q1059" s="97"/>
      <c r="R1059" s="124">
        <f t="shared" si="168"/>
        <v>0</v>
      </c>
      <c r="S1059" s="124">
        <f t="shared" si="169"/>
        <v>0</v>
      </c>
      <c r="T1059" s="124">
        <f t="shared" si="170"/>
        <v>0</v>
      </c>
      <c r="U1059" s="124">
        <f t="shared" si="171"/>
        <v>0</v>
      </c>
      <c r="V1059" s="124">
        <f t="shared" si="172"/>
        <v>0</v>
      </c>
      <c r="W1059" s="124">
        <f t="shared" si="173"/>
        <v>0</v>
      </c>
      <c r="X1059" s="124">
        <f t="shared" si="174"/>
        <v>0</v>
      </c>
      <c r="Y1059" s="124">
        <f t="shared" si="175"/>
        <v>0</v>
      </c>
      <c r="Z1059" s="124">
        <f t="shared" si="176"/>
        <v>0</v>
      </c>
      <c r="AA1059" s="124">
        <f t="shared" si="177"/>
        <v>0</v>
      </c>
      <c r="AB1059" s="124" t="str">
        <f t="shared" si="178"/>
        <v/>
      </c>
      <c r="AC1059" s="124" t="str">
        <f t="shared" si="179"/>
        <v/>
      </c>
      <c r="AD1059" s="124" t="str">
        <f t="shared" si="180"/>
        <v/>
      </c>
      <c r="AE1059" s="124" t="str">
        <f t="shared" si="181"/>
        <v/>
      </c>
      <c r="AF1059" s="97"/>
      <c r="AG1059" s="97"/>
      <c r="AH1059" s="97"/>
      <c r="AI1059" s="97"/>
      <c r="AJ1059" s="97"/>
      <c r="AK1059" s="97"/>
      <c r="AM1059" s="101">
        <v>1</v>
      </c>
    </row>
    <row r="1060" spans="1:39" ht="15.75" customHeight="1" x14ac:dyDescent="0.25">
      <c r="A1060" s="97" t="s">
        <v>211</v>
      </c>
      <c r="B1060" s="97" t="s">
        <v>1671</v>
      </c>
      <c r="C1060" s="97" t="s">
        <v>1395</v>
      </c>
      <c r="D1060" s="97" t="s">
        <v>301</v>
      </c>
      <c r="E1060" s="97" t="s">
        <v>266</v>
      </c>
      <c r="F1060" s="122">
        <v>3</v>
      </c>
      <c r="G1060" s="122">
        <v>0</v>
      </c>
      <c r="H1060" s="122">
        <v>2</v>
      </c>
      <c r="I1060" s="97"/>
      <c r="J1060" s="97" t="s">
        <v>1395</v>
      </c>
      <c r="K1060" s="97"/>
      <c r="L1060" s="97" t="s">
        <v>1661</v>
      </c>
      <c r="M1060" s="97" t="s">
        <v>1395</v>
      </c>
      <c r="N1060" s="97"/>
      <c r="O1060" s="97"/>
      <c r="P1060" s="97"/>
      <c r="Q1060" s="97"/>
      <c r="R1060" s="124">
        <f t="shared" si="168"/>
        <v>0</v>
      </c>
      <c r="S1060" s="124">
        <f t="shared" si="169"/>
        <v>0</v>
      </c>
      <c r="T1060" s="124">
        <f t="shared" si="170"/>
        <v>0</v>
      </c>
      <c r="U1060" s="124">
        <f t="shared" si="171"/>
        <v>0</v>
      </c>
      <c r="V1060" s="124">
        <f t="shared" si="172"/>
        <v>0</v>
      </c>
      <c r="W1060" s="124">
        <f t="shared" si="173"/>
        <v>0</v>
      </c>
      <c r="X1060" s="124">
        <f t="shared" si="174"/>
        <v>0</v>
      </c>
      <c r="Y1060" s="124">
        <f t="shared" si="175"/>
        <v>0</v>
      </c>
      <c r="Z1060" s="124">
        <f t="shared" si="176"/>
        <v>0</v>
      </c>
      <c r="AA1060" s="124">
        <f t="shared" si="177"/>
        <v>0</v>
      </c>
      <c r="AB1060" s="124" t="str">
        <f t="shared" si="178"/>
        <v/>
      </c>
      <c r="AC1060" s="124" t="str">
        <f t="shared" si="179"/>
        <v/>
      </c>
      <c r="AD1060" s="124" t="str">
        <f t="shared" si="180"/>
        <v/>
      </c>
      <c r="AE1060" s="124" t="str">
        <f t="shared" si="181"/>
        <v/>
      </c>
      <c r="AF1060" s="97"/>
      <c r="AG1060" s="97"/>
      <c r="AH1060" s="97"/>
      <c r="AI1060" s="97"/>
      <c r="AJ1060" s="97"/>
      <c r="AK1060" s="97"/>
      <c r="AM1060" s="101">
        <v>1</v>
      </c>
    </row>
    <row r="1061" spans="1:39" ht="15.75" customHeight="1" x14ac:dyDescent="0.25">
      <c r="A1061" s="97" t="s">
        <v>212</v>
      </c>
      <c r="B1061" s="97" t="s">
        <v>1672</v>
      </c>
      <c r="C1061" s="97" t="s">
        <v>1625</v>
      </c>
      <c r="D1061" s="97" t="s">
        <v>265</v>
      </c>
      <c r="E1061" s="97" t="s">
        <v>266</v>
      </c>
      <c r="F1061" s="122">
        <v>1</v>
      </c>
      <c r="G1061" s="122">
        <v>3</v>
      </c>
      <c r="H1061" s="122">
        <v>0</v>
      </c>
      <c r="I1061" s="97" t="s">
        <v>1625</v>
      </c>
      <c r="J1061" s="97"/>
      <c r="K1061" s="97" t="s">
        <v>1626</v>
      </c>
      <c r="L1061" s="97"/>
      <c r="M1061" s="97" t="s">
        <v>1625</v>
      </c>
      <c r="N1061" s="97" t="s">
        <v>1627</v>
      </c>
      <c r="O1061" s="97" t="s">
        <v>1628</v>
      </c>
      <c r="P1061" s="97" t="s">
        <v>1237</v>
      </c>
      <c r="Q1061" s="97" t="s">
        <v>1629</v>
      </c>
      <c r="R1061" s="124">
        <f t="shared" si="168"/>
        <v>0</v>
      </c>
      <c r="S1061" s="124">
        <f t="shared" si="169"/>
        <v>0</v>
      </c>
      <c r="T1061" s="124">
        <f t="shared" si="170"/>
        <v>0</v>
      </c>
      <c r="U1061" s="124">
        <f t="shared" si="171"/>
        <v>0</v>
      </c>
      <c r="V1061" s="124">
        <f t="shared" si="172"/>
        <v>0</v>
      </c>
      <c r="W1061" s="124">
        <f t="shared" si="173"/>
        <v>0</v>
      </c>
      <c r="X1061" s="124">
        <f t="shared" si="174"/>
        <v>0</v>
      </c>
      <c r="Y1061" s="124">
        <f t="shared" si="175"/>
        <v>0</v>
      </c>
      <c r="Z1061" s="124">
        <f t="shared" si="176"/>
        <v>0</v>
      </c>
      <c r="AA1061" s="124">
        <f t="shared" si="177"/>
        <v>0</v>
      </c>
      <c r="AB1061" s="124" t="str">
        <f t="shared" si="178"/>
        <v/>
      </c>
      <c r="AC1061" s="124" t="str">
        <f t="shared" si="179"/>
        <v/>
      </c>
      <c r="AD1061" s="124" t="str">
        <f t="shared" si="180"/>
        <v/>
      </c>
      <c r="AE1061" s="124" t="str">
        <f t="shared" si="181"/>
        <v/>
      </c>
      <c r="AF1061" s="97"/>
      <c r="AG1061" s="97"/>
      <c r="AH1061" s="97"/>
      <c r="AI1061" s="97"/>
      <c r="AJ1061" s="97"/>
      <c r="AK1061" s="97"/>
      <c r="AM1061" s="101">
        <v>1</v>
      </c>
    </row>
    <row r="1062" spans="1:39" ht="15.75" customHeight="1" x14ac:dyDescent="0.25">
      <c r="A1062" s="97" t="s">
        <v>212</v>
      </c>
      <c r="B1062" s="97" t="s">
        <v>1673</v>
      </c>
      <c r="C1062" s="97" t="s">
        <v>1402</v>
      </c>
      <c r="D1062" s="97" t="s">
        <v>265</v>
      </c>
      <c r="E1062" s="97" t="s">
        <v>266</v>
      </c>
      <c r="F1062" s="122">
        <v>1</v>
      </c>
      <c r="G1062" s="122">
        <v>3</v>
      </c>
      <c r="H1062" s="122">
        <v>0</v>
      </c>
      <c r="I1062" s="97" t="s">
        <v>1402</v>
      </c>
      <c r="J1062" s="97"/>
      <c r="K1062" s="97" t="s">
        <v>1403</v>
      </c>
      <c r="L1062" s="97"/>
      <c r="M1062" s="97" t="s">
        <v>1402</v>
      </c>
      <c r="N1062" s="97" t="s">
        <v>1235</v>
      </c>
      <c r="O1062" s="97" t="s">
        <v>1236</v>
      </c>
      <c r="P1062" s="97" t="s">
        <v>277</v>
      </c>
      <c r="Q1062" s="97" t="s">
        <v>278</v>
      </c>
      <c r="R1062" s="124">
        <f t="shared" si="168"/>
        <v>0</v>
      </c>
      <c r="S1062" s="124">
        <f t="shared" si="169"/>
        <v>0</v>
      </c>
      <c r="T1062" s="124">
        <f t="shared" si="170"/>
        <v>1</v>
      </c>
      <c r="U1062" s="124">
        <f t="shared" si="171"/>
        <v>1</v>
      </c>
      <c r="V1062" s="124">
        <f t="shared" si="172"/>
        <v>0</v>
      </c>
      <c r="W1062" s="124">
        <f t="shared" si="173"/>
        <v>0</v>
      </c>
      <c r="X1062" s="124">
        <f t="shared" si="174"/>
        <v>0</v>
      </c>
      <c r="Y1062" s="124">
        <f t="shared" si="175"/>
        <v>0</v>
      </c>
      <c r="Z1062" s="124">
        <f t="shared" si="176"/>
        <v>0</v>
      </c>
      <c r="AA1062" s="124">
        <f t="shared" si="177"/>
        <v>0</v>
      </c>
      <c r="AB1062" s="124" t="str">
        <f t="shared" si="178"/>
        <v/>
      </c>
      <c r="AC1062" s="124" t="str">
        <f t="shared" si="179"/>
        <v/>
      </c>
      <c r="AD1062" s="124" t="str">
        <f t="shared" si="180"/>
        <v/>
      </c>
      <c r="AE1062" s="124" t="str">
        <f t="shared" si="181"/>
        <v/>
      </c>
      <c r="AF1062" s="97"/>
      <c r="AG1062" s="97"/>
      <c r="AH1062" s="97"/>
      <c r="AI1062" s="97"/>
      <c r="AJ1062" s="97"/>
      <c r="AK1062" s="97"/>
      <c r="AM1062" s="101">
        <v>1</v>
      </c>
    </row>
    <row r="1063" spans="1:39" ht="15.75" customHeight="1" x14ac:dyDescent="0.25">
      <c r="A1063" s="97" t="s">
        <v>212</v>
      </c>
      <c r="B1063" s="97" t="s">
        <v>1674</v>
      </c>
      <c r="C1063" s="97" t="s">
        <v>1632</v>
      </c>
      <c r="D1063" s="97" t="s">
        <v>265</v>
      </c>
      <c r="E1063" s="97" t="s">
        <v>266</v>
      </c>
      <c r="F1063" s="122">
        <v>2</v>
      </c>
      <c r="G1063" s="122">
        <v>2</v>
      </c>
      <c r="H1063" s="122">
        <v>0</v>
      </c>
      <c r="I1063" s="97" t="s">
        <v>1632</v>
      </c>
      <c r="J1063" s="97"/>
      <c r="K1063" s="97" t="s">
        <v>1633</v>
      </c>
      <c r="L1063" s="97"/>
      <c r="M1063" s="97" t="s">
        <v>1632</v>
      </c>
      <c r="N1063" s="97" t="s">
        <v>1634</v>
      </c>
      <c r="O1063" s="97" t="s">
        <v>1635</v>
      </c>
      <c r="P1063" s="97" t="s">
        <v>739</v>
      </c>
      <c r="Q1063" s="97" t="s">
        <v>1636</v>
      </c>
      <c r="R1063" s="124">
        <f t="shared" si="168"/>
        <v>0</v>
      </c>
      <c r="S1063" s="124">
        <f t="shared" si="169"/>
        <v>0</v>
      </c>
      <c r="T1063" s="124">
        <f t="shared" si="170"/>
        <v>0</v>
      </c>
      <c r="U1063" s="124">
        <f t="shared" si="171"/>
        <v>0</v>
      </c>
      <c r="V1063" s="124">
        <f t="shared" si="172"/>
        <v>0</v>
      </c>
      <c r="W1063" s="124">
        <f t="shared" si="173"/>
        <v>0</v>
      </c>
      <c r="X1063" s="124">
        <f t="shared" si="174"/>
        <v>0</v>
      </c>
      <c r="Y1063" s="124">
        <f t="shared" si="175"/>
        <v>0</v>
      </c>
      <c r="Z1063" s="124">
        <f t="shared" si="176"/>
        <v>0</v>
      </c>
      <c r="AA1063" s="124">
        <f t="shared" si="177"/>
        <v>0</v>
      </c>
      <c r="AB1063" s="124" t="str">
        <f t="shared" si="178"/>
        <v/>
      </c>
      <c r="AC1063" s="124" t="str">
        <f t="shared" si="179"/>
        <v/>
      </c>
      <c r="AD1063" s="124" t="str">
        <f t="shared" si="180"/>
        <v/>
      </c>
      <c r="AE1063" s="124" t="str">
        <f t="shared" si="181"/>
        <v/>
      </c>
      <c r="AF1063" s="97"/>
      <c r="AG1063" s="97"/>
      <c r="AH1063" s="97"/>
      <c r="AI1063" s="97"/>
      <c r="AJ1063" s="97"/>
      <c r="AK1063" s="97"/>
      <c r="AM1063" s="101">
        <v>1</v>
      </c>
    </row>
    <row r="1064" spans="1:39" ht="15.75" customHeight="1" x14ac:dyDescent="0.25">
      <c r="A1064" s="97" t="s">
        <v>212</v>
      </c>
      <c r="B1064" s="97" t="s">
        <v>1675</v>
      </c>
      <c r="C1064" s="97" t="s">
        <v>1638</v>
      </c>
      <c r="D1064" s="97" t="s">
        <v>265</v>
      </c>
      <c r="E1064" s="97" t="s">
        <v>266</v>
      </c>
      <c r="F1064" s="122">
        <v>2</v>
      </c>
      <c r="G1064" s="122">
        <v>2</v>
      </c>
      <c r="H1064" s="122">
        <v>0</v>
      </c>
      <c r="I1064" s="97" t="s">
        <v>1638</v>
      </c>
      <c r="J1064" s="97"/>
      <c r="K1064" s="97" t="s">
        <v>1639</v>
      </c>
      <c r="L1064" s="97"/>
      <c r="M1064" s="97" t="s">
        <v>1638</v>
      </c>
      <c r="N1064" s="97" t="s">
        <v>1640</v>
      </c>
      <c r="O1064" s="97" t="s">
        <v>1641</v>
      </c>
      <c r="P1064" s="97" t="s">
        <v>938</v>
      </c>
      <c r="Q1064" s="97" t="s">
        <v>1386</v>
      </c>
      <c r="R1064" s="124">
        <f t="shared" si="168"/>
        <v>0</v>
      </c>
      <c r="S1064" s="124">
        <f t="shared" si="169"/>
        <v>0</v>
      </c>
      <c r="T1064" s="124">
        <f t="shared" si="170"/>
        <v>0</v>
      </c>
      <c r="U1064" s="124">
        <f t="shared" si="171"/>
        <v>0</v>
      </c>
      <c r="V1064" s="124">
        <f t="shared" si="172"/>
        <v>0</v>
      </c>
      <c r="W1064" s="124">
        <f t="shared" si="173"/>
        <v>0</v>
      </c>
      <c r="X1064" s="124">
        <f t="shared" si="174"/>
        <v>0</v>
      </c>
      <c r="Y1064" s="124">
        <f t="shared" si="175"/>
        <v>0</v>
      </c>
      <c r="Z1064" s="124">
        <f t="shared" si="176"/>
        <v>0</v>
      </c>
      <c r="AA1064" s="124">
        <f t="shared" si="177"/>
        <v>0</v>
      </c>
      <c r="AB1064" s="124" t="str">
        <f t="shared" si="178"/>
        <v/>
      </c>
      <c r="AC1064" s="124" t="str">
        <f t="shared" si="179"/>
        <v/>
      </c>
      <c r="AD1064" s="124" t="str">
        <f t="shared" si="180"/>
        <v/>
      </c>
      <c r="AE1064" s="124" t="str">
        <f t="shared" si="181"/>
        <v/>
      </c>
      <c r="AF1064" s="97"/>
      <c r="AG1064" s="97"/>
      <c r="AH1064" s="97"/>
      <c r="AI1064" s="97"/>
      <c r="AJ1064" s="97"/>
      <c r="AK1064" s="97"/>
      <c r="AM1064" s="101">
        <v>1</v>
      </c>
    </row>
    <row r="1065" spans="1:39" ht="15.75" customHeight="1" x14ac:dyDescent="0.25">
      <c r="A1065" s="97" t="s">
        <v>212</v>
      </c>
      <c r="B1065" s="97" t="s">
        <v>1676</v>
      </c>
      <c r="C1065" s="97" t="s">
        <v>1643</v>
      </c>
      <c r="D1065" s="97" t="s">
        <v>265</v>
      </c>
      <c r="E1065" s="97" t="s">
        <v>266</v>
      </c>
      <c r="F1065" s="122">
        <v>3</v>
      </c>
      <c r="G1065" s="122">
        <v>2</v>
      </c>
      <c r="H1065" s="122">
        <v>0</v>
      </c>
      <c r="I1065" s="97" t="s">
        <v>1643</v>
      </c>
      <c r="J1065" s="97"/>
      <c r="K1065" s="97" t="s">
        <v>1644</v>
      </c>
      <c r="L1065" s="97"/>
      <c r="M1065" s="97" t="s">
        <v>1643</v>
      </c>
      <c r="N1065" s="97" t="s">
        <v>1395</v>
      </c>
      <c r="O1065" s="97" t="s">
        <v>905</v>
      </c>
      <c r="P1065" s="97" t="s">
        <v>1645</v>
      </c>
      <c r="Q1065" s="97"/>
      <c r="R1065" s="124">
        <f t="shared" si="168"/>
        <v>0</v>
      </c>
      <c r="S1065" s="124">
        <f t="shared" si="169"/>
        <v>0</v>
      </c>
      <c r="T1065" s="124">
        <f t="shared" si="170"/>
        <v>0</v>
      </c>
      <c r="U1065" s="124">
        <f t="shared" si="171"/>
        <v>0</v>
      </c>
      <c r="V1065" s="124">
        <f t="shared" si="172"/>
        <v>0</v>
      </c>
      <c r="W1065" s="124">
        <f t="shared" si="173"/>
        <v>0</v>
      </c>
      <c r="X1065" s="124">
        <f t="shared" si="174"/>
        <v>0</v>
      </c>
      <c r="Y1065" s="124">
        <f t="shared" si="175"/>
        <v>0</v>
      </c>
      <c r="Z1065" s="124">
        <f t="shared" si="176"/>
        <v>0</v>
      </c>
      <c r="AA1065" s="124">
        <f t="shared" si="177"/>
        <v>0</v>
      </c>
      <c r="AB1065" s="124" t="str">
        <f t="shared" si="178"/>
        <v/>
      </c>
      <c r="AC1065" s="124" t="str">
        <f t="shared" si="179"/>
        <v/>
      </c>
      <c r="AD1065" s="124" t="str">
        <f t="shared" si="180"/>
        <v/>
      </c>
      <c r="AE1065" s="124" t="str">
        <f t="shared" si="181"/>
        <v/>
      </c>
      <c r="AF1065" s="97"/>
      <c r="AG1065" s="97"/>
      <c r="AH1065" s="97"/>
      <c r="AI1065" s="97"/>
      <c r="AJ1065" s="97"/>
      <c r="AK1065" s="97"/>
      <c r="AM1065" s="101">
        <v>1</v>
      </c>
    </row>
    <row r="1066" spans="1:39" ht="15.75" customHeight="1" x14ac:dyDescent="0.25">
      <c r="A1066" s="97" t="s">
        <v>212</v>
      </c>
      <c r="B1066" s="97" t="s">
        <v>1677</v>
      </c>
      <c r="C1066" s="97" t="s">
        <v>1647</v>
      </c>
      <c r="D1066" s="97" t="s">
        <v>301</v>
      </c>
      <c r="E1066" s="97" t="s">
        <v>266</v>
      </c>
      <c r="F1066" s="122">
        <v>1</v>
      </c>
      <c r="G1066" s="122">
        <v>0</v>
      </c>
      <c r="H1066" s="122">
        <v>3</v>
      </c>
      <c r="I1066" s="97"/>
      <c r="J1066" s="97" t="s">
        <v>1647</v>
      </c>
      <c r="K1066" s="97"/>
      <c r="L1066" s="97" t="s">
        <v>1648</v>
      </c>
      <c r="M1066" s="97" t="s">
        <v>1628</v>
      </c>
      <c r="N1066" s="97" t="s">
        <v>1649</v>
      </c>
      <c r="O1066" s="97" t="s">
        <v>1650</v>
      </c>
      <c r="P1066" s="97" t="s">
        <v>1629</v>
      </c>
      <c r="Q1066" s="97"/>
      <c r="R1066" s="124">
        <f t="shared" si="168"/>
        <v>0</v>
      </c>
      <c r="S1066" s="124">
        <f t="shared" si="169"/>
        <v>0</v>
      </c>
      <c r="T1066" s="124">
        <f t="shared" si="170"/>
        <v>0</v>
      </c>
      <c r="U1066" s="124">
        <f t="shared" si="171"/>
        <v>0</v>
      </c>
      <c r="V1066" s="124">
        <f t="shared" si="172"/>
        <v>0</v>
      </c>
      <c r="W1066" s="124">
        <f t="shared" si="173"/>
        <v>0</v>
      </c>
      <c r="X1066" s="124">
        <f t="shared" si="174"/>
        <v>0</v>
      </c>
      <c r="Y1066" s="124">
        <f t="shared" si="175"/>
        <v>0</v>
      </c>
      <c r="Z1066" s="124">
        <f t="shared" si="176"/>
        <v>0</v>
      </c>
      <c r="AA1066" s="124">
        <f t="shared" si="177"/>
        <v>0</v>
      </c>
      <c r="AB1066" s="124" t="str">
        <f t="shared" si="178"/>
        <v/>
      </c>
      <c r="AC1066" s="124" t="str">
        <f t="shared" si="179"/>
        <v/>
      </c>
      <c r="AD1066" s="124" t="str">
        <f t="shared" si="180"/>
        <v/>
      </c>
      <c r="AE1066" s="124" t="str">
        <f t="shared" si="181"/>
        <v/>
      </c>
      <c r="AF1066" s="97"/>
      <c r="AG1066" s="97"/>
      <c r="AH1066" s="97"/>
      <c r="AI1066" s="97"/>
      <c r="AJ1066" s="97"/>
      <c r="AK1066" s="97"/>
      <c r="AM1066" s="101">
        <v>1</v>
      </c>
    </row>
    <row r="1067" spans="1:39" ht="15.75" customHeight="1" x14ac:dyDescent="0.25">
      <c r="A1067" s="97" t="s">
        <v>212</v>
      </c>
      <c r="B1067" s="97" t="s">
        <v>1678</v>
      </c>
      <c r="C1067" s="97" t="s">
        <v>1652</v>
      </c>
      <c r="D1067" s="97" t="s">
        <v>301</v>
      </c>
      <c r="E1067" s="97" t="s">
        <v>266</v>
      </c>
      <c r="F1067" s="122">
        <v>1</v>
      </c>
      <c r="G1067" s="122">
        <v>0</v>
      </c>
      <c r="H1067" s="122">
        <v>3</v>
      </c>
      <c r="I1067" s="97"/>
      <c r="J1067" s="97" t="s">
        <v>1652</v>
      </c>
      <c r="K1067" s="97"/>
      <c r="L1067" s="97" t="s">
        <v>1653</v>
      </c>
      <c r="M1067" s="97" t="s">
        <v>1652</v>
      </c>
      <c r="N1067" s="97" t="s">
        <v>1654</v>
      </c>
      <c r="O1067" s="97" t="s">
        <v>277</v>
      </c>
      <c r="P1067" s="97" t="s">
        <v>278</v>
      </c>
      <c r="Q1067" s="97" t="s">
        <v>1655</v>
      </c>
      <c r="R1067" s="124">
        <f t="shared" si="168"/>
        <v>0</v>
      </c>
      <c r="S1067" s="124">
        <f t="shared" si="169"/>
        <v>0</v>
      </c>
      <c r="T1067" s="124">
        <f t="shared" si="170"/>
        <v>1</v>
      </c>
      <c r="U1067" s="124">
        <f t="shared" si="171"/>
        <v>1</v>
      </c>
      <c r="V1067" s="124">
        <f t="shared" si="172"/>
        <v>0</v>
      </c>
      <c r="W1067" s="124">
        <f t="shared" si="173"/>
        <v>0</v>
      </c>
      <c r="X1067" s="124">
        <f t="shared" si="174"/>
        <v>0</v>
      </c>
      <c r="Y1067" s="124">
        <f t="shared" si="175"/>
        <v>0</v>
      </c>
      <c r="Z1067" s="124">
        <f t="shared" si="176"/>
        <v>0</v>
      </c>
      <c r="AA1067" s="124">
        <f t="shared" si="177"/>
        <v>0</v>
      </c>
      <c r="AB1067" s="124" t="str">
        <f t="shared" si="178"/>
        <v/>
      </c>
      <c r="AC1067" s="124" t="str">
        <f t="shared" si="179"/>
        <v/>
      </c>
      <c r="AD1067" s="124" t="str">
        <f t="shared" si="180"/>
        <v/>
      </c>
      <c r="AE1067" s="124" t="str">
        <f t="shared" si="181"/>
        <v/>
      </c>
      <c r="AF1067" s="97"/>
      <c r="AG1067" s="97"/>
      <c r="AH1067" s="97"/>
      <c r="AI1067" s="97"/>
      <c r="AJ1067" s="97"/>
      <c r="AK1067" s="97"/>
      <c r="AM1067" s="101">
        <v>1</v>
      </c>
    </row>
    <row r="1068" spans="1:39" ht="15.75" customHeight="1" x14ac:dyDescent="0.25">
      <c r="A1068" s="97" t="s">
        <v>212</v>
      </c>
      <c r="B1068" s="97" t="s">
        <v>1679</v>
      </c>
      <c r="C1068" s="97" t="s">
        <v>1634</v>
      </c>
      <c r="D1068" s="97" t="s">
        <v>301</v>
      </c>
      <c r="E1068" s="97" t="s">
        <v>266</v>
      </c>
      <c r="F1068" s="122">
        <v>2</v>
      </c>
      <c r="G1068" s="122">
        <v>0</v>
      </c>
      <c r="H1068" s="122">
        <v>2</v>
      </c>
      <c r="I1068" s="97"/>
      <c r="J1068" s="97" t="s">
        <v>1634</v>
      </c>
      <c r="K1068" s="97"/>
      <c r="L1068" s="97" t="s">
        <v>1657</v>
      </c>
      <c r="M1068" s="97" t="s">
        <v>1634</v>
      </c>
      <c r="N1068" s="97" t="s">
        <v>1635</v>
      </c>
      <c r="O1068" s="97" t="s">
        <v>1636</v>
      </c>
      <c r="P1068" s="97"/>
      <c r="Q1068" s="97"/>
      <c r="R1068" s="124">
        <f t="shared" si="168"/>
        <v>0</v>
      </c>
      <c r="S1068" s="124">
        <f t="shared" si="169"/>
        <v>0</v>
      </c>
      <c r="T1068" s="124">
        <f t="shared" si="170"/>
        <v>0</v>
      </c>
      <c r="U1068" s="124">
        <f t="shared" si="171"/>
        <v>0</v>
      </c>
      <c r="V1068" s="124">
        <f t="shared" si="172"/>
        <v>0</v>
      </c>
      <c r="W1068" s="124">
        <f t="shared" si="173"/>
        <v>0</v>
      </c>
      <c r="X1068" s="124">
        <f t="shared" si="174"/>
        <v>0</v>
      </c>
      <c r="Y1068" s="124">
        <f t="shared" si="175"/>
        <v>0</v>
      </c>
      <c r="Z1068" s="124">
        <f t="shared" si="176"/>
        <v>0</v>
      </c>
      <c r="AA1068" s="124">
        <f t="shared" si="177"/>
        <v>0</v>
      </c>
      <c r="AB1068" s="124" t="str">
        <f t="shared" si="178"/>
        <v/>
      </c>
      <c r="AC1068" s="124" t="str">
        <f t="shared" si="179"/>
        <v/>
      </c>
      <c r="AD1068" s="124" t="str">
        <f t="shared" si="180"/>
        <v/>
      </c>
      <c r="AE1068" s="124" t="str">
        <f t="shared" si="181"/>
        <v/>
      </c>
      <c r="AF1068" s="97"/>
      <c r="AG1068" s="97"/>
      <c r="AH1068" s="97"/>
      <c r="AI1068" s="97"/>
      <c r="AJ1068" s="97"/>
      <c r="AK1068" s="97"/>
      <c r="AM1068" s="101">
        <v>1</v>
      </c>
    </row>
    <row r="1069" spans="1:39" ht="15.75" customHeight="1" x14ac:dyDescent="0.25">
      <c r="A1069" s="97" t="s">
        <v>212</v>
      </c>
      <c r="B1069" s="97" t="s">
        <v>1680</v>
      </c>
      <c r="C1069" s="97" t="s">
        <v>1640</v>
      </c>
      <c r="D1069" s="97" t="s">
        <v>301</v>
      </c>
      <c r="E1069" s="97" t="s">
        <v>266</v>
      </c>
      <c r="F1069" s="122">
        <v>2</v>
      </c>
      <c r="G1069" s="122">
        <v>0</v>
      </c>
      <c r="H1069" s="122">
        <v>2</v>
      </c>
      <c r="I1069" s="97"/>
      <c r="J1069" s="97" t="s">
        <v>1640</v>
      </c>
      <c r="K1069" s="97"/>
      <c r="L1069" s="97" t="s">
        <v>1659</v>
      </c>
      <c r="M1069" s="97" t="s">
        <v>1640</v>
      </c>
      <c r="N1069" s="97" t="s">
        <v>1641</v>
      </c>
      <c r="O1069" s="97" t="s">
        <v>1386</v>
      </c>
      <c r="P1069" s="97"/>
      <c r="Q1069" s="97"/>
      <c r="R1069" s="124">
        <f t="shared" si="168"/>
        <v>0</v>
      </c>
      <c r="S1069" s="124">
        <f t="shared" si="169"/>
        <v>0</v>
      </c>
      <c r="T1069" s="124">
        <f t="shared" si="170"/>
        <v>0</v>
      </c>
      <c r="U1069" s="124">
        <f t="shared" si="171"/>
        <v>0</v>
      </c>
      <c r="V1069" s="124">
        <f t="shared" si="172"/>
        <v>0</v>
      </c>
      <c r="W1069" s="124">
        <f t="shared" si="173"/>
        <v>0</v>
      </c>
      <c r="X1069" s="124">
        <f t="shared" si="174"/>
        <v>0</v>
      </c>
      <c r="Y1069" s="124">
        <f t="shared" si="175"/>
        <v>0</v>
      </c>
      <c r="Z1069" s="124">
        <f t="shared" si="176"/>
        <v>0</v>
      </c>
      <c r="AA1069" s="124">
        <f t="shared" si="177"/>
        <v>0</v>
      </c>
      <c r="AB1069" s="124" t="str">
        <f t="shared" si="178"/>
        <v/>
      </c>
      <c r="AC1069" s="124" t="str">
        <f t="shared" si="179"/>
        <v/>
      </c>
      <c r="AD1069" s="124" t="str">
        <f t="shared" si="180"/>
        <v/>
      </c>
      <c r="AE1069" s="124" t="str">
        <f t="shared" si="181"/>
        <v/>
      </c>
      <c r="AF1069" s="97"/>
      <c r="AG1069" s="97"/>
      <c r="AH1069" s="97"/>
      <c r="AI1069" s="97"/>
      <c r="AJ1069" s="97"/>
      <c r="AK1069" s="97"/>
      <c r="AM1069" s="101">
        <v>1</v>
      </c>
    </row>
    <row r="1070" spans="1:39" ht="15.75" customHeight="1" x14ac:dyDescent="0.25">
      <c r="A1070" s="97" t="s">
        <v>212</v>
      </c>
      <c r="B1070" s="97" t="s">
        <v>1681</v>
      </c>
      <c r="C1070" s="97" t="s">
        <v>1395</v>
      </c>
      <c r="D1070" s="97" t="s">
        <v>301</v>
      </c>
      <c r="E1070" s="97" t="s">
        <v>266</v>
      </c>
      <c r="F1070" s="122">
        <v>3</v>
      </c>
      <c r="G1070" s="122">
        <v>0</v>
      </c>
      <c r="H1070" s="122">
        <v>2</v>
      </c>
      <c r="I1070" s="97"/>
      <c r="J1070" s="97" t="s">
        <v>1395</v>
      </c>
      <c r="K1070" s="97"/>
      <c r="L1070" s="97" t="s">
        <v>1661</v>
      </c>
      <c r="M1070" s="97" t="s">
        <v>1395</v>
      </c>
      <c r="N1070" s="97"/>
      <c r="O1070" s="97"/>
      <c r="P1070" s="97"/>
      <c r="Q1070" s="97"/>
      <c r="R1070" s="124">
        <f t="shared" si="168"/>
        <v>0</v>
      </c>
      <c r="S1070" s="124">
        <f t="shared" si="169"/>
        <v>0</v>
      </c>
      <c r="T1070" s="124">
        <f t="shared" si="170"/>
        <v>0</v>
      </c>
      <c r="U1070" s="124">
        <f t="shared" si="171"/>
        <v>0</v>
      </c>
      <c r="V1070" s="124">
        <f t="shared" si="172"/>
        <v>0</v>
      </c>
      <c r="W1070" s="124">
        <f t="shared" si="173"/>
        <v>0</v>
      </c>
      <c r="X1070" s="124">
        <f t="shared" si="174"/>
        <v>0</v>
      </c>
      <c r="Y1070" s="124">
        <f t="shared" si="175"/>
        <v>0</v>
      </c>
      <c r="Z1070" s="124">
        <f t="shared" si="176"/>
        <v>0</v>
      </c>
      <c r="AA1070" s="124">
        <f t="shared" si="177"/>
        <v>0</v>
      </c>
      <c r="AB1070" s="124" t="str">
        <f t="shared" si="178"/>
        <v/>
      </c>
      <c r="AC1070" s="124" t="str">
        <f t="shared" si="179"/>
        <v/>
      </c>
      <c r="AD1070" s="124" t="str">
        <f t="shared" si="180"/>
        <v/>
      </c>
      <c r="AE1070" s="124" t="str">
        <f t="shared" si="181"/>
        <v/>
      </c>
      <c r="AF1070" s="97"/>
      <c r="AG1070" s="97"/>
      <c r="AH1070" s="97"/>
      <c r="AI1070" s="97"/>
      <c r="AJ1070" s="97"/>
      <c r="AK1070" s="97"/>
      <c r="AM1070" s="101">
        <v>1</v>
      </c>
    </row>
    <row r="1071" spans="1:39" ht="15.75" customHeight="1" x14ac:dyDescent="0.25">
      <c r="A1071" s="97" t="s">
        <v>213</v>
      </c>
      <c r="B1071" s="97" t="s">
        <v>1682</v>
      </c>
      <c r="C1071" s="97" t="s">
        <v>1625</v>
      </c>
      <c r="D1071" s="97" t="s">
        <v>265</v>
      </c>
      <c r="E1071" s="97" t="s">
        <v>266</v>
      </c>
      <c r="F1071" s="122">
        <v>1</v>
      </c>
      <c r="G1071" s="122">
        <v>3</v>
      </c>
      <c r="H1071" s="122">
        <v>0</v>
      </c>
      <c r="I1071" s="97" t="s">
        <v>1625</v>
      </c>
      <c r="J1071" s="97"/>
      <c r="K1071" s="97" t="s">
        <v>1626</v>
      </c>
      <c r="L1071" s="97"/>
      <c r="M1071" s="97" t="s">
        <v>1625</v>
      </c>
      <c r="N1071" s="97" t="s">
        <v>1627</v>
      </c>
      <c r="O1071" s="97" t="s">
        <v>1628</v>
      </c>
      <c r="P1071" s="97" t="s">
        <v>1237</v>
      </c>
      <c r="Q1071" s="97" t="s">
        <v>1629</v>
      </c>
      <c r="R1071" s="124">
        <f t="shared" si="168"/>
        <v>0</v>
      </c>
      <c r="S1071" s="124">
        <f t="shared" si="169"/>
        <v>0</v>
      </c>
      <c r="T1071" s="124">
        <f t="shared" si="170"/>
        <v>0</v>
      </c>
      <c r="U1071" s="124">
        <f t="shared" si="171"/>
        <v>0</v>
      </c>
      <c r="V1071" s="124">
        <f t="shared" si="172"/>
        <v>0</v>
      </c>
      <c r="W1071" s="124">
        <f t="shared" si="173"/>
        <v>0</v>
      </c>
      <c r="X1071" s="124">
        <f t="shared" si="174"/>
        <v>0</v>
      </c>
      <c r="Y1071" s="124">
        <f t="shared" si="175"/>
        <v>0</v>
      </c>
      <c r="Z1071" s="124">
        <f t="shared" si="176"/>
        <v>0</v>
      </c>
      <c r="AA1071" s="124">
        <f t="shared" si="177"/>
        <v>0</v>
      </c>
      <c r="AB1071" s="124" t="str">
        <f t="shared" si="178"/>
        <v/>
      </c>
      <c r="AC1071" s="124" t="str">
        <f t="shared" si="179"/>
        <v/>
      </c>
      <c r="AD1071" s="124" t="str">
        <f t="shared" si="180"/>
        <v/>
      </c>
      <c r="AE1071" s="124" t="str">
        <f t="shared" si="181"/>
        <v/>
      </c>
      <c r="AF1071" s="97"/>
      <c r="AG1071" s="97"/>
      <c r="AH1071" s="97"/>
      <c r="AI1071" s="97"/>
      <c r="AJ1071" s="97"/>
      <c r="AK1071" s="97"/>
      <c r="AM1071" s="101">
        <v>1</v>
      </c>
    </row>
    <row r="1072" spans="1:39" ht="15.75" customHeight="1" x14ac:dyDescent="0.25">
      <c r="A1072" s="97" t="s">
        <v>213</v>
      </c>
      <c r="B1072" s="97" t="s">
        <v>1683</v>
      </c>
      <c r="C1072" s="97" t="s">
        <v>1402</v>
      </c>
      <c r="D1072" s="97" t="s">
        <v>265</v>
      </c>
      <c r="E1072" s="97" t="s">
        <v>266</v>
      </c>
      <c r="F1072" s="122">
        <v>1</v>
      </c>
      <c r="G1072" s="122">
        <v>3</v>
      </c>
      <c r="H1072" s="122">
        <v>0</v>
      </c>
      <c r="I1072" s="97" t="s">
        <v>1402</v>
      </c>
      <c r="J1072" s="97"/>
      <c r="K1072" s="97" t="s">
        <v>1403</v>
      </c>
      <c r="L1072" s="97"/>
      <c r="M1072" s="97" t="s">
        <v>1402</v>
      </c>
      <c r="N1072" s="97" t="s">
        <v>1235</v>
      </c>
      <c r="O1072" s="97" t="s">
        <v>1236</v>
      </c>
      <c r="P1072" s="97" t="s">
        <v>277</v>
      </c>
      <c r="Q1072" s="97" t="s">
        <v>278</v>
      </c>
      <c r="R1072" s="124">
        <f t="shared" si="168"/>
        <v>0</v>
      </c>
      <c r="S1072" s="124">
        <f t="shared" si="169"/>
        <v>0</v>
      </c>
      <c r="T1072" s="124">
        <f t="shared" si="170"/>
        <v>1</v>
      </c>
      <c r="U1072" s="124">
        <f t="shared" si="171"/>
        <v>1</v>
      </c>
      <c r="V1072" s="124">
        <f t="shared" si="172"/>
        <v>0</v>
      </c>
      <c r="W1072" s="124">
        <f t="shared" si="173"/>
        <v>0</v>
      </c>
      <c r="X1072" s="124">
        <f t="shared" si="174"/>
        <v>0</v>
      </c>
      <c r="Y1072" s="124">
        <f t="shared" si="175"/>
        <v>0</v>
      </c>
      <c r="Z1072" s="124">
        <f t="shared" si="176"/>
        <v>0</v>
      </c>
      <c r="AA1072" s="124">
        <f t="shared" si="177"/>
        <v>0</v>
      </c>
      <c r="AB1072" s="124" t="str">
        <f t="shared" si="178"/>
        <v/>
      </c>
      <c r="AC1072" s="124" t="str">
        <f t="shared" si="179"/>
        <v/>
      </c>
      <c r="AD1072" s="124" t="str">
        <f t="shared" si="180"/>
        <v/>
      </c>
      <c r="AE1072" s="124" t="str">
        <f t="shared" si="181"/>
        <v/>
      </c>
      <c r="AF1072" s="97"/>
      <c r="AG1072" s="97"/>
      <c r="AH1072" s="97"/>
      <c r="AI1072" s="97"/>
      <c r="AJ1072" s="97"/>
      <c r="AK1072" s="97"/>
      <c r="AM1072" s="101">
        <v>1</v>
      </c>
    </row>
    <row r="1073" spans="1:39" ht="15.75" customHeight="1" x14ac:dyDescent="0.25">
      <c r="A1073" s="97" t="s">
        <v>213</v>
      </c>
      <c r="B1073" s="97" t="s">
        <v>1684</v>
      </c>
      <c r="C1073" s="97" t="s">
        <v>1632</v>
      </c>
      <c r="D1073" s="97" t="s">
        <v>265</v>
      </c>
      <c r="E1073" s="97" t="s">
        <v>266</v>
      </c>
      <c r="F1073" s="122">
        <v>2</v>
      </c>
      <c r="G1073" s="122">
        <v>2</v>
      </c>
      <c r="H1073" s="122">
        <v>0</v>
      </c>
      <c r="I1073" s="97" t="s">
        <v>1632</v>
      </c>
      <c r="J1073" s="97"/>
      <c r="K1073" s="97" t="s">
        <v>1633</v>
      </c>
      <c r="L1073" s="97"/>
      <c r="M1073" s="97" t="s">
        <v>1632</v>
      </c>
      <c r="N1073" s="97" t="s">
        <v>1634</v>
      </c>
      <c r="O1073" s="97" t="s">
        <v>1635</v>
      </c>
      <c r="P1073" s="97" t="s">
        <v>739</v>
      </c>
      <c r="Q1073" s="97" t="s">
        <v>1636</v>
      </c>
      <c r="R1073" s="124">
        <f t="shared" ref="R1073:R1136" si="182">IF($A1073="","",--AND($A1073=$B$4,$E1073="POS",OR($D1073="COMMUN",$D1073="PRO")))</f>
        <v>0</v>
      </c>
      <c r="S1073" s="124">
        <f t="shared" ref="S1073:S1136" si="183">IF($A1073="","",--AND($A1073=$B$4,$E1073="POS",OR($D1073="COMMUN",$D1073="CFA")))</f>
        <v>0</v>
      </c>
      <c r="T1073" s="124">
        <f t="shared" ref="T1073:T1136" si="184">IF($R1073="","",--OR(AND($M1073&lt;&gt;"",ISNUMBER(SEARCH(LOWER($M1073),LOWER($B$9)))),AND($N1073&lt;&gt;"",ISNUMBER(SEARCH(LOWER($N1073),LOWER($B$9)))),AND($O1073&lt;&gt;"",ISNUMBER(SEARCH(LOWER($O1073),LOWER($B$9)))),AND($P1073&lt;&gt;"",ISNUMBER(SEARCH(LOWER($P1073),LOWER($B$9)))),AND($Q1073&lt;&gt;"",ISNUMBER(SEARCH(LOWER($Q1073),LOWER($B$9))))))</f>
        <v>0</v>
      </c>
      <c r="U1073" s="124">
        <f t="shared" ref="U1073:U1136" si="185">IF($R1073="","",--OR(AND($M1073&lt;&gt;"",ISNUMBER(SEARCH(LOWER($M1073),LOWER($B$9&amp;" "&amp;$B$14)))),AND($N1073&lt;&gt;"",ISNUMBER(SEARCH(LOWER($N1073),LOWER($B$9&amp;" "&amp;$B$14)))),AND($O1073&lt;&gt;"",ISNUMBER(SEARCH(LOWER($O1073),LOWER($B$9&amp;" "&amp;$B$14)))),AND($P1073&lt;&gt;"",ISNUMBER(SEARCH(LOWER($P1073),LOWER($B$9&amp;" "&amp;$B$14)))),AND($Q1073&lt;&gt;"",ISNUMBER(SEARCH(LOWER($Q1073),LOWER($B$9&amp;" "&amp;$B$14))))))</f>
        <v>0</v>
      </c>
      <c r="V1073" s="124">
        <f t="shared" ref="V1073:V1136" si="186">IF($S1073="","",--OR(AND($M1073&lt;&gt;"",ISNUMBER(SEARCH(LOWER($M1073),LOWER($D$9)))),AND($N1073&lt;&gt;"",ISNUMBER(SEARCH(LOWER($N1073),LOWER($D$9)))),AND($O1073&lt;&gt;"",ISNUMBER(SEARCH(LOWER($O1073),LOWER($D$9)))),AND($P1073&lt;&gt;"",ISNUMBER(SEARCH(LOWER($P1073),LOWER($D$9)))),AND($Q1073&lt;&gt;"",ISNUMBER(SEARCH(LOWER($Q1073),LOWER($D$9))))))</f>
        <v>0</v>
      </c>
      <c r="W1073" s="124">
        <f t="shared" ref="W1073:W1136" si="187">IF($S1073="","",--OR(AND($M1073&lt;&gt;"",ISNUMBER(SEARCH(LOWER($M1073),LOWER($D$9&amp;" "&amp;$D$14)))),AND($N1073&lt;&gt;"",ISNUMBER(SEARCH(LOWER($N1073),LOWER($D$9&amp;" "&amp;$D$14)))),AND($O1073&lt;&gt;"",ISNUMBER(SEARCH(LOWER($O1073),LOWER($D$9&amp;" "&amp;$D$14)))),AND($P1073&lt;&gt;"",ISNUMBER(SEARCH(LOWER($P1073),LOWER($D$9&amp;" "&amp;$D$14)))),AND($Q1073&lt;&gt;"",ISNUMBER(SEARCH(LOWER($Q1073),LOWER($D$9&amp;" "&amp;$D$14))))))</f>
        <v>0</v>
      </c>
      <c r="X1073" s="124">
        <f t="shared" ref="X1073:X1136" si="188">IF($R1073="","",$R1073*$T1073*$G1073)</f>
        <v>0</v>
      </c>
      <c r="Y1073" s="124">
        <f t="shared" ref="Y1073:Y1136" si="189">IF($R1073="","",$R1073*$U1073*$G1073)</f>
        <v>0</v>
      </c>
      <c r="Z1073" s="124">
        <f t="shared" ref="Z1073:Z1136" si="190">IF($S1073="","",$S1073*$V1073*$H1073)</f>
        <v>0</v>
      </c>
      <c r="AA1073" s="124">
        <f t="shared" ref="AA1073:AA1136" si="191">IF($S1073="","",$S1073*$W1073*$H1073)</f>
        <v>0</v>
      </c>
      <c r="AB1073" s="124" t="str">
        <f t="shared" ref="AB1073:AB1136" si="192">IF(AND($R1073=1,$T1073=0),$F1073*10000+ROW(),"")</f>
        <v/>
      </c>
      <c r="AC1073" s="124" t="str">
        <f t="shared" ref="AC1073:AC1136" si="193">IF(AND($R1073=1,$U1073=0),$F1073*10000+ROW(),"")</f>
        <v/>
      </c>
      <c r="AD1073" s="124" t="str">
        <f t="shared" ref="AD1073:AD1136" si="194">IF(AND($S1073=1,$V1073=0),$F1073*10000+ROW(),"")</f>
        <v/>
      </c>
      <c r="AE1073" s="124" t="str">
        <f t="shared" ref="AE1073:AE1136" si="195">IF(AND($S1073=1,$W1073=0),$F1073*10000+ROW(),"")</f>
        <v/>
      </c>
      <c r="AF1073" s="97"/>
      <c r="AG1073" s="97"/>
      <c r="AH1073" s="97"/>
      <c r="AI1073" s="97"/>
      <c r="AJ1073" s="97"/>
      <c r="AK1073" s="97"/>
      <c r="AM1073" s="101">
        <v>1</v>
      </c>
    </row>
    <row r="1074" spans="1:39" ht="15.75" customHeight="1" x14ac:dyDescent="0.25">
      <c r="A1074" s="97" t="s">
        <v>213</v>
      </c>
      <c r="B1074" s="97" t="s">
        <v>1685</v>
      </c>
      <c r="C1074" s="97" t="s">
        <v>1638</v>
      </c>
      <c r="D1074" s="97" t="s">
        <v>265</v>
      </c>
      <c r="E1074" s="97" t="s">
        <v>266</v>
      </c>
      <c r="F1074" s="122">
        <v>2</v>
      </c>
      <c r="G1074" s="122">
        <v>2</v>
      </c>
      <c r="H1074" s="122">
        <v>0</v>
      </c>
      <c r="I1074" s="97" t="s">
        <v>1638</v>
      </c>
      <c r="J1074" s="97"/>
      <c r="K1074" s="97" t="s">
        <v>1639</v>
      </c>
      <c r="L1074" s="97"/>
      <c r="M1074" s="97" t="s">
        <v>1638</v>
      </c>
      <c r="N1074" s="97" t="s">
        <v>1640</v>
      </c>
      <c r="O1074" s="97" t="s">
        <v>1641</v>
      </c>
      <c r="P1074" s="97" t="s">
        <v>938</v>
      </c>
      <c r="Q1074" s="97" t="s">
        <v>1386</v>
      </c>
      <c r="R1074" s="124">
        <f t="shared" si="182"/>
        <v>0</v>
      </c>
      <c r="S1074" s="124">
        <f t="shared" si="183"/>
        <v>0</v>
      </c>
      <c r="T1074" s="124">
        <f t="shared" si="184"/>
        <v>0</v>
      </c>
      <c r="U1074" s="124">
        <f t="shared" si="185"/>
        <v>0</v>
      </c>
      <c r="V1074" s="124">
        <f t="shared" si="186"/>
        <v>0</v>
      </c>
      <c r="W1074" s="124">
        <f t="shared" si="187"/>
        <v>0</v>
      </c>
      <c r="X1074" s="124">
        <f t="shared" si="188"/>
        <v>0</v>
      </c>
      <c r="Y1074" s="124">
        <f t="shared" si="189"/>
        <v>0</v>
      </c>
      <c r="Z1074" s="124">
        <f t="shared" si="190"/>
        <v>0</v>
      </c>
      <c r="AA1074" s="124">
        <f t="shared" si="191"/>
        <v>0</v>
      </c>
      <c r="AB1074" s="124" t="str">
        <f t="shared" si="192"/>
        <v/>
      </c>
      <c r="AC1074" s="124" t="str">
        <f t="shared" si="193"/>
        <v/>
      </c>
      <c r="AD1074" s="124" t="str">
        <f t="shared" si="194"/>
        <v/>
      </c>
      <c r="AE1074" s="124" t="str">
        <f t="shared" si="195"/>
        <v/>
      </c>
      <c r="AF1074" s="97"/>
      <c r="AG1074" s="97"/>
      <c r="AH1074" s="97"/>
      <c r="AI1074" s="97"/>
      <c r="AJ1074" s="97"/>
      <c r="AK1074" s="97"/>
      <c r="AM1074" s="101">
        <v>1</v>
      </c>
    </row>
    <row r="1075" spans="1:39" ht="15.75" customHeight="1" x14ac:dyDescent="0.25">
      <c r="A1075" s="97" t="s">
        <v>213</v>
      </c>
      <c r="B1075" s="97" t="s">
        <v>1686</v>
      </c>
      <c r="C1075" s="97" t="s">
        <v>1643</v>
      </c>
      <c r="D1075" s="97" t="s">
        <v>265</v>
      </c>
      <c r="E1075" s="97" t="s">
        <v>266</v>
      </c>
      <c r="F1075" s="122">
        <v>3</v>
      </c>
      <c r="G1075" s="122">
        <v>2</v>
      </c>
      <c r="H1075" s="122">
        <v>0</v>
      </c>
      <c r="I1075" s="97" t="s">
        <v>1643</v>
      </c>
      <c r="J1075" s="97"/>
      <c r="K1075" s="97" t="s">
        <v>1644</v>
      </c>
      <c r="L1075" s="97"/>
      <c r="M1075" s="97" t="s">
        <v>1643</v>
      </c>
      <c r="N1075" s="97" t="s">
        <v>1395</v>
      </c>
      <c r="O1075" s="97" t="s">
        <v>905</v>
      </c>
      <c r="P1075" s="97" t="s">
        <v>1645</v>
      </c>
      <c r="Q1075" s="97"/>
      <c r="R1075" s="124">
        <f t="shared" si="182"/>
        <v>0</v>
      </c>
      <c r="S1075" s="124">
        <f t="shared" si="183"/>
        <v>0</v>
      </c>
      <c r="T1075" s="124">
        <f t="shared" si="184"/>
        <v>0</v>
      </c>
      <c r="U1075" s="124">
        <f t="shared" si="185"/>
        <v>0</v>
      </c>
      <c r="V1075" s="124">
        <f t="shared" si="186"/>
        <v>0</v>
      </c>
      <c r="W1075" s="124">
        <f t="shared" si="187"/>
        <v>0</v>
      </c>
      <c r="X1075" s="124">
        <f t="shared" si="188"/>
        <v>0</v>
      </c>
      <c r="Y1075" s="124">
        <f t="shared" si="189"/>
        <v>0</v>
      </c>
      <c r="Z1075" s="124">
        <f t="shared" si="190"/>
        <v>0</v>
      </c>
      <c r="AA1075" s="124">
        <f t="shared" si="191"/>
        <v>0</v>
      </c>
      <c r="AB1075" s="124" t="str">
        <f t="shared" si="192"/>
        <v/>
      </c>
      <c r="AC1075" s="124" t="str">
        <f t="shared" si="193"/>
        <v/>
      </c>
      <c r="AD1075" s="124" t="str">
        <f t="shared" si="194"/>
        <v/>
      </c>
      <c r="AE1075" s="124" t="str">
        <f t="shared" si="195"/>
        <v/>
      </c>
      <c r="AF1075" s="97"/>
      <c r="AG1075" s="97"/>
      <c r="AH1075" s="97"/>
      <c r="AI1075" s="97"/>
      <c r="AJ1075" s="97"/>
      <c r="AK1075" s="97"/>
      <c r="AM1075" s="101">
        <v>1</v>
      </c>
    </row>
    <row r="1076" spans="1:39" ht="15.75" customHeight="1" x14ac:dyDescent="0.25">
      <c r="A1076" s="97" t="s">
        <v>213</v>
      </c>
      <c r="B1076" s="97" t="s">
        <v>1687</v>
      </c>
      <c r="C1076" s="97" t="s">
        <v>1647</v>
      </c>
      <c r="D1076" s="97" t="s">
        <v>301</v>
      </c>
      <c r="E1076" s="97" t="s">
        <v>266</v>
      </c>
      <c r="F1076" s="122">
        <v>1</v>
      </c>
      <c r="G1076" s="122">
        <v>0</v>
      </c>
      <c r="H1076" s="122">
        <v>3</v>
      </c>
      <c r="I1076" s="97"/>
      <c r="J1076" s="97" t="s">
        <v>1647</v>
      </c>
      <c r="K1076" s="97"/>
      <c r="L1076" s="97" t="s">
        <v>1648</v>
      </c>
      <c r="M1076" s="97" t="s">
        <v>1628</v>
      </c>
      <c r="N1076" s="97" t="s">
        <v>1649</v>
      </c>
      <c r="O1076" s="97" t="s">
        <v>1650</v>
      </c>
      <c r="P1076" s="97" t="s">
        <v>1629</v>
      </c>
      <c r="Q1076" s="97"/>
      <c r="R1076" s="124">
        <f t="shared" si="182"/>
        <v>0</v>
      </c>
      <c r="S1076" s="124">
        <f t="shared" si="183"/>
        <v>0</v>
      </c>
      <c r="T1076" s="124">
        <f t="shared" si="184"/>
        <v>0</v>
      </c>
      <c r="U1076" s="124">
        <f t="shared" si="185"/>
        <v>0</v>
      </c>
      <c r="V1076" s="124">
        <f t="shared" si="186"/>
        <v>0</v>
      </c>
      <c r="W1076" s="124">
        <f t="shared" si="187"/>
        <v>0</v>
      </c>
      <c r="X1076" s="124">
        <f t="shared" si="188"/>
        <v>0</v>
      </c>
      <c r="Y1076" s="124">
        <f t="shared" si="189"/>
        <v>0</v>
      </c>
      <c r="Z1076" s="124">
        <f t="shared" si="190"/>
        <v>0</v>
      </c>
      <c r="AA1076" s="124">
        <f t="shared" si="191"/>
        <v>0</v>
      </c>
      <c r="AB1076" s="124" t="str">
        <f t="shared" si="192"/>
        <v/>
      </c>
      <c r="AC1076" s="124" t="str">
        <f t="shared" si="193"/>
        <v/>
      </c>
      <c r="AD1076" s="124" t="str">
        <f t="shared" si="194"/>
        <v/>
      </c>
      <c r="AE1076" s="124" t="str">
        <f t="shared" si="195"/>
        <v/>
      </c>
      <c r="AF1076" s="97"/>
      <c r="AG1076" s="97"/>
      <c r="AH1076" s="97"/>
      <c r="AI1076" s="97"/>
      <c r="AJ1076" s="97"/>
      <c r="AK1076" s="97"/>
      <c r="AM1076" s="101">
        <v>1</v>
      </c>
    </row>
    <row r="1077" spans="1:39" ht="15.75" customHeight="1" x14ac:dyDescent="0.25">
      <c r="A1077" s="97" t="s">
        <v>213</v>
      </c>
      <c r="B1077" s="97" t="s">
        <v>1688</v>
      </c>
      <c r="C1077" s="97" t="s">
        <v>1652</v>
      </c>
      <c r="D1077" s="97" t="s">
        <v>301</v>
      </c>
      <c r="E1077" s="97" t="s">
        <v>266</v>
      </c>
      <c r="F1077" s="122">
        <v>1</v>
      </c>
      <c r="G1077" s="122">
        <v>0</v>
      </c>
      <c r="H1077" s="122">
        <v>3</v>
      </c>
      <c r="I1077" s="97"/>
      <c r="J1077" s="97" t="s">
        <v>1652</v>
      </c>
      <c r="K1077" s="97"/>
      <c r="L1077" s="97" t="s">
        <v>1653</v>
      </c>
      <c r="M1077" s="97" t="s">
        <v>1652</v>
      </c>
      <c r="N1077" s="97" t="s">
        <v>1654</v>
      </c>
      <c r="O1077" s="97" t="s">
        <v>277</v>
      </c>
      <c r="P1077" s="97" t="s">
        <v>278</v>
      </c>
      <c r="Q1077" s="97" t="s">
        <v>1655</v>
      </c>
      <c r="R1077" s="124">
        <f t="shared" si="182"/>
        <v>0</v>
      </c>
      <c r="S1077" s="124">
        <f t="shared" si="183"/>
        <v>0</v>
      </c>
      <c r="T1077" s="124">
        <f t="shared" si="184"/>
        <v>1</v>
      </c>
      <c r="U1077" s="124">
        <f t="shared" si="185"/>
        <v>1</v>
      </c>
      <c r="V1077" s="124">
        <f t="shared" si="186"/>
        <v>0</v>
      </c>
      <c r="W1077" s="124">
        <f t="shared" si="187"/>
        <v>0</v>
      </c>
      <c r="X1077" s="124">
        <f t="shared" si="188"/>
        <v>0</v>
      </c>
      <c r="Y1077" s="124">
        <f t="shared" si="189"/>
        <v>0</v>
      </c>
      <c r="Z1077" s="124">
        <f t="shared" si="190"/>
        <v>0</v>
      </c>
      <c r="AA1077" s="124">
        <f t="shared" si="191"/>
        <v>0</v>
      </c>
      <c r="AB1077" s="124" t="str">
        <f t="shared" si="192"/>
        <v/>
      </c>
      <c r="AC1077" s="124" t="str">
        <f t="shared" si="193"/>
        <v/>
      </c>
      <c r="AD1077" s="124" t="str">
        <f t="shared" si="194"/>
        <v/>
      </c>
      <c r="AE1077" s="124" t="str">
        <f t="shared" si="195"/>
        <v/>
      </c>
      <c r="AF1077" s="97"/>
      <c r="AG1077" s="97"/>
      <c r="AH1077" s="97"/>
      <c r="AI1077" s="97"/>
      <c r="AJ1077" s="97"/>
      <c r="AK1077" s="97"/>
      <c r="AM1077" s="101">
        <v>1</v>
      </c>
    </row>
    <row r="1078" spans="1:39" ht="15.75" customHeight="1" x14ac:dyDescent="0.25">
      <c r="A1078" s="97" t="s">
        <v>213</v>
      </c>
      <c r="B1078" s="97" t="s">
        <v>1689</v>
      </c>
      <c r="C1078" s="97" t="s">
        <v>1634</v>
      </c>
      <c r="D1078" s="97" t="s">
        <v>301</v>
      </c>
      <c r="E1078" s="97" t="s">
        <v>266</v>
      </c>
      <c r="F1078" s="122">
        <v>2</v>
      </c>
      <c r="G1078" s="122">
        <v>0</v>
      </c>
      <c r="H1078" s="122">
        <v>2</v>
      </c>
      <c r="I1078" s="97"/>
      <c r="J1078" s="97" t="s">
        <v>1634</v>
      </c>
      <c r="K1078" s="97"/>
      <c r="L1078" s="97" t="s">
        <v>1657</v>
      </c>
      <c r="M1078" s="97" t="s">
        <v>1634</v>
      </c>
      <c r="N1078" s="97" t="s">
        <v>1635</v>
      </c>
      <c r="O1078" s="97" t="s">
        <v>1636</v>
      </c>
      <c r="P1078" s="97"/>
      <c r="Q1078" s="97"/>
      <c r="R1078" s="124">
        <f t="shared" si="182"/>
        <v>0</v>
      </c>
      <c r="S1078" s="124">
        <f t="shared" si="183"/>
        <v>0</v>
      </c>
      <c r="T1078" s="124">
        <f t="shared" si="184"/>
        <v>0</v>
      </c>
      <c r="U1078" s="124">
        <f t="shared" si="185"/>
        <v>0</v>
      </c>
      <c r="V1078" s="124">
        <f t="shared" si="186"/>
        <v>0</v>
      </c>
      <c r="W1078" s="124">
        <f t="shared" si="187"/>
        <v>0</v>
      </c>
      <c r="X1078" s="124">
        <f t="shared" si="188"/>
        <v>0</v>
      </c>
      <c r="Y1078" s="124">
        <f t="shared" si="189"/>
        <v>0</v>
      </c>
      <c r="Z1078" s="124">
        <f t="shared" si="190"/>
        <v>0</v>
      </c>
      <c r="AA1078" s="124">
        <f t="shared" si="191"/>
        <v>0</v>
      </c>
      <c r="AB1078" s="124" t="str">
        <f t="shared" si="192"/>
        <v/>
      </c>
      <c r="AC1078" s="124" t="str">
        <f t="shared" si="193"/>
        <v/>
      </c>
      <c r="AD1078" s="124" t="str">
        <f t="shared" si="194"/>
        <v/>
      </c>
      <c r="AE1078" s="124" t="str">
        <f t="shared" si="195"/>
        <v/>
      </c>
      <c r="AF1078" s="97"/>
      <c r="AG1078" s="97"/>
      <c r="AH1078" s="97"/>
      <c r="AI1078" s="97"/>
      <c r="AJ1078" s="97"/>
      <c r="AK1078" s="97"/>
      <c r="AM1078" s="101">
        <v>1</v>
      </c>
    </row>
    <row r="1079" spans="1:39" ht="15.75" customHeight="1" x14ac:dyDescent="0.25">
      <c r="A1079" s="97" t="s">
        <v>213</v>
      </c>
      <c r="B1079" s="97" t="s">
        <v>1690</v>
      </c>
      <c r="C1079" s="97" t="s">
        <v>1640</v>
      </c>
      <c r="D1079" s="97" t="s">
        <v>301</v>
      </c>
      <c r="E1079" s="97" t="s">
        <v>266</v>
      </c>
      <c r="F1079" s="122">
        <v>2</v>
      </c>
      <c r="G1079" s="122">
        <v>0</v>
      </c>
      <c r="H1079" s="122">
        <v>2</v>
      </c>
      <c r="I1079" s="97"/>
      <c r="J1079" s="97" t="s">
        <v>1640</v>
      </c>
      <c r="K1079" s="97"/>
      <c r="L1079" s="97" t="s">
        <v>1659</v>
      </c>
      <c r="M1079" s="97" t="s">
        <v>1640</v>
      </c>
      <c r="N1079" s="97" t="s">
        <v>1641</v>
      </c>
      <c r="O1079" s="97" t="s">
        <v>1386</v>
      </c>
      <c r="P1079" s="97"/>
      <c r="Q1079" s="97"/>
      <c r="R1079" s="124">
        <f t="shared" si="182"/>
        <v>0</v>
      </c>
      <c r="S1079" s="124">
        <f t="shared" si="183"/>
        <v>0</v>
      </c>
      <c r="T1079" s="124">
        <f t="shared" si="184"/>
        <v>0</v>
      </c>
      <c r="U1079" s="124">
        <f t="shared" si="185"/>
        <v>0</v>
      </c>
      <c r="V1079" s="124">
        <f t="shared" si="186"/>
        <v>0</v>
      </c>
      <c r="W1079" s="124">
        <f t="shared" si="187"/>
        <v>0</v>
      </c>
      <c r="X1079" s="124">
        <f t="shared" si="188"/>
        <v>0</v>
      </c>
      <c r="Y1079" s="124">
        <f t="shared" si="189"/>
        <v>0</v>
      </c>
      <c r="Z1079" s="124">
        <f t="shared" si="190"/>
        <v>0</v>
      </c>
      <c r="AA1079" s="124">
        <f t="shared" si="191"/>
        <v>0</v>
      </c>
      <c r="AB1079" s="124" t="str">
        <f t="shared" si="192"/>
        <v/>
      </c>
      <c r="AC1079" s="124" t="str">
        <f t="shared" si="193"/>
        <v/>
      </c>
      <c r="AD1079" s="124" t="str">
        <f t="shared" si="194"/>
        <v/>
      </c>
      <c r="AE1079" s="124" t="str">
        <f t="shared" si="195"/>
        <v/>
      </c>
      <c r="AF1079" s="97"/>
      <c r="AG1079" s="97"/>
      <c r="AH1079" s="97"/>
      <c r="AI1079" s="97"/>
      <c r="AJ1079" s="97"/>
      <c r="AK1079" s="97"/>
      <c r="AM1079" s="101">
        <v>1</v>
      </c>
    </row>
    <row r="1080" spans="1:39" ht="15.75" customHeight="1" x14ac:dyDescent="0.25">
      <c r="A1080" s="97" t="s">
        <v>213</v>
      </c>
      <c r="B1080" s="97" t="s">
        <v>1691</v>
      </c>
      <c r="C1080" s="97" t="s">
        <v>1395</v>
      </c>
      <c r="D1080" s="97" t="s">
        <v>301</v>
      </c>
      <c r="E1080" s="97" t="s">
        <v>266</v>
      </c>
      <c r="F1080" s="122">
        <v>3</v>
      </c>
      <c r="G1080" s="122">
        <v>0</v>
      </c>
      <c r="H1080" s="122">
        <v>2</v>
      </c>
      <c r="I1080" s="97"/>
      <c r="J1080" s="97" t="s">
        <v>1395</v>
      </c>
      <c r="K1080" s="97"/>
      <c r="L1080" s="97" t="s">
        <v>1661</v>
      </c>
      <c r="M1080" s="97" t="s">
        <v>1395</v>
      </c>
      <c r="N1080" s="97"/>
      <c r="O1080" s="97"/>
      <c r="P1080" s="97"/>
      <c r="Q1080" s="97"/>
      <c r="R1080" s="124">
        <f t="shared" si="182"/>
        <v>0</v>
      </c>
      <c r="S1080" s="124">
        <f t="shared" si="183"/>
        <v>0</v>
      </c>
      <c r="T1080" s="124">
        <f t="shared" si="184"/>
        <v>0</v>
      </c>
      <c r="U1080" s="124">
        <f t="shared" si="185"/>
        <v>0</v>
      </c>
      <c r="V1080" s="124">
        <f t="shared" si="186"/>
        <v>0</v>
      </c>
      <c r="W1080" s="124">
        <f t="shared" si="187"/>
        <v>0</v>
      </c>
      <c r="X1080" s="124">
        <f t="shared" si="188"/>
        <v>0</v>
      </c>
      <c r="Y1080" s="124">
        <f t="shared" si="189"/>
        <v>0</v>
      </c>
      <c r="Z1080" s="124">
        <f t="shared" si="190"/>
        <v>0</v>
      </c>
      <c r="AA1080" s="124">
        <f t="shared" si="191"/>
        <v>0</v>
      </c>
      <c r="AB1080" s="124" t="str">
        <f t="shared" si="192"/>
        <v/>
      </c>
      <c r="AC1080" s="124" t="str">
        <f t="shared" si="193"/>
        <v/>
      </c>
      <c r="AD1080" s="124" t="str">
        <f t="shared" si="194"/>
        <v/>
      </c>
      <c r="AE1080" s="124" t="str">
        <f t="shared" si="195"/>
        <v/>
      </c>
      <c r="AF1080" s="97"/>
      <c r="AG1080" s="97"/>
      <c r="AH1080" s="97"/>
      <c r="AI1080" s="97"/>
      <c r="AJ1080" s="97"/>
      <c r="AK1080" s="97"/>
      <c r="AM1080" s="101">
        <v>1</v>
      </c>
    </row>
    <row r="1081" spans="1:39" ht="15.75" customHeight="1" x14ac:dyDescent="0.25">
      <c r="A1081" s="97" t="s">
        <v>214</v>
      </c>
      <c r="B1081" s="97" t="s">
        <v>1692</v>
      </c>
      <c r="C1081" s="97" t="s">
        <v>1625</v>
      </c>
      <c r="D1081" s="97" t="s">
        <v>265</v>
      </c>
      <c r="E1081" s="97" t="s">
        <v>266</v>
      </c>
      <c r="F1081" s="122">
        <v>1</v>
      </c>
      <c r="G1081" s="122">
        <v>3</v>
      </c>
      <c r="H1081" s="122">
        <v>0</v>
      </c>
      <c r="I1081" s="97" t="s">
        <v>1625</v>
      </c>
      <c r="J1081" s="97"/>
      <c r="K1081" s="97" t="s">
        <v>1626</v>
      </c>
      <c r="L1081" s="97"/>
      <c r="M1081" s="97" t="s">
        <v>1625</v>
      </c>
      <c r="N1081" s="97" t="s">
        <v>1627</v>
      </c>
      <c r="O1081" s="97" t="s">
        <v>1628</v>
      </c>
      <c r="P1081" s="97" t="s">
        <v>1237</v>
      </c>
      <c r="Q1081" s="97" t="s">
        <v>1629</v>
      </c>
      <c r="R1081" s="124">
        <f t="shared" si="182"/>
        <v>0</v>
      </c>
      <c r="S1081" s="124">
        <f t="shared" si="183"/>
        <v>0</v>
      </c>
      <c r="T1081" s="124">
        <f t="shared" si="184"/>
        <v>0</v>
      </c>
      <c r="U1081" s="124">
        <f t="shared" si="185"/>
        <v>0</v>
      </c>
      <c r="V1081" s="124">
        <f t="shared" si="186"/>
        <v>0</v>
      </c>
      <c r="W1081" s="124">
        <f t="shared" si="187"/>
        <v>0</v>
      </c>
      <c r="X1081" s="124">
        <f t="shared" si="188"/>
        <v>0</v>
      </c>
      <c r="Y1081" s="124">
        <f t="shared" si="189"/>
        <v>0</v>
      </c>
      <c r="Z1081" s="124">
        <f t="shared" si="190"/>
        <v>0</v>
      </c>
      <c r="AA1081" s="124">
        <f t="shared" si="191"/>
        <v>0</v>
      </c>
      <c r="AB1081" s="124" t="str">
        <f t="shared" si="192"/>
        <v/>
      </c>
      <c r="AC1081" s="124" t="str">
        <f t="shared" si="193"/>
        <v/>
      </c>
      <c r="AD1081" s="124" t="str">
        <f t="shared" si="194"/>
        <v/>
      </c>
      <c r="AE1081" s="124" t="str">
        <f t="shared" si="195"/>
        <v/>
      </c>
      <c r="AF1081" s="97"/>
      <c r="AG1081" s="97"/>
      <c r="AH1081" s="97"/>
      <c r="AI1081" s="97"/>
      <c r="AJ1081" s="97"/>
      <c r="AK1081" s="97"/>
      <c r="AM1081" s="101">
        <v>1</v>
      </c>
    </row>
    <row r="1082" spans="1:39" ht="15.75" customHeight="1" x14ac:dyDescent="0.25">
      <c r="A1082" s="97" t="s">
        <v>214</v>
      </c>
      <c r="B1082" s="97" t="s">
        <v>1693</v>
      </c>
      <c r="C1082" s="97" t="s">
        <v>1402</v>
      </c>
      <c r="D1082" s="97" t="s">
        <v>265</v>
      </c>
      <c r="E1082" s="97" t="s">
        <v>266</v>
      </c>
      <c r="F1082" s="122">
        <v>1</v>
      </c>
      <c r="G1082" s="122">
        <v>3</v>
      </c>
      <c r="H1082" s="122">
        <v>0</v>
      </c>
      <c r="I1082" s="97" t="s">
        <v>1402</v>
      </c>
      <c r="J1082" s="97"/>
      <c r="K1082" s="97" t="s">
        <v>1403</v>
      </c>
      <c r="L1082" s="97"/>
      <c r="M1082" s="97" t="s">
        <v>1402</v>
      </c>
      <c r="N1082" s="97" t="s">
        <v>1235</v>
      </c>
      <c r="O1082" s="97" t="s">
        <v>1236</v>
      </c>
      <c r="P1082" s="97" t="s">
        <v>277</v>
      </c>
      <c r="Q1082" s="97" t="s">
        <v>278</v>
      </c>
      <c r="R1082" s="124">
        <f t="shared" si="182"/>
        <v>0</v>
      </c>
      <c r="S1082" s="124">
        <f t="shared" si="183"/>
        <v>0</v>
      </c>
      <c r="T1082" s="124">
        <f t="shared" si="184"/>
        <v>1</v>
      </c>
      <c r="U1082" s="124">
        <f t="shared" si="185"/>
        <v>1</v>
      </c>
      <c r="V1082" s="124">
        <f t="shared" si="186"/>
        <v>0</v>
      </c>
      <c r="W1082" s="124">
        <f t="shared" si="187"/>
        <v>0</v>
      </c>
      <c r="X1082" s="124">
        <f t="shared" si="188"/>
        <v>0</v>
      </c>
      <c r="Y1082" s="124">
        <f t="shared" si="189"/>
        <v>0</v>
      </c>
      <c r="Z1082" s="124">
        <f t="shared" si="190"/>
        <v>0</v>
      </c>
      <c r="AA1082" s="124">
        <f t="shared" si="191"/>
        <v>0</v>
      </c>
      <c r="AB1082" s="124" t="str">
        <f t="shared" si="192"/>
        <v/>
      </c>
      <c r="AC1082" s="124" t="str">
        <f t="shared" si="193"/>
        <v/>
      </c>
      <c r="AD1082" s="124" t="str">
        <f t="shared" si="194"/>
        <v/>
      </c>
      <c r="AE1082" s="124" t="str">
        <f t="shared" si="195"/>
        <v/>
      </c>
      <c r="AF1082" s="97"/>
      <c r="AG1082" s="97"/>
      <c r="AH1082" s="97"/>
      <c r="AI1082" s="97"/>
      <c r="AJ1082" s="97"/>
      <c r="AK1082" s="97"/>
      <c r="AM1082" s="101">
        <v>1</v>
      </c>
    </row>
    <row r="1083" spans="1:39" ht="15.75" customHeight="1" x14ac:dyDescent="0.25">
      <c r="A1083" s="97" t="s">
        <v>214</v>
      </c>
      <c r="B1083" s="97" t="s">
        <v>1694</v>
      </c>
      <c r="C1083" s="97" t="s">
        <v>1632</v>
      </c>
      <c r="D1083" s="97" t="s">
        <v>265</v>
      </c>
      <c r="E1083" s="97" t="s">
        <v>266</v>
      </c>
      <c r="F1083" s="122">
        <v>2</v>
      </c>
      <c r="G1083" s="122">
        <v>2</v>
      </c>
      <c r="H1083" s="122">
        <v>0</v>
      </c>
      <c r="I1083" s="97" t="s">
        <v>1632</v>
      </c>
      <c r="J1083" s="97"/>
      <c r="K1083" s="97" t="s">
        <v>1633</v>
      </c>
      <c r="L1083" s="97"/>
      <c r="M1083" s="97" t="s">
        <v>1632</v>
      </c>
      <c r="N1083" s="97" t="s">
        <v>1634</v>
      </c>
      <c r="O1083" s="97" t="s">
        <v>1635</v>
      </c>
      <c r="P1083" s="97" t="s">
        <v>739</v>
      </c>
      <c r="Q1083" s="97" t="s">
        <v>1636</v>
      </c>
      <c r="R1083" s="124">
        <f t="shared" si="182"/>
        <v>0</v>
      </c>
      <c r="S1083" s="124">
        <f t="shared" si="183"/>
        <v>0</v>
      </c>
      <c r="T1083" s="124">
        <f t="shared" si="184"/>
        <v>0</v>
      </c>
      <c r="U1083" s="124">
        <f t="shared" si="185"/>
        <v>0</v>
      </c>
      <c r="V1083" s="124">
        <f t="shared" si="186"/>
        <v>0</v>
      </c>
      <c r="W1083" s="124">
        <f t="shared" si="187"/>
        <v>0</v>
      </c>
      <c r="X1083" s="124">
        <f t="shared" si="188"/>
        <v>0</v>
      </c>
      <c r="Y1083" s="124">
        <f t="shared" si="189"/>
        <v>0</v>
      </c>
      <c r="Z1083" s="124">
        <f t="shared" si="190"/>
        <v>0</v>
      </c>
      <c r="AA1083" s="124">
        <f t="shared" si="191"/>
        <v>0</v>
      </c>
      <c r="AB1083" s="124" t="str">
        <f t="shared" si="192"/>
        <v/>
      </c>
      <c r="AC1083" s="124" t="str">
        <f t="shared" si="193"/>
        <v/>
      </c>
      <c r="AD1083" s="124" t="str">
        <f t="shared" si="194"/>
        <v/>
      </c>
      <c r="AE1083" s="124" t="str">
        <f t="shared" si="195"/>
        <v/>
      </c>
      <c r="AF1083" s="97"/>
      <c r="AG1083" s="97"/>
      <c r="AH1083" s="97"/>
      <c r="AI1083" s="97"/>
      <c r="AJ1083" s="97"/>
      <c r="AK1083" s="97"/>
      <c r="AM1083" s="101">
        <v>1</v>
      </c>
    </row>
    <row r="1084" spans="1:39" ht="15.75" customHeight="1" x14ac:dyDescent="0.25">
      <c r="A1084" s="97" t="s">
        <v>214</v>
      </c>
      <c r="B1084" s="97" t="s">
        <v>1695</v>
      </c>
      <c r="C1084" s="97" t="s">
        <v>1638</v>
      </c>
      <c r="D1084" s="97" t="s">
        <v>265</v>
      </c>
      <c r="E1084" s="97" t="s">
        <v>266</v>
      </c>
      <c r="F1084" s="122">
        <v>2</v>
      </c>
      <c r="G1084" s="122">
        <v>2</v>
      </c>
      <c r="H1084" s="122">
        <v>0</v>
      </c>
      <c r="I1084" s="97" t="s">
        <v>1638</v>
      </c>
      <c r="J1084" s="97"/>
      <c r="K1084" s="97" t="s">
        <v>1639</v>
      </c>
      <c r="L1084" s="97"/>
      <c r="M1084" s="97" t="s">
        <v>1638</v>
      </c>
      <c r="N1084" s="97" t="s">
        <v>1640</v>
      </c>
      <c r="O1084" s="97" t="s">
        <v>1641</v>
      </c>
      <c r="P1084" s="97" t="s">
        <v>938</v>
      </c>
      <c r="Q1084" s="97" t="s">
        <v>1386</v>
      </c>
      <c r="R1084" s="124">
        <f t="shared" si="182"/>
        <v>0</v>
      </c>
      <c r="S1084" s="124">
        <f t="shared" si="183"/>
        <v>0</v>
      </c>
      <c r="T1084" s="124">
        <f t="shared" si="184"/>
        <v>0</v>
      </c>
      <c r="U1084" s="124">
        <f t="shared" si="185"/>
        <v>0</v>
      </c>
      <c r="V1084" s="124">
        <f t="shared" si="186"/>
        <v>0</v>
      </c>
      <c r="W1084" s="124">
        <f t="shared" si="187"/>
        <v>0</v>
      </c>
      <c r="X1084" s="124">
        <f t="shared" si="188"/>
        <v>0</v>
      </c>
      <c r="Y1084" s="124">
        <f t="shared" si="189"/>
        <v>0</v>
      </c>
      <c r="Z1084" s="124">
        <f t="shared" si="190"/>
        <v>0</v>
      </c>
      <c r="AA1084" s="124">
        <f t="shared" si="191"/>
        <v>0</v>
      </c>
      <c r="AB1084" s="124" t="str">
        <f t="shared" si="192"/>
        <v/>
      </c>
      <c r="AC1084" s="124" t="str">
        <f t="shared" si="193"/>
        <v/>
      </c>
      <c r="AD1084" s="124" t="str">
        <f t="shared" si="194"/>
        <v/>
      </c>
      <c r="AE1084" s="124" t="str">
        <f t="shared" si="195"/>
        <v/>
      </c>
      <c r="AF1084" s="97"/>
      <c r="AG1084" s="97"/>
      <c r="AH1084" s="97"/>
      <c r="AI1084" s="97"/>
      <c r="AJ1084" s="97"/>
      <c r="AK1084" s="97"/>
      <c r="AM1084" s="101">
        <v>1</v>
      </c>
    </row>
    <row r="1085" spans="1:39" ht="15.75" customHeight="1" x14ac:dyDescent="0.25">
      <c r="A1085" s="97" t="s">
        <v>214</v>
      </c>
      <c r="B1085" s="97" t="s">
        <v>1696</v>
      </c>
      <c r="C1085" s="97" t="s">
        <v>1643</v>
      </c>
      <c r="D1085" s="97" t="s">
        <v>265</v>
      </c>
      <c r="E1085" s="97" t="s">
        <v>266</v>
      </c>
      <c r="F1085" s="122">
        <v>3</v>
      </c>
      <c r="G1085" s="122">
        <v>2</v>
      </c>
      <c r="H1085" s="122">
        <v>0</v>
      </c>
      <c r="I1085" s="97" t="s">
        <v>1643</v>
      </c>
      <c r="J1085" s="97"/>
      <c r="K1085" s="97" t="s">
        <v>1644</v>
      </c>
      <c r="L1085" s="97"/>
      <c r="M1085" s="97" t="s">
        <v>1643</v>
      </c>
      <c r="N1085" s="97" t="s">
        <v>1395</v>
      </c>
      <c r="O1085" s="97" t="s">
        <v>905</v>
      </c>
      <c r="P1085" s="97" t="s">
        <v>1645</v>
      </c>
      <c r="Q1085" s="97"/>
      <c r="R1085" s="124">
        <f t="shared" si="182"/>
        <v>0</v>
      </c>
      <c r="S1085" s="124">
        <f t="shared" si="183"/>
        <v>0</v>
      </c>
      <c r="T1085" s="124">
        <f t="shared" si="184"/>
        <v>0</v>
      </c>
      <c r="U1085" s="124">
        <f t="shared" si="185"/>
        <v>0</v>
      </c>
      <c r="V1085" s="124">
        <f t="shared" si="186"/>
        <v>0</v>
      </c>
      <c r="W1085" s="124">
        <f t="shared" si="187"/>
        <v>0</v>
      </c>
      <c r="X1085" s="124">
        <f t="shared" si="188"/>
        <v>0</v>
      </c>
      <c r="Y1085" s="124">
        <f t="shared" si="189"/>
        <v>0</v>
      </c>
      <c r="Z1085" s="124">
        <f t="shared" si="190"/>
        <v>0</v>
      </c>
      <c r="AA1085" s="124">
        <f t="shared" si="191"/>
        <v>0</v>
      </c>
      <c r="AB1085" s="124" t="str">
        <f t="shared" si="192"/>
        <v/>
      </c>
      <c r="AC1085" s="124" t="str">
        <f t="shared" si="193"/>
        <v/>
      </c>
      <c r="AD1085" s="124" t="str">
        <f t="shared" si="194"/>
        <v/>
      </c>
      <c r="AE1085" s="124" t="str">
        <f t="shared" si="195"/>
        <v/>
      </c>
      <c r="AF1085" s="97"/>
      <c r="AG1085" s="97"/>
      <c r="AH1085" s="97"/>
      <c r="AI1085" s="97"/>
      <c r="AJ1085" s="97"/>
      <c r="AK1085" s="97"/>
      <c r="AM1085" s="101">
        <v>1</v>
      </c>
    </row>
    <row r="1086" spans="1:39" ht="15.75" customHeight="1" x14ac:dyDescent="0.25">
      <c r="A1086" s="97" t="s">
        <v>214</v>
      </c>
      <c r="B1086" s="97" t="s">
        <v>1697</v>
      </c>
      <c r="C1086" s="97" t="s">
        <v>1647</v>
      </c>
      <c r="D1086" s="97" t="s">
        <v>301</v>
      </c>
      <c r="E1086" s="97" t="s">
        <v>266</v>
      </c>
      <c r="F1086" s="122">
        <v>1</v>
      </c>
      <c r="G1086" s="122">
        <v>0</v>
      </c>
      <c r="H1086" s="122">
        <v>3</v>
      </c>
      <c r="I1086" s="97"/>
      <c r="J1086" s="97" t="s">
        <v>1647</v>
      </c>
      <c r="K1086" s="97"/>
      <c r="L1086" s="97" t="s">
        <v>1648</v>
      </c>
      <c r="M1086" s="97" t="s">
        <v>1628</v>
      </c>
      <c r="N1086" s="97" t="s">
        <v>1649</v>
      </c>
      <c r="O1086" s="97" t="s">
        <v>1650</v>
      </c>
      <c r="P1086" s="97" t="s">
        <v>1629</v>
      </c>
      <c r="Q1086" s="97"/>
      <c r="R1086" s="124">
        <f t="shared" si="182"/>
        <v>0</v>
      </c>
      <c r="S1086" s="124">
        <f t="shared" si="183"/>
        <v>0</v>
      </c>
      <c r="T1086" s="124">
        <f t="shared" si="184"/>
        <v>0</v>
      </c>
      <c r="U1086" s="124">
        <f t="shared" si="185"/>
        <v>0</v>
      </c>
      <c r="V1086" s="124">
        <f t="shared" si="186"/>
        <v>0</v>
      </c>
      <c r="W1086" s="124">
        <f t="shared" si="187"/>
        <v>0</v>
      </c>
      <c r="X1086" s="124">
        <f t="shared" si="188"/>
        <v>0</v>
      </c>
      <c r="Y1086" s="124">
        <f t="shared" si="189"/>
        <v>0</v>
      </c>
      <c r="Z1086" s="124">
        <f t="shared" si="190"/>
        <v>0</v>
      </c>
      <c r="AA1086" s="124">
        <f t="shared" si="191"/>
        <v>0</v>
      </c>
      <c r="AB1086" s="124" t="str">
        <f t="shared" si="192"/>
        <v/>
      </c>
      <c r="AC1086" s="124" t="str">
        <f t="shared" si="193"/>
        <v/>
      </c>
      <c r="AD1086" s="124" t="str">
        <f t="shared" si="194"/>
        <v/>
      </c>
      <c r="AE1086" s="124" t="str">
        <f t="shared" si="195"/>
        <v/>
      </c>
      <c r="AF1086" s="97"/>
      <c r="AG1086" s="97"/>
      <c r="AH1086" s="97"/>
      <c r="AI1086" s="97"/>
      <c r="AJ1086" s="97"/>
      <c r="AK1086" s="97"/>
      <c r="AM1086" s="101">
        <v>1</v>
      </c>
    </row>
    <row r="1087" spans="1:39" ht="15.75" customHeight="1" x14ac:dyDescent="0.25">
      <c r="A1087" s="97" t="s">
        <v>214</v>
      </c>
      <c r="B1087" s="97" t="s">
        <v>1698</v>
      </c>
      <c r="C1087" s="97" t="s">
        <v>1652</v>
      </c>
      <c r="D1087" s="97" t="s">
        <v>301</v>
      </c>
      <c r="E1087" s="97" t="s">
        <v>266</v>
      </c>
      <c r="F1087" s="122">
        <v>1</v>
      </c>
      <c r="G1087" s="122">
        <v>0</v>
      </c>
      <c r="H1087" s="122">
        <v>3</v>
      </c>
      <c r="I1087" s="97"/>
      <c r="J1087" s="97" t="s">
        <v>1652</v>
      </c>
      <c r="K1087" s="97"/>
      <c r="L1087" s="97" t="s">
        <v>1653</v>
      </c>
      <c r="M1087" s="97" t="s">
        <v>1652</v>
      </c>
      <c r="N1087" s="97" t="s">
        <v>1654</v>
      </c>
      <c r="O1087" s="97" t="s">
        <v>277</v>
      </c>
      <c r="P1087" s="97" t="s">
        <v>278</v>
      </c>
      <c r="Q1087" s="97" t="s">
        <v>1655</v>
      </c>
      <c r="R1087" s="124">
        <f t="shared" si="182"/>
        <v>0</v>
      </c>
      <c r="S1087" s="124">
        <f t="shared" si="183"/>
        <v>0</v>
      </c>
      <c r="T1087" s="124">
        <f t="shared" si="184"/>
        <v>1</v>
      </c>
      <c r="U1087" s="124">
        <f t="shared" si="185"/>
        <v>1</v>
      </c>
      <c r="V1087" s="124">
        <f t="shared" si="186"/>
        <v>0</v>
      </c>
      <c r="W1087" s="124">
        <f t="shared" si="187"/>
        <v>0</v>
      </c>
      <c r="X1087" s="124">
        <f t="shared" si="188"/>
        <v>0</v>
      </c>
      <c r="Y1087" s="124">
        <f t="shared" si="189"/>
        <v>0</v>
      </c>
      <c r="Z1087" s="124">
        <f t="shared" si="190"/>
        <v>0</v>
      </c>
      <c r="AA1087" s="124">
        <f t="shared" si="191"/>
        <v>0</v>
      </c>
      <c r="AB1087" s="124" t="str">
        <f t="shared" si="192"/>
        <v/>
      </c>
      <c r="AC1087" s="124" t="str">
        <f t="shared" si="193"/>
        <v/>
      </c>
      <c r="AD1087" s="124" t="str">
        <f t="shared" si="194"/>
        <v/>
      </c>
      <c r="AE1087" s="124" t="str">
        <f t="shared" si="195"/>
        <v/>
      </c>
      <c r="AF1087" s="97"/>
      <c r="AG1087" s="97"/>
      <c r="AH1087" s="97"/>
      <c r="AI1087" s="97"/>
      <c r="AJ1087" s="97"/>
      <c r="AK1087" s="97"/>
      <c r="AM1087" s="101">
        <v>1</v>
      </c>
    </row>
    <row r="1088" spans="1:39" ht="15.75" customHeight="1" x14ac:dyDescent="0.25">
      <c r="A1088" s="97" t="s">
        <v>214</v>
      </c>
      <c r="B1088" s="97" t="s">
        <v>1699</v>
      </c>
      <c r="C1088" s="97" t="s">
        <v>1634</v>
      </c>
      <c r="D1088" s="97" t="s">
        <v>301</v>
      </c>
      <c r="E1088" s="97" t="s">
        <v>266</v>
      </c>
      <c r="F1088" s="122">
        <v>2</v>
      </c>
      <c r="G1088" s="122">
        <v>0</v>
      </c>
      <c r="H1088" s="122">
        <v>2</v>
      </c>
      <c r="I1088" s="97"/>
      <c r="J1088" s="97" t="s">
        <v>1634</v>
      </c>
      <c r="K1088" s="97"/>
      <c r="L1088" s="97" t="s">
        <v>1657</v>
      </c>
      <c r="M1088" s="97" t="s">
        <v>1634</v>
      </c>
      <c r="N1088" s="97" t="s">
        <v>1635</v>
      </c>
      <c r="O1088" s="97" t="s">
        <v>1636</v>
      </c>
      <c r="P1088" s="97"/>
      <c r="Q1088" s="97"/>
      <c r="R1088" s="124">
        <f t="shared" si="182"/>
        <v>0</v>
      </c>
      <c r="S1088" s="124">
        <f t="shared" si="183"/>
        <v>0</v>
      </c>
      <c r="T1088" s="124">
        <f t="shared" si="184"/>
        <v>0</v>
      </c>
      <c r="U1088" s="124">
        <f t="shared" si="185"/>
        <v>0</v>
      </c>
      <c r="V1088" s="124">
        <f t="shared" si="186"/>
        <v>0</v>
      </c>
      <c r="W1088" s="124">
        <f t="shared" si="187"/>
        <v>0</v>
      </c>
      <c r="X1088" s="124">
        <f t="shared" si="188"/>
        <v>0</v>
      </c>
      <c r="Y1088" s="124">
        <f t="shared" si="189"/>
        <v>0</v>
      </c>
      <c r="Z1088" s="124">
        <f t="shared" si="190"/>
        <v>0</v>
      </c>
      <c r="AA1088" s="124">
        <f t="shared" si="191"/>
        <v>0</v>
      </c>
      <c r="AB1088" s="124" t="str">
        <f t="shared" si="192"/>
        <v/>
      </c>
      <c r="AC1088" s="124" t="str">
        <f t="shared" si="193"/>
        <v/>
      </c>
      <c r="AD1088" s="124" t="str">
        <f t="shared" si="194"/>
        <v/>
      </c>
      <c r="AE1088" s="124" t="str">
        <f t="shared" si="195"/>
        <v/>
      </c>
      <c r="AF1088" s="97"/>
      <c r="AG1088" s="97"/>
      <c r="AH1088" s="97"/>
      <c r="AI1088" s="97"/>
      <c r="AJ1088" s="97"/>
      <c r="AK1088" s="97"/>
      <c r="AM1088" s="101">
        <v>1</v>
      </c>
    </row>
    <row r="1089" spans="1:39" ht="15.75" customHeight="1" x14ac:dyDescent="0.25">
      <c r="A1089" s="97" t="s">
        <v>214</v>
      </c>
      <c r="B1089" s="97" t="s">
        <v>1700</v>
      </c>
      <c r="C1089" s="97" t="s">
        <v>1640</v>
      </c>
      <c r="D1089" s="97" t="s">
        <v>301</v>
      </c>
      <c r="E1089" s="97" t="s">
        <v>266</v>
      </c>
      <c r="F1089" s="122">
        <v>2</v>
      </c>
      <c r="G1089" s="122">
        <v>0</v>
      </c>
      <c r="H1089" s="122">
        <v>2</v>
      </c>
      <c r="I1089" s="97"/>
      <c r="J1089" s="97" t="s">
        <v>1640</v>
      </c>
      <c r="K1089" s="97"/>
      <c r="L1089" s="97" t="s">
        <v>1659</v>
      </c>
      <c r="M1089" s="97" t="s">
        <v>1640</v>
      </c>
      <c r="N1089" s="97" t="s">
        <v>1641</v>
      </c>
      <c r="O1089" s="97" t="s">
        <v>1386</v>
      </c>
      <c r="P1089" s="97"/>
      <c r="Q1089" s="97"/>
      <c r="R1089" s="124">
        <f t="shared" si="182"/>
        <v>0</v>
      </c>
      <c r="S1089" s="124">
        <f t="shared" si="183"/>
        <v>0</v>
      </c>
      <c r="T1089" s="124">
        <f t="shared" si="184"/>
        <v>0</v>
      </c>
      <c r="U1089" s="124">
        <f t="shared" si="185"/>
        <v>0</v>
      </c>
      <c r="V1089" s="124">
        <f t="shared" si="186"/>
        <v>0</v>
      </c>
      <c r="W1089" s="124">
        <f t="shared" si="187"/>
        <v>0</v>
      </c>
      <c r="X1089" s="124">
        <f t="shared" si="188"/>
        <v>0</v>
      </c>
      <c r="Y1089" s="124">
        <f t="shared" si="189"/>
        <v>0</v>
      </c>
      <c r="Z1089" s="124">
        <f t="shared" si="190"/>
        <v>0</v>
      </c>
      <c r="AA1089" s="124">
        <f t="shared" si="191"/>
        <v>0</v>
      </c>
      <c r="AB1089" s="124" t="str">
        <f t="shared" si="192"/>
        <v/>
      </c>
      <c r="AC1089" s="124" t="str">
        <f t="shared" si="193"/>
        <v/>
      </c>
      <c r="AD1089" s="124" t="str">
        <f t="shared" si="194"/>
        <v/>
      </c>
      <c r="AE1089" s="124" t="str">
        <f t="shared" si="195"/>
        <v/>
      </c>
      <c r="AF1089" s="97"/>
      <c r="AG1089" s="97"/>
      <c r="AH1089" s="97"/>
      <c r="AI1089" s="97"/>
      <c r="AJ1089" s="97"/>
      <c r="AK1089" s="97"/>
      <c r="AM1089" s="101">
        <v>1</v>
      </c>
    </row>
    <row r="1090" spans="1:39" ht="15.75" customHeight="1" x14ac:dyDescent="0.25">
      <c r="A1090" s="97" t="s">
        <v>214</v>
      </c>
      <c r="B1090" s="97" t="s">
        <v>1701</v>
      </c>
      <c r="C1090" s="97" t="s">
        <v>1395</v>
      </c>
      <c r="D1090" s="97" t="s">
        <v>301</v>
      </c>
      <c r="E1090" s="97" t="s">
        <v>266</v>
      </c>
      <c r="F1090" s="122">
        <v>3</v>
      </c>
      <c r="G1090" s="122">
        <v>0</v>
      </c>
      <c r="H1090" s="122">
        <v>2</v>
      </c>
      <c r="I1090" s="97"/>
      <c r="J1090" s="97" t="s">
        <v>1395</v>
      </c>
      <c r="K1090" s="97"/>
      <c r="L1090" s="97" t="s">
        <v>1661</v>
      </c>
      <c r="M1090" s="97" t="s">
        <v>1395</v>
      </c>
      <c r="N1090" s="97"/>
      <c r="O1090" s="97"/>
      <c r="P1090" s="97"/>
      <c r="Q1090" s="97"/>
      <c r="R1090" s="124">
        <f t="shared" si="182"/>
        <v>0</v>
      </c>
      <c r="S1090" s="124">
        <f t="shared" si="183"/>
        <v>0</v>
      </c>
      <c r="T1090" s="124">
        <f t="shared" si="184"/>
        <v>0</v>
      </c>
      <c r="U1090" s="124">
        <f t="shared" si="185"/>
        <v>0</v>
      </c>
      <c r="V1090" s="124">
        <f t="shared" si="186"/>
        <v>0</v>
      </c>
      <c r="W1090" s="124">
        <f t="shared" si="187"/>
        <v>0</v>
      </c>
      <c r="X1090" s="124">
        <f t="shared" si="188"/>
        <v>0</v>
      </c>
      <c r="Y1090" s="124">
        <f t="shared" si="189"/>
        <v>0</v>
      </c>
      <c r="Z1090" s="124">
        <f t="shared" si="190"/>
        <v>0</v>
      </c>
      <c r="AA1090" s="124">
        <f t="shared" si="191"/>
        <v>0</v>
      </c>
      <c r="AB1090" s="124" t="str">
        <f t="shared" si="192"/>
        <v/>
      </c>
      <c r="AC1090" s="124" t="str">
        <f t="shared" si="193"/>
        <v/>
      </c>
      <c r="AD1090" s="124" t="str">
        <f t="shared" si="194"/>
        <v/>
      </c>
      <c r="AE1090" s="124" t="str">
        <f t="shared" si="195"/>
        <v/>
      </c>
      <c r="AF1090" s="97"/>
      <c r="AG1090" s="97"/>
      <c r="AH1090" s="97"/>
      <c r="AI1090" s="97"/>
      <c r="AJ1090" s="97"/>
      <c r="AK1090" s="97"/>
      <c r="AM1090" s="101">
        <v>1</v>
      </c>
    </row>
    <row r="1091" spans="1:39" ht="15.75" customHeight="1" x14ac:dyDescent="0.25">
      <c r="A1091" s="97" t="s">
        <v>215</v>
      </c>
      <c r="B1091" s="97" t="s">
        <v>1702</v>
      </c>
      <c r="C1091" s="97" t="s">
        <v>1703</v>
      </c>
      <c r="D1091" s="97" t="s">
        <v>265</v>
      </c>
      <c r="E1091" s="97" t="s">
        <v>266</v>
      </c>
      <c r="F1091" s="122">
        <v>1</v>
      </c>
      <c r="G1091" s="122">
        <v>3</v>
      </c>
      <c r="H1091" s="122">
        <v>0</v>
      </c>
      <c r="I1091" s="97" t="s">
        <v>1703</v>
      </c>
      <c r="J1091" s="97"/>
      <c r="K1091" s="97" t="s">
        <v>1704</v>
      </c>
      <c r="L1091" s="97"/>
      <c r="M1091" s="97" t="s">
        <v>1703</v>
      </c>
      <c r="N1091" s="97" t="s">
        <v>1477</v>
      </c>
      <c r="O1091" s="97" t="s">
        <v>1705</v>
      </c>
      <c r="P1091" s="97" t="s">
        <v>1479</v>
      </c>
      <c r="Q1091" s="97" t="s">
        <v>649</v>
      </c>
      <c r="R1091" s="124">
        <f t="shared" si="182"/>
        <v>0</v>
      </c>
      <c r="S1091" s="124">
        <f t="shared" si="183"/>
        <v>0</v>
      </c>
      <c r="T1091" s="124">
        <f t="shared" si="184"/>
        <v>0</v>
      </c>
      <c r="U1091" s="124">
        <f t="shared" si="185"/>
        <v>0</v>
      </c>
      <c r="V1091" s="124">
        <f t="shared" si="186"/>
        <v>0</v>
      </c>
      <c r="W1091" s="124">
        <f t="shared" si="187"/>
        <v>0</v>
      </c>
      <c r="X1091" s="124">
        <f t="shared" si="188"/>
        <v>0</v>
      </c>
      <c r="Y1091" s="124">
        <f t="shared" si="189"/>
        <v>0</v>
      </c>
      <c r="Z1091" s="124">
        <f t="shared" si="190"/>
        <v>0</v>
      </c>
      <c r="AA1091" s="124">
        <f t="shared" si="191"/>
        <v>0</v>
      </c>
      <c r="AB1091" s="124" t="str">
        <f t="shared" si="192"/>
        <v/>
      </c>
      <c r="AC1091" s="124" t="str">
        <f t="shared" si="193"/>
        <v/>
      </c>
      <c r="AD1091" s="124" t="str">
        <f t="shared" si="194"/>
        <v/>
      </c>
      <c r="AE1091" s="124" t="str">
        <f t="shared" si="195"/>
        <v/>
      </c>
      <c r="AF1091" s="97"/>
      <c r="AG1091" s="97"/>
      <c r="AH1091" s="97"/>
      <c r="AI1091" s="97"/>
      <c r="AJ1091" s="97"/>
      <c r="AK1091" s="97"/>
      <c r="AM1091" s="101">
        <v>1</v>
      </c>
    </row>
    <row r="1092" spans="1:39" ht="15.75" customHeight="1" x14ac:dyDescent="0.25">
      <c r="A1092" s="97" t="s">
        <v>215</v>
      </c>
      <c r="B1092" s="97" t="s">
        <v>1706</v>
      </c>
      <c r="C1092" s="97" t="s">
        <v>1707</v>
      </c>
      <c r="D1092" s="97" t="s">
        <v>265</v>
      </c>
      <c r="E1092" s="97" t="s">
        <v>266</v>
      </c>
      <c r="F1092" s="122">
        <v>1</v>
      </c>
      <c r="G1092" s="122">
        <v>3</v>
      </c>
      <c r="H1092" s="122">
        <v>0</v>
      </c>
      <c r="I1092" s="97" t="s">
        <v>1707</v>
      </c>
      <c r="J1092" s="97"/>
      <c r="K1092" s="97" t="s">
        <v>1708</v>
      </c>
      <c r="L1092" s="97"/>
      <c r="M1092" s="97" t="s">
        <v>1707</v>
      </c>
      <c r="N1092" s="97" t="s">
        <v>1709</v>
      </c>
      <c r="O1092" s="97" t="s">
        <v>1710</v>
      </c>
      <c r="P1092" s="97" t="s">
        <v>1711</v>
      </c>
      <c r="Q1092" s="97" t="s">
        <v>1712</v>
      </c>
      <c r="R1092" s="124">
        <f t="shared" si="182"/>
        <v>0</v>
      </c>
      <c r="S1092" s="124">
        <f t="shared" si="183"/>
        <v>0</v>
      </c>
      <c r="T1092" s="124">
        <f t="shared" si="184"/>
        <v>0</v>
      </c>
      <c r="U1092" s="124">
        <f t="shared" si="185"/>
        <v>0</v>
      </c>
      <c r="V1092" s="124">
        <f t="shared" si="186"/>
        <v>0</v>
      </c>
      <c r="W1092" s="124">
        <f t="shared" si="187"/>
        <v>0</v>
      </c>
      <c r="X1092" s="124">
        <f t="shared" si="188"/>
        <v>0</v>
      </c>
      <c r="Y1092" s="124">
        <f t="shared" si="189"/>
        <v>0</v>
      </c>
      <c r="Z1092" s="124">
        <f t="shared" si="190"/>
        <v>0</v>
      </c>
      <c r="AA1092" s="124">
        <f t="shared" si="191"/>
        <v>0</v>
      </c>
      <c r="AB1092" s="124" t="str">
        <f t="shared" si="192"/>
        <v/>
      </c>
      <c r="AC1092" s="124" t="str">
        <f t="shared" si="193"/>
        <v/>
      </c>
      <c r="AD1092" s="124" t="str">
        <f t="shared" si="194"/>
        <v/>
      </c>
      <c r="AE1092" s="124" t="str">
        <f t="shared" si="195"/>
        <v/>
      </c>
      <c r="AF1092" s="97"/>
      <c r="AG1092" s="97"/>
      <c r="AH1092" s="97"/>
      <c r="AI1092" s="97"/>
      <c r="AJ1092" s="97"/>
      <c r="AK1092" s="97"/>
      <c r="AM1092" s="101">
        <v>1</v>
      </c>
    </row>
    <row r="1093" spans="1:39" ht="15.75" customHeight="1" x14ac:dyDescent="0.25">
      <c r="A1093" s="97" t="s">
        <v>215</v>
      </c>
      <c r="B1093" s="97" t="s">
        <v>1713</v>
      </c>
      <c r="C1093" s="97" t="s">
        <v>1714</v>
      </c>
      <c r="D1093" s="97" t="s">
        <v>265</v>
      </c>
      <c r="E1093" s="97" t="s">
        <v>266</v>
      </c>
      <c r="F1093" s="122">
        <v>2</v>
      </c>
      <c r="G1093" s="122">
        <v>2</v>
      </c>
      <c r="H1093" s="122">
        <v>0</v>
      </c>
      <c r="I1093" s="97" t="s">
        <v>1714</v>
      </c>
      <c r="J1093" s="97"/>
      <c r="K1093" s="97" t="s">
        <v>1715</v>
      </c>
      <c r="L1093" s="97"/>
      <c r="M1093" s="97" t="s">
        <v>1714</v>
      </c>
      <c r="N1093" s="97" t="s">
        <v>1716</v>
      </c>
      <c r="O1093" s="97"/>
      <c r="P1093" s="97"/>
      <c r="Q1093" s="97"/>
      <c r="R1093" s="124">
        <f t="shared" si="182"/>
        <v>0</v>
      </c>
      <c r="S1093" s="124">
        <f t="shared" si="183"/>
        <v>0</v>
      </c>
      <c r="T1093" s="124">
        <f t="shared" si="184"/>
        <v>0</v>
      </c>
      <c r="U1093" s="124">
        <f t="shared" si="185"/>
        <v>0</v>
      </c>
      <c r="V1093" s="124">
        <f t="shared" si="186"/>
        <v>0</v>
      </c>
      <c r="W1093" s="124">
        <f t="shared" si="187"/>
        <v>0</v>
      </c>
      <c r="X1093" s="124">
        <f t="shared" si="188"/>
        <v>0</v>
      </c>
      <c r="Y1093" s="124">
        <f t="shared" si="189"/>
        <v>0</v>
      </c>
      <c r="Z1093" s="124">
        <f t="shared" si="190"/>
        <v>0</v>
      </c>
      <c r="AA1093" s="124">
        <f t="shared" si="191"/>
        <v>0</v>
      </c>
      <c r="AB1093" s="124" t="str">
        <f t="shared" si="192"/>
        <v/>
      </c>
      <c r="AC1093" s="124" t="str">
        <f t="shared" si="193"/>
        <v/>
      </c>
      <c r="AD1093" s="124" t="str">
        <f t="shared" si="194"/>
        <v/>
      </c>
      <c r="AE1093" s="124" t="str">
        <f t="shared" si="195"/>
        <v/>
      </c>
      <c r="AF1093" s="97"/>
      <c r="AG1093" s="97"/>
      <c r="AH1093" s="97"/>
      <c r="AI1093" s="97"/>
      <c r="AJ1093" s="97"/>
      <c r="AK1093" s="97"/>
      <c r="AM1093" s="101">
        <v>1</v>
      </c>
    </row>
    <row r="1094" spans="1:39" ht="15.75" customHeight="1" x14ac:dyDescent="0.25">
      <c r="A1094" s="97" t="s">
        <v>215</v>
      </c>
      <c r="B1094" s="97" t="s">
        <v>1717</v>
      </c>
      <c r="C1094" s="97" t="s">
        <v>1718</v>
      </c>
      <c r="D1094" s="97" t="s">
        <v>265</v>
      </c>
      <c r="E1094" s="97" t="s">
        <v>266</v>
      </c>
      <c r="F1094" s="122">
        <v>2</v>
      </c>
      <c r="G1094" s="122">
        <v>2</v>
      </c>
      <c r="H1094" s="122">
        <v>0</v>
      </c>
      <c r="I1094" s="97" t="s">
        <v>1718</v>
      </c>
      <c r="J1094" s="97"/>
      <c r="K1094" s="97" t="s">
        <v>1719</v>
      </c>
      <c r="L1094" s="97"/>
      <c r="M1094" s="97" t="s">
        <v>1718</v>
      </c>
      <c r="N1094" s="97" t="s">
        <v>1720</v>
      </c>
      <c r="O1094" s="97" t="s">
        <v>1709</v>
      </c>
      <c r="P1094" s="97" t="s">
        <v>1712</v>
      </c>
      <c r="Q1094" s="97"/>
      <c r="R1094" s="124">
        <f t="shared" si="182"/>
        <v>0</v>
      </c>
      <c r="S1094" s="124">
        <f t="shared" si="183"/>
        <v>0</v>
      </c>
      <c r="T1094" s="124">
        <f t="shared" si="184"/>
        <v>0</v>
      </c>
      <c r="U1094" s="124">
        <f t="shared" si="185"/>
        <v>0</v>
      </c>
      <c r="V1094" s="124">
        <f t="shared" si="186"/>
        <v>0</v>
      </c>
      <c r="W1094" s="124">
        <f t="shared" si="187"/>
        <v>0</v>
      </c>
      <c r="X1094" s="124">
        <f t="shared" si="188"/>
        <v>0</v>
      </c>
      <c r="Y1094" s="124">
        <f t="shared" si="189"/>
        <v>0</v>
      </c>
      <c r="Z1094" s="124">
        <f t="shared" si="190"/>
        <v>0</v>
      </c>
      <c r="AA1094" s="124">
        <f t="shared" si="191"/>
        <v>0</v>
      </c>
      <c r="AB1094" s="124" t="str">
        <f t="shared" si="192"/>
        <v/>
      </c>
      <c r="AC1094" s="124" t="str">
        <f t="shared" si="193"/>
        <v/>
      </c>
      <c r="AD1094" s="124" t="str">
        <f t="shared" si="194"/>
        <v/>
      </c>
      <c r="AE1094" s="124" t="str">
        <f t="shared" si="195"/>
        <v/>
      </c>
      <c r="AF1094" s="97"/>
      <c r="AG1094" s="97"/>
      <c r="AH1094" s="97"/>
      <c r="AI1094" s="97"/>
      <c r="AJ1094" s="97"/>
      <c r="AK1094" s="97"/>
      <c r="AM1094" s="101">
        <v>1</v>
      </c>
    </row>
    <row r="1095" spans="1:39" ht="15.75" customHeight="1" x14ac:dyDescent="0.25">
      <c r="A1095" s="97" t="s">
        <v>215</v>
      </c>
      <c r="B1095" s="97" t="s">
        <v>1721</v>
      </c>
      <c r="C1095" s="97" t="s">
        <v>1722</v>
      </c>
      <c r="D1095" s="97" t="s">
        <v>265</v>
      </c>
      <c r="E1095" s="97" t="s">
        <v>266</v>
      </c>
      <c r="F1095" s="122">
        <v>3</v>
      </c>
      <c r="G1095" s="122">
        <v>2</v>
      </c>
      <c r="H1095" s="122">
        <v>0</v>
      </c>
      <c r="I1095" s="97" t="s">
        <v>1722</v>
      </c>
      <c r="J1095" s="97"/>
      <c r="K1095" s="97" t="s">
        <v>1723</v>
      </c>
      <c r="L1095" s="97"/>
      <c r="M1095" s="97" t="s">
        <v>1722</v>
      </c>
      <c r="N1095" s="97" t="s">
        <v>1724</v>
      </c>
      <c r="O1095" s="97" t="s">
        <v>277</v>
      </c>
      <c r="P1095" s="97" t="s">
        <v>278</v>
      </c>
      <c r="Q1095" s="97" t="s">
        <v>1725</v>
      </c>
      <c r="R1095" s="124">
        <f t="shared" si="182"/>
        <v>0</v>
      </c>
      <c r="S1095" s="124">
        <f t="shared" si="183"/>
        <v>0</v>
      </c>
      <c r="T1095" s="124">
        <f t="shared" si="184"/>
        <v>1</v>
      </c>
      <c r="U1095" s="124">
        <f t="shared" si="185"/>
        <v>1</v>
      </c>
      <c r="V1095" s="124">
        <f t="shared" si="186"/>
        <v>0</v>
      </c>
      <c r="W1095" s="124">
        <f t="shared" si="187"/>
        <v>0</v>
      </c>
      <c r="X1095" s="124">
        <f t="shared" si="188"/>
        <v>0</v>
      </c>
      <c r="Y1095" s="124">
        <f t="shared" si="189"/>
        <v>0</v>
      </c>
      <c r="Z1095" s="124">
        <f t="shared" si="190"/>
        <v>0</v>
      </c>
      <c r="AA1095" s="124">
        <f t="shared" si="191"/>
        <v>0</v>
      </c>
      <c r="AB1095" s="124" t="str">
        <f t="shared" si="192"/>
        <v/>
      </c>
      <c r="AC1095" s="124" t="str">
        <f t="shared" si="193"/>
        <v/>
      </c>
      <c r="AD1095" s="124" t="str">
        <f t="shared" si="194"/>
        <v/>
      </c>
      <c r="AE1095" s="124" t="str">
        <f t="shared" si="195"/>
        <v/>
      </c>
      <c r="AF1095" s="97"/>
      <c r="AG1095" s="97"/>
      <c r="AH1095" s="97"/>
      <c r="AI1095" s="97"/>
      <c r="AJ1095" s="97"/>
      <c r="AK1095" s="97"/>
      <c r="AM1095" s="101">
        <v>1</v>
      </c>
    </row>
    <row r="1096" spans="1:39" ht="15.75" customHeight="1" x14ac:dyDescent="0.25">
      <c r="A1096" s="97" t="s">
        <v>215</v>
      </c>
      <c r="B1096" s="97" t="s">
        <v>1726</v>
      </c>
      <c r="C1096" s="97" t="s">
        <v>1727</v>
      </c>
      <c r="D1096" s="97" t="s">
        <v>301</v>
      </c>
      <c r="E1096" s="97" t="s">
        <v>266</v>
      </c>
      <c r="F1096" s="122">
        <v>1</v>
      </c>
      <c r="G1096" s="122">
        <v>0</v>
      </c>
      <c r="H1096" s="122">
        <v>3</v>
      </c>
      <c r="I1096" s="97"/>
      <c r="J1096" s="97" t="s">
        <v>1727</v>
      </c>
      <c r="K1096" s="97"/>
      <c r="L1096" s="97" t="s">
        <v>1728</v>
      </c>
      <c r="M1096" s="97" t="s">
        <v>1727</v>
      </c>
      <c r="N1096" s="97" t="s">
        <v>1499</v>
      </c>
      <c r="O1096" s="97" t="s">
        <v>1729</v>
      </c>
      <c r="P1096" s="97" t="s">
        <v>1710</v>
      </c>
      <c r="Q1096" s="97" t="s">
        <v>649</v>
      </c>
      <c r="R1096" s="124">
        <f t="shared" si="182"/>
        <v>0</v>
      </c>
      <c r="S1096" s="124">
        <f t="shared" si="183"/>
        <v>0</v>
      </c>
      <c r="T1096" s="124">
        <f t="shared" si="184"/>
        <v>0</v>
      </c>
      <c r="U1096" s="124">
        <f t="shared" si="185"/>
        <v>0</v>
      </c>
      <c r="V1096" s="124">
        <f t="shared" si="186"/>
        <v>0</v>
      </c>
      <c r="W1096" s="124">
        <f t="shared" si="187"/>
        <v>0</v>
      </c>
      <c r="X1096" s="124">
        <f t="shared" si="188"/>
        <v>0</v>
      </c>
      <c r="Y1096" s="124">
        <f t="shared" si="189"/>
        <v>0</v>
      </c>
      <c r="Z1096" s="124">
        <f t="shared" si="190"/>
        <v>0</v>
      </c>
      <c r="AA1096" s="124">
        <f t="shared" si="191"/>
        <v>0</v>
      </c>
      <c r="AB1096" s="124" t="str">
        <f t="shared" si="192"/>
        <v/>
      </c>
      <c r="AC1096" s="124" t="str">
        <f t="shared" si="193"/>
        <v/>
      </c>
      <c r="AD1096" s="124" t="str">
        <f t="shared" si="194"/>
        <v/>
      </c>
      <c r="AE1096" s="124" t="str">
        <f t="shared" si="195"/>
        <v/>
      </c>
      <c r="AF1096" s="97"/>
      <c r="AG1096" s="97"/>
      <c r="AH1096" s="97"/>
      <c r="AI1096" s="97"/>
      <c r="AJ1096" s="97"/>
      <c r="AK1096" s="97"/>
      <c r="AM1096" s="101">
        <v>1</v>
      </c>
    </row>
    <row r="1097" spans="1:39" ht="15.75" customHeight="1" x14ac:dyDescent="0.25">
      <c r="A1097" s="97" t="s">
        <v>215</v>
      </c>
      <c r="B1097" s="97" t="s">
        <v>1730</v>
      </c>
      <c r="C1097" s="97" t="s">
        <v>1731</v>
      </c>
      <c r="D1097" s="97" t="s">
        <v>301</v>
      </c>
      <c r="E1097" s="97" t="s">
        <v>266</v>
      </c>
      <c r="F1097" s="122">
        <v>1</v>
      </c>
      <c r="G1097" s="122">
        <v>0</v>
      </c>
      <c r="H1097" s="122">
        <v>3</v>
      </c>
      <c r="I1097" s="97"/>
      <c r="J1097" s="97" t="s">
        <v>1731</v>
      </c>
      <c r="K1097" s="97"/>
      <c r="L1097" s="97" t="s">
        <v>1732</v>
      </c>
      <c r="M1097" s="97" t="s">
        <v>1731</v>
      </c>
      <c r="N1097" s="97" t="s">
        <v>309</v>
      </c>
      <c r="O1097" s="97" t="s">
        <v>1709</v>
      </c>
      <c r="P1097" s="97" t="s">
        <v>1712</v>
      </c>
      <c r="Q1097" s="97"/>
      <c r="R1097" s="124">
        <f t="shared" si="182"/>
        <v>0</v>
      </c>
      <c r="S1097" s="124">
        <f t="shared" si="183"/>
        <v>0</v>
      </c>
      <c r="T1097" s="124">
        <f t="shared" si="184"/>
        <v>0</v>
      </c>
      <c r="U1097" s="124">
        <f t="shared" si="185"/>
        <v>0</v>
      </c>
      <c r="V1097" s="124">
        <f t="shared" si="186"/>
        <v>0</v>
      </c>
      <c r="W1097" s="124">
        <f t="shared" si="187"/>
        <v>0</v>
      </c>
      <c r="X1097" s="124">
        <f t="shared" si="188"/>
        <v>0</v>
      </c>
      <c r="Y1097" s="124">
        <f t="shared" si="189"/>
        <v>0</v>
      </c>
      <c r="Z1097" s="124">
        <f t="shared" si="190"/>
        <v>0</v>
      </c>
      <c r="AA1097" s="124">
        <f t="shared" si="191"/>
        <v>0</v>
      </c>
      <c r="AB1097" s="124" t="str">
        <f t="shared" si="192"/>
        <v/>
      </c>
      <c r="AC1097" s="124" t="str">
        <f t="shared" si="193"/>
        <v/>
      </c>
      <c r="AD1097" s="124" t="str">
        <f t="shared" si="194"/>
        <v/>
      </c>
      <c r="AE1097" s="124" t="str">
        <f t="shared" si="195"/>
        <v/>
      </c>
      <c r="AF1097" s="97"/>
      <c r="AG1097" s="97"/>
      <c r="AH1097" s="97"/>
      <c r="AI1097" s="97"/>
      <c r="AJ1097" s="97"/>
      <c r="AK1097" s="97"/>
      <c r="AM1097" s="101">
        <v>1</v>
      </c>
    </row>
    <row r="1098" spans="1:39" ht="15.75" customHeight="1" x14ac:dyDescent="0.25">
      <c r="A1098" s="97" t="s">
        <v>215</v>
      </c>
      <c r="B1098" s="97" t="s">
        <v>1733</v>
      </c>
      <c r="C1098" s="97" t="s">
        <v>1734</v>
      </c>
      <c r="D1098" s="97" t="s">
        <v>301</v>
      </c>
      <c r="E1098" s="97" t="s">
        <v>266</v>
      </c>
      <c r="F1098" s="122">
        <v>2</v>
      </c>
      <c r="G1098" s="122">
        <v>0</v>
      </c>
      <c r="H1098" s="122">
        <v>2</v>
      </c>
      <c r="I1098" s="97"/>
      <c r="J1098" s="97" t="s">
        <v>1734</v>
      </c>
      <c r="K1098" s="97"/>
      <c r="L1098" s="97" t="s">
        <v>1735</v>
      </c>
      <c r="M1098" s="97" t="s">
        <v>1734</v>
      </c>
      <c r="N1098" s="97" t="s">
        <v>1736</v>
      </c>
      <c r="O1098" s="97" t="s">
        <v>278</v>
      </c>
      <c r="P1098" s="97" t="s">
        <v>1737</v>
      </c>
      <c r="Q1098" s="97"/>
      <c r="R1098" s="124">
        <f t="shared" si="182"/>
        <v>0</v>
      </c>
      <c r="S1098" s="124">
        <f t="shared" si="183"/>
        <v>0</v>
      </c>
      <c r="T1098" s="124">
        <f t="shared" si="184"/>
        <v>0</v>
      </c>
      <c r="U1098" s="124">
        <f t="shared" si="185"/>
        <v>0</v>
      </c>
      <c r="V1098" s="124">
        <f t="shared" si="186"/>
        <v>0</v>
      </c>
      <c r="W1098" s="124">
        <f t="shared" si="187"/>
        <v>0</v>
      </c>
      <c r="X1098" s="124">
        <f t="shared" si="188"/>
        <v>0</v>
      </c>
      <c r="Y1098" s="124">
        <f t="shared" si="189"/>
        <v>0</v>
      </c>
      <c r="Z1098" s="124">
        <f t="shared" si="190"/>
        <v>0</v>
      </c>
      <c r="AA1098" s="124">
        <f t="shared" si="191"/>
        <v>0</v>
      </c>
      <c r="AB1098" s="124" t="str">
        <f t="shared" si="192"/>
        <v/>
      </c>
      <c r="AC1098" s="124" t="str">
        <f t="shared" si="193"/>
        <v/>
      </c>
      <c r="AD1098" s="124" t="str">
        <f t="shared" si="194"/>
        <v/>
      </c>
      <c r="AE1098" s="124" t="str">
        <f t="shared" si="195"/>
        <v/>
      </c>
      <c r="AF1098" s="97"/>
      <c r="AG1098" s="97"/>
      <c r="AH1098" s="97"/>
      <c r="AI1098" s="97"/>
      <c r="AJ1098" s="97"/>
      <c r="AK1098" s="97"/>
      <c r="AM1098" s="101">
        <v>1</v>
      </c>
    </row>
    <row r="1099" spans="1:39" ht="15.75" customHeight="1" x14ac:dyDescent="0.25">
      <c r="A1099" s="97" t="s">
        <v>215</v>
      </c>
      <c r="B1099" s="97" t="s">
        <v>1738</v>
      </c>
      <c r="C1099" s="97" t="s">
        <v>1739</v>
      </c>
      <c r="D1099" s="97" t="s">
        <v>301</v>
      </c>
      <c r="E1099" s="97" t="s">
        <v>266</v>
      </c>
      <c r="F1099" s="122">
        <v>2</v>
      </c>
      <c r="G1099" s="122">
        <v>0</v>
      </c>
      <c r="H1099" s="122">
        <v>2</v>
      </c>
      <c r="I1099" s="97"/>
      <c r="J1099" s="97" t="s">
        <v>1739</v>
      </c>
      <c r="K1099" s="97"/>
      <c r="L1099" s="97" t="s">
        <v>1740</v>
      </c>
      <c r="M1099" s="97" t="s">
        <v>1739</v>
      </c>
      <c r="N1099" s="97" t="s">
        <v>1720</v>
      </c>
      <c r="O1099" s="97" t="s">
        <v>1741</v>
      </c>
      <c r="P1099" s="97" t="s">
        <v>1742</v>
      </c>
      <c r="Q1099" s="97"/>
      <c r="R1099" s="124">
        <f t="shared" si="182"/>
        <v>0</v>
      </c>
      <c r="S1099" s="124">
        <f t="shared" si="183"/>
        <v>0</v>
      </c>
      <c r="T1099" s="124">
        <f t="shared" si="184"/>
        <v>0</v>
      </c>
      <c r="U1099" s="124">
        <f t="shared" si="185"/>
        <v>0</v>
      </c>
      <c r="V1099" s="124">
        <f t="shared" si="186"/>
        <v>0</v>
      </c>
      <c r="W1099" s="124">
        <f t="shared" si="187"/>
        <v>0</v>
      </c>
      <c r="X1099" s="124">
        <f t="shared" si="188"/>
        <v>0</v>
      </c>
      <c r="Y1099" s="124">
        <f t="shared" si="189"/>
        <v>0</v>
      </c>
      <c r="Z1099" s="124">
        <f t="shared" si="190"/>
        <v>0</v>
      </c>
      <c r="AA1099" s="124">
        <f t="shared" si="191"/>
        <v>0</v>
      </c>
      <c r="AB1099" s="124" t="str">
        <f t="shared" si="192"/>
        <v/>
      </c>
      <c r="AC1099" s="124" t="str">
        <f t="shared" si="193"/>
        <v/>
      </c>
      <c r="AD1099" s="124" t="str">
        <f t="shared" si="194"/>
        <v/>
      </c>
      <c r="AE1099" s="124" t="str">
        <f t="shared" si="195"/>
        <v/>
      </c>
      <c r="AF1099" s="97"/>
      <c r="AG1099" s="97"/>
      <c r="AH1099" s="97"/>
      <c r="AI1099" s="97"/>
      <c r="AJ1099" s="97"/>
      <c r="AK1099" s="97"/>
      <c r="AM1099" s="101">
        <v>1</v>
      </c>
    </row>
    <row r="1100" spans="1:39" ht="15.75" customHeight="1" x14ac:dyDescent="0.25">
      <c r="A1100" s="97" t="s">
        <v>215</v>
      </c>
      <c r="B1100" s="97" t="s">
        <v>1743</v>
      </c>
      <c r="C1100" s="97" t="s">
        <v>1744</v>
      </c>
      <c r="D1100" s="97" t="s">
        <v>301</v>
      </c>
      <c r="E1100" s="97" t="s">
        <v>266</v>
      </c>
      <c r="F1100" s="122">
        <v>3</v>
      </c>
      <c r="G1100" s="122">
        <v>0</v>
      </c>
      <c r="H1100" s="122">
        <v>2</v>
      </c>
      <c r="I1100" s="97"/>
      <c r="J1100" s="97" t="s">
        <v>1744</v>
      </c>
      <c r="K1100" s="97"/>
      <c r="L1100" s="97" t="s">
        <v>1745</v>
      </c>
      <c r="M1100" s="97" t="s">
        <v>1744</v>
      </c>
      <c r="N1100" s="97" t="s">
        <v>1746</v>
      </c>
      <c r="O1100" s="97" t="s">
        <v>1747</v>
      </c>
      <c r="P1100" s="97" t="s">
        <v>277</v>
      </c>
      <c r="Q1100" s="97" t="s">
        <v>278</v>
      </c>
      <c r="R1100" s="124">
        <f t="shared" si="182"/>
        <v>0</v>
      </c>
      <c r="S1100" s="124">
        <f t="shared" si="183"/>
        <v>0</v>
      </c>
      <c r="T1100" s="124">
        <f t="shared" si="184"/>
        <v>1</v>
      </c>
      <c r="U1100" s="124">
        <f t="shared" si="185"/>
        <v>1</v>
      </c>
      <c r="V1100" s="124">
        <f t="shared" si="186"/>
        <v>0</v>
      </c>
      <c r="W1100" s="124">
        <f t="shared" si="187"/>
        <v>0</v>
      </c>
      <c r="X1100" s="124">
        <f t="shared" si="188"/>
        <v>0</v>
      </c>
      <c r="Y1100" s="124">
        <f t="shared" si="189"/>
        <v>0</v>
      </c>
      <c r="Z1100" s="124">
        <f t="shared" si="190"/>
        <v>0</v>
      </c>
      <c r="AA1100" s="124">
        <f t="shared" si="191"/>
        <v>0</v>
      </c>
      <c r="AB1100" s="124" t="str">
        <f t="shared" si="192"/>
        <v/>
      </c>
      <c r="AC1100" s="124" t="str">
        <f t="shared" si="193"/>
        <v/>
      </c>
      <c r="AD1100" s="124" t="str">
        <f t="shared" si="194"/>
        <v/>
      </c>
      <c r="AE1100" s="124" t="str">
        <f t="shared" si="195"/>
        <v/>
      </c>
      <c r="AF1100" s="97"/>
      <c r="AG1100" s="97"/>
      <c r="AH1100" s="97"/>
      <c r="AI1100" s="97"/>
      <c r="AJ1100" s="97"/>
      <c r="AK1100" s="97"/>
      <c r="AM1100" s="101">
        <v>1</v>
      </c>
    </row>
    <row r="1101" spans="1:39" ht="15.75" customHeight="1" x14ac:dyDescent="0.25">
      <c r="A1101" s="97" t="s">
        <v>217</v>
      </c>
      <c r="B1101" s="97" t="s">
        <v>1748</v>
      </c>
      <c r="C1101" s="97" t="s">
        <v>1703</v>
      </c>
      <c r="D1101" s="97" t="s">
        <v>265</v>
      </c>
      <c r="E1101" s="97" t="s">
        <v>266</v>
      </c>
      <c r="F1101" s="122">
        <v>1</v>
      </c>
      <c r="G1101" s="122">
        <v>3</v>
      </c>
      <c r="H1101" s="122">
        <v>0</v>
      </c>
      <c r="I1101" s="97" t="s">
        <v>1703</v>
      </c>
      <c r="J1101" s="97"/>
      <c r="K1101" s="97" t="s">
        <v>1704</v>
      </c>
      <c r="L1101" s="97"/>
      <c r="M1101" s="97" t="s">
        <v>1703</v>
      </c>
      <c r="N1101" s="97" t="s">
        <v>1477</v>
      </c>
      <c r="O1101" s="97" t="s">
        <v>1705</v>
      </c>
      <c r="P1101" s="97" t="s">
        <v>1479</v>
      </c>
      <c r="Q1101" s="97" t="s">
        <v>649</v>
      </c>
      <c r="R1101" s="124">
        <f t="shared" si="182"/>
        <v>0</v>
      </c>
      <c r="S1101" s="124">
        <f t="shared" si="183"/>
        <v>0</v>
      </c>
      <c r="T1101" s="124">
        <f t="shared" si="184"/>
        <v>0</v>
      </c>
      <c r="U1101" s="124">
        <f t="shared" si="185"/>
        <v>0</v>
      </c>
      <c r="V1101" s="124">
        <f t="shared" si="186"/>
        <v>0</v>
      </c>
      <c r="W1101" s="124">
        <f t="shared" si="187"/>
        <v>0</v>
      </c>
      <c r="X1101" s="124">
        <f t="shared" si="188"/>
        <v>0</v>
      </c>
      <c r="Y1101" s="124">
        <f t="shared" si="189"/>
        <v>0</v>
      </c>
      <c r="Z1101" s="124">
        <f t="shared" si="190"/>
        <v>0</v>
      </c>
      <c r="AA1101" s="124">
        <f t="shared" si="191"/>
        <v>0</v>
      </c>
      <c r="AB1101" s="124" t="str">
        <f t="shared" si="192"/>
        <v/>
      </c>
      <c r="AC1101" s="124" t="str">
        <f t="shared" si="193"/>
        <v/>
      </c>
      <c r="AD1101" s="124" t="str">
        <f t="shared" si="194"/>
        <v/>
      </c>
      <c r="AE1101" s="124" t="str">
        <f t="shared" si="195"/>
        <v/>
      </c>
      <c r="AF1101" s="97"/>
      <c r="AG1101" s="97"/>
      <c r="AH1101" s="97"/>
      <c r="AI1101" s="97"/>
      <c r="AJ1101" s="97"/>
      <c r="AK1101" s="97"/>
      <c r="AM1101" s="101">
        <v>1</v>
      </c>
    </row>
    <row r="1102" spans="1:39" ht="15.75" customHeight="1" x14ac:dyDescent="0.25">
      <c r="A1102" s="97" t="s">
        <v>217</v>
      </c>
      <c r="B1102" s="97" t="s">
        <v>1749</v>
      </c>
      <c r="C1102" s="97" t="s">
        <v>1707</v>
      </c>
      <c r="D1102" s="97" t="s">
        <v>265</v>
      </c>
      <c r="E1102" s="97" t="s">
        <v>266</v>
      </c>
      <c r="F1102" s="122">
        <v>1</v>
      </c>
      <c r="G1102" s="122">
        <v>3</v>
      </c>
      <c r="H1102" s="122">
        <v>0</v>
      </c>
      <c r="I1102" s="97" t="s">
        <v>1707</v>
      </c>
      <c r="J1102" s="97"/>
      <c r="K1102" s="97" t="s">
        <v>1708</v>
      </c>
      <c r="L1102" s="97"/>
      <c r="M1102" s="97" t="s">
        <v>1707</v>
      </c>
      <c r="N1102" s="97" t="s">
        <v>1709</v>
      </c>
      <c r="O1102" s="97" t="s">
        <v>1710</v>
      </c>
      <c r="P1102" s="97" t="s">
        <v>1711</v>
      </c>
      <c r="Q1102" s="97" t="s">
        <v>1712</v>
      </c>
      <c r="R1102" s="124">
        <f t="shared" si="182"/>
        <v>0</v>
      </c>
      <c r="S1102" s="124">
        <f t="shared" si="183"/>
        <v>0</v>
      </c>
      <c r="T1102" s="124">
        <f t="shared" si="184"/>
        <v>0</v>
      </c>
      <c r="U1102" s="124">
        <f t="shared" si="185"/>
        <v>0</v>
      </c>
      <c r="V1102" s="124">
        <f t="shared" si="186"/>
        <v>0</v>
      </c>
      <c r="W1102" s="124">
        <f t="shared" si="187"/>
        <v>0</v>
      </c>
      <c r="X1102" s="124">
        <f t="shared" si="188"/>
        <v>0</v>
      </c>
      <c r="Y1102" s="124">
        <f t="shared" si="189"/>
        <v>0</v>
      </c>
      <c r="Z1102" s="124">
        <f t="shared" si="190"/>
        <v>0</v>
      </c>
      <c r="AA1102" s="124">
        <f t="shared" si="191"/>
        <v>0</v>
      </c>
      <c r="AB1102" s="124" t="str">
        <f t="shared" si="192"/>
        <v/>
      </c>
      <c r="AC1102" s="124" t="str">
        <f t="shared" si="193"/>
        <v/>
      </c>
      <c r="AD1102" s="124" t="str">
        <f t="shared" si="194"/>
        <v/>
      </c>
      <c r="AE1102" s="124" t="str">
        <f t="shared" si="195"/>
        <v/>
      </c>
      <c r="AF1102" s="97"/>
      <c r="AG1102" s="97"/>
      <c r="AH1102" s="97"/>
      <c r="AI1102" s="97"/>
      <c r="AJ1102" s="97"/>
      <c r="AK1102" s="97"/>
      <c r="AM1102" s="101">
        <v>1</v>
      </c>
    </row>
    <row r="1103" spans="1:39" ht="15.75" customHeight="1" x14ac:dyDescent="0.25">
      <c r="A1103" s="97" t="s">
        <v>217</v>
      </c>
      <c r="B1103" s="97" t="s">
        <v>1750</v>
      </c>
      <c r="C1103" s="97" t="s">
        <v>1714</v>
      </c>
      <c r="D1103" s="97" t="s">
        <v>265</v>
      </c>
      <c r="E1103" s="97" t="s">
        <v>266</v>
      </c>
      <c r="F1103" s="122">
        <v>2</v>
      </c>
      <c r="G1103" s="122">
        <v>2</v>
      </c>
      <c r="H1103" s="122">
        <v>0</v>
      </c>
      <c r="I1103" s="97" t="s">
        <v>1714</v>
      </c>
      <c r="J1103" s="97"/>
      <c r="K1103" s="97" t="s">
        <v>1715</v>
      </c>
      <c r="L1103" s="97"/>
      <c r="M1103" s="97" t="s">
        <v>1714</v>
      </c>
      <c r="N1103" s="97" t="s">
        <v>1716</v>
      </c>
      <c r="O1103" s="97"/>
      <c r="P1103" s="97"/>
      <c r="Q1103" s="97"/>
      <c r="R1103" s="124">
        <f t="shared" si="182"/>
        <v>0</v>
      </c>
      <c r="S1103" s="124">
        <f t="shared" si="183"/>
        <v>0</v>
      </c>
      <c r="T1103" s="124">
        <f t="shared" si="184"/>
        <v>0</v>
      </c>
      <c r="U1103" s="124">
        <f t="shared" si="185"/>
        <v>0</v>
      </c>
      <c r="V1103" s="124">
        <f t="shared" si="186"/>
        <v>0</v>
      </c>
      <c r="W1103" s="124">
        <f t="shared" si="187"/>
        <v>0</v>
      </c>
      <c r="X1103" s="124">
        <f t="shared" si="188"/>
        <v>0</v>
      </c>
      <c r="Y1103" s="124">
        <f t="shared" si="189"/>
        <v>0</v>
      </c>
      <c r="Z1103" s="124">
        <f t="shared" si="190"/>
        <v>0</v>
      </c>
      <c r="AA1103" s="124">
        <f t="shared" si="191"/>
        <v>0</v>
      </c>
      <c r="AB1103" s="124" t="str">
        <f t="shared" si="192"/>
        <v/>
      </c>
      <c r="AC1103" s="124" t="str">
        <f t="shared" si="193"/>
        <v/>
      </c>
      <c r="AD1103" s="124" t="str">
        <f t="shared" si="194"/>
        <v/>
      </c>
      <c r="AE1103" s="124" t="str">
        <f t="shared" si="195"/>
        <v/>
      </c>
      <c r="AF1103" s="97"/>
      <c r="AG1103" s="97"/>
      <c r="AH1103" s="97"/>
      <c r="AI1103" s="97"/>
      <c r="AJ1103" s="97"/>
      <c r="AK1103" s="97"/>
      <c r="AM1103" s="101">
        <v>1</v>
      </c>
    </row>
    <row r="1104" spans="1:39" ht="15.75" customHeight="1" x14ac:dyDescent="0.25">
      <c r="A1104" s="97" t="s">
        <v>217</v>
      </c>
      <c r="B1104" s="97" t="s">
        <v>1751</v>
      </c>
      <c r="C1104" s="97" t="s">
        <v>1718</v>
      </c>
      <c r="D1104" s="97" t="s">
        <v>265</v>
      </c>
      <c r="E1104" s="97" t="s">
        <v>266</v>
      </c>
      <c r="F1104" s="122">
        <v>2</v>
      </c>
      <c r="G1104" s="122">
        <v>2</v>
      </c>
      <c r="H1104" s="122">
        <v>0</v>
      </c>
      <c r="I1104" s="97" t="s">
        <v>1718</v>
      </c>
      <c r="J1104" s="97"/>
      <c r="K1104" s="97" t="s">
        <v>1719</v>
      </c>
      <c r="L1104" s="97"/>
      <c r="M1104" s="97" t="s">
        <v>1718</v>
      </c>
      <c r="N1104" s="97" t="s">
        <v>1720</v>
      </c>
      <c r="O1104" s="97" t="s">
        <v>1709</v>
      </c>
      <c r="P1104" s="97" t="s">
        <v>1712</v>
      </c>
      <c r="Q1104" s="97"/>
      <c r="R1104" s="124">
        <f t="shared" si="182"/>
        <v>0</v>
      </c>
      <c r="S1104" s="124">
        <f t="shared" si="183"/>
        <v>0</v>
      </c>
      <c r="T1104" s="124">
        <f t="shared" si="184"/>
        <v>0</v>
      </c>
      <c r="U1104" s="124">
        <f t="shared" si="185"/>
        <v>0</v>
      </c>
      <c r="V1104" s="124">
        <f t="shared" si="186"/>
        <v>0</v>
      </c>
      <c r="W1104" s="124">
        <f t="shared" si="187"/>
        <v>0</v>
      </c>
      <c r="X1104" s="124">
        <f t="shared" si="188"/>
        <v>0</v>
      </c>
      <c r="Y1104" s="124">
        <f t="shared" si="189"/>
        <v>0</v>
      </c>
      <c r="Z1104" s="124">
        <f t="shared" si="190"/>
        <v>0</v>
      </c>
      <c r="AA1104" s="124">
        <f t="shared" si="191"/>
        <v>0</v>
      </c>
      <c r="AB1104" s="124" t="str">
        <f t="shared" si="192"/>
        <v/>
      </c>
      <c r="AC1104" s="124" t="str">
        <f t="shared" si="193"/>
        <v/>
      </c>
      <c r="AD1104" s="124" t="str">
        <f t="shared" si="194"/>
        <v/>
      </c>
      <c r="AE1104" s="124" t="str">
        <f t="shared" si="195"/>
        <v/>
      </c>
      <c r="AF1104" s="97"/>
      <c r="AG1104" s="97"/>
      <c r="AH1104" s="97"/>
      <c r="AI1104" s="97"/>
      <c r="AJ1104" s="97"/>
      <c r="AK1104" s="97"/>
      <c r="AM1104" s="101">
        <v>1</v>
      </c>
    </row>
    <row r="1105" spans="1:39" ht="15.75" customHeight="1" x14ac:dyDescent="0.25">
      <c r="A1105" s="97" t="s">
        <v>217</v>
      </c>
      <c r="B1105" s="97" t="s">
        <v>1752</v>
      </c>
      <c r="C1105" s="97" t="s">
        <v>1722</v>
      </c>
      <c r="D1105" s="97" t="s">
        <v>265</v>
      </c>
      <c r="E1105" s="97" t="s">
        <v>266</v>
      </c>
      <c r="F1105" s="122">
        <v>3</v>
      </c>
      <c r="G1105" s="122">
        <v>2</v>
      </c>
      <c r="H1105" s="122">
        <v>0</v>
      </c>
      <c r="I1105" s="97" t="s">
        <v>1722</v>
      </c>
      <c r="J1105" s="97"/>
      <c r="K1105" s="97" t="s">
        <v>1723</v>
      </c>
      <c r="L1105" s="97"/>
      <c r="M1105" s="97" t="s">
        <v>1722</v>
      </c>
      <c r="N1105" s="97" t="s">
        <v>1724</v>
      </c>
      <c r="O1105" s="97" t="s">
        <v>277</v>
      </c>
      <c r="P1105" s="97" t="s">
        <v>278</v>
      </c>
      <c r="Q1105" s="97" t="s">
        <v>1725</v>
      </c>
      <c r="R1105" s="124">
        <f t="shared" si="182"/>
        <v>0</v>
      </c>
      <c r="S1105" s="124">
        <f t="shared" si="183"/>
        <v>0</v>
      </c>
      <c r="T1105" s="124">
        <f t="shared" si="184"/>
        <v>1</v>
      </c>
      <c r="U1105" s="124">
        <f t="shared" si="185"/>
        <v>1</v>
      </c>
      <c r="V1105" s="124">
        <f t="shared" si="186"/>
        <v>0</v>
      </c>
      <c r="W1105" s="124">
        <f t="shared" si="187"/>
        <v>0</v>
      </c>
      <c r="X1105" s="124">
        <f t="shared" si="188"/>
        <v>0</v>
      </c>
      <c r="Y1105" s="124">
        <f t="shared" si="189"/>
        <v>0</v>
      </c>
      <c r="Z1105" s="124">
        <f t="shared" si="190"/>
        <v>0</v>
      </c>
      <c r="AA1105" s="124">
        <f t="shared" si="191"/>
        <v>0</v>
      </c>
      <c r="AB1105" s="124" t="str">
        <f t="shared" si="192"/>
        <v/>
      </c>
      <c r="AC1105" s="124" t="str">
        <f t="shared" si="193"/>
        <v/>
      </c>
      <c r="AD1105" s="124" t="str">
        <f t="shared" si="194"/>
        <v/>
      </c>
      <c r="AE1105" s="124" t="str">
        <f t="shared" si="195"/>
        <v/>
      </c>
      <c r="AF1105" s="97"/>
      <c r="AG1105" s="97"/>
      <c r="AH1105" s="97"/>
      <c r="AI1105" s="97"/>
      <c r="AJ1105" s="97"/>
      <c r="AK1105" s="97"/>
      <c r="AM1105" s="101">
        <v>1</v>
      </c>
    </row>
    <row r="1106" spans="1:39" ht="15.75" customHeight="1" x14ac:dyDescent="0.25">
      <c r="A1106" s="97" t="s">
        <v>217</v>
      </c>
      <c r="B1106" s="97" t="s">
        <v>1753</v>
      </c>
      <c r="C1106" s="97" t="s">
        <v>1727</v>
      </c>
      <c r="D1106" s="97" t="s">
        <v>301</v>
      </c>
      <c r="E1106" s="97" t="s">
        <v>266</v>
      </c>
      <c r="F1106" s="122">
        <v>1</v>
      </c>
      <c r="G1106" s="122">
        <v>0</v>
      </c>
      <c r="H1106" s="122">
        <v>3</v>
      </c>
      <c r="I1106" s="97"/>
      <c r="J1106" s="97" t="s">
        <v>1727</v>
      </c>
      <c r="K1106" s="97"/>
      <c r="L1106" s="97" t="s">
        <v>1728</v>
      </c>
      <c r="M1106" s="97" t="s">
        <v>1727</v>
      </c>
      <c r="N1106" s="97" t="s">
        <v>1499</v>
      </c>
      <c r="O1106" s="97" t="s">
        <v>1729</v>
      </c>
      <c r="P1106" s="97" t="s">
        <v>1710</v>
      </c>
      <c r="Q1106" s="97" t="s">
        <v>649</v>
      </c>
      <c r="R1106" s="124">
        <f t="shared" si="182"/>
        <v>0</v>
      </c>
      <c r="S1106" s="124">
        <f t="shared" si="183"/>
        <v>0</v>
      </c>
      <c r="T1106" s="124">
        <f t="shared" si="184"/>
        <v>0</v>
      </c>
      <c r="U1106" s="124">
        <f t="shared" si="185"/>
        <v>0</v>
      </c>
      <c r="V1106" s="124">
        <f t="shared" si="186"/>
        <v>0</v>
      </c>
      <c r="W1106" s="124">
        <f t="shared" si="187"/>
        <v>0</v>
      </c>
      <c r="X1106" s="124">
        <f t="shared" si="188"/>
        <v>0</v>
      </c>
      <c r="Y1106" s="124">
        <f t="shared" si="189"/>
        <v>0</v>
      </c>
      <c r="Z1106" s="124">
        <f t="shared" si="190"/>
        <v>0</v>
      </c>
      <c r="AA1106" s="124">
        <f t="shared" si="191"/>
        <v>0</v>
      </c>
      <c r="AB1106" s="124" t="str">
        <f t="shared" si="192"/>
        <v/>
      </c>
      <c r="AC1106" s="124" t="str">
        <f t="shared" si="193"/>
        <v/>
      </c>
      <c r="AD1106" s="124" t="str">
        <f t="shared" si="194"/>
        <v/>
      </c>
      <c r="AE1106" s="124" t="str">
        <f t="shared" si="195"/>
        <v/>
      </c>
      <c r="AF1106" s="97"/>
      <c r="AG1106" s="97"/>
      <c r="AH1106" s="97"/>
      <c r="AI1106" s="97"/>
      <c r="AJ1106" s="97"/>
      <c r="AK1106" s="97"/>
      <c r="AM1106" s="101">
        <v>1</v>
      </c>
    </row>
    <row r="1107" spans="1:39" ht="15.75" customHeight="1" x14ac:dyDescent="0.25">
      <c r="A1107" s="97" t="s">
        <v>217</v>
      </c>
      <c r="B1107" s="97" t="s">
        <v>1754</v>
      </c>
      <c r="C1107" s="97" t="s">
        <v>1731</v>
      </c>
      <c r="D1107" s="97" t="s">
        <v>301</v>
      </c>
      <c r="E1107" s="97" t="s">
        <v>266</v>
      </c>
      <c r="F1107" s="122">
        <v>1</v>
      </c>
      <c r="G1107" s="122">
        <v>0</v>
      </c>
      <c r="H1107" s="122">
        <v>3</v>
      </c>
      <c r="I1107" s="97"/>
      <c r="J1107" s="97" t="s">
        <v>1731</v>
      </c>
      <c r="K1107" s="97"/>
      <c r="L1107" s="97" t="s">
        <v>1732</v>
      </c>
      <c r="M1107" s="97" t="s">
        <v>1731</v>
      </c>
      <c r="N1107" s="97" t="s">
        <v>309</v>
      </c>
      <c r="O1107" s="97" t="s">
        <v>1709</v>
      </c>
      <c r="P1107" s="97" t="s">
        <v>1712</v>
      </c>
      <c r="Q1107" s="97"/>
      <c r="R1107" s="124">
        <f t="shared" si="182"/>
        <v>0</v>
      </c>
      <c r="S1107" s="124">
        <f t="shared" si="183"/>
        <v>0</v>
      </c>
      <c r="T1107" s="124">
        <f t="shared" si="184"/>
        <v>0</v>
      </c>
      <c r="U1107" s="124">
        <f t="shared" si="185"/>
        <v>0</v>
      </c>
      <c r="V1107" s="124">
        <f t="shared" si="186"/>
        <v>0</v>
      </c>
      <c r="W1107" s="124">
        <f t="shared" si="187"/>
        <v>0</v>
      </c>
      <c r="X1107" s="124">
        <f t="shared" si="188"/>
        <v>0</v>
      </c>
      <c r="Y1107" s="124">
        <f t="shared" si="189"/>
        <v>0</v>
      </c>
      <c r="Z1107" s="124">
        <f t="shared" si="190"/>
        <v>0</v>
      </c>
      <c r="AA1107" s="124">
        <f t="shared" si="191"/>
        <v>0</v>
      </c>
      <c r="AB1107" s="124" t="str">
        <f t="shared" si="192"/>
        <v/>
      </c>
      <c r="AC1107" s="124" t="str">
        <f t="shared" si="193"/>
        <v/>
      </c>
      <c r="AD1107" s="124" t="str">
        <f t="shared" si="194"/>
        <v/>
      </c>
      <c r="AE1107" s="124" t="str">
        <f t="shared" si="195"/>
        <v/>
      </c>
      <c r="AF1107" s="97"/>
      <c r="AG1107" s="97"/>
      <c r="AH1107" s="97"/>
      <c r="AI1107" s="97"/>
      <c r="AJ1107" s="97"/>
      <c r="AK1107" s="97"/>
      <c r="AM1107" s="101">
        <v>1</v>
      </c>
    </row>
    <row r="1108" spans="1:39" ht="15.75" customHeight="1" x14ac:dyDescent="0.25">
      <c r="A1108" s="97" t="s">
        <v>217</v>
      </c>
      <c r="B1108" s="97" t="s">
        <v>1755</v>
      </c>
      <c r="C1108" s="97" t="s">
        <v>1734</v>
      </c>
      <c r="D1108" s="97" t="s">
        <v>301</v>
      </c>
      <c r="E1108" s="97" t="s">
        <v>266</v>
      </c>
      <c r="F1108" s="122">
        <v>2</v>
      </c>
      <c r="G1108" s="122">
        <v>0</v>
      </c>
      <c r="H1108" s="122">
        <v>2</v>
      </c>
      <c r="I1108" s="97"/>
      <c r="J1108" s="97" t="s">
        <v>1734</v>
      </c>
      <c r="K1108" s="97"/>
      <c r="L1108" s="97" t="s">
        <v>1735</v>
      </c>
      <c r="M1108" s="97" t="s">
        <v>1734</v>
      </c>
      <c r="N1108" s="97" t="s">
        <v>1736</v>
      </c>
      <c r="O1108" s="97" t="s">
        <v>278</v>
      </c>
      <c r="P1108" s="97" t="s">
        <v>1737</v>
      </c>
      <c r="Q1108" s="97"/>
      <c r="R1108" s="124">
        <f t="shared" si="182"/>
        <v>0</v>
      </c>
      <c r="S1108" s="124">
        <f t="shared" si="183"/>
        <v>0</v>
      </c>
      <c r="T1108" s="124">
        <f t="shared" si="184"/>
        <v>0</v>
      </c>
      <c r="U1108" s="124">
        <f t="shared" si="185"/>
        <v>0</v>
      </c>
      <c r="V1108" s="124">
        <f t="shared" si="186"/>
        <v>0</v>
      </c>
      <c r="W1108" s="124">
        <f t="shared" si="187"/>
        <v>0</v>
      </c>
      <c r="X1108" s="124">
        <f t="shared" si="188"/>
        <v>0</v>
      </c>
      <c r="Y1108" s="124">
        <f t="shared" si="189"/>
        <v>0</v>
      </c>
      <c r="Z1108" s="124">
        <f t="shared" si="190"/>
        <v>0</v>
      </c>
      <c r="AA1108" s="124">
        <f t="shared" si="191"/>
        <v>0</v>
      </c>
      <c r="AB1108" s="124" t="str">
        <f t="shared" si="192"/>
        <v/>
      </c>
      <c r="AC1108" s="124" t="str">
        <f t="shared" si="193"/>
        <v/>
      </c>
      <c r="AD1108" s="124" t="str">
        <f t="shared" si="194"/>
        <v/>
      </c>
      <c r="AE1108" s="124" t="str">
        <f t="shared" si="195"/>
        <v/>
      </c>
      <c r="AF1108" s="97"/>
      <c r="AG1108" s="97"/>
      <c r="AH1108" s="97"/>
      <c r="AI1108" s="97"/>
      <c r="AJ1108" s="97"/>
      <c r="AK1108" s="97"/>
      <c r="AM1108" s="101">
        <v>1</v>
      </c>
    </row>
    <row r="1109" spans="1:39" ht="15.75" customHeight="1" x14ac:dyDescent="0.25">
      <c r="A1109" s="97" t="s">
        <v>217</v>
      </c>
      <c r="B1109" s="97" t="s">
        <v>1756</v>
      </c>
      <c r="C1109" s="97" t="s">
        <v>1739</v>
      </c>
      <c r="D1109" s="97" t="s">
        <v>301</v>
      </c>
      <c r="E1109" s="97" t="s">
        <v>266</v>
      </c>
      <c r="F1109" s="122">
        <v>2</v>
      </c>
      <c r="G1109" s="122">
        <v>0</v>
      </c>
      <c r="H1109" s="122">
        <v>2</v>
      </c>
      <c r="I1109" s="97"/>
      <c r="J1109" s="97" t="s">
        <v>1739</v>
      </c>
      <c r="K1109" s="97"/>
      <c r="L1109" s="97" t="s">
        <v>1740</v>
      </c>
      <c r="M1109" s="97" t="s">
        <v>1739</v>
      </c>
      <c r="N1109" s="97" t="s">
        <v>1720</v>
      </c>
      <c r="O1109" s="97" t="s">
        <v>1741</v>
      </c>
      <c r="P1109" s="97" t="s">
        <v>1742</v>
      </c>
      <c r="Q1109" s="97"/>
      <c r="R1109" s="124">
        <f t="shared" si="182"/>
        <v>0</v>
      </c>
      <c r="S1109" s="124">
        <f t="shared" si="183"/>
        <v>0</v>
      </c>
      <c r="T1109" s="124">
        <f t="shared" si="184"/>
        <v>0</v>
      </c>
      <c r="U1109" s="124">
        <f t="shared" si="185"/>
        <v>0</v>
      </c>
      <c r="V1109" s="124">
        <f t="shared" si="186"/>
        <v>0</v>
      </c>
      <c r="W1109" s="124">
        <f t="shared" si="187"/>
        <v>0</v>
      </c>
      <c r="X1109" s="124">
        <f t="shared" si="188"/>
        <v>0</v>
      </c>
      <c r="Y1109" s="124">
        <f t="shared" si="189"/>
        <v>0</v>
      </c>
      <c r="Z1109" s="124">
        <f t="shared" si="190"/>
        <v>0</v>
      </c>
      <c r="AA1109" s="124">
        <f t="shared" si="191"/>
        <v>0</v>
      </c>
      <c r="AB1109" s="124" t="str">
        <f t="shared" si="192"/>
        <v/>
      </c>
      <c r="AC1109" s="124" t="str">
        <f t="shared" si="193"/>
        <v/>
      </c>
      <c r="AD1109" s="124" t="str">
        <f t="shared" si="194"/>
        <v/>
      </c>
      <c r="AE1109" s="124" t="str">
        <f t="shared" si="195"/>
        <v/>
      </c>
      <c r="AF1109" s="97"/>
      <c r="AG1109" s="97"/>
      <c r="AH1109" s="97"/>
      <c r="AI1109" s="97"/>
      <c r="AJ1109" s="97"/>
      <c r="AK1109" s="97"/>
      <c r="AM1109" s="101">
        <v>1</v>
      </c>
    </row>
    <row r="1110" spans="1:39" ht="15.75" customHeight="1" x14ac:dyDescent="0.25">
      <c r="A1110" s="97" t="s">
        <v>217</v>
      </c>
      <c r="B1110" s="97" t="s">
        <v>1757</v>
      </c>
      <c r="C1110" s="97" t="s">
        <v>1744</v>
      </c>
      <c r="D1110" s="97" t="s">
        <v>301</v>
      </c>
      <c r="E1110" s="97" t="s">
        <v>266</v>
      </c>
      <c r="F1110" s="122">
        <v>3</v>
      </c>
      <c r="G1110" s="122">
        <v>0</v>
      </c>
      <c r="H1110" s="122">
        <v>2</v>
      </c>
      <c r="I1110" s="97"/>
      <c r="J1110" s="97" t="s">
        <v>1744</v>
      </c>
      <c r="K1110" s="97"/>
      <c r="L1110" s="97" t="s">
        <v>1745</v>
      </c>
      <c r="M1110" s="97" t="s">
        <v>1744</v>
      </c>
      <c r="N1110" s="97" t="s">
        <v>1746</v>
      </c>
      <c r="O1110" s="97" t="s">
        <v>1747</v>
      </c>
      <c r="P1110" s="97" t="s">
        <v>277</v>
      </c>
      <c r="Q1110" s="97" t="s">
        <v>278</v>
      </c>
      <c r="R1110" s="124">
        <f t="shared" si="182"/>
        <v>0</v>
      </c>
      <c r="S1110" s="124">
        <f t="shared" si="183"/>
        <v>0</v>
      </c>
      <c r="T1110" s="124">
        <f t="shared" si="184"/>
        <v>1</v>
      </c>
      <c r="U1110" s="124">
        <f t="shared" si="185"/>
        <v>1</v>
      </c>
      <c r="V1110" s="124">
        <f t="shared" si="186"/>
        <v>0</v>
      </c>
      <c r="W1110" s="124">
        <f t="shared" si="187"/>
        <v>0</v>
      </c>
      <c r="X1110" s="124">
        <f t="shared" si="188"/>
        <v>0</v>
      </c>
      <c r="Y1110" s="124">
        <f t="shared" si="189"/>
        <v>0</v>
      </c>
      <c r="Z1110" s="124">
        <f t="shared" si="190"/>
        <v>0</v>
      </c>
      <c r="AA1110" s="124">
        <f t="shared" si="191"/>
        <v>0</v>
      </c>
      <c r="AB1110" s="124" t="str">
        <f t="shared" si="192"/>
        <v/>
      </c>
      <c r="AC1110" s="124" t="str">
        <f t="shared" si="193"/>
        <v/>
      </c>
      <c r="AD1110" s="124" t="str">
        <f t="shared" si="194"/>
        <v/>
      </c>
      <c r="AE1110" s="124" t="str">
        <f t="shared" si="195"/>
        <v/>
      </c>
      <c r="AF1110" s="97"/>
      <c r="AG1110" s="97"/>
      <c r="AH1110" s="97"/>
      <c r="AI1110" s="97"/>
      <c r="AJ1110" s="97"/>
      <c r="AK1110" s="97"/>
      <c r="AM1110" s="101">
        <v>1</v>
      </c>
    </row>
    <row r="1111" spans="1:39" ht="15.75" customHeight="1" x14ac:dyDescent="0.25">
      <c r="A1111" s="97" t="s">
        <v>218</v>
      </c>
      <c r="B1111" s="97" t="s">
        <v>1758</v>
      </c>
      <c r="C1111" s="97" t="s">
        <v>1703</v>
      </c>
      <c r="D1111" s="97" t="s">
        <v>265</v>
      </c>
      <c r="E1111" s="97" t="s">
        <v>266</v>
      </c>
      <c r="F1111" s="122">
        <v>1</v>
      </c>
      <c r="G1111" s="122">
        <v>3</v>
      </c>
      <c r="H1111" s="122">
        <v>0</v>
      </c>
      <c r="I1111" s="97" t="s">
        <v>1703</v>
      </c>
      <c r="J1111" s="97"/>
      <c r="K1111" s="97" t="s">
        <v>1704</v>
      </c>
      <c r="L1111" s="97"/>
      <c r="M1111" s="97" t="s">
        <v>1703</v>
      </c>
      <c r="N1111" s="97" t="s">
        <v>1477</v>
      </c>
      <c r="O1111" s="97" t="s">
        <v>1705</v>
      </c>
      <c r="P1111" s="97" t="s">
        <v>1479</v>
      </c>
      <c r="Q1111" s="97" t="s">
        <v>649</v>
      </c>
      <c r="R1111" s="124">
        <f t="shared" si="182"/>
        <v>0</v>
      </c>
      <c r="S1111" s="124">
        <f t="shared" si="183"/>
        <v>0</v>
      </c>
      <c r="T1111" s="124">
        <f t="shared" si="184"/>
        <v>0</v>
      </c>
      <c r="U1111" s="124">
        <f t="shared" si="185"/>
        <v>0</v>
      </c>
      <c r="V1111" s="124">
        <f t="shared" si="186"/>
        <v>0</v>
      </c>
      <c r="W1111" s="124">
        <f t="shared" si="187"/>
        <v>0</v>
      </c>
      <c r="X1111" s="124">
        <f t="shared" si="188"/>
        <v>0</v>
      </c>
      <c r="Y1111" s="124">
        <f t="shared" si="189"/>
        <v>0</v>
      </c>
      <c r="Z1111" s="124">
        <f t="shared" si="190"/>
        <v>0</v>
      </c>
      <c r="AA1111" s="124">
        <f t="shared" si="191"/>
        <v>0</v>
      </c>
      <c r="AB1111" s="124" t="str">
        <f t="shared" si="192"/>
        <v/>
      </c>
      <c r="AC1111" s="124" t="str">
        <f t="shared" si="193"/>
        <v/>
      </c>
      <c r="AD1111" s="124" t="str">
        <f t="shared" si="194"/>
        <v/>
      </c>
      <c r="AE1111" s="124" t="str">
        <f t="shared" si="195"/>
        <v/>
      </c>
      <c r="AF1111" s="97"/>
      <c r="AG1111" s="97"/>
      <c r="AH1111" s="97"/>
      <c r="AI1111" s="97"/>
      <c r="AJ1111" s="97"/>
      <c r="AK1111" s="97"/>
      <c r="AM1111" s="101">
        <v>1</v>
      </c>
    </row>
    <row r="1112" spans="1:39" ht="15.75" customHeight="1" x14ac:dyDescent="0.25">
      <c r="A1112" s="97" t="s">
        <v>218</v>
      </c>
      <c r="B1112" s="97" t="s">
        <v>1759</v>
      </c>
      <c r="C1112" s="97" t="s">
        <v>1707</v>
      </c>
      <c r="D1112" s="97" t="s">
        <v>265</v>
      </c>
      <c r="E1112" s="97" t="s">
        <v>266</v>
      </c>
      <c r="F1112" s="122">
        <v>1</v>
      </c>
      <c r="G1112" s="122">
        <v>3</v>
      </c>
      <c r="H1112" s="122">
        <v>0</v>
      </c>
      <c r="I1112" s="97" t="s">
        <v>1707</v>
      </c>
      <c r="J1112" s="97"/>
      <c r="K1112" s="97" t="s">
        <v>1708</v>
      </c>
      <c r="L1112" s="97"/>
      <c r="M1112" s="97" t="s">
        <v>1707</v>
      </c>
      <c r="N1112" s="97" t="s">
        <v>1709</v>
      </c>
      <c r="O1112" s="97" t="s">
        <v>1710</v>
      </c>
      <c r="P1112" s="97" t="s">
        <v>1711</v>
      </c>
      <c r="Q1112" s="97" t="s">
        <v>1712</v>
      </c>
      <c r="R1112" s="124">
        <f t="shared" si="182"/>
        <v>0</v>
      </c>
      <c r="S1112" s="124">
        <f t="shared" si="183"/>
        <v>0</v>
      </c>
      <c r="T1112" s="124">
        <f t="shared" si="184"/>
        <v>0</v>
      </c>
      <c r="U1112" s="124">
        <f t="shared" si="185"/>
        <v>0</v>
      </c>
      <c r="V1112" s="124">
        <f t="shared" si="186"/>
        <v>0</v>
      </c>
      <c r="W1112" s="124">
        <f t="shared" si="187"/>
        <v>0</v>
      </c>
      <c r="X1112" s="124">
        <f t="shared" si="188"/>
        <v>0</v>
      </c>
      <c r="Y1112" s="124">
        <f t="shared" si="189"/>
        <v>0</v>
      </c>
      <c r="Z1112" s="124">
        <f t="shared" si="190"/>
        <v>0</v>
      </c>
      <c r="AA1112" s="124">
        <f t="shared" si="191"/>
        <v>0</v>
      </c>
      <c r="AB1112" s="124" t="str">
        <f t="shared" si="192"/>
        <v/>
      </c>
      <c r="AC1112" s="124" t="str">
        <f t="shared" si="193"/>
        <v/>
      </c>
      <c r="AD1112" s="124" t="str">
        <f t="shared" si="194"/>
        <v/>
      </c>
      <c r="AE1112" s="124" t="str">
        <f t="shared" si="195"/>
        <v/>
      </c>
      <c r="AF1112" s="97"/>
      <c r="AG1112" s="97"/>
      <c r="AH1112" s="97"/>
      <c r="AI1112" s="97"/>
      <c r="AJ1112" s="97"/>
      <c r="AK1112" s="97"/>
      <c r="AM1112" s="101">
        <v>1</v>
      </c>
    </row>
    <row r="1113" spans="1:39" ht="15.75" customHeight="1" x14ac:dyDescent="0.25">
      <c r="A1113" s="97" t="s">
        <v>218</v>
      </c>
      <c r="B1113" s="97" t="s">
        <v>1760</v>
      </c>
      <c r="C1113" s="97" t="s">
        <v>1714</v>
      </c>
      <c r="D1113" s="97" t="s">
        <v>265</v>
      </c>
      <c r="E1113" s="97" t="s">
        <v>266</v>
      </c>
      <c r="F1113" s="122">
        <v>2</v>
      </c>
      <c r="G1113" s="122">
        <v>2</v>
      </c>
      <c r="H1113" s="122">
        <v>0</v>
      </c>
      <c r="I1113" s="97" t="s">
        <v>1714</v>
      </c>
      <c r="J1113" s="97"/>
      <c r="K1113" s="97" t="s">
        <v>1715</v>
      </c>
      <c r="L1113" s="97"/>
      <c r="M1113" s="97" t="s">
        <v>1714</v>
      </c>
      <c r="N1113" s="97" t="s">
        <v>1716</v>
      </c>
      <c r="O1113" s="97"/>
      <c r="P1113" s="97"/>
      <c r="Q1113" s="97"/>
      <c r="R1113" s="124">
        <f t="shared" si="182"/>
        <v>0</v>
      </c>
      <c r="S1113" s="124">
        <f t="shared" si="183"/>
        <v>0</v>
      </c>
      <c r="T1113" s="124">
        <f t="shared" si="184"/>
        <v>0</v>
      </c>
      <c r="U1113" s="124">
        <f t="shared" si="185"/>
        <v>0</v>
      </c>
      <c r="V1113" s="124">
        <f t="shared" si="186"/>
        <v>0</v>
      </c>
      <c r="W1113" s="124">
        <f t="shared" si="187"/>
        <v>0</v>
      </c>
      <c r="X1113" s="124">
        <f t="shared" si="188"/>
        <v>0</v>
      </c>
      <c r="Y1113" s="124">
        <f t="shared" si="189"/>
        <v>0</v>
      </c>
      <c r="Z1113" s="124">
        <f t="shared" si="190"/>
        <v>0</v>
      </c>
      <c r="AA1113" s="124">
        <f t="shared" si="191"/>
        <v>0</v>
      </c>
      <c r="AB1113" s="124" t="str">
        <f t="shared" si="192"/>
        <v/>
      </c>
      <c r="AC1113" s="124" t="str">
        <f t="shared" si="193"/>
        <v/>
      </c>
      <c r="AD1113" s="124" t="str">
        <f t="shared" si="194"/>
        <v/>
      </c>
      <c r="AE1113" s="124" t="str">
        <f t="shared" si="195"/>
        <v/>
      </c>
      <c r="AF1113" s="97"/>
      <c r="AG1113" s="97"/>
      <c r="AH1113" s="97"/>
      <c r="AI1113" s="97"/>
      <c r="AJ1113" s="97"/>
      <c r="AK1113" s="97"/>
      <c r="AM1113" s="101">
        <v>1</v>
      </c>
    </row>
    <row r="1114" spans="1:39" ht="15.75" customHeight="1" x14ac:dyDescent="0.25">
      <c r="A1114" s="97" t="s">
        <v>218</v>
      </c>
      <c r="B1114" s="97" t="s">
        <v>1761</v>
      </c>
      <c r="C1114" s="97" t="s">
        <v>1718</v>
      </c>
      <c r="D1114" s="97" t="s">
        <v>265</v>
      </c>
      <c r="E1114" s="97" t="s">
        <v>266</v>
      </c>
      <c r="F1114" s="122">
        <v>2</v>
      </c>
      <c r="G1114" s="122">
        <v>2</v>
      </c>
      <c r="H1114" s="122">
        <v>0</v>
      </c>
      <c r="I1114" s="97" t="s">
        <v>1718</v>
      </c>
      <c r="J1114" s="97"/>
      <c r="K1114" s="97" t="s">
        <v>1719</v>
      </c>
      <c r="L1114" s="97"/>
      <c r="M1114" s="97" t="s">
        <v>1718</v>
      </c>
      <c r="N1114" s="97" t="s">
        <v>1720</v>
      </c>
      <c r="O1114" s="97" t="s">
        <v>1709</v>
      </c>
      <c r="P1114" s="97" t="s">
        <v>1712</v>
      </c>
      <c r="Q1114" s="97"/>
      <c r="R1114" s="124">
        <f t="shared" si="182"/>
        <v>0</v>
      </c>
      <c r="S1114" s="124">
        <f t="shared" si="183"/>
        <v>0</v>
      </c>
      <c r="T1114" s="124">
        <f t="shared" si="184"/>
        <v>0</v>
      </c>
      <c r="U1114" s="124">
        <f t="shared" si="185"/>
        <v>0</v>
      </c>
      <c r="V1114" s="124">
        <f t="shared" si="186"/>
        <v>0</v>
      </c>
      <c r="W1114" s="124">
        <f t="shared" si="187"/>
        <v>0</v>
      </c>
      <c r="X1114" s="124">
        <f t="shared" si="188"/>
        <v>0</v>
      </c>
      <c r="Y1114" s="124">
        <f t="shared" si="189"/>
        <v>0</v>
      </c>
      <c r="Z1114" s="124">
        <f t="shared" si="190"/>
        <v>0</v>
      </c>
      <c r="AA1114" s="124">
        <f t="shared" si="191"/>
        <v>0</v>
      </c>
      <c r="AB1114" s="124" t="str">
        <f t="shared" si="192"/>
        <v/>
      </c>
      <c r="AC1114" s="124" t="str">
        <f t="shared" si="193"/>
        <v/>
      </c>
      <c r="AD1114" s="124" t="str">
        <f t="shared" si="194"/>
        <v/>
      </c>
      <c r="AE1114" s="124" t="str">
        <f t="shared" si="195"/>
        <v/>
      </c>
      <c r="AF1114" s="97"/>
      <c r="AG1114" s="97"/>
      <c r="AH1114" s="97"/>
      <c r="AI1114" s="97"/>
      <c r="AJ1114" s="97"/>
      <c r="AK1114" s="97"/>
      <c r="AM1114" s="101">
        <v>1</v>
      </c>
    </row>
    <row r="1115" spans="1:39" ht="15.75" customHeight="1" x14ac:dyDescent="0.25">
      <c r="A1115" s="97" t="s">
        <v>218</v>
      </c>
      <c r="B1115" s="97" t="s">
        <v>1762</v>
      </c>
      <c r="C1115" s="97" t="s">
        <v>1722</v>
      </c>
      <c r="D1115" s="97" t="s">
        <v>265</v>
      </c>
      <c r="E1115" s="97" t="s">
        <v>266</v>
      </c>
      <c r="F1115" s="122">
        <v>3</v>
      </c>
      <c r="G1115" s="122">
        <v>2</v>
      </c>
      <c r="H1115" s="122">
        <v>0</v>
      </c>
      <c r="I1115" s="97" t="s">
        <v>1722</v>
      </c>
      <c r="J1115" s="97"/>
      <c r="K1115" s="97" t="s">
        <v>1723</v>
      </c>
      <c r="L1115" s="97"/>
      <c r="M1115" s="97" t="s">
        <v>1722</v>
      </c>
      <c r="N1115" s="97" t="s">
        <v>1724</v>
      </c>
      <c r="O1115" s="97" t="s">
        <v>277</v>
      </c>
      <c r="P1115" s="97" t="s">
        <v>278</v>
      </c>
      <c r="Q1115" s="97" t="s">
        <v>1725</v>
      </c>
      <c r="R1115" s="124">
        <f t="shared" si="182"/>
        <v>0</v>
      </c>
      <c r="S1115" s="124">
        <f t="shared" si="183"/>
        <v>0</v>
      </c>
      <c r="T1115" s="124">
        <f t="shared" si="184"/>
        <v>1</v>
      </c>
      <c r="U1115" s="124">
        <f t="shared" si="185"/>
        <v>1</v>
      </c>
      <c r="V1115" s="124">
        <f t="shared" si="186"/>
        <v>0</v>
      </c>
      <c r="W1115" s="124">
        <f t="shared" si="187"/>
        <v>0</v>
      </c>
      <c r="X1115" s="124">
        <f t="shared" si="188"/>
        <v>0</v>
      </c>
      <c r="Y1115" s="124">
        <f t="shared" si="189"/>
        <v>0</v>
      </c>
      <c r="Z1115" s="124">
        <f t="shared" si="190"/>
        <v>0</v>
      </c>
      <c r="AA1115" s="124">
        <f t="shared" si="191"/>
        <v>0</v>
      </c>
      <c r="AB1115" s="124" t="str">
        <f t="shared" si="192"/>
        <v/>
      </c>
      <c r="AC1115" s="124" t="str">
        <f t="shared" si="193"/>
        <v/>
      </c>
      <c r="AD1115" s="124" t="str">
        <f t="shared" si="194"/>
        <v/>
      </c>
      <c r="AE1115" s="124" t="str">
        <f t="shared" si="195"/>
        <v/>
      </c>
      <c r="AF1115" s="97"/>
      <c r="AG1115" s="97"/>
      <c r="AH1115" s="97"/>
      <c r="AI1115" s="97"/>
      <c r="AJ1115" s="97"/>
      <c r="AK1115" s="97"/>
      <c r="AM1115" s="101">
        <v>1</v>
      </c>
    </row>
    <row r="1116" spans="1:39" ht="15.75" customHeight="1" x14ac:dyDescent="0.25">
      <c r="A1116" s="97" t="s">
        <v>218</v>
      </c>
      <c r="B1116" s="97" t="s">
        <v>1763</v>
      </c>
      <c r="C1116" s="97" t="s">
        <v>1727</v>
      </c>
      <c r="D1116" s="97" t="s">
        <v>301</v>
      </c>
      <c r="E1116" s="97" t="s">
        <v>266</v>
      </c>
      <c r="F1116" s="122">
        <v>1</v>
      </c>
      <c r="G1116" s="122">
        <v>0</v>
      </c>
      <c r="H1116" s="122">
        <v>3</v>
      </c>
      <c r="I1116" s="97"/>
      <c r="J1116" s="97" t="s">
        <v>1727</v>
      </c>
      <c r="K1116" s="97"/>
      <c r="L1116" s="97" t="s">
        <v>1728</v>
      </c>
      <c r="M1116" s="97" t="s">
        <v>1727</v>
      </c>
      <c r="N1116" s="97" t="s">
        <v>1499</v>
      </c>
      <c r="O1116" s="97" t="s">
        <v>1729</v>
      </c>
      <c r="P1116" s="97" t="s">
        <v>1710</v>
      </c>
      <c r="Q1116" s="97" t="s">
        <v>649</v>
      </c>
      <c r="R1116" s="124">
        <f t="shared" si="182"/>
        <v>0</v>
      </c>
      <c r="S1116" s="124">
        <f t="shared" si="183"/>
        <v>0</v>
      </c>
      <c r="T1116" s="124">
        <f t="shared" si="184"/>
        <v>0</v>
      </c>
      <c r="U1116" s="124">
        <f t="shared" si="185"/>
        <v>0</v>
      </c>
      <c r="V1116" s="124">
        <f t="shared" si="186"/>
        <v>0</v>
      </c>
      <c r="W1116" s="124">
        <f t="shared" si="187"/>
        <v>0</v>
      </c>
      <c r="X1116" s="124">
        <f t="shared" si="188"/>
        <v>0</v>
      </c>
      <c r="Y1116" s="124">
        <f t="shared" si="189"/>
        <v>0</v>
      </c>
      <c r="Z1116" s="124">
        <f t="shared" si="190"/>
        <v>0</v>
      </c>
      <c r="AA1116" s="124">
        <f t="shared" si="191"/>
        <v>0</v>
      </c>
      <c r="AB1116" s="124" t="str">
        <f t="shared" si="192"/>
        <v/>
      </c>
      <c r="AC1116" s="124" t="str">
        <f t="shared" si="193"/>
        <v/>
      </c>
      <c r="AD1116" s="124" t="str">
        <f t="shared" si="194"/>
        <v/>
      </c>
      <c r="AE1116" s="124" t="str">
        <f t="shared" si="195"/>
        <v/>
      </c>
      <c r="AF1116" s="97"/>
      <c r="AG1116" s="97"/>
      <c r="AH1116" s="97"/>
      <c r="AI1116" s="97"/>
      <c r="AJ1116" s="97"/>
      <c r="AK1116" s="97"/>
      <c r="AM1116" s="101">
        <v>1</v>
      </c>
    </row>
    <row r="1117" spans="1:39" ht="15.75" customHeight="1" x14ac:dyDescent="0.25">
      <c r="A1117" s="97" t="s">
        <v>218</v>
      </c>
      <c r="B1117" s="97" t="s">
        <v>1764</v>
      </c>
      <c r="C1117" s="97" t="s">
        <v>1731</v>
      </c>
      <c r="D1117" s="97" t="s">
        <v>301</v>
      </c>
      <c r="E1117" s="97" t="s">
        <v>266</v>
      </c>
      <c r="F1117" s="122">
        <v>1</v>
      </c>
      <c r="G1117" s="122">
        <v>0</v>
      </c>
      <c r="H1117" s="122">
        <v>3</v>
      </c>
      <c r="I1117" s="97"/>
      <c r="J1117" s="97" t="s">
        <v>1731</v>
      </c>
      <c r="K1117" s="97"/>
      <c r="L1117" s="97" t="s">
        <v>1732</v>
      </c>
      <c r="M1117" s="97" t="s">
        <v>1731</v>
      </c>
      <c r="N1117" s="97" t="s">
        <v>309</v>
      </c>
      <c r="O1117" s="97" t="s">
        <v>1709</v>
      </c>
      <c r="P1117" s="97" t="s">
        <v>1712</v>
      </c>
      <c r="Q1117" s="97"/>
      <c r="R1117" s="124">
        <f t="shared" si="182"/>
        <v>0</v>
      </c>
      <c r="S1117" s="124">
        <f t="shared" si="183"/>
        <v>0</v>
      </c>
      <c r="T1117" s="124">
        <f t="shared" si="184"/>
        <v>0</v>
      </c>
      <c r="U1117" s="124">
        <f t="shared" si="185"/>
        <v>0</v>
      </c>
      <c r="V1117" s="124">
        <f t="shared" si="186"/>
        <v>0</v>
      </c>
      <c r="W1117" s="124">
        <f t="shared" si="187"/>
        <v>0</v>
      </c>
      <c r="X1117" s="124">
        <f t="shared" si="188"/>
        <v>0</v>
      </c>
      <c r="Y1117" s="124">
        <f t="shared" si="189"/>
        <v>0</v>
      </c>
      <c r="Z1117" s="124">
        <f t="shared" si="190"/>
        <v>0</v>
      </c>
      <c r="AA1117" s="124">
        <f t="shared" si="191"/>
        <v>0</v>
      </c>
      <c r="AB1117" s="124" t="str">
        <f t="shared" si="192"/>
        <v/>
      </c>
      <c r="AC1117" s="124" t="str">
        <f t="shared" si="193"/>
        <v/>
      </c>
      <c r="AD1117" s="124" t="str">
        <f t="shared" si="194"/>
        <v/>
      </c>
      <c r="AE1117" s="124" t="str">
        <f t="shared" si="195"/>
        <v/>
      </c>
      <c r="AF1117" s="97"/>
      <c r="AG1117" s="97"/>
      <c r="AH1117" s="97"/>
      <c r="AI1117" s="97"/>
      <c r="AJ1117" s="97"/>
      <c r="AK1117" s="97"/>
      <c r="AM1117" s="101">
        <v>1</v>
      </c>
    </row>
    <row r="1118" spans="1:39" ht="15.75" customHeight="1" x14ac:dyDescent="0.25">
      <c r="A1118" s="97" t="s">
        <v>218</v>
      </c>
      <c r="B1118" s="97" t="s">
        <v>1765</v>
      </c>
      <c r="C1118" s="97" t="s">
        <v>1734</v>
      </c>
      <c r="D1118" s="97" t="s">
        <v>301</v>
      </c>
      <c r="E1118" s="97" t="s">
        <v>266</v>
      </c>
      <c r="F1118" s="122">
        <v>2</v>
      </c>
      <c r="G1118" s="122">
        <v>0</v>
      </c>
      <c r="H1118" s="122">
        <v>2</v>
      </c>
      <c r="I1118" s="97"/>
      <c r="J1118" s="97" t="s">
        <v>1734</v>
      </c>
      <c r="K1118" s="97"/>
      <c r="L1118" s="97" t="s">
        <v>1735</v>
      </c>
      <c r="M1118" s="97" t="s">
        <v>1734</v>
      </c>
      <c r="N1118" s="97" t="s">
        <v>1736</v>
      </c>
      <c r="O1118" s="97" t="s">
        <v>278</v>
      </c>
      <c r="P1118" s="97" t="s">
        <v>1737</v>
      </c>
      <c r="Q1118" s="97"/>
      <c r="R1118" s="124">
        <f t="shared" si="182"/>
        <v>0</v>
      </c>
      <c r="S1118" s="124">
        <f t="shared" si="183"/>
        <v>0</v>
      </c>
      <c r="T1118" s="124">
        <f t="shared" si="184"/>
        <v>0</v>
      </c>
      <c r="U1118" s="124">
        <f t="shared" si="185"/>
        <v>0</v>
      </c>
      <c r="V1118" s="124">
        <f t="shared" si="186"/>
        <v>0</v>
      </c>
      <c r="W1118" s="124">
        <f t="shared" si="187"/>
        <v>0</v>
      </c>
      <c r="X1118" s="124">
        <f t="shared" si="188"/>
        <v>0</v>
      </c>
      <c r="Y1118" s="124">
        <f t="shared" si="189"/>
        <v>0</v>
      </c>
      <c r="Z1118" s="124">
        <f t="shared" si="190"/>
        <v>0</v>
      </c>
      <c r="AA1118" s="124">
        <f t="shared" si="191"/>
        <v>0</v>
      </c>
      <c r="AB1118" s="124" t="str">
        <f t="shared" si="192"/>
        <v/>
      </c>
      <c r="AC1118" s="124" t="str">
        <f t="shared" si="193"/>
        <v/>
      </c>
      <c r="AD1118" s="124" t="str">
        <f t="shared" si="194"/>
        <v/>
      </c>
      <c r="AE1118" s="124" t="str">
        <f t="shared" si="195"/>
        <v/>
      </c>
      <c r="AF1118" s="97"/>
      <c r="AG1118" s="97"/>
      <c r="AH1118" s="97"/>
      <c r="AI1118" s="97"/>
      <c r="AJ1118" s="97"/>
      <c r="AK1118" s="97"/>
      <c r="AM1118" s="101">
        <v>1</v>
      </c>
    </row>
    <row r="1119" spans="1:39" ht="15.75" customHeight="1" x14ac:dyDescent="0.25">
      <c r="A1119" s="97" t="s">
        <v>218</v>
      </c>
      <c r="B1119" s="97" t="s">
        <v>1766</v>
      </c>
      <c r="C1119" s="97" t="s">
        <v>1739</v>
      </c>
      <c r="D1119" s="97" t="s">
        <v>301</v>
      </c>
      <c r="E1119" s="97" t="s">
        <v>266</v>
      </c>
      <c r="F1119" s="122">
        <v>2</v>
      </c>
      <c r="G1119" s="122">
        <v>0</v>
      </c>
      <c r="H1119" s="122">
        <v>2</v>
      </c>
      <c r="I1119" s="97"/>
      <c r="J1119" s="97" t="s">
        <v>1739</v>
      </c>
      <c r="K1119" s="97"/>
      <c r="L1119" s="97" t="s">
        <v>1740</v>
      </c>
      <c r="M1119" s="97" t="s">
        <v>1739</v>
      </c>
      <c r="N1119" s="97" t="s">
        <v>1720</v>
      </c>
      <c r="O1119" s="97" t="s">
        <v>1741</v>
      </c>
      <c r="P1119" s="97" t="s">
        <v>1742</v>
      </c>
      <c r="Q1119" s="97"/>
      <c r="R1119" s="124">
        <f t="shared" si="182"/>
        <v>0</v>
      </c>
      <c r="S1119" s="124">
        <f t="shared" si="183"/>
        <v>0</v>
      </c>
      <c r="T1119" s="124">
        <f t="shared" si="184"/>
        <v>0</v>
      </c>
      <c r="U1119" s="124">
        <f t="shared" si="185"/>
        <v>0</v>
      </c>
      <c r="V1119" s="124">
        <f t="shared" si="186"/>
        <v>0</v>
      </c>
      <c r="W1119" s="124">
        <f t="shared" si="187"/>
        <v>0</v>
      </c>
      <c r="X1119" s="124">
        <f t="shared" si="188"/>
        <v>0</v>
      </c>
      <c r="Y1119" s="124">
        <f t="shared" si="189"/>
        <v>0</v>
      </c>
      <c r="Z1119" s="124">
        <f t="shared" si="190"/>
        <v>0</v>
      </c>
      <c r="AA1119" s="124">
        <f t="shared" si="191"/>
        <v>0</v>
      </c>
      <c r="AB1119" s="124" t="str">
        <f t="shared" si="192"/>
        <v/>
      </c>
      <c r="AC1119" s="124" t="str">
        <f t="shared" si="193"/>
        <v/>
      </c>
      <c r="AD1119" s="124" t="str">
        <f t="shared" si="194"/>
        <v/>
      </c>
      <c r="AE1119" s="124" t="str">
        <f t="shared" si="195"/>
        <v/>
      </c>
      <c r="AF1119" s="97"/>
      <c r="AG1119" s="97"/>
      <c r="AH1119" s="97"/>
      <c r="AI1119" s="97"/>
      <c r="AJ1119" s="97"/>
      <c r="AK1119" s="97"/>
      <c r="AM1119" s="101">
        <v>1</v>
      </c>
    </row>
    <row r="1120" spans="1:39" ht="15.75" customHeight="1" x14ac:dyDescent="0.25">
      <c r="A1120" s="97" t="s">
        <v>218</v>
      </c>
      <c r="B1120" s="97" t="s">
        <v>1767</v>
      </c>
      <c r="C1120" s="97" t="s">
        <v>1744</v>
      </c>
      <c r="D1120" s="97" t="s">
        <v>301</v>
      </c>
      <c r="E1120" s="97" t="s">
        <v>266</v>
      </c>
      <c r="F1120" s="122">
        <v>3</v>
      </c>
      <c r="G1120" s="122">
        <v>0</v>
      </c>
      <c r="H1120" s="122">
        <v>2</v>
      </c>
      <c r="I1120" s="97"/>
      <c r="J1120" s="97" t="s">
        <v>1744</v>
      </c>
      <c r="K1120" s="97"/>
      <c r="L1120" s="97" t="s">
        <v>1745</v>
      </c>
      <c r="M1120" s="97" t="s">
        <v>1744</v>
      </c>
      <c r="N1120" s="97" t="s">
        <v>1746</v>
      </c>
      <c r="O1120" s="97" t="s">
        <v>1747</v>
      </c>
      <c r="P1120" s="97" t="s">
        <v>277</v>
      </c>
      <c r="Q1120" s="97" t="s">
        <v>278</v>
      </c>
      <c r="R1120" s="124">
        <f t="shared" si="182"/>
        <v>0</v>
      </c>
      <c r="S1120" s="124">
        <f t="shared" si="183"/>
        <v>0</v>
      </c>
      <c r="T1120" s="124">
        <f t="shared" si="184"/>
        <v>1</v>
      </c>
      <c r="U1120" s="124">
        <f t="shared" si="185"/>
        <v>1</v>
      </c>
      <c r="V1120" s="124">
        <f t="shared" si="186"/>
        <v>0</v>
      </c>
      <c r="W1120" s="124">
        <f t="shared" si="187"/>
        <v>0</v>
      </c>
      <c r="X1120" s="124">
        <f t="shared" si="188"/>
        <v>0</v>
      </c>
      <c r="Y1120" s="124">
        <f t="shared" si="189"/>
        <v>0</v>
      </c>
      <c r="Z1120" s="124">
        <f t="shared" si="190"/>
        <v>0</v>
      </c>
      <c r="AA1120" s="124">
        <f t="shared" si="191"/>
        <v>0</v>
      </c>
      <c r="AB1120" s="124" t="str">
        <f t="shared" si="192"/>
        <v/>
      </c>
      <c r="AC1120" s="124" t="str">
        <f t="shared" si="193"/>
        <v/>
      </c>
      <c r="AD1120" s="124" t="str">
        <f t="shared" si="194"/>
        <v/>
      </c>
      <c r="AE1120" s="124" t="str">
        <f t="shared" si="195"/>
        <v/>
      </c>
      <c r="AF1120" s="97"/>
      <c r="AG1120" s="97"/>
      <c r="AH1120" s="97"/>
      <c r="AI1120" s="97"/>
      <c r="AJ1120" s="97"/>
      <c r="AK1120" s="97"/>
      <c r="AM1120" s="101">
        <v>1</v>
      </c>
    </row>
    <row r="1121" spans="1:39" ht="15.75" customHeight="1" x14ac:dyDescent="0.25">
      <c r="A1121" s="97" t="s">
        <v>219</v>
      </c>
      <c r="B1121" s="97" t="s">
        <v>1768</v>
      </c>
      <c r="C1121" s="97" t="s">
        <v>1703</v>
      </c>
      <c r="D1121" s="97" t="s">
        <v>265</v>
      </c>
      <c r="E1121" s="97" t="s">
        <v>266</v>
      </c>
      <c r="F1121" s="122">
        <v>1</v>
      </c>
      <c r="G1121" s="122">
        <v>3</v>
      </c>
      <c r="H1121" s="122">
        <v>0</v>
      </c>
      <c r="I1121" s="97" t="s">
        <v>1703</v>
      </c>
      <c r="J1121" s="97"/>
      <c r="K1121" s="97" t="s">
        <v>1704</v>
      </c>
      <c r="L1121" s="97"/>
      <c r="M1121" s="97" t="s">
        <v>1703</v>
      </c>
      <c r="N1121" s="97" t="s">
        <v>1477</v>
      </c>
      <c r="O1121" s="97" t="s">
        <v>1705</v>
      </c>
      <c r="P1121" s="97" t="s">
        <v>1479</v>
      </c>
      <c r="Q1121" s="97" t="s">
        <v>649</v>
      </c>
      <c r="R1121" s="124">
        <f t="shared" si="182"/>
        <v>0</v>
      </c>
      <c r="S1121" s="124">
        <f t="shared" si="183"/>
        <v>0</v>
      </c>
      <c r="T1121" s="124">
        <f t="shared" si="184"/>
        <v>0</v>
      </c>
      <c r="U1121" s="124">
        <f t="shared" si="185"/>
        <v>0</v>
      </c>
      <c r="V1121" s="124">
        <f t="shared" si="186"/>
        <v>0</v>
      </c>
      <c r="W1121" s="124">
        <f t="shared" si="187"/>
        <v>0</v>
      </c>
      <c r="X1121" s="124">
        <f t="shared" si="188"/>
        <v>0</v>
      </c>
      <c r="Y1121" s="124">
        <f t="shared" si="189"/>
        <v>0</v>
      </c>
      <c r="Z1121" s="124">
        <f t="shared" si="190"/>
        <v>0</v>
      </c>
      <c r="AA1121" s="124">
        <f t="shared" si="191"/>
        <v>0</v>
      </c>
      <c r="AB1121" s="124" t="str">
        <f t="shared" si="192"/>
        <v/>
      </c>
      <c r="AC1121" s="124" t="str">
        <f t="shared" si="193"/>
        <v/>
      </c>
      <c r="AD1121" s="124" t="str">
        <f t="shared" si="194"/>
        <v/>
      </c>
      <c r="AE1121" s="124" t="str">
        <f t="shared" si="195"/>
        <v/>
      </c>
      <c r="AF1121" s="97"/>
      <c r="AG1121" s="97"/>
      <c r="AH1121" s="97"/>
      <c r="AI1121" s="97"/>
      <c r="AJ1121" s="97"/>
      <c r="AK1121" s="97"/>
      <c r="AM1121" s="101">
        <v>1</v>
      </c>
    </row>
    <row r="1122" spans="1:39" ht="15.75" customHeight="1" x14ac:dyDescent="0.25">
      <c r="A1122" s="97" t="s">
        <v>219</v>
      </c>
      <c r="B1122" s="97" t="s">
        <v>1769</v>
      </c>
      <c r="C1122" s="97" t="s">
        <v>1707</v>
      </c>
      <c r="D1122" s="97" t="s">
        <v>265</v>
      </c>
      <c r="E1122" s="97" t="s">
        <v>266</v>
      </c>
      <c r="F1122" s="122">
        <v>1</v>
      </c>
      <c r="G1122" s="122">
        <v>3</v>
      </c>
      <c r="H1122" s="122">
        <v>0</v>
      </c>
      <c r="I1122" s="97" t="s">
        <v>1707</v>
      </c>
      <c r="J1122" s="97"/>
      <c r="K1122" s="97" t="s">
        <v>1708</v>
      </c>
      <c r="L1122" s="97"/>
      <c r="M1122" s="97" t="s">
        <v>1707</v>
      </c>
      <c r="N1122" s="97" t="s">
        <v>1709</v>
      </c>
      <c r="O1122" s="97" t="s">
        <v>1710</v>
      </c>
      <c r="P1122" s="97" t="s">
        <v>1711</v>
      </c>
      <c r="Q1122" s="97" t="s">
        <v>1712</v>
      </c>
      <c r="R1122" s="124">
        <f t="shared" si="182"/>
        <v>0</v>
      </c>
      <c r="S1122" s="124">
        <f t="shared" si="183"/>
        <v>0</v>
      </c>
      <c r="T1122" s="124">
        <f t="shared" si="184"/>
        <v>0</v>
      </c>
      <c r="U1122" s="124">
        <f t="shared" si="185"/>
        <v>0</v>
      </c>
      <c r="V1122" s="124">
        <f t="shared" si="186"/>
        <v>0</v>
      </c>
      <c r="W1122" s="124">
        <f t="shared" si="187"/>
        <v>0</v>
      </c>
      <c r="X1122" s="124">
        <f t="shared" si="188"/>
        <v>0</v>
      </c>
      <c r="Y1122" s="124">
        <f t="shared" si="189"/>
        <v>0</v>
      </c>
      <c r="Z1122" s="124">
        <f t="shared" si="190"/>
        <v>0</v>
      </c>
      <c r="AA1122" s="124">
        <f t="shared" si="191"/>
        <v>0</v>
      </c>
      <c r="AB1122" s="124" t="str">
        <f t="shared" si="192"/>
        <v/>
      </c>
      <c r="AC1122" s="124" t="str">
        <f t="shared" si="193"/>
        <v/>
      </c>
      <c r="AD1122" s="124" t="str">
        <f t="shared" si="194"/>
        <v/>
      </c>
      <c r="AE1122" s="124" t="str">
        <f t="shared" si="195"/>
        <v/>
      </c>
      <c r="AF1122" s="97"/>
      <c r="AG1122" s="97"/>
      <c r="AH1122" s="97"/>
      <c r="AI1122" s="97"/>
      <c r="AJ1122" s="97"/>
      <c r="AK1122" s="97"/>
      <c r="AM1122" s="101">
        <v>1</v>
      </c>
    </row>
    <row r="1123" spans="1:39" ht="15.75" customHeight="1" x14ac:dyDescent="0.25">
      <c r="A1123" s="97" t="s">
        <v>219</v>
      </c>
      <c r="B1123" s="97" t="s">
        <v>1770</v>
      </c>
      <c r="C1123" s="97" t="s">
        <v>1714</v>
      </c>
      <c r="D1123" s="97" t="s">
        <v>265</v>
      </c>
      <c r="E1123" s="97" t="s">
        <v>266</v>
      </c>
      <c r="F1123" s="122">
        <v>2</v>
      </c>
      <c r="G1123" s="122">
        <v>2</v>
      </c>
      <c r="H1123" s="122">
        <v>0</v>
      </c>
      <c r="I1123" s="97" t="s">
        <v>1714</v>
      </c>
      <c r="J1123" s="97"/>
      <c r="K1123" s="97" t="s">
        <v>1715</v>
      </c>
      <c r="L1123" s="97"/>
      <c r="M1123" s="97" t="s">
        <v>1714</v>
      </c>
      <c r="N1123" s="97" t="s">
        <v>1716</v>
      </c>
      <c r="O1123" s="97"/>
      <c r="P1123" s="97"/>
      <c r="Q1123" s="97"/>
      <c r="R1123" s="124">
        <f t="shared" si="182"/>
        <v>0</v>
      </c>
      <c r="S1123" s="124">
        <f t="shared" si="183"/>
        <v>0</v>
      </c>
      <c r="T1123" s="124">
        <f t="shared" si="184"/>
        <v>0</v>
      </c>
      <c r="U1123" s="124">
        <f t="shared" si="185"/>
        <v>0</v>
      </c>
      <c r="V1123" s="124">
        <f t="shared" si="186"/>
        <v>0</v>
      </c>
      <c r="W1123" s="124">
        <f t="shared" si="187"/>
        <v>0</v>
      </c>
      <c r="X1123" s="124">
        <f t="shared" si="188"/>
        <v>0</v>
      </c>
      <c r="Y1123" s="124">
        <f t="shared" si="189"/>
        <v>0</v>
      </c>
      <c r="Z1123" s="124">
        <f t="shared" si="190"/>
        <v>0</v>
      </c>
      <c r="AA1123" s="124">
        <f t="shared" si="191"/>
        <v>0</v>
      </c>
      <c r="AB1123" s="124" t="str">
        <f t="shared" si="192"/>
        <v/>
      </c>
      <c r="AC1123" s="124" t="str">
        <f t="shared" si="193"/>
        <v/>
      </c>
      <c r="AD1123" s="124" t="str">
        <f t="shared" si="194"/>
        <v/>
      </c>
      <c r="AE1123" s="124" t="str">
        <f t="shared" si="195"/>
        <v/>
      </c>
      <c r="AF1123" s="97"/>
      <c r="AG1123" s="97"/>
      <c r="AH1123" s="97"/>
      <c r="AI1123" s="97"/>
      <c r="AJ1123" s="97"/>
      <c r="AK1123" s="97"/>
      <c r="AM1123" s="101">
        <v>1</v>
      </c>
    </row>
    <row r="1124" spans="1:39" ht="15.75" customHeight="1" x14ac:dyDescent="0.25">
      <c r="A1124" s="97" t="s">
        <v>219</v>
      </c>
      <c r="B1124" s="97" t="s">
        <v>1771</v>
      </c>
      <c r="C1124" s="97" t="s">
        <v>1718</v>
      </c>
      <c r="D1124" s="97" t="s">
        <v>265</v>
      </c>
      <c r="E1124" s="97" t="s">
        <v>266</v>
      </c>
      <c r="F1124" s="122">
        <v>2</v>
      </c>
      <c r="G1124" s="122">
        <v>2</v>
      </c>
      <c r="H1124" s="122">
        <v>0</v>
      </c>
      <c r="I1124" s="97" t="s">
        <v>1718</v>
      </c>
      <c r="J1124" s="97"/>
      <c r="K1124" s="97" t="s">
        <v>1719</v>
      </c>
      <c r="L1124" s="97"/>
      <c r="M1124" s="97" t="s">
        <v>1718</v>
      </c>
      <c r="N1124" s="97" t="s">
        <v>1720</v>
      </c>
      <c r="O1124" s="97" t="s">
        <v>1709</v>
      </c>
      <c r="P1124" s="97" t="s">
        <v>1712</v>
      </c>
      <c r="Q1124" s="97"/>
      <c r="R1124" s="124">
        <f t="shared" si="182"/>
        <v>0</v>
      </c>
      <c r="S1124" s="124">
        <f t="shared" si="183"/>
        <v>0</v>
      </c>
      <c r="T1124" s="124">
        <f t="shared" si="184"/>
        <v>0</v>
      </c>
      <c r="U1124" s="124">
        <f t="shared" si="185"/>
        <v>0</v>
      </c>
      <c r="V1124" s="124">
        <f t="shared" si="186"/>
        <v>0</v>
      </c>
      <c r="W1124" s="124">
        <f t="shared" si="187"/>
        <v>0</v>
      </c>
      <c r="X1124" s="124">
        <f t="shared" si="188"/>
        <v>0</v>
      </c>
      <c r="Y1124" s="124">
        <f t="shared" si="189"/>
        <v>0</v>
      </c>
      <c r="Z1124" s="124">
        <f t="shared" si="190"/>
        <v>0</v>
      </c>
      <c r="AA1124" s="124">
        <f t="shared" si="191"/>
        <v>0</v>
      </c>
      <c r="AB1124" s="124" t="str">
        <f t="shared" si="192"/>
        <v/>
      </c>
      <c r="AC1124" s="124" t="str">
        <f t="shared" si="193"/>
        <v/>
      </c>
      <c r="AD1124" s="124" t="str">
        <f t="shared" si="194"/>
        <v/>
      </c>
      <c r="AE1124" s="124" t="str">
        <f t="shared" si="195"/>
        <v/>
      </c>
      <c r="AF1124" s="97"/>
      <c r="AG1124" s="97"/>
      <c r="AH1124" s="97"/>
      <c r="AI1124" s="97"/>
      <c r="AJ1124" s="97"/>
      <c r="AK1124" s="97"/>
      <c r="AM1124" s="101">
        <v>1</v>
      </c>
    </row>
    <row r="1125" spans="1:39" ht="15.75" customHeight="1" x14ac:dyDescent="0.25">
      <c r="A1125" s="97" t="s">
        <v>219</v>
      </c>
      <c r="B1125" s="97" t="s">
        <v>1772</v>
      </c>
      <c r="C1125" s="97" t="s">
        <v>1722</v>
      </c>
      <c r="D1125" s="97" t="s">
        <v>265</v>
      </c>
      <c r="E1125" s="97" t="s">
        <v>266</v>
      </c>
      <c r="F1125" s="122">
        <v>3</v>
      </c>
      <c r="G1125" s="122">
        <v>2</v>
      </c>
      <c r="H1125" s="122">
        <v>0</v>
      </c>
      <c r="I1125" s="97" t="s">
        <v>1722</v>
      </c>
      <c r="J1125" s="97"/>
      <c r="K1125" s="97" t="s">
        <v>1723</v>
      </c>
      <c r="L1125" s="97"/>
      <c r="M1125" s="97" t="s">
        <v>1722</v>
      </c>
      <c r="N1125" s="97" t="s">
        <v>1724</v>
      </c>
      <c r="O1125" s="97" t="s">
        <v>277</v>
      </c>
      <c r="P1125" s="97" t="s">
        <v>278</v>
      </c>
      <c r="Q1125" s="97" t="s">
        <v>1725</v>
      </c>
      <c r="R1125" s="124">
        <f t="shared" si="182"/>
        <v>0</v>
      </c>
      <c r="S1125" s="124">
        <f t="shared" si="183"/>
        <v>0</v>
      </c>
      <c r="T1125" s="124">
        <f t="shared" si="184"/>
        <v>1</v>
      </c>
      <c r="U1125" s="124">
        <f t="shared" si="185"/>
        <v>1</v>
      </c>
      <c r="V1125" s="124">
        <f t="shared" si="186"/>
        <v>0</v>
      </c>
      <c r="W1125" s="124">
        <f t="shared" si="187"/>
        <v>0</v>
      </c>
      <c r="X1125" s="124">
        <f t="shared" si="188"/>
        <v>0</v>
      </c>
      <c r="Y1125" s="124">
        <f t="shared" si="189"/>
        <v>0</v>
      </c>
      <c r="Z1125" s="124">
        <f t="shared" si="190"/>
        <v>0</v>
      </c>
      <c r="AA1125" s="124">
        <f t="shared" si="191"/>
        <v>0</v>
      </c>
      <c r="AB1125" s="124" t="str">
        <f t="shared" si="192"/>
        <v/>
      </c>
      <c r="AC1125" s="124" t="str">
        <f t="shared" si="193"/>
        <v/>
      </c>
      <c r="AD1125" s="124" t="str">
        <f t="shared" si="194"/>
        <v/>
      </c>
      <c r="AE1125" s="124" t="str">
        <f t="shared" si="195"/>
        <v/>
      </c>
      <c r="AF1125" s="97"/>
      <c r="AG1125" s="97"/>
      <c r="AH1125" s="97"/>
      <c r="AI1125" s="97"/>
      <c r="AJ1125" s="97"/>
      <c r="AK1125" s="97"/>
      <c r="AM1125" s="101">
        <v>1</v>
      </c>
    </row>
    <row r="1126" spans="1:39" ht="15.75" customHeight="1" x14ac:dyDescent="0.25">
      <c r="A1126" s="97" t="s">
        <v>219</v>
      </c>
      <c r="B1126" s="97" t="s">
        <v>1773</v>
      </c>
      <c r="C1126" s="97" t="s">
        <v>1727</v>
      </c>
      <c r="D1126" s="97" t="s">
        <v>301</v>
      </c>
      <c r="E1126" s="97" t="s">
        <v>266</v>
      </c>
      <c r="F1126" s="122">
        <v>1</v>
      </c>
      <c r="G1126" s="122">
        <v>0</v>
      </c>
      <c r="H1126" s="122">
        <v>3</v>
      </c>
      <c r="I1126" s="97"/>
      <c r="J1126" s="97" t="s">
        <v>1727</v>
      </c>
      <c r="K1126" s="97"/>
      <c r="L1126" s="97" t="s">
        <v>1728</v>
      </c>
      <c r="M1126" s="97" t="s">
        <v>1727</v>
      </c>
      <c r="N1126" s="97" t="s">
        <v>1499</v>
      </c>
      <c r="O1126" s="97" t="s">
        <v>1729</v>
      </c>
      <c r="P1126" s="97" t="s">
        <v>1710</v>
      </c>
      <c r="Q1126" s="97" t="s">
        <v>649</v>
      </c>
      <c r="R1126" s="124">
        <f t="shared" si="182"/>
        <v>0</v>
      </c>
      <c r="S1126" s="124">
        <f t="shared" si="183"/>
        <v>0</v>
      </c>
      <c r="T1126" s="124">
        <f t="shared" si="184"/>
        <v>0</v>
      </c>
      <c r="U1126" s="124">
        <f t="shared" si="185"/>
        <v>0</v>
      </c>
      <c r="V1126" s="124">
        <f t="shared" si="186"/>
        <v>0</v>
      </c>
      <c r="W1126" s="124">
        <f t="shared" si="187"/>
        <v>0</v>
      </c>
      <c r="X1126" s="124">
        <f t="shared" si="188"/>
        <v>0</v>
      </c>
      <c r="Y1126" s="124">
        <f t="shared" si="189"/>
        <v>0</v>
      </c>
      <c r="Z1126" s="124">
        <f t="shared" si="190"/>
        <v>0</v>
      </c>
      <c r="AA1126" s="124">
        <f t="shared" si="191"/>
        <v>0</v>
      </c>
      <c r="AB1126" s="124" t="str">
        <f t="shared" si="192"/>
        <v/>
      </c>
      <c r="AC1126" s="124" t="str">
        <f t="shared" si="193"/>
        <v/>
      </c>
      <c r="AD1126" s="124" t="str">
        <f t="shared" si="194"/>
        <v/>
      </c>
      <c r="AE1126" s="124" t="str">
        <f t="shared" si="195"/>
        <v/>
      </c>
      <c r="AF1126" s="97"/>
      <c r="AG1126" s="97"/>
      <c r="AH1126" s="97"/>
      <c r="AI1126" s="97"/>
      <c r="AJ1126" s="97"/>
      <c r="AK1126" s="97"/>
      <c r="AM1126" s="101">
        <v>1</v>
      </c>
    </row>
    <row r="1127" spans="1:39" ht="15.75" customHeight="1" x14ac:dyDescent="0.25">
      <c r="A1127" s="97" t="s">
        <v>219</v>
      </c>
      <c r="B1127" s="97" t="s">
        <v>1774</v>
      </c>
      <c r="C1127" s="97" t="s">
        <v>1731</v>
      </c>
      <c r="D1127" s="97" t="s">
        <v>301</v>
      </c>
      <c r="E1127" s="97" t="s">
        <v>266</v>
      </c>
      <c r="F1127" s="122">
        <v>1</v>
      </c>
      <c r="G1127" s="122">
        <v>0</v>
      </c>
      <c r="H1127" s="122">
        <v>3</v>
      </c>
      <c r="I1127" s="97"/>
      <c r="J1127" s="97" t="s">
        <v>1731</v>
      </c>
      <c r="K1127" s="97"/>
      <c r="L1127" s="97" t="s">
        <v>1732</v>
      </c>
      <c r="M1127" s="97" t="s">
        <v>1731</v>
      </c>
      <c r="N1127" s="97" t="s">
        <v>309</v>
      </c>
      <c r="O1127" s="97" t="s">
        <v>1709</v>
      </c>
      <c r="P1127" s="97" t="s">
        <v>1712</v>
      </c>
      <c r="Q1127" s="97"/>
      <c r="R1127" s="124">
        <f t="shared" si="182"/>
        <v>0</v>
      </c>
      <c r="S1127" s="124">
        <f t="shared" si="183"/>
        <v>0</v>
      </c>
      <c r="T1127" s="124">
        <f t="shared" si="184"/>
        <v>0</v>
      </c>
      <c r="U1127" s="124">
        <f t="shared" si="185"/>
        <v>0</v>
      </c>
      <c r="V1127" s="124">
        <f t="shared" si="186"/>
        <v>0</v>
      </c>
      <c r="W1127" s="124">
        <f t="shared" si="187"/>
        <v>0</v>
      </c>
      <c r="X1127" s="124">
        <f t="shared" si="188"/>
        <v>0</v>
      </c>
      <c r="Y1127" s="124">
        <f t="shared" si="189"/>
        <v>0</v>
      </c>
      <c r="Z1127" s="124">
        <f t="shared" si="190"/>
        <v>0</v>
      </c>
      <c r="AA1127" s="124">
        <f t="shared" si="191"/>
        <v>0</v>
      </c>
      <c r="AB1127" s="124" t="str">
        <f t="shared" si="192"/>
        <v/>
      </c>
      <c r="AC1127" s="124" t="str">
        <f t="shared" si="193"/>
        <v/>
      </c>
      <c r="AD1127" s="124" t="str">
        <f t="shared" si="194"/>
        <v/>
      </c>
      <c r="AE1127" s="124" t="str">
        <f t="shared" si="195"/>
        <v/>
      </c>
      <c r="AF1127" s="97"/>
      <c r="AG1127" s="97"/>
      <c r="AH1127" s="97"/>
      <c r="AI1127" s="97"/>
      <c r="AJ1127" s="97"/>
      <c r="AK1127" s="97"/>
      <c r="AM1127" s="101">
        <v>1</v>
      </c>
    </row>
    <row r="1128" spans="1:39" ht="15.75" customHeight="1" x14ac:dyDescent="0.25">
      <c r="A1128" s="97" t="s">
        <v>219</v>
      </c>
      <c r="B1128" s="97" t="s">
        <v>1775</v>
      </c>
      <c r="C1128" s="97" t="s">
        <v>1734</v>
      </c>
      <c r="D1128" s="97" t="s">
        <v>301</v>
      </c>
      <c r="E1128" s="97" t="s">
        <v>266</v>
      </c>
      <c r="F1128" s="122">
        <v>2</v>
      </c>
      <c r="G1128" s="122">
        <v>0</v>
      </c>
      <c r="H1128" s="122">
        <v>2</v>
      </c>
      <c r="I1128" s="97"/>
      <c r="J1128" s="97" t="s">
        <v>1734</v>
      </c>
      <c r="K1128" s="97"/>
      <c r="L1128" s="97" t="s">
        <v>1735</v>
      </c>
      <c r="M1128" s="97" t="s">
        <v>1734</v>
      </c>
      <c r="N1128" s="97" t="s">
        <v>1736</v>
      </c>
      <c r="O1128" s="97" t="s">
        <v>278</v>
      </c>
      <c r="P1128" s="97" t="s">
        <v>1737</v>
      </c>
      <c r="Q1128" s="97"/>
      <c r="R1128" s="124">
        <f t="shared" si="182"/>
        <v>0</v>
      </c>
      <c r="S1128" s="124">
        <f t="shared" si="183"/>
        <v>0</v>
      </c>
      <c r="T1128" s="124">
        <f t="shared" si="184"/>
        <v>0</v>
      </c>
      <c r="U1128" s="124">
        <f t="shared" si="185"/>
        <v>0</v>
      </c>
      <c r="V1128" s="124">
        <f t="shared" si="186"/>
        <v>0</v>
      </c>
      <c r="W1128" s="124">
        <f t="shared" si="187"/>
        <v>0</v>
      </c>
      <c r="X1128" s="124">
        <f t="shared" si="188"/>
        <v>0</v>
      </c>
      <c r="Y1128" s="124">
        <f t="shared" si="189"/>
        <v>0</v>
      </c>
      <c r="Z1128" s="124">
        <f t="shared" si="190"/>
        <v>0</v>
      </c>
      <c r="AA1128" s="124">
        <f t="shared" si="191"/>
        <v>0</v>
      </c>
      <c r="AB1128" s="124" t="str">
        <f t="shared" si="192"/>
        <v/>
      </c>
      <c r="AC1128" s="124" t="str">
        <f t="shared" si="193"/>
        <v/>
      </c>
      <c r="AD1128" s="124" t="str">
        <f t="shared" si="194"/>
        <v/>
      </c>
      <c r="AE1128" s="124" t="str">
        <f t="shared" si="195"/>
        <v/>
      </c>
      <c r="AF1128" s="97"/>
      <c r="AG1128" s="97"/>
      <c r="AH1128" s="97"/>
      <c r="AI1128" s="97"/>
      <c r="AJ1128" s="97"/>
      <c r="AK1128" s="97"/>
      <c r="AM1128" s="101">
        <v>1</v>
      </c>
    </row>
    <row r="1129" spans="1:39" ht="15.75" customHeight="1" x14ac:dyDescent="0.25">
      <c r="A1129" s="97" t="s">
        <v>219</v>
      </c>
      <c r="B1129" s="97" t="s">
        <v>1776</v>
      </c>
      <c r="C1129" s="97" t="s">
        <v>1739</v>
      </c>
      <c r="D1129" s="97" t="s">
        <v>301</v>
      </c>
      <c r="E1129" s="97" t="s">
        <v>266</v>
      </c>
      <c r="F1129" s="122">
        <v>2</v>
      </c>
      <c r="G1129" s="122">
        <v>0</v>
      </c>
      <c r="H1129" s="122">
        <v>2</v>
      </c>
      <c r="I1129" s="97"/>
      <c r="J1129" s="97" t="s">
        <v>1739</v>
      </c>
      <c r="K1129" s="97"/>
      <c r="L1129" s="97" t="s">
        <v>1740</v>
      </c>
      <c r="M1129" s="97" t="s">
        <v>1739</v>
      </c>
      <c r="N1129" s="97" t="s">
        <v>1720</v>
      </c>
      <c r="O1129" s="97" t="s">
        <v>1741</v>
      </c>
      <c r="P1129" s="97" t="s">
        <v>1742</v>
      </c>
      <c r="Q1129" s="97"/>
      <c r="R1129" s="124">
        <f t="shared" si="182"/>
        <v>0</v>
      </c>
      <c r="S1129" s="124">
        <f t="shared" si="183"/>
        <v>0</v>
      </c>
      <c r="T1129" s="124">
        <f t="shared" si="184"/>
        <v>0</v>
      </c>
      <c r="U1129" s="124">
        <f t="shared" si="185"/>
        <v>0</v>
      </c>
      <c r="V1129" s="124">
        <f t="shared" si="186"/>
        <v>0</v>
      </c>
      <c r="W1129" s="124">
        <f t="shared" si="187"/>
        <v>0</v>
      </c>
      <c r="X1129" s="124">
        <f t="shared" si="188"/>
        <v>0</v>
      </c>
      <c r="Y1129" s="124">
        <f t="shared" si="189"/>
        <v>0</v>
      </c>
      <c r="Z1129" s="124">
        <f t="shared" si="190"/>
        <v>0</v>
      </c>
      <c r="AA1129" s="124">
        <f t="shared" si="191"/>
        <v>0</v>
      </c>
      <c r="AB1129" s="124" t="str">
        <f t="shared" si="192"/>
        <v/>
      </c>
      <c r="AC1129" s="124" t="str">
        <f t="shared" si="193"/>
        <v/>
      </c>
      <c r="AD1129" s="124" t="str">
        <f t="shared" si="194"/>
        <v/>
      </c>
      <c r="AE1129" s="124" t="str">
        <f t="shared" si="195"/>
        <v/>
      </c>
      <c r="AF1129" s="97"/>
      <c r="AG1129" s="97"/>
      <c r="AH1129" s="97"/>
      <c r="AI1129" s="97"/>
      <c r="AJ1129" s="97"/>
      <c r="AK1129" s="97"/>
      <c r="AM1129" s="101">
        <v>1</v>
      </c>
    </row>
    <row r="1130" spans="1:39" ht="15.75" customHeight="1" x14ac:dyDescent="0.25">
      <c r="A1130" s="97" t="s">
        <v>219</v>
      </c>
      <c r="B1130" s="97" t="s">
        <v>1777</v>
      </c>
      <c r="C1130" s="97" t="s">
        <v>1744</v>
      </c>
      <c r="D1130" s="97" t="s">
        <v>301</v>
      </c>
      <c r="E1130" s="97" t="s">
        <v>266</v>
      </c>
      <c r="F1130" s="122">
        <v>3</v>
      </c>
      <c r="G1130" s="122">
        <v>0</v>
      </c>
      <c r="H1130" s="122">
        <v>2</v>
      </c>
      <c r="I1130" s="97"/>
      <c r="J1130" s="97" t="s">
        <v>1744</v>
      </c>
      <c r="K1130" s="97"/>
      <c r="L1130" s="97" t="s">
        <v>1745</v>
      </c>
      <c r="M1130" s="97" t="s">
        <v>1744</v>
      </c>
      <c r="N1130" s="97" t="s">
        <v>1746</v>
      </c>
      <c r="O1130" s="97" t="s">
        <v>1747</v>
      </c>
      <c r="P1130" s="97" t="s">
        <v>277</v>
      </c>
      <c r="Q1130" s="97" t="s">
        <v>278</v>
      </c>
      <c r="R1130" s="124">
        <f t="shared" si="182"/>
        <v>0</v>
      </c>
      <c r="S1130" s="124">
        <f t="shared" si="183"/>
        <v>0</v>
      </c>
      <c r="T1130" s="124">
        <f t="shared" si="184"/>
        <v>1</v>
      </c>
      <c r="U1130" s="124">
        <f t="shared" si="185"/>
        <v>1</v>
      </c>
      <c r="V1130" s="124">
        <f t="shared" si="186"/>
        <v>0</v>
      </c>
      <c r="W1130" s="124">
        <f t="shared" si="187"/>
        <v>0</v>
      </c>
      <c r="X1130" s="124">
        <f t="shared" si="188"/>
        <v>0</v>
      </c>
      <c r="Y1130" s="124">
        <f t="shared" si="189"/>
        <v>0</v>
      </c>
      <c r="Z1130" s="124">
        <f t="shared" si="190"/>
        <v>0</v>
      </c>
      <c r="AA1130" s="124">
        <f t="shared" si="191"/>
        <v>0</v>
      </c>
      <c r="AB1130" s="124" t="str">
        <f t="shared" si="192"/>
        <v/>
      </c>
      <c r="AC1130" s="124" t="str">
        <f t="shared" si="193"/>
        <v/>
      </c>
      <c r="AD1130" s="124" t="str">
        <f t="shared" si="194"/>
        <v/>
      </c>
      <c r="AE1130" s="124" t="str">
        <f t="shared" si="195"/>
        <v/>
      </c>
      <c r="AF1130" s="97"/>
      <c r="AG1130" s="97"/>
      <c r="AH1130" s="97"/>
      <c r="AI1130" s="97"/>
      <c r="AJ1130" s="97"/>
      <c r="AK1130" s="97"/>
      <c r="AM1130" s="101">
        <v>1</v>
      </c>
    </row>
    <row r="1131" spans="1:39" ht="15.75" customHeight="1" x14ac:dyDescent="0.25">
      <c r="A1131" s="97" t="s">
        <v>220</v>
      </c>
      <c r="B1131" s="97" t="s">
        <v>1778</v>
      </c>
      <c r="C1131" s="97" t="s">
        <v>1703</v>
      </c>
      <c r="D1131" s="97" t="s">
        <v>265</v>
      </c>
      <c r="E1131" s="97" t="s">
        <v>266</v>
      </c>
      <c r="F1131" s="122">
        <v>1</v>
      </c>
      <c r="G1131" s="122">
        <v>3</v>
      </c>
      <c r="H1131" s="122">
        <v>0</v>
      </c>
      <c r="I1131" s="97" t="s">
        <v>1703</v>
      </c>
      <c r="J1131" s="97"/>
      <c r="K1131" s="97" t="s">
        <v>1704</v>
      </c>
      <c r="L1131" s="97"/>
      <c r="M1131" s="97" t="s">
        <v>1703</v>
      </c>
      <c r="N1131" s="97" t="s">
        <v>1477</v>
      </c>
      <c r="O1131" s="97" t="s">
        <v>1705</v>
      </c>
      <c r="P1131" s="97" t="s">
        <v>1479</v>
      </c>
      <c r="Q1131" s="97" t="s">
        <v>649</v>
      </c>
      <c r="R1131" s="124">
        <f t="shared" si="182"/>
        <v>0</v>
      </c>
      <c r="S1131" s="124">
        <f t="shared" si="183"/>
        <v>0</v>
      </c>
      <c r="T1131" s="124">
        <f t="shared" si="184"/>
        <v>0</v>
      </c>
      <c r="U1131" s="124">
        <f t="shared" si="185"/>
        <v>0</v>
      </c>
      <c r="V1131" s="124">
        <f t="shared" si="186"/>
        <v>0</v>
      </c>
      <c r="W1131" s="124">
        <f t="shared" si="187"/>
        <v>0</v>
      </c>
      <c r="X1131" s="124">
        <f t="shared" si="188"/>
        <v>0</v>
      </c>
      <c r="Y1131" s="124">
        <f t="shared" si="189"/>
        <v>0</v>
      </c>
      <c r="Z1131" s="124">
        <f t="shared" si="190"/>
        <v>0</v>
      </c>
      <c r="AA1131" s="124">
        <f t="shared" si="191"/>
        <v>0</v>
      </c>
      <c r="AB1131" s="124" t="str">
        <f t="shared" si="192"/>
        <v/>
      </c>
      <c r="AC1131" s="124" t="str">
        <f t="shared" si="193"/>
        <v/>
      </c>
      <c r="AD1131" s="124" t="str">
        <f t="shared" si="194"/>
        <v/>
      </c>
      <c r="AE1131" s="124" t="str">
        <f t="shared" si="195"/>
        <v/>
      </c>
      <c r="AF1131" s="97"/>
      <c r="AG1131" s="97"/>
      <c r="AH1131" s="97"/>
      <c r="AI1131" s="97"/>
      <c r="AJ1131" s="97"/>
      <c r="AK1131" s="97"/>
      <c r="AM1131" s="101">
        <v>1</v>
      </c>
    </row>
    <row r="1132" spans="1:39" ht="15.75" customHeight="1" x14ac:dyDescent="0.25">
      <c r="A1132" s="97" t="s">
        <v>220</v>
      </c>
      <c r="B1132" s="97" t="s">
        <v>1779</v>
      </c>
      <c r="C1132" s="97" t="s">
        <v>1707</v>
      </c>
      <c r="D1132" s="97" t="s">
        <v>265</v>
      </c>
      <c r="E1132" s="97" t="s">
        <v>266</v>
      </c>
      <c r="F1132" s="122">
        <v>1</v>
      </c>
      <c r="G1132" s="122">
        <v>3</v>
      </c>
      <c r="H1132" s="122">
        <v>0</v>
      </c>
      <c r="I1132" s="97" t="s">
        <v>1707</v>
      </c>
      <c r="J1132" s="97"/>
      <c r="K1132" s="97" t="s">
        <v>1708</v>
      </c>
      <c r="L1132" s="97"/>
      <c r="M1132" s="97" t="s">
        <v>1707</v>
      </c>
      <c r="N1132" s="97" t="s">
        <v>1709</v>
      </c>
      <c r="O1132" s="97" t="s">
        <v>1710</v>
      </c>
      <c r="P1132" s="97" t="s">
        <v>1711</v>
      </c>
      <c r="Q1132" s="97" t="s">
        <v>1712</v>
      </c>
      <c r="R1132" s="124">
        <f t="shared" si="182"/>
        <v>0</v>
      </c>
      <c r="S1132" s="124">
        <f t="shared" si="183"/>
        <v>0</v>
      </c>
      <c r="T1132" s="124">
        <f t="shared" si="184"/>
        <v>0</v>
      </c>
      <c r="U1132" s="124">
        <f t="shared" si="185"/>
        <v>0</v>
      </c>
      <c r="V1132" s="124">
        <f t="shared" si="186"/>
        <v>0</v>
      </c>
      <c r="W1132" s="124">
        <f t="shared" si="187"/>
        <v>0</v>
      </c>
      <c r="X1132" s="124">
        <f t="shared" si="188"/>
        <v>0</v>
      </c>
      <c r="Y1132" s="124">
        <f t="shared" si="189"/>
        <v>0</v>
      </c>
      <c r="Z1132" s="124">
        <f t="shared" si="190"/>
        <v>0</v>
      </c>
      <c r="AA1132" s="124">
        <f t="shared" si="191"/>
        <v>0</v>
      </c>
      <c r="AB1132" s="124" t="str">
        <f t="shared" si="192"/>
        <v/>
      </c>
      <c r="AC1132" s="124" t="str">
        <f t="shared" si="193"/>
        <v/>
      </c>
      <c r="AD1132" s="124" t="str">
        <f t="shared" si="194"/>
        <v/>
      </c>
      <c r="AE1132" s="124" t="str">
        <f t="shared" si="195"/>
        <v/>
      </c>
      <c r="AF1132" s="97"/>
      <c r="AG1132" s="97"/>
      <c r="AH1132" s="97"/>
      <c r="AI1132" s="97"/>
      <c r="AJ1132" s="97"/>
      <c r="AK1132" s="97"/>
      <c r="AM1132" s="101">
        <v>1</v>
      </c>
    </row>
    <row r="1133" spans="1:39" ht="15.75" customHeight="1" x14ac:dyDescent="0.25">
      <c r="A1133" s="97" t="s">
        <v>220</v>
      </c>
      <c r="B1133" s="97" t="s">
        <v>1780</v>
      </c>
      <c r="C1133" s="97" t="s">
        <v>1714</v>
      </c>
      <c r="D1133" s="97" t="s">
        <v>265</v>
      </c>
      <c r="E1133" s="97" t="s">
        <v>266</v>
      </c>
      <c r="F1133" s="122">
        <v>2</v>
      </c>
      <c r="G1133" s="122">
        <v>2</v>
      </c>
      <c r="H1133" s="122">
        <v>0</v>
      </c>
      <c r="I1133" s="97" t="s">
        <v>1714</v>
      </c>
      <c r="J1133" s="97"/>
      <c r="K1133" s="97" t="s">
        <v>1715</v>
      </c>
      <c r="L1133" s="97"/>
      <c r="M1133" s="97" t="s">
        <v>1714</v>
      </c>
      <c r="N1133" s="97" t="s">
        <v>1716</v>
      </c>
      <c r="O1133" s="97"/>
      <c r="P1133" s="97"/>
      <c r="Q1133" s="97"/>
      <c r="R1133" s="124">
        <f t="shared" si="182"/>
        <v>0</v>
      </c>
      <c r="S1133" s="124">
        <f t="shared" si="183"/>
        <v>0</v>
      </c>
      <c r="T1133" s="124">
        <f t="shared" si="184"/>
        <v>0</v>
      </c>
      <c r="U1133" s="124">
        <f t="shared" si="185"/>
        <v>0</v>
      </c>
      <c r="V1133" s="124">
        <f t="shared" si="186"/>
        <v>0</v>
      </c>
      <c r="W1133" s="124">
        <f t="shared" si="187"/>
        <v>0</v>
      </c>
      <c r="X1133" s="124">
        <f t="shared" si="188"/>
        <v>0</v>
      </c>
      <c r="Y1133" s="124">
        <f t="shared" si="189"/>
        <v>0</v>
      </c>
      <c r="Z1133" s="124">
        <f t="shared" si="190"/>
        <v>0</v>
      </c>
      <c r="AA1133" s="124">
        <f t="shared" si="191"/>
        <v>0</v>
      </c>
      <c r="AB1133" s="124" t="str">
        <f t="shared" si="192"/>
        <v/>
      </c>
      <c r="AC1133" s="124" t="str">
        <f t="shared" si="193"/>
        <v/>
      </c>
      <c r="AD1133" s="124" t="str">
        <f t="shared" si="194"/>
        <v/>
      </c>
      <c r="AE1133" s="124" t="str">
        <f t="shared" si="195"/>
        <v/>
      </c>
      <c r="AF1133" s="97"/>
      <c r="AG1133" s="97"/>
      <c r="AH1133" s="97"/>
      <c r="AI1133" s="97"/>
      <c r="AJ1133" s="97"/>
      <c r="AK1133" s="97"/>
      <c r="AM1133" s="101">
        <v>1</v>
      </c>
    </row>
    <row r="1134" spans="1:39" ht="15.75" customHeight="1" x14ac:dyDescent="0.25">
      <c r="A1134" s="97" t="s">
        <v>220</v>
      </c>
      <c r="B1134" s="97" t="s">
        <v>1781</v>
      </c>
      <c r="C1134" s="97" t="s">
        <v>1718</v>
      </c>
      <c r="D1134" s="97" t="s">
        <v>265</v>
      </c>
      <c r="E1134" s="97" t="s">
        <v>266</v>
      </c>
      <c r="F1134" s="122">
        <v>2</v>
      </c>
      <c r="G1134" s="122">
        <v>2</v>
      </c>
      <c r="H1134" s="122">
        <v>0</v>
      </c>
      <c r="I1134" s="97" t="s">
        <v>1718</v>
      </c>
      <c r="J1134" s="97"/>
      <c r="K1134" s="97" t="s">
        <v>1719</v>
      </c>
      <c r="L1134" s="97"/>
      <c r="M1134" s="97" t="s">
        <v>1718</v>
      </c>
      <c r="N1134" s="97" t="s">
        <v>1720</v>
      </c>
      <c r="O1134" s="97" t="s">
        <v>1709</v>
      </c>
      <c r="P1134" s="97" t="s">
        <v>1712</v>
      </c>
      <c r="Q1134" s="97"/>
      <c r="R1134" s="124">
        <f t="shared" si="182"/>
        <v>0</v>
      </c>
      <c r="S1134" s="124">
        <f t="shared" si="183"/>
        <v>0</v>
      </c>
      <c r="T1134" s="124">
        <f t="shared" si="184"/>
        <v>0</v>
      </c>
      <c r="U1134" s="124">
        <f t="shared" si="185"/>
        <v>0</v>
      </c>
      <c r="V1134" s="124">
        <f t="shared" si="186"/>
        <v>0</v>
      </c>
      <c r="W1134" s="124">
        <f t="shared" si="187"/>
        <v>0</v>
      </c>
      <c r="X1134" s="124">
        <f t="shared" si="188"/>
        <v>0</v>
      </c>
      <c r="Y1134" s="124">
        <f t="shared" si="189"/>
        <v>0</v>
      </c>
      <c r="Z1134" s="124">
        <f t="shared" si="190"/>
        <v>0</v>
      </c>
      <c r="AA1134" s="124">
        <f t="shared" si="191"/>
        <v>0</v>
      </c>
      <c r="AB1134" s="124" t="str">
        <f t="shared" si="192"/>
        <v/>
      </c>
      <c r="AC1134" s="124" t="str">
        <f t="shared" si="193"/>
        <v/>
      </c>
      <c r="AD1134" s="124" t="str">
        <f t="shared" si="194"/>
        <v/>
      </c>
      <c r="AE1134" s="124" t="str">
        <f t="shared" si="195"/>
        <v/>
      </c>
      <c r="AF1134" s="97"/>
      <c r="AG1134" s="97"/>
      <c r="AH1134" s="97"/>
      <c r="AI1134" s="97"/>
      <c r="AJ1134" s="97"/>
      <c r="AK1134" s="97"/>
      <c r="AM1134" s="101">
        <v>1</v>
      </c>
    </row>
    <row r="1135" spans="1:39" ht="15.75" customHeight="1" x14ac:dyDescent="0.25">
      <c r="A1135" s="97" t="s">
        <v>220</v>
      </c>
      <c r="B1135" s="97" t="s">
        <v>1782</v>
      </c>
      <c r="C1135" s="97" t="s">
        <v>1722</v>
      </c>
      <c r="D1135" s="97" t="s">
        <v>265</v>
      </c>
      <c r="E1135" s="97" t="s">
        <v>266</v>
      </c>
      <c r="F1135" s="122">
        <v>3</v>
      </c>
      <c r="G1135" s="122">
        <v>2</v>
      </c>
      <c r="H1135" s="122">
        <v>0</v>
      </c>
      <c r="I1135" s="97" t="s">
        <v>1722</v>
      </c>
      <c r="J1135" s="97"/>
      <c r="K1135" s="97" t="s">
        <v>1723</v>
      </c>
      <c r="L1135" s="97"/>
      <c r="M1135" s="97" t="s">
        <v>1722</v>
      </c>
      <c r="N1135" s="97" t="s">
        <v>1724</v>
      </c>
      <c r="O1135" s="97" t="s">
        <v>277</v>
      </c>
      <c r="P1135" s="97" t="s">
        <v>278</v>
      </c>
      <c r="Q1135" s="97" t="s">
        <v>1725</v>
      </c>
      <c r="R1135" s="124">
        <f t="shared" si="182"/>
        <v>0</v>
      </c>
      <c r="S1135" s="124">
        <f t="shared" si="183"/>
        <v>0</v>
      </c>
      <c r="T1135" s="124">
        <f t="shared" si="184"/>
        <v>1</v>
      </c>
      <c r="U1135" s="124">
        <f t="shared" si="185"/>
        <v>1</v>
      </c>
      <c r="V1135" s="124">
        <f t="shared" si="186"/>
        <v>0</v>
      </c>
      <c r="W1135" s="124">
        <f t="shared" si="187"/>
        <v>0</v>
      </c>
      <c r="X1135" s="124">
        <f t="shared" si="188"/>
        <v>0</v>
      </c>
      <c r="Y1135" s="124">
        <f t="shared" si="189"/>
        <v>0</v>
      </c>
      <c r="Z1135" s="124">
        <f t="shared" si="190"/>
        <v>0</v>
      </c>
      <c r="AA1135" s="124">
        <f t="shared" si="191"/>
        <v>0</v>
      </c>
      <c r="AB1135" s="124" t="str">
        <f t="shared" si="192"/>
        <v/>
      </c>
      <c r="AC1135" s="124" t="str">
        <f t="shared" si="193"/>
        <v/>
      </c>
      <c r="AD1135" s="124" t="str">
        <f t="shared" si="194"/>
        <v/>
      </c>
      <c r="AE1135" s="124" t="str">
        <f t="shared" si="195"/>
        <v/>
      </c>
      <c r="AF1135" s="97"/>
      <c r="AG1135" s="97"/>
      <c r="AH1135" s="97"/>
      <c r="AI1135" s="97"/>
      <c r="AJ1135" s="97"/>
      <c r="AK1135" s="97"/>
      <c r="AM1135" s="101">
        <v>1</v>
      </c>
    </row>
    <row r="1136" spans="1:39" ht="15.75" customHeight="1" x14ac:dyDescent="0.25">
      <c r="A1136" s="97" t="s">
        <v>220</v>
      </c>
      <c r="B1136" s="97" t="s">
        <v>1783</v>
      </c>
      <c r="C1136" s="97" t="s">
        <v>1727</v>
      </c>
      <c r="D1136" s="97" t="s">
        <v>301</v>
      </c>
      <c r="E1136" s="97" t="s">
        <v>266</v>
      </c>
      <c r="F1136" s="122">
        <v>1</v>
      </c>
      <c r="G1136" s="122">
        <v>0</v>
      </c>
      <c r="H1136" s="122">
        <v>3</v>
      </c>
      <c r="I1136" s="97"/>
      <c r="J1136" s="97" t="s">
        <v>1727</v>
      </c>
      <c r="K1136" s="97"/>
      <c r="L1136" s="97" t="s">
        <v>1728</v>
      </c>
      <c r="M1136" s="97" t="s">
        <v>1727</v>
      </c>
      <c r="N1136" s="97" t="s">
        <v>1499</v>
      </c>
      <c r="O1136" s="97" t="s">
        <v>1729</v>
      </c>
      <c r="P1136" s="97" t="s">
        <v>1710</v>
      </c>
      <c r="Q1136" s="97" t="s">
        <v>649</v>
      </c>
      <c r="R1136" s="124">
        <f t="shared" si="182"/>
        <v>0</v>
      </c>
      <c r="S1136" s="124">
        <f t="shared" si="183"/>
        <v>0</v>
      </c>
      <c r="T1136" s="124">
        <f t="shared" si="184"/>
        <v>0</v>
      </c>
      <c r="U1136" s="124">
        <f t="shared" si="185"/>
        <v>0</v>
      </c>
      <c r="V1136" s="124">
        <f t="shared" si="186"/>
        <v>0</v>
      </c>
      <c r="W1136" s="124">
        <f t="shared" si="187"/>
        <v>0</v>
      </c>
      <c r="X1136" s="124">
        <f t="shared" si="188"/>
        <v>0</v>
      </c>
      <c r="Y1136" s="124">
        <f t="shared" si="189"/>
        <v>0</v>
      </c>
      <c r="Z1136" s="124">
        <f t="shared" si="190"/>
        <v>0</v>
      </c>
      <c r="AA1136" s="124">
        <f t="shared" si="191"/>
        <v>0</v>
      </c>
      <c r="AB1136" s="124" t="str">
        <f t="shared" si="192"/>
        <v/>
      </c>
      <c r="AC1136" s="124" t="str">
        <f t="shared" si="193"/>
        <v/>
      </c>
      <c r="AD1136" s="124" t="str">
        <f t="shared" si="194"/>
        <v/>
      </c>
      <c r="AE1136" s="124" t="str">
        <f t="shared" si="195"/>
        <v/>
      </c>
      <c r="AF1136" s="97"/>
      <c r="AG1136" s="97"/>
      <c r="AH1136" s="97"/>
      <c r="AI1136" s="97"/>
      <c r="AJ1136" s="97"/>
      <c r="AK1136" s="97"/>
      <c r="AM1136" s="101">
        <v>1</v>
      </c>
    </row>
    <row r="1137" spans="1:39" ht="15.75" customHeight="1" x14ac:dyDescent="0.25">
      <c r="A1137" s="97" t="s">
        <v>220</v>
      </c>
      <c r="B1137" s="97" t="s">
        <v>1784</v>
      </c>
      <c r="C1137" s="97" t="s">
        <v>1731</v>
      </c>
      <c r="D1137" s="97" t="s">
        <v>301</v>
      </c>
      <c r="E1137" s="97" t="s">
        <v>266</v>
      </c>
      <c r="F1137" s="122">
        <v>1</v>
      </c>
      <c r="G1137" s="122">
        <v>0</v>
      </c>
      <c r="H1137" s="122">
        <v>3</v>
      </c>
      <c r="I1137" s="97"/>
      <c r="J1137" s="97" t="s">
        <v>1731</v>
      </c>
      <c r="K1137" s="97"/>
      <c r="L1137" s="97" t="s">
        <v>1732</v>
      </c>
      <c r="M1137" s="97" t="s">
        <v>1731</v>
      </c>
      <c r="N1137" s="97" t="s">
        <v>309</v>
      </c>
      <c r="O1137" s="97" t="s">
        <v>1709</v>
      </c>
      <c r="P1137" s="97" t="s">
        <v>1712</v>
      </c>
      <c r="Q1137" s="97"/>
      <c r="R1137" s="124">
        <f t="shared" ref="R1137:R1200" si="196">IF($A1137="","",--AND($A1137=$B$4,$E1137="POS",OR($D1137="COMMUN",$D1137="PRO")))</f>
        <v>0</v>
      </c>
      <c r="S1137" s="124">
        <f t="shared" ref="S1137:S1200" si="197">IF($A1137="","",--AND($A1137=$B$4,$E1137="POS",OR($D1137="COMMUN",$D1137="CFA")))</f>
        <v>0</v>
      </c>
      <c r="T1137" s="124">
        <f t="shared" ref="T1137:T1200" si="198">IF($R1137="","",--OR(AND($M1137&lt;&gt;"",ISNUMBER(SEARCH(LOWER($M1137),LOWER($B$9)))),AND($N1137&lt;&gt;"",ISNUMBER(SEARCH(LOWER($N1137),LOWER($B$9)))),AND($O1137&lt;&gt;"",ISNUMBER(SEARCH(LOWER($O1137),LOWER($B$9)))),AND($P1137&lt;&gt;"",ISNUMBER(SEARCH(LOWER($P1137),LOWER($B$9)))),AND($Q1137&lt;&gt;"",ISNUMBER(SEARCH(LOWER($Q1137),LOWER($B$9))))))</f>
        <v>0</v>
      </c>
      <c r="U1137" s="124">
        <f t="shared" ref="U1137:U1200" si="199">IF($R1137="","",--OR(AND($M1137&lt;&gt;"",ISNUMBER(SEARCH(LOWER($M1137),LOWER($B$9&amp;" "&amp;$B$14)))),AND($N1137&lt;&gt;"",ISNUMBER(SEARCH(LOWER($N1137),LOWER($B$9&amp;" "&amp;$B$14)))),AND($O1137&lt;&gt;"",ISNUMBER(SEARCH(LOWER($O1137),LOWER($B$9&amp;" "&amp;$B$14)))),AND($P1137&lt;&gt;"",ISNUMBER(SEARCH(LOWER($P1137),LOWER($B$9&amp;" "&amp;$B$14)))),AND($Q1137&lt;&gt;"",ISNUMBER(SEARCH(LOWER($Q1137),LOWER($B$9&amp;" "&amp;$B$14))))))</f>
        <v>0</v>
      </c>
      <c r="V1137" s="124">
        <f t="shared" ref="V1137:V1200" si="200">IF($S1137="","",--OR(AND($M1137&lt;&gt;"",ISNUMBER(SEARCH(LOWER($M1137),LOWER($D$9)))),AND($N1137&lt;&gt;"",ISNUMBER(SEARCH(LOWER($N1137),LOWER($D$9)))),AND($O1137&lt;&gt;"",ISNUMBER(SEARCH(LOWER($O1137),LOWER($D$9)))),AND($P1137&lt;&gt;"",ISNUMBER(SEARCH(LOWER($P1137),LOWER($D$9)))),AND($Q1137&lt;&gt;"",ISNUMBER(SEARCH(LOWER($Q1137),LOWER($D$9))))))</f>
        <v>0</v>
      </c>
      <c r="W1137" s="124">
        <f t="shared" ref="W1137:W1200" si="201">IF($S1137="","",--OR(AND($M1137&lt;&gt;"",ISNUMBER(SEARCH(LOWER($M1137),LOWER($D$9&amp;" "&amp;$D$14)))),AND($N1137&lt;&gt;"",ISNUMBER(SEARCH(LOWER($N1137),LOWER($D$9&amp;" "&amp;$D$14)))),AND($O1137&lt;&gt;"",ISNUMBER(SEARCH(LOWER($O1137),LOWER($D$9&amp;" "&amp;$D$14)))),AND($P1137&lt;&gt;"",ISNUMBER(SEARCH(LOWER($P1137),LOWER($D$9&amp;" "&amp;$D$14)))),AND($Q1137&lt;&gt;"",ISNUMBER(SEARCH(LOWER($Q1137),LOWER($D$9&amp;" "&amp;$D$14))))))</f>
        <v>0</v>
      </c>
      <c r="X1137" s="124">
        <f t="shared" ref="X1137:X1200" si="202">IF($R1137="","",$R1137*$T1137*$G1137)</f>
        <v>0</v>
      </c>
      <c r="Y1137" s="124">
        <f t="shared" ref="Y1137:Y1200" si="203">IF($R1137="","",$R1137*$U1137*$G1137)</f>
        <v>0</v>
      </c>
      <c r="Z1137" s="124">
        <f t="shared" ref="Z1137:Z1200" si="204">IF($S1137="","",$S1137*$V1137*$H1137)</f>
        <v>0</v>
      </c>
      <c r="AA1137" s="124">
        <f t="shared" ref="AA1137:AA1200" si="205">IF($S1137="","",$S1137*$W1137*$H1137)</f>
        <v>0</v>
      </c>
      <c r="AB1137" s="124" t="str">
        <f t="shared" ref="AB1137:AB1200" si="206">IF(AND($R1137=1,$T1137=0),$F1137*10000+ROW(),"")</f>
        <v/>
      </c>
      <c r="AC1137" s="124" t="str">
        <f t="shared" ref="AC1137:AC1200" si="207">IF(AND($R1137=1,$U1137=0),$F1137*10000+ROW(),"")</f>
        <v/>
      </c>
      <c r="AD1137" s="124" t="str">
        <f t="shared" ref="AD1137:AD1200" si="208">IF(AND($S1137=1,$V1137=0),$F1137*10000+ROW(),"")</f>
        <v/>
      </c>
      <c r="AE1137" s="124" t="str">
        <f t="shared" ref="AE1137:AE1200" si="209">IF(AND($S1137=1,$W1137=0),$F1137*10000+ROW(),"")</f>
        <v/>
      </c>
      <c r="AF1137" s="97"/>
      <c r="AG1137" s="97"/>
      <c r="AH1137" s="97"/>
      <c r="AI1137" s="97"/>
      <c r="AJ1137" s="97"/>
      <c r="AK1137" s="97"/>
      <c r="AM1137" s="101">
        <v>1</v>
      </c>
    </row>
    <row r="1138" spans="1:39" ht="15.75" customHeight="1" x14ac:dyDescent="0.25">
      <c r="A1138" s="97" t="s">
        <v>220</v>
      </c>
      <c r="B1138" s="97" t="s">
        <v>1785</v>
      </c>
      <c r="C1138" s="97" t="s">
        <v>1734</v>
      </c>
      <c r="D1138" s="97" t="s">
        <v>301</v>
      </c>
      <c r="E1138" s="97" t="s">
        <v>266</v>
      </c>
      <c r="F1138" s="122">
        <v>2</v>
      </c>
      <c r="G1138" s="122">
        <v>0</v>
      </c>
      <c r="H1138" s="122">
        <v>2</v>
      </c>
      <c r="I1138" s="97"/>
      <c r="J1138" s="97" t="s">
        <v>1734</v>
      </c>
      <c r="K1138" s="97"/>
      <c r="L1138" s="97" t="s">
        <v>1735</v>
      </c>
      <c r="M1138" s="97" t="s">
        <v>1734</v>
      </c>
      <c r="N1138" s="97" t="s">
        <v>1736</v>
      </c>
      <c r="O1138" s="97" t="s">
        <v>278</v>
      </c>
      <c r="P1138" s="97" t="s">
        <v>1737</v>
      </c>
      <c r="Q1138" s="97"/>
      <c r="R1138" s="124">
        <f t="shared" si="196"/>
        <v>0</v>
      </c>
      <c r="S1138" s="124">
        <f t="shared" si="197"/>
        <v>0</v>
      </c>
      <c r="T1138" s="124">
        <f t="shared" si="198"/>
        <v>0</v>
      </c>
      <c r="U1138" s="124">
        <f t="shared" si="199"/>
        <v>0</v>
      </c>
      <c r="V1138" s="124">
        <f t="shared" si="200"/>
        <v>0</v>
      </c>
      <c r="W1138" s="124">
        <f t="shared" si="201"/>
        <v>0</v>
      </c>
      <c r="X1138" s="124">
        <f t="shared" si="202"/>
        <v>0</v>
      </c>
      <c r="Y1138" s="124">
        <f t="shared" si="203"/>
        <v>0</v>
      </c>
      <c r="Z1138" s="124">
        <f t="shared" si="204"/>
        <v>0</v>
      </c>
      <c r="AA1138" s="124">
        <f t="shared" si="205"/>
        <v>0</v>
      </c>
      <c r="AB1138" s="124" t="str">
        <f t="shared" si="206"/>
        <v/>
      </c>
      <c r="AC1138" s="124" t="str">
        <f t="shared" si="207"/>
        <v/>
      </c>
      <c r="AD1138" s="124" t="str">
        <f t="shared" si="208"/>
        <v/>
      </c>
      <c r="AE1138" s="124" t="str">
        <f t="shared" si="209"/>
        <v/>
      </c>
      <c r="AF1138" s="97"/>
      <c r="AG1138" s="97"/>
      <c r="AH1138" s="97"/>
      <c r="AI1138" s="97"/>
      <c r="AJ1138" s="97"/>
      <c r="AK1138" s="97"/>
      <c r="AM1138" s="101">
        <v>1</v>
      </c>
    </row>
    <row r="1139" spans="1:39" ht="15.75" customHeight="1" x14ac:dyDescent="0.25">
      <c r="A1139" s="97" t="s">
        <v>220</v>
      </c>
      <c r="B1139" s="97" t="s">
        <v>1786</v>
      </c>
      <c r="C1139" s="97" t="s">
        <v>1739</v>
      </c>
      <c r="D1139" s="97" t="s">
        <v>301</v>
      </c>
      <c r="E1139" s="97" t="s">
        <v>266</v>
      </c>
      <c r="F1139" s="122">
        <v>2</v>
      </c>
      <c r="G1139" s="122">
        <v>0</v>
      </c>
      <c r="H1139" s="122">
        <v>2</v>
      </c>
      <c r="I1139" s="97"/>
      <c r="J1139" s="97" t="s">
        <v>1739</v>
      </c>
      <c r="K1139" s="97"/>
      <c r="L1139" s="97" t="s">
        <v>1740</v>
      </c>
      <c r="M1139" s="97" t="s">
        <v>1739</v>
      </c>
      <c r="N1139" s="97" t="s">
        <v>1720</v>
      </c>
      <c r="O1139" s="97" t="s">
        <v>1741</v>
      </c>
      <c r="P1139" s="97" t="s">
        <v>1742</v>
      </c>
      <c r="Q1139" s="97"/>
      <c r="R1139" s="124">
        <f t="shared" si="196"/>
        <v>0</v>
      </c>
      <c r="S1139" s="124">
        <f t="shared" si="197"/>
        <v>0</v>
      </c>
      <c r="T1139" s="124">
        <f t="shared" si="198"/>
        <v>0</v>
      </c>
      <c r="U1139" s="124">
        <f t="shared" si="199"/>
        <v>0</v>
      </c>
      <c r="V1139" s="124">
        <f t="shared" si="200"/>
        <v>0</v>
      </c>
      <c r="W1139" s="124">
        <f t="shared" si="201"/>
        <v>0</v>
      </c>
      <c r="X1139" s="124">
        <f t="shared" si="202"/>
        <v>0</v>
      </c>
      <c r="Y1139" s="124">
        <f t="shared" si="203"/>
        <v>0</v>
      </c>
      <c r="Z1139" s="124">
        <f t="shared" si="204"/>
        <v>0</v>
      </c>
      <c r="AA1139" s="124">
        <f t="shared" si="205"/>
        <v>0</v>
      </c>
      <c r="AB1139" s="124" t="str">
        <f t="shared" si="206"/>
        <v/>
      </c>
      <c r="AC1139" s="124" t="str">
        <f t="shared" si="207"/>
        <v/>
      </c>
      <c r="AD1139" s="124" t="str">
        <f t="shared" si="208"/>
        <v/>
      </c>
      <c r="AE1139" s="124" t="str">
        <f t="shared" si="209"/>
        <v/>
      </c>
      <c r="AF1139" s="97"/>
      <c r="AG1139" s="97"/>
      <c r="AH1139" s="97"/>
      <c r="AI1139" s="97"/>
      <c r="AJ1139" s="97"/>
      <c r="AK1139" s="97"/>
      <c r="AM1139" s="101">
        <v>1</v>
      </c>
    </row>
    <row r="1140" spans="1:39" ht="15.75" customHeight="1" x14ac:dyDescent="0.25">
      <c r="A1140" s="97" t="s">
        <v>220</v>
      </c>
      <c r="B1140" s="97" t="s">
        <v>1787</v>
      </c>
      <c r="C1140" s="97" t="s">
        <v>1744</v>
      </c>
      <c r="D1140" s="97" t="s">
        <v>301</v>
      </c>
      <c r="E1140" s="97" t="s">
        <v>266</v>
      </c>
      <c r="F1140" s="122">
        <v>3</v>
      </c>
      <c r="G1140" s="122">
        <v>0</v>
      </c>
      <c r="H1140" s="122">
        <v>2</v>
      </c>
      <c r="I1140" s="97"/>
      <c r="J1140" s="97" t="s">
        <v>1744</v>
      </c>
      <c r="K1140" s="97"/>
      <c r="L1140" s="97" t="s">
        <v>1745</v>
      </c>
      <c r="M1140" s="97" t="s">
        <v>1744</v>
      </c>
      <c r="N1140" s="97" t="s">
        <v>1746</v>
      </c>
      <c r="O1140" s="97" t="s">
        <v>1747</v>
      </c>
      <c r="P1140" s="97" t="s">
        <v>277</v>
      </c>
      <c r="Q1140" s="97" t="s">
        <v>278</v>
      </c>
      <c r="R1140" s="124">
        <f t="shared" si="196"/>
        <v>0</v>
      </c>
      <c r="S1140" s="124">
        <f t="shared" si="197"/>
        <v>0</v>
      </c>
      <c r="T1140" s="124">
        <f t="shared" si="198"/>
        <v>1</v>
      </c>
      <c r="U1140" s="124">
        <f t="shared" si="199"/>
        <v>1</v>
      </c>
      <c r="V1140" s="124">
        <f t="shared" si="200"/>
        <v>0</v>
      </c>
      <c r="W1140" s="124">
        <f t="shared" si="201"/>
        <v>0</v>
      </c>
      <c r="X1140" s="124">
        <f t="shared" si="202"/>
        <v>0</v>
      </c>
      <c r="Y1140" s="124">
        <f t="shared" si="203"/>
        <v>0</v>
      </c>
      <c r="Z1140" s="124">
        <f t="shared" si="204"/>
        <v>0</v>
      </c>
      <c r="AA1140" s="124">
        <f t="shared" si="205"/>
        <v>0</v>
      </c>
      <c r="AB1140" s="124" t="str">
        <f t="shared" si="206"/>
        <v/>
      </c>
      <c r="AC1140" s="124" t="str">
        <f t="shared" si="207"/>
        <v/>
      </c>
      <c r="AD1140" s="124" t="str">
        <f t="shared" si="208"/>
        <v/>
      </c>
      <c r="AE1140" s="124" t="str">
        <f t="shared" si="209"/>
        <v/>
      </c>
      <c r="AF1140" s="97"/>
      <c r="AG1140" s="97"/>
      <c r="AH1140" s="97"/>
      <c r="AI1140" s="97"/>
      <c r="AJ1140" s="97"/>
      <c r="AK1140" s="97"/>
      <c r="AM1140" s="101">
        <v>1</v>
      </c>
    </row>
    <row r="1141" spans="1:39" ht="15.75" customHeight="1" x14ac:dyDescent="0.25">
      <c r="A1141" s="97" t="s">
        <v>221</v>
      </c>
      <c r="B1141" s="97" t="s">
        <v>1788</v>
      </c>
      <c r="C1141" s="97" t="s">
        <v>1789</v>
      </c>
      <c r="D1141" s="97" t="s">
        <v>265</v>
      </c>
      <c r="E1141" s="97" t="s">
        <v>266</v>
      </c>
      <c r="F1141" s="122">
        <v>1</v>
      </c>
      <c r="G1141" s="122">
        <v>3</v>
      </c>
      <c r="H1141" s="122">
        <v>0</v>
      </c>
      <c r="I1141" s="97" t="s">
        <v>1789</v>
      </c>
      <c r="J1141" s="97"/>
      <c r="K1141" s="97" t="s">
        <v>1790</v>
      </c>
      <c r="L1141" s="97"/>
      <c r="M1141" s="97" t="s">
        <v>1789</v>
      </c>
      <c r="N1141" s="97" t="s">
        <v>297</v>
      </c>
      <c r="O1141" s="97" t="s">
        <v>1791</v>
      </c>
      <c r="P1141" s="97" t="s">
        <v>1792</v>
      </c>
      <c r="Q1141" s="97" t="s">
        <v>1080</v>
      </c>
      <c r="R1141" s="124">
        <f t="shared" si="196"/>
        <v>0</v>
      </c>
      <c r="S1141" s="124">
        <f t="shared" si="197"/>
        <v>0</v>
      </c>
      <c r="T1141" s="124">
        <f t="shared" si="198"/>
        <v>0</v>
      </c>
      <c r="U1141" s="124">
        <f t="shared" si="199"/>
        <v>1</v>
      </c>
      <c r="V1141" s="124">
        <f t="shared" si="200"/>
        <v>0</v>
      </c>
      <c r="W1141" s="124">
        <f t="shared" si="201"/>
        <v>0</v>
      </c>
      <c r="X1141" s="124">
        <f t="shared" si="202"/>
        <v>0</v>
      </c>
      <c r="Y1141" s="124">
        <f t="shared" si="203"/>
        <v>0</v>
      </c>
      <c r="Z1141" s="124">
        <f t="shared" si="204"/>
        <v>0</v>
      </c>
      <c r="AA1141" s="124">
        <f t="shared" si="205"/>
        <v>0</v>
      </c>
      <c r="AB1141" s="124" t="str">
        <f t="shared" si="206"/>
        <v/>
      </c>
      <c r="AC1141" s="124" t="str">
        <f t="shared" si="207"/>
        <v/>
      </c>
      <c r="AD1141" s="124" t="str">
        <f t="shared" si="208"/>
        <v/>
      </c>
      <c r="AE1141" s="124" t="str">
        <f t="shared" si="209"/>
        <v/>
      </c>
      <c r="AF1141" s="97"/>
      <c r="AG1141" s="97"/>
      <c r="AH1141" s="97"/>
      <c r="AI1141" s="97"/>
      <c r="AJ1141" s="97"/>
      <c r="AK1141" s="97"/>
      <c r="AM1141" s="101">
        <v>1</v>
      </c>
    </row>
    <row r="1142" spans="1:39" ht="15.75" customHeight="1" x14ac:dyDescent="0.25">
      <c r="A1142" s="97" t="s">
        <v>221</v>
      </c>
      <c r="B1142" s="97" t="s">
        <v>1793</v>
      </c>
      <c r="C1142" s="97" t="s">
        <v>1794</v>
      </c>
      <c r="D1142" s="97" t="s">
        <v>265</v>
      </c>
      <c r="E1142" s="97" t="s">
        <v>266</v>
      </c>
      <c r="F1142" s="122">
        <v>1</v>
      </c>
      <c r="G1142" s="122">
        <v>3</v>
      </c>
      <c r="H1142" s="122">
        <v>0</v>
      </c>
      <c r="I1142" s="97" t="s">
        <v>1794</v>
      </c>
      <c r="J1142" s="97"/>
      <c r="K1142" s="97" t="s">
        <v>1795</v>
      </c>
      <c r="L1142" s="97"/>
      <c r="M1142" s="97" t="s">
        <v>1794</v>
      </c>
      <c r="N1142" s="97" t="s">
        <v>1796</v>
      </c>
      <c r="O1142" s="97" t="s">
        <v>1797</v>
      </c>
      <c r="P1142" s="97" t="s">
        <v>1798</v>
      </c>
      <c r="Q1142" s="97" t="s">
        <v>1303</v>
      </c>
      <c r="R1142" s="124">
        <f t="shared" si="196"/>
        <v>0</v>
      </c>
      <c r="S1142" s="124">
        <f t="shared" si="197"/>
        <v>0</v>
      </c>
      <c r="T1142" s="124">
        <f t="shared" si="198"/>
        <v>0</v>
      </c>
      <c r="U1142" s="124">
        <f t="shared" si="199"/>
        <v>1</v>
      </c>
      <c r="V1142" s="124">
        <f t="shared" si="200"/>
        <v>1</v>
      </c>
      <c r="W1142" s="124">
        <f t="shared" si="201"/>
        <v>1</v>
      </c>
      <c r="X1142" s="124">
        <f t="shared" si="202"/>
        <v>0</v>
      </c>
      <c r="Y1142" s="124">
        <f t="shared" si="203"/>
        <v>0</v>
      </c>
      <c r="Z1142" s="124">
        <f t="shared" si="204"/>
        <v>0</v>
      </c>
      <c r="AA1142" s="124">
        <f t="shared" si="205"/>
        <v>0</v>
      </c>
      <c r="AB1142" s="124" t="str">
        <f t="shared" si="206"/>
        <v/>
      </c>
      <c r="AC1142" s="124" t="str">
        <f t="shared" si="207"/>
        <v/>
      </c>
      <c r="AD1142" s="124" t="str">
        <f t="shared" si="208"/>
        <v/>
      </c>
      <c r="AE1142" s="124" t="str">
        <f t="shared" si="209"/>
        <v/>
      </c>
      <c r="AF1142" s="97"/>
      <c r="AG1142" s="97"/>
      <c r="AH1142" s="97"/>
      <c r="AI1142" s="97"/>
      <c r="AJ1142" s="97"/>
      <c r="AK1142" s="97"/>
      <c r="AM1142" s="101">
        <v>1</v>
      </c>
    </row>
    <row r="1143" spans="1:39" ht="15.75" customHeight="1" x14ac:dyDescent="0.25">
      <c r="A1143" s="97" t="s">
        <v>221</v>
      </c>
      <c r="B1143" s="97" t="s">
        <v>1799</v>
      </c>
      <c r="C1143" s="97" t="s">
        <v>1800</v>
      </c>
      <c r="D1143" s="97" t="s">
        <v>265</v>
      </c>
      <c r="E1143" s="97" t="s">
        <v>266</v>
      </c>
      <c r="F1143" s="122">
        <v>2</v>
      </c>
      <c r="G1143" s="122">
        <v>2</v>
      </c>
      <c r="H1143" s="122">
        <v>0</v>
      </c>
      <c r="I1143" s="97" t="s">
        <v>1800</v>
      </c>
      <c r="J1143" s="97"/>
      <c r="K1143" s="97" t="s">
        <v>1801</v>
      </c>
      <c r="L1143" s="97"/>
      <c r="M1143" s="97" t="s">
        <v>1800</v>
      </c>
      <c r="N1143" s="97" t="s">
        <v>1802</v>
      </c>
      <c r="O1143" s="97" t="s">
        <v>1803</v>
      </c>
      <c r="P1143" s="97"/>
      <c r="Q1143" s="97"/>
      <c r="R1143" s="124">
        <f t="shared" si="196"/>
        <v>0</v>
      </c>
      <c r="S1143" s="124">
        <f t="shared" si="197"/>
        <v>0</v>
      </c>
      <c r="T1143" s="124">
        <f t="shared" si="198"/>
        <v>0</v>
      </c>
      <c r="U1143" s="124">
        <f t="shared" si="199"/>
        <v>0</v>
      </c>
      <c r="V1143" s="124">
        <f t="shared" si="200"/>
        <v>0</v>
      </c>
      <c r="W1143" s="124">
        <f t="shared" si="201"/>
        <v>0</v>
      </c>
      <c r="X1143" s="124">
        <f t="shared" si="202"/>
        <v>0</v>
      </c>
      <c r="Y1143" s="124">
        <f t="shared" si="203"/>
        <v>0</v>
      </c>
      <c r="Z1143" s="124">
        <f t="shared" si="204"/>
        <v>0</v>
      </c>
      <c r="AA1143" s="124">
        <f t="shared" si="205"/>
        <v>0</v>
      </c>
      <c r="AB1143" s="124" t="str">
        <f t="shared" si="206"/>
        <v/>
      </c>
      <c r="AC1143" s="124" t="str">
        <f t="shared" si="207"/>
        <v/>
      </c>
      <c r="AD1143" s="124" t="str">
        <f t="shared" si="208"/>
        <v/>
      </c>
      <c r="AE1143" s="124" t="str">
        <f t="shared" si="209"/>
        <v/>
      </c>
      <c r="AF1143" s="97"/>
      <c r="AG1143" s="97"/>
      <c r="AH1143" s="97"/>
      <c r="AI1143" s="97"/>
      <c r="AJ1143" s="97"/>
      <c r="AK1143" s="97"/>
      <c r="AM1143" s="101">
        <v>1</v>
      </c>
    </row>
    <row r="1144" spans="1:39" ht="15.75" customHeight="1" x14ac:dyDescent="0.25">
      <c r="A1144" s="97" t="s">
        <v>221</v>
      </c>
      <c r="B1144" s="97" t="s">
        <v>1804</v>
      </c>
      <c r="C1144" s="97" t="s">
        <v>1805</v>
      </c>
      <c r="D1144" s="97" t="s">
        <v>265</v>
      </c>
      <c r="E1144" s="97" t="s">
        <v>266</v>
      </c>
      <c r="F1144" s="122">
        <v>2</v>
      </c>
      <c r="G1144" s="122">
        <v>2</v>
      </c>
      <c r="H1144" s="122">
        <v>0</v>
      </c>
      <c r="I1144" s="97" t="s">
        <v>1805</v>
      </c>
      <c r="J1144" s="97"/>
      <c r="K1144" s="97" t="s">
        <v>1806</v>
      </c>
      <c r="L1144" s="97"/>
      <c r="M1144" s="97" t="s">
        <v>1807</v>
      </c>
      <c r="N1144" s="97" t="s">
        <v>1808</v>
      </c>
      <c r="O1144" s="97" t="s">
        <v>1809</v>
      </c>
      <c r="P1144" s="97"/>
      <c r="Q1144" s="97"/>
      <c r="R1144" s="124">
        <f t="shared" si="196"/>
        <v>0</v>
      </c>
      <c r="S1144" s="124">
        <f t="shared" si="197"/>
        <v>0</v>
      </c>
      <c r="T1144" s="124">
        <f t="shared" si="198"/>
        <v>1</v>
      </c>
      <c r="U1144" s="124">
        <f t="shared" si="199"/>
        <v>1</v>
      </c>
      <c r="V1144" s="124">
        <f t="shared" si="200"/>
        <v>0</v>
      </c>
      <c r="W1144" s="124">
        <f t="shared" si="201"/>
        <v>0</v>
      </c>
      <c r="X1144" s="124">
        <f t="shared" si="202"/>
        <v>0</v>
      </c>
      <c r="Y1144" s="124">
        <f t="shared" si="203"/>
        <v>0</v>
      </c>
      <c r="Z1144" s="124">
        <f t="shared" si="204"/>
        <v>0</v>
      </c>
      <c r="AA1144" s="124">
        <f t="shared" si="205"/>
        <v>0</v>
      </c>
      <c r="AB1144" s="124" t="str">
        <f t="shared" si="206"/>
        <v/>
      </c>
      <c r="AC1144" s="124" t="str">
        <f t="shared" si="207"/>
        <v/>
      </c>
      <c r="AD1144" s="124" t="str">
        <f t="shared" si="208"/>
        <v/>
      </c>
      <c r="AE1144" s="124" t="str">
        <f t="shared" si="209"/>
        <v/>
      </c>
      <c r="AF1144" s="97"/>
      <c r="AG1144" s="97"/>
      <c r="AH1144" s="97"/>
      <c r="AI1144" s="97"/>
      <c r="AJ1144" s="97"/>
      <c r="AK1144" s="97"/>
      <c r="AM1144" s="101">
        <v>1</v>
      </c>
    </row>
    <row r="1145" spans="1:39" ht="15.75" customHeight="1" x14ac:dyDescent="0.25">
      <c r="A1145" s="97" t="s">
        <v>221</v>
      </c>
      <c r="B1145" s="97" t="s">
        <v>1810</v>
      </c>
      <c r="C1145" s="97" t="s">
        <v>1811</v>
      </c>
      <c r="D1145" s="97" t="s">
        <v>265</v>
      </c>
      <c r="E1145" s="97" t="s">
        <v>266</v>
      </c>
      <c r="F1145" s="122">
        <v>3</v>
      </c>
      <c r="G1145" s="122">
        <v>2</v>
      </c>
      <c r="H1145" s="122">
        <v>0</v>
      </c>
      <c r="I1145" s="97" t="s">
        <v>1811</v>
      </c>
      <c r="J1145" s="97"/>
      <c r="K1145" s="97" t="s">
        <v>1812</v>
      </c>
      <c r="L1145" s="97"/>
      <c r="M1145" s="97" t="s">
        <v>1811</v>
      </c>
      <c r="N1145" s="97" t="s">
        <v>277</v>
      </c>
      <c r="O1145" s="97" t="s">
        <v>278</v>
      </c>
      <c r="P1145" s="97" t="s">
        <v>932</v>
      </c>
      <c r="Q1145" s="97" t="s">
        <v>305</v>
      </c>
      <c r="R1145" s="124">
        <f t="shared" si="196"/>
        <v>0</v>
      </c>
      <c r="S1145" s="124">
        <f t="shared" si="197"/>
        <v>0</v>
      </c>
      <c r="T1145" s="124">
        <f t="shared" si="198"/>
        <v>1</v>
      </c>
      <c r="U1145" s="124">
        <f t="shared" si="199"/>
        <v>1</v>
      </c>
      <c r="V1145" s="124">
        <f t="shared" si="200"/>
        <v>0</v>
      </c>
      <c r="W1145" s="124">
        <f t="shared" si="201"/>
        <v>0</v>
      </c>
      <c r="X1145" s="124">
        <f t="shared" si="202"/>
        <v>0</v>
      </c>
      <c r="Y1145" s="124">
        <f t="shared" si="203"/>
        <v>0</v>
      </c>
      <c r="Z1145" s="124">
        <f t="shared" si="204"/>
        <v>0</v>
      </c>
      <c r="AA1145" s="124">
        <f t="shared" si="205"/>
        <v>0</v>
      </c>
      <c r="AB1145" s="124" t="str">
        <f t="shared" si="206"/>
        <v/>
      </c>
      <c r="AC1145" s="124" t="str">
        <f t="shared" si="207"/>
        <v/>
      </c>
      <c r="AD1145" s="124" t="str">
        <f t="shared" si="208"/>
        <v/>
      </c>
      <c r="AE1145" s="124" t="str">
        <f t="shared" si="209"/>
        <v/>
      </c>
      <c r="AF1145" s="97"/>
      <c r="AG1145" s="97"/>
      <c r="AH1145" s="97"/>
      <c r="AI1145" s="97"/>
      <c r="AJ1145" s="97"/>
      <c r="AK1145" s="97"/>
      <c r="AM1145" s="101">
        <v>1</v>
      </c>
    </row>
    <row r="1146" spans="1:39" ht="15.75" customHeight="1" x14ac:dyDescent="0.25">
      <c r="A1146" s="97" t="s">
        <v>221</v>
      </c>
      <c r="B1146" s="97" t="s">
        <v>1813</v>
      </c>
      <c r="C1146" s="97" t="s">
        <v>322</v>
      </c>
      <c r="D1146" s="97" t="s">
        <v>301</v>
      </c>
      <c r="E1146" s="97" t="s">
        <v>266</v>
      </c>
      <c r="F1146" s="122">
        <v>1</v>
      </c>
      <c r="G1146" s="122">
        <v>0</v>
      </c>
      <c r="H1146" s="122">
        <v>3</v>
      </c>
      <c r="I1146" s="97"/>
      <c r="J1146" s="97" t="s">
        <v>322</v>
      </c>
      <c r="K1146" s="97"/>
      <c r="L1146" s="97" t="s">
        <v>323</v>
      </c>
      <c r="M1146" s="97" t="s">
        <v>322</v>
      </c>
      <c r="N1146" s="97" t="s">
        <v>297</v>
      </c>
      <c r="O1146" s="97" t="s">
        <v>324</v>
      </c>
      <c r="P1146" s="97"/>
      <c r="Q1146" s="97"/>
      <c r="R1146" s="124">
        <f t="shared" si="196"/>
        <v>0</v>
      </c>
      <c r="S1146" s="124">
        <f t="shared" si="197"/>
        <v>0</v>
      </c>
      <c r="T1146" s="124">
        <f t="shared" si="198"/>
        <v>0</v>
      </c>
      <c r="U1146" s="124">
        <f t="shared" si="199"/>
        <v>1</v>
      </c>
      <c r="V1146" s="124">
        <f t="shared" si="200"/>
        <v>0</v>
      </c>
      <c r="W1146" s="124">
        <f t="shared" si="201"/>
        <v>0</v>
      </c>
      <c r="X1146" s="124">
        <f t="shared" si="202"/>
        <v>0</v>
      </c>
      <c r="Y1146" s="124">
        <f t="shared" si="203"/>
        <v>0</v>
      </c>
      <c r="Z1146" s="124">
        <f t="shared" si="204"/>
        <v>0</v>
      </c>
      <c r="AA1146" s="124">
        <f t="shared" si="205"/>
        <v>0</v>
      </c>
      <c r="AB1146" s="124" t="str">
        <f t="shared" si="206"/>
        <v/>
      </c>
      <c r="AC1146" s="124" t="str">
        <f t="shared" si="207"/>
        <v/>
      </c>
      <c r="AD1146" s="124" t="str">
        <f t="shared" si="208"/>
        <v/>
      </c>
      <c r="AE1146" s="124" t="str">
        <f t="shared" si="209"/>
        <v/>
      </c>
      <c r="AF1146" s="97"/>
      <c r="AG1146" s="97"/>
      <c r="AH1146" s="97"/>
      <c r="AI1146" s="97"/>
      <c r="AJ1146" s="97"/>
      <c r="AK1146" s="97"/>
      <c r="AM1146" s="101">
        <v>1</v>
      </c>
    </row>
    <row r="1147" spans="1:39" ht="15.75" customHeight="1" x14ac:dyDescent="0.25">
      <c r="A1147" s="97" t="s">
        <v>221</v>
      </c>
      <c r="B1147" s="97" t="s">
        <v>1814</v>
      </c>
      <c r="C1147" s="97" t="s">
        <v>1815</v>
      </c>
      <c r="D1147" s="97" t="s">
        <v>301</v>
      </c>
      <c r="E1147" s="97" t="s">
        <v>266</v>
      </c>
      <c r="F1147" s="122">
        <v>1</v>
      </c>
      <c r="G1147" s="122">
        <v>0</v>
      </c>
      <c r="H1147" s="122">
        <v>3</v>
      </c>
      <c r="I1147" s="97"/>
      <c r="J1147" s="97" t="s">
        <v>1815</v>
      </c>
      <c r="K1147" s="97"/>
      <c r="L1147" s="97" t="s">
        <v>1816</v>
      </c>
      <c r="M1147" s="97" t="s">
        <v>1815</v>
      </c>
      <c r="N1147" s="97" t="s">
        <v>1253</v>
      </c>
      <c r="O1147" s="97" t="s">
        <v>1094</v>
      </c>
      <c r="P1147" s="97" t="s">
        <v>1095</v>
      </c>
      <c r="Q1147" s="97" t="s">
        <v>304</v>
      </c>
      <c r="R1147" s="124">
        <f t="shared" si="196"/>
        <v>0</v>
      </c>
      <c r="S1147" s="124">
        <f t="shared" si="197"/>
        <v>0</v>
      </c>
      <c r="T1147" s="124">
        <f t="shared" si="198"/>
        <v>0</v>
      </c>
      <c r="U1147" s="124">
        <f t="shared" si="199"/>
        <v>0</v>
      </c>
      <c r="V1147" s="124">
        <f t="shared" si="200"/>
        <v>0</v>
      </c>
      <c r="W1147" s="124">
        <f t="shared" si="201"/>
        <v>0</v>
      </c>
      <c r="X1147" s="124">
        <f t="shared" si="202"/>
        <v>0</v>
      </c>
      <c r="Y1147" s="124">
        <f t="shared" si="203"/>
        <v>0</v>
      </c>
      <c r="Z1147" s="124">
        <f t="shared" si="204"/>
        <v>0</v>
      </c>
      <c r="AA1147" s="124">
        <f t="shared" si="205"/>
        <v>0</v>
      </c>
      <c r="AB1147" s="124" t="str">
        <f t="shared" si="206"/>
        <v/>
      </c>
      <c r="AC1147" s="124" t="str">
        <f t="shared" si="207"/>
        <v/>
      </c>
      <c r="AD1147" s="124" t="str">
        <f t="shared" si="208"/>
        <v/>
      </c>
      <c r="AE1147" s="124" t="str">
        <f t="shared" si="209"/>
        <v/>
      </c>
      <c r="AF1147" s="97"/>
      <c r="AG1147" s="97"/>
      <c r="AH1147" s="97"/>
      <c r="AI1147" s="97"/>
      <c r="AJ1147" s="97"/>
      <c r="AK1147" s="97"/>
      <c r="AM1147" s="101">
        <v>1</v>
      </c>
    </row>
    <row r="1148" spans="1:39" ht="15.75" customHeight="1" x14ac:dyDescent="0.25">
      <c r="A1148" s="97" t="s">
        <v>221</v>
      </c>
      <c r="B1148" s="97" t="s">
        <v>1817</v>
      </c>
      <c r="C1148" s="97" t="s">
        <v>1800</v>
      </c>
      <c r="D1148" s="97" t="s">
        <v>301</v>
      </c>
      <c r="E1148" s="97" t="s">
        <v>266</v>
      </c>
      <c r="F1148" s="122">
        <v>2</v>
      </c>
      <c r="G1148" s="122">
        <v>0</v>
      </c>
      <c r="H1148" s="122">
        <v>2</v>
      </c>
      <c r="I1148" s="97"/>
      <c r="J1148" s="97" t="s">
        <v>1800</v>
      </c>
      <c r="K1148" s="97"/>
      <c r="L1148" s="97" t="s">
        <v>1818</v>
      </c>
      <c r="M1148" s="97" t="s">
        <v>1800</v>
      </c>
      <c r="N1148" s="97" t="s">
        <v>1802</v>
      </c>
      <c r="O1148" s="97" t="s">
        <v>1803</v>
      </c>
      <c r="P1148" s="97"/>
      <c r="Q1148" s="97"/>
      <c r="R1148" s="124">
        <f t="shared" si="196"/>
        <v>0</v>
      </c>
      <c r="S1148" s="124">
        <f t="shared" si="197"/>
        <v>0</v>
      </c>
      <c r="T1148" s="124">
        <f t="shared" si="198"/>
        <v>0</v>
      </c>
      <c r="U1148" s="124">
        <f t="shared" si="199"/>
        <v>0</v>
      </c>
      <c r="V1148" s="124">
        <f t="shared" si="200"/>
        <v>0</v>
      </c>
      <c r="W1148" s="124">
        <f t="shared" si="201"/>
        <v>0</v>
      </c>
      <c r="X1148" s="124">
        <f t="shared" si="202"/>
        <v>0</v>
      </c>
      <c r="Y1148" s="124">
        <f t="shared" si="203"/>
        <v>0</v>
      </c>
      <c r="Z1148" s="124">
        <f t="shared" si="204"/>
        <v>0</v>
      </c>
      <c r="AA1148" s="124">
        <f t="shared" si="205"/>
        <v>0</v>
      </c>
      <c r="AB1148" s="124" t="str">
        <f t="shared" si="206"/>
        <v/>
      </c>
      <c r="AC1148" s="124" t="str">
        <f t="shared" si="207"/>
        <v/>
      </c>
      <c r="AD1148" s="124" t="str">
        <f t="shared" si="208"/>
        <v/>
      </c>
      <c r="AE1148" s="124" t="str">
        <f t="shared" si="209"/>
        <v/>
      </c>
      <c r="AF1148" s="97"/>
      <c r="AG1148" s="97"/>
      <c r="AH1148" s="97"/>
      <c r="AI1148" s="97"/>
      <c r="AJ1148" s="97"/>
      <c r="AK1148" s="97"/>
      <c r="AM1148" s="101">
        <v>1</v>
      </c>
    </row>
    <row r="1149" spans="1:39" ht="15.75" customHeight="1" x14ac:dyDescent="0.25">
      <c r="A1149" s="97" t="s">
        <v>221</v>
      </c>
      <c r="B1149" s="97" t="s">
        <v>1819</v>
      </c>
      <c r="C1149" s="97" t="s">
        <v>1820</v>
      </c>
      <c r="D1149" s="97" t="s">
        <v>301</v>
      </c>
      <c r="E1149" s="97" t="s">
        <v>266</v>
      </c>
      <c r="F1149" s="122">
        <v>2</v>
      </c>
      <c r="G1149" s="122">
        <v>0</v>
      </c>
      <c r="H1149" s="122">
        <v>2</v>
      </c>
      <c r="I1149" s="97"/>
      <c r="J1149" s="97" t="s">
        <v>1820</v>
      </c>
      <c r="K1149" s="97"/>
      <c r="L1149" s="97" t="s">
        <v>1821</v>
      </c>
      <c r="M1149" s="97" t="s">
        <v>1820</v>
      </c>
      <c r="N1149" s="97" t="s">
        <v>664</v>
      </c>
      <c r="O1149" s="97" t="s">
        <v>415</v>
      </c>
      <c r="P1149" s="97" t="s">
        <v>917</v>
      </c>
      <c r="Q1149" s="97" t="s">
        <v>918</v>
      </c>
      <c r="R1149" s="124">
        <f t="shared" si="196"/>
        <v>0</v>
      </c>
      <c r="S1149" s="124">
        <f t="shared" si="197"/>
        <v>0</v>
      </c>
      <c r="T1149" s="124">
        <f t="shared" si="198"/>
        <v>1</v>
      </c>
      <c r="U1149" s="124">
        <f t="shared" si="199"/>
        <v>1</v>
      </c>
      <c r="V1149" s="124">
        <f t="shared" si="200"/>
        <v>1</v>
      </c>
      <c r="W1149" s="124">
        <f t="shared" si="201"/>
        <v>1</v>
      </c>
      <c r="X1149" s="124">
        <f t="shared" si="202"/>
        <v>0</v>
      </c>
      <c r="Y1149" s="124">
        <f t="shared" si="203"/>
        <v>0</v>
      </c>
      <c r="Z1149" s="124">
        <f t="shared" si="204"/>
        <v>0</v>
      </c>
      <c r="AA1149" s="124">
        <f t="shared" si="205"/>
        <v>0</v>
      </c>
      <c r="AB1149" s="124" t="str">
        <f t="shared" si="206"/>
        <v/>
      </c>
      <c r="AC1149" s="124" t="str">
        <f t="shared" si="207"/>
        <v/>
      </c>
      <c r="AD1149" s="124" t="str">
        <f t="shared" si="208"/>
        <v/>
      </c>
      <c r="AE1149" s="124" t="str">
        <f t="shared" si="209"/>
        <v/>
      </c>
      <c r="AF1149" s="97"/>
      <c r="AG1149" s="97"/>
      <c r="AH1149" s="97"/>
      <c r="AI1149" s="97"/>
      <c r="AJ1149" s="97"/>
      <c r="AK1149" s="97"/>
      <c r="AM1149" s="101">
        <v>1</v>
      </c>
    </row>
    <row r="1150" spans="1:39" ht="15.75" customHeight="1" x14ac:dyDescent="0.25">
      <c r="A1150" s="97" t="s">
        <v>221</v>
      </c>
      <c r="B1150" s="97" t="s">
        <v>1822</v>
      </c>
      <c r="C1150" s="97" t="s">
        <v>1823</v>
      </c>
      <c r="D1150" s="97" t="s">
        <v>301</v>
      </c>
      <c r="E1150" s="97" t="s">
        <v>266</v>
      </c>
      <c r="F1150" s="122">
        <v>3</v>
      </c>
      <c r="G1150" s="122">
        <v>0</v>
      </c>
      <c r="H1150" s="122">
        <v>2</v>
      </c>
      <c r="I1150" s="97"/>
      <c r="J1150" s="97" t="s">
        <v>1823</v>
      </c>
      <c r="K1150" s="97"/>
      <c r="L1150" s="97" t="s">
        <v>1824</v>
      </c>
      <c r="M1150" s="97" t="s">
        <v>1823</v>
      </c>
      <c r="N1150" s="97" t="s">
        <v>284</v>
      </c>
      <c r="O1150" s="97" t="s">
        <v>1825</v>
      </c>
      <c r="P1150" s="97" t="s">
        <v>305</v>
      </c>
      <c r="Q1150" s="97" t="s">
        <v>1826</v>
      </c>
      <c r="R1150" s="124">
        <f t="shared" si="196"/>
        <v>0</v>
      </c>
      <c r="S1150" s="124">
        <f t="shared" si="197"/>
        <v>0</v>
      </c>
      <c r="T1150" s="124">
        <f t="shared" si="198"/>
        <v>0</v>
      </c>
      <c r="U1150" s="124">
        <f t="shared" si="199"/>
        <v>0</v>
      </c>
      <c r="V1150" s="124">
        <f t="shared" si="200"/>
        <v>0</v>
      </c>
      <c r="W1150" s="124">
        <f t="shared" si="201"/>
        <v>0</v>
      </c>
      <c r="X1150" s="124">
        <f t="shared" si="202"/>
        <v>0</v>
      </c>
      <c r="Y1150" s="124">
        <f t="shared" si="203"/>
        <v>0</v>
      </c>
      <c r="Z1150" s="124">
        <f t="shared" si="204"/>
        <v>0</v>
      </c>
      <c r="AA1150" s="124">
        <f t="shared" si="205"/>
        <v>0</v>
      </c>
      <c r="AB1150" s="124" t="str">
        <f t="shared" si="206"/>
        <v/>
      </c>
      <c r="AC1150" s="124" t="str">
        <f t="shared" si="207"/>
        <v/>
      </c>
      <c r="AD1150" s="124" t="str">
        <f t="shared" si="208"/>
        <v/>
      </c>
      <c r="AE1150" s="124" t="str">
        <f t="shared" si="209"/>
        <v/>
      </c>
      <c r="AF1150" s="97"/>
      <c r="AG1150" s="97"/>
      <c r="AH1150" s="97"/>
      <c r="AI1150" s="97"/>
      <c r="AJ1150" s="97"/>
      <c r="AK1150" s="97"/>
      <c r="AM1150" s="101">
        <v>1</v>
      </c>
    </row>
    <row r="1151" spans="1:39" ht="15.75" customHeight="1" x14ac:dyDescent="0.25">
      <c r="A1151" s="97" t="s">
        <v>223</v>
      </c>
      <c r="B1151" s="97" t="s">
        <v>1827</v>
      </c>
      <c r="C1151" s="97" t="s">
        <v>1789</v>
      </c>
      <c r="D1151" s="97" t="s">
        <v>265</v>
      </c>
      <c r="E1151" s="97" t="s">
        <v>266</v>
      </c>
      <c r="F1151" s="122">
        <v>1</v>
      </c>
      <c r="G1151" s="122">
        <v>3</v>
      </c>
      <c r="H1151" s="122">
        <v>0</v>
      </c>
      <c r="I1151" s="97" t="s">
        <v>1789</v>
      </c>
      <c r="J1151" s="97"/>
      <c r="K1151" s="97" t="s">
        <v>1790</v>
      </c>
      <c r="L1151" s="97"/>
      <c r="M1151" s="97" t="s">
        <v>1789</v>
      </c>
      <c r="N1151" s="97" t="s">
        <v>297</v>
      </c>
      <c r="O1151" s="97" t="s">
        <v>1791</v>
      </c>
      <c r="P1151" s="97" t="s">
        <v>1792</v>
      </c>
      <c r="Q1151" s="97" t="s">
        <v>1080</v>
      </c>
      <c r="R1151" s="124">
        <f t="shared" si="196"/>
        <v>0</v>
      </c>
      <c r="S1151" s="124">
        <f t="shared" si="197"/>
        <v>0</v>
      </c>
      <c r="T1151" s="124">
        <f t="shared" si="198"/>
        <v>0</v>
      </c>
      <c r="U1151" s="124">
        <f t="shared" si="199"/>
        <v>1</v>
      </c>
      <c r="V1151" s="124">
        <f t="shared" si="200"/>
        <v>0</v>
      </c>
      <c r="W1151" s="124">
        <f t="shared" si="201"/>
        <v>0</v>
      </c>
      <c r="X1151" s="124">
        <f t="shared" si="202"/>
        <v>0</v>
      </c>
      <c r="Y1151" s="124">
        <f t="shared" si="203"/>
        <v>0</v>
      </c>
      <c r="Z1151" s="124">
        <f t="shared" si="204"/>
        <v>0</v>
      </c>
      <c r="AA1151" s="124">
        <f t="shared" si="205"/>
        <v>0</v>
      </c>
      <c r="AB1151" s="124" t="str">
        <f t="shared" si="206"/>
        <v/>
      </c>
      <c r="AC1151" s="124" t="str">
        <f t="shared" si="207"/>
        <v/>
      </c>
      <c r="AD1151" s="124" t="str">
        <f t="shared" si="208"/>
        <v/>
      </c>
      <c r="AE1151" s="124" t="str">
        <f t="shared" si="209"/>
        <v/>
      </c>
      <c r="AF1151" s="97"/>
      <c r="AG1151" s="97"/>
      <c r="AH1151" s="97"/>
      <c r="AI1151" s="97"/>
      <c r="AJ1151" s="97"/>
      <c r="AK1151" s="97"/>
      <c r="AM1151" s="101">
        <v>1</v>
      </c>
    </row>
    <row r="1152" spans="1:39" ht="15.75" customHeight="1" x14ac:dyDescent="0.25">
      <c r="A1152" s="97" t="s">
        <v>223</v>
      </c>
      <c r="B1152" s="97" t="s">
        <v>1828</v>
      </c>
      <c r="C1152" s="97" t="s">
        <v>1794</v>
      </c>
      <c r="D1152" s="97" t="s">
        <v>265</v>
      </c>
      <c r="E1152" s="97" t="s">
        <v>266</v>
      </c>
      <c r="F1152" s="122">
        <v>1</v>
      </c>
      <c r="G1152" s="122">
        <v>3</v>
      </c>
      <c r="H1152" s="122">
        <v>0</v>
      </c>
      <c r="I1152" s="97" t="s">
        <v>1794</v>
      </c>
      <c r="J1152" s="97"/>
      <c r="K1152" s="97" t="s">
        <v>1795</v>
      </c>
      <c r="L1152" s="97"/>
      <c r="M1152" s="97" t="s">
        <v>1794</v>
      </c>
      <c r="N1152" s="97" t="s">
        <v>1796</v>
      </c>
      <c r="O1152" s="97" t="s">
        <v>1797</v>
      </c>
      <c r="P1152" s="97" t="s">
        <v>1798</v>
      </c>
      <c r="Q1152" s="97" t="s">
        <v>1303</v>
      </c>
      <c r="R1152" s="124">
        <f t="shared" si="196"/>
        <v>0</v>
      </c>
      <c r="S1152" s="124">
        <f t="shared" si="197"/>
        <v>0</v>
      </c>
      <c r="T1152" s="124">
        <f t="shared" si="198"/>
        <v>0</v>
      </c>
      <c r="U1152" s="124">
        <f t="shared" si="199"/>
        <v>1</v>
      </c>
      <c r="V1152" s="124">
        <f t="shared" si="200"/>
        <v>1</v>
      </c>
      <c r="W1152" s="124">
        <f t="shared" si="201"/>
        <v>1</v>
      </c>
      <c r="X1152" s="124">
        <f t="shared" si="202"/>
        <v>0</v>
      </c>
      <c r="Y1152" s="124">
        <f t="shared" si="203"/>
        <v>0</v>
      </c>
      <c r="Z1152" s="124">
        <f t="shared" si="204"/>
        <v>0</v>
      </c>
      <c r="AA1152" s="124">
        <f t="shared" si="205"/>
        <v>0</v>
      </c>
      <c r="AB1152" s="124" t="str">
        <f t="shared" si="206"/>
        <v/>
      </c>
      <c r="AC1152" s="124" t="str">
        <f t="shared" si="207"/>
        <v/>
      </c>
      <c r="AD1152" s="124" t="str">
        <f t="shared" si="208"/>
        <v/>
      </c>
      <c r="AE1152" s="124" t="str">
        <f t="shared" si="209"/>
        <v/>
      </c>
      <c r="AF1152" s="97"/>
      <c r="AG1152" s="97"/>
      <c r="AH1152" s="97"/>
      <c r="AI1152" s="97"/>
      <c r="AJ1152" s="97"/>
      <c r="AK1152" s="97"/>
      <c r="AM1152" s="101">
        <v>1</v>
      </c>
    </row>
    <row r="1153" spans="1:39" ht="15.75" customHeight="1" x14ac:dyDescent="0.25">
      <c r="A1153" s="97" t="s">
        <v>223</v>
      </c>
      <c r="B1153" s="97" t="s">
        <v>1829</v>
      </c>
      <c r="C1153" s="97" t="s">
        <v>1800</v>
      </c>
      <c r="D1153" s="97" t="s">
        <v>265</v>
      </c>
      <c r="E1153" s="97" t="s">
        <v>266</v>
      </c>
      <c r="F1153" s="122">
        <v>2</v>
      </c>
      <c r="G1153" s="122">
        <v>2</v>
      </c>
      <c r="H1153" s="122">
        <v>0</v>
      </c>
      <c r="I1153" s="97" t="s">
        <v>1800</v>
      </c>
      <c r="J1153" s="97"/>
      <c r="K1153" s="97" t="s">
        <v>1801</v>
      </c>
      <c r="L1153" s="97"/>
      <c r="M1153" s="97" t="s">
        <v>1800</v>
      </c>
      <c r="N1153" s="97" t="s">
        <v>1802</v>
      </c>
      <c r="O1153" s="97" t="s">
        <v>1803</v>
      </c>
      <c r="P1153" s="97"/>
      <c r="Q1153" s="97"/>
      <c r="R1153" s="124">
        <f t="shared" si="196"/>
        <v>0</v>
      </c>
      <c r="S1153" s="124">
        <f t="shared" si="197"/>
        <v>0</v>
      </c>
      <c r="T1153" s="124">
        <f t="shared" si="198"/>
        <v>0</v>
      </c>
      <c r="U1153" s="124">
        <f t="shared" si="199"/>
        <v>0</v>
      </c>
      <c r="V1153" s="124">
        <f t="shared" si="200"/>
        <v>0</v>
      </c>
      <c r="W1153" s="124">
        <f t="shared" si="201"/>
        <v>0</v>
      </c>
      <c r="X1153" s="124">
        <f t="shared" si="202"/>
        <v>0</v>
      </c>
      <c r="Y1153" s="124">
        <f t="shared" si="203"/>
        <v>0</v>
      </c>
      <c r="Z1153" s="124">
        <f t="shared" si="204"/>
        <v>0</v>
      </c>
      <c r="AA1153" s="124">
        <f t="shared" si="205"/>
        <v>0</v>
      </c>
      <c r="AB1153" s="124" t="str">
        <f t="shared" si="206"/>
        <v/>
      </c>
      <c r="AC1153" s="124" t="str">
        <f t="shared" si="207"/>
        <v/>
      </c>
      <c r="AD1153" s="124" t="str">
        <f t="shared" si="208"/>
        <v/>
      </c>
      <c r="AE1153" s="124" t="str">
        <f t="shared" si="209"/>
        <v/>
      </c>
      <c r="AF1153" s="97"/>
      <c r="AG1153" s="97"/>
      <c r="AH1153" s="97"/>
      <c r="AI1153" s="97"/>
      <c r="AJ1153" s="97"/>
      <c r="AK1153" s="97"/>
      <c r="AM1153" s="101">
        <v>1</v>
      </c>
    </row>
    <row r="1154" spans="1:39" ht="15.75" customHeight="1" x14ac:dyDescent="0.25">
      <c r="A1154" s="97" t="s">
        <v>223</v>
      </c>
      <c r="B1154" s="97" t="s">
        <v>1830</v>
      </c>
      <c r="C1154" s="97" t="s">
        <v>1805</v>
      </c>
      <c r="D1154" s="97" t="s">
        <v>265</v>
      </c>
      <c r="E1154" s="97" t="s">
        <v>266</v>
      </c>
      <c r="F1154" s="122">
        <v>2</v>
      </c>
      <c r="G1154" s="122">
        <v>2</v>
      </c>
      <c r="H1154" s="122">
        <v>0</v>
      </c>
      <c r="I1154" s="97" t="s">
        <v>1805</v>
      </c>
      <c r="J1154" s="97"/>
      <c r="K1154" s="97" t="s">
        <v>1806</v>
      </c>
      <c r="L1154" s="97"/>
      <c r="M1154" s="97" t="s">
        <v>1807</v>
      </c>
      <c r="N1154" s="97" t="s">
        <v>1808</v>
      </c>
      <c r="O1154" s="97" t="s">
        <v>1809</v>
      </c>
      <c r="P1154" s="97"/>
      <c r="Q1154" s="97"/>
      <c r="R1154" s="124">
        <f t="shared" si="196"/>
        <v>0</v>
      </c>
      <c r="S1154" s="124">
        <f t="shared" si="197"/>
        <v>0</v>
      </c>
      <c r="T1154" s="124">
        <f t="shared" si="198"/>
        <v>1</v>
      </c>
      <c r="U1154" s="124">
        <f t="shared" si="199"/>
        <v>1</v>
      </c>
      <c r="V1154" s="124">
        <f t="shared" si="200"/>
        <v>0</v>
      </c>
      <c r="W1154" s="124">
        <f t="shared" si="201"/>
        <v>0</v>
      </c>
      <c r="X1154" s="124">
        <f t="shared" si="202"/>
        <v>0</v>
      </c>
      <c r="Y1154" s="124">
        <f t="shared" si="203"/>
        <v>0</v>
      </c>
      <c r="Z1154" s="124">
        <f t="shared" si="204"/>
        <v>0</v>
      </c>
      <c r="AA1154" s="124">
        <f t="shared" si="205"/>
        <v>0</v>
      </c>
      <c r="AB1154" s="124" t="str">
        <f t="shared" si="206"/>
        <v/>
      </c>
      <c r="AC1154" s="124" t="str">
        <f t="shared" si="207"/>
        <v/>
      </c>
      <c r="AD1154" s="124" t="str">
        <f t="shared" si="208"/>
        <v/>
      </c>
      <c r="AE1154" s="124" t="str">
        <f t="shared" si="209"/>
        <v/>
      </c>
      <c r="AF1154" s="97"/>
      <c r="AG1154" s="97"/>
      <c r="AH1154" s="97"/>
      <c r="AI1154" s="97"/>
      <c r="AJ1154" s="97"/>
      <c r="AK1154" s="97"/>
      <c r="AM1154" s="101">
        <v>1</v>
      </c>
    </row>
    <row r="1155" spans="1:39" ht="15.75" customHeight="1" x14ac:dyDescent="0.25">
      <c r="A1155" s="97" t="s">
        <v>223</v>
      </c>
      <c r="B1155" s="97" t="s">
        <v>1831</v>
      </c>
      <c r="C1155" s="97" t="s">
        <v>1811</v>
      </c>
      <c r="D1155" s="97" t="s">
        <v>265</v>
      </c>
      <c r="E1155" s="97" t="s">
        <v>266</v>
      </c>
      <c r="F1155" s="122">
        <v>3</v>
      </c>
      <c r="G1155" s="122">
        <v>2</v>
      </c>
      <c r="H1155" s="122">
        <v>0</v>
      </c>
      <c r="I1155" s="97" t="s">
        <v>1811</v>
      </c>
      <c r="J1155" s="97"/>
      <c r="K1155" s="97" t="s">
        <v>1812</v>
      </c>
      <c r="L1155" s="97"/>
      <c r="M1155" s="97" t="s">
        <v>1811</v>
      </c>
      <c r="N1155" s="97" t="s">
        <v>277</v>
      </c>
      <c r="O1155" s="97" t="s">
        <v>278</v>
      </c>
      <c r="P1155" s="97" t="s">
        <v>932</v>
      </c>
      <c r="Q1155" s="97" t="s">
        <v>305</v>
      </c>
      <c r="R1155" s="124">
        <f t="shared" si="196"/>
        <v>0</v>
      </c>
      <c r="S1155" s="124">
        <f t="shared" si="197"/>
        <v>0</v>
      </c>
      <c r="T1155" s="124">
        <f t="shared" si="198"/>
        <v>1</v>
      </c>
      <c r="U1155" s="124">
        <f t="shared" si="199"/>
        <v>1</v>
      </c>
      <c r="V1155" s="124">
        <f t="shared" si="200"/>
        <v>0</v>
      </c>
      <c r="W1155" s="124">
        <f t="shared" si="201"/>
        <v>0</v>
      </c>
      <c r="X1155" s="124">
        <f t="shared" si="202"/>
        <v>0</v>
      </c>
      <c r="Y1155" s="124">
        <f t="shared" si="203"/>
        <v>0</v>
      </c>
      <c r="Z1155" s="124">
        <f t="shared" si="204"/>
        <v>0</v>
      </c>
      <c r="AA1155" s="124">
        <f t="shared" si="205"/>
        <v>0</v>
      </c>
      <c r="AB1155" s="124" t="str">
        <f t="shared" si="206"/>
        <v/>
      </c>
      <c r="AC1155" s="124" t="str">
        <f t="shared" si="207"/>
        <v/>
      </c>
      <c r="AD1155" s="124" t="str">
        <f t="shared" si="208"/>
        <v/>
      </c>
      <c r="AE1155" s="124" t="str">
        <f t="shared" si="209"/>
        <v/>
      </c>
      <c r="AF1155" s="97"/>
      <c r="AG1155" s="97"/>
      <c r="AH1155" s="97"/>
      <c r="AI1155" s="97"/>
      <c r="AJ1155" s="97"/>
      <c r="AK1155" s="97"/>
      <c r="AM1155" s="101">
        <v>1</v>
      </c>
    </row>
    <row r="1156" spans="1:39" ht="15.75" customHeight="1" x14ac:dyDescent="0.25">
      <c r="A1156" s="97" t="s">
        <v>223</v>
      </c>
      <c r="B1156" s="97" t="s">
        <v>1832</v>
      </c>
      <c r="C1156" s="97" t="s">
        <v>322</v>
      </c>
      <c r="D1156" s="97" t="s">
        <v>301</v>
      </c>
      <c r="E1156" s="97" t="s">
        <v>266</v>
      </c>
      <c r="F1156" s="122">
        <v>1</v>
      </c>
      <c r="G1156" s="122">
        <v>0</v>
      </c>
      <c r="H1156" s="122">
        <v>3</v>
      </c>
      <c r="I1156" s="97"/>
      <c r="J1156" s="97" t="s">
        <v>322</v>
      </c>
      <c r="K1156" s="97"/>
      <c r="L1156" s="97" t="s">
        <v>323</v>
      </c>
      <c r="M1156" s="97" t="s">
        <v>322</v>
      </c>
      <c r="N1156" s="97" t="s">
        <v>297</v>
      </c>
      <c r="O1156" s="97" t="s">
        <v>324</v>
      </c>
      <c r="P1156" s="97"/>
      <c r="Q1156" s="97"/>
      <c r="R1156" s="124">
        <f t="shared" si="196"/>
        <v>0</v>
      </c>
      <c r="S1156" s="124">
        <f t="shared" si="197"/>
        <v>0</v>
      </c>
      <c r="T1156" s="124">
        <f t="shared" si="198"/>
        <v>0</v>
      </c>
      <c r="U1156" s="124">
        <f t="shared" si="199"/>
        <v>1</v>
      </c>
      <c r="V1156" s="124">
        <f t="shared" si="200"/>
        <v>0</v>
      </c>
      <c r="W1156" s="124">
        <f t="shared" si="201"/>
        <v>0</v>
      </c>
      <c r="X1156" s="124">
        <f t="shared" si="202"/>
        <v>0</v>
      </c>
      <c r="Y1156" s="124">
        <f t="shared" si="203"/>
        <v>0</v>
      </c>
      <c r="Z1156" s="124">
        <f t="shared" si="204"/>
        <v>0</v>
      </c>
      <c r="AA1156" s="124">
        <f t="shared" si="205"/>
        <v>0</v>
      </c>
      <c r="AB1156" s="124" t="str">
        <f t="shared" si="206"/>
        <v/>
      </c>
      <c r="AC1156" s="124" t="str">
        <f t="shared" si="207"/>
        <v/>
      </c>
      <c r="AD1156" s="124" t="str">
        <f t="shared" si="208"/>
        <v/>
      </c>
      <c r="AE1156" s="124" t="str">
        <f t="shared" si="209"/>
        <v/>
      </c>
      <c r="AF1156" s="97"/>
      <c r="AG1156" s="97"/>
      <c r="AH1156" s="97"/>
      <c r="AI1156" s="97"/>
      <c r="AJ1156" s="97"/>
      <c r="AK1156" s="97"/>
      <c r="AM1156" s="101">
        <v>1</v>
      </c>
    </row>
    <row r="1157" spans="1:39" ht="15.75" customHeight="1" x14ac:dyDescent="0.25">
      <c r="A1157" s="97" t="s">
        <v>223</v>
      </c>
      <c r="B1157" s="97" t="s">
        <v>1833</v>
      </c>
      <c r="C1157" s="97" t="s">
        <v>1815</v>
      </c>
      <c r="D1157" s="97" t="s">
        <v>301</v>
      </c>
      <c r="E1157" s="97" t="s">
        <v>266</v>
      </c>
      <c r="F1157" s="122">
        <v>1</v>
      </c>
      <c r="G1157" s="122">
        <v>0</v>
      </c>
      <c r="H1157" s="122">
        <v>3</v>
      </c>
      <c r="I1157" s="97"/>
      <c r="J1157" s="97" t="s">
        <v>1815</v>
      </c>
      <c r="K1157" s="97"/>
      <c r="L1157" s="97" t="s">
        <v>1816</v>
      </c>
      <c r="M1157" s="97" t="s">
        <v>1815</v>
      </c>
      <c r="N1157" s="97" t="s">
        <v>1253</v>
      </c>
      <c r="O1157" s="97" t="s">
        <v>1094</v>
      </c>
      <c r="P1157" s="97" t="s">
        <v>1095</v>
      </c>
      <c r="Q1157" s="97" t="s">
        <v>304</v>
      </c>
      <c r="R1157" s="124">
        <f t="shared" si="196"/>
        <v>0</v>
      </c>
      <c r="S1157" s="124">
        <f t="shared" si="197"/>
        <v>0</v>
      </c>
      <c r="T1157" s="124">
        <f t="shared" si="198"/>
        <v>0</v>
      </c>
      <c r="U1157" s="124">
        <f t="shared" si="199"/>
        <v>0</v>
      </c>
      <c r="V1157" s="124">
        <f t="shared" si="200"/>
        <v>0</v>
      </c>
      <c r="W1157" s="124">
        <f t="shared" si="201"/>
        <v>0</v>
      </c>
      <c r="X1157" s="124">
        <f t="shared" si="202"/>
        <v>0</v>
      </c>
      <c r="Y1157" s="124">
        <f t="shared" si="203"/>
        <v>0</v>
      </c>
      <c r="Z1157" s="124">
        <f t="shared" si="204"/>
        <v>0</v>
      </c>
      <c r="AA1157" s="124">
        <f t="shared" si="205"/>
        <v>0</v>
      </c>
      <c r="AB1157" s="124" t="str">
        <f t="shared" si="206"/>
        <v/>
      </c>
      <c r="AC1157" s="124" t="str">
        <f t="shared" si="207"/>
        <v/>
      </c>
      <c r="AD1157" s="124" t="str">
        <f t="shared" si="208"/>
        <v/>
      </c>
      <c r="AE1157" s="124" t="str">
        <f t="shared" si="209"/>
        <v/>
      </c>
      <c r="AF1157" s="97"/>
      <c r="AG1157" s="97"/>
      <c r="AH1157" s="97"/>
      <c r="AI1157" s="97"/>
      <c r="AJ1157" s="97"/>
      <c r="AK1157" s="97"/>
      <c r="AM1157" s="101">
        <v>1</v>
      </c>
    </row>
    <row r="1158" spans="1:39" ht="15.75" customHeight="1" x14ac:dyDescent="0.25">
      <c r="A1158" s="97" t="s">
        <v>223</v>
      </c>
      <c r="B1158" s="97" t="s">
        <v>1834</v>
      </c>
      <c r="C1158" s="97" t="s">
        <v>1800</v>
      </c>
      <c r="D1158" s="97" t="s">
        <v>301</v>
      </c>
      <c r="E1158" s="97" t="s">
        <v>266</v>
      </c>
      <c r="F1158" s="122">
        <v>2</v>
      </c>
      <c r="G1158" s="122">
        <v>0</v>
      </c>
      <c r="H1158" s="122">
        <v>2</v>
      </c>
      <c r="I1158" s="97"/>
      <c r="J1158" s="97" t="s">
        <v>1800</v>
      </c>
      <c r="K1158" s="97"/>
      <c r="L1158" s="97" t="s">
        <v>1818</v>
      </c>
      <c r="M1158" s="97" t="s">
        <v>1800</v>
      </c>
      <c r="N1158" s="97" t="s">
        <v>1802</v>
      </c>
      <c r="O1158" s="97" t="s">
        <v>1803</v>
      </c>
      <c r="P1158" s="97"/>
      <c r="Q1158" s="97"/>
      <c r="R1158" s="124">
        <f t="shared" si="196"/>
        <v>0</v>
      </c>
      <c r="S1158" s="124">
        <f t="shared" si="197"/>
        <v>0</v>
      </c>
      <c r="T1158" s="124">
        <f t="shared" si="198"/>
        <v>0</v>
      </c>
      <c r="U1158" s="124">
        <f t="shared" si="199"/>
        <v>0</v>
      </c>
      <c r="V1158" s="124">
        <f t="shared" si="200"/>
        <v>0</v>
      </c>
      <c r="W1158" s="124">
        <f t="shared" si="201"/>
        <v>0</v>
      </c>
      <c r="X1158" s="124">
        <f t="shared" si="202"/>
        <v>0</v>
      </c>
      <c r="Y1158" s="124">
        <f t="shared" si="203"/>
        <v>0</v>
      </c>
      <c r="Z1158" s="124">
        <f t="shared" si="204"/>
        <v>0</v>
      </c>
      <c r="AA1158" s="124">
        <f t="shared" si="205"/>
        <v>0</v>
      </c>
      <c r="AB1158" s="124" t="str">
        <f t="shared" si="206"/>
        <v/>
      </c>
      <c r="AC1158" s="124" t="str">
        <f t="shared" si="207"/>
        <v/>
      </c>
      <c r="AD1158" s="124" t="str">
        <f t="shared" si="208"/>
        <v/>
      </c>
      <c r="AE1158" s="124" t="str">
        <f t="shared" si="209"/>
        <v/>
      </c>
      <c r="AF1158" s="97"/>
      <c r="AG1158" s="97"/>
      <c r="AH1158" s="97"/>
      <c r="AI1158" s="97"/>
      <c r="AJ1158" s="97"/>
      <c r="AK1158" s="97"/>
      <c r="AM1158" s="101">
        <v>1</v>
      </c>
    </row>
    <row r="1159" spans="1:39" ht="15.75" customHeight="1" x14ac:dyDescent="0.25">
      <c r="A1159" s="97" t="s">
        <v>223</v>
      </c>
      <c r="B1159" s="97" t="s">
        <v>1835</v>
      </c>
      <c r="C1159" s="97" t="s">
        <v>1820</v>
      </c>
      <c r="D1159" s="97" t="s">
        <v>301</v>
      </c>
      <c r="E1159" s="97" t="s">
        <v>266</v>
      </c>
      <c r="F1159" s="122">
        <v>2</v>
      </c>
      <c r="G1159" s="122">
        <v>0</v>
      </c>
      <c r="H1159" s="122">
        <v>2</v>
      </c>
      <c r="I1159" s="97"/>
      <c r="J1159" s="97" t="s">
        <v>1820</v>
      </c>
      <c r="K1159" s="97"/>
      <c r="L1159" s="97" t="s">
        <v>1821</v>
      </c>
      <c r="M1159" s="97" t="s">
        <v>1820</v>
      </c>
      <c r="N1159" s="97" t="s">
        <v>664</v>
      </c>
      <c r="O1159" s="97" t="s">
        <v>415</v>
      </c>
      <c r="P1159" s="97" t="s">
        <v>917</v>
      </c>
      <c r="Q1159" s="97" t="s">
        <v>918</v>
      </c>
      <c r="R1159" s="124">
        <f t="shared" si="196"/>
        <v>0</v>
      </c>
      <c r="S1159" s="124">
        <f t="shared" si="197"/>
        <v>0</v>
      </c>
      <c r="T1159" s="124">
        <f t="shared" si="198"/>
        <v>1</v>
      </c>
      <c r="U1159" s="124">
        <f t="shared" si="199"/>
        <v>1</v>
      </c>
      <c r="V1159" s="124">
        <f t="shared" si="200"/>
        <v>1</v>
      </c>
      <c r="W1159" s="124">
        <f t="shared" si="201"/>
        <v>1</v>
      </c>
      <c r="X1159" s="124">
        <f t="shared" si="202"/>
        <v>0</v>
      </c>
      <c r="Y1159" s="124">
        <f t="shared" si="203"/>
        <v>0</v>
      </c>
      <c r="Z1159" s="124">
        <f t="shared" si="204"/>
        <v>0</v>
      </c>
      <c r="AA1159" s="124">
        <f t="shared" si="205"/>
        <v>0</v>
      </c>
      <c r="AB1159" s="124" t="str">
        <f t="shared" si="206"/>
        <v/>
      </c>
      <c r="AC1159" s="124" t="str">
        <f t="shared" si="207"/>
        <v/>
      </c>
      <c r="AD1159" s="124" t="str">
        <f t="shared" si="208"/>
        <v/>
      </c>
      <c r="AE1159" s="124" t="str">
        <f t="shared" si="209"/>
        <v/>
      </c>
      <c r="AF1159" s="97"/>
      <c r="AG1159" s="97"/>
      <c r="AH1159" s="97"/>
      <c r="AI1159" s="97"/>
      <c r="AJ1159" s="97"/>
      <c r="AK1159" s="97"/>
      <c r="AM1159" s="101">
        <v>1</v>
      </c>
    </row>
    <row r="1160" spans="1:39" ht="15.75" customHeight="1" x14ac:dyDescent="0.25">
      <c r="A1160" s="97" t="s">
        <v>223</v>
      </c>
      <c r="B1160" s="97" t="s">
        <v>1836</v>
      </c>
      <c r="C1160" s="97" t="s">
        <v>1823</v>
      </c>
      <c r="D1160" s="97" t="s">
        <v>301</v>
      </c>
      <c r="E1160" s="97" t="s">
        <v>266</v>
      </c>
      <c r="F1160" s="122">
        <v>3</v>
      </c>
      <c r="G1160" s="122">
        <v>0</v>
      </c>
      <c r="H1160" s="122">
        <v>2</v>
      </c>
      <c r="I1160" s="97"/>
      <c r="J1160" s="97" t="s">
        <v>1823</v>
      </c>
      <c r="K1160" s="97"/>
      <c r="L1160" s="97" t="s">
        <v>1824</v>
      </c>
      <c r="M1160" s="97" t="s">
        <v>1823</v>
      </c>
      <c r="N1160" s="97" t="s">
        <v>284</v>
      </c>
      <c r="O1160" s="97" t="s">
        <v>1825</v>
      </c>
      <c r="P1160" s="97" t="s">
        <v>305</v>
      </c>
      <c r="Q1160" s="97" t="s">
        <v>1826</v>
      </c>
      <c r="R1160" s="124">
        <f t="shared" si="196"/>
        <v>0</v>
      </c>
      <c r="S1160" s="124">
        <f t="shared" si="197"/>
        <v>0</v>
      </c>
      <c r="T1160" s="124">
        <f t="shared" si="198"/>
        <v>0</v>
      </c>
      <c r="U1160" s="124">
        <f t="shared" si="199"/>
        <v>0</v>
      </c>
      <c r="V1160" s="124">
        <f t="shared" si="200"/>
        <v>0</v>
      </c>
      <c r="W1160" s="124">
        <f t="shared" si="201"/>
        <v>0</v>
      </c>
      <c r="X1160" s="124">
        <f t="shared" si="202"/>
        <v>0</v>
      </c>
      <c r="Y1160" s="124">
        <f t="shared" si="203"/>
        <v>0</v>
      </c>
      <c r="Z1160" s="124">
        <f t="shared" si="204"/>
        <v>0</v>
      </c>
      <c r="AA1160" s="124">
        <f t="shared" si="205"/>
        <v>0</v>
      </c>
      <c r="AB1160" s="124" t="str">
        <f t="shared" si="206"/>
        <v/>
      </c>
      <c r="AC1160" s="124" t="str">
        <f t="shared" si="207"/>
        <v/>
      </c>
      <c r="AD1160" s="124" t="str">
        <f t="shared" si="208"/>
        <v/>
      </c>
      <c r="AE1160" s="124" t="str">
        <f t="shared" si="209"/>
        <v/>
      </c>
      <c r="AF1160" s="97"/>
      <c r="AG1160" s="97"/>
      <c r="AH1160" s="97"/>
      <c r="AI1160" s="97"/>
      <c r="AJ1160" s="97"/>
      <c r="AK1160" s="97"/>
      <c r="AM1160" s="101">
        <v>1</v>
      </c>
    </row>
    <row r="1161" spans="1:39" ht="15.75" customHeight="1" x14ac:dyDescent="0.25">
      <c r="A1161" s="97" t="s">
        <v>224</v>
      </c>
      <c r="B1161" s="97" t="s">
        <v>1837</v>
      </c>
      <c r="C1161" s="97" t="s">
        <v>1789</v>
      </c>
      <c r="D1161" s="97" t="s">
        <v>265</v>
      </c>
      <c r="E1161" s="97" t="s">
        <v>266</v>
      </c>
      <c r="F1161" s="122">
        <v>1</v>
      </c>
      <c r="G1161" s="122">
        <v>3</v>
      </c>
      <c r="H1161" s="122">
        <v>0</v>
      </c>
      <c r="I1161" s="97" t="s">
        <v>1789</v>
      </c>
      <c r="J1161" s="97"/>
      <c r="K1161" s="97" t="s">
        <v>1790</v>
      </c>
      <c r="L1161" s="97"/>
      <c r="M1161" s="97" t="s">
        <v>1789</v>
      </c>
      <c r="N1161" s="97" t="s">
        <v>297</v>
      </c>
      <c r="O1161" s="97" t="s">
        <v>1791</v>
      </c>
      <c r="P1161" s="97" t="s">
        <v>1792</v>
      </c>
      <c r="Q1161" s="97" t="s">
        <v>1080</v>
      </c>
      <c r="R1161" s="124">
        <f t="shared" si="196"/>
        <v>0</v>
      </c>
      <c r="S1161" s="124">
        <f t="shared" si="197"/>
        <v>0</v>
      </c>
      <c r="T1161" s="124">
        <f t="shared" si="198"/>
        <v>0</v>
      </c>
      <c r="U1161" s="124">
        <f t="shared" si="199"/>
        <v>1</v>
      </c>
      <c r="V1161" s="124">
        <f t="shared" si="200"/>
        <v>0</v>
      </c>
      <c r="W1161" s="124">
        <f t="shared" si="201"/>
        <v>0</v>
      </c>
      <c r="X1161" s="124">
        <f t="shared" si="202"/>
        <v>0</v>
      </c>
      <c r="Y1161" s="124">
        <f t="shared" si="203"/>
        <v>0</v>
      </c>
      <c r="Z1161" s="124">
        <f t="shared" si="204"/>
        <v>0</v>
      </c>
      <c r="AA1161" s="124">
        <f t="shared" si="205"/>
        <v>0</v>
      </c>
      <c r="AB1161" s="124" t="str">
        <f t="shared" si="206"/>
        <v/>
      </c>
      <c r="AC1161" s="124" t="str">
        <f t="shared" si="207"/>
        <v/>
      </c>
      <c r="AD1161" s="124" t="str">
        <f t="shared" si="208"/>
        <v/>
      </c>
      <c r="AE1161" s="124" t="str">
        <f t="shared" si="209"/>
        <v/>
      </c>
      <c r="AF1161" s="97"/>
      <c r="AG1161" s="97"/>
      <c r="AH1161" s="97"/>
      <c r="AI1161" s="97"/>
      <c r="AJ1161" s="97"/>
      <c r="AK1161" s="97"/>
      <c r="AM1161" s="101">
        <v>1</v>
      </c>
    </row>
    <row r="1162" spans="1:39" ht="15.75" customHeight="1" x14ac:dyDescent="0.25">
      <c r="A1162" s="97" t="s">
        <v>224</v>
      </c>
      <c r="B1162" s="97" t="s">
        <v>1838</v>
      </c>
      <c r="C1162" s="97" t="s">
        <v>1794</v>
      </c>
      <c r="D1162" s="97" t="s">
        <v>265</v>
      </c>
      <c r="E1162" s="97" t="s">
        <v>266</v>
      </c>
      <c r="F1162" s="122">
        <v>1</v>
      </c>
      <c r="G1162" s="122">
        <v>3</v>
      </c>
      <c r="H1162" s="122">
        <v>0</v>
      </c>
      <c r="I1162" s="97" t="s">
        <v>1794</v>
      </c>
      <c r="J1162" s="97"/>
      <c r="K1162" s="97" t="s">
        <v>1795</v>
      </c>
      <c r="L1162" s="97"/>
      <c r="M1162" s="97" t="s">
        <v>1794</v>
      </c>
      <c r="N1162" s="97" t="s">
        <v>1796</v>
      </c>
      <c r="O1162" s="97" t="s">
        <v>1797</v>
      </c>
      <c r="P1162" s="97" t="s">
        <v>1798</v>
      </c>
      <c r="Q1162" s="97" t="s">
        <v>1303</v>
      </c>
      <c r="R1162" s="124">
        <f t="shared" si="196"/>
        <v>0</v>
      </c>
      <c r="S1162" s="124">
        <f t="shared" si="197"/>
        <v>0</v>
      </c>
      <c r="T1162" s="124">
        <f t="shared" si="198"/>
        <v>0</v>
      </c>
      <c r="U1162" s="124">
        <f t="shared" si="199"/>
        <v>1</v>
      </c>
      <c r="V1162" s="124">
        <f t="shared" si="200"/>
        <v>1</v>
      </c>
      <c r="W1162" s="124">
        <f t="shared" si="201"/>
        <v>1</v>
      </c>
      <c r="X1162" s="124">
        <f t="shared" si="202"/>
        <v>0</v>
      </c>
      <c r="Y1162" s="124">
        <f t="shared" si="203"/>
        <v>0</v>
      </c>
      <c r="Z1162" s="124">
        <f t="shared" si="204"/>
        <v>0</v>
      </c>
      <c r="AA1162" s="124">
        <f t="shared" si="205"/>
        <v>0</v>
      </c>
      <c r="AB1162" s="124" t="str">
        <f t="shared" si="206"/>
        <v/>
      </c>
      <c r="AC1162" s="124" t="str">
        <f t="shared" si="207"/>
        <v/>
      </c>
      <c r="AD1162" s="124" t="str">
        <f t="shared" si="208"/>
        <v/>
      </c>
      <c r="AE1162" s="124" t="str">
        <f t="shared" si="209"/>
        <v/>
      </c>
      <c r="AF1162" s="97"/>
      <c r="AG1162" s="97"/>
      <c r="AH1162" s="97"/>
      <c r="AI1162" s="97"/>
      <c r="AJ1162" s="97"/>
      <c r="AK1162" s="97"/>
      <c r="AM1162" s="101">
        <v>1</v>
      </c>
    </row>
    <row r="1163" spans="1:39" ht="15.75" customHeight="1" x14ac:dyDescent="0.25">
      <c r="A1163" s="97" t="s">
        <v>224</v>
      </c>
      <c r="B1163" s="97" t="s">
        <v>1839</v>
      </c>
      <c r="C1163" s="97" t="s">
        <v>1800</v>
      </c>
      <c r="D1163" s="97" t="s">
        <v>265</v>
      </c>
      <c r="E1163" s="97" t="s">
        <v>266</v>
      </c>
      <c r="F1163" s="122">
        <v>2</v>
      </c>
      <c r="G1163" s="122">
        <v>2</v>
      </c>
      <c r="H1163" s="122">
        <v>0</v>
      </c>
      <c r="I1163" s="97" t="s">
        <v>1800</v>
      </c>
      <c r="J1163" s="97"/>
      <c r="K1163" s="97" t="s">
        <v>1801</v>
      </c>
      <c r="L1163" s="97"/>
      <c r="M1163" s="97" t="s">
        <v>1800</v>
      </c>
      <c r="N1163" s="97" t="s">
        <v>1802</v>
      </c>
      <c r="O1163" s="97" t="s">
        <v>1803</v>
      </c>
      <c r="P1163" s="97"/>
      <c r="Q1163" s="97"/>
      <c r="R1163" s="124">
        <f t="shared" si="196"/>
        <v>0</v>
      </c>
      <c r="S1163" s="124">
        <f t="shared" si="197"/>
        <v>0</v>
      </c>
      <c r="T1163" s="124">
        <f t="shared" si="198"/>
        <v>0</v>
      </c>
      <c r="U1163" s="124">
        <f t="shared" si="199"/>
        <v>0</v>
      </c>
      <c r="V1163" s="124">
        <f t="shared" si="200"/>
        <v>0</v>
      </c>
      <c r="W1163" s="124">
        <f t="shared" si="201"/>
        <v>0</v>
      </c>
      <c r="X1163" s="124">
        <f t="shared" si="202"/>
        <v>0</v>
      </c>
      <c r="Y1163" s="124">
        <f t="shared" si="203"/>
        <v>0</v>
      </c>
      <c r="Z1163" s="124">
        <f t="shared" si="204"/>
        <v>0</v>
      </c>
      <c r="AA1163" s="124">
        <f t="shared" si="205"/>
        <v>0</v>
      </c>
      <c r="AB1163" s="124" t="str">
        <f t="shared" si="206"/>
        <v/>
      </c>
      <c r="AC1163" s="124" t="str">
        <f t="shared" si="207"/>
        <v/>
      </c>
      <c r="AD1163" s="124" t="str">
        <f t="shared" si="208"/>
        <v/>
      </c>
      <c r="AE1163" s="124" t="str">
        <f t="shared" si="209"/>
        <v/>
      </c>
      <c r="AF1163" s="97"/>
      <c r="AG1163" s="97"/>
      <c r="AH1163" s="97"/>
      <c r="AI1163" s="97"/>
      <c r="AJ1163" s="97"/>
      <c r="AK1163" s="97"/>
      <c r="AM1163" s="101">
        <v>1</v>
      </c>
    </row>
    <row r="1164" spans="1:39" ht="15.75" customHeight="1" x14ac:dyDescent="0.25">
      <c r="A1164" s="97" t="s">
        <v>224</v>
      </c>
      <c r="B1164" s="97" t="s">
        <v>1840</v>
      </c>
      <c r="C1164" s="97" t="s">
        <v>1805</v>
      </c>
      <c r="D1164" s="97" t="s">
        <v>265</v>
      </c>
      <c r="E1164" s="97" t="s">
        <v>266</v>
      </c>
      <c r="F1164" s="122">
        <v>2</v>
      </c>
      <c r="G1164" s="122">
        <v>2</v>
      </c>
      <c r="H1164" s="122">
        <v>0</v>
      </c>
      <c r="I1164" s="97" t="s">
        <v>1805</v>
      </c>
      <c r="J1164" s="97"/>
      <c r="K1164" s="97" t="s">
        <v>1806</v>
      </c>
      <c r="L1164" s="97"/>
      <c r="M1164" s="97" t="s">
        <v>1807</v>
      </c>
      <c r="N1164" s="97" t="s">
        <v>1808</v>
      </c>
      <c r="O1164" s="97" t="s">
        <v>1809</v>
      </c>
      <c r="P1164" s="97"/>
      <c r="Q1164" s="97"/>
      <c r="R1164" s="124">
        <f t="shared" si="196"/>
        <v>0</v>
      </c>
      <c r="S1164" s="124">
        <f t="shared" si="197"/>
        <v>0</v>
      </c>
      <c r="T1164" s="124">
        <f t="shared" si="198"/>
        <v>1</v>
      </c>
      <c r="U1164" s="124">
        <f t="shared" si="199"/>
        <v>1</v>
      </c>
      <c r="V1164" s="124">
        <f t="shared" si="200"/>
        <v>0</v>
      </c>
      <c r="W1164" s="124">
        <f t="shared" si="201"/>
        <v>0</v>
      </c>
      <c r="X1164" s="124">
        <f t="shared" si="202"/>
        <v>0</v>
      </c>
      <c r="Y1164" s="124">
        <f t="shared" si="203"/>
        <v>0</v>
      </c>
      <c r="Z1164" s="124">
        <f t="shared" si="204"/>
        <v>0</v>
      </c>
      <c r="AA1164" s="124">
        <f t="shared" si="205"/>
        <v>0</v>
      </c>
      <c r="AB1164" s="124" t="str">
        <f t="shared" si="206"/>
        <v/>
      </c>
      <c r="AC1164" s="124" t="str">
        <f t="shared" si="207"/>
        <v/>
      </c>
      <c r="AD1164" s="124" t="str">
        <f t="shared" si="208"/>
        <v/>
      </c>
      <c r="AE1164" s="124" t="str">
        <f t="shared" si="209"/>
        <v/>
      </c>
      <c r="AF1164" s="97"/>
      <c r="AG1164" s="97"/>
      <c r="AH1164" s="97"/>
      <c r="AI1164" s="97"/>
      <c r="AJ1164" s="97"/>
      <c r="AK1164" s="97"/>
      <c r="AM1164" s="101">
        <v>1</v>
      </c>
    </row>
    <row r="1165" spans="1:39" ht="15.75" customHeight="1" x14ac:dyDescent="0.25">
      <c r="A1165" s="97" t="s">
        <v>224</v>
      </c>
      <c r="B1165" s="97" t="s">
        <v>1841</v>
      </c>
      <c r="C1165" s="97" t="s">
        <v>1811</v>
      </c>
      <c r="D1165" s="97" t="s">
        <v>265</v>
      </c>
      <c r="E1165" s="97" t="s">
        <v>266</v>
      </c>
      <c r="F1165" s="122">
        <v>3</v>
      </c>
      <c r="G1165" s="122">
        <v>2</v>
      </c>
      <c r="H1165" s="122">
        <v>0</v>
      </c>
      <c r="I1165" s="97" t="s">
        <v>1811</v>
      </c>
      <c r="J1165" s="97"/>
      <c r="K1165" s="97" t="s">
        <v>1812</v>
      </c>
      <c r="L1165" s="97"/>
      <c r="M1165" s="97" t="s">
        <v>1811</v>
      </c>
      <c r="N1165" s="97" t="s">
        <v>277</v>
      </c>
      <c r="O1165" s="97" t="s">
        <v>278</v>
      </c>
      <c r="P1165" s="97" t="s">
        <v>932</v>
      </c>
      <c r="Q1165" s="97" t="s">
        <v>305</v>
      </c>
      <c r="R1165" s="124">
        <f t="shared" si="196"/>
        <v>0</v>
      </c>
      <c r="S1165" s="124">
        <f t="shared" si="197"/>
        <v>0</v>
      </c>
      <c r="T1165" s="124">
        <f t="shared" si="198"/>
        <v>1</v>
      </c>
      <c r="U1165" s="124">
        <f t="shared" si="199"/>
        <v>1</v>
      </c>
      <c r="V1165" s="124">
        <f t="shared" si="200"/>
        <v>0</v>
      </c>
      <c r="W1165" s="124">
        <f t="shared" si="201"/>
        <v>0</v>
      </c>
      <c r="X1165" s="124">
        <f t="shared" si="202"/>
        <v>0</v>
      </c>
      <c r="Y1165" s="124">
        <f t="shared" si="203"/>
        <v>0</v>
      </c>
      <c r="Z1165" s="124">
        <f t="shared" si="204"/>
        <v>0</v>
      </c>
      <c r="AA1165" s="124">
        <f t="shared" si="205"/>
        <v>0</v>
      </c>
      <c r="AB1165" s="124" t="str">
        <f t="shared" si="206"/>
        <v/>
      </c>
      <c r="AC1165" s="124" t="str">
        <f t="shared" si="207"/>
        <v/>
      </c>
      <c r="AD1165" s="124" t="str">
        <f t="shared" si="208"/>
        <v/>
      </c>
      <c r="AE1165" s="124" t="str">
        <f t="shared" si="209"/>
        <v/>
      </c>
      <c r="AF1165" s="97"/>
      <c r="AG1165" s="97"/>
      <c r="AH1165" s="97"/>
      <c r="AI1165" s="97"/>
      <c r="AJ1165" s="97"/>
      <c r="AK1165" s="97"/>
      <c r="AM1165" s="101">
        <v>1</v>
      </c>
    </row>
    <row r="1166" spans="1:39" ht="15.75" customHeight="1" x14ac:dyDescent="0.25">
      <c r="A1166" s="97" t="s">
        <v>224</v>
      </c>
      <c r="B1166" s="97" t="s">
        <v>1842</v>
      </c>
      <c r="C1166" s="97" t="s">
        <v>322</v>
      </c>
      <c r="D1166" s="97" t="s">
        <v>301</v>
      </c>
      <c r="E1166" s="97" t="s">
        <v>266</v>
      </c>
      <c r="F1166" s="122">
        <v>1</v>
      </c>
      <c r="G1166" s="122">
        <v>0</v>
      </c>
      <c r="H1166" s="122">
        <v>3</v>
      </c>
      <c r="I1166" s="97"/>
      <c r="J1166" s="97" t="s">
        <v>322</v>
      </c>
      <c r="K1166" s="97"/>
      <c r="L1166" s="97" t="s">
        <v>323</v>
      </c>
      <c r="M1166" s="97" t="s">
        <v>322</v>
      </c>
      <c r="N1166" s="97" t="s">
        <v>297</v>
      </c>
      <c r="O1166" s="97" t="s">
        <v>324</v>
      </c>
      <c r="P1166" s="97"/>
      <c r="Q1166" s="97"/>
      <c r="R1166" s="124">
        <f t="shared" si="196"/>
        <v>0</v>
      </c>
      <c r="S1166" s="124">
        <f t="shared" si="197"/>
        <v>0</v>
      </c>
      <c r="T1166" s="124">
        <f t="shared" si="198"/>
        <v>0</v>
      </c>
      <c r="U1166" s="124">
        <f t="shared" si="199"/>
        <v>1</v>
      </c>
      <c r="V1166" s="124">
        <f t="shared" si="200"/>
        <v>0</v>
      </c>
      <c r="W1166" s="124">
        <f t="shared" si="201"/>
        <v>0</v>
      </c>
      <c r="X1166" s="124">
        <f t="shared" si="202"/>
        <v>0</v>
      </c>
      <c r="Y1166" s="124">
        <f t="shared" si="203"/>
        <v>0</v>
      </c>
      <c r="Z1166" s="124">
        <f t="shared" si="204"/>
        <v>0</v>
      </c>
      <c r="AA1166" s="124">
        <f t="shared" si="205"/>
        <v>0</v>
      </c>
      <c r="AB1166" s="124" t="str">
        <f t="shared" si="206"/>
        <v/>
      </c>
      <c r="AC1166" s="124" t="str">
        <f t="shared" si="207"/>
        <v/>
      </c>
      <c r="AD1166" s="124" t="str">
        <f t="shared" si="208"/>
        <v/>
      </c>
      <c r="AE1166" s="124" t="str">
        <f t="shared" si="209"/>
        <v/>
      </c>
      <c r="AF1166" s="97"/>
      <c r="AG1166" s="97"/>
      <c r="AH1166" s="97"/>
      <c r="AI1166" s="97"/>
      <c r="AJ1166" s="97"/>
      <c r="AK1166" s="97"/>
      <c r="AM1166" s="101">
        <v>1</v>
      </c>
    </row>
    <row r="1167" spans="1:39" ht="15.75" customHeight="1" x14ac:dyDescent="0.25">
      <c r="A1167" s="97" t="s">
        <v>224</v>
      </c>
      <c r="B1167" s="97" t="s">
        <v>1843</v>
      </c>
      <c r="C1167" s="97" t="s">
        <v>1815</v>
      </c>
      <c r="D1167" s="97" t="s">
        <v>301</v>
      </c>
      <c r="E1167" s="97" t="s">
        <v>266</v>
      </c>
      <c r="F1167" s="122">
        <v>1</v>
      </c>
      <c r="G1167" s="122">
        <v>0</v>
      </c>
      <c r="H1167" s="122">
        <v>3</v>
      </c>
      <c r="I1167" s="97"/>
      <c r="J1167" s="97" t="s">
        <v>1815</v>
      </c>
      <c r="K1167" s="97"/>
      <c r="L1167" s="97" t="s">
        <v>1816</v>
      </c>
      <c r="M1167" s="97" t="s">
        <v>1815</v>
      </c>
      <c r="N1167" s="97" t="s">
        <v>1253</v>
      </c>
      <c r="O1167" s="97" t="s">
        <v>1094</v>
      </c>
      <c r="P1167" s="97" t="s">
        <v>1095</v>
      </c>
      <c r="Q1167" s="97" t="s">
        <v>304</v>
      </c>
      <c r="R1167" s="124">
        <f t="shared" si="196"/>
        <v>0</v>
      </c>
      <c r="S1167" s="124">
        <f t="shared" si="197"/>
        <v>0</v>
      </c>
      <c r="T1167" s="124">
        <f t="shared" si="198"/>
        <v>0</v>
      </c>
      <c r="U1167" s="124">
        <f t="shared" si="199"/>
        <v>0</v>
      </c>
      <c r="V1167" s="124">
        <f t="shared" si="200"/>
        <v>0</v>
      </c>
      <c r="W1167" s="124">
        <f t="shared" si="201"/>
        <v>0</v>
      </c>
      <c r="X1167" s="124">
        <f t="shared" si="202"/>
        <v>0</v>
      </c>
      <c r="Y1167" s="124">
        <f t="shared" si="203"/>
        <v>0</v>
      </c>
      <c r="Z1167" s="124">
        <f t="shared" si="204"/>
        <v>0</v>
      </c>
      <c r="AA1167" s="124">
        <f t="shared" si="205"/>
        <v>0</v>
      </c>
      <c r="AB1167" s="124" t="str">
        <f t="shared" si="206"/>
        <v/>
      </c>
      <c r="AC1167" s="124" t="str">
        <f t="shared" si="207"/>
        <v/>
      </c>
      <c r="AD1167" s="124" t="str">
        <f t="shared" si="208"/>
        <v/>
      </c>
      <c r="AE1167" s="124" t="str">
        <f t="shared" si="209"/>
        <v/>
      </c>
      <c r="AF1167" s="97"/>
      <c r="AG1167" s="97"/>
      <c r="AH1167" s="97"/>
      <c r="AI1167" s="97"/>
      <c r="AJ1167" s="97"/>
      <c r="AK1167" s="97"/>
      <c r="AM1167" s="101">
        <v>1</v>
      </c>
    </row>
    <row r="1168" spans="1:39" ht="15.75" customHeight="1" x14ac:dyDescent="0.25">
      <c r="A1168" s="97" t="s">
        <v>224</v>
      </c>
      <c r="B1168" s="97" t="s">
        <v>1844</v>
      </c>
      <c r="C1168" s="97" t="s">
        <v>1800</v>
      </c>
      <c r="D1168" s="97" t="s">
        <v>301</v>
      </c>
      <c r="E1168" s="97" t="s">
        <v>266</v>
      </c>
      <c r="F1168" s="122">
        <v>2</v>
      </c>
      <c r="G1168" s="122">
        <v>0</v>
      </c>
      <c r="H1168" s="122">
        <v>2</v>
      </c>
      <c r="I1168" s="97"/>
      <c r="J1168" s="97" t="s">
        <v>1800</v>
      </c>
      <c r="K1168" s="97"/>
      <c r="L1168" s="97" t="s">
        <v>1818</v>
      </c>
      <c r="M1168" s="97" t="s">
        <v>1800</v>
      </c>
      <c r="N1168" s="97" t="s">
        <v>1802</v>
      </c>
      <c r="O1168" s="97" t="s">
        <v>1803</v>
      </c>
      <c r="P1168" s="97"/>
      <c r="Q1168" s="97"/>
      <c r="R1168" s="124">
        <f t="shared" si="196"/>
        <v>0</v>
      </c>
      <c r="S1168" s="124">
        <f t="shared" si="197"/>
        <v>0</v>
      </c>
      <c r="T1168" s="124">
        <f t="shared" si="198"/>
        <v>0</v>
      </c>
      <c r="U1168" s="124">
        <f t="shared" si="199"/>
        <v>0</v>
      </c>
      <c r="V1168" s="124">
        <f t="shared" si="200"/>
        <v>0</v>
      </c>
      <c r="W1168" s="124">
        <f t="shared" si="201"/>
        <v>0</v>
      </c>
      <c r="X1168" s="124">
        <f t="shared" si="202"/>
        <v>0</v>
      </c>
      <c r="Y1168" s="124">
        <f t="shared" si="203"/>
        <v>0</v>
      </c>
      <c r="Z1168" s="124">
        <f t="shared" si="204"/>
        <v>0</v>
      </c>
      <c r="AA1168" s="124">
        <f t="shared" si="205"/>
        <v>0</v>
      </c>
      <c r="AB1168" s="124" t="str">
        <f t="shared" si="206"/>
        <v/>
      </c>
      <c r="AC1168" s="124" t="str">
        <f t="shared" si="207"/>
        <v/>
      </c>
      <c r="AD1168" s="124" t="str">
        <f t="shared" si="208"/>
        <v/>
      </c>
      <c r="AE1168" s="124" t="str">
        <f t="shared" si="209"/>
        <v/>
      </c>
      <c r="AF1168" s="97"/>
      <c r="AG1168" s="97"/>
      <c r="AH1168" s="97"/>
      <c r="AI1168" s="97"/>
      <c r="AJ1168" s="97"/>
      <c r="AK1168" s="97"/>
      <c r="AM1168" s="101">
        <v>1</v>
      </c>
    </row>
    <row r="1169" spans="1:39" ht="15.75" customHeight="1" x14ac:dyDescent="0.25">
      <c r="A1169" s="97" t="s">
        <v>224</v>
      </c>
      <c r="B1169" s="97" t="s">
        <v>1845</v>
      </c>
      <c r="C1169" s="97" t="s">
        <v>1820</v>
      </c>
      <c r="D1169" s="97" t="s">
        <v>301</v>
      </c>
      <c r="E1169" s="97" t="s">
        <v>266</v>
      </c>
      <c r="F1169" s="122">
        <v>2</v>
      </c>
      <c r="G1169" s="122">
        <v>0</v>
      </c>
      <c r="H1169" s="122">
        <v>2</v>
      </c>
      <c r="I1169" s="97"/>
      <c r="J1169" s="97" t="s">
        <v>1820</v>
      </c>
      <c r="K1169" s="97"/>
      <c r="L1169" s="97" t="s">
        <v>1821</v>
      </c>
      <c r="M1169" s="97" t="s">
        <v>1820</v>
      </c>
      <c r="N1169" s="97" t="s">
        <v>664</v>
      </c>
      <c r="O1169" s="97" t="s">
        <v>415</v>
      </c>
      <c r="P1169" s="97" t="s">
        <v>917</v>
      </c>
      <c r="Q1169" s="97" t="s">
        <v>918</v>
      </c>
      <c r="R1169" s="124">
        <f t="shared" si="196"/>
        <v>0</v>
      </c>
      <c r="S1169" s="124">
        <f t="shared" si="197"/>
        <v>0</v>
      </c>
      <c r="T1169" s="124">
        <f t="shared" si="198"/>
        <v>1</v>
      </c>
      <c r="U1169" s="124">
        <f t="shared" si="199"/>
        <v>1</v>
      </c>
      <c r="V1169" s="124">
        <f t="shared" si="200"/>
        <v>1</v>
      </c>
      <c r="W1169" s="124">
        <f t="shared" si="201"/>
        <v>1</v>
      </c>
      <c r="X1169" s="124">
        <f t="shared" si="202"/>
        <v>0</v>
      </c>
      <c r="Y1169" s="124">
        <f t="shared" si="203"/>
        <v>0</v>
      </c>
      <c r="Z1169" s="124">
        <f t="shared" si="204"/>
        <v>0</v>
      </c>
      <c r="AA1169" s="124">
        <f t="shared" si="205"/>
        <v>0</v>
      </c>
      <c r="AB1169" s="124" t="str">
        <f t="shared" si="206"/>
        <v/>
      </c>
      <c r="AC1169" s="124" t="str">
        <f t="shared" si="207"/>
        <v/>
      </c>
      <c r="AD1169" s="124" t="str">
        <f t="shared" si="208"/>
        <v/>
      </c>
      <c r="AE1169" s="124" t="str">
        <f t="shared" si="209"/>
        <v/>
      </c>
      <c r="AF1169" s="97"/>
      <c r="AG1169" s="97"/>
      <c r="AH1169" s="97"/>
      <c r="AI1169" s="97"/>
      <c r="AJ1169" s="97"/>
      <c r="AK1169" s="97"/>
      <c r="AM1169" s="101">
        <v>1</v>
      </c>
    </row>
    <row r="1170" spans="1:39" ht="15.75" customHeight="1" x14ac:dyDescent="0.25">
      <c r="A1170" s="97" t="s">
        <v>224</v>
      </c>
      <c r="B1170" s="97" t="s">
        <v>1846</v>
      </c>
      <c r="C1170" s="97" t="s">
        <v>1823</v>
      </c>
      <c r="D1170" s="97" t="s">
        <v>301</v>
      </c>
      <c r="E1170" s="97" t="s">
        <v>266</v>
      </c>
      <c r="F1170" s="122">
        <v>3</v>
      </c>
      <c r="G1170" s="122">
        <v>0</v>
      </c>
      <c r="H1170" s="122">
        <v>2</v>
      </c>
      <c r="I1170" s="97"/>
      <c r="J1170" s="97" t="s">
        <v>1823</v>
      </c>
      <c r="K1170" s="97"/>
      <c r="L1170" s="97" t="s">
        <v>1824</v>
      </c>
      <c r="M1170" s="97" t="s">
        <v>1823</v>
      </c>
      <c r="N1170" s="97" t="s">
        <v>284</v>
      </c>
      <c r="O1170" s="97" t="s">
        <v>1825</v>
      </c>
      <c r="P1170" s="97" t="s">
        <v>305</v>
      </c>
      <c r="Q1170" s="97" t="s">
        <v>1826</v>
      </c>
      <c r="R1170" s="124">
        <f t="shared" si="196"/>
        <v>0</v>
      </c>
      <c r="S1170" s="124">
        <f t="shared" si="197"/>
        <v>0</v>
      </c>
      <c r="T1170" s="124">
        <f t="shared" si="198"/>
        <v>0</v>
      </c>
      <c r="U1170" s="124">
        <f t="shared" si="199"/>
        <v>0</v>
      </c>
      <c r="V1170" s="124">
        <f t="shared" si="200"/>
        <v>0</v>
      </c>
      <c r="W1170" s="124">
        <f t="shared" si="201"/>
        <v>0</v>
      </c>
      <c r="X1170" s="124">
        <f t="shared" si="202"/>
        <v>0</v>
      </c>
      <c r="Y1170" s="124">
        <f t="shared" si="203"/>
        <v>0</v>
      </c>
      <c r="Z1170" s="124">
        <f t="shared" si="204"/>
        <v>0</v>
      </c>
      <c r="AA1170" s="124">
        <f t="shared" si="205"/>
        <v>0</v>
      </c>
      <c r="AB1170" s="124" t="str">
        <f t="shared" si="206"/>
        <v/>
      </c>
      <c r="AC1170" s="124" t="str">
        <f t="shared" si="207"/>
        <v/>
      </c>
      <c r="AD1170" s="124" t="str">
        <f t="shared" si="208"/>
        <v/>
      </c>
      <c r="AE1170" s="124" t="str">
        <f t="shared" si="209"/>
        <v/>
      </c>
      <c r="AF1170" s="97"/>
      <c r="AG1170" s="97"/>
      <c r="AH1170" s="97"/>
      <c r="AI1170" s="97"/>
      <c r="AJ1170" s="97"/>
      <c r="AK1170" s="97"/>
      <c r="AM1170" s="101">
        <v>1</v>
      </c>
    </row>
    <row r="1171" spans="1:39" ht="15.75" customHeight="1" x14ac:dyDescent="0.25">
      <c r="A1171" s="97" t="s">
        <v>225</v>
      </c>
      <c r="B1171" s="97" t="s">
        <v>1847</v>
      </c>
      <c r="C1171" s="97" t="s">
        <v>1789</v>
      </c>
      <c r="D1171" s="97" t="s">
        <v>265</v>
      </c>
      <c r="E1171" s="97" t="s">
        <v>266</v>
      </c>
      <c r="F1171" s="122">
        <v>1</v>
      </c>
      <c r="G1171" s="122">
        <v>3</v>
      </c>
      <c r="H1171" s="122">
        <v>0</v>
      </c>
      <c r="I1171" s="97" t="s">
        <v>1789</v>
      </c>
      <c r="J1171" s="97"/>
      <c r="K1171" s="97" t="s">
        <v>1790</v>
      </c>
      <c r="L1171" s="97"/>
      <c r="M1171" s="97" t="s">
        <v>1789</v>
      </c>
      <c r="N1171" s="97" t="s">
        <v>297</v>
      </c>
      <c r="O1171" s="97" t="s">
        <v>1791</v>
      </c>
      <c r="P1171" s="97" t="s">
        <v>1792</v>
      </c>
      <c r="Q1171" s="97" t="s">
        <v>1080</v>
      </c>
      <c r="R1171" s="124">
        <f t="shared" si="196"/>
        <v>0</v>
      </c>
      <c r="S1171" s="124">
        <f t="shared" si="197"/>
        <v>0</v>
      </c>
      <c r="T1171" s="124">
        <f t="shared" si="198"/>
        <v>0</v>
      </c>
      <c r="U1171" s="124">
        <f t="shared" si="199"/>
        <v>1</v>
      </c>
      <c r="V1171" s="124">
        <f t="shared" si="200"/>
        <v>0</v>
      </c>
      <c r="W1171" s="124">
        <f t="shared" si="201"/>
        <v>0</v>
      </c>
      <c r="X1171" s="124">
        <f t="shared" si="202"/>
        <v>0</v>
      </c>
      <c r="Y1171" s="124">
        <f t="shared" si="203"/>
        <v>0</v>
      </c>
      <c r="Z1171" s="124">
        <f t="shared" si="204"/>
        <v>0</v>
      </c>
      <c r="AA1171" s="124">
        <f t="shared" si="205"/>
        <v>0</v>
      </c>
      <c r="AB1171" s="124" t="str">
        <f t="shared" si="206"/>
        <v/>
      </c>
      <c r="AC1171" s="124" t="str">
        <f t="shared" si="207"/>
        <v/>
      </c>
      <c r="AD1171" s="124" t="str">
        <f t="shared" si="208"/>
        <v/>
      </c>
      <c r="AE1171" s="124" t="str">
        <f t="shared" si="209"/>
        <v/>
      </c>
      <c r="AF1171" s="97"/>
      <c r="AG1171" s="97"/>
      <c r="AH1171" s="97"/>
      <c r="AI1171" s="97"/>
      <c r="AJ1171" s="97"/>
      <c r="AK1171" s="97"/>
      <c r="AM1171" s="101">
        <v>1</v>
      </c>
    </row>
    <row r="1172" spans="1:39" ht="15.75" customHeight="1" x14ac:dyDescent="0.25">
      <c r="A1172" s="97" t="s">
        <v>225</v>
      </c>
      <c r="B1172" s="97" t="s">
        <v>1848</v>
      </c>
      <c r="C1172" s="97" t="s">
        <v>1794</v>
      </c>
      <c r="D1172" s="97" t="s">
        <v>265</v>
      </c>
      <c r="E1172" s="97" t="s">
        <v>266</v>
      </c>
      <c r="F1172" s="122">
        <v>1</v>
      </c>
      <c r="G1172" s="122">
        <v>3</v>
      </c>
      <c r="H1172" s="122">
        <v>0</v>
      </c>
      <c r="I1172" s="97" t="s">
        <v>1794</v>
      </c>
      <c r="J1172" s="97"/>
      <c r="K1172" s="97" t="s">
        <v>1795</v>
      </c>
      <c r="L1172" s="97"/>
      <c r="M1172" s="97" t="s">
        <v>1794</v>
      </c>
      <c r="N1172" s="97" t="s">
        <v>1796</v>
      </c>
      <c r="O1172" s="97" t="s">
        <v>1797</v>
      </c>
      <c r="P1172" s="97" t="s">
        <v>1798</v>
      </c>
      <c r="Q1172" s="97" t="s">
        <v>1303</v>
      </c>
      <c r="R1172" s="124">
        <f t="shared" si="196"/>
        <v>0</v>
      </c>
      <c r="S1172" s="124">
        <f t="shared" si="197"/>
        <v>0</v>
      </c>
      <c r="T1172" s="124">
        <f t="shared" si="198"/>
        <v>0</v>
      </c>
      <c r="U1172" s="124">
        <f t="shared" si="199"/>
        <v>1</v>
      </c>
      <c r="V1172" s="124">
        <f t="shared" si="200"/>
        <v>1</v>
      </c>
      <c r="W1172" s="124">
        <f t="shared" si="201"/>
        <v>1</v>
      </c>
      <c r="X1172" s="124">
        <f t="shared" si="202"/>
        <v>0</v>
      </c>
      <c r="Y1172" s="124">
        <f t="shared" si="203"/>
        <v>0</v>
      </c>
      <c r="Z1172" s="124">
        <f t="shared" si="204"/>
        <v>0</v>
      </c>
      <c r="AA1172" s="124">
        <f t="shared" si="205"/>
        <v>0</v>
      </c>
      <c r="AB1172" s="124" t="str">
        <f t="shared" si="206"/>
        <v/>
      </c>
      <c r="AC1172" s="124" t="str">
        <f t="shared" si="207"/>
        <v/>
      </c>
      <c r="AD1172" s="124" t="str">
        <f t="shared" si="208"/>
        <v/>
      </c>
      <c r="AE1172" s="124" t="str">
        <f t="shared" si="209"/>
        <v/>
      </c>
      <c r="AF1172" s="97"/>
      <c r="AG1172" s="97"/>
      <c r="AH1172" s="97"/>
      <c r="AI1172" s="97"/>
      <c r="AJ1172" s="97"/>
      <c r="AK1172" s="97"/>
      <c r="AM1172" s="101">
        <v>1</v>
      </c>
    </row>
    <row r="1173" spans="1:39" ht="15.75" customHeight="1" x14ac:dyDescent="0.25">
      <c r="A1173" s="97" t="s">
        <v>225</v>
      </c>
      <c r="B1173" s="97" t="s">
        <v>1849</v>
      </c>
      <c r="C1173" s="97" t="s">
        <v>1800</v>
      </c>
      <c r="D1173" s="97" t="s">
        <v>265</v>
      </c>
      <c r="E1173" s="97" t="s">
        <v>266</v>
      </c>
      <c r="F1173" s="122">
        <v>2</v>
      </c>
      <c r="G1173" s="122">
        <v>2</v>
      </c>
      <c r="H1173" s="122">
        <v>0</v>
      </c>
      <c r="I1173" s="97" t="s">
        <v>1800</v>
      </c>
      <c r="J1173" s="97"/>
      <c r="K1173" s="97" t="s">
        <v>1801</v>
      </c>
      <c r="L1173" s="97"/>
      <c r="M1173" s="97" t="s">
        <v>1800</v>
      </c>
      <c r="N1173" s="97" t="s">
        <v>1802</v>
      </c>
      <c r="O1173" s="97" t="s">
        <v>1803</v>
      </c>
      <c r="P1173" s="97"/>
      <c r="Q1173" s="97"/>
      <c r="R1173" s="124">
        <f t="shared" si="196"/>
        <v>0</v>
      </c>
      <c r="S1173" s="124">
        <f t="shared" si="197"/>
        <v>0</v>
      </c>
      <c r="T1173" s="124">
        <f t="shared" si="198"/>
        <v>0</v>
      </c>
      <c r="U1173" s="124">
        <f t="shared" si="199"/>
        <v>0</v>
      </c>
      <c r="V1173" s="124">
        <f t="shared" si="200"/>
        <v>0</v>
      </c>
      <c r="W1173" s="124">
        <f t="shared" si="201"/>
        <v>0</v>
      </c>
      <c r="X1173" s="124">
        <f t="shared" si="202"/>
        <v>0</v>
      </c>
      <c r="Y1173" s="124">
        <f t="shared" si="203"/>
        <v>0</v>
      </c>
      <c r="Z1173" s="124">
        <f t="shared" si="204"/>
        <v>0</v>
      </c>
      <c r="AA1173" s="124">
        <f t="shared" si="205"/>
        <v>0</v>
      </c>
      <c r="AB1173" s="124" t="str">
        <f t="shared" si="206"/>
        <v/>
      </c>
      <c r="AC1173" s="124" t="str">
        <f t="shared" si="207"/>
        <v/>
      </c>
      <c r="AD1173" s="124" t="str">
        <f t="shared" si="208"/>
        <v/>
      </c>
      <c r="AE1173" s="124" t="str">
        <f t="shared" si="209"/>
        <v/>
      </c>
      <c r="AF1173" s="97"/>
      <c r="AG1173" s="97"/>
      <c r="AH1173" s="97"/>
      <c r="AI1173" s="97"/>
      <c r="AJ1173" s="97"/>
      <c r="AK1173" s="97"/>
      <c r="AM1173" s="101">
        <v>1</v>
      </c>
    </row>
    <row r="1174" spans="1:39" ht="15.75" customHeight="1" x14ac:dyDescent="0.25">
      <c r="A1174" s="97" t="s">
        <v>225</v>
      </c>
      <c r="B1174" s="97" t="s">
        <v>1850</v>
      </c>
      <c r="C1174" s="97" t="s">
        <v>1805</v>
      </c>
      <c r="D1174" s="97" t="s">
        <v>265</v>
      </c>
      <c r="E1174" s="97" t="s">
        <v>266</v>
      </c>
      <c r="F1174" s="122">
        <v>2</v>
      </c>
      <c r="G1174" s="122">
        <v>2</v>
      </c>
      <c r="H1174" s="122">
        <v>0</v>
      </c>
      <c r="I1174" s="97" t="s">
        <v>1805</v>
      </c>
      <c r="J1174" s="97"/>
      <c r="K1174" s="97" t="s">
        <v>1806</v>
      </c>
      <c r="L1174" s="97"/>
      <c r="M1174" s="97" t="s">
        <v>1807</v>
      </c>
      <c r="N1174" s="97" t="s">
        <v>1808</v>
      </c>
      <c r="O1174" s="97" t="s">
        <v>1809</v>
      </c>
      <c r="P1174" s="97"/>
      <c r="Q1174" s="97"/>
      <c r="R1174" s="124">
        <f t="shared" si="196"/>
        <v>0</v>
      </c>
      <c r="S1174" s="124">
        <f t="shared" si="197"/>
        <v>0</v>
      </c>
      <c r="T1174" s="124">
        <f t="shared" si="198"/>
        <v>1</v>
      </c>
      <c r="U1174" s="124">
        <f t="shared" si="199"/>
        <v>1</v>
      </c>
      <c r="V1174" s="124">
        <f t="shared" si="200"/>
        <v>0</v>
      </c>
      <c r="W1174" s="124">
        <f t="shared" si="201"/>
        <v>0</v>
      </c>
      <c r="X1174" s="124">
        <f t="shared" si="202"/>
        <v>0</v>
      </c>
      <c r="Y1174" s="124">
        <f t="shared" si="203"/>
        <v>0</v>
      </c>
      <c r="Z1174" s="124">
        <f t="shared" si="204"/>
        <v>0</v>
      </c>
      <c r="AA1174" s="124">
        <f t="shared" si="205"/>
        <v>0</v>
      </c>
      <c r="AB1174" s="124" t="str">
        <f t="shared" si="206"/>
        <v/>
      </c>
      <c r="AC1174" s="124" t="str">
        <f t="shared" si="207"/>
        <v/>
      </c>
      <c r="AD1174" s="124" t="str">
        <f t="shared" si="208"/>
        <v/>
      </c>
      <c r="AE1174" s="124" t="str">
        <f t="shared" si="209"/>
        <v/>
      </c>
      <c r="AF1174" s="97"/>
      <c r="AG1174" s="97"/>
      <c r="AH1174" s="97"/>
      <c r="AI1174" s="97"/>
      <c r="AJ1174" s="97"/>
      <c r="AK1174" s="97"/>
      <c r="AM1174" s="101">
        <v>1</v>
      </c>
    </row>
    <row r="1175" spans="1:39" ht="15.75" customHeight="1" x14ac:dyDescent="0.25">
      <c r="A1175" s="97" t="s">
        <v>225</v>
      </c>
      <c r="B1175" s="97" t="s">
        <v>1851</v>
      </c>
      <c r="C1175" s="97" t="s">
        <v>1811</v>
      </c>
      <c r="D1175" s="97" t="s">
        <v>265</v>
      </c>
      <c r="E1175" s="97" t="s">
        <v>266</v>
      </c>
      <c r="F1175" s="122">
        <v>3</v>
      </c>
      <c r="G1175" s="122">
        <v>2</v>
      </c>
      <c r="H1175" s="122">
        <v>0</v>
      </c>
      <c r="I1175" s="97" t="s">
        <v>1811</v>
      </c>
      <c r="J1175" s="97"/>
      <c r="K1175" s="97" t="s">
        <v>1812</v>
      </c>
      <c r="L1175" s="97"/>
      <c r="M1175" s="97" t="s">
        <v>1811</v>
      </c>
      <c r="N1175" s="97" t="s">
        <v>277</v>
      </c>
      <c r="O1175" s="97" t="s">
        <v>278</v>
      </c>
      <c r="P1175" s="97" t="s">
        <v>932</v>
      </c>
      <c r="Q1175" s="97" t="s">
        <v>305</v>
      </c>
      <c r="R1175" s="124">
        <f t="shared" si="196"/>
        <v>0</v>
      </c>
      <c r="S1175" s="124">
        <f t="shared" si="197"/>
        <v>0</v>
      </c>
      <c r="T1175" s="124">
        <f t="shared" si="198"/>
        <v>1</v>
      </c>
      <c r="U1175" s="124">
        <f t="shared" si="199"/>
        <v>1</v>
      </c>
      <c r="V1175" s="124">
        <f t="shared" si="200"/>
        <v>0</v>
      </c>
      <c r="W1175" s="124">
        <f t="shared" si="201"/>
        <v>0</v>
      </c>
      <c r="X1175" s="124">
        <f t="shared" si="202"/>
        <v>0</v>
      </c>
      <c r="Y1175" s="124">
        <f t="shared" si="203"/>
        <v>0</v>
      </c>
      <c r="Z1175" s="124">
        <f t="shared" si="204"/>
        <v>0</v>
      </c>
      <c r="AA1175" s="124">
        <f t="shared" si="205"/>
        <v>0</v>
      </c>
      <c r="AB1175" s="124" t="str">
        <f t="shared" si="206"/>
        <v/>
      </c>
      <c r="AC1175" s="124" t="str">
        <f t="shared" si="207"/>
        <v/>
      </c>
      <c r="AD1175" s="124" t="str">
        <f t="shared" si="208"/>
        <v/>
      </c>
      <c r="AE1175" s="124" t="str">
        <f t="shared" si="209"/>
        <v/>
      </c>
      <c r="AF1175" s="97"/>
      <c r="AG1175" s="97"/>
      <c r="AH1175" s="97"/>
      <c r="AI1175" s="97"/>
      <c r="AJ1175" s="97"/>
      <c r="AK1175" s="97"/>
      <c r="AM1175" s="101">
        <v>1</v>
      </c>
    </row>
    <row r="1176" spans="1:39" ht="15.75" customHeight="1" x14ac:dyDescent="0.25">
      <c r="A1176" s="97" t="s">
        <v>225</v>
      </c>
      <c r="B1176" s="97" t="s">
        <v>1852</v>
      </c>
      <c r="C1176" s="97" t="s">
        <v>322</v>
      </c>
      <c r="D1176" s="97" t="s">
        <v>301</v>
      </c>
      <c r="E1176" s="97" t="s">
        <v>266</v>
      </c>
      <c r="F1176" s="122">
        <v>1</v>
      </c>
      <c r="G1176" s="122">
        <v>0</v>
      </c>
      <c r="H1176" s="122">
        <v>3</v>
      </c>
      <c r="I1176" s="97"/>
      <c r="J1176" s="97" t="s">
        <v>322</v>
      </c>
      <c r="K1176" s="97"/>
      <c r="L1176" s="97" t="s">
        <v>323</v>
      </c>
      <c r="M1176" s="97" t="s">
        <v>322</v>
      </c>
      <c r="N1176" s="97" t="s">
        <v>297</v>
      </c>
      <c r="O1176" s="97" t="s">
        <v>324</v>
      </c>
      <c r="P1176" s="97"/>
      <c r="Q1176" s="97"/>
      <c r="R1176" s="124">
        <f t="shared" si="196"/>
        <v>0</v>
      </c>
      <c r="S1176" s="124">
        <f t="shared" si="197"/>
        <v>0</v>
      </c>
      <c r="T1176" s="124">
        <f t="shared" si="198"/>
        <v>0</v>
      </c>
      <c r="U1176" s="124">
        <f t="shared" si="199"/>
        <v>1</v>
      </c>
      <c r="V1176" s="124">
        <f t="shared" si="200"/>
        <v>0</v>
      </c>
      <c r="W1176" s="124">
        <f t="shared" si="201"/>
        <v>0</v>
      </c>
      <c r="X1176" s="124">
        <f t="shared" si="202"/>
        <v>0</v>
      </c>
      <c r="Y1176" s="124">
        <f t="shared" si="203"/>
        <v>0</v>
      </c>
      <c r="Z1176" s="124">
        <f t="shared" si="204"/>
        <v>0</v>
      </c>
      <c r="AA1176" s="124">
        <f t="shared" si="205"/>
        <v>0</v>
      </c>
      <c r="AB1176" s="124" t="str">
        <f t="shared" si="206"/>
        <v/>
      </c>
      <c r="AC1176" s="124" t="str">
        <f t="shared" si="207"/>
        <v/>
      </c>
      <c r="AD1176" s="124" t="str">
        <f t="shared" si="208"/>
        <v/>
      </c>
      <c r="AE1176" s="124" t="str">
        <f t="shared" si="209"/>
        <v/>
      </c>
      <c r="AF1176" s="97"/>
      <c r="AG1176" s="97"/>
      <c r="AH1176" s="97"/>
      <c r="AI1176" s="97"/>
      <c r="AJ1176" s="97"/>
      <c r="AK1176" s="97"/>
      <c r="AM1176" s="101">
        <v>1</v>
      </c>
    </row>
    <row r="1177" spans="1:39" ht="15.75" customHeight="1" x14ac:dyDescent="0.25">
      <c r="A1177" s="97" t="s">
        <v>225</v>
      </c>
      <c r="B1177" s="97" t="s">
        <v>1853</v>
      </c>
      <c r="C1177" s="97" t="s">
        <v>1815</v>
      </c>
      <c r="D1177" s="97" t="s">
        <v>301</v>
      </c>
      <c r="E1177" s="97" t="s">
        <v>266</v>
      </c>
      <c r="F1177" s="122">
        <v>1</v>
      </c>
      <c r="G1177" s="122">
        <v>0</v>
      </c>
      <c r="H1177" s="122">
        <v>3</v>
      </c>
      <c r="I1177" s="97"/>
      <c r="J1177" s="97" t="s">
        <v>1815</v>
      </c>
      <c r="K1177" s="97"/>
      <c r="L1177" s="97" t="s">
        <v>1816</v>
      </c>
      <c r="M1177" s="97" t="s">
        <v>1815</v>
      </c>
      <c r="N1177" s="97" t="s">
        <v>1253</v>
      </c>
      <c r="O1177" s="97" t="s">
        <v>1094</v>
      </c>
      <c r="P1177" s="97" t="s">
        <v>1095</v>
      </c>
      <c r="Q1177" s="97" t="s">
        <v>304</v>
      </c>
      <c r="R1177" s="124">
        <f t="shared" si="196"/>
        <v>0</v>
      </c>
      <c r="S1177" s="124">
        <f t="shared" si="197"/>
        <v>0</v>
      </c>
      <c r="T1177" s="124">
        <f t="shared" si="198"/>
        <v>0</v>
      </c>
      <c r="U1177" s="124">
        <f t="shared" si="199"/>
        <v>0</v>
      </c>
      <c r="V1177" s="124">
        <f t="shared" si="200"/>
        <v>0</v>
      </c>
      <c r="W1177" s="124">
        <f t="shared" si="201"/>
        <v>0</v>
      </c>
      <c r="X1177" s="124">
        <f t="shared" si="202"/>
        <v>0</v>
      </c>
      <c r="Y1177" s="124">
        <f t="shared" si="203"/>
        <v>0</v>
      </c>
      <c r="Z1177" s="124">
        <f t="shared" si="204"/>
        <v>0</v>
      </c>
      <c r="AA1177" s="124">
        <f t="shared" si="205"/>
        <v>0</v>
      </c>
      <c r="AB1177" s="124" t="str">
        <f t="shared" si="206"/>
        <v/>
      </c>
      <c r="AC1177" s="124" t="str">
        <f t="shared" si="207"/>
        <v/>
      </c>
      <c r="AD1177" s="124" t="str">
        <f t="shared" si="208"/>
        <v/>
      </c>
      <c r="AE1177" s="124" t="str">
        <f t="shared" si="209"/>
        <v/>
      </c>
      <c r="AF1177" s="97"/>
      <c r="AG1177" s="97"/>
      <c r="AH1177" s="97"/>
      <c r="AI1177" s="97"/>
      <c r="AJ1177" s="97"/>
      <c r="AK1177" s="97"/>
      <c r="AM1177" s="101">
        <v>1</v>
      </c>
    </row>
    <row r="1178" spans="1:39" ht="15.75" customHeight="1" x14ac:dyDescent="0.25">
      <c r="A1178" s="97" t="s">
        <v>225</v>
      </c>
      <c r="B1178" s="97" t="s">
        <v>1854</v>
      </c>
      <c r="C1178" s="97" t="s">
        <v>1800</v>
      </c>
      <c r="D1178" s="97" t="s">
        <v>301</v>
      </c>
      <c r="E1178" s="97" t="s">
        <v>266</v>
      </c>
      <c r="F1178" s="122">
        <v>2</v>
      </c>
      <c r="G1178" s="122">
        <v>0</v>
      </c>
      <c r="H1178" s="122">
        <v>2</v>
      </c>
      <c r="I1178" s="97"/>
      <c r="J1178" s="97" t="s">
        <v>1800</v>
      </c>
      <c r="K1178" s="97"/>
      <c r="L1178" s="97" t="s">
        <v>1818</v>
      </c>
      <c r="M1178" s="97" t="s">
        <v>1800</v>
      </c>
      <c r="N1178" s="97" t="s">
        <v>1802</v>
      </c>
      <c r="O1178" s="97" t="s">
        <v>1803</v>
      </c>
      <c r="P1178" s="97"/>
      <c r="Q1178" s="97"/>
      <c r="R1178" s="124">
        <f t="shared" si="196"/>
        <v>0</v>
      </c>
      <c r="S1178" s="124">
        <f t="shared" si="197"/>
        <v>0</v>
      </c>
      <c r="T1178" s="124">
        <f t="shared" si="198"/>
        <v>0</v>
      </c>
      <c r="U1178" s="124">
        <f t="shared" si="199"/>
        <v>0</v>
      </c>
      <c r="V1178" s="124">
        <f t="shared" si="200"/>
        <v>0</v>
      </c>
      <c r="W1178" s="124">
        <f t="shared" si="201"/>
        <v>0</v>
      </c>
      <c r="X1178" s="124">
        <f t="shared" si="202"/>
        <v>0</v>
      </c>
      <c r="Y1178" s="124">
        <f t="shared" si="203"/>
        <v>0</v>
      </c>
      <c r="Z1178" s="124">
        <f t="shared" si="204"/>
        <v>0</v>
      </c>
      <c r="AA1178" s="124">
        <f t="shared" si="205"/>
        <v>0</v>
      </c>
      <c r="AB1178" s="124" t="str">
        <f t="shared" si="206"/>
        <v/>
      </c>
      <c r="AC1178" s="124" t="str">
        <f t="shared" si="207"/>
        <v/>
      </c>
      <c r="AD1178" s="124" t="str">
        <f t="shared" si="208"/>
        <v/>
      </c>
      <c r="AE1178" s="124" t="str">
        <f t="shared" si="209"/>
        <v/>
      </c>
      <c r="AF1178" s="97"/>
      <c r="AG1178" s="97"/>
      <c r="AH1178" s="97"/>
      <c r="AI1178" s="97"/>
      <c r="AJ1178" s="97"/>
      <c r="AK1178" s="97"/>
      <c r="AM1178" s="101">
        <v>1</v>
      </c>
    </row>
    <row r="1179" spans="1:39" ht="15.75" customHeight="1" x14ac:dyDescent="0.25">
      <c r="A1179" s="97" t="s">
        <v>225</v>
      </c>
      <c r="B1179" s="97" t="s">
        <v>1855</v>
      </c>
      <c r="C1179" s="97" t="s">
        <v>1820</v>
      </c>
      <c r="D1179" s="97" t="s">
        <v>301</v>
      </c>
      <c r="E1179" s="97" t="s">
        <v>266</v>
      </c>
      <c r="F1179" s="122">
        <v>2</v>
      </c>
      <c r="G1179" s="122">
        <v>0</v>
      </c>
      <c r="H1179" s="122">
        <v>2</v>
      </c>
      <c r="I1179" s="97"/>
      <c r="J1179" s="97" t="s">
        <v>1820</v>
      </c>
      <c r="K1179" s="97"/>
      <c r="L1179" s="97" t="s">
        <v>1821</v>
      </c>
      <c r="M1179" s="97" t="s">
        <v>1820</v>
      </c>
      <c r="N1179" s="97" t="s">
        <v>664</v>
      </c>
      <c r="O1179" s="97" t="s">
        <v>415</v>
      </c>
      <c r="P1179" s="97" t="s">
        <v>917</v>
      </c>
      <c r="Q1179" s="97" t="s">
        <v>918</v>
      </c>
      <c r="R1179" s="124">
        <f t="shared" si="196"/>
        <v>0</v>
      </c>
      <c r="S1179" s="124">
        <f t="shared" si="197"/>
        <v>0</v>
      </c>
      <c r="T1179" s="124">
        <f t="shared" si="198"/>
        <v>1</v>
      </c>
      <c r="U1179" s="124">
        <f t="shared" si="199"/>
        <v>1</v>
      </c>
      <c r="V1179" s="124">
        <f t="shared" si="200"/>
        <v>1</v>
      </c>
      <c r="W1179" s="124">
        <f t="shared" si="201"/>
        <v>1</v>
      </c>
      <c r="X1179" s="124">
        <f t="shared" si="202"/>
        <v>0</v>
      </c>
      <c r="Y1179" s="124">
        <f t="shared" si="203"/>
        <v>0</v>
      </c>
      <c r="Z1179" s="124">
        <f t="shared" si="204"/>
        <v>0</v>
      </c>
      <c r="AA1179" s="124">
        <f t="shared" si="205"/>
        <v>0</v>
      </c>
      <c r="AB1179" s="124" t="str">
        <f t="shared" si="206"/>
        <v/>
      </c>
      <c r="AC1179" s="124" t="str">
        <f t="shared" si="207"/>
        <v/>
      </c>
      <c r="AD1179" s="124" t="str">
        <f t="shared" si="208"/>
        <v/>
      </c>
      <c r="AE1179" s="124" t="str">
        <f t="shared" si="209"/>
        <v/>
      </c>
      <c r="AF1179" s="97"/>
      <c r="AG1179" s="97"/>
      <c r="AH1179" s="97"/>
      <c r="AI1179" s="97"/>
      <c r="AJ1179" s="97"/>
      <c r="AK1179" s="97"/>
      <c r="AM1179" s="101">
        <v>1</v>
      </c>
    </row>
    <row r="1180" spans="1:39" ht="15.75" customHeight="1" x14ac:dyDescent="0.25">
      <c r="A1180" s="97" t="s">
        <v>225</v>
      </c>
      <c r="B1180" s="97" t="s">
        <v>1856</v>
      </c>
      <c r="C1180" s="97" t="s">
        <v>1823</v>
      </c>
      <c r="D1180" s="97" t="s">
        <v>301</v>
      </c>
      <c r="E1180" s="97" t="s">
        <v>266</v>
      </c>
      <c r="F1180" s="122">
        <v>3</v>
      </c>
      <c r="G1180" s="122">
        <v>0</v>
      </c>
      <c r="H1180" s="122">
        <v>2</v>
      </c>
      <c r="I1180" s="97"/>
      <c r="J1180" s="97" t="s">
        <v>1823</v>
      </c>
      <c r="K1180" s="97"/>
      <c r="L1180" s="97" t="s">
        <v>1824</v>
      </c>
      <c r="M1180" s="97" t="s">
        <v>1823</v>
      </c>
      <c r="N1180" s="97" t="s">
        <v>284</v>
      </c>
      <c r="O1180" s="97" t="s">
        <v>1825</v>
      </c>
      <c r="P1180" s="97" t="s">
        <v>305</v>
      </c>
      <c r="Q1180" s="97" t="s">
        <v>1826</v>
      </c>
      <c r="R1180" s="124">
        <f t="shared" si="196"/>
        <v>0</v>
      </c>
      <c r="S1180" s="124">
        <f t="shared" si="197"/>
        <v>0</v>
      </c>
      <c r="T1180" s="124">
        <f t="shared" si="198"/>
        <v>0</v>
      </c>
      <c r="U1180" s="124">
        <f t="shared" si="199"/>
        <v>0</v>
      </c>
      <c r="V1180" s="124">
        <f t="shared" si="200"/>
        <v>0</v>
      </c>
      <c r="W1180" s="124">
        <f t="shared" si="201"/>
        <v>0</v>
      </c>
      <c r="X1180" s="124">
        <f t="shared" si="202"/>
        <v>0</v>
      </c>
      <c r="Y1180" s="124">
        <f t="shared" si="203"/>
        <v>0</v>
      </c>
      <c r="Z1180" s="124">
        <f t="shared" si="204"/>
        <v>0</v>
      </c>
      <c r="AA1180" s="124">
        <f t="shared" si="205"/>
        <v>0</v>
      </c>
      <c r="AB1180" s="124" t="str">
        <f t="shared" si="206"/>
        <v/>
      </c>
      <c r="AC1180" s="124" t="str">
        <f t="shared" si="207"/>
        <v/>
      </c>
      <c r="AD1180" s="124" t="str">
        <f t="shared" si="208"/>
        <v/>
      </c>
      <c r="AE1180" s="124" t="str">
        <f t="shared" si="209"/>
        <v/>
      </c>
      <c r="AF1180" s="97"/>
      <c r="AG1180" s="97"/>
      <c r="AH1180" s="97"/>
      <c r="AI1180" s="97"/>
      <c r="AJ1180" s="97"/>
      <c r="AK1180" s="97"/>
      <c r="AM1180" s="101">
        <v>1</v>
      </c>
    </row>
    <row r="1181" spans="1:39" ht="15.75" customHeight="1" x14ac:dyDescent="0.25">
      <c r="A1181" s="97" t="s">
        <v>226</v>
      </c>
      <c r="B1181" s="97" t="s">
        <v>1857</v>
      </c>
      <c r="C1181" s="97" t="s">
        <v>1789</v>
      </c>
      <c r="D1181" s="97" t="s">
        <v>265</v>
      </c>
      <c r="E1181" s="97" t="s">
        <v>266</v>
      </c>
      <c r="F1181" s="122">
        <v>1</v>
      </c>
      <c r="G1181" s="122">
        <v>3</v>
      </c>
      <c r="H1181" s="122">
        <v>0</v>
      </c>
      <c r="I1181" s="97" t="s">
        <v>1789</v>
      </c>
      <c r="J1181" s="97"/>
      <c r="K1181" s="97" t="s">
        <v>1790</v>
      </c>
      <c r="L1181" s="97"/>
      <c r="M1181" s="97" t="s">
        <v>1789</v>
      </c>
      <c r="N1181" s="97" t="s">
        <v>297</v>
      </c>
      <c r="O1181" s="97" t="s">
        <v>1791</v>
      </c>
      <c r="P1181" s="97" t="s">
        <v>1792</v>
      </c>
      <c r="Q1181" s="97" t="s">
        <v>1080</v>
      </c>
      <c r="R1181" s="124">
        <f t="shared" si="196"/>
        <v>0</v>
      </c>
      <c r="S1181" s="124">
        <f t="shared" si="197"/>
        <v>0</v>
      </c>
      <c r="T1181" s="124">
        <f t="shared" si="198"/>
        <v>0</v>
      </c>
      <c r="U1181" s="124">
        <f t="shared" si="199"/>
        <v>1</v>
      </c>
      <c r="V1181" s="124">
        <f t="shared" si="200"/>
        <v>0</v>
      </c>
      <c r="W1181" s="124">
        <f t="shared" si="201"/>
        <v>0</v>
      </c>
      <c r="X1181" s="124">
        <f t="shared" si="202"/>
        <v>0</v>
      </c>
      <c r="Y1181" s="124">
        <f t="shared" si="203"/>
        <v>0</v>
      </c>
      <c r="Z1181" s="124">
        <f t="shared" si="204"/>
        <v>0</v>
      </c>
      <c r="AA1181" s="124">
        <f t="shared" si="205"/>
        <v>0</v>
      </c>
      <c r="AB1181" s="124" t="str">
        <f t="shared" si="206"/>
        <v/>
      </c>
      <c r="AC1181" s="124" t="str">
        <f t="shared" si="207"/>
        <v/>
      </c>
      <c r="AD1181" s="124" t="str">
        <f t="shared" si="208"/>
        <v/>
      </c>
      <c r="AE1181" s="124" t="str">
        <f t="shared" si="209"/>
        <v/>
      </c>
      <c r="AF1181" s="97"/>
      <c r="AG1181" s="97"/>
      <c r="AH1181" s="97"/>
      <c r="AI1181" s="97"/>
      <c r="AJ1181" s="97"/>
      <c r="AK1181" s="97"/>
      <c r="AM1181" s="101">
        <v>1</v>
      </c>
    </row>
    <row r="1182" spans="1:39" ht="15.75" customHeight="1" x14ac:dyDescent="0.25">
      <c r="A1182" s="97" t="s">
        <v>226</v>
      </c>
      <c r="B1182" s="97" t="s">
        <v>1858</v>
      </c>
      <c r="C1182" s="97" t="s">
        <v>1794</v>
      </c>
      <c r="D1182" s="97" t="s">
        <v>265</v>
      </c>
      <c r="E1182" s="97" t="s">
        <v>266</v>
      </c>
      <c r="F1182" s="122">
        <v>1</v>
      </c>
      <c r="G1182" s="122">
        <v>3</v>
      </c>
      <c r="H1182" s="122">
        <v>0</v>
      </c>
      <c r="I1182" s="97" t="s">
        <v>1794</v>
      </c>
      <c r="J1182" s="97"/>
      <c r="K1182" s="97" t="s">
        <v>1795</v>
      </c>
      <c r="L1182" s="97"/>
      <c r="M1182" s="97" t="s">
        <v>1794</v>
      </c>
      <c r="N1182" s="97" t="s">
        <v>1796</v>
      </c>
      <c r="O1182" s="97" t="s">
        <v>1797</v>
      </c>
      <c r="P1182" s="97" t="s">
        <v>1798</v>
      </c>
      <c r="Q1182" s="97" t="s">
        <v>1303</v>
      </c>
      <c r="R1182" s="124">
        <f t="shared" si="196"/>
        <v>0</v>
      </c>
      <c r="S1182" s="124">
        <f t="shared" si="197"/>
        <v>0</v>
      </c>
      <c r="T1182" s="124">
        <f t="shared" si="198"/>
        <v>0</v>
      </c>
      <c r="U1182" s="124">
        <f t="shared" si="199"/>
        <v>1</v>
      </c>
      <c r="V1182" s="124">
        <f t="shared" si="200"/>
        <v>1</v>
      </c>
      <c r="W1182" s="124">
        <f t="shared" si="201"/>
        <v>1</v>
      </c>
      <c r="X1182" s="124">
        <f t="shared" si="202"/>
        <v>0</v>
      </c>
      <c r="Y1182" s="124">
        <f t="shared" si="203"/>
        <v>0</v>
      </c>
      <c r="Z1182" s="124">
        <f t="shared" si="204"/>
        <v>0</v>
      </c>
      <c r="AA1182" s="124">
        <f t="shared" si="205"/>
        <v>0</v>
      </c>
      <c r="AB1182" s="124" t="str">
        <f t="shared" si="206"/>
        <v/>
      </c>
      <c r="AC1182" s="124" t="str">
        <f t="shared" si="207"/>
        <v/>
      </c>
      <c r="AD1182" s="124" t="str">
        <f t="shared" si="208"/>
        <v/>
      </c>
      <c r="AE1182" s="124" t="str">
        <f t="shared" si="209"/>
        <v/>
      </c>
      <c r="AF1182" s="97"/>
      <c r="AG1182" s="97"/>
      <c r="AH1182" s="97"/>
      <c r="AI1182" s="97"/>
      <c r="AJ1182" s="97"/>
      <c r="AK1182" s="97"/>
      <c r="AM1182" s="101">
        <v>1</v>
      </c>
    </row>
    <row r="1183" spans="1:39" ht="15.75" customHeight="1" x14ac:dyDescent="0.25">
      <c r="A1183" s="97" t="s">
        <v>226</v>
      </c>
      <c r="B1183" s="97" t="s">
        <v>1859</v>
      </c>
      <c r="C1183" s="97" t="s">
        <v>1800</v>
      </c>
      <c r="D1183" s="97" t="s">
        <v>265</v>
      </c>
      <c r="E1183" s="97" t="s">
        <v>266</v>
      </c>
      <c r="F1183" s="122">
        <v>2</v>
      </c>
      <c r="G1183" s="122">
        <v>2</v>
      </c>
      <c r="H1183" s="122">
        <v>0</v>
      </c>
      <c r="I1183" s="97" t="s">
        <v>1800</v>
      </c>
      <c r="J1183" s="97"/>
      <c r="K1183" s="97" t="s">
        <v>1801</v>
      </c>
      <c r="L1183" s="97"/>
      <c r="M1183" s="97" t="s">
        <v>1800</v>
      </c>
      <c r="N1183" s="97" t="s">
        <v>1802</v>
      </c>
      <c r="O1183" s="97" t="s">
        <v>1803</v>
      </c>
      <c r="P1183" s="97"/>
      <c r="Q1183" s="97"/>
      <c r="R1183" s="124">
        <f t="shared" si="196"/>
        <v>0</v>
      </c>
      <c r="S1183" s="124">
        <f t="shared" si="197"/>
        <v>0</v>
      </c>
      <c r="T1183" s="124">
        <f t="shared" si="198"/>
        <v>0</v>
      </c>
      <c r="U1183" s="124">
        <f t="shared" si="199"/>
        <v>0</v>
      </c>
      <c r="V1183" s="124">
        <f t="shared" si="200"/>
        <v>0</v>
      </c>
      <c r="W1183" s="124">
        <f t="shared" si="201"/>
        <v>0</v>
      </c>
      <c r="X1183" s="124">
        <f t="shared" si="202"/>
        <v>0</v>
      </c>
      <c r="Y1183" s="124">
        <f t="shared" si="203"/>
        <v>0</v>
      </c>
      <c r="Z1183" s="124">
        <f t="shared" si="204"/>
        <v>0</v>
      </c>
      <c r="AA1183" s="124">
        <f t="shared" si="205"/>
        <v>0</v>
      </c>
      <c r="AB1183" s="124" t="str">
        <f t="shared" si="206"/>
        <v/>
      </c>
      <c r="AC1183" s="124" t="str">
        <f t="shared" si="207"/>
        <v/>
      </c>
      <c r="AD1183" s="124" t="str">
        <f t="shared" si="208"/>
        <v/>
      </c>
      <c r="AE1183" s="124" t="str">
        <f t="shared" si="209"/>
        <v/>
      </c>
      <c r="AF1183" s="97"/>
      <c r="AG1183" s="97"/>
      <c r="AH1183" s="97"/>
      <c r="AI1183" s="97"/>
      <c r="AJ1183" s="97"/>
      <c r="AK1183" s="97"/>
      <c r="AM1183" s="101">
        <v>1</v>
      </c>
    </row>
    <row r="1184" spans="1:39" ht="15.75" customHeight="1" x14ac:dyDescent="0.25">
      <c r="A1184" s="97" t="s">
        <v>226</v>
      </c>
      <c r="B1184" s="97" t="s">
        <v>1860</v>
      </c>
      <c r="C1184" s="97" t="s">
        <v>1805</v>
      </c>
      <c r="D1184" s="97" t="s">
        <v>265</v>
      </c>
      <c r="E1184" s="97" t="s">
        <v>266</v>
      </c>
      <c r="F1184" s="122">
        <v>2</v>
      </c>
      <c r="G1184" s="122">
        <v>2</v>
      </c>
      <c r="H1184" s="122">
        <v>0</v>
      </c>
      <c r="I1184" s="97" t="s">
        <v>1805</v>
      </c>
      <c r="J1184" s="97"/>
      <c r="K1184" s="97" t="s">
        <v>1806</v>
      </c>
      <c r="L1184" s="97"/>
      <c r="M1184" s="97" t="s">
        <v>1807</v>
      </c>
      <c r="N1184" s="97" t="s">
        <v>1808</v>
      </c>
      <c r="O1184" s="97" t="s">
        <v>1809</v>
      </c>
      <c r="P1184" s="97"/>
      <c r="Q1184" s="97"/>
      <c r="R1184" s="124">
        <f t="shared" si="196"/>
        <v>0</v>
      </c>
      <c r="S1184" s="124">
        <f t="shared" si="197"/>
        <v>0</v>
      </c>
      <c r="T1184" s="124">
        <f t="shared" si="198"/>
        <v>1</v>
      </c>
      <c r="U1184" s="124">
        <f t="shared" si="199"/>
        <v>1</v>
      </c>
      <c r="V1184" s="124">
        <f t="shared" si="200"/>
        <v>0</v>
      </c>
      <c r="W1184" s="124">
        <f t="shared" si="201"/>
        <v>0</v>
      </c>
      <c r="X1184" s="124">
        <f t="shared" si="202"/>
        <v>0</v>
      </c>
      <c r="Y1184" s="124">
        <f t="shared" si="203"/>
        <v>0</v>
      </c>
      <c r="Z1184" s="124">
        <f t="shared" si="204"/>
        <v>0</v>
      </c>
      <c r="AA1184" s="124">
        <f t="shared" si="205"/>
        <v>0</v>
      </c>
      <c r="AB1184" s="124" t="str">
        <f t="shared" si="206"/>
        <v/>
      </c>
      <c r="AC1184" s="124" t="str">
        <f t="shared" si="207"/>
        <v/>
      </c>
      <c r="AD1184" s="124" t="str">
        <f t="shared" si="208"/>
        <v/>
      </c>
      <c r="AE1184" s="124" t="str">
        <f t="shared" si="209"/>
        <v/>
      </c>
      <c r="AF1184" s="97"/>
      <c r="AG1184" s="97"/>
      <c r="AH1184" s="97"/>
      <c r="AI1184" s="97"/>
      <c r="AJ1184" s="97"/>
      <c r="AK1184" s="97"/>
      <c r="AM1184" s="101">
        <v>1</v>
      </c>
    </row>
    <row r="1185" spans="1:39" ht="15.75" customHeight="1" x14ac:dyDescent="0.25">
      <c r="A1185" s="97" t="s">
        <v>226</v>
      </c>
      <c r="B1185" s="97" t="s">
        <v>1861</v>
      </c>
      <c r="C1185" s="97" t="s">
        <v>1811</v>
      </c>
      <c r="D1185" s="97" t="s">
        <v>265</v>
      </c>
      <c r="E1185" s="97" t="s">
        <v>266</v>
      </c>
      <c r="F1185" s="122">
        <v>3</v>
      </c>
      <c r="G1185" s="122">
        <v>2</v>
      </c>
      <c r="H1185" s="122">
        <v>0</v>
      </c>
      <c r="I1185" s="97" t="s">
        <v>1811</v>
      </c>
      <c r="J1185" s="97"/>
      <c r="K1185" s="97" t="s">
        <v>1812</v>
      </c>
      <c r="L1185" s="97"/>
      <c r="M1185" s="97" t="s">
        <v>1811</v>
      </c>
      <c r="N1185" s="97" t="s">
        <v>277</v>
      </c>
      <c r="O1185" s="97" t="s">
        <v>278</v>
      </c>
      <c r="P1185" s="97" t="s">
        <v>932</v>
      </c>
      <c r="Q1185" s="97" t="s">
        <v>305</v>
      </c>
      <c r="R1185" s="124">
        <f t="shared" si="196"/>
        <v>0</v>
      </c>
      <c r="S1185" s="124">
        <f t="shared" si="197"/>
        <v>0</v>
      </c>
      <c r="T1185" s="124">
        <f t="shared" si="198"/>
        <v>1</v>
      </c>
      <c r="U1185" s="124">
        <f t="shared" si="199"/>
        <v>1</v>
      </c>
      <c r="V1185" s="124">
        <f t="shared" si="200"/>
        <v>0</v>
      </c>
      <c r="W1185" s="124">
        <f t="shared" si="201"/>
        <v>0</v>
      </c>
      <c r="X1185" s="124">
        <f t="shared" si="202"/>
        <v>0</v>
      </c>
      <c r="Y1185" s="124">
        <f t="shared" si="203"/>
        <v>0</v>
      </c>
      <c r="Z1185" s="124">
        <f t="shared" si="204"/>
        <v>0</v>
      </c>
      <c r="AA1185" s="124">
        <f t="shared" si="205"/>
        <v>0</v>
      </c>
      <c r="AB1185" s="124" t="str">
        <f t="shared" si="206"/>
        <v/>
      </c>
      <c r="AC1185" s="124" t="str">
        <f t="shared" si="207"/>
        <v/>
      </c>
      <c r="AD1185" s="124" t="str">
        <f t="shared" si="208"/>
        <v/>
      </c>
      <c r="AE1185" s="124" t="str">
        <f t="shared" si="209"/>
        <v/>
      </c>
      <c r="AF1185" s="97"/>
      <c r="AG1185" s="97"/>
      <c r="AH1185" s="97"/>
      <c r="AI1185" s="97"/>
      <c r="AJ1185" s="97"/>
      <c r="AK1185" s="97"/>
      <c r="AM1185" s="101">
        <v>1</v>
      </c>
    </row>
    <row r="1186" spans="1:39" ht="15.75" customHeight="1" x14ac:dyDescent="0.25">
      <c r="A1186" s="97" t="s">
        <v>226</v>
      </c>
      <c r="B1186" s="97" t="s">
        <v>1862</v>
      </c>
      <c r="C1186" s="97" t="s">
        <v>322</v>
      </c>
      <c r="D1186" s="97" t="s">
        <v>301</v>
      </c>
      <c r="E1186" s="97" t="s">
        <v>266</v>
      </c>
      <c r="F1186" s="122">
        <v>1</v>
      </c>
      <c r="G1186" s="122">
        <v>0</v>
      </c>
      <c r="H1186" s="122">
        <v>3</v>
      </c>
      <c r="I1186" s="97"/>
      <c r="J1186" s="97" t="s">
        <v>322</v>
      </c>
      <c r="K1186" s="97"/>
      <c r="L1186" s="97" t="s">
        <v>323</v>
      </c>
      <c r="M1186" s="97" t="s">
        <v>322</v>
      </c>
      <c r="N1186" s="97" t="s">
        <v>297</v>
      </c>
      <c r="O1186" s="97" t="s">
        <v>324</v>
      </c>
      <c r="P1186" s="97"/>
      <c r="Q1186" s="97"/>
      <c r="R1186" s="124">
        <f t="shared" si="196"/>
        <v>0</v>
      </c>
      <c r="S1186" s="124">
        <f t="shared" si="197"/>
        <v>0</v>
      </c>
      <c r="T1186" s="124">
        <f t="shared" si="198"/>
        <v>0</v>
      </c>
      <c r="U1186" s="124">
        <f t="shared" si="199"/>
        <v>1</v>
      </c>
      <c r="V1186" s="124">
        <f t="shared" si="200"/>
        <v>0</v>
      </c>
      <c r="W1186" s="124">
        <f t="shared" si="201"/>
        <v>0</v>
      </c>
      <c r="X1186" s="124">
        <f t="shared" si="202"/>
        <v>0</v>
      </c>
      <c r="Y1186" s="124">
        <f t="shared" si="203"/>
        <v>0</v>
      </c>
      <c r="Z1186" s="124">
        <f t="shared" si="204"/>
        <v>0</v>
      </c>
      <c r="AA1186" s="124">
        <f t="shared" si="205"/>
        <v>0</v>
      </c>
      <c r="AB1186" s="124" t="str">
        <f t="shared" si="206"/>
        <v/>
      </c>
      <c r="AC1186" s="124" t="str">
        <f t="shared" si="207"/>
        <v/>
      </c>
      <c r="AD1186" s="124" t="str">
        <f t="shared" si="208"/>
        <v/>
      </c>
      <c r="AE1186" s="124" t="str">
        <f t="shared" si="209"/>
        <v/>
      </c>
      <c r="AF1186" s="97"/>
      <c r="AG1186" s="97"/>
      <c r="AH1186" s="97"/>
      <c r="AI1186" s="97"/>
      <c r="AJ1186" s="97"/>
      <c r="AK1186" s="97"/>
      <c r="AM1186" s="101">
        <v>1</v>
      </c>
    </row>
    <row r="1187" spans="1:39" ht="15.75" customHeight="1" x14ac:dyDescent="0.25">
      <c r="A1187" s="97" t="s">
        <v>226</v>
      </c>
      <c r="B1187" s="97" t="s">
        <v>1863</v>
      </c>
      <c r="C1187" s="97" t="s">
        <v>1815</v>
      </c>
      <c r="D1187" s="97" t="s">
        <v>301</v>
      </c>
      <c r="E1187" s="97" t="s">
        <v>266</v>
      </c>
      <c r="F1187" s="122">
        <v>1</v>
      </c>
      <c r="G1187" s="122">
        <v>0</v>
      </c>
      <c r="H1187" s="122">
        <v>3</v>
      </c>
      <c r="I1187" s="97"/>
      <c r="J1187" s="97" t="s">
        <v>1815</v>
      </c>
      <c r="K1187" s="97"/>
      <c r="L1187" s="97" t="s">
        <v>1816</v>
      </c>
      <c r="M1187" s="97" t="s">
        <v>1815</v>
      </c>
      <c r="N1187" s="97" t="s">
        <v>1253</v>
      </c>
      <c r="O1187" s="97" t="s">
        <v>1094</v>
      </c>
      <c r="P1187" s="97" t="s">
        <v>1095</v>
      </c>
      <c r="Q1187" s="97" t="s">
        <v>304</v>
      </c>
      <c r="R1187" s="124">
        <f t="shared" si="196"/>
        <v>0</v>
      </c>
      <c r="S1187" s="124">
        <f t="shared" si="197"/>
        <v>0</v>
      </c>
      <c r="T1187" s="124">
        <f t="shared" si="198"/>
        <v>0</v>
      </c>
      <c r="U1187" s="124">
        <f t="shared" si="199"/>
        <v>0</v>
      </c>
      <c r="V1187" s="124">
        <f t="shared" si="200"/>
        <v>0</v>
      </c>
      <c r="W1187" s="124">
        <f t="shared" si="201"/>
        <v>0</v>
      </c>
      <c r="X1187" s="124">
        <f t="shared" si="202"/>
        <v>0</v>
      </c>
      <c r="Y1187" s="124">
        <f t="shared" si="203"/>
        <v>0</v>
      </c>
      <c r="Z1187" s="124">
        <f t="shared" si="204"/>
        <v>0</v>
      </c>
      <c r="AA1187" s="124">
        <f t="shared" si="205"/>
        <v>0</v>
      </c>
      <c r="AB1187" s="124" t="str">
        <f t="shared" si="206"/>
        <v/>
      </c>
      <c r="AC1187" s="124" t="str">
        <f t="shared" si="207"/>
        <v/>
      </c>
      <c r="AD1187" s="124" t="str">
        <f t="shared" si="208"/>
        <v/>
      </c>
      <c r="AE1187" s="124" t="str">
        <f t="shared" si="209"/>
        <v/>
      </c>
      <c r="AF1187" s="97"/>
      <c r="AG1187" s="97"/>
      <c r="AH1187" s="97"/>
      <c r="AI1187" s="97"/>
      <c r="AJ1187" s="97"/>
      <c r="AK1187" s="97"/>
      <c r="AM1187" s="101">
        <v>1</v>
      </c>
    </row>
    <row r="1188" spans="1:39" ht="15.75" customHeight="1" x14ac:dyDescent="0.25">
      <c r="A1188" s="97" t="s">
        <v>226</v>
      </c>
      <c r="B1188" s="97" t="s">
        <v>1864</v>
      </c>
      <c r="C1188" s="97" t="s">
        <v>1800</v>
      </c>
      <c r="D1188" s="97" t="s">
        <v>301</v>
      </c>
      <c r="E1188" s="97" t="s">
        <v>266</v>
      </c>
      <c r="F1188" s="122">
        <v>2</v>
      </c>
      <c r="G1188" s="122">
        <v>0</v>
      </c>
      <c r="H1188" s="122">
        <v>2</v>
      </c>
      <c r="I1188" s="97"/>
      <c r="J1188" s="97" t="s">
        <v>1800</v>
      </c>
      <c r="K1188" s="97"/>
      <c r="L1188" s="97" t="s">
        <v>1818</v>
      </c>
      <c r="M1188" s="97" t="s">
        <v>1800</v>
      </c>
      <c r="N1188" s="97" t="s">
        <v>1802</v>
      </c>
      <c r="O1188" s="97" t="s">
        <v>1803</v>
      </c>
      <c r="P1188" s="97"/>
      <c r="Q1188" s="97"/>
      <c r="R1188" s="124">
        <f t="shared" si="196"/>
        <v>0</v>
      </c>
      <c r="S1188" s="124">
        <f t="shared" si="197"/>
        <v>0</v>
      </c>
      <c r="T1188" s="124">
        <f t="shared" si="198"/>
        <v>0</v>
      </c>
      <c r="U1188" s="124">
        <f t="shared" si="199"/>
        <v>0</v>
      </c>
      <c r="V1188" s="124">
        <f t="shared" si="200"/>
        <v>0</v>
      </c>
      <c r="W1188" s="124">
        <f t="shared" si="201"/>
        <v>0</v>
      </c>
      <c r="X1188" s="124">
        <f t="shared" si="202"/>
        <v>0</v>
      </c>
      <c r="Y1188" s="124">
        <f t="shared" si="203"/>
        <v>0</v>
      </c>
      <c r="Z1188" s="124">
        <f t="shared" si="204"/>
        <v>0</v>
      </c>
      <c r="AA1188" s="124">
        <f t="shared" si="205"/>
        <v>0</v>
      </c>
      <c r="AB1188" s="124" t="str">
        <f t="shared" si="206"/>
        <v/>
      </c>
      <c r="AC1188" s="124" t="str">
        <f t="shared" si="207"/>
        <v/>
      </c>
      <c r="AD1188" s="124" t="str">
        <f t="shared" si="208"/>
        <v/>
      </c>
      <c r="AE1188" s="124" t="str">
        <f t="shared" si="209"/>
        <v/>
      </c>
      <c r="AF1188" s="97"/>
      <c r="AG1188" s="97"/>
      <c r="AH1188" s="97"/>
      <c r="AI1188" s="97"/>
      <c r="AJ1188" s="97"/>
      <c r="AK1188" s="97"/>
      <c r="AM1188" s="101">
        <v>1</v>
      </c>
    </row>
    <row r="1189" spans="1:39" ht="15.75" customHeight="1" x14ac:dyDescent="0.25">
      <c r="A1189" s="97" t="s">
        <v>226</v>
      </c>
      <c r="B1189" s="97" t="s">
        <v>1865</v>
      </c>
      <c r="C1189" s="97" t="s">
        <v>1820</v>
      </c>
      <c r="D1189" s="97" t="s">
        <v>301</v>
      </c>
      <c r="E1189" s="97" t="s">
        <v>266</v>
      </c>
      <c r="F1189" s="122">
        <v>2</v>
      </c>
      <c r="G1189" s="122">
        <v>0</v>
      </c>
      <c r="H1189" s="122">
        <v>2</v>
      </c>
      <c r="I1189" s="97"/>
      <c r="J1189" s="97" t="s">
        <v>1820</v>
      </c>
      <c r="K1189" s="97"/>
      <c r="L1189" s="97" t="s">
        <v>1821</v>
      </c>
      <c r="M1189" s="97" t="s">
        <v>1820</v>
      </c>
      <c r="N1189" s="97" t="s">
        <v>664</v>
      </c>
      <c r="O1189" s="97" t="s">
        <v>415</v>
      </c>
      <c r="P1189" s="97" t="s">
        <v>917</v>
      </c>
      <c r="Q1189" s="97" t="s">
        <v>918</v>
      </c>
      <c r="R1189" s="124">
        <f t="shared" si="196"/>
        <v>0</v>
      </c>
      <c r="S1189" s="124">
        <f t="shared" si="197"/>
        <v>0</v>
      </c>
      <c r="T1189" s="124">
        <f t="shared" si="198"/>
        <v>1</v>
      </c>
      <c r="U1189" s="124">
        <f t="shared" si="199"/>
        <v>1</v>
      </c>
      <c r="V1189" s="124">
        <f t="shared" si="200"/>
        <v>1</v>
      </c>
      <c r="W1189" s="124">
        <f t="shared" si="201"/>
        <v>1</v>
      </c>
      <c r="X1189" s="124">
        <f t="shared" si="202"/>
        <v>0</v>
      </c>
      <c r="Y1189" s="124">
        <f t="shared" si="203"/>
        <v>0</v>
      </c>
      <c r="Z1189" s="124">
        <f t="shared" si="204"/>
        <v>0</v>
      </c>
      <c r="AA1189" s="124">
        <f t="shared" si="205"/>
        <v>0</v>
      </c>
      <c r="AB1189" s="124" t="str">
        <f t="shared" si="206"/>
        <v/>
      </c>
      <c r="AC1189" s="124" t="str">
        <f t="shared" si="207"/>
        <v/>
      </c>
      <c r="AD1189" s="124" t="str">
        <f t="shared" si="208"/>
        <v/>
      </c>
      <c r="AE1189" s="124" t="str">
        <f t="shared" si="209"/>
        <v/>
      </c>
      <c r="AF1189" s="97"/>
      <c r="AG1189" s="97"/>
      <c r="AH1189" s="97"/>
      <c r="AI1189" s="97"/>
      <c r="AJ1189" s="97"/>
      <c r="AK1189" s="97"/>
      <c r="AM1189" s="101">
        <v>1</v>
      </c>
    </row>
    <row r="1190" spans="1:39" ht="15.75" customHeight="1" x14ac:dyDescent="0.25">
      <c r="A1190" s="97" t="s">
        <v>226</v>
      </c>
      <c r="B1190" s="97" t="s">
        <v>1866</v>
      </c>
      <c r="C1190" s="97" t="s">
        <v>1823</v>
      </c>
      <c r="D1190" s="97" t="s">
        <v>301</v>
      </c>
      <c r="E1190" s="97" t="s">
        <v>266</v>
      </c>
      <c r="F1190" s="122">
        <v>3</v>
      </c>
      <c r="G1190" s="122">
        <v>0</v>
      </c>
      <c r="H1190" s="122">
        <v>2</v>
      </c>
      <c r="I1190" s="97"/>
      <c r="J1190" s="97" t="s">
        <v>1823</v>
      </c>
      <c r="K1190" s="97"/>
      <c r="L1190" s="97" t="s">
        <v>1824</v>
      </c>
      <c r="M1190" s="97" t="s">
        <v>1823</v>
      </c>
      <c r="N1190" s="97" t="s">
        <v>284</v>
      </c>
      <c r="O1190" s="97" t="s">
        <v>1825</v>
      </c>
      <c r="P1190" s="97" t="s">
        <v>305</v>
      </c>
      <c r="Q1190" s="97" t="s">
        <v>1826</v>
      </c>
      <c r="R1190" s="124">
        <f t="shared" si="196"/>
        <v>0</v>
      </c>
      <c r="S1190" s="124">
        <f t="shared" si="197"/>
        <v>0</v>
      </c>
      <c r="T1190" s="124">
        <f t="shared" si="198"/>
        <v>0</v>
      </c>
      <c r="U1190" s="124">
        <f t="shared" si="199"/>
        <v>0</v>
      </c>
      <c r="V1190" s="124">
        <f t="shared" si="200"/>
        <v>0</v>
      </c>
      <c r="W1190" s="124">
        <f t="shared" si="201"/>
        <v>0</v>
      </c>
      <c r="X1190" s="124">
        <f t="shared" si="202"/>
        <v>0</v>
      </c>
      <c r="Y1190" s="124">
        <f t="shared" si="203"/>
        <v>0</v>
      </c>
      <c r="Z1190" s="124">
        <f t="shared" si="204"/>
        <v>0</v>
      </c>
      <c r="AA1190" s="124">
        <f t="shared" si="205"/>
        <v>0</v>
      </c>
      <c r="AB1190" s="124" t="str">
        <f t="shared" si="206"/>
        <v/>
      </c>
      <c r="AC1190" s="124" t="str">
        <f t="shared" si="207"/>
        <v/>
      </c>
      <c r="AD1190" s="124" t="str">
        <f t="shared" si="208"/>
        <v/>
      </c>
      <c r="AE1190" s="124" t="str">
        <f t="shared" si="209"/>
        <v/>
      </c>
      <c r="AF1190" s="97"/>
      <c r="AG1190" s="97"/>
      <c r="AH1190" s="97"/>
      <c r="AI1190" s="97"/>
      <c r="AJ1190" s="97"/>
      <c r="AK1190" s="97"/>
      <c r="AM1190" s="101">
        <v>1</v>
      </c>
    </row>
    <row r="1191" spans="1:39" ht="15.75" customHeight="1" x14ac:dyDescent="0.25">
      <c r="A1191" s="97" t="s">
        <v>227</v>
      </c>
      <c r="B1191" s="97" t="s">
        <v>1867</v>
      </c>
      <c r="C1191" s="97" t="s">
        <v>191</v>
      </c>
      <c r="D1191" s="97" t="s">
        <v>265</v>
      </c>
      <c r="E1191" s="97" t="s">
        <v>266</v>
      </c>
      <c r="F1191" s="122">
        <v>1</v>
      </c>
      <c r="G1191" s="122">
        <v>3</v>
      </c>
      <c r="H1191" s="122">
        <v>0</v>
      </c>
      <c r="I1191" s="97" t="s">
        <v>191</v>
      </c>
      <c r="J1191" s="97"/>
      <c r="K1191" s="97" t="s">
        <v>1868</v>
      </c>
      <c r="L1191" s="97"/>
      <c r="M1191" s="97" t="s">
        <v>1869</v>
      </c>
      <c r="N1191" s="97"/>
      <c r="O1191" s="97"/>
      <c r="P1191" s="97"/>
      <c r="Q1191" s="97"/>
      <c r="R1191" s="124">
        <f t="shared" si="196"/>
        <v>0</v>
      </c>
      <c r="S1191" s="124">
        <f t="shared" si="197"/>
        <v>0</v>
      </c>
      <c r="T1191" s="124">
        <f t="shared" si="198"/>
        <v>0</v>
      </c>
      <c r="U1191" s="124">
        <f t="shared" si="199"/>
        <v>1</v>
      </c>
      <c r="V1191" s="124">
        <f t="shared" si="200"/>
        <v>0</v>
      </c>
      <c r="W1191" s="124">
        <f t="shared" si="201"/>
        <v>1</v>
      </c>
      <c r="X1191" s="124">
        <f t="shared" si="202"/>
        <v>0</v>
      </c>
      <c r="Y1191" s="124">
        <f t="shared" si="203"/>
        <v>0</v>
      </c>
      <c r="Z1191" s="124">
        <f t="shared" si="204"/>
        <v>0</v>
      </c>
      <c r="AA1191" s="124">
        <f t="shared" si="205"/>
        <v>0</v>
      </c>
      <c r="AB1191" s="124" t="str">
        <f t="shared" si="206"/>
        <v/>
      </c>
      <c r="AC1191" s="124" t="str">
        <f t="shared" si="207"/>
        <v/>
      </c>
      <c r="AD1191" s="124" t="str">
        <f t="shared" si="208"/>
        <v/>
      </c>
      <c r="AE1191" s="124" t="str">
        <f t="shared" si="209"/>
        <v/>
      </c>
      <c r="AF1191" s="97"/>
      <c r="AG1191" s="97"/>
      <c r="AH1191" s="97"/>
      <c r="AI1191" s="97"/>
      <c r="AJ1191" s="97"/>
      <c r="AK1191" s="97"/>
      <c r="AM1191" s="101">
        <v>1</v>
      </c>
    </row>
    <row r="1192" spans="1:39" ht="15.75" customHeight="1" x14ac:dyDescent="0.25">
      <c r="A1192" s="97" t="s">
        <v>227</v>
      </c>
      <c r="B1192" s="97" t="s">
        <v>1870</v>
      </c>
      <c r="C1192" s="97" t="s">
        <v>184</v>
      </c>
      <c r="D1192" s="97" t="s">
        <v>265</v>
      </c>
      <c r="E1192" s="97" t="s">
        <v>266</v>
      </c>
      <c r="F1192" s="122">
        <v>1</v>
      </c>
      <c r="G1192" s="122">
        <v>3</v>
      </c>
      <c r="H1192" s="122">
        <v>0</v>
      </c>
      <c r="I1192" s="97" t="s">
        <v>184</v>
      </c>
      <c r="J1192" s="97"/>
      <c r="K1192" s="97" t="s">
        <v>1871</v>
      </c>
      <c r="L1192" s="97"/>
      <c r="M1192" s="97" t="s">
        <v>1872</v>
      </c>
      <c r="N1192" s="97"/>
      <c r="O1192" s="97"/>
      <c r="P1192" s="97"/>
      <c r="Q1192" s="97"/>
      <c r="R1192" s="124">
        <f t="shared" si="196"/>
        <v>0</v>
      </c>
      <c r="S1192" s="124">
        <f t="shared" si="197"/>
        <v>0</v>
      </c>
      <c r="T1192" s="124">
        <f t="shared" si="198"/>
        <v>0</v>
      </c>
      <c r="U1192" s="124">
        <f t="shared" si="199"/>
        <v>1</v>
      </c>
      <c r="V1192" s="124">
        <f t="shared" si="200"/>
        <v>1</v>
      </c>
      <c r="W1192" s="124">
        <f t="shared" si="201"/>
        <v>1</v>
      </c>
      <c r="X1192" s="124">
        <f t="shared" si="202"/>
        <v>0</v>
      </c>
      <c r="Y1192" s="124">
        <f t="shared" si="203"/>
        <v>0</v>
      </c>
      <c r="Z1192" s="124">
        <f t="shared" si="204"/>
        <v>0</v>
      </c>
      <c r="AA1192" s="124">
        <f t="shared" si="205"/>
        <v>0</v>
      </c>
      <c r="AB1192" s="124" t="str">
        <f t="shared" si="206"/>
        <v/>
      </c>
      <c r="AC1192" s="124" t="str">
        <f t="shared" si="207"/>
        <v/>
      </c>
      <c r="AD1192" s="124" t="str">
        <f t="shared" si="208"/>
        <v/>
      </c>
      <c r="AE1192" s="124" t="str">
        <f t="shared" si="209"/>
        <v/>
      </c>
      <c r="AF1192" s="97"/>
      <c r="AG1192" s="97"/>
      <c r="AH1192" s="97"/>
      <c r="AI1192" s="97"/>
      <c r="AJ1192" s="97"/>
      <c r="AK1192" s="97"/>
      <c r="AM1192" s="101">
        <v>1</v>
      </c>
    </row>
    <row r="1193" spans="1:39" ht="15.75" customHeight="1" x14ac:dyDescent="0.25">
      <c r="A1193" s="97" t="s">
        <v>227</v>
      </c>
      <c r="B1193" s="97" t="s">
        <v>1873</v>
      </c>
      <c r="C1193" s="97" t="s">
        <v>197</v>
      </c>
      <c r="D1193" s="97" t="s">
        <v>265</v>
      </c>
      <c r="E1193" s="97" t="s">
        <v>266</v>
      </c>
      <c r="F1193" s="122">
        <v>2</v>
      </c>
      <c r="G1193" s="122">
        <v>2</v>
      </c>
      <c r="H1193" s="122">
        <v>0</v>
      </c>
      <c r="I1193" s="97" t="s">
        <v>197</v>
      </c>
      <c r="J1193" s="97"/>
      <c r="K1193" s="97" t="s">
        <v>1874</v>
      </c>
      <c r="L1193" s="97"/>
      <c r="M1193" s="97" t="s">
        <v>1875</v>
      </c>
      <c r="N1193" s="97"/>
      <c r="O1193" s="97"/>
      <c r="P1193" s="97"/>
      <c r="Q1193" s="97"/>
      <c r="R1193" s="124">
        <f t="shared" si="196"/>
        <v>0</v>
      </c>
      <c r="S1193" s="124">
        <f t="shared" si="197"/>
        <v>0</v>
      </c>
      <c r="T1193" s="124">
        <f t="shared" si="198"/>
        <v>1</v>
      </c>
      <c r="U1193" s="124">
        <f t="shared" si="199"/>
        <v>1</v>
      </c>
      <c r="V1193" s="124">
        <f t="shared" si="200"/>
        <v>0</v>
      </c>
      <c r="W1193" s="124">
        <f t="shared" si="201"/>
        <v>1</v>
      </c>
      <c r="X1193" s="124">
        <f t="shared" si="202"/>
        <v>0</v>
      </c>
      <c r="Y1193" s="124">
        <f t="shared" si="203"/>
        <v>0</v>
      </c>
      <c r="Z1193" s="124">
        <f t="shared" si="204"/>
        <v>0</v>
      </c>
      <c r="AA1193" s="124">
        <f t="shared" si="205"/>
        <v>0</v>
      </c>
      <c r="AB1193" s="124" t="str">
        <f t="shared" si="206"/>
        <v/>
      </c>
      <c r="AC1193" s="124" t="str">
        <f t="shared" si="207"/>
        <v/>
      </c>
      <c r="AD1193" s="124" t="str">
        <f t="shared" si="208"/>
        <v/>
      </c>
      <c r="AE1193" s="124" t="str">
        <f t="shared" si="209"/>
        <v/>
      </c>
      <c r="AF1193" s="97"/>
      <c r="AG1193" s="97"/>
      <c r="AH1193" s="97"/>
      <c r="AI1193" s="97"/>
      <c r="AJ1193" s="97"/>
      <c r="AK1193" s="97"/>
      <c r="AM1193" s="101">
        <v>1</v>
      </c>
    </row>
    <row r="1194" spans="1:39" ht="15.75" customHeight="1" x14ac:dyDescent="0.25">
      <c r="A1194" s="97" t="s">
        <v>227</v>
      </c>
      <c r="B1194" s="97" t="s">
        <v>1876</v>
      </c>
      <c r="C1194" s="97" t="s">
        <v>136</v>
      </c>
      <c r="D1194" s="97" t="s">
        <v>265</v>
      </c>
      <c r="E1194" s="97" t="s">
        <v>266</v>
      </c>
      <c r="F1194" s="122">
        <v>2</v>
      </c>
      <c r="G1194" s="122">
        <v>2</v>
      </c>
      <c r="H1194" s="122">
        <v>0</v>
      </c>
      <c r="I1194" s="97" t="s">
        <v>136</v>
      </c>
      <c r="J1194" s="97"/>
      <c r="K1194" s="97" t="s">
        <v>634</v>
      </c>
      <c r="L1194" s="97"/>
      <c r="M1194" s="97" t="s">
        <v>635</v>
      </c>
      <c r="N1194" s="97"/>
      <c r="O1194" s="97"/>
      <c r="P1194" s="97"/>
      <c r="Q1194" s="97"/>
      <c r="R1194" s="124">
        <f t="shared" si="196"/>
        <v>0</v>
      </c>
      <c r="S1194" s="124">
        <f t="shared" si="197"/>
        <v>0</v>
      </c>
      <c r="T1194" s="124">
        <f t="shared" si="198"/>
        <v>0</v>
      </c>
      <c r="U1194" s="124">
        <f t="shared" si="199"/>
        <v>1</v>
      </c>
      <c r="V1194" s="124">
        <f t="shared" si="200"/>
        <v>0</v>
      </c>
      <c r="W1194" s="124">
        <f t="shared" si="201"/>
        <v>1</v>
      </c>
      <c r="X1194" s="124">
        <f t="shared" si="202"/>
        <v>0</v>
      </c>
      <c r="Y1194" s="124">
        <f t="shared" si="203"/>
        <v>0</v>
      </c>
      <c r="Z1194" s="124">
        <f t="shared" si="204"/>
        <v>0</v>
      </c>
      <c r="AA1194" s="124">
        <f t="shared" si="205"/>
        <v>0</v>
      </c>
      <c r="AB1194" s="124" t="str">
        <f t="shared" si="206"/>
        <v/>
      </c>
      <c r="AC1194" s="124" t="str">
        <f t="shared" si="207"/>
        <v/>
      </c>
      <c r="AD1194" s="124" t="str">
        <f t="shared" si="208"/>
        <v/>
      </c>
      <c r="AE1194" s="124" t="str">
        <f t="shared" si="209"/>
        <v/>
      </c>
      <c r="AF1194" s="97"/>
      <c r="AG1194" s="97"/>
      <c r="AH1194" s="97"/>
      <c r="AI1194" s="97"/>
      <c r="AJ1194" s="97"/>
      <c r="AK1194" s="97"/>
      <c r="AM1194" s="101">
        <v>1</v>
      </c>
    </row>
    <row r="1195" spans="1:39" ht="15.75" customHeight="1" x14ac:dyDescent="0.25">
      <c r="A1195" s="97" t="s">
        <v>227</v>
      </c>
      <c r="B1195" s="97" t="s">
        <v>1877</v>
      </c>
      <c r="C1195" s="97" t="s">
        <v>1878</v>
      </c>
      <c r="D1195" s="97" t="s">
        <v>265</v>
      </c>
      <c r="E1195" s="97" t="s">
        <v>266</v>
      </c>
      <c r="F1195" s="122">
        <v>3</v>
      </c>
      <c r="G1195" s="122">
        <v>2</v>
      </c>
      <c r="H1195" s="122">
        <v>0</v>
      </c>
      <c r="I1195" s="97" t="s">
        <v>1878</v>
      </c>
      <c r="J1195" s="97"/>
      <c r="K1195" s="97" t="s">
        <v>1879</v>
      </c>
      <c r="L1195" s="97"/>
      <c r="M1195" s="97" t="s">
        <v>1878</v>
      </c>
      <c r="N1195" s="97" t="s">
        <v>1880</v>
      </c>
      <c r="O1195" s="97" t="s">
        <v>1881</v>
      </c>
      <c r="P1195" s="97" t="s">
        <v>1882</v>
      </c>
      <c r="Q1195" s="97" t="s">
        <v>1883</v>
      </c>
      <c r="R1195" s="124">
        <f t="shared" si="196"/>
        <v>0</v>
      </c>
      <c r="S1195" s="124">
        <f t="shared" si="197"/>
        <v>0</v>
      </c>
      <c r="T1195" s="124">
        <f t="shared" si="198"/>
        <v>0</v>
      </c>
      <c r="U1195" s="124">
        <f t="shared" si="199"/>
        <v>1</v>
      </c>
      <c r="V1195" s="124">
        <f t="shared" si="200"/>
        <v>0</v>
      </c>
      <c r="W1195" s="124">
        <f t="shared" si="201"/>
        <v>0</v>
      </c>
      <c r="X1195" s="124">
        <f t="shared" si="202"/>
        <v>0</v>
      </c>
      <c r="Y1195" s="124">
        <f t="shared" si="203"/>
        <v>0</v>
      </c>
      <c r="Z1195" s="124">
        <f t="shared" si="204"/>
        <v>0</v>
      </c>
      <c r="AA1195" s="124">
        <f t="shared" si="205"/>
        <v>0</v>
      </c>
      <c r="AB1195" s="124" t="str">
        <f t="shared" si="206"/>
        <v/>
      </c>
      <c r="AC1195" s="124" t="str">
        <f t="shared" si="207"/>
        <v/>
      </c>
      <c r="AD1195" s="124" t="str">
        <f t="shared" si="208"/>
        <v/>
      </c>
      <c r="AE1195" s="124" t="str">
        <f t="shared" si="209"/>
        <v/>
      </c>
      <c r="AF1195" s="97"/>
      <c r="AG1195" s="97"/>
      <c r="AH1195" s="97"/>
      <c r="AI1195" s="97"/>
      <c r="AJ1195" s="97"/>
      <c r="AK1195" s="97"/>
      <c r="AM1195" s="101">
        <v>1</v>
      </c>
    </row>
    <row r="1196" spans="1:39" ht="15.75" customHeight="1" x14ac:dyDescent="0.25">
      <c r="A1196" s="97" t="s">
        <v>227</v>
      </c>
      <c r="B1196" s="97" t="s">
        <v>1884</v>
      </c>
      <c r="C1196" s="97" t="s">
        <v>191</v>
      </c>
      <c r="D1196" s="97" t="s">
        <v>301</v>
      </c>
      <c r="E1196" s="97" t="s">
        <v>266</v>
      </c>
      <c r="F1196" s="122">
        <v>1</v>
      </c>
      <c r="G1196" s="122">
        <v>0</v>
      </c>
      <c r="H1196" s="122">
        <v>3</v>
      </c>
      <c r="I1196" s="97"/>
      <c r="J1196" s="97" t="s">
        <v>191</v>
      </c>
      <c r="K1196" s="97"/>
      <c r="L1196" s="97" t="s">
        <v>1885</v>
      </c>
      <c r="M1196" s="97" t="s">
        <v>1869</v>
      </c>
      <c r="N1196" s="97"/>
      <c r="O1196" s="97"/>
      <c r="P1196" s="97"/>
      <c r="Q1196" s="97"/>
      <c r="R1196" s="124">
        <f t="shared" si="196"/>
        <v>0</v>
      </c>
      <c r="S1196" s="124">
        <f t="shared" si="197"/>
        <v>0</v>
      </c>
      <c r="T1196" s="124">
        <f t="shared" si="198"/>
        <v>0</v>
      </c>
      <c r="U1196" s="124">
        <f t="shared" si="199"/>
        <v>1</v>
      </c>
      <c r="V1196" s="124">
        <f t="shared" si="200"/>
        <v>0</v>
      </c>
      <c r="W1196" s="124">
        <f t="shared" si="201"/>
        <v>1</v>
      </c>
      <c r="X1196" s="124">
        <f t="shared" si="202"/>
        <v>0</v>
      </c>
      <c r="Y1196" s="124">
        <f t="shared" si="203"/>
        <v>0</v>
      </c>
      <c r="Z1196" s="124">
        <f t="shared" si="204"/>
        <v>0</v>
      </c>
      <c r="AA1196" s="124">
        <f t="shared" si="205"/>
        <v>0</v>
      </c>
      <c r="AB1196" s="124" t="str">
        <f t="shared" si="206"/>
        <v/>
      </c>
      <c r="AC1196" s="124" t="str">
        <f t="shared" si="207"/>
        <v/>
      </c>
      <c r="AD1196" s="124" t="str">
        <f t="shared" si="208"/>
        <v/>
      </c>
      <c r="AE1196" s="124" t="str">
        <f t="shared" si="209"/>
        <v/>
      </c>
      <c r="AF1196" s="97"/>
      <c r="AG1196" s="97"/>
      <c r="AH1196" s="97"/>
      <c r="AI1196" s="97"/>
      <c r="AJ1196" s="97"/>
      <c r="AK1196" s="97"/>
      <c r="AM1196" s="101">
        <v>1</v>
      </c>
    </row>
    <row r="1197" spans="1:39" ht="15.75" customHeight="1" x14ac:dyDescent="0.25">
      <c r="A1197" s="97" t="s">
        <v>227</v>
      </c>
      <c r="B1197" s="97" t="s">
        <v>1886</v>
      </c>
      <c r="C1197" s="97" t="s">
        <v>184</v>
      </c>
      <c r="D1197" s="97" t="s">
        <v>301</v>
      </c>
      <c r="E1197" s="97" t="s">
        <v>266</v>
      </c>
      <c r="F1197" s="122">
        <v>1</v>
      </c>
      <c r="G1197" s="122">
        <v>0</v>
      </c>
      <c r="H1197" s="122">
        <v>3</v>
      </c>
      <c r="I1197" s="97"/>
      <c r="J1197" s="97" t="s">
        <v>184</v>
      </c>
      <c r="K1197" s="97"/>
      <c r="L1197" s="97" t="s">
        <v>1887</v>
      </c>
      <c r="M1197" s="97" t="s">
        <v>1872</v>
      </c>
      <c r="N1197" s="97"/>
      <c r="O1197" s="97"/>
      <c r="P1197" s="97"/>
      <c r="Q1197" s="97"/>
      <c r="R1197" s="124">
        <f t="shared" si="196"/>
        <v>0</v>
      </c>
      <c r="S1197" s="124">
        <f t="shared" si="197"/>
        <v>0</v>
      </c>
      <c r="T1197" s="124">
        <f t="shared" si="198"/>
        <v>0</v>
      </c>
      <c r="U1197" s="124">
        <f t="shared" si="199"/>
        <v>1</v>
      </c>
      <c r="V1197" s="124">
        <f t="shared" si="200"/>
        <v>1</v>
      </c>
      <c r="W1197" s="124">
        <f t="shared" si="201"/>
        <v>1</v>
      </c>
      <c r="X1197" s="124">
        <f t="shared" si="202"/>
        <v>0</v>
      </c>
      <c r="Y1197" s="124">
        <f t="shared" si="203"/>
        <v>0</v>
      </c>
      <c r="Z1197" s="124">
        <f t="shared" si="204"/>
        <v>0</v>
      </c>
      <c r="AA1197" s="124">
        <f t="shared" si="205"/>
        <v>0</v>
      </c>
      <c r="AB1197" s="124" t="str">
        <f t="shared" si="206"/>
        <v/>
      </c>
      <c r="AC1197" s="124" t="str">
        <f t="shared" si="207"/>
        <v/>
      </c>
      <c r="AD1197" s="124" t="str">
        <f t="shared" si="208"/>
        <v/>
      </c>
      <c r="AE1197" s="124" t="str">
        <f t="shared" si="209"/>
        <v/>
      </c>
      <c r="AF1197" s="97"/>
      <c r="AG1197" s="97"/>
      <c r="AH1197" s="97"/>
      <c r="AI1197" s="97"/>
      <c r="AJ1197" s="97"/>
      <c r="AK1197" s="97"/>
      <c r="AM1197" s="101">
        <v>1</v>
      </c>
    </row>
    <row r="1198" spans="1:39" ht="15.75" customHeight="1" x14ac:dyDescent="0.25">
      <c r="A1198" s="97" t="s">
        <v>227</v>
      </c>
      <c r="B1198" s="97" t="s">
        <v>1888</v>
      </c>
      <c r="C1198" s="97" t="s">
        <v>197</v>
      </c>
      <c r="D1198" s="97" t="s">
        <v>301</v>
      </c>
      <c r="E1198" s="97" t="s">
        <v>266</v>
      </c>
      <c r="F1198" s="122">
        <v>2</v>
      </c>
      <c r="G1198" s="122">
        <v>0</v>
      </c>
      <c r="H1198" s="122">
        <v>2</v>
      </c>
      <c r="I1198" s="97"/>
      <c r="J1198" s="97" t="s">
        <v>197</v>
      </c>
      <c r="K1198" s="97"/>
      <c r="L1198" s="97" t="s">
        <v>1889</v>
      </c>
      <c r="M1198" s="97" t="s">
        <v>1875</v>
      </c>
      <c r="N1198" s="97"/>
      <c r="O1198" s="97"/>
      <c r="P1198" s="97"/>
      <c r="Q1198" s="97"/>
      <c r="R1198" s="124">
        <f t="shared" si="196"/>
        <v>0</v>
      </c>
      <c r="S1198" s="124">
        <f t="shared" si="197"/>
        <v>0</v>
      </c>
      <c r="T1198" s="124">
        <f t="shared" si="198"/>
        <v>1</v>
      </c>
      <c r="U1198" s="124">
        <f t="shared" si="199"/>
        <v>1</v>
      </c>
      <c r="V1198" s="124">
        <f t="shared" si="200"/>
        <v>0</v>
      </c>
      <c r="W1198" s="124">
        <f t="shared" si="201"/>
        <v>1</v>
      </c>
      <c r="X1198" s="124">
        <f t="shared" si="202"/>
        <v>0</v>
      </c>
      <c r="Y1198" s="124">
        <f t="shared" si="203"/>
        <v>0</v>
      </c>
      <c r="Z1198" s="124">
        <f t="shared" si="204"/>
        <v>0</v>
      </c>
      <c r="AA1198" s="124">
        <f t="shared" si="205"/>
        <v>0</v>
      </c>
      <c r="AB1198" s="124" t="str">
        <f t="shared" si="206"/>
        <v/>
      </c>
      <c r="AC1198" s="124" t="str">
        <f t="shared" si="207"/>
        <v/>
      </c>
      <c r="AD1198" s="124" t="str">
        <f t="shared" si="208"/>
        <v/>
      </c>
      <c r="AE1198" s="124" t="str">
        <f t="shared" si="209"/>
        <v/>
      </c>
      <c r="AF1198" s="97"/>
      <c r="AG1198" s="97"/>
      <c r="AH1198" s="97"/>
      <c r="AI1198" s="97"/>
      <c r="AJ1198" s="97"/>
      <c r="AK1198" s="97"/>
      <c r="AM1198" s="101">
        <v>1</v>
      </c>
    </row>
    <row r="1199" spans="1:39" ht="15.75" customHeight="1" x14ac:dyDescent="0.25">
      <c r="A1199" s="97" t="s">
        <v>227</v>
      </c>
      <c r="B1199" s="97" t="s">
        <v>1890</v>
      </c>
      <c r="C1199" s="97" t="s">
        <v>136</v>
      </c>
      <c r="D1199" s="97" t="s">
        <v>301</v>
      </c>
      <c r="E1199" s="97" t="s">
        <v>266</v>
      </c>
      <c r="F1199" s="122">
        <v>2</v>
      </c>
      <c r="G1199" s="122">
        <v>0</v>
      </c>
      <c r="H1199" s="122">
        <v>2</v>
      </c>
      <c r="I1199" s="97"/>
      <c r="J1199" s="97" t="s">
        <v>136</v>
      </c>
      <c r="K1199" s="97"/>
      <c r="L1199" s="97" t="s">
        <v>1891</v>
      </c>
      <c r="M1199" s="97" t="s">
        <v>635</v>
      </c>
      <c r="N1199" s="97"/>
      <c r="O1199" s="97"/>
      <c r="P1199" s="97"/>
      <c r="Q1199" s="97"/>
      <c r="R1199" s="124">
        <f t="shared" si="196"/>
        <v>0</v>
      </c>
      <c r="S1199" s="124">
        <f t="shared" si="197"/>
        <v>0</v>
      </c>
      <c r="T1199" s="124">
        <f t="shared" si="198"/>
        <v>0</v>
      </c>
      <c r="U1199" s="124">
        <f t="shared" si="199"/>
        <v>1</v>
      </c>
      <c r="V1199" s="124">
        <f t="shared" si="200"/>
        <v>0</v>
      </c>
      <c r="W1199" s="124">
        <f t="shared" si="201"/>
        <v>1</v>
      </c>
      <c r="X1199" s="124">
        <f t="shared" si="202"/>
        <v>0</v>
      </c>
      <c r="Y1199" s="124">
        <f t="shared" si="203"/>
        <v>0</v>
      </c>
      <c r="Z1199" s="124">
        <f t="shared" si="204"/>
        <v>0</v>
      </c>
      <c r="AA1199" s="124">
        <f t="shared" si="205"/>
        <v>0</v>
      </c>
      <c r="AB1199" s="124" t="str">
        <f t="shared" si="206"/>
        <v/>
      </c>
      <c r="AC1199" s="124" t="str">
        <f t="shared" si="207"/>
        <v/>
      </c>
      <c r="AD1199" s="124" t="str">
        <f t="shared" si="208"/>
        <v/>
      </c>
      <c r="AE1199" s="124" t="str">
        <f t="shared" si="209"/>
        <v/>
      </c>
      <c r="AF1199" s="97"/>
      <c r="AG1199" s="97"/>
      <c r="AH1199" s="97"/>
      <c r="AI1199" s="97"/>
      <c r="AJ1199" s="97"/>
      <c r="AK1199" s="97"/>
      <c r="AM1199" s="101">
        <v>1</v>
      </c>
    </row>
    <row r="1200" spans="1:39" ht="15.75" customHeight="1" x14ac:dyDescent="0.25">
      <c r="A1200" s="97" t="s">
        <v>227</v>
      </c>
      <c r="B1200" s="97" t="s">
        <v>1892</v>
      </c>
      <c r="C1200" s="97" t="s">
        <v>1893</v>
      </c>
      <c r="D1200" s="97" t="s">
        <v>301</v>
      </c>
      <c r="E1200" s="97" t="s">
        <v>266</v>
      </c>
      <c r="F1200" s="122">
        <v>3</v>
      </c>
      <c r="G1200" s="122">
        <v>0</v>
      </c>
      <c r="H1200" s="122">
        <v>2</v>
      </c>
      <c r="I1200" s="97"/>
      <c r="J1200" s="97" t="s">
        <v>1893</v>
      </c>
      <c r="K1200" s="97"/>
      <c r="L1200" s="97" t="s">
        <v>1894</v>
      </c>
      <c r="M1200" s="97" t="s">
        <v>1893</v>
      </c>
      <c r="N1200" s="97" t="s">
        <v>1468</v>
      </c>
      <c r="O1200" s="97" t="s">
        <v>1895</v>
      </c>
      <c r="P1200" s="97" t="s">
        <v>1896</v>
      </c>
      <c r="Q1200" s="97" t="s">
        <v>569</v>
      </c>
      <c r="R1200" s="124">
        <f t="shared" si="196"/>
        <v>0</v>
      </c>
      <c r="S1200" s="124">
        <f t="shared" si="197"/>
        <v>0</v>
      </c>
      <c r="T1200" s="124">
        <f t="shared" si="198"/>
        <v>0</v>
      </c>
      <c r="U1200" s="124">
        <f t="shared" si="199"/>
        <v>0</v>
      </c>
      <c r="V1200" s="124">
        <f t="shared" si="200"/>
        <v>1</v>
      </c>
      <c r="W1200" s="124">
        <f t="shared" si="201"/>
        <v>1</v>
      </c>
      <c r="X1200" s="124">
        <f t="shared" si="202"/>
        <v>0</v>
      </c>
      <c r="Y1200" s="124">
        <f t="shared" si="203"/>
        <v>0</v>
      </c>
      <c r="Z1200" s="124">
        <f t="shared" si="204"/>
        <v>0</v>
      </c>
      <c r="AA1200" s="124">
        <f t="shared" si="205"/>
        <v>0</v>
      </c>
      <c r="AB1200" s="124" t="str">
        <f t="shared" si="206"/>
        <v/>
      </c>
      <c r="AC1200" s="124" t="str">
        <f t="shared" si="207"/>
        <v/>
      </c>
      <c r="AD1200" s="124" t="str">
        <f t="shared" si="208"/>
        <v/>
      </c>
      <c r="AE1200" s="124" t="str">
        <f t="shared" si="209"/>
        <v/>
      </c>
      <c r="AF1200" s="97"/>
      <c r="AG1200" s="97"/>
      <c r="AH1200" s="97"/>
      <c r="AI1200" s="97"/>
      <c r="AJ1200" s="97"/>
      <c r="AK1200" s="97"/>
      <c r="AM1200" s="101">
        <v>1</v>
      </c>
    </row>
    <row r="1201" spans="1:39" ht="15.75" customHeight="1" x14ac:dyDescent="0.25">
      <c r="A1201" s="97" t="s">
        <v>229</v>
      </c>
      <c r="B1201" s="97" t="s">
        <v>1897</v>
      </c>
      <c r="C1201" s="97" t="s">
        <v>191</v>
      </c>
      <c r="D1201" s="97" t="s">
        <v>265</v>
      </c>
      <c r="E1201" s="97" t="s">
        <v>266</v>
      </c>
      <c r="F1201" s="122">
        <v>1</v>
      </c>
      <c r="G1201" s="122">
        <v>3</v>
      </c>
      <c r="H1201" s="122">
        <v>0</v>
      </c>
      <c r="I1201" s="97" t="s">
        <v>191</v>
      </c>
      <c r="J1201" s="97"/>
      <c r="K1201" s="97" t="s">
        <v>1868</v>
      </c>
      <c r="L1201" s="97"/>
      <c r="M1201" s="97" t="s">
        <v>1869</v>
      </c>
      <c r="N1201" s="97"/>
      <c r="O1201" s="97"/>
      <c r="P1201" s="97"/>
      <c r="Q1201" s="97"/>
      <c r="R1201" s="124">
        <f t="shared" ref="R1201:R1240" si="210">IF($A1201="","",--AND($A1201=$B$4,$E1201="POS",OR($D1201="COMMUN",$D1201="PRO")))</f>
        <v>0</v>
      </c>
      <c r="S1201" s="124">
        <f t="shared" ref="S1201:S1240" si="211">IF($A1201="","",--AND($A1201=$B$4,$E1201="POS",OR($D1201="COMMUN",$D1201="CFA")))</f>
        <v>0</v>
      </c>
      <c r="T1201" s="124">
        <f t="shared" ref="T1201:T1240" si="212">IF($R1201="","",--OR(AND($M1201&lt;&gt;"",ISNUMBER(SEARCH(LOWER($M1201),LOWER($B$9)))),AND($N1201&lt;&gt;"",ISNUMBER(SEARCH(LOWER($N1201),LOWER($B$9)))),AND($O1201&lt;&gt;"",ISNUMBER(SEARCH(LOWER($O1201),LOWER($B$9)))),AND($P1201&lt;&gt;"",ISNUMBER(SEARCH(LOWER($P1201),LOWER($B$9)))),AND($Q1201&lt;&gt;"",ISNUMBER(SEARCH(LOWER($Q1201),LOWER($B$9))))))</f>
        <v>0</v>
      </c>
      <c r="U1201" s="124">
        <f t="shared" ref="U1201:U1240" si="213">IF($R1201="","",--OR(AND($M1201&lt;&gt;"",ISNUMBER(SEARCH(LOWER($M1201),LOWER($B$9&amp;" "&amp;$B$14)))),AND($N1201&lt;&gt;"",ISNUMBER(SEARCH(LOWER($N1201),LOWER($B$9&amp;" "&amp;$B$14)))),AND($O1201&lt;&gt;"",ISNUMBER(SEARCH(LOWER($O1201),LOWER($B$9&amp;" "&amp;$B$14)))),AND($P1201&lt;&gt;"",ISNUMBER(SEARCH(LOWER($P1201),LOWER($B$9&amp;" "&amp;$B$14)))),AND($Q1201&lt;&gt;"",ISNUMBER(SEARCH(LOWER($Q1201),LOWER($B$9&amp;" "&amp;$B$14))))))</f>
        <v>1</v>
      </c>
      <c r="V1201" s="124">
        <f t="shared" ref="V1201:V1240" si="214">IF($S1201="","",--OR(AND($M1201&lt;&gt;"",ISNUMBER(SEARCH(LOWER($M1201),LOWER($D$9)))),AND($N1201&lt;&gt;"",ISNUMBER(SEARCH(LOWER($N1201),LOWER($D$9)))),AND($O1201&lt;&gt;"",ISNUMBER(SEARCH(LOWER($O1201),LOWER($D$9)))),AND($P1201&lt;&gt;"",ISNUMBER(SEARCH(LOWER($P1201),LOWER($D$9)))),AND($Q1201&lt;&gt;"",ISNUMBER(SEARCH(LOWER($Q1201),LOWER($D$9))))))</f>
        <v>0</v>
      </c>
      <c r="W1201" s="124">
        <f t="shared" ref="W1201:W1240" si="215">IF($S1201="","",--OR(AND($M1201&lt;&gt;"",ISNUMBER(SEARCH(LOWER($M1201),LOWER($D$9&amp;" "&amp;$D$14)))),AND($N1201&lt;&gt;"",ISNUMBER(SEARCH(LOWER($N1201),LOWER($D$9&amp;" "&amp;$D$14)))),AND($O1201&lt;&gt;"",ISNUMBER(SEARCH(LOWER($O1201),LOWER($D$9&amp;" "&amp;$D$14)))),AND($P1201&lt;&gt;"",ISNUMBER(SEARCH(LOWER($P1201),LOWER($D$9&amp;" "&amp;$D$14)))),AND($Q1201&lt;&gt;"",ISNUMBER(SEARCH(LOWER($Q1201),LOWER($D$9&amp;" "&amp;$D$14))))))</f>
        <v>1</v>
      </c>
      <c r="X1201" s="124">
        <f t="shared" ref="X1201:X1240" si="216">IF($R1201="","",$R1201*$T1201*$G1201)</f>
        <v>0</v>
      </c>
      <c r="Y1201" s="124">
        <f t="shared" ref="Y1201:Y1240" si="217">IF($R1201="","",$R1201*$U1201*$G1201)</f>
        <v>0</v>
      </c>
      <c r="Z1201" s="124">
        <f t="shared" ref="Z1201:Z1240" si="218">IF($S1201="","",$S1201*$V1201*$H1201)</f>
        <v>0</v>
      </c>
      <c r="AA1201" s="124">
        <f t="shared" ref="AA1201:AA1240" si="219">IF($S1201="","",$S1201*$W1201*$H1201)</f>
        <v>0</v>
      </c>
      <c r="AB1201" s="124" t="str">
        <f t="shared" ref="AB1201:AB1240" si="220">IF(AND($R1201=1,$T1201=0),$F1201*10000+ROW(),"")</f>
        <v/>
      </c>
      <c r="AC1201" s="124" t="str">
        <f t="shared" ref="AC1201:AC1240" si="221">IF(AND($R1201=1,$U1201=0),$F1201*10000+ROW(),"")</f>
        <v/>
      </c>
      <c r="AD1201" s="124" t="str">
        <f t="shared" ref="AD1201:AD1240" si="222">IF(AND($S1201=1,$V1201=0),$F1201*10000+ROW(),"")</f>
        <v/>
      </c>
      <c r="AE1201" s="124" t="str">
        <f t="shared" ref="AE1201:AE1240" si="223">IF(AND($S1201=1,$W1201=0),$F1201*10000+ROW(),"")</f>
        <v/>
      </c>
      <c r="AF1201" s="97"/>
      <c r="AG1201" s="97"/>
      <c r="AH1201" s="97"/>
      <c r="AI1201" s="97"/>
      <c r="AJ1201" s="97"/>
      <c r="AK1201" s="97"/>
      <c r="AM1201" s="101">
        <v>1</v>
      </c>
    </row>
    <row r="1202" spans="1:39" ht="15.75" customHeight="1" x14ac:dyDescent="0.25">
      <c r="A1202" s="97" t="s">
        <v>229</v>
      </c>
      <c r="B1202" s="97" t="s">
        <v>1898</v>
      </c>
      <c r="C1202" s="97" t="s">
        <v>184</v>
      </c>
      <c r="D1202" s="97" t="s">
        <v>265</v>
      </c>
      <c r="E1202" s="97" t="s">
        <v>266</v>
      </c>
      <c r="F1202" s="122">
        <v>1</v>
      </c>
      <c r="G1202" s="122">
        <v>3</v>
      </c>
      <c r="H1202" s="122">
        <v>0</v>
      </c>
      <c r="I1202" s="97" t="s">
        <v>184</v>
      </c>
      <c r="J1202" s="97"/>
      <c r="K1202" s="97" t="s">
        <v>1871</v>
      </c>
      <c r="L1202" s="97"/>
      <c r="M1202" s="97" t="s">
        <v>1872</v>
      </c>
      <c r="N1202" s="97"/>
      <c r="O1202" s="97"/>
      <c r="P1202" s="97"/>
      <c r="Q1202" s="97"/>
      <c r="R1202" s="124">
        <f t="shared" si="210"/>
        <v>0</v>
      </c>
      <c r="S1202" s="124">
        <f t="shared" si="211"/>
        <v>0</v>
      </c>
      <c r="T1202" s="124">
        <f t="shared" si="212"/>
        <v>0</v>
      </c>
      <c r="U1202" s="124">
        <f t="shared" si="213"/>
        <v>1</v>
      </c>
      <c r="V1202" s="124">
        <f t="shared" si="214"/>
        <v>1</v>
      </c>
      <c r="W1202" s="124">
        <f t="shared" si="215"/>
        <v>1</v>
      </c>
      <c r="X1202" s="124">
        <f t="shared" si="216"/>
        <v>0</v>
      </c>
      <c r="Y1202" s="124">
        <f t="shared" si="217"/>
        <v>0</v>
      </c>
      <c r="Z1202" s="124">
        <f t="shared" si="218"/>
        <v>0</v>
      </c>
      <c r="AA1202" s="124">
        <f t="shared" si="219"/>
        <v>0</v>
      </c>
      <c r="AB1202" s="124" t="str">
        <f t="shared" si="220"/>
        <v/>
      </c>
      <c r="AC1202" s="124" t="str">
        <f t="shared" si="221"/>
        <v/>
      </c>
      <c r="AD1202" s="124" t="str">
        <f t="shared" si="222"/>
        <v/>
      </c>
      <c r="AE1202" s="124" t="str">
        <f t="shared" si="223"/>
        <v/>
      </c>
      <c r="AF1202" s="97"/>
      <c r="AG1202" s="97"/>
      <c r="AH1202" s="97"/>
      <c r="AI1202" s="97"/>
      <c r="AJ1202" s="97"/>
      <c r="AK1202" s="97"/>
      <c r="AM1202" s="101">
        <v>1</v>
      </c>
    </row>
    <row r="1203" spans="1:39" ht="15.75" customHeight="1" x14ac:dyDescent="0.25">
      <c r="A1203" s="97" t="s">
        <v>229</v>
      </c>
      <c r="B1203" s="97" t="s">
        <v>1899</v>
      </c>
      <c r="C1203" s="97" t="s">
        <v>197</v>
      </c>
      <c r="D1203" s="97" t="s">
        <v>265</v>
      </c>
      <c r="E1203" s="97" t="s">
        <v>266</v>
      </c>
      <c r="F1203" s="122">
        <v>2</v>
      </c>
      <c r="G1203" s="122">
        <v>2</v>
      </c>
      <c r="H1203" s="122">
        <v>0</v>
      </c>
      <c r="I1203" s="97" t="s">
        <v>197</v>
      </c>
      <c r="J1203" s="97"/>
      <c r="K1203" s="97" t="s">
        <v>1874</v>
      </c>
      <c r="L1203" s="97"/>
      <c r="M1203" s="97" t="s">
        <v>1875</v>
      </c>
      <c r="N1203" s="97"/>
      <c r="O1203" s="97"/>
      <c r="P1203" s="97"/>
      <c r="Q1203" s="97"/>
      <c r="R1203" s="124">
        <f t="shared" si="210"/>
        <v>0</v>
      </c>
      <c r="S1203" s="124">
        <f t="shared" si="211"/>
        <v>0</v>
      </c>
      <c r="T1203" s="124">
        <f t="shared" si="212"/>
        <v>1</v>
      </c>
      <c r="U1203" s="124">
        <f t="shared" si="213"/>
        <v>1</v>
      </c>
      <c r="V1203" s="124">
        <f t="shared" si="214"/>
        <v>0</v>
      </c>
      <c r="W1203" s="124">
        <f t="shared" si="215"/>
        <v>1</v>
      </c>
      <c r="X1203" s="124">
        <f t="shared" si="216"/>
        <v>0</v>
      </c>
      <c r="Y1203" s="124">
        <f t="shared" si="217"/>
        <v>0</v>
      </c>
      <c r="Z1203" s="124">
        <f t="shared" si="218"/>
        <v>0</v>
      </c>
      <c r="AA1203" s="124">
        <f t="shared" si="219"/>
        <v>0</v>
      </c>
      <c r="AB1203" s="124" t="str">
        <f t="shared" si="220"/>
        <v/>
      </c>
      <c r="AC1203" s="124" t="str">
        <f t="shared" si="221"/>
        <v/>
      </c>
      <c r="AD1203" s="124" t="str">
        <f t="shared" si="222"/>
        <v/>
      </c>
      <c r="AE1203" s="124" t="str">
        <f t="shared" si="223"/>
        <v/>
      </c>
      <c r="AF1203" s="97"/>
      <c r="AG1203" s="97"/>
      <c r="AH1203" s="97"/>
      <c r="AI1203" s="97"/>
      <c r="AJ1203" s="97"/>
      <c r="AK1203" s="97"/>
      <c r="AM1203" s="101">
        <v>1</v>
      </c>
    </row>
    <row r="1204" spans="1:39" ht="15.75" customHeight="1" x14ac:dyDescent="0.25">
      <c r="A1204" s="97" t="s">
        <v>229</v>
      </c>
      <c r="B1204" s="97" t="s">
        <v>1900</v>
      </c>
      <c r="C1204" s="97" t="s">
        <v>136</v>
      </c>
      <c r="D1204" s="97" t="s">
        <v>265</v>
      </c>
      <c r="E1204" s="97" t="s">
        <v>266</v>
      </c>
      <c r="F1204" s="122">
        <v>2</v>
      </c>
      <c r="G1204" s="122">
        <v>2</v>
      </c>
      <c r="H1204" s="122">
        <v>0</v>
      </c>
      <c r="I1204" s="97" t="s">
        <v>136</v>
      </c>
      <c r="J1204" s="97"/>
      <c r="K1204" s="97" t="s">
        <v>634</v>
      </c>
      <c r="L1204" s="97"/>
      <c r="M1204" s="97" t="s">
        <v>635</v>
      </c>
      <c r="N1204" s="97"/>
      <c r="O1204" s="97"/>
      <c r="P1204" s="97"/>
      <c r="Q1204" s="97"/>
      <c r="R1204" s="124">
        <f t="shared" si="210"/>
        <v>0</v>
      </c>
      <c r="S1204" s="124">
        <f t="shared" si="211"/>
        <v>0</v>
      </c>
      <c r="T1204" s="124">
        <f t="shared" si="212"/>
        <v>0</v>
      </c>
      <c r="U1204" s="124">
        <f t="shared" si="213"/>
        <v>1</v>
      </c>
      <c r="V1204" s="124">
        <f t="shared" si="214"/>
        <v>0</v>
      </c>
      <c r="W1204" s="124">
        <f t="shared" si="215"/>
        <v>1</v>
      </c>
      <c r="X1204" s="124">
        <f t="shared" si="216"/>
        <v>0</v>
      </c>
      <c r="Y1204" s="124">
        <f t="shared" si="217"/>
        <v>0</v>
      </c>
      <c r="Z1204" s="124">
        <f t="shared" si="218"/>
        <v>0</v>
      </c>
      <c r="AA1204" s="124">
        <f t="shared" si="219"/>
        <v>0</v>
      </c>
      <c r="AB1204" s="124" t="str">
        <f t="shared" si="220"/>
        <v/>
      </c>
      <c r="AC1204" s="124" t="str">
        <f t="shared" si="221"/>
        <v/>
      </c>
      <c r="AD1204" s="124" t="str">
        <f t="shared" si="222"/>
        <v/>
      </c>
      <c r="AE1204" s="124" t="str">
        <f t="shared" si="223"/>
        <v/>
      </c>
      <c r="AF1204" s="97"/>
      <c r="AG1204" s="97"/>
      <c r="AH1204" s="97"/>
      <c r="AI1204" s="97"/>
      <c r="AJ1204" s="97"/>
      <c r="AK1204" s="97"/>
      <c r="AM1204" s="101">
        <v>1</v>
      </c>
    </row>
    <row r="1205" spans="1:39" ht="15.75" customHeight="1" x14ac:dyDescent="0.25">
      <c r="A1205" s="97" t="s">
        <v>229</v>
      </c>
      <c r="B1205" s="97" t="s">
        <v>1901</v>
      </c>
      <c r="C1205" s="97" t="s">
        <v>1878</v>
      </c>
      <c r="D1205" s="97" t="s">
        <v>265</v>
      </c>
      <c r="E1205" s="97" t="s">
        <v>266</v>
      </c>
      <c r="F1205" s="122">
        <v>3</v>
      </c>
      <c r="G1205" s="122">
        <v>2</v>
      </c>
      <c r="H1205" s="122">
        <v>0</v>
      </c>
      <c r="I1205" s="97" t="s">
        <v>1878</v>
      </c>
      <c r="J1205" s="97"/>
      <c r="K1205" s="97" t="s">
        <v>1879</v>
      </c>
      <c r="L1205" s="97"/>
      <c r="M1205" s="97" t="s">
        <v>1878</v>
      </c>
      <c r="N1205" s="97" t="s">
        <v>1880</v>
      </c>
      <c r="O1205" s="97" t="s">
        <v>1881</v>
      </c>
      <c r="P1205" s="97" t="s">
        <v>1882</v>
      </c>
      <c r="Q1205" s="97" t="s">
        <v>1883</v>
      </c>
      <c r="R1205" s="124">
        <f t="shared" si="210"/>
        <v>0</v>
      </c>
      <c r="S1205" s="124">
        <f t="shared" si="211"/>
        <v>0</v>
      </c>
      <c r="T1205" s="124">
        <f t="shared" si="212"/>
        <v>0</v>
      </c>
      <c r="U1205" s="124">
        <f t="shared" si="213"/>
        <v>1</v>
      </c>
      <c r="V1205" s="124">
        <f t="shared" si="214"/>
        <v>0</v>
      </c>
      <c r="W1205" s="124">
        <f t="shared" si="215"/>
        <v>0</v>
      </c>
      <c r="X1205" s="124">
        <f t="shared" si="216"/>
        <v>0</v>
      </c>
      <c r="Y1205" s="124">
        <f t="shared" si="217"/>
        <v>0</v>
      </c>
      <c r="Z1205" s="124">
        <f t="shared" si="218"/>
        <v>0</v>
      </c>
      <c r="AA1205" s="124">
        <f t="shared" si="219"/>
        <v>0</v>
      </c>
      <c r="AB1205" s="124" t="str">
        <f t="shared" si="220"/>
        <v/>
      </c>
      <c r="AC1205" s="124" t="str">
        <f t="shared" si="221"/>
        <v/>
      </c>
      <c r="AD1205" s="124" t="str">
        <f t="shared" si="222"/>
        <v/>
      </c>
      <c r="AE1205" s="124" t="str">
        <f t="shared" si="223"/>
        <v/>
      </c>
      <c r="AF1205" s="97"/>
      <c r="AG1205" s="97"/>
      <c r="AH1205" s="97"/>
      <c r="AI1205" s="97"/>
      <c r="AJ1205" s="97"/>
      <c r="AK1205" s="97"/>
      <c r="AM1205" s="101">
        <v>1</v>
      </c>
    </row>
    <row r="1206" spans="1:39" ht="15.75" customHeight="1" x14ac:dyDescent="0.25">
      <c r="A1206" s="97" t="s">
        <v>229</v>
      </c>
      <c r="B1206" s="97" t="s">
        <v>1902</v>
      </c>
      <c r="C1206" s="97" t="s">
        <v>191</v>
      </c>
      <c r="D1206" s="97" t="s">
        <v>301</v>
      </c>
      <c r="E1206" s="97" t="s">
        <v>266</v>
      </c>
      <c r="F1206" s="122">
        <v>1</v>
      </c>
      <c r="G1206" s="122">
        <v>0</v>
      </c>
      <c r="H1206" s="122">
        <v>3</v>
      </c>
      <c r="I1206" s="97"/>
      <c r="J1206" s="97" t="s">
        <v>191</v>
      </c>
      <c r="K1206" s="97"/>
      <c r="L1206" s="97" t="s">
        <v>1885</v>
      </c>
      <c r="M1206" s="97" t="s">
        <v>1869</v>
      </c>
      <c r="N1206" s="97"/>
      <c r="O1206" s="97"/>
      <c r="P1206" s="97"/>
      <c r="Q1206" s="97"/>
      <c r="R1206" s="124">
        <f t="shared" si="210"/>
        <v>0</v>
      </c>
      <c r="S1206" s="124">
        <f t="shared" si="211"/>
        <v>0</v>
      </c>
      <c r="T1206" s="124">
        <f t="shared" si="212"/>
        <v>0</v>
      </c>
      <c r="U1206" s="124">
        <f t="shared" si="213"/>
        <v>1</v>
      </c>
      <c r="V1206" s="124">
        <f t="shared" si="214"/>
        <v>0</v>
      </c>
      <c r="W1206" s="124">
        <f t="shared" si="215"/>
        <v>1</v>
      </c>
      <c r="X1206" s="124">
        <f t="shared" si="216"/>
        <v>0</v>
      </c>
      <c r="Y1206" s="124">
        <f t="shared" si="217"/>
        <v>0</v>
      </c>
      <c r="Z1206" s="124">
        <f t="shared" si="218"/>
        <v>0</v>
      </c>
      <c r="AA1206" s="124">
        <f t="shared" si="219"/>
        <v>0</v>
      </c>
      <c r="AB1206" s="124" t="str">
        <f t="shared" si="220"/>
        <v/>
      </c>
      <c r="AC1206" s="124" t="str">
        <f t="shared" si="221"/>
        <v/>
      </c>
      <c r="AD1206" s="124" t="str">
        <f t="shared" si="222"/>
        <v/>
      </c>
      <c r="AE1206" s="124" t="str">
        <f t="shared" si="223"/>
        <v/>
      </c>
      <c r="AF1206" s="97"/>
      <c r="AG1206" s="97"/>
      <c r="AH1206" s="97"/>
      <c r="AI1206" s="97"/>
      <c r="AJ1206" s="97"/>
      <c r="AK1206" s="97"/>
      <c r="AM1206" s="101">
        <v>1</v>
      </c>
    </row>
    <row r="1207" spans="1:39" ht="15.75" customHeight="1" x14ac:dyDescent="0.25">
      <c r="A1207" s="97" t="s">
        <v>229</v>
      </c>
      <c r="B1207" s="97" t="s">
        <v>1903</v>
      </c>
      <c r="C1207" s="97" t="s">
        <v>184</v>
      </c>
      <c r="D1207" s="97" t="s">
        <v>301</v>
      </c>
      <c r="E1207" s="97" t="s">
        <v>266</v>
      </c>
      <c r="F1207" s="122">
        <v>1</v>
      </c>
      <c r="G1207" s="122">
        <v>0</v>
      </c>
      <c r="H1207" s="122">
        <v>3</v>
      </c>
      <c r="I1207" s="97"/>
      <c r="J1207" s="97" t="s">
        <v>184</v>
      </c>
      <c r="K1207" s="97"/>
      <c r="L1207" s="97" t="s">
        <v>1887</v>
      </c>
      <c r="M1207" s="97" t="s">
        <v>1872</v>
      </c>
      <c r="N1207" s="97"/>
      <c r="O1207" s="97"/>
      <c r="P1207" s="97"/>
      <c r="Q1207" s="97"/>
      <c r="R1207" s="124">
        <f t="shared" si="210"/>
        <v>0</v>
      </c>
      <c r="S1207" s="124">
        <f t="shared" si="211"/>
        <v>0</v>
      </c>
      <c r="T1207" s="124">
        <f t="shared" si="212"/>
        <v>0</v>
      </c>
      <c r="U1207" s="124">
        <f t="shared" si="213"/>
        <v>1</v>
      </c>
      <c r="V1207" s="124">
        <f t="shared" si="214"/>
        <v>1</v>
      </c>
      <c r="W1207" s="124">
        <f t="shared" si="215"/>
        <v>1</v>
      </c>
      <c r="X1207" s="124">
        <f t="shared" si="216"/>
        <v>0</v>
      </c>
      <c r="Y1207" s="124">
        <f t="shared" si="217"/>
        <v>0</v>
      </c>
      <c r="Z1207" s="124">
        <f t="shared" si="218"/>
        <v>0</v>
      </c>
      <c r="AA1207" s="124">
        <f t="shared" si="219"/>
        <v>0</v>
      </c>
      <c r="AB1207" s="124" t="str">
        <f t="shared" si="220"/>
        <v/>
      </c>
      <c r="AC1207" s="124" t="str">
        <f t="shared" si="221"/>
        <v/>
      </c>
      <c r="AD1207" s="124" t="str">
        <f t="shared" si="222"/>
        <v/>
      </c>
      <c r="AE1207" s="124" t="str">
        <f t="shared" si="223"/>
        <v/>
      </c>
      <c r="AF1207" s="97"/>
      <c r="AG1207" s="97"/>
      <c r="AH1207" s="97"/>
      <c r="AI1207" s="97"/>
      <c r="AJ1207" s="97"/>
      <c r="AK1207" s="97"/>
      <c r="AM1207" s="101">
        <v>1</v>
      </c>
    </row>
    <row r="1208" spans="1:39" ht="15.75" customHeight="1" x14ac:dyDescent="0.25">
      <c r="A1208" s="97" t="s">
        <v>229</v>
      </c>
      <c r="B1208" s="97" t="s">
        <v>1904</v>
      </c>
      <c r="C1208" s="97" t="s">
        <v>197</v>
      </c>
      <c r="D1208" s="97" t="s">
        <v>301</v>
      </c>
      <c r="E1208" s="97" t="s">
        <v>266</v>
      </c>
      <c r="F1208" s="122">
        <v>2</v>
      </c>
      <c r="G1208" s="122">
        <v>0</v>
      </c>
      <c r="H1208" s="122">
        <v>2</v>
      </c>
      <c r="I1208" s="97"/>
      <c r="J1208" s="97" t="s">
        <v>197</v>
      </c>
      <c r="K1208" s="97"/>
      <c r="L1208" s="97" t="s">
        <v>1889</v>
      </c>
      <c r="M1208" s="97" t="s">
        <v>1875</v>
      </c>
      <c r="N1208" s="97"/>
      <c r="O1208" s="97"/>
      <c r="P1208" s="97"/>
      <c r="Q1208" s="97"/>
      <c r="R1208" s="124">
        <f t="shared" si="210"/>
        <v>0</v>
      </c>
      <c r="S1208" s="124">
        <f t="shared" si="211"/>
        <v>0</v>
      </c>
      <c r="T1208" s="124">
        <f t="shared" si="212"/>
        <v>1</v>
      </c>
      <c r="U1208" s="124">
        <f t="shared" si="213"/>
        <v>1</v>
      </c>
      <c r="V1208" s="124">
        <f t="shared" si="214"/>
        <v>0</v>
      </c>
      <c r="W1208" s="124">
        <f t="shared" si="215"/>
        <v>1</v>
      </c>
      <c r="X1208" s="124">
        <f t="shared" si="216"/>
        <v>0</v>
      </c>
      <c r="Y1208" s="124">
        <f t="shared" si="217"/>
        <v>0</v>
      </c>
      <c r="Z1208" s="124">
        <f t="shared" si="218"/>
        <v>0</v>
      </c>
      <c r="AA1208" s="124">
        <f t="shared" si="219"/>
        <v>0</v>
      </c>
      <c r="AB1208" s="124" t="str">
        <f t="shared" si="220"/>
        <v/>
      </c>
      <c r="AC1208" s="124" t="str">
        <f t="shared" si="221"/>
        <v/>
      </c>
      <c r="AD1208" s="124" t="str">
        <f t="shared" si="222"/>
        <v/>
      </c>
      <c r="AE1208" s="124" t="str">
        <f t="shared" si="223"/>
        <v/>
      </c>
      <c r="AF1208" s="97"/>
      <c r="AG1208" s="97"/>
      <c r="AH1208" s="97"/>
      <c r="AI1208" s="97"/>
      <c r="AJ1208" s="97"/>
      <c r="AK1208" s="97"/>
      <c r="AM1208" s="101">
        <v>1</v>
      </c>
    </row>
    <row r="1209" spans="1:39" ht="15.75" customHeight="1" x14ac:dyDescent="0.25">
      <c r="A1209" s="97" t="s">
        <v>229</v>
      </c>
      <c r="B1209" s="97" t="s">
        <v>1905</v>
      </c>
      <c r="C1209" s="97" t="s">
        <v>136</v>
      </c>
      <c r="D1209" s="97" t="s">
        <v>301</v>
      </c>
      <c r="E1209" s="97" t="s">
        <v>266</v>
      </c>
      <c r="F1209" s="122">
        <v>2</v>
      </c>
      <c r="G1209" s="122">
        <v>0</v>
      </c>
      <c r="H1209" s="122">
        <v>2</v>
      </c>
      <c r="I1209" s="97"/>
      <c r="J1209" s="97" t="s">
        <v>136</v>
      </c>
      <c r="K1209" s="97"/>
      <c r="L1209" s="97" t="s">
        <v>1891</v>
      </c>
      <c r="M1209" s="97" t="s">
        <v>635</v>
      </c>
      <c r="N1209" s="97"/>
      <c r="O1209" s="97"/>
      <c r="P1209" s="97"/>
      <c r="Q1209" s="97"/>
      <c r="R1209" s="124">
        <f t="shared" si="210"/>
        <v>0</v>
      </c>
      <c r="S1209" s="124">
        <f t="shared" si="211"/>
        <v>0</v>
      </c>
      <c r="T1209" s="124">
        <f t="shared" si="212"/>
        <v>0</v>
      </c>
      <c r="U1209" s="124">
        <f t="shared" si="213"/>
        <v>1</v>
      </c>
      <c r="V1209" s="124">
        <f t="shared" si="214"/>
        <v>0</v>
      </c>
      <c r="W1209" s="124">
        <f t="shared" si="215"/>
        <v>1</v>
      </c>
      <c r="X1209" s="124">
        <f t="shared" si="216"/>
        <v>0</v>
      </c>
      <c r="Y1209" s="124">
        <f t="shared" si="217"/>
        <v>0</v>
      </c>
      <c r="Z1209" s="124">
        <f t="shared" si="218"/>
        <v>0</v>
      </c>
      <c r="AA1209" s="124">
        <f t="shared" si="219"/>
        <v>0</v>
      </c>
      <c r="AB1209" s="124" t="str">
        <f t="shared" si="220"/>
        <v/>
      </c>
      <c r="AC1209" s="124" t="str">
        <f t="shared" si="221"/>
        <v/>
      </c>
      <c r="AD1209" s="124" t="str">
        <f t="shared" si="222"/>
        <v/>
      </c>
      <c r="AE1209" s="124" t="str">
        <f t="shared" si="223"/>
        <v/>
      </c>
      <c r="AF1209" s="97"/>
      <c r="AG1209" s="97"/>
      <c r="AH1209" s="97"/>
      <c r="AI1209" s="97"/>
      <c r="AJ1209" s="97"/>
      <c r="AK1209" s="97"/>
      <c r="AM1209" s="101">
        <v>1</v>
      </c>
    </row>
    <row r="1210" spans="1:39" ht="15.75" customHeight="1" x14ac:dyDescent="0.25">
      <c r="A1210" s="97" t="s">
        <v>229</v>
      </c>
      <c r="B1210" s="97" t="s">
        <v>1906</v>
      </c>
      <c r="C1210" s="97" t="s">
        <v>1893</v>
      </c>
      <c r="D1210" s="97" t="s">
        <v>301</v>
      </c>
      <c r="E1210" s="97" t="s">
        <v>266</v>
      </c>
      <c r="F1210" s="122">
        <v>3</v>
      </c>
      <c r="G1210" s="122">
        <v>0</v>
      </c>
      <c r="H1210" s="122">
        <v>2</v>
      </c>
      <c r="I1210" s="97"/>
      <c r="J1210" s="97" t="s">
        <v>1893</v>
      </c>
      <c r="K1210" s="97"/>
      <c r="L1210" s="97" t="s">
        <v>1894</v>
      </c>
      <c r="M1210" s="97" t="s">
        <v>1893</v>
      </c>
      <c r="N1210" s="97" t="s">
        <v>1468</v>
      </c>
      <c r="O1210" s="97" t="s">
        <v>1895</v>
      </c>
      <c r="P1210" s="97" t="s">
        <v>1896</v>
      </c>
      <c r="Q1210" s="97" t="s">
        <v>569</v>
      </c>
      <c r="R1210" s="124">
        <f t="shared" si="210"/>
        <v>0</v>
      </c>
      <c r="S1210" s="124">
        <f t="shared" si="211"/>
        <v>0</v>
      </c>
      <c r="T1210" s="124">
        <f t="shared" si="212"/>
        <v>0</v>
      </c>
      <c r="U1210" s="124">
        <f t="shared" si="213"/>
        <v>0</v>
      </c>
      <c r="V1210" s="124">
        <f t="shared" si="214"/>
        <v>1</v>
      </c>
      <c r="W1210" s="124">
        <f t="shared" si="215"/>
        <v>1</v>
      </c>
      <c r="X1210" s="124">
        <f t="shared" si="216"/>
        <v>0</v>
      </c>
      <c r="Y1210" s="124">
        <f t="shared" si="217"/>
        <v>0</v>
      </c>
      <c r="Z1210" s="124">
        <f t="shared" si="218"/>
        <v>0</v>
      </c>
      <c r="AA1210" s="124">
        <f t="shared" si="219"/>
        <v>0</v>
      </c>
      <c r="AB1210" s="124" t="str">
        <f t="shared" si="220"/>
        <v/>
      </c>
      <c r="AC1210" s="124" t="str">
        <f t="shared" si="221"/>
        <v/>
      </c>
      <c r="AD1210" s="124" t="str">
        <f t="shared" si="222"/>
        <v/>
      </c>
      <c r="AE1210" s="124" t="str">
        <f t="shared" si="223"/>
        <v/>
      </c>
      <c r="AF1210" s="97"/>
      <c r="AG1210" s="97"/>
      <c r="AH1210" s="97"/>
      <c r="AI1210" s="97"/>
      <c r="AJ1210" s="97"/>
      <c r="AK1210" s="97"/>
      <c r="AM1210" s="101">
        <v>1</v>
      </c>
    </row>
    <row r="1211" spans="1:39" ht="15.75" customHeight="1" x14ac:dyDescent="0.25">
      <c r="A1211" s="97" t="s">
        <v>230</v>
      </c>
      <c r="B1211" s="97" t="s">
        <v>1907</v>
      </c>
      <c r="C1211" s="97" t="s">
        <v>191</v>
      </c>
      <c r="D1211" s="97" t="s">
        <v>265</v>
      </c>
      <c r="E1211" s="97" t="s">
        <v>266</v>
      </c>
      <c r="F1211" s="122">
        <v>1</v>
      </c>
      <c r="G1211" s="122">
        <v>3</v>
      </c>
      <c r="H1211" s="122">
        <v>0</v>
      </c>
      <c r="I1211" s="97" t="s">
        <v>191</v>
      </c>
      <c r="J1211" s="97"/>
      <c r="K1211" s="97" t="s">
        <v>1868</v>
      </c>
      <c r="L1211" s="97"/>
      <c r="M1211" s="97" t="s">
        <v>1869</v>
      </c>
      <c r="N1211" s="97"/>
      <c r="O1211" s="97"/>
      <c r="P1211" s="97"/>
      <c r="Q1211" s="97"/>
      <c r="R1211" s="124">
        <f t="shared" si="210"/>
        <v>0</v>
      </c>
      <c r="S1211" s="124">
        <f t="shared" si="211"/>
        <v>0</v>
      </c>
      <c r="T1211" s="124">
        <f t="shared" si="212"/>
        <v>0</v>
      </c>
      <c r="U1211" s="124">
        <f t="shared" si="213"/>
        <v>1</v>
      </c>
      <c r="V1211" s="124">
        <f t="shared" si="214"/>
        <v>0</v>
      </c>
      <c r="W1211" s="124">
        <f t="shared" si="215"/>
        <v>1</v>
      </c>
      <c r="X1211" s="124">
        <f t="shared" si="216"/>
        <v>0</v>
      </c>
      <c r="Y1211" s="124">
        <f t="shared" si="217"/>
        <v>0</v>
      </c>
      <c r="Z1211" s="124">
        <f t="shared" si="218"/>
        <v>0</v>
      </c>
      <c r="AA1211" s="124">
        <f t="shared" si="219"/>
        <v>0</v>
      </c>
      <c r="AB1211" s="124" t="str">
        <f t="shared" si="220"/>
        <v/>
      </c>
      <c r="AC1211" s="124" t="str">
        <f t="shared" si="221"/>
        <v/>
      </c>
      <c r="AD1211" s="124" t="str">
        <f t="shared" si="222"/>
        <v/>
      </c>
      <c r="AE1211" s="124" t="str">
        <f t="shared" si="223"/>
        <v/>
      </c>
      <c r="AF1211" s="97"/>
      <c r="AG1211" s="97"/>
      <c r="AH1211" s="97"/>
      <c r="AI1211" s="97"/>
      <c r="AJ1211" s="97"/>
      <c r="AK1211" s="97"/>
      <c r="AM1211" s="101">
        <v>1</v>
      </c>
    </row>
    <row r="1212" spans="1:39" ht="15.75" customHeight="1" x14ac:dyDescent="0.25">
      <c r="A1212" s="97" t="s">
        <v>230</v>
      </c>
      <c r="B1212" s="97" t="s">
        <v>1908</v>
      </c>
      <c r="C1212" s="97" t="s">
        <v>184</v>
      </c>
      <c r="D1212" s="97" t="s">
        <v>265</v>
      </c>
      <c r="E1212" s="97" t="s">
        <v>266</v>
      </c>
      <c r="F1212" s="122">
        <v>1</v>
      </c>
      <c r="G1212" s="122">
        <v>3</v>
      </c>
      <c r="H1212" s="122">
        <v>0</v>
      </c>
      <c r="I1212" s="97" t="s">
        <v>184</v>
      </c>
      <c r="J1212" s="97"/>
      <c r="K1212" s="97" t="s">
        <v>1871</v>
      </c>
      <c r="L1212" s="97"/>
      <c r="M1212" s="97" t="s">
        <v>1872</v>
      </c>
      <c r="N1212" s="97"/>
      <c r="O1212" s="97"/>
      <c r="P1212" s="97"/>
      <c r="Q1212" s="97"/>
      <c r="R1212" s="124">
        <f t="shared" si="210"/>
        <v>0</v>
      </c>
      <c r="S1212" s="124">
        <f t="shared" si="211"/>
        <v>0</v>
      </c>
      <c r="T1212" s="124">
        <f t="shared" si="212"/>
        <v>0</v>
      </c>
      <c r="U1212" s="124">
        <f t="shared" si="213"/>
        <v>1</v>
      </c>
      <c r="V1212" s="124">
        <f t="shared" si="214"/>
        <v>1</v>
      </c>
      <c r="W1212" s="124">
        <f t="shared" si="215"/>
        <v>1</v>
      </c>
      <c r="X1212" s="124">
        <f t="shared" si="216"/>
        <v>0</v>
      </c>
      <c r="Y1212" s="124">
        <f t="shared" si="217"/>
        <v>0</v>
      </c>
      <c r="Z1212" s="124">
        <f t="shared" si="218"/>
        <v>0</v>
      </c>
      <c r="AA1212" s="124">
        <f t="shared" si="219"/>
        <v>0</v>
      </c>
      <c r="AB1212" s="124" t="str">
        <f t="shared" si="220"/>
        <v/>
      </c>
      <c r="AC1212" s="124" t="str">
        <f t="shared" si="221"/>
        <v/>
      </c>
      <c r="AD1212" s="124" t="str">
        <f t="shared" si="222"/>
        <v/>
      </c>
      <c r="AE1212" s="124" t="str">
        <f t="shared" si="223"/>
        <v/>
      </c>
      <c r="AF1212" s="97"/>
      <c r="AG1212" s="97"/>
      <c r="AH1212" s="97"/>
      <c r="AI1212" s="97"/>
      <c r="AJ1212" s="97"/>
      <c r="AK1212" s="97"/>
      <c r="AM1212" s="101">
        <v>1</v>
      </c>
    </row>
    <row r="1213" spans="1:39" ht="15.75" customHeight="1" x14ac:dyDescent="0.25">
      <c r="A1213" s="97" t="s">
        <v>230</v>
      </c>
      <c r="B1213" s="97" t="s">
        <v>1909</v>
      </c>
      <c r="C1213" s="97" t="s">
        <v>197</v>
      </c>
      <c r="D1213" s="97" t="s">
        <v>265</v>
      </c>
      <c r="E1213" s="97" t="s">
        <v>266</v>
      </c>
      <c r="F1213" s="122">
        <v>2</v>
      </c>
      <c r="G1213" s="122">
        <v>2</v>
      </c>
      <c r="H1213" s="122">
        <v>0</v>
      </c>
      <c r="I1213" s="97" t="s">
        <v>197</v>
      </c>
      <c r="J1213" s="97"/>
      <c r="K1213" s="97" t="s">
        <v>1874</v>
      </c>
      <c r="L1213" s="97"/>
      <c r="M1213" s="97" t="s">
        <v>1875</v>
      </c>
      <c r="N1213" s="97"/>
      <c r="O1213" s="97"/>
      <c r="P1213" s="97"/>
      <c r="Q1213" s="97"/>
      <c r="R1213" s="124">
        <f t="shared" si="210"/>
        <v>0</v>
      </c>
      <c r="S1213" s="124">
        <f t="shared" si="211"/>
        <v>0</v>
      </c>
      <c r="T1213" s="124">
        <f t="shared" si="212"/>
        <v>1</v>
      </c>
      <c r="U1213" s="124">
        <f t="shared" si="213"/>
        <v>1</v>
      </c>
      <c r="V1213" s="124">
        <f t="shared" si="214"/>
        <v>0</v>
      </c>
      <c r="W1213" s="124">
        <f t="shared" si="215"/>
        <v>1</v>
      </c>
      <c r="X1213" s="124">
        <f t="shared" si="216"/>
        <v>0</v>
      </c>
      <c r="Y1213" s="124">
        <f t="shared" si="217"/>
        <v>0</v>
      </c>
      <c r="Z1213" s="124">
        <f t="shared" si="218"/>
        <v>0</v>
      </c>
      <c r="AA1213" s="124">
        <f t="shared" si="219"/>
        <v>0</v>
      </c>
      <c r="AB1213" s="124" t="str">
        <f t="shared" si="220"/>
        <v/>
      </c>
      <c r="AC1213" s="124" t="str">
        <f t="shared" si="221"/>
        <v/>
      </c>
      <c r="AD1213" s="124" t="str">
        <f t="shared" si="222"/>
        <v/>
      </c>
      <c r="AE1213" s="124" t="str">
        <f t="shared" si="223"/>
        <v/>
      </c>
      <c r="AF1213" s="97"/>
      <c r="AG1213" s="97"/>
      <c r="AH1213" s="97"/>
      <c r="AI1213" s="97"/>
      <c r="AJ1213" s="97"/>
      <c r="AK1213" s="97"/>
      <c r="AM1213" s="101">
        <v>1</v>
      </c>
    </row>
    <row r="1214" spans="1:39" ht="15.75" customHeight="1" x14ac:dyDescent="0.25">
      <c r="A1214" s="97" t="s">
        <v>230</v>
      </c>
      <c r="B1214" s="97" t="s">
        <v>1910</v>
      </c>
      <c r="C1214" s="97" t="s">
        <v>136</v>
      </c>
      <c r="D1214" s="97" t="s">
        <v>265</v>
      </c>
      <c r="E1214" s="97" t="s">
        <v>266</v>
      </c>
      <c r="F1214" s="122">
        <v>2</v>
      </c>
      <c r="G1214" s="122">
        <v>2</v>
      </c>
      <c r="H1214" s="122">
        <v>0</v>
      </c>
      <c r="I1214" s="97" t="s">
        <v>136</v>
      </c>
      <c r="J1214" s="97"/>
      <c r="K1214" s="97" t="s">
        <v>634</v>
      </c>
      <c r="L1214" s="97"/>
      <c r="M1214" s="97" t="s">
        <v>635</v>
      </c>
      <c r="N1214" s="97"/>
      <c r="O1214" s="97"/>
      <c r="P1214" s="97"/>
      <c r="Q1214" s="97"/>
      <c r="R1214" s="124">
        <f t="shared" si="210"/>
        <v>0</v>
      </c>
      <c r="S1214" s="124">
        <f t="shared" si="211"/>
        <v>0</v>
      </c>
      <c r="T1214" s="124">
        <f t="shared" si="212"/>
        <v>0</v>
      </c>
      <c r="U1214" s="124">
        <f t="shared" si="213"/>
        <v>1</v>
      </c>
      <c r="V1214" s="124">
        <f t="shared" si="214"/>
        <v>0</v>
      </c>
      <c r="W1214" s="124">
        <f t="shared" si="215"/>
        <v>1</v>
      </c>
      <c r="X1214" s="124">
        <f t="shared" si="216"/>
        <v>0</v>
      </c>
      <c r="Y1214" s="124">
        <f t="shared" si="217"/>
        <v>0</v>
      </c>
      <c r="Z1214" s="124">
        <f t="shared" si="218"/>
        <v>0</v>
      </c>
      <c r="AA1214" s="124">
        <f t="shared" si="219"/>
        <v>0</v>
      </c>
      <c r="AB1214" s="124" t="str">
        <f t="shared" si="220"/>
        <v/>
      </c>
      <c r="AC1214" s="124" t="str">
        <f t="shared" si="221"/>
        <v/>
      </c>
      <c r="AD1214" s="124" t="str">
        <f t="shared" si="222"/>
        <v/>
      </c>
      <c r="AE1214" s="124" t="str">
        <f t="shared" si="223"/>
        <v/>
      </c>
      <c r="AF1214" s="97"/>
      <c r="AG1214" s="97"/>
      <c r="AH1214" s="97"/>
      <c r="AI1214" s="97"/>
      <c r="AJ1214" s="97"/>
      <c r="AK1214" s="97"/>
      <c r="AM1214" s="101">
        <v>1</v>
      </c>
    </row>
    <row r="1215" spans="1:39" ht="15.75" customHeight="1" x14ac:dyDescent="0.25">
      <c r="A1215" s="97" t="s">
        <v>230</v>
      </c>
      <c r="B1215" s="97" t="s">
        <v>1911</v>
      </c>
      <c r="C1215" s="97" t="s">
        <v>1878</v>
      </c>
      <c r="D1215" s="97" t="s">
        <v>265</v>
      </c>
      <c r="E1215" s="97" t="s">
        <v>266</v>
      </c>
      <c r="F1215" s="122">
        <v>3</v>
      </c>
      <c r="G1215" s="122">
        <v>2</v>
      </c>
      <c r="H1215" s="122">
        <v>0</v>
      </c>
      <c r="I1215" s="97" t="s">
        <v>1878</v>
      </c>
      <c r="J1215" s="97"/>
      <c r="K1215" s="97" t="s">
        <v>1879</v>
      </c>
      <c r="L1215" s="97"/>
      <c r="M1215" s="97" t="s">
        <v>1878</v>
      </c>
      <c r="N1215" s="97" t="s">
        <v>1880</v>
      </c>
      <c r="O1215" s="97" t="s">
        <v>1881</v>
      </c>
      <c r="P1215" s="97" t="s">
        <v>1882</v>
      </c>
      <c r="Q1215" s="97" t="s">
        <v>1883</v>
      </c>
      <c r="R1215" s="124">
        <f t="shared" si="210"/>
        <v>0</v>
      </c>
      <c r="S1215" s="124">
        <f t="shared" si="211"/>
        <v>0</v>
      </c>
      <c r="T1215" s="124">
        <f t="shared" si="212"/>
        <v>0</v>
      </c>
      <c r="U1215" s="124">
        <f t="shared" si="213"/>
        <v>1</v>
      </c>
      <c r="V1215" s="124">
        <f t="shared" si="214"/>
        <v>0</v>
      </c>
      <c r="W1215" s="124">
        <f t="shared" si="215"/>
        <v>0</v>
      </c>
      <c r="X1215" s="124">
        <f t="shared" si="216"/>
        <v>0</v>
      </c>
      <c r="Y1215" s="124">
        <f t="shared" si="217"/>
        <v>0</v>
      </c>
      <c r="Z1215" s="124">
        <f t="shared" si="218"/>
        <v>0</v>
      </c>
      <c r="AA1215" s="124">
        <f t="shared" si="219"/>
        <v>0</v>
      </c>
      <c r="AB1215" s="124" t="str">
        <f t="shared" si="220"/>
        <v/>
      </c>
      <c r="AC1215" s="124" t="str">
        <f t="shared" si="221"/>
        <v/>
      </c>
      <c r="AD1215" s="124" t="str">
        <f t="shared" si="222"/>
        <v/>
      </c>
      <c r="AE1215" s="124" t="str">
        <f t="shared" si="223"/>
        <v/>
      </c>
      <c r="AF1215" s="97"/>
      <c r="AG1215" s="97"/>
      <c r="AH1215" s="97"/>
      <c r="AI1215" s="97"/>
      <c r="AJ1215" s="97"/>
      <c r="AK1215" s="97"/>
      <c r="AM1215" s="101">
        <v>1</v>
      </c>
    </row>
    <row r="1216" spans="1:39" ht="15.75" customHeight="1" x14ac:dyDescent="0.25">
      <c r="A1216" s="97" t="s">
        <v>230</v>
      </c>
      <c r="B1216" s="97" t="s">
        <v>1912</v>
      </c>
      <c r="C1216" s="97" t="s">
        <v>191</v>
      </c>
      <c r="D1216" s="97" t="s">
        <v>301</v>
      </c>
      <c r="E1216" s="97" t="s">
        <v>266</v>
      </c>
      <c r="F1216" s="122">
        <v>1</v>
      </c>
      <c r="G1216" s="122">
        <v>0</v>
      </c>
      <c r="H1216" s="122">
        <v>3</v>
      </c>
      <c r="I1216" s="97"/>
      <c r="J1216" s="97" t="s">
        <v>191</v>
      </c>
      <c r="K1216" s="97"/>
      <c r="L1216" s="97" t="s">
        <v>1885</v>
      </c>
      <c r="M1216" s="97" t="s">
        <v>1869</v>
      </c>
      <c r="N1216" s="97"/>
      <c r="O1216" s="97"/>
      <c r="P1216" s="97"/>
      <c r="Q1216" s="97"/>
      <c r="R1216" s="124">
        <f t="shared" si="210"/>
        <v>0</v>
      </c>
      <c r="S1216" s="124">
        <f t="shared" si="211"/>
        <v>0</v>
      </c>
      <c r="T1216" s="124">
        <f t="shared" si="212"/>
        <v>0</v>
      </c>
      <c r="U1216" s="124">
        <f t="shared" si="213"/>
        <v>1</v>
      </c>
      <c r="V1216" s="124">
        <f t="shared" si="214"/>
        <v>0</v>
      </c>
      <c r="W1216" s="124">
        <f t="shared" si="215"/>
        <v>1</v>
      </c>
      <c r="X1216" s="124">
        <f t="shared" si="216"/>
        <v>0</v>
      </c>
      <c r="Y1216" s="124">
        <f t="shared" si="217"/>
        <v>0</v>
      </c>
      <c r="Z1216" s="124">
        <f t="shared" si="218"/>
        <v>0</v>
      </c>
      <c r="AA1216" s="124">
        <f t="shared" si="219"/>
        <v>0</v>
      </c>
      <c r="AB1216" s="124" t="str">
        <f t="shared" si="220"/>
        <v/>
      </c>
      <c r="AC1216" s="124" t="str">
        <f t="shared" si="221"/>
        <v/>
      </c>
      <c r="AD1216" s="124" t="str">
        <f t="shared" si="222"/>
        <v/>
      </c>
      <c r="AE1216" s="124" t="str">
        <f t="shared" si="223"/>
        <v/>
      </c>
      <c r="AF1216" s="97"/>
      <c r="AG1216" s="97"/>
      <c r="AH1216" s="97"/>
      <c r="AI1216" s="97"/>
      <c r="AJ1216" s="97"/>
      <c r="AK1216" s="97"/>
      <c r="AM1216" s="101">
        <v>1</v>
      </c>
    </row>
    <row r="1217" spans="1:39" ht="15.75" customHeight="1" x14ac:dyDescent="0.25">
      <c r="A1217" s="97" t="s">
        <v>230</v>
      </c>
      <c r="B1217" s="97" t="s">
        <v>1913</v>
      </c>
      <c r="C1217" s="97" t="s">
        <v>184</v>
      </c>
      <c r="D1217" s="97" t="s">
        <v>301</v>
      </c>
      <c r="E1217" s="97" t="s">
        <v>266</v>
      </c>
      <c r="F1217" s="122">
        <v>1</v>
      </c>
      <c r="G1217" s="122">
        <v>0</v>
      </c>
      <c r="H1217" s="122">
        <v>3</v>
      </c>
      <c r="I1217" s="97"/>
      <c r="J1217" s="97" t="s">
        <v>184</v>
      </c>
      <c r="K1217" s="97"/>
      <c r="L1217" s="97" t="s">
        <v>1887</v>
      </c>
      <c r="M1217" s="97" t="s">
        <v>1872</v>
      </c>
      <c r="N1217" s="97"/>
      <c r="O1217" s="97"/>
      <c r="P1217" s="97"/>
      <c r="Q1217" s="97"/>
      <c r="R1217" s="124">
        <f t="shared" si="210"/>
        <v>0</v>
      </c>
      <c r="S1217" s="124">
        <f t="shared" si="211"/>
        <v>0</v>
      </c>
      <c r="T1217" s="124">
        <f t="shared" si="212"/>
        <v>0</v>
      </c>
      <c r="U1217" s="124">
        <f t="shared" si="213"/>
        <v>1</v>
      </c>
      <c r="V1217" s="124">
        <f t="shared" si="214"/>
        <v>1</v>
      </c>
      <c r="W1217" s="124">
        <f t="shared" si="215"/>
        <v>1</v>
      </c>
      <c r="X1217" s="124">
        <f t="shared" si="216"/>
        <v>0</v>
      </c>
      <c r="Y1217" s="124">
        <f t="shared" si="217"/>
        <v>0</v>
      </c>
      <c r="Z1217" s="124">
        <f t="shared" si="218"/>
        <v>0</v>
      </c>
      <c r="AA1217" s="124">
        <f t="shared" si="219"/>
        <v>0</v>
      </c>
      <c r="AB1217" s="124" t="str">
        <f t="shared" si="220"/>
        <v/>
      </c>
      <c r="AC1217" s="124" t="str">
        <f t="shared" si="221"/>
        <v/>
      </c>
      <c r="AD1217" s="124" t="str">
        <f t="shared" si="222"/>
        <v/>
      </c>
      <c r="AE1217" s="124" t="str">
        <f t="shared" si="223"/>
        <v/>
      </c>
      <c r="AF1217" s="97"/>
      <c r="AG1217" s="97"/>
      <c r="AH1217" s="97"/>
      <c r="AI1217" s="97"/>
      <c r="AJ1217" s="97"/>
      <c r="AK1217" s="97"/>
      <c r="AM1217" s="101">
        <v>1</v>
      </c>
    </row>
    <row r="1218" spans="1:39" ht="15.75" customHeight="1" x14ac:dyDescent="0.25">
      <c r="A1218" s="97" t="s">
        <v>230</v>
      </c>
      <c r="B1218" s="97" t="s">
        <v>1914</v>
      </c>
      <c r="C1218" s="97" t="s">
        <v>197</v>
      </c>
      <c r="D1218" s="97" t="s">
        <v>301</v>
      </c>
      <c r="E1218" s="97" t="s">
        <v>266</v>
      </c>
      <c r="F1218" s="122">
        <v>2</v>
      </c>
      <c r="G1218" s="122">
        <v>0</v>
      </c>
      <c r="H1218" s="122">
        <v>2</v>
      </c>
      <c r="I1218" s="97"/>
      <c r="J1218" s="97" t="s">
        <v>197</v>
      </c>
      <c r="K1218" s="97"/>
      <c r="L1218" s="97" t="s">
        <v>1889</v>
      </c>
      <c r="M1218" s="97" t="s">
        <v>1875</v>
      </c>
      <c r="N1218" s="97"/>
      <c r="O1218" s="97"/>
      <c r="P1218" s="97"/>
      <c r="Q1218" s="97"/>
      <c r="R1218" s="124">
        <f t="shared" si="210"/>
        <v>0</v>
      </c>
      <c r="S1218" s="124">
        <f t="shared" si="211"/>
        <v>0</v>
      </c>
      <c r="T1218" s="124">
        <f t="shared" si="212"/>
        <v>1</v>
      </c>
      <c r="U1218" s="124">
        <f t="shared" si="213"/>
        <v>1</v>
      </c>
      <c r="V1218" s="124">
        <f t="shared" si="214"/>
        <v>0</v>
      </c>
      <c r="W1218" s="124">
        <f t="shared" si="215"/>
        <v>1</v>
      </c>
      <c r="X1218" s="124">
        <f t="shared" si="216"/>
        <v>0</v>
      </c>
      <c r="Y1218" s="124">
        <f t="shared" si="217"/>
        <v>0</v>
      </c>
      <c r="Z1218" s="124">
        <f t="shared" si="218"/>
        <v>0</v>
      </c>
      <c r="AA1218" s="124">
        <f t="shared" si="219"/>
        <v>0</v>
      </c>
      <c r="AB1218" s="124" t="str">
        <f t="shared" si="220"/>
        <v/>
      </c>
      <c r="AC1218" s="124" t="str">
        <f t="shared" si="221"/>
        <v/>
      </c>
      <c r="AD1218" s="124" t="str">
        <f t="shared" si="222"/>
        <v/>
      </c>
      <c r="AE1218" s="124" t="str">
        <f t="shared" si="223"/>
        <v/>
      </c>
      <c r="AF1218" s="97"/>
      <c r="AG1218" s="97"/>
      <c r="AH1218" s="97"/>
      <c r="AI1218" s="97"/>
      <c r="AJ1218" s="97"/>
      <c r="AK1218" s="97"/>
      <c r="AM1218" s="101">
        <v>1</v>
      </c>
    </row>
    <row r="1219" spans="1:39" ht="15.75" customHeight="1" x14ac:dyDescent="0.25">
      <c r="A1219" s="97" t="s">
        <v>230</v>
      </c>
      <c r="B1219" s="97" t="s">
        <v>1915</v>
      </c>
      <c r="C1219" s="97" t="s">
        <v>136</v>
      </c>
      <c r="D1219" s="97" t="s">
        <v>301</v>
      </c>
      <c r="E1219" s="97" t="s">
        <v>266</v>
      </c>
      <c r="F1219" s="122">
        <v>2</v>
      </c>
      <c r="G1219" s="122">
        <v>0</v>
      </c>
      <c r="H1219" s="122">
        <v>2</v>
      </c>
      <c r="I1219" s="97"/>
      <c r="J1219" s="97" t="s">
        <v>136</v>
      </c>
      <c r="K1219" s="97"/>
      <c r="L1219" s="97" t="s">
        <v>1891</v>
      </c>
      <c r="M1219" s="97" t="s">
        <v>635</v>
      </c>
      <c r="N1219" s="97"/>
      <c r="O1219" s="97"/>
      <c r="P1219" s="97"/>
      <c r="Q1219" s="97"/>
      <c r="R1219" s="124">
        <f t="shared" si="210"/>
        <v>0</v>
      </c>
      <c r="S1219" s="124">
        <f t="shared" si="211"/>
        <v>0</v>
      </c>
      <c r="T1219" s="124">
        <f t="shared" si="212"/>
        <v>0</v>
      </c>
      <c r="U1219" s="124">
        <f t="shared" si="213"/>
        <v>1</v>
      </c>
      <c r="V1219" s="124">
        <f t="shared" si="214"/>
        <v>0</v>
      </c>
      <c r="W1219" s="124">
        <f t="shared" si="215"/>
        <v>1</v>
      </c>
      <c r="X1219" s="124">
        <f t="shared" si="216"/>
        <v>0</v>
      </c>
      <c r="Y1219" s="124">
        <f t="shared" si="217"/>
        <v>0</v>
      </c>
      <c r="Z1219" s="124">
        <f t="shared" si="218"/>
        <v>0</v>
      </c>
      <c r="AA1219" s="124">
        <f t="shared" si="219"/>
        <v>0</v>
      </c>
      <c r="AB1219" s="124" t="str">
        <f t="shared" si="220"/>
        <v/>
      </c>
      <c r="AC1219" s="124" t="str">
        <f t="shared" si="221"/>
        <v/>
      </c>
      <c r="AD1219" s="124" t="str">
        <f t="shared" si="222"/>
        <v/>
      </c>
      <c r="AE1219" s="124" t="str">
        <f t="shared" si="223"/>
        <v/>
      </c>
      <c r="AF1219" s="97"/>
      <c r="AG1219" s="97"/>
      <c r="AH1219" s="97"/>
      <c r="AI1219" s="97"/>
      <c r="AJ1219" s="97"/>
      <c r="AK1219" s="97"/>
      <c r="AM1219" s="101">
        <v>1</v>
      </c>
    </row>
    <row r="1220" spans="1:39" ht="15.75" customHeight="1" x14ac:dyDescent="0.25">
      <c r="A1220" s="97" t="s">
        <v>230</v>
      </c>
      <c r="B1220" s="97" t="s">
        <v>1916</v>
      </c>
      <c r="C1220" s="97" t="s">
        <v>1893</v>
      </c>
      <c r="D1220" s="97" t="s">
        <v>301</v>
      </c>
      <c r="E1220" s="97" t="s">
        <v>266</v>
      </c>
      <c r="F1220" s="122">
        <v>3</v>
      </c>
      <c r="G1220" s="122">
        <v>0</v>
      </c>
      <c r="H1220" s="122">
        <v>2</v>
      </c>
      <c r="I1220" s="97"/>
      <c r="J1220" s="97" t="s">
        <v>1893</v>
      </c>
      <c r="K1220" s="97"/>
      <c r="L1220" s="97" t="s">
        <v>1894</v>
      </c>
      <c r="M1220" s="97" t="s">
        <v>1893</v>
      </c>
      <c r="N1220" s="97" t="s">
        <v>1468</v>
      </c>
      <c r="O1220" s="97" t="s">
        <v>1895</v>
      </c>
      <c r="P1220" s="97" t="s">
        <v>1896</v>
      </c>
      <c r="Q1220" s="97" t="s">
        <v>569</v>
      </c>
      <c r="R1220" s="124">
        <f t="shared" si="210"/>
        <v>0</v>
      </c>
      <c r="S1220" s="124">
        <f t="shared" si="211"/>
        <v>0</v>
      </c>
      <c r="T1220" s="124">
        <f t="shared" si="212"/>
        <v>0</v>
      </c>
      <c r="U1220" s="124">
        <f t="shared" si="213"/>
        <v>0</v>
      </c>
      <c r="V1220" s="124">
        <f t="shared" si="214"/>
        <v>1</v>
      </c>
      <c r="W1220" s="124">
        <f t="shared" si="215"/>
        <v>1</v>
      </c>
      <c r="X1220" s="124">
        <f t="shared" si="216"/>
        <v>0</v>
      </c>
      <c r="Y1220" s="124">
        <f t="shared" si="217"/>
        <v>0</v>
      </c>
      <c r="Z1220" s="124">
        <f t="shared" si="218"/>
        <v>0</v>
      </c>
      <c r="AA1220" s="124">
        <f t="shared" si="219"/>
        <v>0</v>
      </c>
      <c r="AB1220" s="124" t="str">
        <f t="shared" si="220"/>
        <v/>
      </c>
      <c r="AC1220" s="124" t="str">
        <f t="shared" si="221"/>
        <v/>
      </c>
      <c r="AD1220" s="124" t="str">
        <f t="shared" si="222"/>
        <v/>
      </c>
      <c r="AE1220" s="124" t="str">
        <f t="shared" si="223"/>
        <v/>
      </c>
      <c r="AF1220" s="97"/>
      <c r="AG1220" s="97"/>
      <c r="AH1220" s="97"/>
      <c r="AI1220" s="97"/>
      <c r="AJ1220" s="97"/>
      <c r="AK1220" s="97"/>
      <c r="AM1220" s="101">
        <v>1</v>
      </c>
    </row>
    <row r="1221" spans="1:39" ht="15.75" customHeight="1" x14ac:dyDescent="0.25">
      <c r="A1221" s="97" t="s">
        <v>231</v>
      </c>
      <c r="B1221" s="97" t="s">
        <v>1917</v>
      </c>
      <c r="C1221" s="97" t="s">
        <v>191</v>
      </c>
      <c r="D1221" s="97" t="s">
        <v>265</v>
      </c>
      <c r="E1221" s="97" t="s">
        <v>266</v>
      </c>
      <c r="F1221" s="122">
        <v>1</v>
      </c>
      <c r="G1221" s="122">
        <v>3</v>
      </c>
      <c r="H1221" s="122">
        <v>0</v>
      </c>
      <c r="I1221" s="97" t="s">
        <v>191</v>
      </c>
      <c r="J1221" s="97"/>
      <c r="K1221" s="97" t="s">
        <v>1868</v>
      </c>
      <c r="L1221" s="97"/>
      <c r="M1221" s="97" t="s">
        <v>1869</v>
      </c>
      <c r="N1221" s="97"/>
      <c r="O1221" s="97"/>
      <c r="P1221" s="97"/>
      <c r="Q1221" s="97"/>
      <c r="R1221" s="124">
        <f t="shared" si="210"/>
        <v>0</v>
      </c>
      <c r="S1221" s="124">
        <f t="shared" si="211"/>
        <v>0</v>
      </c>
      <c r="T1221" s="124">
        <f t="shared" si="212"/>
        <v>0</v>
      </c>
      <c r="U1221" s="124">
        <f t="shared" si="213"/>
        <v>1</v>
      </c>
      <c r="V1221" s="124">
        <f t="shared" si="214"/>
        <v>0</v>
      </c>
      <c r="W1221" s="124">
        <f t="shared" si="215"/>
        <v>1</v>
      </c>
      <c r="X1221" s="124">
        <f t="shared" si="216"/>
        <v>0</v>
      </c>
      <c r="Y1221" s="124">
        <f t="shared" si="217"/>
        <v>0</v>
      </c>
      <c r="Z1221" s="124">
        <f t="shared" si="218"/>
        <v>0</v>
      </c>
      <c r="AA1221" s="124">
        <f t="shared" si="219"/>
        <v>0</v>
      </c>
      <c r="AB1221" s="124" t="str">
        <f t="shared" si="220"/>
        <v/>
      </c>
      <c r="AC1221" s="124" t="str">
        <f t="shared" si="221"/>
        <v/>
      </c>
      <c r="AD1221" s="124" t="str">
        <f t="shared" si="222"/>
        <v/>
      </c>
      <c r="AE1221" s="124" t="str">
        <f t="shared" si="223"/>
        <v/>
      </c>
      <c r="AF1221" s="97"/>
      <c r="AG1221" s="97"/>
      <c r="AH1221" s="97"/>
      <c r="AI1221" s="97"/>
      <c r="AJ1221" s="97"/>
      <c r="AK1221" s="97"/>
      <c r="AM1221" s="101">
        <v>1</v>
      </c>
    </row>
    <row r="1222" spans="1:39" ht="15.75" customHeight="1" x14ac:dyDescent="0.25">
      <c r="A1222" s="97" t="s">
        <v>231</v>
      </c>
      <c r="B1222" s="97" t="s">
        <v>1918</v>
      </c>
      <c r="C1222" s="97" t="s">
        <v>184</v>
      </c>
      <c r="D1222" s="97" t="s">
        <v>265</v>
      </c>
      <c r="E1222" s="97" t="s">
        <v>266</v>
      </c>
      <c r="F1222" s="122">
        <v>1</v>
      </c>
      <c r="G1222" s="122">
        <v>3</v>
      </c>
      <c r="H1222" s="122">
        <v>0</v>
      </c>
      <c r="I1222" s="97" t="s">
        <v>184</v>
      </c>
      <c r="J1222" s="97"/>
      <c r="K1222" s="97" t="s">
        <v>1871</v>
      </c>
      <c r="L1222" s="97"/>
      <c r="M1222" s="97" t="s">
        <v>1872</v>
      </c>
      <c r="N1222" s="97"/>
      <c r="O1222" s="97"/>
      <c r="P1222" s="97"/>
      <c r="Q1222" s="97"/>
      <c r="R1222" s="124">
        <f t="shared" si="210"/>
        <v>0</v>
      </c>
      <c r="S1222" s="124">
        <f t="shared" si="211"/>
        <v>0</v>
      </c>
      <c r="T1222" s="124">
        <f t="shared" si="212"/>
        <v>0</v>
      </c>
      <c r="U1222" s="124">
        <f t="shared" si="213"/>
        <v>1</v>
      </c>
      <c r="V1222" s="124">
        <f t="shared" si="214"/>
        <v>1</v>
      </c>
      <c r="W1222" s="124">
        <f t="shared" si="215"/>
        <v>1</v>
      </c>
      <c r="X1222" s="124">
        <f t="shared" si="216"/>
        <v>0</v>
      </c>
      <c r="Y1222" s="124">
        <f t="shared" si="217"/>
        <v>0</v>
      </c>
      <c r="Z1222" s="124">
        <f t="shared" si="218"/>
        <v>0</v>
      </c>
      <c r="AA1222" s="124">
        <f t="shared" si="219"/>
        <v>0</v>
      </c>
      <c r="AB1222" s="124" t="str">
        <f t="shared" si="220"/>
        <v/>
      </c>
      <c r="AC1222" s="124" t="str">
        <f t="shared" si="221"/>
        <v/>
      </c>
      <c r="AD1222" s="124" t="str">
        <f t="shared" si="222"/>
        <v/>
      </c>
      <c r="AE1222" s="124" t="str">
        <f t="shared" si="223"/>
        <v/>
      </c>
      <c r="AF1222" s="97"/>
      <c r="AG1222" s="97"/>
      <c r="AH1222" s="97"/>
      <c r="AI1222" s="97"/>
      <c r="AJ1222" s="97"/>
      <c r="AK1222" s="97"/>
      <c r="AM1222" s="101">
        <v>1</v>
      </c>
    </row>
    <row r="1223" spans="1:39" ht="15.75" customHeight="1" x14ac:dyDescent="0.25">
      <c r="A1223" s="97" t="s">
        <v>231</v>
      </c>
      <c r="B1223" s="97" t="s">
        <v>1919</v>
      </c>
      <c r="C1223" s="97" t="s">
        <v>197</v>
      </c>
      <c r="D1223" s="97" t="s">
        <v>265</v>
      </c>
      <c r="E1223" s="97" t="s">
        <v>266</v>
      </c>
      <c r="F1223" s="122">
        <v>2</v>
      </c>
      <c r="G1223" s="122">
        <v>2</v>
      </c>
      <c r="H1223" s="122">
        <v>0</v>
      </c>
      <c r="I1223" s="97" t="s">
        <v>197</v>
      </c>
      <c r="J1223" s="97"/>
      <c r="K1223" s="97" t="s">
        <v>1874</v>
      </c>
      <c r="L1223" s="97"/>
      <c r="M1223" s="97" t="s">
        <v>1875</v>
      </c>
      <c r="N1223" s="97"/>
      <c r="O1223" s="97"/>
      <c r="P1223" s="97"/>
      <c r="Q1223" s="97"/>
      <c r="R1223" s="124">
        <f t="shared" si="210"/>
        <v>0</v>
      </c>
      <c r="S1223" s="124">
        <f t="shared" si="211"/>
        <v>0</v>
      </c>
      <c r="T1223" s="124">
        <f t="shared" si="212"/>
        <v>1</v>
      </c>
      <c r="U1223" s="124">
        <f t="shared" si="213"/>
        <v>1</v>
      </c>
      <c r="V1223" s="124">
        <f t="shared" si="214"/>
        <v>0</v>
      </c>
      <c r="W1223" s="124">
        <f t="shared" si="215"/>
        <v>1</v>
      </c>
      <c r="X1223" s="124">
        <f t="shared" si="216"/>
        <v>0</v>
      </c>
      <c r="Y1223" s="124">
        <f t="shared" si="217"/>
        <v>0</v>
      </c>
      <c r="Z1223" s="124">
        <f t="shared" si="218"/>
        <v>0</v>
      </c>
      <c r="AA1223" s="124">
        <f t="shared" si="219"/>
        <v>0</v>
      </c>
      <c r="AB1223" s="124" t="str">
        <f t="shared" si="220"/>
        <v/>
      </c>
      <c r="AC1223" s="124" t="str">
        <f t="shared" si="221"/>
        <v/>
      </c>
      <c r="AD1223" s="124" t="str">
        <f t="shared" si="222"/>
        <v/>
      </c>
      <c r="AE1223" s="124" t="str">
        <f t="shared" si="223"/>
        <v/>
      </c>
      <c r="AF1223" s="97"/>
      <c r="AG1223" s="97"/>
      <c r="AH1223" s="97"/>
      <c r="AI1223" s="97"/>
      <c r="AJ1223" s="97"/>
      <c r="AK1223" s="97"/>
      <c r="AM1223" s="101">
        <v>1</v>
      </c>
    </row>
    <row r="1224" spans="1:39" ht="15.75" customHeight="1" x14ac:dyDescent="0.25">
      <c r="A1224" s="97" t="s">
        <v>231</v>
      </c>
      <c r="B1224" s="97" t="s">
        <v>1920</v>
      </c>
      <c r="C1224" s="97" t="s">
        <v>136</v>
      </c>
      <c r="D1224" s="97" t="s">
        <v>265</v>
      </c>
      <c r="E1224" s="97" t="s">
        <v>266</v>
      </c>
      <c r="F1224" s="122">
        <v>2</v>
      </c>
      <c r="G1224" s="122">
        <v>2</v>
      </c>
      <c r="H1224" s="122">
        <v>0</v>
      </c>
      <c r="I1224" s="97" t="s">
        <v>136</v>
      </c>
      <c r="J1224" s="97"/>
      <c r="K1224" s="97" t="s">
        <v>634</v>
      </c>
      <c r="L1224" s="97"/>
      <c r="M1224" s="97" t="s">
        <v>635</v>
      </c>
      <c r="N1224" s="97"/>
      <c r="O1224" s="97"/>
      <c r="P1224" s="97"/>
      <c r="Q1224" s="97"/>
      <c r="R1224" s="124">
        <f t="shared" si="210"/>
        <v>0</v>
      </c>
      <c r="S1224" s="124">
        <f t="shared" si="211"/>
        <v>0</v>
      </c>
      <c r="T1224" s="124">
        <f t="shared" si="212"/>
        <v>0</v>
      </c>
      <c r="U1224" s="124">
        <f t="shared" si="213"/>
        <v>1</v>
      </c>
      <c r="V1224" s="124">
        <f t="shared" si="214"/>
        <v>0</v>
      </c>
      <c r="W1224" s="124">
        <f t="shared" si="215"/>
        <v>1</v>
      </c>
      <c r="X1224" s="124">
        <f t="shared" si="216"/>
        <v>0</v>
      </c>
      <c r="Y1224" s="124">
        <f t="shared" si="217"/>
        <v>0</v>
      </c>
      <c r="Z1224" s="124">
        <f t="shared" si="218"/>
        <v>0</v>
      </c>
      <c r="AA1224" s="124">
        <f t="shared" si="219"/>
        <v>0</v>
      </c>
      <c r="AB1224" s="124" t="str">
        <f t="shared" si="220"/>
        <v/>
      </c>
      <c r="AC1224" s="124" t="str">
        <f t="shared" si="221"/>
        <v/>
      </c>
      <c r="AD1224" s="124" t="str">
        <f t="shared" si="222"/>
        <v/>
      </c>
      <c r="AE1224" s="124" t="str">
        <f t="shared" si="223"/>
        <v/>
      </c>
      <c r="AF1224" s="97"/>
      <c r="AG1224" s="97"/>
      <c r="AH1224" s="97"/>
      <c r="AI1224" s="97"/>
      <c r="AJ1224" s="97"/>
      <c r="AK1224" s="97"/>
      <c r="AM1224" s="101">
        <v>1</v>
      </c>
    </row>
    <row r="1225" spans="1:39" ht="15.75" customHeight="1" x14ac:dyDescent="0.25">
      <c r="A1225" s="97" t="s">
        <v>231</v>
      </c>
      <c r="B1225" s="97" t="s">
        <v>1921</v>
      </c>
      <c r="C1225" s="97" t="s">
        <v>1878</v>
      </c>
      <c r="D1225" s="97" t="s">
        <v>265</v>
      </c>
      <c r="E1225" s="97" t="s">
        <v>266</v>
      </c>
      <c r="F1225" s="122">
        <v>3</v>
      </c>
      <c r="G1225" s="122">
        <v>2</v>
      </c>
      <c r="H1225" s="122">
        <v>0</v>
      </c>
      <c r="I1225" s="97" t="s">
        <v>1878</v>
      </c>
      <c r="J1225" s="97"/>
      <c r="K1225" s="97" t="s">
        <v>1879</v>
      </c>
      <c r="L1225" s="97"/>
      <c r="M1225" s="97" t="s">
        <v>1878</v>
      </c>
      <c r="N1225" s="97" t="s">
        <v>1880</v>
      </c>
      <c r="O1225" s="97" t="s">
        <v>1881</v>
      </c>
      <c r="P1225" s="97" t="s">
        <v>1882</v>
      </c>
      <c r="Q1225" s="97" t="s">
        <v>1883</v>
      </c>
      <c r="R1225" s="124">
        <f t="shared" si="210"/>
        <v>0</v>
      </c>
      <c r="S1225" s="124">
        <f t="shared" si="211"/>
        <v>0</v>
      </c>
      <c r="T1225" s="124">
        <f t="shared" si="212"/>
        <v>0</v>
      </c>
      <c r="U1225" s="124">
        <f t="shared" si="213"/>
        <v>1</v>
      </c>
      <c r="V1225" s="124">
        <f t="shared" si="214"/>
        <v>0</v>
      </c>
      <c r="W1225" s="124">
        <f t="shared" si="215"/>
        <v>0</v>
      </c>
      <c r="X1225" s="124">
        <f t="shared" si="216"/>
        <v>0</v>
      </c>
      <c r="Y1225" s="124">
        <f t="shared" si="217"/>
        <v>0</v>
      </c>
      <c r="Z1225" s="124">
        <f t="shared" si="218"/>
        <v>0</v>
      </c>
      <c r="AA1225" s="124">
        <f t="shared" si="219"/>
        <v>0</v>
      </c>
      <c r="AB1225" s="124" t="str">
        <f t="shared" si="220"/>
        <v/>
      </c>
      <c r="AC1225" s="124" t="str">
        <f t="shared" si="221"/>
        <v/>
      </c>
      <c r="AD1225" s="124" t="str">
        <f t="shared" si="222"/>
        <v/>
      </c>
      <c r="AE1225" s="124" t="str">
        <f t="shared" si="223"/>
        <v/>
      </c>
      <c r="AF1225" s="97"/>
      <c r="AG1225" s="97"/>
      <c r="AH1225" s="97"/>
      <c r="AI1225" s="97"/>
      <c r="AJ1225" s="97"/>
      <c r="AK1225" s="97"/>
      <c r="AM1225" s="101">
        <v>1</v>
      </c>
    </row>
    <row r="1226" spans="1:39" ht="15.75" customHeight="1" x14ac:dyDescent="0.25">
      <c r="A1226" s="97" t="s">
        <v>231</v>
      </c>
      <c r="B1226" s="97" t="s">
        <v>1922</v>
      </c>
      <c r="C1226" s="97" t="s">
        <v>191</v>
      </c>
      <c r="D1226" s="97" t="s">
        <v>301</v>
      </c>
      <c r="E1226" s="97" t="s">
        <v>266</v>
      </c>
      <c r="F1226" s="122">
        <v>1</v>
      </c>
      <c r="G1226" s="122">
        <v>0</v>
      </c>
      <c r="H1226" s="122">
        <v>3</v>
      </c>
      <c r="I1226" s="97"/>
      <c r="J1226" s="97" t="s">
        <v>191</v>
      </c>
      <c r="K1226" s="97"/>
      <c r="L1226" s="97" t="s">
        <v>1885</v>
      </c>
      <c r="M1226" s="97" t="s">
        <v>1869</v>
      </c>
      <c r="N1226" s="97"/>
      <c r="O1226" s="97"/>
      <c r="P1226" s="97"/>
      <c r="Q1226" s="97"/>
      <c r="R1226" s="124">
        <f t="shared" si="210"/>
        <v>0</v>
      </c>
      <c r="S1226" s="124">
        <f t="shared" si="211"/>
        <v>0</v>
      </c>
      <c r="T1226" s="124">
        <f t="shared" si="212"/>
        <v>0</v>
      </c>
      <c r="U1226" s="124">
        <f t="shared" si="213"/>
        <v>1</v>
      </c>
      <c r="V1226" s="124">
        <f t="shared" si="214"/>
        <v>0</v>
      </c>
      <c r="W1226" s="124">
        <f t="shared" si="215"/>
        <v>1</v>
      </c>
      <c r="X1226" s="124">
        <f t="shared" si="216"/>
        <v>0</v>
      </c>
      <c r="Y1226" s="124">
        <f t="shared" si="217"/>
        <v>0</v>
      </c>
      <c r="Z1226" s="124">
        <f t="shared" si="218"/>
        <v>0</v>
      </c>
      <c r="AA1226" s="124">
        <f t="shared" si="219"/>
        <v>0</v>
      </c>
      <c r="AB1226" s="124" t="str">
        <f t="shared" si="220"/>
        <v/>
      </c>
      <c r="AC1226" s="124" t="str">
        <f t="shared" si="221"/>
        <v/>
      </c>
      <c r="AD1226" s="124" t="str">
        <f t="shared" si="222"/>
        <v/>
      </c>
      <c r="AE1226" s="124" t="str">
        <f t="shared" si="223"/>
        <v/>
      </c>
      <c r="AF1226" s="97"/>
      <c r="AG1226" s="97"/>
      <c r="AH1226" s="97"/>
      <c r="AI1226" s="97"/>
      <c r="AJ1226" s="97"/>
      <c r="AK1226" s="97"/>
      <c r="AM1226" s="101">
        <v>1</v>
      </c>
    </row>
    <row r="1227" spans="1:39" ht="15.75" customHeight="1" x14ac:dyDescent="0.25">
      <c r="A1227" s="97" t="s">
        <v>231</v>
      </c>
      <c r="B1227" s="97" t="s">
        <v>1923</v>
      </c>
      <c r="C1227" s="97" t="s">
        <v>184</v>
      </c>
      <c r="D1227" s="97" t="s">
        <v>301</v>
      </c>
      <c r="E1227" s="97" t="s">
        <v>266</v>
      </c>
      <c r="F1227" s="122">
        <v>1</v>
      </c>
      <c r="G1227" s="122">
        <v>0</v>
      </c>
      <c r="H1227" s="122">
        <v>3</v>
      </c>
      <c r="I1227" s="97"/>
      <c r="J1227" s="97" t="s">
        <v>184</v>
      </c>
      <c r="K1227" s="97"/>
      <c r="L1227" s="97" t="s">
        <v>1887</v>
      </c>
      <c r="M1227" s="97" t="s">
        <v>1872</v>
      </c>
      <c r="N1227" s="97"/>
      <c r="O1227" s="97"/>
      <c r="P1227" s="97"/>
      <c r="Q1227" s="97"/>
      <c r="R1227" s="124">
        <f t="shared" si="210"/>
        <v>0</v>
      </c>
      <c r="S1227" s="124">
        <f t="shared" si="211"/>
        <v>0</v>
      </c>
      <c r="T1227" s="124">
        <f t="shared" si="212"/>
        <v>0</v>
      </c>
      <c r="U1227" s="124">
        <f t="shared" si="213"/>
        <v>1</v>
      </c>
      <c r="V1227" s="124">
        <f t="shared" si="214"/>
        <v>1</v>
      </c>
      <c r="W1227" s="124">
        <f t="shared" si="215"/>
        <v>1</v>
      </c>
      <c r="X1227" s="124">
        <f t="shared" si="216"/>
        <v>0</v>
      </c>
      <c r="Y1227" s="124">
        <f t="shared" si="217"/>
        <v>0</v>
      </c>
      <c r="Z1227" s="124">
        <f t="shared" si="218"/>
        <v>0</v>
      </c>
      <c r="AA1227" s="124">
        <f t="shared" si="219"/>
        <v>0</v>
      </c>
      <c r="AB1227" s="124" t="str">
        <f t="shared" si="220"/>
        <v/>
      </c>
      <c r="AC1227" s="124" t="str">
        <f t="shared" si="221"/>
        <v/>
      </c>
      <c r="AD1227" s="124" t="str">
        <f t="shared" si="222"/>
        <v/>
      </c>
      <c r="AE1227" s="124" t="str">
        <f t="shared" si="223"/>
        <v/>
      </c>
      <c r="AF1227" s="97"/>
      <c r="AG1227" s="97"/>
      <c r="AH1227" s="97"/>
      <c r="AI1227" s="97"/>
      <c r="AJ1227" s="97"/>
      <c r="AK1227" s="97"/>
      <c r="AM1227" s="101">
        <v>1</v>
      </c>
    </row>
    <row r="1228" spans="1:39" ht="15.75" customHeight="1" x14ac:dyDescent="0.25">
      <c r="A1228" s="97" t="s">
        <v>231</v>
      </c>
      <c r="B1228" s="97" t="s">
        <v>1924</v>
      </c>
      <c r="C1228" s="97" t="s">
        <v>197</v>
      </c>
      <c r="D1228" s="97" t="s">
        <v>301</v>
      </c>
      <c r="E1228" s="97" t="s">
        <v>266</v>
      </c>
      <c r="F1228" s="122">
        <v>2</v>
      </c>
      <c r="G1228" s="122">
        <v>0</v>
      </c>
      <c r="H1228" s="122">
        <v>2</v>
      </c>
      <c r="I1228" s="97"/>
      <c r="J1228" s="97" t="s">
        <v>197</v>
      </c>
      <c r="K1228" s="97"/>
      <c r="L1228" s="97" t="s">
        <v>1889</v>
      </c>
      <c r="M1228" s="97" t="s">
        <v>1875</v>
      </c>
      <c r="N1228" s="97"/>
      <c r="O1228" s="97"/>
      <c r="P1228" s="97"/>
      <c r="Q1228" s="97"/>
      <c r="R1228" s="124">
        <f t="shared" si="210"/>
        <v>0</v>
      </c>
      <c r="S1228" s="124">
        <f t="shared" si="211"/>
        <v>0</v>
      </c>
      <c r="T1228" s="124">
        <f t="shared" si="212"/>
        <v>1</v>
      </c>
      <c r="U1228" s="124">
        <f t="shared" si="213"/>
        <v>1</v>
      </c>
      <c r="V1228" s="124">
        <f t="shared" si="214"/>
        <v>0</v>
      </c>
      <c r="W1228" s="124">
        <f t="shared" si="215"/>
        <v>1</v>
      </c>
      <c r="X1228" s="124">
        <f t="shared" si="216"/>
        <v>0</v>
      </c>
      <c r="Y1228" s="124">
        <f t="shared" si="217"/>
        <v>0</v>
      </c>
      <c r="Z1228" s="124">
        <f t="shared" si="218"/>
        <v>0</v>
      </c>
      <c r="AA1228" s="124">
        <f t="shared" si="219"/>
        <v>0</v>
      </c>
      <c r="AB1228" s="124" t="str">
        <f t="shared" si="220"/>
        <v/>
      </c>
      <c r="AC1228" s="124" t="str">
        <f t="shared" si="221"/>
        <v/>
      </c>
      <c r="AD1228" s="124" t="str">
        <f t="shared" si="222"/>
        <v/>
      </c>
      <c r="AE1228" s="124" t="str">
        <f t="shared" si="223"/>
        <v/>
      </c>
      <c r="AF1228" s="97"/>
      <c r="AG1228" s="97"/>
      <c r="AH1228" s="97"/>
      <c r="AI1228" s="97"/>
      <c r="AJ1228" s="97"/>
      <c r="AK1228" s="97"/>
      <c r="AM1228" s="101">
        <v>1</v>
      </c>
    </row>
    <row r="1229" spans="1:39" ht="15.75" customHeight="1" x14ac:dyDescent="0.25">
      <c r="A1229" s="97" t="s">
        <v>231</v>
      </c>
      <c r="B1229" s="97" t="s">
        <v>1925</v>
      </c>
      <c r="C1229" s="97" t="s">
        <v>136</v>
      </c>
      <c r="D1229" s="97" t="s">
        <v>301</v>
      </c>
      <c r="E1229" s="97" t="s">
        <v>266</v>
      </c>
      <c r="F1229" s="122">
        <v>2</v>
      </c>
      <c r="G1229" s="122">
        <v>0</v>
      </c>
      <c r="H1229" s="122">
        <v>2</v>
      </c>
      <c r="I1229" s="97"/>
      <c r="J1229" s="97" t="s">
        <v>136</v>
      </c>
      <c r="K1229" s="97"/>
      <c r="L1229" s="97" t="s">
        <v>1891</v>
      </c>
      <c r="M1229" s="97" t="s">
        <v>635</v>
      </c>
      <c r="N1229" s="97"/>
      <c r="O1229" s="97"/>
      <c r="P1229" s="97"/>
      <c r="Q1229" s="97"/>
      <c r="R1229" s="124">
        <f t="shared" si="210"/>
        <v>0</v>
      </c>
      <c r="S1229" s="124">
        <f t="shared" si="211"/>
        <v>0</v>
      </c>
      <c r="T1229" s="124">
        <f t="shared" si="212"/>
        <v>0</v>
      </c>
      <c r="U1229" s="124">
        <f t="shared" si="213"/>
        <v>1</v>
      </c>
      <c r="V1229" s="124">
        <f t="shared" si="214"/>
        <v>0</v>
      </c>
      <c r="W1229" s="124">
        <f t="shared" si="215"/>
        <v>1</v>
      </c>
      <c r="X1229" s="124">
        <f t="shared" si="216"/>
        <v>0</v>
      </c>
      <c r="Y1229" s="124">
        <f t="shared" si="217"/>
        <v>0</v>
      </c>
      <c r="Z1229" s="124">
        <f t="shared" si="218"/>
        <v>0</v>
      </c>
      <c r="AA1229" s="124">
        <f t="shared" si="219"/>
        <v>0</v>
      </c>
      <c r="AB1229" s="124" t="str">
        <f t="shared" si="220"/>
        <v/>
      </c>
      <c r="AC1229" s="124" t="str">
        <f t="shared" si="221"/>
        <v/>
      </c>
      <c r="AD1229" s="124" t="str">
        <f t="shared" si="222"/>
        <v/>
      </c>
      <c r="AE1229" s="124" t="str">
        <f t="shared" si="223"/>
        <v/>
      </c>
      <c r="AF1229" s="97"/>
      <c r="AG1229" s="97"/>
      <c r="AH1229" s="97"/>
      <c r="AI1229" s="97"/>
      <c r="AJ1229" s="97"/>
      <c r="AK1229" s="97"/>
      <c r="AM1229" s="101">
        <v>1</v>
      </c>
    </row>
    <row r="1230" spans="1:39" ht="15.75" customHeight="1" x14ac:dyDescent="0.25">
      <c r="A1230" s="97" t="s">
        <v>231</v>
      </c>
      <c r="B1230" s="97" t="s">
        <v>1926</v>
      </c>
      <c r="C1230" s="97" t="s">
        <v>1893</v>
      </c>
      <c r="D1230" s="97" t="s">
        <v>301</v>
      </c>
      <c r="E1230" s="97" t="s">
        <v>266</v>
      </c>
      <c r="F1230" s="122">
        <v>3</v>
      </c>
      <c r="G1230" s="122">
        <v>0</v>
      </c>
      <c r="H1230" s="122">
        <v>2</v>
      </c>
      <c r="I1230" s="97"/>
      <c r="J1230" s="97" t="s">
        <v>1893</v>
      </c>
      <c r="K1230" s="97"/>
      <c r="L1230" s="97" t="s">
        <v>1894</v>
      </c>
      <c r="M1230" s="97" t="s">
        <v>1893</v>
      </c>
      <c r="N1230" s="97" t="s">
        <v>1468</v>
      </c>
      <c r="O1230" s="97" t="s">
        <v>1895</v>
      </c>
      <c r="P1230" s="97" t="s">
        <v>1896</v>
      </c>
      <c r="Q1230" s="97" t="s">
        <v>569</v>
      </c>
      <c r="R1230" s="124">
        <f t="shared" si="210"/>
        <v>0</v>
      </c>
      <c r="S1230" s="124">
        <f t="shared" si="211"/>
        <v>0</v>
      </c>
      <c r="T1230" s="124">
        <f t="shared" si="212"/>
        <v>0</v>
      </c>
      <c r="U1230" s="124">
        <f t="shared" si="213"/>
        <v>0</v>
      </c>
      <c r="V1230" s="124">
        <f t="shared" si="214"/>
        <v>1</v>
      </c>
      <c r="W1230" s="124">
        <f t="shared" si="215"/>
        <v>1</v>
      </c>
      <c r="X1230" s="124">
        <f t="shared" si="216"/>
        <v>0</v>
      </c>
      <c r="Y1230" s="124">
        <f t="shared" si="217"/>
        <v>0</v>
      </c>
      <c r="Z1230" s="124">
        <f t="shared" si="218"/>
        <v>0</v>
      </c>
      <c r="AA1230" s="124">
        <f t="shared" si="219"/>
        <v>0</v>
      </c>
      <c r="AB1230" s="124" t="str">
        <f t="shared" si="220"/>
        <v/>
      </c>
      <c r="AC1230" s="124" t="str">
        <f t="shared" si="221"/>
        <v/>
      </c>
      <c r="AD1230" s="124" t="str">
        <f t="shared" si="222"/>
        <v/>
      </c>
      <c r="AE1230" s="124" t="str">
        <f t="shared" si="223"/>
        <v/>
      </c>
      <c r="AF1230" s="97"/>
      <c r="AG1230" s="97"/>
      <c r="AH1230" s="97"/>
      <c r="AI1230" s="97"/>
      <c r="AJ1230" s="97"/>
      <c r="AK1230" s="97"/>
      <c r="AM1230" s="101">
        <v>1</v>
      </c>
    </row>
    <row r="1231" spans="1:39" ht="15.75" customHeight="1" x14ac:dyDescent="0.25">
      <c r="A1231" s="97" t="s">
        <v>232</v>
      </c>
      <c r="B1231" s="97" t="s">
        <v>1927</v>
      </c>
      <c r="C1231" s="97" t="s">
        <v>191</v>
      </c>
      <c r="D1231" s="97" t="s">
        <v>265</v>
      </c>
      <c r="E1231" s="97" t="s">
        <v>266</v>
      </c>
      <c r="F1231" s="122">
        <v>1</v>
      </c>
      <c r="G1231" s="122">
        <v>3</v>
      </c>
      <c r="H1231" s="122">
        <v>0</v>
      </c>
      <c r="I1231" s="97" t="s">
        <v>191</v>
      </c>
      <c r="J1231" s="97"/>
      <c r="K1231" s="97" t="s">
        <v>1868</v>
      </c>
      <c r="L1231" s="97"/>
      <c r="M1231" s="97" t="s">
        <v>1869</v>
      </c>
      <c r="N1231" s="97"/>
      <c r="O1231" s="97"/>
      <c r="P1231" s="97"/>
      <c r="Q1231" s="97"/>
      <c r="R1231" s="124">
        <f t="shared" si="210"/>
        <v>0</v>
      </c>
      <c r="S1231" s="124">
        <f t="shared" si="211"/>
        <v>0</v>
      </c>
      <c r="T1231" s="124">
        <f t="shared" si="212"/>
        <v>0</v>
      </c>
      <c r="U1231" s="124">
        <f t="shared" si="213"/>
        <v>1</v>
      </c>
      <c r="V1231" s="124">
        <f t="shared" si="214"/>
        <v>0</v>
      </c>
      <c r="W1231" s="124">
        <f t="shared" si="215"/>
        <v>1</v>
      </c>
      <c r="X1231" s="124">
        <f t="shared" si="216"/>
        <v>0</v>
      </c>
      <c r="Y1231" s="124">
        <f t="shared" si="217"/>
        <v>0</v>
      </c>
      <c r="Z1231" s="124">
        <f t="shared" si="218"/>
        <v>0</v>
      </c>
      <c r="AA1231" s="124">
        <f t="shared" si="219"/>
        <v>0</v>
      </c>
      <c r="AB1231" s="124" t="str">
        <f t="shared" si="220"/>
        <v/>
      </c>
      <c r="AC1231" s="124" t="str">
        <f t="shared" si="221"/>
        <v/>
      </c>
      <c r="AD1231" s="124" t="str">
        <f t="shared" si="222"/>
        <v/>
      </c>
      <c r="AE1231" s="124" t="str">
        <f t="shared" si="223"/>
        <v/>
      </c>
      <c r="AF1231" s="97"/>
      <c r="AG1231" s="97"/>
      <c r="AH1231" s="97"/>
      <c r="AI1231" s="97"/>
      <c r="AJ1231" s="97"/>
      <c r="AK1231" s="97"/>
      <c r="AM1231" s="101">
        <v>1</v>
      </c>
    </row>
    <row r="1232" spans="1:39" ht="15.75" customHeight="1" x14ac:dyDescent="0.25">
      <c r="A1232" s="97" t="s">
        <v>232</v>
      </c>
      <c r="B1232" s="97" t="s">
        <v>1928</v>
      </c>
      <c r="C1232" s="97" t="s">
        <v>184</v>
      </c>
      <c r="D1232" s="97" t="s">
        <v>265</v>
      </c>
      <c r="E1232" s="97" t="s">
        <v>266</v>
      </c>
      <c r="F1232" s="122">
        <v>1</v>
      </c>
      <c r="G1232" s="122">
        <v>3</v>
      </c>
      <c r="H1232" s="122">
        <v>0</v>
      </c>
      <c r="I1232" s="97" t="s">
        <v>184</v>
      </c>
      <c r="J1232" s="97"/>
      <c r="K1232" s="97" t="s">
        <v>1871</v>
      </c>
      <c r="L1232" s="97"/>
      <c r="M1232" s="97" t="s">
        <v>1872</v>
      </c>
      <c r="N1232" s="97"/>
      <c r="O1232" s="97"/>
      <c r="P1232" s="97"/>
      <c r="Q1232" s="97"/>
      <c r="R1232" s="124">
        <f t="shared" si="210"/>
        <v>0</v>
      </c>
      <c r="S1232" s="124">
        <f t="shared" si="211"/>
        <v>0</v>
      </c>
      <c r="T1232" s="124">
        <f t="shared" si="212"/>
        <v>0</v>
      </c>
      <c r="U1232" s="124">
        <f t="shared" si="213"/>
        <v>1</v>
      </c>
      <c r="V1232" s="124">
        <f t="shared" si="214"/>
        <v>1</v>
      </c>
      <c r="W1232" s="124">
        <f t="shared" si="215"/>
        <v>1</v>
      </c>
      <c r="X1232" s="124">
        <f t="shared" si="216"/>
        <v>0</v>
      </c>
      <c r="Y1232" s="124">
        <f t="shared" si="217"/>
        <v>0</v>
      </c>
      <c r="Z1232" s="124">
        <f t="shared" si="218"/>
        <v>0</v>
      </c>
      <c r="AA1232" s="124">
        <f t="shared" si="219"/>
        <v>0</v>
      </c>
      <c r="AB1232" s="124" t="str">
        <f t="shared" si="220"/>
        <v/>
      </c>
      <c r="AC1232" s="124" t="str">
        <f t="shared" si="221"/>
        <v/>
      </c>
      <c r="AD1232" s="124" t="str">
        <f t="shared" si="222"/>
        <v/>
      </c>
      <c r="AE1232" s="124" t="str">
        <f t="shared" si="223"/>
        <v/>
      </c>
      <c r="AF1232" s="97"/>
      <c r="AG1232" s="97"/>
      <c r="AH1232" s="97"/>
      <c r="AI1232" s="97"/>
      <c r="AJ1232" s="97"/>
      <c r="AK1232" s="97"/>
      <c r="AM1232" s="101">
        <v>1</v>
      </c>
    </row>
    <row r="1233" spans="1:39" ht="15.75" customHeight="1" x14ac:dyDescent="0.25">
      <c r="A1233" s="97" t="s">
        <v>232</v>
      </c>
      <c r="B1233" s="97" t="s">
        <v>1929</v>
      </c>
      <c r="C1233" s="97" t="s">
        <v>197</v>
      </c>
      <c r="D1233" s="97" t="s">
        <v>265</v>
      </c>
      <c r="E1233" s="97" t="s">
        <v>266</v>
      </c>
      <c r="F1233" s="122">
        <v>2</v>
      </c>
      <c r="G1233" s="122">
        <v>2</v>
      </c>
      <c r="H1233" s="122">
        <v>0</v>
      </c>
      <c r="I1233" s="97" t="s">
        <v>197</v>
      </c>
      <c r="J1233" s="97"/>
      <c r="K1233" s="97" t="s">
        <v>1874</v>
      </c>
      <c r="L1233" s="97"/>
      <c r="M1233" s="97" t="s">
        <v>1875</v>
      </c>
      <c r="N1233" s="97"/>
      <c r="O1233" s="97"/>
      <c r="P1233" s="97"/>
      <c r="Q1233" s="97"/>
      <c r="R1233" s="124">
        <f t="shared" si="210"/>
        <v>0</v>
      </c>
      <c r="S1233" s="124">
        <f t="shared" si="211"/>
        <v>0</v>
      </c>
      <c r="T1233" s="124">
        <f t="shared" si="212"/>
        <v>1</v>
      </c>
      <c r="U1233" s="124">
        <f t="shared" si="213"/>
        <v>1</v>
      </c>
      <c r="V1233" s="124">
        <f t="shared" si="214"/>
        <v>0</v>
      </c>
      <c r="W1233" s="124">
        <f t="shared" si="215"/>
        <v>1</v>
      </c>
      <c r="X1233" s="124">
        <f t="shared" si="216"/>
        <v>0</v>
      </c>
      <c r="Y1233" s="124">
        <f t="shared" si="217"/>
        <v>0</v>
      </c>
      <c r="Z1233" s="124">
        <f t="shared" si="218"/>
        <v>0</v>
      </c>
      <c r="AA1233" s="124">
        <f t="shared" si="219"/>
        <v>0</v>
      </c>
      <c r="AB1233" s="124" t="str">
        <f t="shared" si="220"/>
        <v/>
      </c>
      <c r="AC1233" s="124" t="str">
        <f t="shared" si="221"/>
        <v/>
      </c>
      <c r="AD1233" s="124" t="str">
        <f t="shared" si="222"/>
        <v/>
      </c>
      <c r="AE1233" s="124" t="str">
        <f t="shared" si="223"/>
        <v/>
      </c>
      <c r="AF1233" s="97"/>
      <c r="AG1233" s="97"/>
      <c r="AH1233" s="97"/>
      <c r="AI1233" s="97"/>
      <c r="AJ1233" s="97"/>
      <c r="AK1233" s="97"/>
      <c r="AM1233" s="101">
        <v>1</v>
      </c>
    </row>
    <row r="1234" spans="1:39" ht="15.75" customHeight="1" x14ac:dyDescent="0.25">
      <c r="A1234" s="97" t="s">
        <v>232</v>
      </c>
      <c r="B1234" s="97" t="s">
        <v>1930</v>
      </c>
      <c r="C1234" s="97" t="s">
        <v>136</v>
      </c>
      <c r="D1234" s="97" t="s">
        <v>265</v>
      </c>
      <c r="E1234" s="97" t="s">
        <v>266</v>
      </c>
      <c r="F1234" s="122">
        <v>2</v>
      </c>
      <c r="G1234" s="122">
        <v>2</v>
      </c>
      <c r="H1234" s="122">
        <v>0</v>
      </c>
      <c r="I1234" s="97" t="s">
        <v>136</v>
      </c>
      <c r="J1234" s="97"/>
      <c r="K1234" s="97" t="s">
        <v>634</v>
      </c>
      <c r="L1234" s="97"/>
      <c r="M1234" s="97" t="s">
        <v>635</v>
      </c>
      <c r="N1234" s="97"/>
      <c r="O1234" s="97"/>
      <c r="P1234" s="97"/>
      <c r="Q1234" s="97"/>
      <c r="R1234" s="124">
        <f t="shared" si="210"/>
        <v>0</v>
      </c>
      <c r="S1234" s="124">
        <f t="shared" si="211"/>
        <v>0</v>
      </c>
      <c r="T1234" s="124">
        <f t="shared" si="212"/>
        <v>0</v>
      </c>
      <c r="U1234" s="124">
        <f t="shared" si="213"/>
        <v>1</v>
      </c>
      <c r="V1234" s="124">
        <f t="shared" si="214"/>
        <v>0</v>
      </c>
      <c r="W1234" s="124">
        <f t="shared" si="215"/>
        <v>1</v>
      </c>
      <c r="X1234" s="124">
        <f t="shared" si="216"/>
        <v>0</v>
      </c>
      <c r="Y1234" s="124">
        <f t="shared" si="217"/>
        <v>0</v>
      </c>
      <c r="Z1234" s="124">
        <f t="shared" si="218"/>
        <v>0</v>
      </c>
      <c r="AA1234" s="124">
        <f t="shared" si="219"/>
        <v>0</v>
      </c>
      <c r="AB1234" s="124" t="str">
        <f t="shared" si="220"/>
        <v/>
      </c>
      <c r="AC1234" s="124" t="str">
        <f t="shared" si="221"/>
        <v/>
      </c>
      <c r="AD1234" s="124" t="str">
        <f t="shared" si="222"/>
        <v/>
      </c>
      <c r="AE1234" s="124" t="str">
        <f t="shared" si="223"/>
        <v/>
      </c>
      <c r="AF1234" s="97"/>
      <c r="AG1234" s="97"/>
      <c r="AH1234" s="97"/>
      <c r="AI1234" s="97"/>
      <c r="AJ1234" s="97"/>
      <c r="AK1234" s="97"/>
      <c r="AM1234" s="101">
        <v>1</v>
      </c>
    </row>
    <row r="1235" spans="1:39" ht="15.75" customHeight="1" x14ac:dyDescent="0.25">
      <c r="A1235" s="97" t="s">
        <v>232</v>
      </c>
      <c r="B1235" s="97" t="s">
        <v>1931</v>
      </c>
      <c r="C1235" s="97" t="s">
        <v>1878</v>
      </c>
      <c r="D1235" s="97" t="s">
        <v>265</v>
      </c>
      <c r="E1235" s="97" t="s">
        <v>266</v>
      </c>
      <c r="F1235" s="122">
        <v>3</v>
      </c>
      <c r="G1235" s="122">
        <v>2</v>
      </c>
      <c r="H1235" s="122">
        <v>0</v>
      </c>
      <c r="I1235" s="97" t="s">
        <v>1878</v>
      </c>
      <c r="J1235" s="97"/>
      <c r="K1235" s="97" t="s">
        <v>1879</v>
      </c>
      <c r="L1235" s="97"/>
      <c r="M1235" s="97" t="s">
        <v>1878</v>
      </c>
      <c r="N1235" s="97" t="s">
        <v>1880</v>
      </c>
      <c r="O1235" s="97" t="s">
        <v>1881</v>
      </c>
      <c r="P1235" s="97" t="s">
        <v>1882</v>
      </c>
      <c r="Q1235" s="97" t="s">
        <v>1883</v>
      </c>
      <c r="R1235" s="124">
        <f t="shared" si="210"/>
        <v>0</v>
      </c>
      <c r="S1235" s="124">
        <f t="shared" si="211"/>
        <v>0</v>
      </c>
      <c r="T1235" s="124">
        <f t="shared" si="212"/>
        <v>0</v>
      </c>
      <c r="U1235" s="124">
        <f t="shared" si="213"/>
        <v>1</v>
      </c>
      <c r="V1235" s="124">
        <f t="shared" si="214"/>
        <v>0</v>
      </c>
      <c r="W1235" s="124">
        <f t="shared" si="215"/>
        <v>0</v>
      </c>
      <c r="X1235" s="124">
        <f t="shared" si="216"/>
        <v>0</v>
      </c>
      <c r="Y1235" s="124">
        <f t="shared" si="217"/>
        <v>0</v>
      </c>
      <c r="Z1235" s="124">
        <f t="shared" si="218"/>
        <v>0</v>
      </c>
      <c r="AA1235" s="124">
        <f t="shared" si="219"/>
        <v>0</v>
      </c>
      <c r="AB1235" s="124" t="str">
        <f t="shared" si="220"/>
        <v/>
      </c>
      <c r="AC1235" s="124" t="str">
        <f t="shared" si="221"/>
        <v/>
      </c>
      <c r="AD1235" s="124" t="str">
        <f t="shared" si="222"/>
        <v/>
      </c>
      <c r="AE1235" s="124" t="str">
        <f t="shared" si="223"/>
        <v/>
      </c>
      <c r="AF1235" s="97"/>
      <c r="AG1235" s="97"/>
      <c r="AH1235" s="97"/>
      <c r="AI1235" s="97"/>
      <c r="AJ1235" s="97"/>
      <c r="AK1235" s="97"/>
      <c r="AM1235" s="101">
        <v>1</v>
      </c>
    </row>
    <row r="1236" spans="1:39" ht="15.75" customHeight="1" x14ac:dyDescent="0.25">
      <c r="A1236" s="97" t="s">
        <v>232</v>
      </c>
      <c r="B1236" s="97" t="s">
        <v>1932</v>
      </c>
      <c r="C1236" s="97" t="s">
        <v>191</v>
      </c>
      <c r="D1236" s="97" t="s">
        <v>301</v>
      </c>
      <c r="E1236" s="97" t="s">
        <v>266</v>
      </c>
      <c r="F1236" s="122">
        <v>1</v>
      </c>
      <c r="G1236" s="122">
        <v>0</v>
      </c>
      <c r="H1236" s="122">
        <v>3</v>
      </c>
      <c r="I1236" s="97"/>
      <c r="J1236" s="97" t="s">
        <v>191</v>
      </c>
      <c r="K1236" s="97"/>
      <c r="L1236" s="97" t="s">
        <v>1885</v>
      </c>
      <c r="M1236" s="97" t="s">
        <v>1869</v>
      </c>
      <c r="N1236" s="97"/>
      <c r="O1236" s="97"/>
      <c r="P1236" s="97"/>
      <c r="Q1236" s="97"/>
      <c r="R1236" s="124">
        <f t="shared" si="210"/>
        <v>0</v>
      </c>
      <c r="S1236" s="124">
        <f t="shared" si="211"/>
        <v>0</v>
      </c>
      <c r="T1236" s="124">
        <f t="shared" si="212"/>
        <v>0</v>
      </c>
      <c r="U1236" s="124">
        <f t="shared" si="213"/>
        <v>1</v>
      </c>
      <c r="V1236" s="124">
        <f t="shared" si="214"/>
        <v>0</v>
      </c>
      <c r="W1236" s="124">
        <f t="shared" si="215"/>
        <v>1</v>
      </c>
      <c r="X1236" s="124">
        <f t="shared" si="216"/>
        <v>0</v>
      </c>
      <c r="Y1236" s="124">
        <f t="shared" si="217"/>
        <v>0</v>
      </c>
      <c r="Z1236" s="124">
        <f t="shared" si="218"/>
        <v>0</v>
      </c>
      <c r="AA1236" s="124">
        <f t="shared" si="219"/>
        <v>0</v>
      </c>
      <c r="AB1236" s="124" t="str">
        <f t="shared" si="220"/>
        <v/>
      </c>
      <c r="AC1236" s="124" t="str">
        <f t="shared" si="221"/>
        <v/>
      </c>
      <c r="AD1236" s="124" t="str">
        <f t="shared" si="222"/>
        <v/>
      </c>
      <c r="AE1236" s="124" t="str">
        <f t="shared" si="223"/>
        <v/>
      </c>
      <c r="AF1236" s="97"/>
      <c r="AG1236" s="97"/>
      <c r="AH1236" s="97"/>
      <c r="AI1236" s="97"/>
      <c r="AJ1236" s="97"/>
      <c r="AK1236" s="97"/>
      <c r="AM1236" s="101">
        <v>1</v>
      </c>
    </row>
    <row r="1237" spans="1:39" ht="15.75" customHeight="1" x14ac:dyDescent="0.25">
      <c r="A1237" s="97" t="s">
        <v>232</v>
      </c>
      <c r="B1237" s="97" t="s">
        <v>1933</v>
      </c>
      <c r="C1237" s="97" t="s">
        <v>184</v>
      </c>
      <c r="D1237" s="97" t="s">
        <v>301</v>
      </c>
      <c r="E1237" s="97" t="s">
        <v>266</v>
      </c>
      <c r="F1237" s="122">
        <v>1</v>
      </c>
      <c r="G1237" s="122">
        <v>0</v>
      </c>
      <c r="H1237" s="122">
        <v>3</v>
      </c>
      <c r="I1237" s="97"/>
      <c r="J1237" s="97" t="s">
        <v>184</v>
      </c>
      <c r="K1237" s="97"/>
      <c r="L1237" s="97" t="s">
        <v>1887</v>
      </c>
      <c r="M1237" s="97" t="s">
        <v>1872</v>
      </c>
      <c r="N1237" s="97"/>
      <c r="O1237" s="97"/>
      <c r="P1237" s="97"/>
      <c r="Q1237" s="97"/>
      <c r="R1237" s="124">
        <f t="shared" si="210"/>
        <v>0</v>
      </c>
      <c r="S1237" s="124">
        <f t="shared" si="211"/>
        <v>0</v>
      </c>
      <c r="T1237" s="124">
        <f t="shared" si="212"/>
        <v>0</v>
      </c>
      <c r="U1237" s="124">
        <f t="shared" si="213"/>
        <v>1</v>
      </c>
      <c r="V1237" s="124">
        <f t="shared" si="214"/>
        <v>1</v>
      </c>
      <c r="W1237" s="124">
        <f t="shared" si="215"/>
        <v>1</v>
      </c>
      <c r="X1237" s="124">
        <f t="shared" si="216"/>
        <v>0</v>
      </c>
      <c r="Y1237" s="124">
        <f t="shared" si="217"/>
        <v>0</v>
      </c>
      <c r="Z1237" s="124">
        <f t="shared" si="218"/>
        <v>0</v>
      </c>
      <c r="AA1237" s="124">
        <f t="shared" si="219"/>
        <v>0</v>
      </c>
      <c r="AB1237" s="124" t="str">
        <f t="shared" si="220"/>
        <v/>
      </c>
      <c r="AC1237" s="124" t="str">
        <f t="shared" si="221"/>
        <v/>
      </c>
      <c r="AD1237" s="124" t="str">
        <f t="shared" si="222"/>
        <v/>
      </c>
      <c r="AE1237" s="124" t="str">
        <f t="shared" si="223"/>
        <v/>
      </c>
      <c r="AF1237" s="97"/>
      <c r="AG1237" s="97"/>
      <c r="AH1237" s="97"/>
      <c r="AI1237" s="97"/>
      <c r="AJ1237" s="97"/>
      <c r="AK1237" s="97"/>
      <c r="AM1237" s="101">
        <v>1</v>
      </c>
    </row>
    <row r="1238" spans="1:39" ht="15.75" customHeight="1" x14ac:dyDescent="0.25">
      <c r="A1238" s="97" t="s">
        <v>232</v>
      </c>
      <c r="B1238" s="97" t="s">
        <v>1934</v>
      </c>
      <c r="C1238" s="97" t="s">
        <v>197</v>
      </c>
      <c r="D1238" s="97" t="s">
        <v>301</v>
      </c>
      <c r="E1238" s="97" t="s">
        <v>266</v>
      </c>
      <c r="F1238" s="122">
        <v>2</v>
      </c>
      <c r="G1238" s="122">
        <v>0</v>
      </c>
      <c r="H1238" s="122">
        <v>2</v>
      </c>
      <c r="I1238" s="97"/>
      <c r="J1238" s="97" t="s">
        <v>197</v>
      </c>
      <c r="K1238" s="97"/>
      <c r="L1238" s="97" t="s">
        <v>1889</v>
      </c>
      <c r="M1238" s="97" t="s">
        <v>1875</v>
      </c>
      <c r="N1238" s="97"/>
      <c r="O1238" s="97"/>
      <c r="P1238" s="97"/>
      <c r="Q1238" s="97"/>
      <c r="R1238" s="124">
        <f t="shared" si="210"/>
        <v>0</v>
      </c>
      <c r="S1238" s="124">
        <f t="shared" si="211"/>
        <v>0</v>
      </c>
      <c r="T1238" s="124">
        <f t="shared" si="212"/>
        <v>1</v>
      </c>
      <c r="U1238" s="124">
        <f t="shared" si="213"/>
        <v>1</v>
      </c>
      <c r="V1238" s="124">
        <f t="shared" si="214"/>
        <v>0</v>
      </c>
      <c r="W1238" s="124">
        <f t="shared" si="215"/>
        <v>1</v>
      </c>
      <c r="X1238" s="124">
        <f t="shared" si="216"/>
        <v>0</v>
      </c>
      <c r="Y1238" s="124">
        <f t="shared" si="217"/>
        <v>0</v>
      </c>
      <c r="Z1238" s="124">
        <f t="shared" si="218"/>
        <v>0</v>
      </c>
      <c r="AA1238" s="124">
        <f t="shared" si="219"/>
        <v>0</v>
      </c>
      <c r="AB1238" s="124" t="str">
        <f t="shared" si="220"/>
        <v/>
      </c>
      <c r="AC1238" s="124" t="str">
        <f t="shared" si="221"/>
        <v/>
      </c>
      <c r="AD1238" s="124" t="str">
        <f t="shared" si="222"/>
        <v/>
      </c>
      <c r="AE1238" s="124" t="str">
        <f t="shared" si="223"/>
        <v/>
      </c>
      <c r="AF1238" s="97"/>
      <c r="AG1238" s="97"/>
      <c r="AH1238" s="97"/>
      <c r="AI1238" s="97"/>
      <c r="AJ1238" s="97"/>
      <c r="AK1238" s="97"/>
      <c r="AM1238" s="101">
        <v>1</v>
      </c>
    </row>
    <row r="1239" spans="1:39" ht="15.75" customHeight="1" x14ac:dyDescent="0.25">
      <c r="A1239" s="97" t="s">
        <v>232</v>
      </c>
      <c r="B1239" s="97" t="s">
        <v>1935</v>
      </c>
      <c r="C1239" s="97" t="s">
        <v>136</v>
      </c>
      <c r="D1239" s="97" t="s">
        <v>301</v>
      </c>
      <c r="E1239" s="97" t="s">
        <v>266</v>
      </c>
      <c r="F1239" s="122">
        <v>2</v>
      </c>
      <c r="G1239" s="122">
        <v>0</v>
      </c>
      <c r="H1239" s="122">
        <v>2</v>
      </c>
      <c r="I1239" s="97"/>
      <c r="J1239" s="97" t="s">
        <v>136</v>
      </c>
      <c r="K1239" s="97"/>
      <c r="L1239" s="97" t="s">
        <v>1891</v>
      </c>
      <c r="M1239" s="97" t="s">
        <v>635</v>
      </c>
      <c r="N1239" s="97"/>
      <c r="O1239" s="97"/>
      <c r="P1239" s="97"/>
      <c r="Q1239" s="97"/>
      <c r="R1239" s="124">
        <f t="shared" si="210"/>
        <v>0</v>
      </c>
      <c r="S1239" s="124">
        <f t="shared" si="211"/>
        <v>0</v>
      </c>
      <c r="T1239" s="124">
        <f t="shared" si="212"/>
        <v>0</v>
      </c>
      <c r="U1239" s="124">
        <f t="shared" si="213"/>
        <v>1</v>
      </c>
      <c r="V1239" s="124">
        <f t="shared" si="214"/>
        <v>0</v>
      </c>
      <c r="W1239" s="124">
        <f t="shared" si="215"/>
        <v>1</v>
      </c>
      <c r="X1239" s="124">
        <f t="shared" si="216"/>
        <v>0</v>
      </c>
      <c r="Y1239" s="124">
        <f t="shared" si="217"/>
        <v>0</v>
      </c>
      <c r="Z1239" s="124">
        <f t="shared" si="218"/>
        <v>0</v>
      </c>
      <c r="AA1239" s="124">
        <f t="shared" si="219"/>
        <v>0</v>
      </c>
      <c r="AB1239" s="124" t="str">
        <f t="shared" si="220"/>
        <v/>
      </c>
      <c r="AC1239" s="124" t="str">
        <f t="shared" si="221"/>
        <v/>
      </c>
      <c r="AD1239" s="124" t="str">
        <f t="shared" si="222"/>
        <v/>
      </c>
      <c r="AE1239" s="124" t="str">
        <f t="shared" si="223"/>
        <v/>
      </c>
      <c r="AF1239" s="97"/>
      <c r="AG1239" s="97"/>
      <c r="AH1239" s="97"/>
      <c r="AI1239" s="97"/>
      <c r="AJ1239" s="97"/>
      <c r="AK1239" s="97"/>
      <c r="AM1239" s="101">
        <v>1</v>
      </c>
    </row>
    <row r="1240" spans="1:39" ht="15.75" customHeight="1" x14ac:dyDescent="0.25">
      <c r="A1240" s="105" t="s">
        <v>232</v>
      </c>
      <c r="B1240" s="105" t="s">
        <v>1936</v>
      </c>
      <c r="C1240" s="105" t="s">
        <v>1893</v>
      </c>
      <c r="D1240" s="105" t="s">
        <v>301</v>
      </c>
      <c r="E1240" s="105" t="s">
        <v>266</v>
      </c>
      <c r="F1240" s="105">
        <v>3</v>
      </c>
      <c r="G1240" s="105">
        <v>0</v>
      </c>
      <c r="H1240" s="105">
        <v>2</v>
      </c>
      <c r="J1240" s="105" t="s">
        <v>1893</v>
      </c>
      <c r="L1240" s="105" t="s">
        <v>1894</v>
      </c>
      <c r="M1240" s="105" t="s">
        <v>1893</v>
      </c>
      <c r="N1240" s="105" t="s">
        <v>1468</v>
      </c>
      <c r="O1240" s="105" t="s">
        <v>1895</v>
      </c>
      <c r="P1240" s="105" t="s">
        <v>1896</v>
      </c>
      <c r="Q1240" s="105" t="s">
        <v>569</v>
      </c>
      <c r="R1240" s="124">
        <f t="shared" si="210"/>
        <v>0</v>
      </c>
      <c r="S1240" s="124">
        <f t="shared" si="211"/>
        <v>0</v>
      </c>
      <c r="T1240" s="124">
        <f t="shared" si="212"/>
        <v>0</v>
      </c>
      <c r="U1240" s="124">
        <f t="shared" si="213"/>
        <v>0</v>
      </c>
      <c r="V1240" s="124">
        <f t="shared" si="214"/>
        <v>1</v>
      </c>
      <c r="W1240" s="124">
        <f t="shared" si="215"/>
        <v>1</v>
      </c>
      <c r="X1240" s="124">
        <f t="shared" si="216"/>
        <v>0</v>
      </c>
      <c r="Y1240" s="124">
        <f t="shared" si="217"/>
        <v>0</v>
      </c>
      <c r="Z1240" s="124">
        <f t="shared" si="218"/>
        <v>0</v>
      </c>
      <c r="AA1240" s="124">
        <f t="shared" si="219"/>
        <v>0</v>
      </c>
      <c r="AB1240" s="124" t="str">
        <f t="shared" si="220"/>
        <v/>
      </c>
      <c r="AC1240" s="124" t="str">
        <f t="shared" si="221"/>
        <v/>
      </c>
      <c r="AD1240" s="124" t="str">
        <f t="shared" si="222"/>
        <v/>
      </c>
      <c r="AE1240" s="124" t="str">
        <f t="shared" si="223"/>
        <v/>
      </c>
      <c r="AM1240" s="101">
        <v>1</v>
      </c>
    </row>
    <row r="1241" spans="1:39" x14ac:dyDescent="0.25">
      <c r="A1241" s="101">
        <v>1</v>
      </c>
      <c r="B1241" s="101">
        <v>1</v>
      </c>
      <c r="C1241" s="101">
        <v>1</v>
      </c>
      <c r="D1241" s="101">
        <v>1</v>
      </c>
      <c r="E1241" s="101">
        <v>1</v>
      </c>
      <c r="F1241" s="101">
        <v>1</v>
      </c>
      <c r="G1241" s="101">
        <v>1</v>
      </c>
      <c r="H1241" s="101">
        <v>1</v>
      </c>
      <c r="I1241" s="101">
        <v>1</v>
      </c>
      <c r="J1241" s="101">
        <v>1</v>
      </c>
      <c r="K1241" s="101">
        <v>1</v>
      </c>
      <c r="L1241" s="101">
        <v>1</v>
      </c>
      <c r="M1241" s="101">
        <v>1</v>
      </c>
      <c r="N1241" s="101">
        <v>1</v>
      </c>
      <c r="O1241" s="101">
        <v>1</v>
      </c>
      <c r="P1241" s="101">
        <v>1</v>
      </c>
      <c r="Q1241" s="101">
        <v>1</v>
      </c>
      <c r="R1241" s="101">
        <v>1</v>
      </c>
      <c r="S1241" s="101">
        <v>1</v>
      </c>
      <c r="T1241" s="101">
        <v>1</v>
      </c>
      <c r="U1241" s="101">
        <v>1</v>
      </c>
      <c r="V1241" s="101">
        <v>1</v>
      </c>
      <c r="W1241" s="101">
        <v>1</v>
      </c>
      <c r="X1241" s="101">
        <v>1</v>
      </c>
      <c r="Y1241" s="101">
        <v>1</v>
      </c>
      <c r="Z1241" s="101">
        <v>1</v>
      </c>
      <c r="AA1241" s="101">
        <v>1</v>
      </c>
      <c r="AB1241" s="101">
        <v>1</v>
      </c>
      <c r="AC1241" s="101">
        <v>1</v>
      </c>
      <c r="AD1241" s="101">
        <v>1</v>
      </c>
      <c r="AE1241" s="101">
        <v>1</v>
      </c>
      <c r="AF1241" s="101">
        <v>1</v>
      </c>
      <c r="AG1241" s="101">
        <v>1</v>
      </c>
      <c r="AH1241" s="101">
        <v>1</v>
      </c>
      <c r="AI1241" s="101">
        <v>1</v>
      </c>
      <c r="AJ1241" s="101">
        <v>1</v>
      </c>
      <c r="AK1241" s="101">
        <v>1</v>
      </c>
      <c r="AL1241" s="101">
        <v>1</v>
      </c>
      <c r="AM1241" s="101">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2D3C1-726F-43C8-BE0C-5FAA3CB8F66C}">
  <dimension ref="A1:BV1107"/>
  <sheetViews>
    <sheetView zoomScaleNormal="100" workbookViewId="0">
      <selection activeCell="C5" sqref="C5"/>
    </sheetView>
  </sheetViews>
  <sheetFormatPr baseColWidth="10" defaultColWidth="10.28515625" defaultRowHeight="15" x14ac:dyDescent="0.25"/>
  <cols>
    <col min="1" max="1" width="30.7109375" style="157" customWidth="1"/>
    <col min="2" max="2" width="100.7109375" style="157" customWidth="1"/>
    <col min="3" max="3" width="30.7109375" style="157" customWidth="1"/>
    <col min="4" max="4" width="100.7109375" style="157" customWidth="1"/>
    <col min="5" max="5" width="21.140625" style="157" customWidth="1"/>
    <col min="6" max="6" width="25.140625" style="157" customWidth="1"/>
    <col min="7" max="7" width="65.140625" style="157" customWidth="1"/>
    <col min="8" max="8" width="37.42578125" style="157" customWidth="1"/>
    <col min="9" max="11" width="13.7109375" style="157" customWidth="1"/>
    <col min="12" max="12" width="10.28515625" style="157"/>
    <col min="13" max="13" width="25.140625" style="157" customWidth="1"/>
    <col min="14" max="14" width="29.140625" style="157" customWidth="1"/>
    <col min="15" max="52" width="10.28515625" style="157"/>
    <col min="53" max="55" width="20.85546875" style="163" customWidth="1"/>
    <col min="56" max="56" width="43.7109375" style="157" customWidth="1"/>
    <col min="57" max="57" width="31.42578125" style="157" customWidth="1"/>
    <col min="58" max="58" width="28" style="157" customWidth="1"/>
    <col min="59" max="59" width="21.7109375" style="157" customWidth="1"/>
    <col min="60" max="60" width="24.85546875" style="157" customWidth="1"/>
    <col min="61" max="61" width="31.140625" style="157" customWidth="1"/>
    <col min="62" max="62" width="20.5703125" style="157" customWidth="1"/>
    <col min="63" max="63" width="43.42578125" style="157" customWidth="1"/>
    <col min="64" max="64" width="37.7109375" style="157" customWidth="1"/>
    <col min="65" max="65" width="14.85546875" style="157" customWidth="1"/>
    <col min="66" max="66" width="14.85546875" style="166" customWidth="1"/>
    <col min="67" max="69" width="14.85546875" style="157" customWidth="1"/>
    <col min="70" max="71" width="10.28515625" style="157"/>
    <col min="72" max="72" width="29.140625" style="157" customWidth="1"/>
    <col min="73" max="16384" width="10.28515625" style="157"/>
  </cols>
  <sheetData>
    <row r="1" spans="1:74" s="16" customFormat="1" ht="27.95" customHeight="1" x14ac:dyDescent="0.25">
      <c r="A1" s="25" t="s">
        <v>2908</v>
      </c>
      <c r="B1" s="26"/>
      <c r="C1" s="26"/>
      <c r="D1" s="26"/>
      <c r="E1" s="2"/>
      <c r="F1" s="2"/>
      <c r="G1" s="2"/>
      <c r="H1" s="2"/>
      <c r="I1" s="2"/>
      <c r="J1" s="2"/>
      <c r="K1" s="2"/>
      <c r="L1" s="2"/>
      <c r="M1" s="12" t="s">
        <v>8576</v>
      </c>
      <c r="N1" s="12" t="s">
        <v>8577</v>
      </c>
      <c r="O1" s="2"/>
      <c r="P1" s="2"/>
      <c r="Q1" s="2"/>
      <c r="R1" s="2"/>
      <c r="S1" s="2"/>
      <c r="T1" s="2"/>
      <c r="U1" s="2"/>
      <c r="V1" s="2"/>
      <c r="W1" s="2"/>
      <c r="X1" s="2"/>
      <c r="Y1" s="2"/>
      <c r="Z1" s="2"/>
      <c r="AA1" s="2"/>
      <c r="AB1" s="2"/>
      <c r="AC1" s="2"/>
      <c r="AD1" s="2"/>
      <c r="AE1" s="2"/>
      <c r="AF1" s="157"/>
      <c r="AG1" s="157"/>
      <c r="AH1" s="157"/>
      <c r="AI1" s="157"/>
      <c r="AJ1" s="157"/>
      <c r="AK1" s="157"/>
      <c r="AL1" s="157"/>
      <c r="AM1" s="157"/>
      <c r="BA1" s="158" t="s">
        <v>93</v>
      </c>
      <c r="BB1" s="158" t="s">
        <v>94</v>
      </c>
      <c r="BC1" s="158" t="s">
        <v>95</v>
      </c>
      <c r="BD1" s="158" t="s">
        <v>96</v>
      </c>
      <c r="BE1" s="158" t="s">
        <v>97</v>
      </c>
      <c r="BF1" s="158" t="s">
        <v>98</v>
      </c>
      <c r="BG1" s="158" t="s">
        <v>99</v>
      </c>
      <c r="BH1" s="158" t="s">
        <v>100</v>
      </c>
      <c r="BI1" s="158" t="s">
        <v>101</v>
      </c>
      <c r="BJ1" s="158" t="s">
        <v>8578</v>
      </c>
      <c r="BK1" s="158" t="s">
        <v>8579</v>
      </c>
      <c r="BL1" s="158" t="s">
        <v>104</v>
      </c>
      <c r="BM1" s="158" t="s">
        <v>2</v>
      </c>
      <c r="BN1" s="159" t="s">
        <v>8580</v>
      </c>
      <c r="BO1" s="158"/>
      <c r="BP1" s="158"/>
      <c r="BQ1" s="158"/>
      <c r="BR1" s="158"/>
      <c r="BS1" s="158" t="s">
        <v>8581</v>
      </c>
      <c r="BT1" s="158" t="s">
        <v>8582</v>
      </c>
      <c r="BV1" s="160">
        <v>1</v>
      </c>
    </row>
    <row r="2" spans="1:74" ht="18.75" customHeight="1" x14ac:dyDescent="0.25">
      <c r="A2" s="28" t="s">
        <v>2906</v>
      </c>
      <c r="B2" s="57" t="s">
        <v>6223</v>
      </c>
      <c r="C2" s="29"/>
      <c r="D2" s="29"/>
      <c r="E2" s="161"/>
      <c r="F2" s="161"/>
      <c r="G2" s="161"/>
      <c r="H2" s="161"/>
      <c r="I2" s="161"/>
      <c r="J2" s="161"/>
      <c r="K2" s="161"/>
      <c r="M2" s="162" t="s">
        <v>8583</v>
      </c>
      <c r="N2" s="162" t="str">
        <f>LOWER(TRIM(SUBSTITUTE(SUBSTITUTE(SUBSTITUTE(SUBSTITUTE(SUBSTITUTE(SUBSTITUTE(SUBSTITUTE(SUBSTITUTE(SUBSTITUTE(SUBSTITUTE(SUBSTITUTE(SUBSTITUTE(SUBSTITUTE(SUBSTITUTE(SUBSTITUTE(SUBSTITUTE(SUBSTITUTE(SUBSTITUTE(SUBSTITUTE(SUBSTITUTE(SUBSTITUTE(SUBSTITUTE(SUBSTITUTE($B$9,CHAR(160)," "),"’"," "),"'"," "),"."," "),","," "),";"," "),":"," "),"“"," "),"”"," "),"-"," "),"—"," "),CHAR(10)," "),CHAR(13)," "),"/"," "),"("," "),")"," "),"?"," "),"!"," "),"  "," "),"  "," "),"  "," "),"  "," "),"  "," ")))</f>
        <v>objectif minimal de 50 % de produits durables et de qualité comme une exigence egalim rattachée à l ensemble des achats alimentaires entrant dans la composition des repas</v>
      </c>
      <c r="O2" s="157" t="s">
        <v>8584</v>
      </c>
      <c r="BA2" s="163" t="s">
        <v>106</v>
      </c>
      <c r="BB2" s="163">
        <v>1</v>
      </c>
      <c r="BC2" s="163" t="s">
        <v>1964</v>
      </c>
      <c r="BD2" s="164" t="s">
        <v>6224</v>
      </c>
      <c r="BE2" s="165" t="s">
        <v>6225</v>
      </c>
      <c r="BF2" s="164" t="s">
        <v>6226</v>
      </c>
      <c r="BG2" s="165" t="s">
        <v>6227</v>
      </c>
      <c r="BH2" s="164" t="s">
        <v>6228</v>
      </c>
      <c r="BI2" s="165" t="s">
        <v>6229</v>
      </c>
      <c r="BJ2" s="164" t="s">
        <v>6230</v>
      </c>
      <c r="BK2" s="165" t="s">
        <v>6231</v>
      </c>
      <c r="BL2" s="157" t="s">
        <v>6232</v>
      </c>
      <c r="BM2" s="157" t="s">
        <v>6233</v>
      </c>
      <c r="BN2" s="166" t="s">
        <v>6234</v>
      </c>
      <c r="BS2" s="157" t="s">
        <v>8585</v>
      </c>
      <c r="BT2" s="157" t="s">
        <v>8586</v>
      </c>
      <c r="BV2" s="160">
        <v>1</v>
      </c>
    </row>
    <row r="3" spans="1:74" ht="30" customHeight="1" x14ac:dyDescent="0.25">
      <c r="A3" s="15" t="s">
        <v>1</v>
      </c>
      <c r="B3" s="31">
        <v>1</v>
      </c>
      <c r="C3" s="14" t="s">
        <v>2</v>
      </c>
      <c r="D3" s="13" t="s">
        <v>8567</v>
      </c>
      <c r="E3" s="161"/>
      <c r="F3" s="12" t="s">
        <v>4</v>
      </c>
      <c r="G3" s="12" t="s">
        <v>5</v>
      </c>
      <c r="H3" s="12" t="s">
        <v>6</v>
      </c>
      <c r="I3" s="161"/>
      <c r="J3" s="161"/>
      <c r="K3" s="161"/>
      <c r="M3" s="162" t="s">
        <v>8587</v>
      </c>
      <c r="N3" s="162" t="str">
        <f>LOWER(TRIM(SUBSTITUTE(SUBSTITUTE(SUBSTITUTE(SUBSTITUTE(SUBSTITUTE(SUBSTITUTE(SUBSTITUTE(SUBSTITUTE(SUBSTITUTE(SUBSTITUTE(SUBSTITUTE(SUBSTITUTE(SUBSTITUTE(SUBSTITUTE(SUBSTITUTE(SUBSTITUTE(SUBSTITUTE(SUBSTITUTE(SUBSTITUTE(SUBSTITUTE(SUBSTITUTE(SUBSTITUTE(SUBSTITUTE($B$9&amp;" "&amp;$B$14,CHAR(160)," "),"’"," "),"'"," "),"."," "),","," "),";"," "),":"," "),"“"," "),"”"," "),"-"," "),"—"," "),CHAR(10)," "),CHAR(13)," "),"/"," "),"("," "),")"," "),"?"," "),"!"," "),"  "," "),"  "," "),"  "," "),"  "," "),"  "," ")))</f>
        <v>objectif minimal de 50 % de produits durables et de qualité comme une exigence egalim rattachée à l ensemble des achats alimentaires entrant dans la composition des repas boissons et collations comprises elle précise le périmètre la base d appréciation et les éléments qui rendent le comptage contrôlable elle distingue la catégorie officielle d une simple allégation commerciale et introduit la nécessité de preuve documentaire</v>
      </c>
      <c r="O3" s="157" t="s">
        <v>8584</v>
      </c>
      <c r="BA3" s="163" t="s">
        <v>109</v>
      </c>
      <c r="BB3" s="163">
        <v>2</v>
      </c>
      <c r="BC3" s="163" t="s">
        <v>1964</v>
      </c>
      <c r="BD3" s="164" t="s">
        <v>6235</v>
      </c>
      <c r="BE3" s="165" t="s">
        <v>6236</v>
      </c>
      <c r="BF3" s="164" t="s">
        <v>6237</v>
      </c>
      <c r="BG3" s="165" t="s">
        <v>6238</v>
      </c>
      <c r="BH3" s="164" t="s">
        <v>6239</v>
      </c>
      <c r="BI3" s="165" t="s">
        <v>6240</v>
      </c>
      <c r="BJ3" s="164" t="s">
        <v>6241</v>
      </c>
      <c r="BK3" s="165" t="s">
        <v>6242</v>
      </c>
      <c r="BL3" s="157" t="s">
        <v>6243</v>
      </c>
      <c r="BM3" s="157" t="s">
        <v>6244</v>
      </c>
      <c r="BN3" s="166" t="s">
        <v>6245</v>
      </c>
      <c r="BS3" s="157" t="s">
        <v>8588</v>
      </c>
      <c r="BT3" s="157" t="s">
        <v>8589</v>
      </c>
      <c r="BV3" s="160">
        <v>1</v>
      </c>
    </row>
    <row r="4" spans="1:74" ht="30" customHeight="1" x14ac:dyDescent="0.25">
      <c r="A4" s="151" t="s">
        <v>10</v>
      </c>
      <c r="B4" s="152" t="str">
        <f>IF($B$3="","", "Q"&amp;TEXT($B$3,"000"))</f>
        <v>Q001</v>
      </c>
      <c r="C4" s="152" t="s">
        <v>11</v>
      </c>
      <c r="D4" s="153" t="s">
        <v>1963</v>
      </c>
      <c r="E4" s="161"/>
      <c r="F4" s="11" t="s">
        <v>13</v>
      </c>
      <c r="G4" s="167" t="s">
        <v>8590</v>
      </c>
      <c r="H4" s="167" t="s">
        <v>8591</v>
      </c>
      <c r="I4" s="161"/>
      <c r="J4" s="161"/>
      <c r="K4" s="161"/>
      <c r="M4" s="162" t="s">
        <v>8592</v>
      </c>
      <c r="N4" s="162" t="str">
        <f>LOWER(TRIM(SUBSTITUTE(SUBSTITUTE(SUBSTITUTE(SUBSTITUTE(SUBSTITUTE(SUBSTITUTE(SUBSTITUTE(SUBSTITUTE(SUBSTITUTE(SUBSTITUTE(SUBSTITUTE(SUBSTITUTE(SUBSTITUTE(SUBSTITUTE(SUBSTITUTE(SUBSTITUTE(SUBSTITUTE(SUBSTITUTE(SUBSTITUTE(SUBSTITUTE(SUBSTITUTE(SUBSTITUTE(SUBSTITUTE($D$9,CHAR(160)," "),"’"," "),"'"," "),"."," "),","," "),";"," "),":"," "),"“"," "),"”"," "),"-"," "),"—"," "),CHAR(10)," "),CHAR(13)," "),"/"," "),"("," "),")"," "),"?"," "),"!"," "),"  "," "),"  "," "),"  "," "),"  "," "),"  "," ")))</f>
        <v>objectif minimal de 50 % de produits durables et de qualité sur quels produits ou achats on regarde et pourquoi il faut une preuve prendre de meilleurs produits</v>
      </c>
      <c r="O4" s="157" t="s">
        <v>8584</v>
      </c>
      <c r="BA4" s="163" t="s">
        <v>111</v>
      </c>
      <c r="BB4" s="163">
        <v>3</v>
      </c>
      <c r="BC4" s="163" t="s">
        <v>1964</v>
      </c>
      <c r="BD4" s="164" t="s">
        <v>6246</v>
      </c>
      <c r="BE4" s="165" t="s">
        <v>6247</v>
      </c>
      <c r="BF4" s="164" t="s">
        <v>6248</v>
      </c>
      <c r="BG4" s="165" t="s">
        <v>6249</v>
      </c>
      <c r="BH4" s="164" t="s">
        <v>6250</v>
      </c>
      <c r="BI4" s="165" t="s">
        <v>6251</v>
      </c>
      <c r="BJ4" s="164" t="s">
        <v>6252</v>
      </c>
      <c r="BK4" s="165" t="s">
        <v>6253</v>
      </c>
      <c r="BL4" s="157" t="s">
        <v>6254</v>
      </c>
      <c r="BM4" s="157" t="s">
        <v>6255</v>
      </c>
      <c r="BN4" s="166" t="s">
        <v>6256</v>
      </c>
      <c r="BS4" s="157" t="s">
        <v>8593</v>
      </c>
      <c r="BT4" s="157" t="s">
        <v>8594</v>
      </c>
      <c r="BV4" s="160">
        <v>1</v>
      </c>
    </row>
    <row r="5" spans="1:74" ht="37.5" customHeight="1" x14ac:dyDescent="0.25">
      <c r="A5" s="33" t="s">
        <v>8568</v>
      </c>
      <c r="B5" s="34"/>
      <c r="C5" s="58" t="s">
        <v>7324</v>
      </c>
      <c r="D5" s="367" t="s">
        <v>8553</v>
      </c>
      <c r="E5" s="161"/>
      <c r="F5" s="11" t="s">
        <v>19</v>
      </c>
      <c r="G5" s="10" t="s">
        <v>20</v>
      </c>
      <c r="H5" s="167" t="s">
        <v>21</v>
      </c>
      <c r="I5" s="161"/>
      <c r="J5" s="161"/>
      <c r="K5" s="161"/>
      <c r="M5" s="162" t="s">
        <v>8595</v>
      </c>
      <c r="N5" s="162" t="str">
        <f>LOWER(TRIM(SUBSTITUTE(SUBSTITUTE(SUBSTITUTE(SUBSTITUTE(SUBSTITUTE(SUBSTITUTE(SUBSTITUTE(SUBSTITUTE(SUBSTITUTE(SUBSTITUTE(SUBSTITUTE(SUBSTITUTE(SUBSTITUTE(SUBSTITUTE(SUBSTITUTE(SUBSTITUTE(SUBSTITUTE(SUBSTITUTE(SUBSTITUTE(SUBSTITUTE(SUBSTITUTE(SUBSTITUTE(SUBSTITUTE($D$9&amp;" "&amp;$D$14,CHAR(160)," "),"’"," "),"'"," "),"."," "),","," "),";"," "),":"," "),"“"," "),"”"," "),"-"," "),"—"," "),CHAR(10)," "),CHAR(13)," "),"/"," "),"("," "),")"," "),"?"," "),"!"," "),"  "," "),"  "," "),"  "," "),"  "," "),"  "," ")))</f>
        <v>objectif minimal de 50 % de produits durables et de qualité sur quels produits ou achats on regarde et pourquoi il faut une preuve prendre de meilleurs produits pour egalim donner au moins une preuve ou un geste de contrôle lié à 50 % produits durables qualité achats ht année</v>
      </c>
      <c r="O5" s="157" t="s">
        <v>8584</v>
      </c>
      <c r="BA5" s="163" t="s">
        <v>113</v>
      </c>
      <c r="BB5" s="163">
        <v>4</v>
      </c>
      <c r="BC5" s="163" t="s">
        <v>1964</v>
      </c>
      <c r="BD5" s="164" t="s">
        <v>6257</v>
      </c>
      <c r="BE5" s="165" t="s">
        <v>6258</v>
      </c>
      <c r="BF5" s="164" t="s">
        <v>6259</v>
      </c>
      <c r="BG5" s="165" t="s">
        <v>6260</v>
      </c>
      <c r="BH5" s="164" t="s">
        <v>6261</v>
      </c>
      <c r="BI5" s="165" t="s">
        <v>6262</v>
      </c>
      <c r="BJ5" s="164" t="s">
        <v>6263</v>
      </c>
      <c r="BK5" s="165" t="s">
        <v>6264</v>
      </c>
      <c r="BL5" s="157" t="s">
        <v>6265</v>
      </c>
      <c r="BM5" s="157" t="s">
        <v>6266</v>
      </c>
      <c r="BN5" s="166" t="s">
        <v>6267</v>
      </c>
      <c r="BS5" s="157" t="s">
        <v>8596</v>
      </c>
      <c r="BT5" s="157" t="s">
        <v>8597</v>
      </c>
      <c r="BV5" s="160">
        <v>1</v>
      </c>
    </row>
    <row r="6" spans="1:74" ht="30" customHeight="1" x14ac:dyDescent="0.25">
      <c r="A6" s="350" t="s">
        <v>24</v>
      </c>
      <c r="B6" s="349" t="s">
        <v>25</v>
      </c>
      <c r="C6" s="353" t="s">
        <v>26</v>
      </c>
      <c r="D6" s="348" t="s">
        <v>27</v>
      </c>
      <c r="E6" s="161"/>
      <c r="F6" s="11" t="s">
        <v>28</v>
      </c>
      <c r="G6" s="10" t="s">
        <v>8598</v>
      </c>
      <c r="H6" s="167" t="s">
        <v>8599</v>
      </c>
      <c r="I6" s="161"/>
      <c r="J6" s="161"/>
      <c r="K6" s="161"/>
      <c r="M6" s="162" t="s">
        <v>8600</v>
      </c>
      <c r="N6" s="168">
        <f>SUMPRODUCT(($BA$106:$BA$1105=$B$4)*($BD$106:$BD$1105&lt;&gt;"CFA")*$BG$106:$BG$1105)</f>
        <v>20</v>
      </c>
      <c r="BA6" s="163" t="s">
        <v>115</v>
      </c>
      <c r="BB6" s="163">
        <v>5</v>
      </c>
      <c r="BC6" s="163" t="s">
        <v>1964</v>
      </c>
      <c r="BD6" s="164" t="s">
        <v>6268</v>
      </c>
      <c r="BE6" s="165" t="s">
        <v>6269</v>
      </c>
      <c r="BF6" s="164" t="s">
        <v>6270</v>
      </c>
      <c r="BG6" s="165" t="s">
        <v>6271</v>
      </c>
      <c r="BH6" s="164" t="s">
        <v>6272</v>
      </c>
      <c r="BI6" s="165" t="s">
        <v>6273</v>
      </c>
      <c r="BJ6" s="164" t="s">
        <v>6274</v>
      </c>
      <c r="BK6" s="165" t="s">
        <v>6275</v>
      </c>
      <c r="BL6" s="157" t="s">
        <v>6276</v>
      </c>
      <c r="BM6" s="157" t="s">
        <v>6277</v>
      </c>
      <c r="BN6" s="166" t="s">
        <v>6278</v>
      </c>
      <c r="BV6" s="160">
        <v>1</v>
      </c>
    </row>
    <row r="7" spans="1:74" ht="67.5" customHeight="1" x14ac:dyDescent="0.25">
      <c r="A7" s="351" t="s">
        <v>33</v>
      </c>
      <c r="B7" s="93" t="str">
        <f>IF($B$4="","",IFERROR(INDEX($BD$2:$BD$101,MATCH($B$4,$BA$2:$BA$101,0)),"Question PRO non trouvée"))</f>
        <v>M02 — EGalim durable bio preuves : sous l’angle définition/périmètre, comment expliquer objectif minimal de 50 % de produits durables et de qualité pour que l’ensemble des achats alimentaires entrant dans la composition des repas, boissons et collations comprises soit correctement compris dans un marché de restauration collective ?</v>
      </c>
      <c r="C7" s="354" t="s">
        <v>34</v>
      </c>
      <c r="D7" s="93" t="str">
        <f>IF($B$4="","",IFERROR(INDEX($BE$2:$BE$101,MATCH($B$4,$BA$2:$BA$101,0)),"Question CFA non trouvée"))</f>
        <v>Avec tes mots, explique ce que veut dire objectif minimal de 50 % de produits durables et de qualité et quels produits ou achats sont concernés dans la pratique.</v>
      </c>
      <c r="E7" s="161"/>
      <c r="F7" s="11" t="s">
        <v>35</v>
      </c>
      <c r="G7" s="10" t="s">
        <v>36</v>
      </c>
      <c r="H7" s="167" t="s">
        <v>37</v>
      </c>
      <c r="I7" s="161"/>
      <c r="J7" s="161"/>
      <c r="K7" s="161"/>
      <c r="M7" s="162" t="s">
        <v>8601</v>
      </c>
      <c r="N7" s="168">
        <f>SUMPRODUCT(($BA$106:$BA$1105=$B$4)*($BD$106:$BD$1105&lt;&gt;"CFA")*$BG$106:$BG$1105*--(((($BM$106:$BM$1105&lt;&gt;"")*ISNUMBER(SEARCH($BM$106:$BM$1105,$N$2)))+(($BN$106:$BN$1105&lt;&gt;"")*ISNUMBER(SEARCH($BN$106:$BN$1105,$N$2)))+(($BO$106:$BO$1105&lt;&gt;"")*ISNUMBER(SEARCH($BO$106:$BO$1105,$N$2)))+(($BP$106:$BP$1105&lt;&gt;"")*ISNUMBER(SEARCH($BP$106:$BP$1105,$N$2)))+(($BQ$106:$BQ$1105&lt;&gt;"")*ISNUMBER(SEARCH($BQ$106:$BQ$1105,$N$2))))&gt;0))</f>
        <v>8</v>
      </c>
      <c r="BA7" s="163" t="s">
        <v>117</v>
      </c>
      <c r="BB7" s="163">
        <v>6</v>
      </c>
      <c r="BC7" s="163" t="s">
        <v>1965</v>
      </c>
      <c r="BD7" s="164" t="s">
        <v>6279</v>
      </c>
      <c r="BE7" s="165" t="s">
        <v>6280</v>
      </c>
      <c r="BF7" s="164" t="s">
        <v>6281</v>
      </c>
      <c r="BG7" s="165" t="s">
        <v>6282</v>
      </c>
      <c r="BH7" s="164" t="s">
        <v>6283</v>
      </c>
      <c r="BI7" s="165" t="s">
        <v>6284</v>
      </c>
      <c r="BJ7" s="164" t="s">
        <v>6285</v>
      </c>
      <c r="BK7" s="165" t="s">
        <v>6286</v>
      </c>
      <c r="BL7" s="157" t="s">
        <v>6287</v>
      </c>
      <c r="BM7" s="157" t="s">
        <v>6288</v>
      </c>
      <c r="BN7" s="166" t="s">
        <v>6289</v>
      </c>
      <c r="BV7" s="160">
        <v>1</v>
      </c>
    </row>
    <row r="8" spans="1:74" ht="70.5" customHeight="1" thickBot="1" x14ac:dyDescent="0.3">
      <c r="A8" s="352" t="s">
        <v>40</v>
      </c>
      <c r="B8" s="92" t="str">
        <f>IF($B$4="","",IFERROR(INDEX($BF$2:$BF$101,MATCH($B$4,$BA$2:$BA$101,0)),"Consigne PRO non trouvée"))</f>
        <v>Définir le périmètre avec une réponse construite : objectif, produits concernés, base de calcul ou catégorie reconnue, et limite avec les notions proches. Pour ce bloc (EGalim), citer au moins un élément propre au clausier : 50 %, produits durables, qualité, achats HT, année civile.</v>
      </c>
      <c r="C8" s="355" t="s">
        <v>41</v>
      </c>
      <c r="D8" s="91" t="str">
        <f>IF($B$4="","",IFERROR(INDEX($BG$2:$BG$101,MATCH($B$4,$BA$2:$BA$101,0)),"Consigne CFA non trouvée"))</f>
        <v>Répondre simplement : dire ce qui est concerné, ce qui ne suffit pas, et ce qu’il faut pouvoir prouver pour les produits durables et de qualité réellement achetés sur l’année. Ici, le sujet est les produits durables et de qualité réellement achetés sur l’année ; répondre avec l’angle « définition et périmètre » et pas avec une formule générale.</v>
      </c>
      <c r="E8" s="161"/>
      <c r="F8" s="11" t="s">
        <v>42</v>
      </c>
      <c r="G8" s="10" t="s">
        <v>43</v>
      </c>
      <c r="H8" s="169"/>
      <c r="I8" s="161"/>
      <c r="J8" s="161"/>
      <c r="K8" s="161"/>
      <c r="M8" s="162" t="s">
        <v>8602</v>
      </c>
      <c r="N8" s="168">
        <f>SUMPRODUCT(($BA$106:$BA$1105=$B$4)*($BD$106:$BD$1105&lt;&gt;"CFA")*$BG$106:$BG$1105*--(((($BM$106:$BM$1105&lt;&gt;"")*ISNUMBER(SEARCH($BM$106:$BM$1105,$N$3)))+(($BN$106:$BN$1105&lt;&gt;"")*ISNUMBER(SEARCH($BN$106:$BN$1105,$N$3)))+(($BO$106:$BO$1105&lt;&gt;"")*ISNUMBER(SEARCH($BO$106:$BO$1105,$N$3)))+(($BP$106:$BP$1105&lt;&gt;"")*ISNUMBER(SEARCH($BP$106:$BP$1105,$N$3)))+(($BQ$106:$BQ$1105&lt;&gt;"")*ISNUMBER(SEARCH($BQ$106:$BQ$1105,$N$3))))&gt;0))</f>
        <v>20</v>
      </c>
      <c r="BA8" s="163" t="s">
        <v>119</v>
      </c>
      <c r="BB8" s="163">
        <v>7</v>
      </c>
      <c r="BC8" s="163" t="s">
        <v>1965</v>
      </c>
      <c r="BD8" s="164" t="s">
        <v>6290</v>
      </c>
      <c r="BE8" s="165" t="s">
        <v>6291</v>
      </c>
      <c r="BF8" s="164" t="s">
        <v>6292</v>
      </c>
      <c r="BG8" s="165" t="s">
        <v>6293</v>
      </c>
      <c r="BH8" s="164" t="s">
        <v>6294</v>
      </c>
      <c r="BI8" s="165" t="s">
        <v>6295</v>
      </c>
      <c r="BJ8" s="164" t="s">
        <v>6296</v>
      </c>
      <c r="BK8" s="165" t="s">
        <v>6297</v>
      </c>
      <c r="BL8" s="157" t="s">
        <v>6298</v>
      </c>
      <c r="BM8" s="157" t="s">
        <v>6299</v>
      </c>
      <c r="BN8" s="166" t="s">
        <v>6300</v>
      </c>
      <c r="BV8" s="160">
        <v>1</v>
      </c>
    </row>
    <row r="9" spans="1:74" ht="69.95" customHeight="1" thickBot="1" x14ac:dyDescent="0.3">
      <c r="A9" s="351" t="s">
        <v>47</v>
      </c>
      <c r="B9" s="369" t="s">
        <v>8558</v>
      </c>
      <c r="C9" s="356" t="s">
        <v>48</v>
      </c>
      <c r="D9" s="170" t="s">
        <v>8603</v>
      </c>
      <c r="E9" s="161"/>
      <c r="F9" s="11" t="s">
        <v>49</v>
      </c>
      <c r="G9" s="10" t="s">
        <v>50</v>
      </c>
      <c r="H9" s="169"/>
      <c r="I9" s="161"/>
      <c r="J9" s="161"/>
      <c r="K9" s="161"/>
      <c r="M9" s="162" t="s">
        <v>8604</v>
      </c>
      <c r="N9" s="168">
        <f>SUMPRODUCT(($BA$106:$BA$1105=$B$4)*($BD$106:$BD$1105&lt;&gt;"PRO")*$BH$106:$BH$1105)</f>
        <v>20</v>
      </c>
      <c r="BA9" s="163" t="s">
        <v>120</v>
      </c>
      <c r="BB9" s="163">
        <v>8</v>
      </c>
      <c r="BC9" s="163" t="s">
        <v>1965</v>
      </c>
      <c r="BD9" s="164" t="s">
        <v>6301</v>
      </c>
      <c r="BE9" s="165" t="s">
        <v>6302</v>
      </c>
      <c r="BF9" s="164" t="s">
        <v>6303</v>
      </c>
      <c r="BG9" s="165" t="s">
        <v>6304</v>
      </c>
      <c r="BH9" s="164" t="s">
        <v>6305</v>
      </c>
      <c r="BI9" s="165" t="s">
        <v>6306</v>
      </c>
      <c r="BJ9" s="164" t="s">
        <v>6307</v>
      </c>
      <c r="BK9" s="165" t="s">
        <v>6308</v>
      </c>
      <c r="BL9" s="157" t="s">
        <v>6309</v>
      </c>
      <c r="BM9" s="157" t="s">
        <v>6310</v>
      </c>
      <c r="BN9" s="166" t="s">
        <v>6311</v>
      </c>
      <c r="BV9" s="160">
        <v>1</v>
      </c>
    </row>
    <row r="10" spans="1:74" ht="60" customHeight="1" x14ac:dyDescent="0.25">
      <c r="A10" s="351" t="s">
        <v>54</v>
      </c>
      <c r="B10" s="86">
        <f>IF(OR($B$4="",$B$9=""),"",MAX(0,MIN(20,ROUND(IF($N$6=0,0,$N$7/$N$6*20),1))))</f>
        <v>8</v>
      </c>
      <c r="C10" s="354" t="s">
        <v>55</v>
      </c>
      <c r="D10" s="86">
        <f>IF(OR($B$4="",$D$9=""),"",MAX(0,MIN(20,ROUND(IF($N$9=0,0,$N$10/$N$9*20),1))))</f>
        <v>16</v>
      </c>
      <c r="E10" s="161"/>
      <c r="F10" s="11" t="s">
        <v>56</v>
      </c>
      <c r="G10" s="10" t="s">
        <v>57</v>
      </c>
      <c r="H10" s="169"/>
      <c r="I10" s="161"/>
      <c r="J10" s="161"/>
      <c r="K10" s="161"/>
      <c r="M10" s="162" t="s">
        <v>8605</v>
      </c>
      <c r="N10" s="168">
        <f>SUMPRODUCT(($BA$106:$BA$1105=$B$4)*($BD$106:$BD$1105&lt;&gt;"PRO")*$BH$106:$BH$1105*--(((($BM$106:$BM$1105&lt;&gt;"")*ISNUMBER(SEARCH($BM$106:$BM$1105,$N$4)))+(($BN$106:$BN$1105&lt;&gt;"")*ISNUMBER(SEARCH($BN$106:$BN$1105,$N$4)))+(($BO$106:$BO$1105&lt;&gt;"")*ISNUMBER(SEARCH($BO$106:$BO$1105,$N$4)))+(($BP$106:$BP$1105&lt;&gt;"")*ISNUMBER(SEARCH($BP$106:$BP$1105,$N$4)))+(($BQ$106:$BQ$1105&lt;&gt;"")*ISNUMBER(SEARCH($BQ$106:$BQ$1105,$N$4))))&gt;0))</f>
        <v>16</v>
      </c>
      <c r="BA10" s="163" t="s">
        <v>121</v>
      </c>
      <c r="BB10" s="163">
        <v>9</v>
      </c>
      <c r="BC10" s="163" t="s">
        <v>1965</v>
      </c>
      <c r="BD10" s="164" t="s">
        <v>6312</v>
      </c>
      <c r="BE10" s="165" t="s">
        <v>6313</v>
      </c>
      <c r="BF10" s="164" t="s">
        <v>6314</v>
      </c>
      <c r="BG10" s="165" t="s">
        <v>6315</v>
      </c>
      <c r="BH10" s="164" t="s">
        <v>6316</v>
      </c>
      <c r="BI10" s="165" t="s">
        <v>6317</v>
      </c>
      <c r="BJ10" s="164" t="s">
        <v>6318</v>
      </c>
      <c r="BK10" s="165" t="s">
        <v>6319</v>
      </c>
      <c r="BL10" s="157" t="s">
        <v>6320</v>
      </c>
      <c r="BM10" s="157" t="s">
        <v>6321</v>
      </c>
      <c r="BN10" s="166" t="s">
        <v>6322</v>
      </c>
      <c r="BV10" s="160">
        <v>1</v>
      </c>
    </row>
    <row r="11" spans="1:74" ht="35.1" customHeight="1" x14ac:dyDescent="0.25">
      <c r="A11" s="351" t="s">
        <v>60</v>
      </c>
      <c r="B11" s="88" t="str">
        <f>IF($B$10="","",IF($B$10&gt;=18,"Réponse solide : les points essentiels sont présents.",IF($B$10&gt;=12,"Réponse partielle : des acquis sont présents, mais la réponse doit être complétée.","Réponse insuffisante : il manque des points essentiels.")))</f>
        <v>Réponse insuffisante : il manque des points essentiels.</v>
      </c>
      <c r="C11" s="354" t="s">
        <v>61</v>
      </c>
      <c r="D11" s="88" t="str">
        <f>IF($D$10="","",IF($D$10&gt;=18,"Réponse solide : les points importants sont présents.",IF($D$10&gt;=12,"Réponse partielle : c’est juste sur certains points, mais il faut compléter.","Réponse insuffisante : il manque des points importants.")))</f>
        <v>Réponse partielle : c’est juste sur certains points, mais il faut compléter.</v>
      </c>
      <c r="E11" s="161"/>
      <c r="F11" s="11" t="s">
        <v>8582</v>
      </c>
      <c r="G11" s="10" t="s">
        <v>8606</v>
      </c>
      <c r="H11" s="167" t="s">
        <v>8607</v>
      </c>
      <c r="I11" s="161"/>
      <c r="J11" s="161"/>
      <c r="K11" s="161"/>
      <c r="M11" s="162" t="s">
        <v>8608</v>
      </c>
      <c r="N11" s="168">
        <f>SUMPRODUCT(($BA$106:$BA$1105=$B$4)*($BD$106:$BD$1105&lt;&gt;"PRO")*$BH$106:$BH$1105*--(((($BM$106:$BM$1105&lt;&gt;"")*ISNUMBER(SEARCH($BM$106:$BM$1105,$N$5)))+(($BN$106:$BN$1105&lt;&gt;"")*ISNUMBER(SEARCH($BN$106:$BN$1105,$N$5)))+(($BO$106:$BO$1105&lt;&gt;"")*ISNUMBER(SEARCH($BO$106:$BO$1105,$N$5)))+(($BP$106:$BP$1105&lt;&gt;"")*ISNUMBER(SEARCH($BP$106:$BP$1105,$N$5)))+(($BQ$106:$BQ$1105&lt;&gt;"")*ISNUMBER(SEARCH($BQ$106:$BQ$1105,$N$5))))&gt;0))</f>
        <v>20</v>
      </c>
      <c r="BA11" s="163" t="s">
        <v>122</v>
      </c>
      <c r="BB11" s="163">
        <v>10</v>
      </c>
      <c r="BC11" s="163" t="s">
        <v>1965</v>
      </c>
      <c r="BD11" s="164" t="s">
        <v>6323</v>
      </c>
      <c r="BE11" s="165" t="s">
        <v>6324</v>
      </c>
      <c r="BF11" s="164" t="s">
        <v>6325</v>
      </c>
      <c r="BG11" s="165" t="s">
        <v>6326</v>
      </c>
      <c r="BH11" s="164" t="s">
        <v>6327</v>
      </c>
      <c r="BI11" s="165" t="s">
        <v>6328</v>
      </c>
      <c r="BJ11" s="164" t="s">
        <v>6329</v>
      </c>
      <c r="BK11" s="165" t="s">
        <v>6330</v>
      </c>
      <c r="BL11" s="157" t="s">
        <v>6331</v>
      </c>
      <c r="BM11" s="157" t="s">
        <v>6332</v>
      </c>
      <c r="BN11" s="166" t="s">
        <v>6333</v>
      </c>
      <c r="BV11" s="160">
        <v>1</v>
      </c>
    </row>
    <row r="12" spans="1:74" ht="46.5" customHeight="1" x14ac:dyDescent="0.25">
      <c r="A12" s="352" t="s">
        <v>65</v>
      </c>
      <c r="B12" s="87" t="str">
        <f>IF($B$10="","",IF($B$10&gt;=20,"Aucun manque prioritaire identifié","Points à vérifier : "&amp;$B$22))</f>
        <v>Points à vérifier : EGALIM — DÉFINITION ET PÉRIMÈTRE — 50 %, PRODUITS DURABLES, QUALITÉ, ACHATS HT, ANNÉE CIVILE</v>
      </c>
      <c r="C12" s="355" t="s">
        <v>66</v>
      </c>
      <c r="D12" s="87" t="str">
        <f>IF($D$10="","",IF($D$10&gt;=20,"Aucun manque prioritaire identifié","Points à vérifier : "&amp;$D$22))</f>
        <v>Points à vérifier : EGalim : définir précisément le sujet et son périmètre EGalim — mots terrain : 50 %, produits durables, qualité, achats HT, année</v>
      </c>
      <c r="E12" s="161"/>
      <c r="F12" s="9" t="s">
        <v>67</v>
      </c>
      <c r="G12" s="411" t="s">
        <v>68</v>
      </c>
      <c r="H12" s="411"/>
      <c r="I12" s="161"/>
      <c r="J12" s="161"/>
      <c r="K12" s="161"/>
      <c r="M12" s="162" t="s">
        <v>8609</v>
      </c>
      <c r="N12" s="162" t="s">
        <v>8610</v>
      </c>
      <c r="BA12" s="163" t="s">
        <v>123</v>
      </c>
      <c r="BB12" s="163">
        <v>11</v>
      </c>
      <c r="BC12" s="163" t="s">
        <v>1966</v>
      </c>
      <c r="BD12" s="164" t="s">
        <v>6334</v>
      </c>
      <c r="BE12" s="165" t="s">
        <v>6335</v>
      </c>
      <c r="BF12" s="164" t="s">
        <v>6336</v>
      </c>
      <c r="BG12" s="165" t="s">
        <v>6337</v>
      </c>
      <c r="BH12" s="164" t="s">
        <v>6338</v>
      </c>
      <c r="BI12" s="165" t="s">
        <v>6339</v>
      </c>
      <c r="BJ12" s="164" t="s">
        <v>6340</v>
      </c>
      <c r="BK12" s="165" t="s">
        <v>6341</v>
      </c>
      <c r="BL12" s="157" t="s">
        <v>6342</v>
      </c>
      <c r="BM12" s="157" t="s">
        <v>6343</v>
      </c>
      <c r="BN12" s="166" t="s">
        <v>6344</v>
      </c>
      <c r="BV12" s="160">
        <v>1</v>
      </c>
    </row>
    <row r="13" spans="1:74" ht="57" customHeight="1" thickBot="1" x14ac:dyDescent="0.3">
      <c r="A13" s="351" t="s">
        <v>72</v>
      </c>
      <c r="B13" s="87" t="str">
        <f>IF($B$10="","",IF($B$10&gt;=20,"Validation : faire reformuler avec un exemple professionnel.",IFERROR(INDEX($BN$2:$BN$101,MATCH($B$4,$BA$2:$BA$101,0)),"Relance formateur non trouvée")))</f>
        <v>Relance formateur : demander à l’apprenant de reformuler le périmètre sans réciter. Pour EGalim, refuser une réponse qui cite seulement un pourcentage ou un label sans dire ce qui est compté.</v>
      </c>
      <c r="C13" s="354" t="s">
        <v>73</v>
      </c>
      <c r="D13" s="89" t="str">
        <f>IF($D$10="","",IF($D$10&gt;=20,"Validation : faire reformuler avec un exemple terrain.",IFERROR(INDEX($BN$2:$BN$101,MATCH($B$4,$BA$2:$BA$101,0)),"Relance formateur non trouvée")))</f>
        <v>Relance formateur : demander à l’apprenant de reformuler le périmètre sans réciter. Pour EGalim, refuser une réponse qui cite seulement un pourcentage ou un label sans dire ce qui est compté.</v>
      </c>
      <c r="E13" s="161"/>
      <c r="F13" s="161"/>
      <c r="G13" s="161"/>
      <c r="H13" s="161"/>
      <c r="I13" s="161"/>
      <c r="J13" s="161"/>
      <c r="K13" s="161"/>
      <c r="BA13" s="163" t="s">
        <v>125</v>
      </c>
      <c r="BB13" s="163">
        <v>12</v>
      </c>
      <c r="BC13" s="163" t="s">
        <v>1966</v>
      </c>
      <c r="BD13" s="164" t="s">
        <v>6345</v>
      </c>
      <c r="BE13" s="165" t="s">
        <v>6346</v>
      </c>
      <c r="BF13" s="164" t="s">
        <v>6347</v>
      </c>
      <c r="BG13" s="165" t="s">
        <v>6348</v>
      </c>
      <c r="BH13" s="164" t="s">
        <v>6349</v>
      </c>
      <c r="BI13" s="165" t="s">
        <v>6350</v>
      </c>
      <c r="BJ13" s="164" t="s">
        <v>6351</v>
      </c>
      <c r="BK13" s="165" t="s">
        <v>6352</v>
      </c>
      <c r="BL13" s="157" t="s">
        <v>6353</v>
      </c>
      <c r="BM13" s="157" t="s">
        <v>6354</v>
      </c>
      <c r="BN13" s="166" t="s">
        <v>6355</v>
      </c>
      <c r="BV13" s="160">
        <v>1</v>
      </c>
    </row>
    <row r="14" spans="1:74" ht="69.95" customHeight="1" thickBot="1" x14ac:dyDescent="0.3">
      <c r="A14" s="351" t="s">
        <v>77</v>
      </c>
      <c r="B14" s="170" t="s">
        <v>8554</v>
      </c>
      <c r="C14" s="354" t="s">
        <v>78</v>
      </c>
      <c r="D14" s="170" t="s">
        <v>8565</v>
      </c>
      <c r="E14" s="260" t="s">
        <v>13371</v>
      </c>
      <c r="F14" s="261"/>
      <c r="G14" s="172"/>
      <c r="H14" s="172"/>
      <c r="I14" s="161"/>
      <c r="J14" s="161"/>
      <c r="K14" s="161"/>
      <c r="BA14" s="163" t="s">
        <v>126</v>
      </c>
      <c r="BB14" s="163">
        <v>13</v>
      </c>
      <c r="BC14" s="163" t="s">
        <v>1966</v>
      </c>
      <c r="BD14" s="164" t="s">
        <v>6356</v>
      </c>
      <c r="BE14" s="165" t="s">
        <v>6357</v>
      </c>
      <c r="BF14" s="164" t="s">
        <v>6358</v>
      </c>
      <c r="BG14" s="165" t="s">
        <v>6359</v>
      </c>
      <c r="BH14" s="164" t="s">
        <v>6360</v>
      </c>
      <c r="BI14" s="165" t="s">
        <v>6361</v>
      </c>
      <c r="BJ14" s="164" t="s">
        <v>6362</v>
      </c>
      <c r="BK14" s="165" t="s">
        <v>6363</v>
      </c>
      <c r="BL14" s="157" t="s">
        <v>6364</v>
      </c>
      <c r="BM14" s="157" t="s">
        <v>6365</v>
      </c>
      <c r="BN14" s="166" t="s">
        <v>6366</v>
      </c>
      <c r="BV14" s="160">
        <v>1</v>
      </c>
    </row>
    <row r="15" spans="1:74" ht="35.1" customHeight="1" x14ac:dyDescent="0.25">
      <c r="A15" s="352" t="s">
        <v>79</v>
      </c>
      <c r="B15" s="86">
        <f>IF(OR($B$4="",$B$9=""),"",MAX(0,MIN(20,ROUND(IF($N$6=0,0,$N$8/$N$6*20),1))))</f>
        <v>20</v>
      </c>
      <c r="C15" s="355" t="s">
        <v>80</v>
      </c>
      <c r="D15" s="86">
        <f>IF(OR($B$4="",$D$9=""),"",MAX(0,MIN(20,ROUND(IF($N$9=0,0,$N$11/$N$9*20),1))))</f>
        <v>20</v>
      </c>
      <c r="E15" s="259" t="s">
        <v>13372</v>
      </c>
      <c r="F15" s="171" t="s">
        <v>13373</v>
      </c>
      <c r="G15" s="172"/>
      <c r="H15" s="172"/>
      <c r="I15" s="161"/>
      <c r="J15" s="161"/>
      <c r="K15" s="161"/>
      <c r="BA15" s="163" t="s">
        <v>127</v>
      </c>
      <c r="BB15" s="163">
        <v>14</v>
      </c>
      <c r="BC15" s="163" t="s">
        <v>1966</v>
      </c>
      <c r="BD15" s="164" t="s">
        <v>6367</v>
      </c>
      <c r="BE15" s="165" t="s">
        <v>6368</v>
      </c>
      <c r="BF15" s="164" t="s">
        <v>6369</v>
      </c>
      <c r="BG15" s="165" t="s">
        <v>6370</v>
      </c>
      <c r="BH15" s="164" t="s">
        <v>6371</v>
      </c>
      <c r="BI15" s="165" t="s">
        <v>6372</v>
      </c>
      <c r="BJ15" s="164" t="s">
        <v>6373</v>
      </c>
      <c r="BK15" s="165" t="s">
        <v>6374</v>
      </c>
      <c r="BL15" s="157" t="s">
        <v>6375</v>
      </c>
      <c r="BM15" s="157" t="s">
        <v>6376</v>
      </c>
      <c r="BN15" s="166" t="s">
        <v>6377</v>
      </c>
      <c r="BV15" s="160">
        <v>1</v>
      </c>
    </row>
    <row r="16" spans="1:74" ht="43.5" customHeight="1" x14ac:dyDescent="0.25">
      <c r="A16" s="351" t="s">
        <v>81</v>
      </c>
      <c r="B16" s="88" t="str">
        <f>IF($B$15="","",IF(AND($B$14&lt;&gt;"",$B$9=""),"Saisir d’abord la réponse A : la réponse B est seulement un complément.",IF($B$14="","",IF($B$15&gt;=18,"Correction réussie : la réponse est maintenant solide.",IF($B$15&gt;$B$10,"Progression réelle : la correction améliore la réponse.","Pas de progression nette : la correction n’ajoute pas assez d’éléments utiles.")))))</f>
        <v>Correction réussie : la réponse est maintenant solide.</v>
      </c>
      <c r="C16" s="354" t="s">
        <v>82</v>
      </c>
      <c r="D16" s="88" t="str">
        <f>IF($D$15="","",IF(AND($D$14&lt;&gt;"",$D$9=""),"Saisir d’abord la réponse A : la réponse B est seulement un complément.",IF($D$14="","",IF($D$15&gt;=18,"Correction réussie : la réponse est maintenant solide.",IF($D$15&gt;$D$10,"Progression réelle : la correction améliore la réponse.","Pas de progression nette : la correction n’ajoute pas assez d’éléments utiles.")))))</f>
        <v>Correction réussie : la réponse est maintenant solide.</v>
      </c>
      <c r="E16" s="259" t="s">
        <v>13374</v>
      </c>
      <c r="F16" s="171" t="s">
        <v>1964</v>
      </c>
      <c r="G16" s="172"/>
      <c r="H16" s="172"/>
      <c r="I16" s="161"/>
      <c r="J16" s="161"/>
      <c r="K16" s="161"/>
      <c r="BA16" s="163" t="s">
        <v>128</v>
      </c>
      <c r="BB16" s="163">
        <v>15</v>
      </c>
      <c r="BC16" s="163" t="s">
        <v>1966</v>
      </c>
      <c r="BD16" s="164" t="s">
        <v>6378</v>
      </c>
      <c r="BE16" s="165" t="s">
        <v>6379</v>
      </c>
      <c r="BF16" s="164" t="s">
        <v>6380</v>
      </c>
      <c r="BG16" s="165" t="s">
        <v>6381</v>
      </c>
      <c r="BH16" s="164" t="s">
        <v>6382</v>
      </c>
      <c r="BI16" s="165" t="s">
        <v>6383</v>
      </c>
      <c r="BJ16" s="164" t="s">
        <v>6384</v>
      </c>
      <c r="BK16" s="165" t="s">
        <v>6385</v>
      </c>
      <c r="BL16" s="157" t="s">
        <v>6386</v>
      </c>
      <c r="BM16" s="157" t="s">
        <v>6387</v>
      </c>
      <c r="BN16" s="166" t="s">
        <v>6388</v>
      </c>
      <c r="BV16" s="160">
        <v>1</v>
      </c>
    </row>
    <row r="17" spans="1:74" ht="35.1" customHeight="1" x14ac:dyDescent="0.25">
      <c r="A17" s="351" t="s">
        <v>83</v>
      </c>
      <c r="B17" s="94" t="str">
        <f>IF($B$15="","",IF($B$15&gt;=20,"Aucune relance prioritaire : réponse suffisante.","Compléter avec les points attendus : "&amp;$B$22))</f>
        <v>Aucune relance prioritaire : réponse suffisante.</v>
      </c>
      <c r="C17" s="355" t="s">
        <v>84</v>
      </c>
      <c r="D17" s="94" t="str">
        <f>IF($D$15="","",IF($D$15&gt;=20,"Aucune relance prioritaire : réponse suffisante.","Compléter avec les points attendus : "&amp;$D$22))</f>
        <v>Aucune relance prioritaire : réponse suffisante.</v>
      </c>
      <c r="E17" s="259" t="s">
        <v>13376</v>
      </c>
      <c r="F17" s="171" t="s">
        <v>1965</v>
      </c>
      <c r="G17" s="172"/>
      <c r="H17" s="172"/>
      <c r="I17" s="161"/>
      <c r="J17" s="161"/>
      <c r="K17" s="161"/>
      <c r="BA17" s="163" t="s">
        <v>129</v>
      </c>
      <c r="BB17" s="163">
        <v>16</v>
      </c>
      <c r="BC17" s="163" t="s">
        <v>1967</v>
      </c>
      <c r="BD17" s="164" t="s">
        <v>6389</v>
      </c>
      <c r="BE17" s="165" t="s">
        <v>6390</v>
      </c>
      <c r="BF17" s="164" t="s">
        <v>6391</v>
      </c>
      <c r="BG17" s="165" t="s">
        <v>6392</v>
      </c>
      <c r="BH17" s="164" t="s">
        <v>6393</v>
      </c>
      <c r="BI17" s="165" t="s">
        <v>6394</v>
      </c>
      <c r="BJ17" s="164" t="s">
        <v>6395</v>
      </c>
      <c r="BK17" s="165" t="s">
        <v>6396</v>
      </c>
      <c r="BL17" s="157" t="s">
        <v>6397</v>
      </c>
      <c r="BM17" s="157" t="s">
        <v>6398</v>
      </c>
      <c r="BN17" s="166" t="s">
        <v>6399</v>
      </c>
      <c r="BV17" s="160">
        <v>1</v>
      </c>
    </row>
    <row r="18" spans="1:74" ht="39" customHeight="1" x14ac:dyDescent="0.25">
      <c r="A18" s="351" t="s">
        <v>85</v>
      </c>
      <c r="B18" s="86">
        <f>IF(OR($B$10="",$B$15=""),"",ROUND($B$15-$B$10,1))</f>
        <v>12</v>
      </c>
      <c r="C18" s="355" t="s">
        <v>86</v>
      </c>
      <c r="D18" s="86">
        <f>IF(OR($D$10="",$D$15=""),"",ROUND($D$15-$D$10,1))</f>
        <v>4</v>
      </c>
      <c r="E18" s="259" t="s">
        <v>13377</v>
      </c>
      <c r="F18" s="171" t="s">
        <v>13414</v>
      </c>
      <c r="G18" s="172"/>
      <c r="H18" s="172"/>
      <c r="I18" s="161"/>
      <c r="J18" s="161"/>
      <c r="K18" s="161"/>
      <c r="BA18" s="163" t="s">
        <v>131</v>
      </c>
      <c r="BB18" s="163">
        <v>17</v>
      </c>
      <c r="BC18" s="163" t="s">
        <v>1967</v>
      </c>
      <c r="BD18" s="164" t="s">
        <v>6400</v>
      </c>
      <c r="BE18" s="165" t="s">
        <v>6401</v>
      </c>
      <c r="BF18" s="164" t="s">
        <v>6402</v>
      </c>
      <c r="BG18" s="165" t="s">
        <v>6403</v>
      </c>
      <c r="BH18" s="164" t="s">
        <v>6404</v>
      </c>
      <c r="BI18" s="165" t="s">
        <v>6405</v>
      </c>
      <c r="BJ18" s="164" t="s">
        <v>6406</v>
      </c>
      <c r="BK18" s="165" t="s">
        <v>6407</v>
      </c>
      <c r="BL18" s="157" t="s">
        <v>6408</v>
      </c>
      <c r="BM18" s="157" t="s">
        <v>6409</v>
      </c>
      <c r="BN18" s="166" t="s">
        <v>6410</v>
      </c>
      <c r="BV18" s="160">
        <v>1</v>
      </c>
    </row>
    <row r="19" spans="1:74" ht="15.75" customHeight="1" x14ac:dyDescent="0.25">
      <c r="A19" s="149" t="str">
        <f>$C$5</f>
        <v>x</v>
      </c>
      <c r="B19" s="148" t="s">
        <v>8553</v>
      </c>
      <c r="C19" s="116"/>
      <c r="D19" s="117"/>
      <c r="E19" s="259" t="s">
        <v>13379</v>
      </c>
      <c r="F19" s="171" t="s">
        <v>1967</v>
      </c>
      <c r="G19" s="172"/>
      <c r="H19" s="172"/>
      <c r="I19" s="161"/>
      <c r="J19" s="161"/>
      <c r="K19" s="161"/>
      <c r="BA19" s="163" t="s">
        <v>132</v>
      </c>
      <c r="BB19" s="163">
        <v>18</v>
      </c>
      <c r="BC19" s="163" t="s">
        <v>1967</v>
      </c>
      <c r="BD19" s="164" t="s">
        <v>6411</v>
      </c>
      <c r="BE19" s="165" t="s">
        <v>6412</v>
      </c>
      <c r="BF19" s="164" t="s">
        <v>6413</v>
      </c>
      <c r="BG19" s="165" t="s">
        <v>6414</v>
      </c>
      <c r="BH19" s="164" t="s">
        <v>6415</v>
      </c>
      <c r="BI19" s="165" t="s">
        <v>6416</v>
      </c>
      <c r="BJ19" s="164" t="s">
        <v>6417</v>
      </c>
      <c r="BK19" s="165" t="s">
        <v>6418</v>
      </c>
      <c r="BL19" s="157" t="s">
        <v>6419</v>
      </c>
      <c r="BM19" s="157" t="s">
        <v>6420</v>
      </c>
      <c r="BN19" s="166" t="s">
        <v>6421</v>
      </c>
      <c r="BV19" s="160">
        <v>1</v>
      </c>
    </row>
    <row r="20" spans="1:74" ht="84" customHeight="1" x14ac:dyDescent="0.25">
      <c r="A20" s="55" t="s">
        <v>87</v>
      </c>
      <c r="B20" s="56" t="str">
        <f>$B$7</f>
        <v>M02 — EGalim durable bio preuves : sous l’angle définition/périmètre, comment expliquer objectif minimal de 50 % de produits durables et de qualité pour que l’ensemble des achats alimentaires entrant dans la composition des repas, boissons et collations comprises soit correctement compris dans un marché de restauration collective ?</v>
      </c>
      <c r="C20" s="55" t="s">
        <v>88</v>
      </c>
      <c r="D20" s="56" t="str">
        <f>$D$7</f>
        <v>Avec tes mots, explique ce que veut dire objectif minimal de 50 % de produits durables et de qualité et quels produits ou achats sont concernés dans la pratique.</v>
      </c>
      <c r="E20" s="259" t="s">
        <v>13380</v>
      </c>
      <c r="F20" s="171" t="s">
        <v>1968</v>
      </c>
      <c r="G20" s="161"/>
      <c r="H20" s="161"/>
      <c r="I20" s="161"/>
      <c r="J20" s="161"/>
      <c r="K20" s="161"/>
      <c r="BA20" s="163" t="s">
        <v>133</v>
      </c>
      <c r="BB20" s="163">
        <v>19</v>
      </c>
      <c r="BC20" s="163" t="s">
        <v>1967</v>
      </c>
      <c r="BD20" s="164" t="s">
        <v>6422</v>
      </c>
      <c r="BE20" s="165" t="s">
        <v>6423</v>
      </c>
      <c r="BF20" s="164" t="s">
        <v>6424</v>
      </c>
      <c r="BG20" s="165" t="s">
        <v>6425</v>
      </c>
      <c r="BH20" s="164" t="s">
        <v>6426</v>
      </c>
      <c r="BI20" s="165" t="s">
        <v>6427</v>
      </c>
      <c r="BJ20" s="164" t="s">
        <v>6428</v>
      </c>
      <c r="BK20" s="165" t="s">
        <v>6429</v>
      </c>
      <c r="BL20" s="157" t="s">
        <v>6430</v>
      </c>
      <c r="BM20" s="157" t="s">
        <v>6431</v>
      </c>
      <c r="BN20" s="166" t="s">
        <v>6432</v>
      </c>
      <c r="BV20" s="160">
        <v>1</v>
      </c>
    </row>
    <row r="21" spans="1:74" ht="88.5" customHeight="1" x14ac:dyDescent="0.25">
      <c r="A21" s="55" t="s">
        <v>89</v>
      </c>
      <c r="B21" s="54" t="str">
        <f>IF(TRIM($A$19)="X",IF($B$4="","",IFERROR(INDEX($BH$2:$BH$101,MATCH($B$4,$BA$2:$BA$101,0)),"Réponse attendue PRO non trouvée")),"")</f>
        <v>Une réponse PRO attendue définit objectif minimal de 50 % de produits durables et de qualité comme une exigence EGalim rattachée à l’ensemble des achats alimentaires entrant dans la composition des repas, boissons et collations comprises. Elle précise le périmètre, la base d’appréciation et les éléments qui rendent le comptage contrôlable. Elle distingue la catégorie officielle d’une simple allégation commerciale et introduit la nécessité de preuve documentaire.</v>
      </c>
      <c r="C21" s="55" t="s">
        <v>90</v>
      </c>
      <c r="D21" s="54" t="str">
        <f>IF(TRIM($A$19)="X",IF($B$4="","",IFERROR(INDEX($BI$2:$BI$101,MATCH($B$4,$BA$2:$BA$101,0)),"Réponse attendue CFA non trouvée")),"")</f>
        <v>Une bonne réponse CFA dit clairement ce qui doit être compté pour objectif minimal de 50 % de produits durables et de qualité, sur quels produits ou achats on regarde, et pourquoi il faut une preuve. Elle évite les réponses vagues comme “prendre de meilleurs produits”. Pour EGalim, donner au moins une preuve ou un geste de contrôle lié à : 50 %, produits durables, qualité, achats HT, année.</v>
      </c>
      <c r="E21" s="259" t="s">
        <v>13382</v>
      </c>
      <c r="F21" s="171" t="s">
        <v>1969</v>
      </c>
      <c r="G21" s="161"/>
      <c r="H21" s="161"/>
      <c r="I21" s="161"/>
      <c r="J21" s="161"/>
      <c r="K21" s="161"/>
      <c r="BA21" s="163" t="s">
        <v>134</v>
      </c>
      <c r="BB21" s="163">
        <v>20</v>
      </c>
      <c r="BC21" s="163" t="s">
        <v>1967</v>
      </c>
      <c r="BD21" s="164" t="s">
        <v>6433</v>
      </c>
      <c r="BE21" s="165" t="s">
        <v>6434</v>
      </c>
      <c r="BF21" s="164" t="s">
        <v>6435</v>
      </c>
      <c r="BG21" s="165" t="s">
        <v>6436</v>
      </c>
      <c r="BH21" s="164" t="s">
        <v>6437</v>
      </c>
      <c r="BI21" s="165" t="s">
        <v>6438</v>
      </c>
      <c r="BJ21" s="164" t="s">
        <v>6439</v>
      </c>
      <c r="BK21" s="165" t="s">
        <v>6440</v>
      </c>
      <c r="BL21" s="157" t="s">
        <v>6441</v>
      </c>
      <c r="BM21" s="157" t="s">
        <v>6442</v>
      </c>
      <c r="BN21" s="166" t="s">
        <v>6443</v>
      </c>
      <c r="BV21" s="160">
        <v>1</v>
      </c>
    </row>
    <row r="22" spans="1:74" ht="60" customHeight="1" x14ac:dyDescent="0.25">
      <c r="A22" s="36" t="s">
        <v>91</v>
      </c>
      <c r="B22" s="38" t="str">
        <f>IF(TRIM($A$19)="X",IF($B$4="","",IFERROR(INDEX($BJ$2:$BJ$101,MATCH($B$4,$BA$2:$BA$101,0)),"Mots clés PRO non trouvés")),"")</f>
        <v>EGALIM — DÉFINITION ET PÉRIMÈTRE — 50 %, PRODUITS DURABLES, QUALITÉ, ACHATS HT, ANNÉE CIVILE</v>
      </c>
      <c r="C22" s="36" t="s">
        <v>92</v>
      </c>
      <c r="D22" s="38" t="str">
        <f>IF(TRIM($A$19)="X",IF($B$4="","",IFERROR(INDEX($BK$2:$BK$101,MATCH($B$4,$BA$2:$BA$101,0)),"Mots clés CFA non trouvés")),"")</f>
        <v>EGalim : définir précisément le sujet et son périmètre EGalim — mots terrain : 50 %, produits durables, qualité, achats HT, année</v>
      </c>
      <c r="E22" s="259" t="s">
        <v>13384</v>
      </c>
      <c r="F22" s="171" t="s">
        <v>13415</v>
      </c>
      <c r="G22" s="161"/>
      <c r="H22" s="161"/>
      <c r="I22" s="161"/>
      <c r="J22" s="161"/>
      <c r="K22" s="161"/>
      <c r="BA22" s="163" t="s">
        <v>135</v>
      </c>
      <c r="BB22" s="163">
        <v>21</v>
      </c>
      <c r="BC22" s="163" t="s">
        <v>1968</v>
      </c>
      <c r="BD22" s="164" t="s">
        <v>6444</v>
      </c>
      <c r="BE22" s="165" t="s">
        <v>6445</v>
      </c>
      <c r="BF22" s="164" t="s">
        <v>6446</v>
      </c>
      <c r="BG22" s="165" t="s">
        <v>6447</v>
      </c>
      <c r="BH22" s="164" t="s">
        <v>6448</v>
      </c>
      <c r="BI22" s="165" t="s">
        <v>6449</v>
      </c>
      <c r="BJ22" s="164" t="s">
        <v>6450</v>
      </c>
      <c r="BK22" s="165" t="s">
        <v>6451</v>
      </c>
      <c r="BL22" s="157" t="s">
        <v>6452</v>
      </c>
      <c r="BM22" s="157" t="s">
        <v>6453</v>
      </c>
      <c r="BN22" s="166" t="s">
        <v>6454</v>
      </c>
      <c r="BV22" s="160">
        <v>1</v>
      </c>
    </row>
    <row r="23" spans="1:74" ht="15.75" x14ac:dyDescent="0.25">
      <c r="A23" s="161"/>
      <c r="B23" s="161"/>
      <c r="C23" s="161"/>
      <c r="D23" s="161"/>
      <c r="E23" s="259" t="s">
        <v>13385</v>
      </c>
      <c r="F23" s="171" t="s">
        <v>1971</v>
      </c>
      <c r="G23" s="161"/>
      <c r="H23" s="161"/>
      <c r="I23" s="161"/>
      <c r="J23" s="161"/>
      <c r="K23" s="161"/>
      <c r="BA23" s="163" t="s">
        <v>137</v>
      </c>
      <c r="BB23" s="163">
        <v>22</v>
      </c>
      <c r="BC23" s="163" t="s">
        <v>1968</v>
      </c>
      <c r="BD23" s="164" t="s">
        <v>6455</v>
      </c>
      <c r="BE23" s="165" t="s">
        <v>6456</v>
      </c>
      <c r="BF23" s="164" t="s">
        <v>6457</v>
      </c>
      <c r="BG23" s="165" t="s">
        <v>6458</v>
      </c>
      <c r="BH23" s="164" t="s">
        <v>6459</v>
      </c>
      <c r="BI23" s="165" t="s">
        <v>6460</v>
      </c>
      <c r="BJ23" s="164" t="s">
        <v>6461</v>
      </c>
      <c r="BK23" s="165" t="s">
        <v>6462</v>
      </c>
      <c r="BL23" s="157" t="s">
        <v>6463</v>
      </c>
      <c r="BM23" s="157" t="s">
        <v>6464</v>
      </c>
      <c r="BN23" s="166" t="s">
        <v>6465</v>
      </c>
      <c r="BV23" s="160">
        <v>1</v>
      </c>
    </row>
    <row r="24" spans="1:74" ht="15.75" x14ac:dyDescent="0.25">
      <c r="A24" s="161"/>
      <c r="B24" s="161"/>
      <c r="C24" s="161"/>
      <c r="D24" s="161"/>
      <c r="E24" s="259" t="s">
        <v>13387</v>
      </c>
      <c r="F24" s="171" t="s">
        <v>1972</v>
      </c>
      <c r="G24" s="161"/>
      <c r="H24" s="161"/>
      <c r="I24" s="161"/>
      <c r="J24" s="161"/>
      <c r="K24" s="161"/>
      <c r="BA24" s="163" t="s">
        <v>138</v>
      </c>
      <c r="BB24" s="163">
        <v>23</v>
      </c>
      <c r="BC24" s="163" t="s">
        <v>1968</v>
      </c>
      <c r="BD24" s="164" t="s">
        <v>6466</v>
      </c>
      <c r="BE24" s="165" t="s">
        <v>6467</v>
      </c>
      <c r="BF24" s="164" t="s">
        <v>6468</v>
      </c>
      <c r="BG24" s="165" t="s">
        <v>6469</v>
      </c>
      <c r="BH24" s="164" t="s">
        <v>6470</v>
      </c>
      <c r="BI24" s="165" t="s">
        <v>6471</v>
      </c>
      <c r="BJ24" s="164" t="s">
        <v>6472</v>
      </c>
      <c r="BK24" s="165" t="s">
        <v>6473</v>
      </c>
      <c r="BL24" s="157" t="s">
        <v>6474</v>
      </c>
      <c r="BM24" s="157" t="s">
        <v>6475</v>
      </c>
      <c r="BN24" s="166" t="s">
        <v>6476</v>
      </c>
      <c r="BV24" s="160">
        <v>1</v>
      </c>
    </row>
    <row r="25" spans="1:74" ht="15.75" x14ac:dyDescent="0.25">
      <c r="A25" s="161"/>
      <c r="B25" s="161"/>
      <c r="C25" s="161"/>
      <c r="D25" s="161"/>
      <c r="E25" s="259" t="s">
        <v>13388</v>
      </c>
      <c r="F25" s="171" t="s">
        <v>13416</v>
      </c>
      <c r="G25" s="161"/>
      <c r="H25" s="161"/>
      <c r="I25" s="161"/>
      <c r="J25" s="161"/>
      <c r="K25" s="161"/>
      <c r="BA25" s="163" t="s">
        <v>139</v>
      </c>
      <c r="BB25" s="163">
        <v>24</v>
      </c>
      <c r="BC25" s="163" t="s">
        <v>1968</v>
      </c>
      <c r="BD25" s="164" t="s">
        <v>6477</v>
      </c>
      <c r="BE25" s="165" t="s">
        <v>6478</v>
      </c>
      <c r="BF25" s="164" t="s">
        <v>6479</v>
      </c>
      <c r="BG25" s="165" t="s">
        <v>6480</v>
      </c>
      <c r="BH25" s="164" t="s">
        <v>6481</v>
      </c>
      <c r="BI25" s="165" t="s">
        <v>6482</v>
      </c>
      <c r="BJ25" s="164" t="s">
        <v>6483</v>
      </c>
      <c r="BK25" s="165" t="s">
        <v>6484</v>
      </c>
      <c r="BL25" s="157" t="s">
        <v>6485</v>
      </c>
      <c r="BM25" s="157" t="s">
        <v>6486</v>
      </c>
      <c r="BN25" s="166" t="s">
        <v>6487</v>
      </c>
      <c r="BV25" s="160">
        <v>1</v>
      </c>
    </row>
    <row r="26" spans="1:74" ht="15.75" x14ac:dyDescent="0.25">
      <c r="A26" s="161"/>
      <c r="B26" s="161"/>
      <c r="C26" s="161"/>
      <c r="D26" s="161"/>
      <c r="E26" s="259" t="s">
        <v>13390</v>
      </c>
      <c r="F26" s="171" t="s">
        <v>1974</v>
      </c>
      <c r="G26" s="161"/>
      <c r="H26" s="161"/>
      <c r="I26" s="161"/>
      <c r="J26" s="161"/>
      <c r="K26" s="161"/>
      <c r="BA26" s="163" t="s">
        <v>140</v>
      </c>
      <c r="BB26" s="163">
        <v>25</v>
      </c>
      <c r="BC26" s="163" t="s">
        <v>1968</v>
      </c>
      <c r="BD26" s="164" t="s">
        <v>6488</v>
      </c>
      <c r="BE26" s="165" t="s">
        <v>6489</v>
      </c>
      <c r="BF26" s="164" t="s">
        <v>6490</v>
      </c>
      <c r="BG26" s="165" t="s">
        <v>6491</v>
      </c>
      <c r="BH26" s="164" t="s">
        <v>6492</v>
      </c>
      <c r="BI26" s="165" t="s">
        <v>6493</v>
      </c>
      <c r="BJ26" s="164" t="s">
        <v>6494</v>
      </c>
      <c r="BK26" s="165" t="s">
        <v>6495</v>
      </c>
      <c r="BL26" s="157" t="s">
        <v>6496</v>
      </c>
      <c r="BM26" s="157" t="s">
        <v>6497</v>
      </c>
      <c r="BN26" s="166" t="s">
        <v>6498</v>
      </c>
      <c r="BV26" s="160">
        <v>1</v>
      </c>
    </row>
    <row r="27" spans="1:74" ht="15.75" x14ac:dyDescent="0.25">
      <c r="A27" s="161"/>
      <c r="B27" s="161"/>
      <c r="C27" s="161"/>
      <c r="D27" s="161"/>
      <c r="E27" s="259" t="s">
        <v>13391</v>
      </c>
      <c r="F27" s="171" t="s">
        <v>1975</v>
      </c>
      <c r="G27" s="161"/>
      <c r="H27" s="161"/>
      <c r="I27" s="161"/>
      <c r="J27" s="161"/>
      <c r="K27" s="161"/>
      <c r="BA27" s="163" t="s">
        <v>141</v>
      </c>
      <c r="BB27" s="163">
        <v>26</v>
      </c>
      <c r="BC27" s="163" t="s">
        <v>1969</v>
      </c>
      <c r="BD27" s="164" t="s">
        <v>6499</v>
      </c>
      <c r="BE27" s="165" t="s">
        <v>6500</v>
      </c>
      <c r="BF27" s="164" t="s">
        <v>6501</v>
      </c>
      <c r="BG27" s="165" t="s">
        <v>6502</v>
      </c>
      <c r="BH27" s="164" t="s">
        <v>6503</v>
      </c>
      <c r="BI27" s="165" t="s">
        <v>6504</v>
      </c>
      <c r="BJ27" s="164" t="s">
        <v>6505</v>
      </c>
      <c r="BK27" s="165" t="s">
        <v>6506</v>
      </c>
      <c r="BL27" s="157" t="s">
        <v>6507</v>
      </c>
      <c r="BM27" s="157" t="s">
        <v>6508</v>
      </c>
      <c r="BN27" s="166" t="s">
        <v>6509</v>
      </c>
      <c r="BV27" s="160">
        <v>1</v>
      </c>
    </row>
    <row r="28" spans="1:74" ht="15.75" x14ac:dyDescent="0.25">
      <c r="A28" s="161"/>
      <c r="B28" s="161"/>
      <c r="C28" s="161"/>
      <c r="D28" s="161"/>
      <c r="E28" s="259" t="s">
        <v>13392</v>
      </c>
      <c r="F28" s="171" t="s">
        <v>1976</v>
      </c>
      <c r="G28" s="161"/>
      <c r="H28" s="161"/>
      <c r="I28" s="161"/>
      <c r="J28" s="161"/>
      <c r="K28" s="161"/>
      <c r="BA28" s="163" t="s">
        <v>143</v>
      </c>
      <c r="BB28" s="163">
        <v>27</v>
      </c>
      <c r="BC28" s="163" t="s">
        <v>1969</v>
      </c>
      <c r="BD28" s="164" t="s">
        <v>6510</v>
      </c>
      <c r="BE28" s="165" t="s">
        <v>6511</v>
      </c>
      <c r="BF28" s="164" t="s">
        <v>6512</v>
      </c>
      <c r="BG28" s="165" t="s">
        <v>6513</v>
      </c>
      <c r="BH28" s="164" t="s">
        <v>6514</v>
      </c>
      <c r="BI28" s="165" t="s">
        <v>6515</v>
      </c>
      <c r="BJ28" s="164" t="s">
        <v>6516</v>
      </c>
      <c r="BK28" s="165" t="s">
        <v>6517</v>
      </c>
      <c r="BL28" s="157" t="s">
        <v>6518</v>
      </c>
      <c r="BM28" s="157" t="s">
        <v>6519</v>
      </c>
      <c r="BN28" s="166" t="s">
        <v>6520</v>
      </c>
      <c r="BV28" s="160">
        <v>1</v>
      </c>
    </row>
    <row r="29" spans="1:74" ht="15.75" x14ac:dyDescent="0.25">
      <c r="A29" s="161"/>
      <c r="B29" s="161"/>
      <c r="C29" s="161"/>
      <c r="D29" s="161"/>
      <c r="E29" s="259" t="s">
        <v>13394</v>
      </c>
      <c r="F29" s="171" t="s">
        <v>1977</v>
      </c>
      <c r="G29" s="161"/>
      <c r="H29" s="161"/>
      <c r="I29" s="161"/>
      <c r="J29" s="161"/>
      <c r="K29" s="161"/>
      <c r="BA29" s="163" t="s">
        <v>144</v>
      </c>
      <c r="BB29" s="163">
        <v>28</v>
      </c>
      <c r="BC29" s="163" t="s">
        <v>1969</v>
      </c>
      <c r="BD29" s="164" t="s">
        <v>6521</v>
      </c>
      <c r="BE29" s="165" t="s">
        <v>6522</v>
      </c>
      <c r="BF29" s="164" t="s">
        <v>6523</v>
      </c>
      <c r="BG29" s="165" t="s">
        <v>6524</v>
      </c>
      <c r="BH29" s="164" t="s">
        <v>6525</v>
      </c>
      <c r="BI29" s="165" t="s">
        <v>6526</v>
      </c>
      <c r="BJ29" s="164" t="s">
        <v>6527</v>
      </c>
      <c r="BK29" s="165" t="s">
        <v>6528</v>
      </c>
      <c r="BL29" s="157" t="s">
        <v>6529</v>
      </c>
      <c r="BM29" s="157" t="s">
        <v>6530</v>
      </c>
      <c r="BN29" s="166" t="s">
        <v>6531</v>
      </c>
      <c r="BV29" s="160">
        <v>1</v>
      </c>
    </row>
    <row r="30" spans="1:74" ht="30" customHeight="1" x14ac:dyDescent="0.25">
      <c r="A30" s="161"/>
      <c r="B30" s="161"/>
      <c r="C30" s="161"/>
      <c r="D30" s="161"/>
      <c r="E30" s="259" t="s">
        <v>13395</v>
      </c>
      <c r="F30" s="171" t="s">
        <v>1978</v>
      </c>
      <c r="G30" s="161"/>
      <c r="H30" s="161"/>
      <c r="I30" s="161"/>
      <c r="J30" s="161"/>
      <c r="K30" s="161"/>
      <c r="BA30" s="163" t="s">
        <v>145</v>
      </c>
      <c r="BB30" s="163">
        <v>29</v>
      </c>
      <c r="BC30" s="163" t="s">
        <v>1969</v>
      </c>
      <c r="BD30" s="164" t="s">
        <v>6532</v>
      </c>
      <c r="BE30" s="165" t="s">
        <v>6533</v>
      </c>
      <c r="BF30" s="164" t="s">
        <v>6534</v>
      </c>
      <c r="BG30" s="165" t="s">
        <v>6535</v>
      </c>
      <c r="BH30" s="164" t="s">
        <v>6536</v>
      </c>
      <c r="BI30" s="165" t="s">
        <v>6537</v>
      </c>
      <c r="BJ30" s="164" t="s">
        <v>6538</v>
      </c>
      <c r="BK30" s="165" t="s">
        <v>6539</v>
      </c>
      <c r="BL30" s="157" t="s">
        <v>6540</v>
      </c>
      <c r="BM30" s="157" t="s">
        <v>6541</v>
      </c>
      <c r="BN30" s="166" t="s">
        <v>6542</v>
      </c>
      <c r="BV30" s="160">
        <v>1</v>
      </c>
    </row>
    <row r="31" spans="1:74" ht="15.75" x14ac:dyDescent="0.25">
      <c r="E31" s="259" t="s">
        <v>13396</v>
      </c>
      <c r="F31" s="171" t="s">
        <v>1979</v>
      </c>
      <c r="BA31" s="163" t="s">
        <v>146</v>
      </c>
      <c r="BB31" s="163">
        <v>30</v>
      </c>
      <c r="BC31" s="163" t="s">
        <v>1969</v>
      </c>
      <c r="BD31" s="164" t="s">
        <v>6543</v>
      </c>
      <c r="BE31" s="165" t="s">
        <v>6544</v>
      </c>
      <c r="BF31" s="164" t="s">
        <v>6545</v>
      </c>
      <c r="BG31" s="165" t="s">
        <v>6546</v>
      </c>
      <c r="BH31" s="164" t="s">
        <v>6547</v>
      </c>
      <c r="BI31" s="165" t="s">
        <v>6548</v>
      </c>
      <c r="BJ31" s="164" t="s">
        <v>6549</v>
      </c>
      <c r="BK31" s="165" t="s">
        <v>6550</v>
      </c>
      <c r="BL31" s="157" t="s">
        <v>6551</v>
      </c>
      <c r="BM31" s="157" t="s">
        <v>6552</v>
      </c>
      <c r="BN31" s="166" t="s">
        <v>6553</v>
      </c>
      <c r="BV31" s="160">
        <v>1</v>
      </c>
    </row>
    <row r="32" spans="1:74" ht="15.75" x14ac:dyDescent="0.25">
      <c r="E32" s="259" t="s">
        <v>13397</v>
      </c>
      <c r="F32" s="171" t="s">
        <v>1980</v>
      </c>
      <c r="BA32" s="163" t="s">
        <v>147</v>
      </c>
      <c r="BB32" s="163">
        <v>31</v>
      </c>
      <c r="BC32" s="163" t="s">
        <v>1970</v>
      </c>
      <c r="BD32" s="164" t="s">
        <v>6554</v>
      </c>
      <c r="BE32" s="165" t="s">
        <v>6555</v>
      </c>
      <c r="BF32" s="164" t="s">
        <v>6556</v>
      </c>
      <c r="BG32" s="165" t="s">
        <v>6557</v>
      </c>
      <c r="BH32" s="164" t="s">
        <v>6558</v>
      </c>
      <c r="BI32" s="165" t="s">
        <v>6559</v>
      </c>
      <c r="BJ32" s="164" t="s">
        <v>6560</v>
      </c>
      <c r="BK32" s="165" t="s">
        <v>6561</v>
      </c>
      <c r="BL32" s="157" t="s">
        <v>6562</v>
      </c>
      <c r="BM32" s="157" t="s">
        <v>6563</v>
      </c>
      <c r="BN32" s="166" t="s">
        <v>6564</v>
      </c>
      <c r="BV32" s="160">
        <v>1</v>
      </c>
    </row>
    <row r="33" spans="5:74" ht="15.75" x14ac:dyDescent="0.25">
      <c r="E33" s="259" t="s">
        <v>13399</v>
      </c>
      <c r="F33" s="171" t="s">
        <v>1981</v>
      </c>
      <c r="BA33" s="163" t="s">
        <v>149</v>
      </c>
      <c r="BB33" s="163">
        <v>32</v>
      </c>
      <c r="BC33" s="163" t="s">
        <v>1970</v>
      </c>
      <c r="BD33" s="164" t="s">
        <v>6565</v>
      </c>
      <c r="BE33" s="165" t="s">
        <v>6566</v>
      </c>
      <c r="BF33" s="164" t="s">
        <v>6567</v>
      </c>
      <c r="BG33" s="165" t="s">
        <v>6568</v>
      </c>
      <c r="BH33" s="164" t="s">
        <v>6569</v>
      </c>
      <c r="BI33" s="165" t="s">
        <v>6570</v>
      </c>
      <c r="BJ33" s="164" t="s">
        <v>6571</v>
      </c>
      <c r="BK33" s="165" t="s">
        <v>6572</v>
      </c>
      <c r="BL33" s="157" t="s">
        <v>6573</v>
      </c>
      <c r="BM33" s="157" t="s">
        <v>6574</v>
      </c>
      <c r="BN33" s="166" t="s">
        <v>6575</v>
      </c>
      <c r="BV33" s="160">
        <v>1</v>
      </c>
    </row>
    <row r="34" spans="5:74" ht="15.75" x14ac:dyDescent="0.25">
      <c r="E34" s="259" t="s">
        <v>13400</v>
      </c>
      <c r="F34" s="171" t="s">
        <v>13417</v>
      </c>
      <c r="BA34" s="163" t="s">
        <v>150</v>
      </c>
      <c r="BB34" s="163">
        <v>33</v>
      </c>
      <c r="BC34" s="163" t="s">
        <v>1970</v>
      </c>
      <c r="BD34" s="164" t="s">
        <v>6576</v>
      </c>
      <c r="BE34" s="165" t="s">
        <v>6577</v>
      </c>
      <c r="BF34" s="164" t="s">
        <v>6578</v>
      </c>
      <c r="BG34" s="165" t="s">
        <v>6579</v>
      </c>
      <c r="BH34" s="164" t="s">
        <v>6580</v>
      </c>
      <c r="BI34" s="165" t="s">
        <v>6581</v>
      </c>
      <c r="BJ34" s="164" t="s">
        <v>6582</v>
      </c>
      <c r="BK34" s="165" t="s">
        <v>6583</v>
      </c>
      <c r="BL34" s="157" t="s">
        <v>6584</v>
      </c>
      <c r="BM34" s="157" t="s">
        <v>6585</v>
      </c>
      <c r="BN34" s="166" t="s">
        <v>6586</v>
      </c>
      <c r="BV34" s="160">
        <v>1</v>
      </c>
    </row>
    <row r="35" spans="5:74" ht="15.75" x14ac:dyDescent="0.25">
      <c r="E35" s="259" t="s">
        <v>13401</v>
      </c>
      <c r="F35" s="171" t="s">
        <v>1983</v>
      </c>
      <c r="BA35" s="163" t="s">
        <v>151</v>
      </c>
      <c r="BB35" s="163">
        <v>34</v>
      </c>
      <c r="BC35" s="163" t="s">
        <v>1970</v>
      </c>
      <c r="BD35" s="164" t="s">
        <v>6587</v>
      </c>
      <c r="BE35" s="165" t="s">
        <v>6588</v>
      </c>
      <c r="BF35" s="164" t="s">
        <v>6589</v>
      </c>
      <c r="BG35" s="165" t="s">
        <v>6590</v>
      </c>
      <c r="BH35" s="164" t="s">
        <v>6591</v>
      </c>
      <c r="BI35" s="165" t="s">
        <v>6592</v>
      </c>
      <c r="BJ35" s="164" t="s">
        <v>6593</v>
      </c>
      <c r="BK35" s="165" t="s">
        <v>6594</v>
      </c>
      <c r="BL35" s="157" t="s">
        <v>6595</v>
      </c>
      <c r="BM35" s="157" t="s">
        <v>6596</v>
      </c>
      <c r="BN35" s="166" t="s">
        <v>6597</v>
      </c>
      <c r="BV35" s="160">
        <v>1</v>
      </c>
    </row>
    <row r="36" spans="5:74" x14ac:dyDescent="0.25">
      <c r="BA36" s="163" t="s">
        <v>152</v>
      </c>
      <c r="BB36" s="163">
        <v>35</v>
      </c>
      <c r="BC36" s="163" t="s">
        <v>1970</v>
      </c>
      <c r="BD36" s="164" t="s">
        <v>6598</v>
      </c>
      <c r="BE36" s="165" t="s">
        <v>6599</v>
      </c>
      <c r="BF36" s="164" t="s">
        <v>6600</v>
      </c>
      <c r="BG36" s="165" t="s">
        <v>6601</v>
      </c>
      <c r="BH36" s="164" t="s">
        <v>6602</v>
      </c>
      <c r="BI36" s="165" t="s">
        <v>6603</v>
      </c>
      <c r="BJ36" s="164" t="s">
        <v>6604</v>
      </c>
      <c r="BK36" s="165" t="s">
        <v>6605</v>
      </c>
      <c r="BL36" s="157" t="s">
        <v>6606</v>
      </c>
      <c r="BM36" s="157" t="s">
        <v>6607</v>
      </c>
      <c r="BN36" s="166" t="s">
        <v>6608</v>
      </c>
      <c r="BV36" s="160">
        <v>1</v>
      </c>
    </row>
    <row r="37" spans="5:74" x14ac:dyDescent="0.25">
      <c r="BA37" s="163" t="s">
        <v>153</v>
      </c>
      <c r="BB37" s="163">
        <v>36</v>
      </c>
      <c r="BC37" s="163" t="s">
        <v>1971</v>
      </c>
      <c r="BD37" s="164" t="s">
        <v>6609</v>
      </c>
      <c r="BE37" s="165" t="s">
        <v>6610</v>
      </c>
      <c r="BF37" s="164" t="s">
        <v>6611</v>
      </c>
      <c r="BG37" s="165" t="s">
        <v>6612</v>
      </c>
      <c r="BH37" s="164" t="s">
        <v>6613</v>
      </c>
      <c r="BI37" s="165" t="s">
        <v>6614</v>
      </c>
      <c r="BJ37" s="164" t="s">
        <v>6615</v>
      </c>
      <c r="BK37" s="165" t="s">
        <v>6616</v>
      </c>
      <c r="BL37" s="157" t="s">
        <v>6617</v>
      </c>
      <c r="BM37" s="157" t="s">
        <v>6618</v>
      </c>
      <c r="BN37" s="166" t="s">
        <v>6619</v>
      </c>
      <c r="BV37" s="160">
        <v>1</v>
      </c>
    </row>
    <row r="38" spans="5:74" x14ac:dyDescent="0.25">
      <c r="BA38" s="163" t="s">
        <v>155</v>
      </c>
      <c r="BB38" s="163">
        <v>37</v>
      </c>
      <c r="BC38" s="163" t="s">
        <v>1971</v>
      </c>
      <c r="BD38" s="164" t="s">
        <v>6620</v>
      </c>
      <c r="BE38" s="165" t="s">
        <v>6621</v>
      </c>
      <c r="BF38" s="164" t="s">
        <v>6622</v>
      </c>
      <c r="BG38" s="165" t="s">
        <v>6623</v>
      </c>
      <c r="BH38" s="164" t="s">
        <v>6624</v>
      </c>
      <c r="BI38" s="165" t="s">
        <v>6625</v>
      </c>
      <c r="BJ38" s="164" t="s">
        <v>6626</v>
      </c>
      <c r="BK38" s="165" t="s">
        <v>6627</v>
      </c>
      <c r="BL38" s="157" t="s">
        <v>6628</v>
      </c>
      <c r="BM38" s="157" t="s">
        <v>6629</v>
      </c>
      <c r="BN38" s="166" t="s">
        <v>6630</v>
      </c>
      <c r="BV38" s="160">
        <v>1</v>
      </c>
    </row>
    <row r="39" spans="5:74" x14ac:dyDescent="0.25">
      <c r="BA39" s="163" t="s">
        <v>156</v>
      </c>
      <c r="BB39" s="163">
        <v>38</v>
      </c>
      <c r="BC39" s="163" t="s">
        <v>1971</v>
      </c>
      <c r="BD39" s="164" t="s">
        <v>6631</v>
      </c>
      <c r="BE39" s="165" t="s">
        <v>6632</v>
      </c>
      <c r="BF39" s="164" t="s">
        <v>6633</v>
      </c>
      <c r="BG39" s="165" t="s">
        <v>6634</v>
      </c>
      <c r="BH39" s="164" t="s">
        <v>6635</v>
      </c>
      <c r="BI39" s="165" t="s">
        <v>6636</v>
      </c>
      <c r="BJ39" s="164" t="s">
        <v>6637</v>
      </c>
      <c r="BK39" s="165" t="s">
        <v>6638</v>
      </c>
      <c r="BL39" s="157" t="s">
        <v>6639</v>
      </c>
      <c r="BM39" s="157" t="s">
        <v>6640</v>
      </c>
      <c r="BN39" s="166" t="s">
        <v>6641</v>
      </c>
      <c r="BV39" s="160">
        <v>1</v>
      </c>
    </row>
    <row r="40" spans="5:74" x14ac:dyDescent="0.25">
      <c r="BA40" s="163" t="s">
        <v>157</v>
      </c>
      <c r="BB40" s="163">
        <v>39</v>
      </c>
      <c r="BC40" s="163" t="s">
        <v>1971</v>
      </c>
      <c r="BD40" s="164" t="s">
        <v>6642</v>
      </c>
      <c r="BE40" s="165" t="s">
        <v>6643</v>
      </c>
      <c r="BF40" s="164" t="s">
        <v>6644</v>
      </c>
      <c r="BG40" s="165" t="s">
        <v>6645</v>
      </c>
      <c r="BH40" s="164" t="s">
        <v>6646</v>
      </c>
      <c r="BI40" s="165" t="s">
        <v>6647</v>
      </c>
      <c r="BJ40" s="164" t="s">
        <v>6648</v>
      </c>
      <c r="BK40" s="165" t="s">
        <v>6649</v>
      </c>
      <c r="BL40" s="157" t="s">
        <v>6650</v>
      </c>
      <c r="BM40" s="157" t="s">
        <v>6651</v>
      </c>
      <c r="BN40" s="166" t="s">
        <v>6652</v>
      </c>
      <c r="BV40" s="160">
        <v>1</v>
      </c>
    </row>
    <row r="41" spans="5:74" x14ac:dyDescent="0.25">
      <c r="BA41" s="163" t="s">
        <v>158</v>
      </c>
      <c r="BB41" s="163">
        <v>40</v>
      </c>
      <c r="BC41" s="163" t="s">
        <v>1971</v>
      </c>
      <c r="BD41" s="164" t="s">
        <v>6653</v>
      </c>
      <c r="BE41" s="165" t="s">
        <v>6654</v>
      </c>
      <c r="BF41" s="164" t="s">
        <v>6655</v>
      </c>
      <c r="BG41" s="165" t="s">
        <v>6656</v>
      </c>
      <c r="BH41" s="164" t="s">
        <v>6657</v>
      </c>
      <c r="BI41" s="165" t="s">
        <v>6658</v>
      </c>
      <c r="BJ41" s="164" t="s">
        <v>6659</v>
      </c>
      <c r="BK41" s="165" t="s">
        <v>6660</v>
      </c>
      <c r="BL41" s="157" t="s">
        <v>6661</v>
      </c>
      <c r="BM41" s="157" t="s">
        <v>6662</v>
      </c>
      <c r="BN41" s="166" t="s">
        <v>6663</v>
      </c>
      <c r="BV41" s="160">
        <v>1</v>
      </c>
    </row>
    <row r="42" spans="5:74" x14ac:dyDescent="0.25">
      <c r="BA42" s="163" t="s">
        <v>159</v>
      </c>
      <c r="BB42" s="163">
        <v>41</v>
      </c>
      <c r="BC42" s="163" t="s">
        <v>1972</v>
      </c>
      <c r="BD42" s="164" t="s">
        <v>6664</v>
      </c>
      <c r="BE42" s="165" t="s">
        <v>6665</v>
      </c>
      <c r="BF42" s="164" t="s">
        <v>6666</v>
      </c>
      <c r="BG42" s="165" t="s">
        <v>6667</v>
      </c>
      <c r="BH42" s="164" t="s">
        <v>6668</v>
      </c>
      <c r="BI42" s="165" t="s">
        <v>6669</v>
      </c>
      <c r="BJ42" s="164" t="s">
        <v>6670</v>
      </c>
      <c r="BK42" s="165" t="s">
        <v>6671</v>
      </c>
      <c r="BL42" s="157" t="s">
        <v>6672</v>
      </c>
      <c r="BM42" s="157" t="s">
        <v>6673</v>
      </c>
      <c r="BN42" s="166" t="s">
        <v>6674</v>
      </c>
      <c r="BV42" s="160">
        <v>1</v>
      </c>
    </row>
    <row r="43" spans="5:74" x14ac:dyDescent="0.25">
      <c r="BA43" s="163" t="s">
        <v>161</v>
      </c>
      <c r="BB43" s="163">
        <v>42</v>
      </c>
      <c r="BC43" s="163" t="s">
        <v>1972</v>
      </c>
      <c r="BD43" s="164" t="s">
        <v>6675</v>
      </c>
      <c r="BE43" s="165" t="s">
        <v>6676</v>
      </c>
      <c r="BF43" s="164" t="s">
        <v>6677</v>
      </c>
      <c r="BG43" s="165" t="s">
        <v>6678</v>
      </c>
      <c r="BH43" s="164" t="s">
        <v>6679</v>
      </c>
      <c r="BI43" s="165" t="s">
        <v>6680</v>
      </c>
      <c r="BJ43" s="164" t="s">
        <v>6681</v>
      </c>
      <c r="BK43" s="165" t="s">
        <v>6682</v>
      </c>
      <c r="BL43" s="157" t="s">
        <v>6683</v>
      </c>
      <c r="BM43" s="157" t="s">
        <v>6684</v>
      </c>
      <c r="BN43" s="166" t="s">
        <v>6685</v>
      </c>
      <c r="BV43" s="160">
        <v>1</v>
      </c>
    </row>
    <row r="44" spans="5:74" x14ac:dyDescent="0.25">
      <c r="BA44" s="163" t="s">
        <v>162</v>
      </c>
      <c r="BB44" s="163">
        <v>43</v>
      </c>
      <c r="BC44" s="163" t="s">
        <v>1972</v>
      </c>
      <c r="BD44" s="164" t="s">
        <v>6686</v>
      </c>
      <c r="BE44" s="165" t="s">
        <v>6687</v>
      </c>
      <c r="BF44" s="164" t="s">
        <v>6688</v>
      </c>
      <c r="BG44" s="165" t="s">
        <v>6689</v>
      </c>
      <c r="BH44" s="164" t="s">
        <v>6690</v>
      </c>
      <c r="BI44" s="165" t="s">
        <v>6691</v>
      </c>
      <c r="BJ44" s="164" t="s">
        <v>6692</v>
      </c>
      <c r="BK44" s="165" t="s">
        <v>6693</v>
      </c>
      <c r="BL44" s="157" t="s">
        <v>6694</v>
      </c>
      <c r="BM44" s="157" t="s">
        <v>6695</v>
      </c>
      <c r="BN44" s="166" t="s">
        <v>6696</v>
      </c>
      <c r="BV44" s="160">
        <v>1</v>
      </c>
    </row>
    <row r="45" spans="5:74" x14ac:dyDescent="0.25">
      <c r="BA45" s="163" t="s">
        <v>163</v>
      </c>
      <c r="BB45" s="163">
        <v>44</v>
      </c>
      <c r="BC45" s="163" t="s">
        <v>1972</v>
      </c>
      <c r="BD45" s="164" t="s">
        <v>6697</v>
      </c>
      <c r="BE45" s="165" t="s">
        <v>6698</v>
      </c>
      <c r="BF45" s="164" t="s">
        <v>6699</v>
      </c>
      <c r="BG45" s="165" t="s">
        <v>6700</v>
      </c>
      <c r="BH45" s="164" t="s">
        <v>6701</v>
      </c>
      <c r="BI45" s="165" t="s">
        <v>6702</v>
      </c>
      <c r="BJ45" s="164" t="s">
        <v>6703</v>
      </c>
      <c r="BK45" s="165" t="s">
        <v>6704</v>
      </c>
      <c r="BL45" s="157" t="s">
        <v>6705</v>
      </c>
      <c r="BM45" s="157" t="s">
        <v>6706</v>
      </c>
      <c r="BN45" s="166" t="s">
        <v>6707</v>
      </c>
      <c r="BV45" s="160">
        <v>1</v>
      </c>
    </row>
    <row r="46" spans="5:74" x14ac:dyDescent="0.25">
      <c r="BA46" s="163" t="s">
        <v>164</v>
      </c>
      <c r="BB46" s="163">
        <v>45</v>
      </c>
      <c r="BC46" s="163" t="s">
        <v>1972</v>
      </c>
      <c r="BD46" s="164" t="s">
        <v>6708</v>
      </c>
      <c r="BE46" s="165" t="s">
        <v>6709</v>
      </c>
      <c r="BF46" s="164" t="s">
        <v>6710</v>
      </c>
      <c r="BG46" s="165" t="s">
        <v>6711</v>
      </c>
      <c r="BH46" s="164" t="s">
        <v>6712</v>
      </c>
      <c r="BI46" s="165" t="s">
        <v>6713</v>
      </c>
      <c r="BJ46" s="164" t="s">
        <v>6714</v>
      </c>
      <c r="BK46" s="165" t="s">
        <v>6715</v>
      </c>
      <c r="BL46" s="157" t="s">
        <v>6716</v>
      </c>
      <c r="BM46" s="157" t="s">
        <v>6717</v>
      </c>
      <c r="BN46" s="166" t="s">
        <v>6718</v>
      </c>
      <c r="BV46" s="160">
        <v>1</v>
      </c>
    </row>
    <row r="47" spans="5:74" x14ac:dyDescent="0.25">
      <c r="BA47" s="163" t="s">
        <v>165</v>
      </c>
      <c r="BB47" s="163">
        <v>46</v>
      </c>
      <c r="BC47" s="163" t="s">
        <v>1973</v>
      </c>
      <c r="BD47" s="164" t="s">
        <v>6719</v>
      </c>
      <c r="BE47" s="165" t="s">
        <v>6720</v>
      </c>
      <c r="BF47" s="164" t="s">
        <v>6721</v>
      </c>
      <c r="BG47" s="165" t="s">
        <v>6722</v>
      </c>
      <c r="BH47" s="164" t="s">
        <v>6723</v>
      </c>
      <c r="BI47" s="165" t="s">
        <v>6724</v>
      </c>
      <c r="BJ47" s="164" t="s">
        <v>6725</v>
      </c>
      <c r="BK47" s="165" t="s">
        <v>6726</v>
      </c>
      <c r="BL47" s="157" t="s">
        <v>6727</v>
      </c>
      <c r="BM47" s="157" t="s">
        <v>6728</v>
      </c>
      <c r="BN47" s="166" t="s">
        <v>6729</v>
      </c>
      <c r="BV47" s="160">
        <v>1</v>
      </c>
    </row>
    <row r="48" spans="5:74" x14ac:dyDescent="0.25">
      <c r="BA48" s="163" t="s">
        <v>167</v>
      </c>
      <c r="BB48" s="163">
        <v>47</v>
      </c>
      <c r="BC48" s="163" t="s">
        <v>1973</v>
      </c>
      <c r="BD48" s="164" t="s">
        <v>6730</v>
      </c>
      <c r="BE48" s="165" t="s">
        <v>6731</v>
      </c>
      <c r="BF48" s="164" t="s">
        <v>6732</v>
      </c>
      <c r="BG48" s="165" t="s">
        <v>6733</v>
      </c>
      <c r="BH48" s="164" t="s">
        <v>6734</v>
      </c>
      <c r="BI48" s="165" t="s">
        <v>6735</v>
      </c>
      <c r="BJ48" s="164" t="s">
        <v>6736</v>
      </c>
      <c r="BK48" s="165" t="s">
        <v>6737</v>
      </c>
      <c r="BL48" s="157" t="s">
        <v>6738</v>
      </c>
      <c r="BM48" s="157" t="s">
        <v>6739</v>
      </c>
      <c r="BN48" s="166" t="s">
        <v>6740</v>
      </c>
      <c r="BV48" s="160">
        <v>1</v>
      </c>
    </row>
    <row r="49" spans="53:74" x14ac:dyDescent="0.25">
      <c r="BA49" s="163" t="s">
        <v>168</v>
      </c>
      <c r="BB49" s="163">
        <v>48</v>
      </c>
      <c r="BC49" s="163" t="s">
        <v>1973</v>
      </c>
      <c r="BD49" s="164" t="s">
        <v>6741</v>
      </c>
      <c r="BE49" s="165" t="s">
        <v>6742</v>
      </c>
      <c r="BF49" s="164" t="s">
        <v>6743</v>
      </c>
      <c r="BG49" s="165" t="s">
        <v>6744</v>
      </c>
      <c r="BH49" s="164" t="s">
        <v>6745</v>
      </c>
      <c r="BI49" s="165" t="s">
        <v>6746</v>
      </c>
      <c r="BJ49" s="164" t="s">
        <v>6747</v>
      </c>
      <c r="BK49" s="165" t="s">
        <v>6748</v>
      </c>
      <c r="BL49" s="157" t="s">
        <v>6749</v>
      </c>
      <c r="BM49" s="157" t="s">
        <v>6750</v>
      </c>
      <c r="BN49" s="166" t="s">
        <v>6751</v>
      </c>
      <c r="BV49" s="160">
        <v>1</v>
      </c>
    </row>
    <row r="50" spans="53:74" x14ac:dyDescent="0.25">
      <c r="BA50" s="163" t="s">
        <v>169</v>
      </c>
      <c r="BB50" s="163">
        <v>49</v>
      </c>
      <c r="BC50" s="163" t="s">
        <v>1973</v>
      </c>
      <c r="BD50" s="164" t="s">
        <v>6752</v>
      </c>
      <c r="BE50" s="165" t="s">
        <v>6753</v>
      </c>
      <c r="BF50" s="164" t="s">
        <v>6754</v>
      </c>
      <c r="BG50" s="165" t="s">
        <v>6755</v>
      </c>
      <c r="BH50" s="164" t="s">
        <v>6756</v>
      </c>
      <c r="BI50" s="165" t="s">
        <v>6757</v>
      </c>
      <c r="BJ50" s="164" t="s">
        <v>6758</v>
      </c>
      <c r="BK50" s="165" t="s">
        <v>6759</v>
      </c>
      <c r="BL50" s="157" t="s">
        <v>6760</v>
      </c>
      <c r="BM50" s="157" t="s">
        <v>6761</v>
      </c>
      <c r="BN50" s="166" t="s">
        <v>6762</v>
      </c>
      <c r="BV50" s="160">
        <v>1</v>
      </c>
    </row>
    <row r="51" spans="53:74" x14ac:dyDescent="0.25">
      <c r="BA51" s="163" t="s">
        <v>170</v>
      </c>
      <c r="BB51" s="163">
        <v>50</v>
      </c>
      <c r="BC51" s="163" t="s">
        <v>1973</v>
      </c>
      <c r="BD51" s="164" t="s">
        <v>6763</v>
      </c>
      <c r="BE51" s="165" t="s">
        <v>6764</v>
      </c>
      <c r="BF51" s="164" t="s">
        <v>6765</v>
      </c>
      <c r="BG51" s="165" t="s">
        <v>6766</v>
      </c>
      <c r="BH51" s="164" t="s">
        <v>6767</v>
      </c>
      <c r="BI51" s="165" t="s">
        <v>6768</v>
      </c>
      <c r="BJ51" s="164" t="s">
        <v>6769</v>
      </c>
      <c r="BK51" s="165" t="s">
        <v>6770</v>
      </c>
      <c r="BL51" s="157" t="s">
        <v>6771</v>
      </c>
      <c r="BM51" s="157" t="s">
        <v>6772</v>
      </c>
      <c r="BN51" s="166" t="s">
        <v>6773</v>
      </c>
      <c r="BV51" s="160">
        <v>1</v>
      </c>
    </row>
    <row r="52" spans="53:74" x14ac:dyDescent="0.25">
      <c r="BA52" s="163" t="s">
        <v>171</v>
      </c>
      <c r="BB52" s="163">
        <v>51</v>
      </c>
      <c r="BC52" s="163" t="s">
        <v>1974</v>
      </c>
      <c r="BD52" s="164" t="s">
        <v>6774</v>
      </c>
      <c r="BE52" s="165" t="s">
        <v>6775</v>
      </c>
      <c r="BF52" s="164" t="s">
        <v>6776</v>
      </c>
      <c r="BG52" s="165" t="s">
        <v>6777</v>
      </c>
      <c r="BH52" s="164" t="s">
        <v>6778</v>
      </c>
      <c r="BI52" s="165" t="s">
        <v>6779</v>
      </c>
      <c r="BJ52" s="164" t="s">
        <v>6780</v>
      </c>
      <c r="BK52" s="165" t="s">
        <v>6781</v>
      </c>
      <c r="BL52" s="157" t="s">
        <v>6782</v>
      </c>
      <c r="BM52" s="157" t="s">
        <v>6783</v>
      </c>
      <c r="BN52" s="166" t="s">
        <v>6784</v>
      </c>
      <c r="BV52" s="160">
        <v>1</v>
      </c>
    </row>
    <row r="53" spans="53:74" x14ac:dyDescent="0.25">
      <c r="BA53" s="163" t="s">
        <v>173</v>
      </c>
      <c r="BB53" s="163">
        <v>52</v>
      </c>
      <c r="BC53" s="163" t="s">
        <v>1974</v>
      </c>
      <c r="BD53" s="164" t="s">
        <v>6785</v>
      </c>
      <c r="BE53" s="165" t="s">
        <v>6786</v>
      </c>
      <c r="BF53" s="164" t="s">
        <v>6787</v>
      </c>
      <c r="BG53" s="165" t="s">
        <v>6788</v>
      </c>
      <c r="BH53" s="164" t="s">
        <v>6789</v>
      </c>
      <c r="BI53" s="165" t="s">
        <v>6790</v>
      </c>
      <c r="BJ53" s="164" t="s">
        <v>6791</v>
      </c>
      <c r="BK53" s="165" t="s">
        <v>6792</v>
      </c>
      <c r="BL53" s="157" t="s">
        <v>6793</v>
      </c>
      <c r="BM53" s="157" t="s">
        <v>6794</v>
      </c>
      <c r="BN53" s="166" t="s">
        <v>6795</v>
      </c>
      <c r="BV53" s="160">
        <v>1</v>
      </c>
    </row>
    <row r="54" spans="53:74" x14ac:dyDescent="0.25">
      <c r="BA54" s="163" t="s">
        <v>174</v>
      </c>
      <c r="BB54" s="163">
        <v>53</v>
      </c>
      <c r="BC54" s="163" t="s">
        <v>1974</v>
      </c>
      <c r="BD54" s="164" t="s">
        <v>6796</v>
      </c>
      <c r="BE54" s="165" t="s">
        <v>6797</v>
      </c>
      <c r="BF54" s="164" t="s">
        <v>6798</v>
      </c>
      <c r="BG54" s="165" t="s">
        <v>6799</v>
      </c>
      <c r="BH54" s="164" t="s">
        <v>6800</v>
      </c>
      <c r="BI54" s="165" t="s">
        <v>6801</v>
      </c>
      <c r="BJ54" s="164" t="s">
        <v>6802</v>
      </c>
      <c r="BK54" s="165" t="s">
        <v>6803</v>
      </c>
      <c r="BL54" s="157" t="s">
        <v>6804</v>
      </c>
      <c r="BM54" s="157" t="s">
        <v>6805</v>
      </c>
      <c r="BN54" s="166" t="s">
        <v>6806</v>
      </c>
      <c r="BV54" s="160">
        <v>1</v>
      </c>
    </row>
    <row r="55" spans="53:74" x14ac:dyDescent="0.25">
      <c r="BA55" s="163" t="s">
        <v>175</v>
      </c>
      <c r="BB55" s="163">
        <v>54</v>
      </c>
      <c r="BC55" s="163" t="s">
        <v>1974</v>
      </c>
      <c r="BD55" s="164" t="s">
        <v>6807</v>
      </c>
      <c r="BE55" s="165" t="s">
        <v>6808</v>
      </c>
      <c r="BF55" s="164" t="s">
        <v>6809</v>
      </c>
      <c r="BG55" s="165" t="s">
        <v>6810</v>
      </c>
      <c r="BH55" s="164" t="s">
        <v>6811</v>
      </c>
      <c r="BI55" s="165" t="s">
        <v>6812</v>
      </c>
      <c r="BJ55" s="164" t="s">
        <v>6813</v>
      </c>
      <c r="BK55" s="165" t="s">
        <v>6814</v>
      </c>
      <c r="BL55" s="157" t="s">
        <v>6815</v>
      </c>
      <c r="BM55" s="157" t="s">
        <v>6816</v>
      </c>
      <c r="BN55" s="166" t="s">
        <v>6817</v>
      </c>
      <c r="BV55" s="160">
        <v>1</v>
      </c>
    </row>
    <row r="56" spans="53:74" x14ac:dyDescent="0.25">
      <c r="BA56" s="163" t="s">
        <v>176</v>
      </c>
      <c r="BB56" s="163">
        <v>55</v>
      </c>
      <c r="BC56" s="163" t="s">
        <v>1974</v>
      </c>
      <c r="BD56" s="164" t="s">
        <v>6818</v>
      </c>
      <c r="BE56" s="165" t="s">
        <v>6819</v>
      </c>
      <c r="BF56" s="164" t="s">
        <v>6820</v>
      </c>
      <c r="BG56" s="165" t="s">
        <v>6821</v>
      </c>
      <c r="BH56" s="164" t="s">
        <v>6822</v>
      </c>
      <c r="BI56" s="165" t="s">
        <v>6823</v>
      </c>
      <c r="BJ56" s="164" t="s">
        <v>6824</v>
      </c>
      <c r="BK56" s="165" t="s">
        <v>6825</v>
      </c>
      <c r="BL56" s="157" t="s">
        <v>6826</v>
      </c>
      <c r="BM56" s="157" t="s">
        <v>6827</v>
      </c>
      <c r="BN56" s="166" t="s">
        <v>6828</v>
      </c>
      <c r="BV56" s="160">
        <v>1</v>
      </c>
    </row>
    <row r="57" spans="53:74" x14ac:dyDescent="0.25">
      <c r="BA57" s="163" t="s">
        <v>177</v>
      </c>
      <c r="BB57" s="163">
        <v>56</v>
      </c>
      <c r="BC57" s="163" t="s">
        <v>1975</v>
      </c>
      <c r="BD57" s="164" t="s">
        <v>6829</v>
      </c>
      <c r="BE57" s="165" t="s">
        <v>6830</v>
      </c>
      <c r="BF57" s="164" t="s">
        <v>6831</v>
      </c>
      <c r="BG57" s="165" t="s">
        <v>6832</v>
      </c>
      <c r="BH57" s="164" t="s">
        <v>6833</v>
      </c>
      <c r="BI57" s="165" t="s">
        <v>6834</v>
      </c>
      <c r="BJ57" s="164" t="s">
        <v>6835</v>
      </c>
      <c r="BK57" s="165" t="s">
        <v>6836</v>
      </c>
      <c r="BL57" s="157" t="s">
        <v>6837</v>
      </c>
      <c r="BM57" s="157" t="s">
        <v>6838</v>
      </c>
      <c r="BN57" s="166" t="s">
        <v>6839</v>
      </c>
      <c r="BV57" s="160">
        <v>1</v>
      </c>
    </row>
    <row r="58" spans="53:74" x14ac:dyDescent="0.25">
      <c r="BA58" s="163" t="s">
        <v>179</v>
      </c>
      <c r="BB58" s="163">
        <v>57</v>
      </c>
      <c r="BC58" s="163" t="s">
        <v>1975</v>
      </c>
      <c r="BD58" s="164" t="s">
        <v>6840</v>
      </c>
      <c r="BE58" s="165" t="s">
        <v>6841</v>
      </c>
      <c r="BF58" s="164" t="s">
        <v>6842</v>
      </c>
      <c r="BG58" s="165" t="s">
        <v>6843</v>
      </c>
      <c r="BH58" s="164" t="s">
        <v>6844</v>
      </c>
      <c r="BI58" s="165" t="s">
        <v>6845</v>
      </c>
      <c r="BJ58" s="164" t="s">
        <v>6846</v>
      </c>
      <c r="BK58" s="165" t="s">
        <v>6847</v>
      </c>
      <c r="BL58" s="157" t="s">
        <v>6848</v>
      </c>
      <c r="BM58" s="157" t="s">
        <v>6849</v>
      </c>
      <c r="BN58" s="166" t="s">
        <v>6850</v>
      </c>
      <c r="BV58" s="160">
        <v>1</v>
      </c>
    </row>
    <row r="59" spans="53:74" x14ac:dyDescent="0.25">
      <c r="BA59" s="163" t="s">
        <v>180</v>
      </c>
      <c r="BB59" s="163">
        <v>58</v>
      </c>
      <c r="BC59" s="163" t="s">
        <v>1975</v>
      </c>
      <c r="BD59" s="164" t="s">
        <v>6851</v>
      </c>
      <c r="BE59" s="165" t="s">
        <v>6852</v>
      </c>
      <c r="BF59" s="164" t="s">
        <v>6853</v>
      </c>
      <c r="BG59" s="165" t="s">
        <v>6854</v>
      </c>
      <c r="BH59" s="164" t="s">
        <v>6855</v>
      </c>
      <c r="BI59" s="165" t="s">
        <v>6856</v>
      </c>
      <c r="BJ59" s="164" t="s">
        <v>6857</v>
      </c>
      <c r="BK59" s="165" t="s">
        <v>6858</v>
      </c>
      <c r="BL59" s="157" t="s">
        <v>6859</v>
      </c>
      <c r="BM59" s="157" t="s">
        <v>6860</v>
      </c>
      <c r="BN59" s="166" t="s">
        <v>6861</v>
      </c>
      <c r="BV59" s="160">
        <v>1</v>
      </c>
    </row>
    <row r="60" spans="53:74" x14ac:dyDescent="0.25">
      <c r="BA60" s="163" t="s">
        <v>181</v>
      </c>
      <c r="BB60" s="163">
        <v>59</v>
      </c>
      <c r="BC60" s="163" t="s">
        <v>1975</v>
      </c>
      <c r="BD60" s="164" t="s">
        <v>6862</v>
      </c>
      <c r="BE60" s="165" t="s">
        <v>6863</v>
      </c>
      <c r="BF60" s="164" t="s">
        <v>6864</v>
      </c>
      <c r="BG60" s="165" t="s">
        <v>6865</v>
      </c>
      <c r="BH60" s="164" t="s">
        <v>6866</v>
      </c>
      <c r="BI60" s="165" t="s">
        <v>6867</v>
      </c>
      <c r="BJ60" s="164" t="s">
        <v>6868</v>
      </c>
      <c r="BK60" s="165" t="s">
        <v>6869</v>
      </c>
      <c r="BL60" s="157" t="s">
        <v>6870</v>
      </c>
      <c r="BM60" s="157" t="s">
        <v>6871</v>
      </c>
      <c r="BN60" s="166" t="s">
        <v>6872</v>
      </c>
      <c r="BV60" s="160">
        <v>1</v>
      </c>
    </row>
    <row r="61" spans="53:74" x14ac:dyDescent="0.25">
      <c r="BA61" s="163" t="s">
        <v>182</v>
      </c>
      <c r="BB61" s="163">
        <v>60</v>
      </c>
      <c r="BC61" s="163" t="s">
        <v>1975</v>
      </c>
      <c r="BD61" s="164" t="s">
        <v>6873</v>
      </c>
      <c r="BE61" s="165" t="s">
        <v>6874</v>
      </c>
      <c r="BF61" s="164" t="s">
        <v>6875</v>
      </c>
      <c r="BG61" s="165" t="s">
        <v>6876</v>
      </c>
      <c r="BH61" s="164" t="s">
        <v>6877</v>
      </c>
      <c r="BI61" s="165" t="s">
        <v>6878</v>
      </c>
      <c r="BJ61" s="164" t="s">
        <v>6879</v>
      </c>
      <c r="BK61" s="165" t="s">
        <v>6880</v>
      </c>
      <c r="BL61" s="157" t="s">
        <v>6881</v>
      </c>
      <c r="BM61" s="157" t="s">
        <v>6882</v>
      </c>
      <c r="BN61" s="166" t="s">
        <v>6883</v>
      </c>
      <c r="BV61" s="160">
        <v>1</v>
      </c>
    </row>
    <row r="62" spans="53:74" x14ac:dyDescent="0.25">
      <c r="BA62" s="163" t="s">
        <v>183</v>
      </c>
      <c r="BB62" s="163">
        <v>61</v>
      </c>
      <c r="BC62" s="163" t="s">
        <v>1976</v>
      </c>
      <c r="BD62" s="164" t="s">
        <v>6884</v>
      </c>
      <c r="BE62" s="165" t="s">
        <v>6885</v>
      </c>
      <c r="BF62" s="164" t="s">
        <v>6886</v>
      </c>
      <c r="BG62" s="165" t="s">
        <v>6887</v>
      </c>
      <c r="BH62" s="164" t="s">
        <v>6888</v>
      </c>
      <c r="BI62" s="165" t="s">
        <v>6889</v>
      </c>
      <c r="BJ62" s="164" t="s">
        <v>6890</v>
      </c>
      <c r="BK62" s="165" t="s">
        <v>6891</v>
      </c>
      <c r="BL62" s="157" t="s">
        <v>6892</v>
      </c>
      <c r="BM62" s="157" t="s">
        <v>6893</v>
      </c>
      <c r="BN62" s="166" t="s">
        <v>6894</v>
      </c>
      <c r="BV62" s="160">
        <v>1</v>
      </c>
    </row>
    <row r="63" spans="53:74" x14ac:dyDescent="0.25">
      <c r="BA63" s="163" t="s">
        <v>186</v>
      </c>
      <c r="BB63" s="163">
        <v>62</v>
      </c>
      <c r="BC63" s="163" t="s">
        <v>1976</v>
      </c>
      <c r="BD63" s="164" t="s">
        <v>6895</v>
      </c>
      <c r="BE63" s="165" t="s">
        <v>6896</v>
      </c>
      <c r="BF63" s="164" t="s">
        <v>6897</v>
      </c>
      <c r="BG63" s="165" t="s">
        <v>6898</v>
      </c>
      <c r="BH63" s="164" t="s">
        <v>6899</v>
      </c>
      <c r="BI63" s="165" t="s">
        <v>6900</v>
      </c>
      <c r="BJ63" s="164" t="s">
        <v>6901</v>
      </c>
      <c r="BK63" s="165" t="s">
        <v>6902</v>
      </c>
      <c r="BL63" s="157" t="s">
        <v>6903</v>
      </c>
      <c r="BM63" s="157" t="s">
        <v>6904</v>
      </c>
      <c r="BN63" s="166" t="s">
        <v>6905</v>
      </c>
      <c r="BV63" s="160">
        <v>1</v>
      </c>
    </row>
    <row r="64" spans="53:74" x14ac:dyDescent="0.25">
      <c r="BA64" s="163" t="s">
        <v>187</v>
      </c>
      <c r="BB64" s="163">
        <v>63</v>
      </c>
      <c r="BC64" s="163" t="s">
        <v>1976</v>
      </c>
      <c r="BD64" s="164" t="s">
        <v>6906</v>
      </c>
      <c r="BE64" s="165" t="s">
        <v>6907</v>
      </c>
      <c r="BF64" s="164" t="s">
        <v>6908</v>
      </c>
      <c r="BG64" s="165" t="s">
        <v>6909</v>
      </c>
      <c r="BH64" s="164" t="s">
        <v>6910</v>
      </c>
      <c r="BI64" s="165" t="s">
        <v>6911</v>
      </c>
      <c r="BJ64" s="164" t="s">
        <v>6912</v>
      </c>
      <c r="BK64" s="165" t="s">
        <v>6913</v>
      </c>
      <c r="BL64" s="157" t="s">
        <v>6914</v>
      </c>
      <c r="BM64" s="157" t="s">
        <v>6915</v>
      </c>
      <c r="BN64" s="166" t="s">
        <v>6916</v>
      </c>
      <c r="BV64" s="160">
        <v>1</v>
      </c>
    </row>
    <row r="65" spans="53:74" x14ac:dyDescent="0.25">
      <c r="BA65" s="163" t="s">
        <v>188</v>
      </c>
      <c r="BB65" s="163">
        <v>64</v>
      </c>
      <c r="BC65" s="163" t="s">
        <v>1976</v>
      </c>
      <c r="BD65" s="164" t="s">
        <v>6917</v>
      </c>
      <c r="BE65" s="165" t="s">
        <v>6918</v>
      </c>
      <c r="BF65" s="164" t="s">
        <v>6919</v>
      </c>
      <c r="BG65" s="165" t="s">
        <v>6920</v>
      </c>
      <c r="BH65" s="164" t="s">
        <v>6921</v>
      </c>
      <c r="BI65" s="165" t="s">
        <v>6922</v>
      </c>
      <c r="BJ65" s="164" t="s">
        <v>6923</v>
      </c>
      <c r="BK65" s="165" t="s">
        <v>6924</v>
      </c>
      <c r="BL65" s="157" t="s">
        <v>6925</v>
      </c>
      <c r="BM65" s="157" t="s">
        <v>6926</v>
      </c>
      <c r="BN65" s="166" t="s">
        <v>6927</v>
      </c>
      <c r="BV65" s="160">
        <v>1</v>
      </c>
    </row>
    <row r="66" spans="53:74" x14ac:dyDescent="0.25">
      <c r="BA66" s="163" t="s">
        <v>189</v>
      </c>
      <c r="BB66" s="163">
        <v>65</v>
      </c>
      <c r="BC66" s="163" t="s">
        <v>1976</v>
      </c>
      <c r="BD66" s="164" t="s">
        <v>6928</v>
      </c>
      <c r="BE66" s="165" t="s">
        <v>6929</v>
      </c>
      <c r="BF66" s="164" t="s">
        <v>6930</v>
      </c>
      <c r="BG66" s="165" t="s">
        <v>6931</v>
      </c>
      <c r="BH66" s="164" t="s">
        <v>6932</v>
      </c>
      <c r="BI66" s="165" t="s">
        <v>6933</v>
      </c>
      <c r="BJ66" s="164" t="s">
        <v>6934</v>
      </c>
      <c r="BK66" s="165" t="s">
        <v>6935</v>
      </c>
      <c r="BL66" s="157" t="s">
        <v>6936</v>
      </c>
      <c r="BM66" s="157" t="s">
        <v>6937</v>
      </c>
      <c r="BN66" s="166" t="s">
        <v>6938</v>
      </c>
      <c r="BV66" s="160">
        <v>1</v>
      </c>
    </row>
    <row r="67" spans="53:74" x14ac:dyDescent="0.25">
      <c r="BA67" s="163" t="s">
        <v>190</v>
      </c>
      <c r="BB67" s="163">
        <v>66</v>
      </c>
      <c r="BC67" s="163" t="s">
        <v>1977</v>
      </c>
      <c r="BD67" s="164" t="s">
        <v>6939</v>
      </c>
      <c r="BE67" s="165" t="s">
        <v>6940</v>
      </c>
      <c r="BF67" s="164" t="s">
        <v>6941</v>
      </c>
      <c r="BG67" s="165" t="s">
        <v>6942</v>
      </c>
      <c r="BH67" s="164" t="s">
        <v>6943</v>
      </c>
      <c r="BI67" s="165" t="s">
        <v>6944</v>
      </c>
      <c r="BJ67" s="164" t="s">
        <v>6945</v>
      </c>
      <c r="BK67" s="165" t="s">
        <v>6946</v>
      </c>
      <c r="BL67" s="157" t="s">
        <v>6947</v>
      </c>
      <c r="BM67" s="157" t="s">
        <v>6948</v>
      </c>
      <c r="BN67" s="166" t="s">
        <v>6949</v>
      </c>
      <c r="BV67" s="160">
        <v>1</v>
      </c>
    </row>
    <row r="68" spans="53:74" x14ac:dyDescent="0.25">
      <c r="BA68" s="163" t="s">
        <v>192</v>
      </c>
      <c r="BB68" s="163">
        <v>67</v>
      </c>
      <c r="BC68" s="163" t="s">
        <v>1977</v>
      </c>
      <c r="BD68" s="164" t="s">
        <v>6950</v>
      </c>
      <c r="BE68" s="165" t="s">
        <v>6951</v>
      </c>
      <c r="BF68" s="164" t="s">
        <v>6952</v>
      </c>
      <c r="BG68" s="165" t="s">
        <v>6953</v>
      </c>
      <c r="BH68" s="164" t="s">
        <v>6954</v>
      </c>
      <c r="BI68" s="165" t="s">
        <v>6955</v>
      </c>
      <c r="BJ68" s="164" t="s">
        <v>6956</v>
      </c>
      <c r="BK68" s="165" t="s">
        <v>6957</v>
      </c>
      <c r="BL68" s="157" t="s">
        <v>6958</v>
      </c>
      <c r="BM68" s="157" t="s">
        <v>6959</v>
      </c>
      <c r="BN68" s="166" t="s">
        <v>6960</v>
      </c>
      <c r="BV68" s="160">
        <v>1</v>
      </c>
    </row>
    <row r="69" spans="53:74" x14ac:dyDescent="0.25">
      <c r="BA69" s="163" t="s">
        <v>193</v>
      </c>
      <c r="BB69" s="163">
        <v>68</v>
      </c>
      <c r="BC69" s="163" t="s">
        <v>1977</v>
      </c>
      <c r="BD69" s="164" t="s">
        <v>6961</v>
      </c>
      <c r="BE69" s="165" t="s">
        <v>6962</v>
      </c>
      <c r="BF69" s="164" t="s">
        <v>6963</v>
      </c>
      <c r="BG69" s="165" t="s">
        <v>6964</v>
      </c>
      <c r="BH69" s="164" t="s">
        <v>6965</v>
      </c>
      <c r="BI69" s="165" t="s">
        <v>6966</v>
      </c>
      <c r="BJ69" s="164" t="s">
        <v>6967</v>
      </c>
      <c r="BK69" s="165" t="s">
        <v>6968</v>
      </c>
      <c r="BL69" s="157" t="s">
        <v>6969</v>
      </c>
      <c r="BM69" s="157" t="s">
        <v>6970</v>
      </c>
      <c r="BN69" s="166" t="s">
        <v>6971</v>
      </c>
      <c r="BV69" s="160">
        <v>1</v>
      </c>
    </row>
    <row r="70" spans="53:74" x14ac:dyDescent="0.25">
      <c r="BA70" s="163" t="s">
        <v>194</v>
      </c>
      <c r="BB70" s="163">
        <v>69</v>
      </c>
      <c r="BC70" s="163" t="s">
        <v>1977</v>
      </c>
      <c r="BD70" s="164" t="s">
        <v>6972</v>
      </c>
      <c r="BE70" s="165" t="s">
        <v>6973</v>
      </c>
      <c r="BF70" s="164" t="s">
        <v>6974</v>
      </c>
      <c r="BG70" s="165" t="s">
        <v>6975</v>
      </c>
      <c r="BH70" s="164" t="s">
        <v>6976</v>
      </c>
      <c r="BI70" s="165" t="s">
        <v>6977</v>
      </c>
      <c r="BJ70" s="164" t="s">
        <v>6978</v>
      </c>
      <c r="BK70" s="165" t="s">
        <v>6979</v>
      </c>
      <c r="BL70" s="157" t="s">
        <v>6980</v>
      </c>
      <c r="BM70" s="157" t="s">
        <v>6981</v>
      </c>
      <c r="BN70" s="166" t="s">
        <v>6982</v>
      </c>
      <c r="BV70" s="160">
        <v>1</v>
      </c>
    </row>
    <row r="71" spans="53:74" x14ac:dyDescent="0.25">
      <c r="BA71" s="163" t="s">
        <v>195</v>
      </c>
      <c r="BB71" s="163">
        <v>70</v>
      </c>
      <c r="BC71" s="163" t="s">
        <v>1977</v>
      </c>
      <c r="BD71" s="164" t="s">
        <v>6983</v>
      </c>
      <c r="BE71" s="165" t="s">
        <v>6984</v>
      </c>
      <c r="BF71" s="164" t="s">
        <v>6985</v>
      </c>
      <c r="BG71" s="165" t="s">
        <v>6986</v>
      </c>
      <c r="BH71" s="164" t="s">
        <v>6987</v>
      </c>
      <c r="BI71" s="165" t="s">
        <v>6988</v>
      </c>
      <c r="BJ71" s="164" t="s">
        <v>6989</v>
      </c>
      <c r="BK71" s="165" t="s">
        <v>6990</v>
      </c>
      <c r="BL71" s="157" t="s">
        <v>6991</v>
      </c>
      <c r="BM71" s="157" t="s">
        <v>6992</v>
      </c>
      <c r="BN71" s="166" t="s">
        <v>6993</v>
      </c>
      <c r="BV71" s="160">
        <v>1</v>
      </c>
    </row>
    <row r="72" spans="53:74" x14ac:dyDescent="0.25">
      <c r="BA72" s="163" t="s">
        <v>196</v>
      </c>
      <c r="BB72" s="163">
        <v>71</v>
      </c>
      <c r="BC72" s="163" t="s">
        <v>1978</v>
      </c>
      <c r="BD72" s="164" t="s">
        <v>6994</v>
      </c>
      <c r="BE72" s="165" t="s">
        <v>6995</v>
      </c>
      <c r="BF72" s="164" t="s">
        <v>6996</v>
      </c>
      <c r="BG72" s="165" t="s">
        <v>6997</v>
      </c>
      <c r="BH72" s="164" t="s">
        <v>6998</v>
      </c>
      <c r="BI72" s="165" t="s">
        <v>6999</v>
      </c>
      <c r="BJ72" s="164" t="s">
        <v>7000</v>
      </c>
      <c r="BK72" s="165" t="s">
        <v>7001</v>
      </c>
      <c r="BL72" s="157" t="s">
        <v>7002</v>
      </c>
      <c r="BM72" s="157" t="s">
        <v>7003</v>
      </c>
      <c r="BN72" s="166" t="s">
        <v>7004</v>
      </c>
      <c r="BV72" s="160">
        <v>1</v>
      </c>
    </row>
    <row r="73" spans="53:74" x14ac:dyDescent="0.25">
      <c r="BA73" s="163" t="s">
        <v>198</v>
      </c>
      <c r="BB73" s="163">
        <v>72</v>
      </c>
      <c r="BC73" s="163" t="s">
        <v>1978</v>
      </c>
      <c r="BD73" s="164" t="s">
        <v>7005</v>
      </c>
      <c r="BE73" s="165" t="s">
        <v>7006</v>
      </c>
      <c r="BF73" s="164" t="s">
        <v>7007</v>
      </c>
      <c r="BG73" s="165" t="s">
        <v>7008</v>
      </c>
      <c r="BH73" s="164" t="s">
        <v>7009</v>
      </c>
      <c r="BI73" s="165" t="s">
        <v>7010</v>
      </c>
      <c r="BJ73" s="164" t="s">
        <v>7011</v>
      </c>
      <c r="BK73" s="165" t="s">
        <v>7012</v>
      </c>
      <c r="BL73" s="157" t="s">
        <v>7013</v>
      </c>
      <c r="BM73" s="157" t="s">
        <v>7014</v>
      </c>
      <c r="BN73" s="166" t="s">
        <v>7015</v>
      </c>
      <c r="BV73" s="160">
        <v>1</v>
      </c>
    </row>
    <row r="74" spans="53:74" x14ac:dyDescent="0.25">
      <c r="BA74" s="163" t="s">
        <v>199</v>
      </c>
      <c r="BB74" s="163">
        <v>73</v>
      </c>
      <c r="BC74" s="163" t="s">
        <v>1978</v>
      </c>
      <c r="BD74" s="164" t="s">
        <v>7016</v>
      </c>
      <c r="BE74" s="165" t="s">
        <v>7017</v>
      </c>
      <c r="BF74" s="164" t="s">
        <v>7018</v>
      </c>
      <c r="BG74" s="165" t="s">
        <v>7019</v>
      </c>
      <c r="BH74" s="164" t="s">
        <v>7020</v>
      </c>
      <c r="BI74" s="165" t="s">
        <v>7021</v>
      </c>
      <c r="BJ74" s="164" t="s">
        <v>7022</v>
      </c>
      <c r="BK74" s="165" t="s">
        <v>7023</v>
      </c>
      <c r="BL74" s="157" t="s">
        <v>7024</v>
      </c>
      <c r="BM74" s="157" t="s">
        <v>7025</v>
      </c>
      <c r="BN74" s="166" t="s">
        <v>7026</v>
      </c>
      <c r="BV74" s="160">
        <v>1</v>
      </c>
    </row>
    <row r="75" spans="53:74" x14ac:dyDescent="0.25">
      <c r="BA75" s="163" t="s">
        <v>200</v>
      </c>
      <c r="BB75" s="163">
        <v>74</v>
      </c>
      <c r="BC75" s="163" t="s">
        <v>1978</v>
      </c>
      <c r="BD75" s="164" t="s">
        <v>7027</v>
      </c>
      <c r="BE75" s="165" t="s">
        <v>7028</v>
      </c>
      <c r="BF75" s="164" t="s">
        <v>7029</v>
      </c>
      <c r="BG75" s="165" t="s">
        <v>7030</v>
      </c>
      <c r="BH75" s="164" t="s">
        <v>7031</v>
      </c>
      <c r="BI75" s="165" t="s">
        <v>7032</v>
      </c>
      <c r="BJ75" s="164" t="s">
        <v>7033</v>
      </c>
      <c r="BK75" s="165" t="s">
        <v>7034</v>
      </c>
      <c r="BL75" s="157" t="s">
        <v>7035</v>
      </c>
      <c r="BM75" s="157" t="s">
        <v>7036</v>
      </c>
      <c r="BN75" s="166" t="s">
        <v>7037</v>
      </c>
      <c r="BV75" s="160">
        <v>1</v>
      </c>
    </row>
    <row r="76" spans="53:74" x14ac:dyDescent="0.25">
      <c r="BA76" s="163" t="s">
        <v>201</v>
      </c>
      <c r="BB76" s="163">
        <v>75</v>
      </c>
      <c r="BC76" s="163" t="s">
        <v>1978</v>
      </c>
      <c r="BD76" s="164" t="s">
        <v>7038</v>
      </c>
      <c r="BE76" s="165" t="s">
        <v>7039</v>
      </c>
      <c r="BF76" s="164" t="s">
        <v>7040</v>
      </c>
      <c r="BG76" s="165" t="s">
        <v>7041</v>
      </c>
      <c r="BH76" s="164" t="s">
        <v>7042</v>
      </c>
      <c r="BI76" s="165" t="s">
        <v>7043</v>
      </c>
      <c r="BJ76" s="164" t="s">
        <v>7044</v>
      </c>
      <c r="BK76" s="165" t="s">
        <v>7045</v>
      </c>
      <c r="BL76" s="157" t="s">
        <v>7046</v>
      </c>
      <c r="BM76" s="157" t="s">
        <v>7047</v>
      </c>
      <c r="BN76" s="166" t="s">
        <v>7048</v>
      </c>
      <c r="BV76" s="160">
        <v>1</v>
      </c>
    </row>
    <row r="77" spans="53:74" x14ac:dyDescent="0.25">
      <c r="BA77" s="163" t="s">
        <v>202</v>
      </c>
      <c r="BB77" s="163">
        <v>76</v>
      </c>
      <c r="BC77" s="163" t="s">
        <v>1979</v>
      </c>
      <c r="BD77" s="164" t="s">
        <v>7049</v>
      </c>
      <c r="BE77" s="165" t="s">
        <v>7050</v>
      </c>
      <c r="BF77" s="164" t="s">
        <v>7051</v>
      </c>
      <c r="BG77" s="165" t="s">
        <v>7052</v>
      </c>
      <c r="BH77" s="164" t="s">
        <v>7053</v>
      </c>
      <c r="BI77" s="165" t="s">
        <v>7054</v>
      </c>
      <c r="BJ77" s="164" t="s">
        <v>7055</v>
      </c>
      <c r="BK77" s="165" t="s">
        <v>7056</v>
      </c>
      <c r="BL77" s="157" t="s">
        <v>7057</v>
      </c>
      <c r="BM77" s="157" t="s">
        <v>7058</v>
      </c>
      <c r="BN77" s="166" t="s">
        <v>7059</v>
      </c>
      <c r="BV77" s="160">
        <v>1</v>
      </c>
    </row>
    <row r="78" spans="53:74" x14ac:dyDescent="0.25">
      <c r="BA78" s="163" t="s">
        <v>205</v>
      </c>
      <c r="BB78" s="163">
        <v>77</v>
      </c>
      <c r="BC78" s="163" t="s">
        <v>1979</v>
      </c>
      <c r="BD78" s="164" t="s">
        <v>7060</v>
      </c>
      <c r="BE78" s="165" t="s">
        <v>7061</v>
      </c>
      <c r="BF78" s="164" t="s">
        <v>7062</v>
      </c>
      <c r="BG78" s="165" t="s">
        <v>7063</v>
      </c>
      <c r="BH78" s="164" t="s">
        <v>7064</v>
      </c>
      <c r="BI78" s="165" t="s">
        <v>7065</v>
      </c>
      <c r="BJ78" s="164" t="s">
        <v>7066</v>
      </c>
      <c r="BK78" s="165" t="s">
        <v>7067</v>
      </c>
      <c r="BL78" s="157" t="s">
        <v>7068</v>
      </c>
      <c r="BM78" s="157" t="s">
        <v>7069</v>
      </c>
      <c r="BN78" s="166" t="s">
        <v>7070</v>
      </c>
      <c r="BV78" s="160">
        <v>1</v>
      </c>
    </row>
    <row r="79" spans="53:74" x14ac:dyDescent="0.25">
      <c r="BA79" s="163" t="s">
        <v>206</v>
      </c>
      <c r="BB79" s="163">
        <v>78</v>
      </c>
      <c r="BC79" s="163" t="s">
        <v>1979</v>
      </c>
      <c r="BD79" s="164" t="s">
        <v>7071</v>
      </c>
      <c r="BE79" s="165" t="s">
        <v>7072</v>
      </c>
      <c r="BF79" s="164" t="s">
        <v>7073</v>
      </c>
      <c r="BG79" s="165" t="s">
        <v>7074</v>
      </c>
      <c r="BH79" s="164" t="s">
        <v>7075</v>
      </c>
      <c r="BI79" s="165" t="s">
        <v>7076</v>
      </c>
      <c r="BJ79" s="164" t="s">
        <v>7077</v>
      </c>
      <c r="BK79" s="165" t="s">
        <v>7078</v>
      </c>
      <c r="BL79" s="157" t="s">
        <v>7079</v>
      </c>
      <c r="BM79" s="157" t="s">
        <v>7080</v>
      </c>
      <c r="BN79" s="166" t="s">
        <v>7081</v>
      </c>
      <c r="BV79" s="160">
        <v>1</v>
      </c>
    </row>
    <row r="80" spans="53:74" x14ac:dyDescent="0.25">
      <c r="BA80" s="163" t="s">
        <v>207</v>
      </c>
      <c r="BB80" s="163">
        <v>79</v>
      </c>
      <c r="BC80" s="163" t="s">
        <v>1979</v>
      </c>
      <c r="BD80" s="164" t="s">
        <v>7082</v>
      </c>
      <c r="BE80" s="165" t="s">
        <v>7083</v>
      </c>
      <c r="BF80" s="164" t="s">
        <v>7084</v>
      </c>
      <c r="BG80" s="165" t="s">
        <v>7085</v>
      </c>
      <c r="BH80" s="164" t="s">
        <v>7086</v>
      </c>
      <c r="BI80" s="165" t="s">
        <v>7087</v>
      </c>
      <c r="BJ80" s="164" t="s">
        <v>7088</v>
      </c>
      <c r="BK80" s="165" t="s">
        <v>7089</v>
      </c>
      <c r="BL80" s="157" t="s">
        <v>7090</v>
      </c>
      <c r="BM80" s="157" t="s">
        <v>7091</v>
      </c>
      <c r="BN80" s="166" t="s">
        <v>7092</v>
      </c>
      <c r="BV80" s="160">
        <v>1</v>
      </c>
    </row>
    <row r="81" spans="53:74" x14ac:dyDescent="0.25">
      <c r="BA81" s="163" t="s">
        <v>208</v>
      </c>
      <c r="BB81" s="163">
        <v>80</v>
      </c>
      <c r="BC81" s="163" t="s">
        <v>1979</v>
      </c>
      <c r="BD81" s="164" t="s">
        <v>7093</v>
      </c>
      <c r="BE81" s="165" t="s">
        <v>7094</v>
      </c>
      <c r="BF81" s="164" t="s">
        <v>7095</v>
      </c>
      <c r="BG81" s="165" t="s">
        <v>7096</v>
      </c>
      <c r="BH81" s="164" t="s">
        <v>7097</v>
      </c>
      <c r="BI81" s="165" t="s">
        <v>7098</v>
      </c>
      <c r="BJ81" s="164" t="s">
        <v>7099</v>
      </c>
      <c r="BK81" s="165" t="s">
        <v>7100</v>
      </c>
      <c r="BL81" s="157" t="s">
        <v>7101</v>
      </c>
      <c r="BM81" s="157" t="s">
        <v>7102</v>
      </c>
      <c r="BN81" s="166" t="s">
        <v>7103</v>
      </c>
      <c r="BV81" s="160">
        <v>1</v>
      </c>
    </row>
    <row r="82" spans="53:74" x14ac:dyDescent="0.25">
      <c r="BA82" s="163" t="s">
        <v>209</v>
      </c>
      <c r="BB82" s="163">
        <v>81</v>
      </c>
      <c r="BC82" s="163" t="s">
        <v>1980</v>
      </c>
      <c r="BD82" s="164" t="s">
        <v>7104</v>
      </c>
      <c r="BE82" s="165" t="s">
        <v>7105</v>
      </c>
      <c r="BF82" s="164" t="s">
        <v>7106</v>
      </c>
      <c r="BG82" s="165" t="s">
        <v>7107</v>
      </c>
      <c r="BH82" s="164" t="s">
        <v>7108</v>
      </c>
      <c r="BI82" s="165" t="s">
        <v>7109</v>
      </c>
      <c r="BJ82" s="164" t="s">
        <v>7110</v>
      </c>
      <c r="BK82" s="165" t="s">
        <v>7111</v>
      </c>
      <c r="BL82" s="157" t="s">
        <v>7112</v>
      </c>
      <c r="BM82" s="157" t="s">
        <v>7113</v>
      </c>
      <c r="BN82" s="166" t="s">
        <v>7114</v>
      </c>
      <c r="BV82" s="160">
        <v>1</v>
      </c>
    </row>
    <row r="83" spans="53:74" x14ac:dyDescent="0.25">
      <c r="BA83" s="163" t="s">
        <v>211</v>
      </c>
      <c r="BB83" s="163">
        <v>82</v>
      </c>
      <c r="BC83" s="163" t="s">
        <v>1980</v>
      </c>
      <c r="BD83" s="164" t="s">
        <v>7115</v>
      </c>
      <c r="BE83" s="165" t="s">
        <v>7116</v>
      </c>
      <c r="BF83" s="164" t="s">
        <v>7117</v>
      </c>
      <c r="BG83" s="165" t="s">
        <v>7118</v>
      </c>
      <c r="BH83" s="164" t="s">
        <v>7119</v>
      </c>
      <c r="BI83" s="165" t="s">
        <v>7120</v>
      </c>
      <c r="BJ83" s="164" t="s">
        <v>7121</v>
      </c>
      <c r="BK83" s="165" t="s">
        <v>7122</v>
      </c>
      <c r="BL83" s="157" t="s">
        <v>7123</v>
      </c>
      <c r="BM83" s="157" t="s">
        <v>7124</v>
      </c>
      <c r="BN83" s="166" t="s">
        <v>7125</v>
      </c>
      <c r="BV83" s="160">
        <v>1</v>
      </c>
    </row>
    <row r="84" spans="53:74" x14ac:dyDescent="0.25">
      <c r="BA84" s="163" t="s">
        <v>212</v>
      </c>
      <c r="BB84" s="163">
        <v>83</v>
      </c>
      <c r="BC84" s="163" t="s">
        <v>1980</v>
      </c>
      <c r="BD84" s="164" t="s">
        <v>7126</v>
      </c>
      <c r="BE84" s="165" t="s">
        <v>7127</v>
      </c>
      <c r="BF84" s="164" t="s">
        <v>7128</v>
      </c>
      <c r="BG84" s="165" t="s">
        <v>7129</v>
      </c>
      <c r="BH84" s="164" t="s">
        <v>7130</v>
      </c>
      <c r="BI84" s="165" t="s">
        <v>7131</v>
      </c>
      <c r="BJ84" s="164" t="s">
        <v>7132</v>
      </c>
      <c r="BK84" s="165" t="s">
        <v>7133</v>
      </c>
      <c r="BL84" s="157" t="s">
        <v>7134</v>
      </c>
      <c r="BM84" s="157" t="s">
        <v>7135</v>
      </c>
      <c r="BN84" s="166" t="s">
        <v>7136</v>
      </c>
      <c r="BV84" s="160">
        <v>1</v>
      </c>
    </row>
    <row r="85" spans="53:74" x14ac:dyDescent="0.25">
      <c r="BA85" s="163" t="s">
        <v>213</v>
      </c>
      <c r="BB85" s="163">
        <v>84</v>
      </c>
      <c r="BC85" s="163" t="s">
        <v>1980</v>
      </c>
      <c r="BD85" s="164" t="s">
        <v>7137</v>
      </c>
      <c r="BE85" s="165" t="s">
        <v>7138</v>
      </c>
      <c r="BF85" s="164" t="s">
        <v>7139</v>
      </c>
      <c r="BG85" s="165" t="s">
        <v>7140</v>
      </c>
      <c r="BH85" s="164" t="s">
        <v>7141</v>
      </c>
      <c r="BI85" s="165" t="s">
        <v>7142</v>
      </c>
      <c r="BJ85" s="164" t="s">
        <v>7143</v>
      </c>
      <c r="BK85" s="165" t="s">
        <v>7144</v>
      </c>
      <c r="BL85" s="157" t="s">
        <v>7145</v>
      </c>
      <c r="BM85" s="157" t="s">
        <v>7146</v>
      </c>
      <c r="BN85" s="166" t="s">
        <v>7147</v>
      </c>
      <c r="BV85" s="160">
        <v>1</v>
      </c>
    </row>
    <row r="86" spans="53:74" x14ac:dyDescent="0.25">
      <c r="BA86" s="163" t="s">
        <v>214</v>
      </c>
      <c r="BB86" s="163">
        <v>85</v>
      </c>
      <c r="BC86" s="163" t="s">
        <v>1980</v>
      </c>
      <c r="BD86" s="164" t="s">
        <v>7148</v>
      </c>
      <c r="BE86" s="165" t="s">
        <v>7149</v>
      </c>
      <c r="BF86" s="164" t="s">
        <v>7150</v>
      </c>
      <c r="BG86" s="165" t="s">
        <v>7151</v>
      </c>
      <c r="BH86" s="164" t="s">
        <v>7152</v>
      </c>
      <c r="BI86" s="165" t="s">
        <v>7153</v>
      </c>
      <c r="BJ86" s="164" t="s">
        <v>7154</v>
      </c>
      <c r="BK86" s="165" t="s">
        <v>7155</v>
      </c>
      <c r="BL86" s="157" t="s">
        <v>7156</v>
      </c>
      <c r="BM86" s="157" t="s">
        <v>7157</v>
      </c>
      <c r="BN86" s="166" t="s">
        <v>7158</v>
      </c>
      <c r="BV86" s="160">
        <v>1</v>
      </c>
    </row>
    <row r="87" spans="53:74" x14ac:dyDescent="0.25">
      <c r="BA87" s="163" t="s">
        <v>215</v>
      </c>
      <c r="BB87" s="163">
        <v>86</v>
      </c>
      <c r="BC87" s="163" t="s">
        <v>1981</v>
      </c>
      <c r="BD87" s="164" t="s">
        <v>7159</v>
      </c>
      <c r="BE87" s="165" t="s">
        <v>7160</v>
      </c>
      <c r="BF87" s="164" t="s">
        <v>7161</v>
      </c>
      <c r="BG87" s="165" t="s">
        <v>7162</v>
      </c>
      <c r="BH87" s="164" t="s">
        <v>7163</v>
      </c>
      <c r="BI87" s="165" t="s">
        <v>7164</v>
      </c>
      <c r="BJ87" s="164" t="s">
        <v>7165</v>
      </c>
      <c r="BK87" s="165" t="s">
        <v>7166</v>
      </c>
      <c r="BL87" s="157" t="s">
        <v>7167</v>
      </c>
      <c r="BM87" s="157" t="s">
        <v>7168</v>
      </c>
      <c r="BN87" s="166" t="s">
        <v>7169</v>
      </c>
      <c r="BV87" s="160">
        <v>1</v>
      </c>
    </row>
    <row r="88" spans="53:74" x14ac:dyDescent="0.25">
      <c r="BA88" s="163" t="s">
        <v>217</v>
      </c>
      <c r="BB88" s="163">
        <v>87</v>
      </c>
      <c r="BC88" s="163" t="s">
        <v>1981</v>
      </c>
      <c r="BD88" s="164" t="s">
        <v>7170</v>
      </c>
      <c r="BE88" s="165" t="s">
        <v>7171</v>
      </c>
      <c r="BF88" s="164" t="s">
        <v>7172</v>
      </c>
      <c r="BG88" s="165" t="s">
        <v>7173</v>
      </c>
      <c r="BH88" s="164" t="s">
        <v>7174</v>
      </c>
      <c r="BI88" s="165" t="s">
        <v>7175</v>
      </c>
      <c r="BJ88" s="164" t="s">
        <v>7176</v>
      </c>
      <c r="BK88" s="165" t="s">
        <v>7177</v>
      </c>
      <c r="BL88" s="157" t="s">
        <v>7178</v>
      </c>
      <c r="BM88" s="157" t="s">
        <v>7179</v>
      </c>
      <c r="BN88" s="166" t="s">
        <v>7180</v>
      </c>
      <c r="BV88" s="160">
        <v>1</v>
      </c>
    </row>
    <row r="89" spans="53:74" x14ac:dyDescent="0.25">
      <c r="BA89" s="163" t="s">
        <v>218</v>
      </c>
      <c r="BB89" s="163">
        <v>88</v>
      </c>
      <c r="BC89" s="163" t="s">
        <v>1981</v>
      </c>
      <c r="BD89" s="164" t="s">
        <v>7181</v>
      </c>
      <c r="BE89" s="165" t="s">
        <v>7182</v>
      </c>
      <c r="BF89" s="164" t="s">
        <v>7183</v>
      </c>
      <c r="BG89" s="165" t="s">
        <v>7184</v>
      </c>
      <c r="BH89" s="164" t="s">
        <v>7185</v>
      </c>
      <c r="BI89" s="165" t="s">
        <v>7186</v>
      </c>
      <c r="BJ89" s="164" t="s">
        <v>7187</v>
      </c>
      <c r="BK89" s="165" t="s">
        <v>7188</v>
      </c>
      <c r="BL89" s="157" t="s">
        <v>7189</v>
      </c>
      <c r="BM89" s="157" t="s">
        <v>7190</v>
      </c>
      <c r="BN89" s="166" t="s">
        <v>7191</v>
      </c>
      <c r="BV89" s="160">
        <v>1</v>
      </c>
    </row>
    <row r="90" spans="53:74" x14ac:dyDescent="0.25">
      <c r="BA90" s="163" t="s">
        <v>219</v>
      </c>
      <c r="BB90" s="163">
        <v>89</v>
      </c>
      <c r="BC90" s="163" t="s">
        <v>1981</v>
      </c>
      <c r="BD90" s="164" t="s">
        <v>7192</v>
      </c>
      <c r="BE90" s="165" t="s">
        <v>7193</v>
      </c>
      <c r="BF90" s="164" t="s">
        <v>7194</v>
      </c>
      <c r="BG90" s="165" t="s">
        <v>7195</v>
      </c>
      <c r="BH90" s="164" t="s">
        <v>7196</v>
      </c>
      <c r="BI90" s="165" t="s">
        <v>7197</v>
      </c>
      <c r="BJ90" s="164" t="s">
        <v>7198</v>
      </c>
      <c r="BK90" s="165" t="s">
        <v>7199</v>
      </c>
      <c r="BL90" s="157" t="s">
        <v>7200</v>
      </c>
      <c r="BM90" s="157" t="s">
        <v>7201</v>
      </c>
      <c r="BN90" s="166" t="s">
        <v>7202</v>
      </c>
      <c r="BV90" s="160">
        <v>1</v>
      </c>
    </row>
    <row r="91" spans="53:74" x14ac:dyDescent="0.25">
      <c r="BA91" s="163" t="s">
        <v>220</v>
      </c>
      <c r="BB91" s="163">
        <v>90</v>
      </c>
      <c r="BC91" s="163" t="s">
        <v>1981</v>
      </c>
      <c r="BD91" s="164" t="s">
        <v>7203</v>
      </c>
      <c r="BE91" s="165" t="s">
        <v>7204</v>
      </c>
      <c r="BF91" s="164" t="s">
        <v>7205</v>
      </c>
      <c r="BG91" s="165" t="s">
        <v>7206</v>
      </c>
      <c r="BH91" s="164" t="s">
        <v>7207</v>
      </c>
      <c r="BI91" s="165" t="s">
        <v>7208</v>
      </c>
      <c r="BJ91" s="164" t="s">
        <v>7209</v>
      </c>
      <c r="BK91" s="165" t="s">
        <v>7210</v>
      </c>
      <c r="BL91" s="157" t="s">
        <v>7211</v>
      </c>
      <c r="BM91" s="157" t="s">
        <v>7212</v>
      </c>
      <c r="BN91" s="166" t="s">
        <v>7213</v>
      </c>
      <c r="BV91" s="160">
        <v>1</v>
      </c>
    </row>
    <row r="92" spans="53:74" x14ac:dyDescent="0.25">
      <c r="BA92" s="163" t="s">
        <v>221</v>
      </c>
      <c r="BB92" s="163">
        <v>91</v>
      </c>
      <c r="BC92" s="163" t="s">
        <v>1982</v>
      </c>
      <c r="BD92" s="164" t="s">
        <v>7214</v>
      </c>
      <c r="BE92" s="165" t="s">
        <v>7215</v>
      </c>
      <c r="BF92" s="164" t="s">
        <v>7216</v>
      </c>
      <c r="BG92" s="165" t="s">
        <v>7217</v>
      </c>
      <c r="BH92" s="164" t="s">
        <v>7218</v>
      </c>
      <c r="BI92" s="165" t="s">
        <v>7219</v>
      </c>
      <c r="BJ92" s="164" t="s">
        <v>7220</v>
      </c>
      <c r="BK92" s="165" t="s">
        <v>7221</v>
      </c>
      <c r="BL92" s="157" t="s">
        <v>7222</v>
      </c>
      <c r="BM92" s="157" t="s">
        <v>7223</v>
      </c>
      <c r="BN92" s="166" t="s">
        <v>7224</v>
      </c>
      <c r="BV92" s="160">
        <v>1</v>
      </c>
    </row>
    <row r="93" spans="53:74" x14ac:dyDescent="0.25">
      <c r="BA93" s="163" t="s">
        <v>223</v>
      </c>
      <c r="BB93" s="163">
        <v>92</v>
      </c>
      <c r="BC93" s="163" t="s">
        <v>1982</v>
      </c>
      <c r="BD93" s="164" t="s">
        <v>7225</v>
      </c>
      <c r="BE93" s="165" t="s">
        <v>7226</v>
      </c>
      <c r="BF93" s="164" t="s">
        <v>7227</v>
      </c>
      <c r="BG93" s="165" t="s">
        <v>7228</v>
      </c>
      <c r="BH93" s="164" t="s">
        <v>7229</v>
      </c>
      <c r="BI93" s="165" t="s">
        <v>7230</v>
      </c>
      <c r="BJ93" s="164" t="s">
        <v>7231</v>
      </c>
      <c r="BK93" s="165" t="s">
        <v>7232</v>
      </c>
      <c r="BL93" s="157" t="s">
        <v>7233</v>
      </c>
      <c r="BM93" s="157" t="s">
        <v>7234</v>
      </c>
      <c r="BN93" s="166" t="s">
        <v>7235</v>
      </c>
      <c r="BV93" s="160">
        <v>1</v>
      </c>
    </row>
    <row r="94" spans="53:74" x14ac:dyDescent="0.25">
      <c r="BA94" s="163" t="s">
        <v>224</v>
      </c>
      <c r="BB94" s="163">
        <v>93</v>
      </c>
      <c r="BC94" s="163" t="s">
        <v>1982</v>
      </c>
      <c r="BD94" s="164" t="s">
        <v>7236</v>
      </c>
      <c r="BE94" s="165" t="s">
        <v>7237</v>
      </c>
      <c r="BF94" s="164" t="s">
        <v>7238</v>
      </c>
      <c r="BG94" s="165" t="s">
        <v>7239</v>
      </c>
      <c r="BH94" s="164" t="s">
        <v>7240</v>
      </c>
      <c r="BI94" s="165" t="s">
        <v>7241</v>
      </c>
      <c r="BJ94" s="164" t="s">
        <v>7242</v>
      </c>
      <c r="BK94" s="165" t="s">
        <v>7243</v>
      </c>
      <c r="BL94" s="157" t="s">
        <v>7244</v>
      </c>
      <c r="BM94" s="157" t="s">
        <v>7245</v>
      </c>
      <c r="BN94" s="166" t="s">
        <v>7246</v>
      </c>
      <c r="BV94" s="160">
        <v>1</v>
      </c>
    </row>
    <row r="95" spans="53:74" x14ac:dyDescent="0.25">
      <c r="BA95" s="163" t="s">
        <v>225</v>
      </c>
      <c r="BB95" s="163">
        <v>94</v>
      </c>
      <c r="BC95" s="163" t="s">
        <v>1982</v>
      </c>
      <c r="BD95" s="164" t="s">
        <v>7247</v>
      </c>
      <c r="BE95" s="165" t="s">
        <v>7248</v>
      </c>
      <c r="BF95" s="164" t="s">
        <v>7249</v>
      </c>
      <c r="BG95" s="165" t="s">
        <v>7250</v>
      </c>
      <c r="BH95" s="164" t="s">
        <v>7251</v>
      </c>
      <c r="BI95" s="165" t="s">
        <v>7252</v>
      </c>
      <c r="BJ95" s="164" t="s">
        <v>7253</v>
      </c>
      <c r="BK95" s="165" t="s">
        <v>7254</v>
      </c>
      <c r="BL95" s="157" t="s">
        <v>7255</v>
      </c>
      <c r="BM95" s="157" t="s">
        <v>7256</v>
      </c>
      <c r="BN95" s="166" t="s">
        <v>7257</v>
      </c>
      <c r="BV95" s="160">
        <v>1</v>
      </c>
    </row>
    <row r="96" spans="53:74" x14ac:dyDescent="0.25">
      <c r="BA96" s="163" t="s">
        <v>226</v>
      </c>
      <c r="BB96" s="163">
        <v>95</v>
      </c>
      <c r="BC96" s="163" t="s">
        <v>1982</v>
      </c>
      <c r="BD96" s="164" t="s">
        <v>7258</v>
      </c>
      <c r="BE96" s="165" t="s">
        <v>7259</v>
      </c>
      <c r="BF96" s="164" t="s">
        <v>7260</v>
      </c>
      <c r="BG96" s="165" t="s">
        <v>7261</v>
      </c>
      <c r="BH96" s="164" t="s">
        <v>7262</v>
      </c>
      <c r="BI96" s="165" t="s">
        <v>7263</v>
      </c>
      <c r="BJ96" s="164" t="s">
        <v>7264</v>
      </c>
      <c r="BK96" s="165" t="s">
        <v>7265</v>
      </c>
      <c r="BL96" s="157" t="s">
        <v>7266</v>
      </c>
      <c r="BM96" s="157" t="s">
        <v>7267</v>
      </c>
      <c r="BN96" s="166" t="s">
        <v>7268</v>
      </c>
      <c r="BV96" s="160">
        <v>1</v>
      </c>
    </row>
    <row r="97" spans="53:74" x14ac:dyDescent="0.25">
      <c r="BA97" s="163" t="s">
        <v>227</v>
      </c>
      <c r="BB97" s="163">
        <v>96</v>
      </c>
      <c r="BC97" s="163" t="s">
        <v>1983</v>
      </c>
      <c r="BD97" s="164" t="s">
        <v>7269</v>
      </c>
      <c r="BE97" s="165" t="s">
        <v>7270</v>
      </c>
      <c r="BF97" s="164" t="s">
        <v>7271</v>
      </c>
      <c r="BG97" s="165" t="s">
        <v>7272</v>
      </c>
      <c r="BH97" s="164" t="s">
        <v>7273</v>
      </c>
      <c r="BI97" s="165" t="s">
        <v>7274</v>
      </c>
      <c r="BJ97" s="164" t="s">
        <v>7275</v>
      </c>
      <c r="BK97" s="165" t="s">
        <v>7276</v>
      </c>
      <c r="BL97" s="157" t="s">
        <v>7277</v>
      </c>
      <c r="BM97" s="157" t="s">
        <v>7278</v>
      </c>
      <c r="BN97" s="166" t="s">
        <v>7279</v>
      </c>
      <c r="BV97" s="160">
        <v>1</v>
      </c>
    </row>
    <row r="98" spans="53:74" x14ac:dyDescent="0.25">
      <c r="BA98" s="163" t="s">
        <v>229</v>
      </c>
      <c r="BB98" s="163">
        <v>97</v>
      </c>
      <c r="BC98" s="163" t="s">
        <v>1983</v>
      </c>
      <c r="BD98" s="164" t="s">
        <v>7280</v>
      </c>
      <c r="BE98" s="165" t="s">
        <v>7281</v>
      </c>
      <c r="BF98" s="164" t="s">
        <v>7282</v>
      </c>
      <c r="BG98" s="165" t="s">
        <v>7283</v>
      </c>
      <c r="BH98" s="164" t="s">
        <v>7284</v>
      </c>
      <c r="BI98" s="165" t="s">
        <v>7285</v>
      </c>
      <c r="BJ98" s="164" t="s">
        <v>7286</v>
      </c>
      <c r="BK98" s="165" t="s">
        <v>7287</v>
      </c>
      <c r="BL98" s="157" t="s">
        <v>7288</v>
      </c>
      <c r="BM98" s="157" t="s">
        <v>7289</v>
      </c>
      <c r="BN98" s="166" t="s">
        <v>7290</v>
      </c>
      <c r="BV98" s="160">
        <v>1</v>
      </c>
    </row>
    <row r="99" spans="53:74" x14ac:dyDescent="0.25">
      <c r="BA99" s="163" t="s">
        <v>230</v>
      </c>
      <c r="BB99" s="163">
        <v>98</v>
      </c>
      <c r="BC99" s="163" t="s">
        <v>1983</v>
      </c>
      <c r="BD99" s="164" t="s">
        <v>7291</v>
      </c>
      <c r="BE99" s="165" t="s">
        <v>7292</v>
      </c>
      <c r="BF99" s="164" t="s">
        <v>7293</v>
      </c>
      <c r="BG99" s="165" t="s">
        <v>7294</v>
      </c>
      <c r="BH99" s="164" t="s">
        <v>7295</v>
      </c>
      <c r="BI99" s="165" t="s">
        <v>7296</v>
      </c>
      <c r="BJ99" s="164" t="s">
        <v>7297</v>
      </c>
      <c r="BK99" s="165" t="s">
        <v>7298</v>
      </c>
      <c r="BL99" s="157" t="s">
        <v>7299</v>
      </c>
      <c r="BM99" s="157" t="s">
        <v>7300</v>
      </c>
      <c r="BN99" s="166" t="s">
        <v>7301</v>
      </c>
      <c r="BV99" s="160">
        <v>1</v>
      </c>
    </row>
    <row r="100" spans="53:74" x14ac:dyDescent="0.25">
      <c r="BA100" s="163" t="s">
        <v>231</v>
      </c>
      <c r="BB100" s="163">
        <v>99</v>
      </c>
      <c r="BC100" s="163" t="s">
        <v>1983</v>
      </c>
      <c r="BD100" s="164" t="s">
        <v>7302</v>
      </c>
      <c r="BE100" s="165" t="s">
        <v>7303</v>
      </c>
      <c r="BF100" s="164" t="s">
        <v>7304</v>
      </c>
      <c r="BG100" s="165" t="s">
        <v>7305</v>
      </c>
      <c r="BH100" s="164" t="s">
        <v>7306</v>
      </c>
      <c r="BI100" s="165" t="s">
        <v>7307</v>
      </c>
      <c r="BJ100" s="164" t="s">
        <v>7308</v>
      </c>
      <c r="BK100" s="165" t="s">
        <v>7309</v>
      </c>
      <c r="BL100" s="157" t="s">
        <v>7310</v>
      </c>
      <c r="BM100" s="157" t="s">
        <v>7311</v>
      </c>
      <c r="BN100" s="166" t="s">
        <v>7312</v>
      </c>
      <c r="BV100" s="160">
        <v>1</v>
      </c>
    </row>
    <row r="101" spans="53:74" x14ac:dyDescent="0.25">
      <c r="BA101" s="163" t="s">
        <v>232</v>
      </c>
      <c r="BB101" s="163">
        <v>100</v>
      </c>
      <c r="BC101" s="163" t="s">
        <v>1983</v>
      </c>
      <c r="BD101" s="164" t="s">
        <v>7313</v>
      </c>
      <c r="BE101" s="165" t="s">
        <v>7314</v>
      </c>
      <c r="BF101" s="164" t="s">
        <v>7315</v>
      </c>
      <c r="BG101" s="165" t="s">
        <v>7316</v>
      </c>
      <c r="BH101" s="164" t="s">
        <v>7317</v>
      </c>
      <c r="BI101" s="165" t="s">
        <v>7318</v>
      </c>
      <c r="BJ101" s="164" t="s">
        <v>7319</v>
      </c>
      <c r="BK101" s="165" t="s">
        <v>7320</v>
      </c>
      <c r="BL101" s="157" t="s">
        <v>7321</v>
      </c>
      <c r="BM101" s="157" t="s">
        <v>7322</v>
      </c>
      <c r="BN101" s="166" t="s">
        <v>7323</v>
      </c>
      <c r="BV101" s="160">
        <v>1</v>
      </c>
    </row>
    <row r="102" spans="53:74" x14ac:dyDescent="0.25">
      <c r="BV102" s="160">
        <v>1</v>
      </c>
    </row>
    <row r="103" spans="53:74" x14ac:dyDescent="0.25">
      <c r="BV103" s="160">
        <v>1</v>
      </c>
    </row>
    <row r="104" spans="53:74" x14ac:dyDescent="0.25">
      <c r="BV104" s="160">
        <v>1</v>
      </c>
    </row>
    <row r="105" spans="53:74" x14ac:dyDescent="0.25">
      <c r="BA105" s="158" t="s">
        <v>93</v>
      </c>
      <c r="BB105" s="158" t="s">
        <v>233</v>
      </c>
      <c r="BC105" s="158" t="s">
        <v>234</v>
      </c>
      <c r="BD105" s="158" t="s">
        <v>235</v>
      </c>
      <c r="BE105" s="158" t="s">
        <v>236</v>
      </c>
      <c r="BF105" s="158" t="s">
        <v>237</v>
      </c>
      <c r="BG105" s="158" t="s">
        <v>238</v>
      </c>
      <c r="BH105" s="158" t="s">
        <v>239</v>
      </c>
      <c r="BI105" s="158" t="s">
        <v>240</v>
      </c>
      <c r="BJ105" s="158" t="s">
        <v>241</v>
      </c>
      <c r="BK105" s="158" t="s">
        <v>242</v>
      </c>
      <c r="BL105" s="158" t="s">
        <v>243</v>
      </c>
      <c r="BM105" s="158" t="s">
        <v>244</v>
      </c>
      <c r="BN105" s="159" t="s">
        <v>245</v>
      </c>
      <c r="BO105" s="158" t="s">
        <v>246</v>
      </c>
      <c r="BP105" s="158" t="s">
        <v>247</v>
      </c>
      <c r="BQ105" s="158" t="s">
        <v>248</v>
      </c>
      <c r="BV105" s="160">
        <v>1</v>
      </c>
    </row>
    <row r="106" spans="53:74" x14ac:dyDescent="0.25">
      <c r="BA106" s="163" t="s">
        <v>106</v>
      </c>
      <c r="BB106" s="163" t="s">
        <v>263</v>
      </c>
      <c r="BC106" s="163" t="s">
        <v>8611</v>
      </c>
      <c r="BD106" s="163" t="s">
        <v>265</v>
      </c>
      <c r="BE106" s="163" t="s">
        <v>266</v>
      </c>
      <c r="BF106" s="163">
        <v>1</v>
      </c>
      <c r="BG106" s="173">
        <v>4</v>
      </c>
      <c r="BH106" s="174">
        <v>0</v>
      </c>
      <c r="BI106" s="164" t="s">
        <v>8611</v>
      </c>
      <c r="BJ106" s="174"/>
      <c r="BK106" s="164" t="s">
        <v>8612</v>
      </c>
      <c r="BL106" s="174"/>
      <c r="BM106" s="157" t="s">
        <v>8611</v>
      </c>
      <c r="BN106" s="166" t="s">
        <v>8613</v>
      </c>
      <c r="BO106" s="157" t="s">
        <v>8614</v>
      </c>
      <c r="BP106" s="157" t="s">
        <v>8615</v>
      </c>
      <c r="BQ106" s="157" t="s">
        <v>8616</v>
      </c>
      <c r="BV106" s="160">
        <v>1</v>
      </c>
    </row>
    <row r="107" spans="53:74" x14ac:dyDescent="0.25">
      <c r="BA107" s="163" t="s">
        <v>106</v>
      </c>
      <c r="BB107" s="163" t="s">
        <v>272</v>
      </c>
      <c r="BC107" s="163" t="s">
        <v>8617</v>
      </c>
      <c r="BD107" s="163" t="s">
        <v>265</v>
      </c>
      <c r="BE107" s="163" t="s">
        <v>266</v>
      </c>
      <c r="BF107" s="163">
        <v>2</v>
      </c>
      <c r="BG107" s="173">
        <v>4</v>
      </c>
      <c r="BH107" s="174">
        <v>0</v>
      </c>
      <c r="BI107" s="164" t="s">
        <v>8617</v>
      </c>
      <c r="BJ107" s="174"/>
      <c r="BK107" s="164" t="s">
        <v>8618</v>
      </c>
      <c r="BL107" s="174"/>
      <c r="BM107" s="157" t="s">
        <v>8617</v>
      </c>
      <c r="BN107" s="166" t="s">
        <v>8619</v>
      </c>
      <c r="BO107" s="157" t="s">
        <v>8620</v>
      </c>
      <c r="BP107" s="157" t="s">
        <v>8621</v>
      </c>
      <c r="BQ107" s="157" t="s">
        <v>8622</v>
      </c>
      <c r="BV107" s="160">
        <v>1</v>
      </c>
    </row>
    <row r="108" spans="53:74" x14ac:dyDescent="0.25">
      <c r="BA108" s="163" t="s">
        <v>106</v>
      </c>
      <c r="BB108" s="163" t="s">
        <v>279</v>
      </c>
      <c r="BC108" s="163" t="s">
        <v>8623</v>
      </c>
      <c r="BD108" s="163" t="s">
        <v>265</v>
      </c>
      <c r="BE108" s="163" t="s">
        <v>266</v>
      </c>
      <c r="BF108" s="163">
        <v>3</v>
      </c>
      <c r="BG108" s="173">
        <v>4</v>
      </c>
      <c r="BH108" s="174">
        <v>0</v>
      </c>
      <c r="BI108" s="164" t="s">
        <v>8623</v>
      </c>
      <c r="BJ108" s="174"/>
      <c r="BK108" s="164" t="s">
        <v>8624</v>
      </c>
      <c r="BL108" s="174"/>
      <c r="BM108" s="157" t="s">
        <v>8623</v>
      </c>
      <c r="BN108" s="166" t="s">
        <v>8625</v>
      </c>
      <c r="BO108" s="157" t="s">
        <v>8626</v>
      </c>
      <c r="BP108" s="157" t="s">
        <v>8627</v>
      </c>
      <c r="BQ108" s="157" t="s">
        <v>8628</v>
      </c>
      <c r="BV108" s="160">
        <v>1</v>
      </c>
    </row>
    <row r="109" spans="53:74" x14ac:dyDescent="0.25">
      <c r="BA109" s="163" t="s">
        <v>106</v>
      </c>
      <c r="BB109" s="163" t="s">
        <v>286</v>
      </c>
      <c r="BC109" s="163" t="s">
        <v>8629</v>
      </c>
      <c r="BD109" s="163" t="s">
        <v>265</v>
      </c>
      <c r="BE109" s="163" t="s">
        <v>266</v>
      </c>
      <c r="BF109" s="163">
        <v>4</v>
      </c>
      <c r="BG109" s="173">
        <v>4</v>
      </c>
      <c r="BH109" s="174">
        <v>0</v>
      </c>
      <c r="BI109" s="164" t="s">
        <v>8629</v>
      </c>
      <c r="BJ109" s="174"/>
      <c r="BK109" s="164" t="s">
        <v>8630</v>
      </c>
      <c r="BL109" s="174"/>
      <c r="BM109" s="157" t="s">
        <v>8629</v>
      </c>
      <c r="BN109" s="166" t="s">
        <v>8631</v>
      </c>
      <c r="BO109" s="157" t="s">
        <v>8632</v>
      </c>
      <c r="BP109" s="157" t="s">
        <v>8633</v>
      </c>
      <c r="BQ109" s="157" t="s">
        <v>8634</v>
      </c>
      <c r="BV109" s="160">
        <v>1</v>
      </c>
    </row>
    <row r="110" spans="53:74" x14ac:dyDescent="0.25">
      <c r="BA110" s="163" t="s">
        <v>106</v>
      </c>
      <c r="BB110" s="163" t="s">
        <v>293</v>
      </c>
      <c r="BC110" s="163" t="s">
        <v>8635</v>
      </c>
      <c r="BD110" s="163" t="s">
        <v>265</v>
      </c>
      <c r="BE110" s="163" t="s">
        <v>266</v>
      </c>
      <c r="BF110" s="163">
        <v>5</v>
      </c>
      <c r="BG110" s="173">
        <v>4</v>
      </c>
      <c r="BH110" s="174">
        <v>0</v>
      </c>
      <c r="BI110" s="164" t="s">
        <v>8635</v>
      </c>
      <c r="BJ110" s="174"/>
      <c r="BK110" s="164" t="s">
        <v>8636</v>
      </c>
      <c r="BL110" s="174"/>
      <c r="BM110" s="157" t="s">
        <v>8635</v>
      </c>
      <c r="BN110" s="166" t="s">
        <v>8637</v>
      </c>
      <c r="BO110" s="157" t="s">
        <v>8632</v>
      </c>
      <c r="BP110" s="157" t="s">
        <v>8638</v>
      </c>
      <c r="BQ110" s="157" t="s">
        <v>8639</v>
      </c>
      <c r="BV110" s="160">
        <v>1</v>
      </c>
    </row>
    <row r="111" spans="53:74" x14ac:dyDescent="0.25">
      <c r="BA111" s="163" t="s">
        <v>106</v>
      </c>
      <c r="BB111" s="163" t="s">
        <v>299</v>
      </c>
      <c r="BC111" s="163" t="s">
        <v>8640</v>
      </c>
      <c r="BD111" s="163" t="s">
        <v>301</v>
      </c>
      <c r="BE111" s="163" t="s">
        <v>266</v>
      </c>
      <c r="BF111" s="163">
        <v>1</v>
      </c>
      <c r="BG111" s="173">
        <v>0</v>
      </c>
      <c r="BH111" s="174">
        <v>4</v>
      </c>
      <c r="BI111" s="164"/>
      <c r="BJ111" s="174" t="s">
        <v>8640</v>
      </c>
      <c r="BK111" s="164"/>
      <c r="BL111" s="174" t="s">
        <v>8641</v>
      </c>
      <c r="BM111" s="157" t="s">
        <v>8640</v>
      </c>
      <c r="BN111" s="166" t="s">
        <v>8613</v>
      </c>
      <c r="BO111" s="157" t="s">
        <v>8642</v>
      </c>
      <c r="BP111" s="157" t="s">
        <v>8611</v>
      </c>
      <c r="BV111" s="160">
        <v>1</v>
      </c>
    </row>
    <row r="112" spans="53:74" x14ac:dyDescent="0.25">
      <c r="BA112" s="163" t="s">
        <v>106</v>
      </c>
      <c r="BB112" s="163" t="s">
        <v>306</v>
      </c>
      <c r="BC112" s="163" t="s">
        <v>8643</v>
      </c>
      <c r="BD112" s="163" t="s">
        <v>301</v>
      </c>
      <c r="BE112" s="163" t="s">
        <v>266</v>
      </c>
      <c r="BF112" s="163">
        <v>2</v>
      </c>
      <c r="BG112" s="173">
        <v>0</v>
      </c>
      <c r="BH112" s="174">
        <v>4</v>
      </c>
      <c r="BI112" s="164"/>
      <c r="BJ112" s="174" t="s">
        <v>8643</v>
      </c>
      <c r="BK112" s="164"/>
      <c r="BL112" s="174" t="s">
        <v>8644</v>
      </c>
      <c r="BM112" s="157" t="s">
        <v>8643</v>
      </c>
      <c r="BN112" s="166" t="s">
        <v>8645</v>
      </c>
      <c r="BO112" s="157" t="s">
        <v>8646</v>
      </c>
      <c r="BP112" s="157" t="s">
        <v>8647</v>
      </c>
      <c r="BQ112" s="157" t="s">
        <v>8648</v>
      </c>
      <c r="BV112" s="160">
        <v>1</v>
      </c>
    </row>
    <row r="113" spans="53:74" x14ac:dyDescent="0.25">
      <c r="BA113" s="163" t="s">
        <v>106</v>
      </c>
      <c r="BB113" s="163" t="s">
        <v>311</v>
      </c>
      <c r="BC113" s="163" t="s">
        <v>8649</v>
      </c>
      <c r="BD113" s="163" t="s">
        <v>301</v>
      </c>
      <c r="BE113" s="163" t="s">
        <v>266</v>
      </c>
      <c r="BF113" s="163">
        <v>3</v>
      </c>
      <c r="BG113" s="173">
        <v>0</v>
      </c>
      <c r="BH113" s="174">
        <v>4</v>
      </c>
      <c r="BI113" s="164"/>
      <c r="BJ113" s="174" t="s">
        <v>8649</v>
      </c>
      <c r="BK113" s="164"/>
      <c r="BL113" s="174" t="s">
        <v>8650</v>
      </c>
      <c r="BM113" s="157" t="s">
        <v>8649</v>
      </c>
      <c r="BN113" s="166" t="s">
        <v>8651</v>
      </c>
      <c r="BO113" s="157" t="s">
        <v>8652</v>
      </c>
      <c r="BP113" s="157" t="s">
        <v>8653</v>
      </c>
      <c r="BQ113" s="157" t="s">
        <v>8654</v>
      </c>
      <c r="BV113" s="160">
        <v>1</v>
      </c>
    </row>
    <row r="114" spans="53:74" x14ac:dyDescent="0.25">
      <c r="BA114" s="163" t="s">
        <v>106</v>
      </c>
      <c r="BB114" s="163" t="s">
        <v>315</v>
      </c>
      <c r="BC114" s="163" t="s">
        <v>8655</v>
      </c>
      <c r="BD114" s="163" t="s">
        <v>301</v>
      </c>
      <c r="BE114" s="163" t="s">
        <v>266</v>
      </c>
      <c r="BF114" s="163">
        <v>4</v>
      </c>
      <c r="BG114" s="173">
        <v>0</v>
      </c>
      <c r="BH114" s="174">
        <v>4</v>
      </c>
      <c r="BI114" s="164"/>
      <c r="BJ114" s="174" t="s">
        <v>8655</v>
      </c>
      <c r="BK114" s="164"/>
      <c r="BL114" s="174" t="s">
        <v>8656</v>
      </c>
      <c r="BM114" s="157" t="s">
        <v>8655</v>
      </c>
      <c r="BN114" s="166" t="s">
        <v>8654</v>
      </c>
      <c r="BO114" s="157" t="s">
        <v>8657</v>
      </c>
      <c r="BP114" s="157" t="s">
        <v>8658</v>
      </c>
      <c r="BQ114" s="157" t="s">
        <v>8659</v>
      </c>
      <c r="BV114" s="160">
        <v>1</v>
      </c>
    </row>
    <row r="115" spans="53:74" x14ac:dyDescent="0.25">
      <c r="BA115" s="163" t="s">
        <v>106</v>
      </c>
      <c r="BB115" s="163" t="s">
        <v>321</v>
      </c>
      <c r="BC115" s="163" t="s">
        <v>8660</v>
      </c>
      <c r="BD115" s="163" t="s">
        <v>301</v>
      </c>
      <c r="BE115" s="163" t="s">
        <v>266</v>
      </c>
      <c r="BF115" s="163">
        <v>5</v>
      </c>
      <c r="BG115" s="173">
        <v>0</v>
      </c>
      <c r="BH115" s="174">
        <v>4</v>
      </c>
      <c r="BI115" s="164"/>
      <c r="BJ115" s="174" t="s">
        <v>8660</v>
      </c>
      <c r="BK115" s="164"/>
      <c r="BL115" s="174" t="s">
        <v>8661</v>
      </c>
      <c r="BM115" s="157" t="s">
        <v>8660</v>
      </c>
      <c r="BN115" s="166" t="s">
        <v>8662</v>
      </c>
      <c r="BO115" s="157" t="s">
        <v>8663</v>
      </c>
      <c r="BP115" s="157" t="s">
        <v>8664</v>
      </c>
      <c r="BQ115" s="157" t="s">
        <v>8665</v>
      </c>
      <c r="BV115" s="160">
        <v>1</v>
      </c>
    </row>
    <row r="116" spans="53:74" x14ac:dyDescent="0.25">
      <c r="BA116" s="163" t="s">
        <v>109</v>
      </c>
      <c r="BB116" s="163" t="s">
        <v>325</v>
      </c>
      <c r="BC116" s="163" t="s">
        <v>8666</v>
      </c>
      <c r="BD116" s="163" t="s">
        <v>265</v>
      </c>
      <c r="BE116" s="163" t="s">
        <v>266</v>
      </c>
      <c r="BF116" s="163">
        <v>1</v>
      </c>
      <c r="BG116" s="173">
        <v>4</v>
      </c>
      <c r="BH116" s="174">
        <v>0</v>
      </c>
      <c r="BI116" s="164" t="s">
        <v>8666</v>
      </c>
      <c r="BJ116" s="174"/>
      <c r="BK116" s="164" t="s">
        <v>8667</v>
      </c>
      <c r="BL116" s="174"/>
      <c r="BM116" s="157" t="s">
        <v>8666</v>
      </c>
      <c r="BN116" s="166" t="s">
        <v>8668</v>
      </c>
      <c r="BO116" s="157" t="s">
        <v>8669</v>
      </c>
      <c r="BP116" s="157" t="s">
        <v>8670</v>
      </c>
      <c r="BQ116" s="157" t="s">
        <v>8671</v>
      </c>
      <c r="BV116" s="160">
        <v>1</v>
      </c>
    </row>
    <row r="117" spans="53:74" x14ac:dyDescent="0.25">
      <c r="BA117" s="163" t="s">
        <v>109</v>
      </c>
      <c r="BB117" s="163" t="s">
        <v>326</v>
      </c>
      <c r="BC117" s="163" t="s">
        <v>8672</v>
      </c>
      <c r="BD117" s="163" t="s">
        <v>265</v>
      </c>
      <c r="BE117" s="163" t="s">
        <v>266</v>
      </c>
      <c r="BF117" s="163">
        <v>2</v>
      </c>
      <c r="BG117" s="173">
        <v>4</v>
      </c>
      <c r="BH117" s="174">
        <v>0</v>
      </c>
      <c r="BI117" s="164" t="s">
        <v>8672</v>
      </c>
      <c r="BJ117" s="174"/>
      <c r="BK117" s="164" t="s">
        <v>8673</v>
      </c>
      <c r="BL117" s="174"/>
      <c r="BM117" s="157" t="s">
        <v>8672</v>
      </c>
      <c r="BN117" s="166" t="s">
        <v>8674</v>
      </c>
      <c r="BO117" s="157" t="s">
        <v>8675</v>
      </c>
      <c r="BP117" s="157" t="s">
        <v>8676</v>
      </c>
      <c r="BQ117" s="157" t="s">
        <v>8677</v>
      </c>
      <c r="BV117" s="160">
        <v>1</v>
      </c>
    </row>
    <row r="118" spans="53:74" x14ac:dyDescent="0.25">
      <c r="BA118" s="163" t="s">
        <v>109</v>
      </c>
      <c r="BB118" s="163" t="s">
        <v>327</v>
      </c>
      <c r="BC118" s="163" t="s">
        <v>8678</v>
      </c>
      <c r="BD118" s="163" t="s">
        <v>265</v>
      </c>
      <c r="BE118" s="163" t="s">
        <v>266</v>
      </c>
      <c r="BF118" s="163">
        <v>3</v>
      </c>
      <c r="BG118" s="173">
        <v>4</v>
      </c>
      <c r="BH118" s="174">
        <v>0</v>
      </c>
      <c r="BI118" s="164" t="s">
        <v>8678</v>
      </c>
      <c r="BJ118" s="174"/>
      <c r="BK118" s="164" t="s">
        <v>8679</v>
      </c>
      <c r="BL118" s="174"/>
      <c r="BM118" s="157" t="s">
        <v>8678</v>
      </c>
      <c r="BN118" s="166" t="s">
        <v>8680</v>
      </c>
      <c r="BO118" s="157" t="s">
        <v>8681</v>
      </c>
      <c r="BP118" s="157" t="s">
        <v>8682</v>
      </c>
      <c r="BQ118" s="157" t="s">
        <v>8683</v>
      </c>
      <c r="BV118" s="160">
        <v>1</v>
      </c>
    </row>
    <row r="119" spans="53:74" x14ac:dyDescent="0.25">
      <c r="BA119" s="163" t="s">
        <v>109</v>
      </c>
      <c r="BB119" s="163" t="s">
        <v>328</v>
      </c>
      <c r="BC119" s="163" t="s">
        <v>8684</v>
      </c>
      <c r="BD119" s="163" t="s">
        <v>265</v>
      </c>
      <c r="BE119" s="163" t="s">
        <v>266</v>
      </c>
      <c r="BF119" s="163">
        <v>4</v>
      </c>
      <c r="BG119" s="173">
        <v>4</v>
      </c>
      <c r="BH119" s="174">
        <v>0</v>
      </c>
      <c r="BI119" s="164" t="s">
        <v>8684</v>
      </c>
      <c r="BJ119" s="174"/>
      <c r="BK119" s="164" t="s">
        <v>8685</v>
      </c>
      <c r="BL119" s="174"/>
      <c r="BM119" s="157" t="s">
        <v>8684</v>
      </c>
      <c r="BN119" s="166" t="s">
        <v>8686</v>
      </c>
      <c r="BO119" s="157" t="s">
        <v>8687</v>
      </c>
      <c r="BP119" s="157" t="s">
        <v>8688</v>
      </c>
      <c r="BQ119" s="157" t="s">
        <v>8689</v>
      </c>
      <c r="BV119" s="160">
        <v>1</v>
      </c>
    </row>
    <row r="120" spans="53:74" x14ac:dyDescent="0.25">
      <c r="BA120" s="163" t="s">
        <v>109</v>
      </c>
      <c r="BB120" s="163" t="s">
        <v>329</v>
      </c>
      <c r="BC120" s="163" t="s">
        <v>8690</v>
      </c>
      <c r="BD120" s="163" t="s">
        <v>265</v>
      </c>
      <c r="BE120" s="163" t="s">
        <v>266</v>
      </c>
      <c r="BF120" s="163">
        <v>5</v>
      </c>
      <c r="BG120" s="173">
        <v>4</v>
      </c>
      <c r="BH120" s="174">
        <v>0</v>
      </c>
      <c r="BI120" s="164" t="s">
        <v>8690</v>
      </c>
      <c r="BJ120" s="174"/>
      <c r="BK120" s="164" t="s">
        <v>8691</v>
      </c>
      <c r="BL120" s="174"/>
      <c r="BM120" s="157" t="s">
        <v>8690</v>
      </c>
      <c r="BN120" s="166" t="s">
        <v>8692</v>
      </c>
      <c r="BO120" s="157" t="s">
        <v>8693</v>
      </c>
      <c r="BP120" s="157" t="s">
        <v>8694</v>
      </c>
      <c r="BQ120" s="157" t="s">
        <v>8695</v>
      </c>
      <c r="BV120" s="160">
        <v>1</v>
      </c>
    </row>
    <row r="121" spans="53:74" x14ac:dyDescent="0.25">
      <c r="BA121" s="163" t="s">
        <v>109</v>
      </c>
      <c r="BB121" s="163" t="s">
        <v>330</v>
      </c>
      <c r="BC121" s="163" t="s">
        <v>8696</v>
      </c>
      <c r="BD121" s="163" t="s">
        <v>301</v>
      </c>
      <c r="BE121" s="163" t="s">
        <v>266</v>
      </c>
      <c r="BF121" s="163">
        <v>1</v>
      </c>
      <c r="BG121" s="173">
        <v>0</v>
      </c>
      <c r="BH121" s="174">
        <v>4</v>
      </c>
      <c r="BI121" s="164"/>
      <c r="BJ121" s="174" t="s">
        <v>8696</v>
      </c>
      <c r="BK121" s="164"/>
      <c r="BL121" s="174" t="s">
        <v>8697</v>
      </c>
      <c r="BM121" s="157" t="s">
        <v>8696</v>
      </c>
      <c r="BN121" s="166" t="s">
        <v>8698</v>
      </c>
      <c r="BO121" s="157" t="s">
        <v>1989</v>
      </c>
      <c r="BP121" s="157" t="s">
        <v>8699</v>
      </c>
      <c r="BQ121" s="157" t="s">
        <v>8700</v>
      </c>
      <c r="BV121" s="160">
        <v>1</v>
      </c>
    </row>
    <row r="122" spans="53:74" x14ac:dyDescent="0.25">
      <c r="BA122" s="163" t="s">
        <v>109</v>
      </c>
      <c r="BB122" s="163" t="s">
        <v>331</v>
      </c>
      <c r="BC122" s="163" t="s">
        <v>8701</v>
      </c>
      <c r="BD122" s="163" t="s">
        <v>301</v>
      </c>
      <c r="BE122" s="163" t="s">
        <v>266</v>
      </c>
      <c r="BF122" s="163">
        <v>2</v>
      </c>
      <c r="BG122" s="173">
        <v>0</v>
      </c>
      <c r="BH122" s="174">
        <v>4</v>
      </c>
      <c r="BI122" s="164"/>
      <c r="BJ122" s="174" t="s">
        <v>8701</v>
      </c>
      <c r="BK122" s="164"/>
      <c r="BL122" s="174" t="s">
        <v>8702</v>
      </c>
      <c r="BM122" s="157" t="s">
        <v>8701</v>
      </c>
      <c r="BN122" s="166" t="s">
        <v>8703</v>
      </c>
      <c r="BO122" s="157" t="s">
        <v>8704</v>
      </c>
      <c r="BP122" s="157" t="s">
        <v>8705</v>
      </c>
      <c r="BQ122" s="157" t="s">
        <v>8706</v>
      </c>
      <c r="BV122" s="160">
        <v>1</v>
      </c>
    </row>
    <row r="123" spans="53:74" x14ac:dyDescent="0.25">
      <c r="BA123" s="163" t="s">
        <v>109</v>
      </c>
      <c r="BB123" s="163" t="s">
        <v>332</v>
      </c>
      <c r="BC123" s="163" t="s">
        <v>8707</v>
      </c>
      <c r="BD123" s="163" t="s">
        <v>301</v>
      </c>
      <c r="BE123" s="163" t="s">
        <v>266</v>
      </c>
      <c r="BF123" s="163">
        <v>3</v>
      </c>
      <c r="BG123" s="173">
        <v>0</v>
      </c>
      <c r="BH123" s="174">
        <v>4</v>
      </c>
      <c r="BI123" s="164"/>
      <c r="BJ123" s="174" t="s">
        <v>8707</v>
      </c>
      <c r="BK123" s="164"/>
      <c r="BL123" s="174" t="s">
        <v>8708</v>
      </c>
      <c r="BM123" s="157" t="s">
        <v>8707</v>
      </c>
      <c r="BN123" s="166" t="s">
        <v>8709</v>
      </c>
      <c r="BO123" s="157" t="s">
        <v>8710</v>
      </c>
      <c r="BP123" s="157" t="s">
        <v>8711</v>
      </c>
      <c r="BQ123" s="157" t="s">
        <v>8712</v>
      </c>
      <c r="BV123" s="160">
        <v>1</v>
      </c>
    </row>
    <row r="124" spans="53:74" x14ac:dyDescent="0.25">
      <c r="BA124" s="163" t="s">
        <v>109</v>
      </c>
      <c r="BB124" s="163" t="s">
        <v>333</v>
      </c>
      <c r="BC124" s="163" t="s">
        <v>8713</v>
      </c>
      <c r="BD124" s="163" t="s">
        <v>301</v>
      </c>
      <c r="BE124" s="163" t="s">
        <v>266</v>
      </c>
      <c r="BF124" s="163">
        <v>4</v>
      </c>
      <c r="BG124" s="173">
        <v>0</v>
      </c>
      <c r="BH124" s="174">
        <v>4</v>
      </c>
      <c r="BI124" s="164"/>
      <c r="BJ124" s="174" t="s">
        <v>8713</v>
      </c>
      <c r="BK124" s="164"/>
      <c r="BL124" s="174" t="s">
        <v>8714</v>
      </c>
      <c r="BM124" s="157" t="s">
        <v>8713</v>
      </c>
      <c r="BN124" s="166" t="s">
        <v>8715</v>
      </c>
      <c r="BO124" s="157" t="s">
        <v>8716</v>
      </c>
      <c r="BP124" s="157" t="s">
        <v>8659</v>
      </c>
      <c r="BQ124" s="157" t="s">
        <v>8717</v>
      </c>
      <c r="BV124" s="160">
        <v>1</v>
      </c>
    </row>
    <row r="125" spans="53:74" x14ac:dyDescent="0.25">
      <c r="BA125" s="163" t="s">
        <v>109</v>
      </c>
      <c r="BB125" s="163" t="s">
        <v>334</v>
      </c>
      <c r="BC125" s="163" t="s">
        <v>8660</v>
      </c>
      <c r="BD125" s="163" t="s">
        <v>301</v>
      </c>
      <c r="BE125" s="163" t="s">
        <v>266</v>
      </c>
      <c r="BF125" s="163">
        <v>5</v>
      </c>
      <c r="BG125" s="173">
        <v>0</v>
      </c>
      <c r="BH125" s="174">
        <v>4</v>
      </c>
      <c r="BI125" s="164"/>
      <c r="BJ125" s="174" t="s">
        <v>8660</v>
      </c>
      <c r="BK125" s="164"/>
      <c r="BL125" s="174" t="s">
        <v>8661</v>
      </c>
      <c r="BM125" s="157" t="s">
        <v>8660</v>
      </c>
      <c r="BN125" s="166" t="s">
        <v>8662</v>
      </c>
      <c r="BO125" s="157" t="s">
        <v>8663</v>
      </c>
      <c r="BP125" s="157" t="s">
        <v>8664</v>
      </c>
      <c r="BQ125" s="157" t="s">
        <v>8665</v>
      </c>
      <c r="BV125" s="160">
        <v>1</v>
      </c>
    </row>
    <row r="126" spans="53:74" x14ac:dyDescent="0.25">
      <c r="BA126" s="163" t="s">
        <v>111</v>
      </c>
      <c r="BB126" s="163" t="s">
        <v>335</v>
      </c>
      <c r="BC126" s="163" t="s">
        <v>8718</v>
      </c>
      <c r="BD126" s="163" t="s">
        <v>265</v>
      </c>
      <c r="BE126" s="163" t="s">
        <v>266</v>
      </c>
      <c r="BF126" s="163">
        <v>1</v>
      </c>
      <c r="BG126" s="173">
        <v>4</v>
      </c>
      <c r="BH126" s="174">
        <v>0</v>
      </c>
      <c r="BI126" s="164" t="s">
        <v>8718</v>
      </c>
      <c r="BJ126" s="174"/>
      <c r="BK126" s="164" t="s">
        <v>8719</v>
      </c>
      <c r="BL126" s="174"/>
      <c r="BM126" s="157" t="s">
        <v>8718</v>
      </c>
      <c r="BN126" s="166" t="s">
        <v>8720</v>
      </c>
      <c r="BO126" s="157" t="s">
        <v>8721</v>
      </c>
      <c r="BP126" s="157" t="s">
        <v>8722</v>
      </c>
      <c r="BQ126" s="157" t="s">
        <v>8723</v>
      </c>
      <c r="BV126" s="160">
        <v>1</v>
      </c>
    </row>
    <row r="127" spans="53:74" x14ac:dyDescent="0.25">
      <c r="BA127" s="163" t="s">
        <v>111</v>
      </c>
      <c r="BB127" s="163" t="s">
        <v>336</v>
      </c>
      <c r="BC127" s="163" t="s">
        <v>8724</v>
      </c>
      <c r="BD127" s="163" t="s">
        <v>265</v>
      </c>
      <c r="BE127" s="163" t="s">
        <v>266</v>
      </c>
      <c r="BF127" s="163">
        <v>2</v>
      </c>
      <c r="BG127" s="173">
        <v>4</v>
      </c>
      <c r="BH127" s="174">
        <v>0</v>
      </c>
      <c r="BI127" s="164" t="s">
        <v>8724</v>
      </c>
      <c r="BJ127" s="174"/>
      <c r="BK127" s="164" t="s">
        <v>8725</v>
      </c>
      <c r="BL127" s="174"/>
      <c r="BM127" s="157" t="s">
        <v>8724</v>
      </c>
      <c r="BN127" s="166" t="s">
        <v>8726</v>
      </c>
      <c r="BO127" s="157" t="s">
        <v>1984</v>
      </c>
      <c r="BP127" s="157" t="s">
        <v>8727</v>
      </c>
      <c r="BQ127" s="157" t="s">
        <v>8728</v>
      </c>
      <c r="BV127" s="160">
        <v>1</v>
      </c>
    </row>
    <row r="128" spans="53:74" x14ac:dyDescent="0.25">
      <c r="BA128" s="163" t="s">
        <v>111</v>
      </c>
      <c r="BB128" s="163" t="s">
        <v>337</v>
      </c>
      <c r="BC128" s="163" t="s">
        <v>8729</v>
      </c>
      <c r="BD128" s="163" t="s">
        <v>265</v>
      </c>
      <c r="BE128" s="163" t="s">
        <v>266</v>
      </c>
      <c r="BF128" s="163">
        <v>3</v>
      </c>
      <c r="BG128" s="173">
        <v>4</v>
      </c>
      <c r="BH128" s="174">
        <v>0</v>
      </c>
      <c r="BI128" s="164" t="s">
        <v>8729</v>
      </c>
      <c r="BJ128" s="174"/>
      <c r="BK128" s="164" t="s">
        <v>8730</v>
      </c>
      <c r="BL128" s="174"/>
      <c r="BM128" s="157" t="s">
        <v>8729</v>
      </c>
      <c r="BN128" s="166" t="s">
        <v>8731</v>
      </c>
      <c r="BO128" s="157" t="s">
        <v>8732</v>
      </c>
      <c r="BP128" s="157" t="s">
        <v>8733</v>
      </c>
      <c r="BQ128" s="157" t="s">
        <v>8734</v>
      </c>
      <c r="BV128" s="160">
        <v>1</v>
      </c>
    </row>
    <row r="129" spans="53:74" x14ac:dyDescent="0.25">
      <c r="BA129" s="163" t="s">
        <v>111</v>
      </c>
      <c r="BB129" s="163" t="s">
        <v>338</v>
      </c>
      <c r="BC129" s="163" t="s">
        <v>8735</v>
      </c>
      <c r="BD129" s="163" t="s">
        <v>265</v>
      </c>
      <c r="BE129" s="163" t="s">
        <v>266</v>
      </c>
      <c r="BF129" s="163">
        <v>4</v>
      </c>
      <c r="BG129" s="173">
        <v>4</v>
      </c>
      <c r="BH129" s="174">
        <v>0</v>
      </c>
      <c r="BI129" s="164" t="s">
        <v>8735</v>
      </c>
      <c r="BJ129" s="174"/>
      <c r="BK129" s="164" t="s">
        <v>8736</v>
      </c>
      <c r="BL129" s="174"/>
      <c r="BM129" s="157" t="s">
        <v>8735</v>
      </c>
      <c r="BN129" s="166" t="s">
        <v>8737</v>
      </c>
      <c r="BO129" s="157" t="s">
        <v>8732</v>
      </c>
      <c r="BP129" s="157" t="s">
        <v>8738</v>
      </c>
      <c r="BQ129" s="157" t="s">
        <v>8739</v>
      </c>
      <c r="BV129" s="160">
        <v>1</v>
      </c>
    </row>
    <row r="130" spans="53:74" x14ac:dyDescent="0.25">
      <c r="BA130" s="163" t="s">
        <v>111</v>
      </c>
      <c r="BB130" s="163" t="s">
        <v>339</v>
      </c>
      <c r="BC130" s="163" t="s">
        <v>8740</v>
      </c>
      <c r="BD130" s="163" t="s">
        <v>265</v>
      </c>
      <c r="BE130" s="163" t="s">
        <v>266</v>
      </c>
      <c r="BF130" s="163">
        <v>5</v>
      </c>
      <c r="BG130" s="173">
        <v>4</v>
      </c>
      <c r="BH130" s="174">
        <v>0</v>
      </c>
      <c r="BI130" s="164" t="s">
        <v>8740</v>
      </c>
      <c r="BJ130" s="174"/>
      <c r="BK130" s="164" t="s">
        <v>8741</v>
      </c>
      <c r="BL130" s="174"/>
      <c r="BM130" s="157" t="s">
        <v>8740</v>
      </c>
      <c r="BN130" s="166" t="s">
        <v>8742</v>
      </c>
      <c r="BO130" s="157" t="s">
        <v>8743</v>
      </c>
      <c r="BP130" s="157" t="s">
        <v>8735</v>
      </c>
      <c r="BQ130" s="157" t="s">
        <v>8744</v>
      </c>
      <c r="BV130" s="160">
        <v>1</v>
      </c>
    </row>
    <row r="131" spans="53:74" x14ac:dyDescent="0.25">
      <c r="BA131" s="163" t="s">
        <v>111</v>
      </c>
      <c r="BB131" s="163" t="s">
        <v>340</v>
      </c>
      <c r="BC131" s="163" t="s">
        <v>8745</v>
      </c>
      <c r="BD131" s="163" t="s">
        <v>301</v>
      </c>
      <c r="BE131" s="163" t="s">
        <v>266</v>
      </c>
      <c r="BF131" s="163">
        <v>1</v>
      </c>
      <c r="BG131" s="173">
        <v>0</v>
      </c>
      <c r="BH131" s="174">
        <v>4</v>
      </c>
      <c r="BI131" s="164"/>
      <c r="BJ131" s="174" t="s">
        <v>8745</v>
      </c>
      <c r="BK131" s="164"/>
      <c r="BL131" s="174" t="s">
        <v>8746</v>
      </c>
      <c r="BM131" s="157" t="s">
        <v>8745</v>
      </c>
      <c r="BN131" s="166" t="s">
        <v>8747</v>
      </c>
      <c r="BO131" s="157" t="s">
        <v>8748</v>
      </c>
      <c r="BP131" s="157" t="s">
        <v>8749</v>
      </c>
      <c r="BQ131" s="157" t="s">
        <v>8750</v>
      </c>
      <c r="BV131" s="160">
        <v>1</v>
      </c>
    </row>
    <row r="132" spans="53:74" x14ac:dyDescent="0.25">
      <c r="BA132" s="163" t="s">
        <v>111</v>
      </c>
      <c r="BB132" s="163" t="s">
        <v>341</v>
      </c>
      <c r="BC132" s="163" t="s">
        <v>8745</v>
      </c>
      <c r="BD132" s="163" t="s">
        <v>301</v>
      </c>
      <c r="BE132" s="163" t="s">
        <v>266</v>
      </c>
      <c r="BF132" s="163">
        <v>2</v>
      </c>
      <c r="BG132" s="173">
        <v>0</v>
      </c>
      <c r="BH132" s="174">
        <v>4</v>
      </c>
      <c r="BI132" s="164"/>
      <c r="BJ132" s="174" t="s">
        <v>8745</v>
      </c>
      <c r="BK132" s="164"/>
      <c r="BL132" s="174" t="s">
        <v>8746</v>
      </c>
      <c r="BM132" s="157" t="s">
        <v>8745</v>
      </c>
      <c r="BN132" s="166" t="s">
        <v>8751</v>
      </c>
      <c r="BO132" s="157" t="s">
        <v>8752</v>
      </c>
      <c r="BP132" s="157" t="s">
        <v>8753</v>
      </c>
      <c r="BQ132" s="157" t="s">
        <v>8750</v>
      </c>
      <c r="BV132" s="160">
        <v>1</v>
      </c>
    </row>
    <row r="133" spans="53:74" x14ac:dyDescent="0.25">
      <c r="BA133" s="163" t="s">
        <v>111</v>
      </c>
      <c r="BB133" s="163" t="s">
        <v>342</v>
      </c>
      <c r="BC133" s="163" t="s">
        <v>8754</v>
      </c>
      <c r="BD133" s="163" t="s">
        <v>301</v>
      </c>
      <c r="BE133" s="163" t="s">
        <v>266</v>
      </c>
      <c r="BF133" s="163">
        <v>3</v>
      </c>
      <c r="BG133" s="173">
        <v>0</v>
      </c>
      <c r="BH133" s="174">
        <v>4</v>
      </c>
      <c r="BI133" s="164"/>
      <c r="BJ133" s="174" t="s">
        <v>8754</v>
      </c>
      <c r="BK133" s="164"/>
      <c r="BL133" s="174" t="s">
        <v>8755</v>
      </c>
      <c r="BM133" s="157" t="s">
        <v>8754</v>
      </c>
      <c r="BN133" s="166" t="s">
        <v>8756</v>
      </c>
      <c r="BO133" s="157" t="s">
        <v>8757</v>
      </c>
      <c r="BP133" s="157" t="s">
        <v>8758</v>
      </c>
      <c r="BQ133" s="157" t="s">
        <v>8759</v>
      </c>
      <c r="BV133" s="160">
        <v>1</v>
      </c>
    </row>
    <row r="134" spans="53:74" x14ac:dyDescent="0.25">
      <c r="BA134" s="163" t="s">
        <v>111</v>
      </c>
      <c r="BB134" s="163" t="s">
        <v>343</v>
      </c>
      <c r="BC134" s="163" t="s">
        <v>8659</v>
      </c>
      <c r="BD134" s="163" t="s">
        <v>301</v>
      </c>
      <c r="BE134" s="163" t="s">
        <v>266</v>
      </c>
      <c r="BF134" s="163">
        <v>4</v>
      </c>
      <c r="BG134" s="173">
        <v>0</v>
      </c>
      <c r="BH134" s="174">
        <v>4</v>
      </c>
      <c r="BI134" s="164"/>
      <c r="BJ134" s="174" t="s">
        <v>8659</v>
      </c>
      <c r="BK134" s="164"/>
      <c r="BL134" s="174" t="s">
        <v>8760</v>
      </c>
      <c r="BM134" s="157" t="s">
        <v>8659</v>
      </c>
      <c r="BN134" s="166" t="s">
        <v>8761</v>
      </c>
      <c r="BO134" s="157" t="s">
        <v>8716</v>
      </c>
      <c r="BP134" s="157" t="s">
        <v>8759</v>
      </c>
      <c r="BQ134" s="157" t="s">
        <v>8762</v>
      </c>
      <c r="BV134" s="160">
        <v>1</v>
      </c>
    </row>
    <row r="135" spans="53:74" x14ac:dyDescent="0.25">
      <c r="BA135" s="163" t="s">
        <v>111</v>
      </c>
      <c r="BB135" s="163" t="s">
        <v>344</v>
      </c>
      <c r="BC135" s="163" t="s">
        <v>8660</v>
      </c>
      <c r="BD135" s="163" t="s">
        <v>301</v>
      </c>
      <c r="BE135" s="163" t="s">
        <v>266</v>
      </c>
      <c r="BF135" s="163">
        <v>5</v>
      </c>
      <c r="BG135" s="173">
        <v>0</v>
      </c>
      <c r="BH135" s="174">
        <v>4</v>
      </c>
      <c r="BI135" s="164"/>
      <c r="BJ135" s="174" t="s">
        <v>8660</v>
      </c>
      <c r="BK135" s="164"/>
      <c r="BL135" s="174" t="s">
        <v>8661</v>
      </c>
      <c r="BM135" s="157" t="s">
        <v>8660</v>
      </c>
      <c r="BN135" s="166" t="s">
        <v>8662</v>
      </c>
      <c r="BO135" s="157" t="s">
        <v>8663</v>
      </c>
      <c r="BP135" s="157" t="s">
        <v>8664</v>
      </c>
      <c r="BQ135" s="157" t="s">
        <v>8665</v>
      </c>
      <c r="BV135" s="160">
        <v>1</v>
      </c>
    </row>
    <row r="136" spans="53:74" x14ac:dyDescent="0.25">
      <c r="BA136" s="163" t="s">
        <v>113</v>
      </c>
      <c r="BB136" s="163" t="s">
        <v>345</v>
      </c>
      <c r="BC136" s="163" t="s">
        <v>8763</v>
      </c>
      <c r="BD136" s="163" t="s">
        <v>265</v>
      </c>
      <c r="BE136" s="163" t="s">
        <v>266</v>
      </c>
      <c r="BF136" s="163">
        <v>1</v>
      </c>
      <c r="BG136" s="173">
        <v>4</v>
      </c>
      <c r="BH136" s="174">
        <v>0</v>
      </c>
      <c r="BI136" s="164" t="s">
        <v>8763</v>
      </c>
      <c r="BJ136" s="174"/>
      <c r="BK136" s="164" t="s">
        <v>8764</v>
      </c>
      <c r="BL136" s="174"/>
      <c r="BM136" s="157" t="s">
        <v>8763</v>
      </c>
      <c r="BN136" s="166" t="s">
        <v>8765</v>
      </c>
      <c r="BO136" s="157" t="s">
        <v>8766</v>
      </c>
      <c r="BP136" s="157" t="s">
        <v>8767</v>
      </c>
      <c r="BQ136" s="157" t="s">
        <v>8768</v>
      </c>
      <c r="BV136" s="160">
        <v>1</v>
      </c>
    </row>
    <row r="137" spans="53:74" x14ac:dyDescent="0.25">
      <c r="BA137" s="163" t="s">
        <v>113</v>
      </c>
      <c r="BB137" s="163" t="s">
        <v>346</v>
      </c>
      <c r="BC137" s="163" t="s">
        <v>8767</v>
      </c>
      <c r="BD137" s="163" t="s">
        <v>265</v>
      </c>
      <c r="BE137" s="163" t="s">
        <v>266</v>
      </c>
      <c r="BF137" s="163">
        <v>2</v>
      </c>
      <c r="BG137" s="173">
        <v>4</v>
      </c>
      <c r="BH137" s="174">
        <v>0</v>
      </c>
      <c r="BI137" s="164" t="s">
        <v>8767</v>
      </c>
      <c r="BJ137" s="174"/>
      <c r="BK137" s="164" t="s">
        <v>8769</v>
      </c>
      <c r="BL137" s="174"/>
      <c r="BM137" s="157" t="s">
        <v>8767</v>
      </c>
      <c r="BN137" s="166" t="s">
        <v>8770</v>
      </c>
      <c r="BO137" s="157" t="s">
        <v>8771</v>
      </c>
      <c r="BP137" s="157" t="s">
        <v>8772</v>
      </c>
      <c r="BQ137" s="157" t="s">
        <v>8773</v>
      </c>
      <c r="BV137" s="160">
        <v>1</v>
      </c>
    </row>
    <row r="138" spans="53:74" x14ac:dyDescent="0.25">
      <c r="BA138" s="163" t="s">
        <v>113</v>
      </c>
      <c r="BB138" s="163" t="s">
        <v>347</v>
      </c>
      <c r="BC138" s="163" t="s">
        <v>8774</v>
      </c>
      <c r="BD138" s="163" t="s">
        <v>265</v>
      </c>
      <c r="BE138" s="163" t="s">
        <v>266</v>
      </c>
      <c r="BF138" s="163">
        <v>3</v>
      </c>
      <c r="BG138" s="173">
        <v>4</v>
      </c>
      <c r="BH138" s="174">
        <v>0</v>
      </c>
      <c r="BI138" s="164" t="s">
        <v>8774</v>
      </c>
      <c r="BJ138" s="174"/>
      <c r="BK138" s="164" t="s">
        <v>8775</v>
      </c>
      <c r="BL138" s="174"/>
      <c r="BM138" s="157" t="s">
        <v>8774</v>
      </c>
      <c r="BN138" s="166" t="s">
        <v>8776</v>
      </c>
      <c r="BO138" s="157" t="s">
        <v>8777</v>
      </c>
      <c r="BP138" s="157" t="s">
        <v>8778</v>
      </c>
      <c r="BQ138" s="157" t="s">
        <v>8779</v>
      </c>
      <c r="BV138" s="160">
        <v>1</v>
      </c>
    </row>
    <row r="139" spans="53:74" x14ac:dyDescent="0.25">
      <c r="BA139" s="163" t="s">
        <v>113</v>
      </c>
      <c r="BB139" s="163" t="s">
        <v>348</v>
      </c>
      <c r="BC139" s="163" t="s">
        <v>8780</v>
      </c>
      <c r="BD139" s="163" t="s">
        <v>265</v>
      </c>
      <c r="BE139" s="163" t="s">
        <v>266</v>
      </c>
      <c r="BF139" s="163">
        <v>4</v>
      </c>
      <c r="BG139" s="173">
        <v>4</v>
      </c>
      <c r="BH139" s="174">
        <v>0</v>
      </c>
      <c r="BI139" s="164" t="s">
        <v>8780</v>
      </c>
      <c r="BJ139" s="174"/>
      <c r="BK139" s="164" t="s">
        <v>8781</v>
      </c>
      <c r="BL139" s="174"/>
      <c r="BM139" s="157" t="s">
        <v>8780</v>
      </c>
      <c r="BN139" s="166" t="s">
        <v>8782</v>
      </c>
      <c r="BO139" s="157" t="s">
        <v>8783</v>
      </c>
      <c r="BP139" s="157" t="s">
        <v>8784</v>
      </c>
      <c r="BQ139" s="157" t="s">
        <v>8785</v>
      </c>
      <c r="BV139" s="160">
        <v>1</v>
      </c>
    </row>
    <row r="140" spans="53:74" x14ac:dyDescent="0.25">
      <c r="BA140" s="163" t="s">
        <v>113</v>
      </c>
      <c r="BB140" s="163" t="s">
        <v>349</v>
      </c>
      <c r="BC140" s="163" t="s">
        <v>8786</v>
      </c>
      <c r="BD140" s="163" t="s">
        <v>265</v>
      </c>
      <c r="BE140" s="163" t="s">
        <v>266</v>
      </c>
      <c r="BF140" s="163">
        <v>5</v>
      </c>
      <c r="BG140" s="173">
        <v>4</v>
      </c>
      <c r="BH140" s="174">
        <v>0</v>
      </c>
      <c r="BI140" s="164" t="s">
        <v>8786</v>
      </c>
      <c r="BJ140" s="174"/>
      <c r="BK140" s="164" t="s">
        <v>8787</v>
      </c>
      <c r="BL140" s="174"/>
      <c r="BM140" s="157" t="s">
        <v>8786</v>
      </c>
      <c r="BN140" s="166" t="s">
        <v>8782</v>
      </c>
      <c r="BO140" s="157" t="s">
        <v>8788</v>
      </c>
      <c r="BP140" s="157" t="s">
        <v>8789</v>
      </c>
      <c r="BQ140" s="157" t="s">
        <v>8790</v>
      </c>
      <c r="BV140" s="160">
        <v>1</v>
      </c>
    </row>
    <row r="141" spans="53:74" x14ac:dyDescent="0.25">
      <c r="BA141" s="163" t="s">
        <v>113</v>
      </c>
      <c r="BB141" s="163" t="s">
        <v>350</v>
      </c>
      <c r="BC141" s="163" t="s">
        <v>8791</v>
      </c>
      <c r="BD141" s="163" t="s">
        <v>301</v>
      </c>
      <c r="BE141" s="163" t="s">
        <v>266</v>
      </c>
      <c r="BF141" s="163">
        <v>1</v>
      </c>
      <c r="BG141" s="173">
        <v>0</v>
      </c>
      <c r="BH141" s="174">
        <v>4</v>
      </c>
      <c r="BI141" s="164"/>
      <c r="BJ141" s="174" t="s">
        <v>8791</v>
      </c>
      <c r="BK141" s="164"/>
      <c r="BL141" s="174" t="s">
        <v>8792</v>
      </c>
      <c r="BM141" s="157" t="s">
        <v>8791</v>
      </c>
      <c r="BN141" s="166" t="s">
        <v>8793</v>
      </c>
      <c r="BO141" s="157" t="s">
        <v>8794</v>
      </c>
      <c r="BP141" s="157" t="s">
        <v>8795</v>
      </c>
      <c r="BQ141" s="157" t="s">
        <v>8796</v>
      </c>
      <c r="BV141" s="160">
        <v>1</v>
      </c>
    </row>
    <row r="142" spans="53:74" x14ac:dyDescent="0.25">
      <c r="BA142" s="163" t="s">
        <v>113</v>
      </c>
      <c r="BB142" s="163" t="s">
        <v>351</v>
      </c>
      <c r="BC142" s="163" t="s">
        <v>8797</v>
      </c>
      <c r="BD142" s="163" t="s">
        <v>301</v>
      </c>
      <c r="BE142" s="163" t="s">
        <v>266</v>
      </c>
      <c r="BF142" s="163">
        <v>2</v>
      </c>
      <c r="BG142" s="173">
        <v>0</v>
      </c>
      <c r="BH142" s="174">
        <v>4</v>
      </c>
      <c r="BI142" s="164"/>
      <c r="BJ142" s="174" t="s">
        <v>8797</v>
      </c>
      <c r="BK142" s="164"/>
      <c r="BL142" s="174" t="s">
        <v>8798</v>
      </c>
      <c r="BM142" s="157" t="s">
        <v>8797</v>
      </c>
      <c r="BN142" s="166" t="s">
        <v>8799</v>
      </c>
      <c r="BO142" s="157" t="s">
        <v>8794</v>
      </c>
      <c r="BP142" s="157" t="s">
        <v>8800</v>
      </c>
      <c r="BQ142" s="157" t="s">
        <v>8801</v>
      </c>
      <c r="BV142" s="160">
        <v>1</v>
      </c>
    </row>
    <row r="143" spans="53:74" x14ac:dyDescent="0.25">
      <c r="BA143" s="163" t="s">
        <v>113</v>
      </c>
      <c r="BB143" s="163" t="s">
        <v>352</v>
      </c>
      <c r="BC143" s="163" t="s">
        <v>8802</v>
      </c>
      <c r="BD143" s="163" t="s">
        <v>301</v>
      </c>
      <c r="BE143" s="163" t="s">
        <v>266</v>
      </c>
      <c r="BF143" s="163">
        <v>3</v>
      </c>
      <c r="BG143" s="173">
        <v>0</v>
      </c>
      <c r="BH143" s="174">
        <v>4</v>
      </c>
      <c r="BI143" s="164"/>
      <c r="BJ143" s="174" t="s">
        <v>8802</v>
      </c>
      <c r="BK143" s="164"/>
      <c r="BL143" s="174" t="s">
        <v>8803</v>
      </c>
      <c r="BM143" s="157" t="s">
        <v>8802</v>
      </c>
      <c r="BN143" s="166" t="s">
        <v>8645</v>
      </c>
      <c r="BO143" s="157" t="s">
        <v>1984</v>
      </c>
      <c r="BP143" s="157" t="s">
        <v>8804</v>
      </c>
      <c r="BQ143" s="157" t="s">
        <v>8805</v>
      </c>
      <c r="BV143" s="160">
        <v>1</v>
      </c>
    </row>
    <row r="144" spans="53:74" x14ac:dyDescent="0.25">
      <c r="BA144" s="163" t="s">
        <v>113</v>
      </c>
      <c r="BB144" s="163" t="s">
        <v>353</v>
      </c>
      <c r="BC144" s="163" t="s">
        <v>8806</v>
      </c>
      <c r="BD144" s="163" t="s">
        <v>301</v>
      </c>
      <c r="BE144" s="163" t="s">
        <v>266</v>
      </c>
      <c r="BF144" s="163">
        <v>4</v>
      </c>
      <c r="BG144" s="173">
        <v>0</v>
      </c>
      <c r="BH144" s="174">
        <v>4</v>
      </c>
      <c r="BI144" s="164"/>
      <c r="BJ144" s="174" t="s">
        <v>8806</v>
      </c>
      <c r="BK144" s="164"/>
      <c r="BL144" s="174" t="s">
        <v>8807</v>
      </c>
      <c r="BM144" s="157" t="s">
        <v>8806</v>
      </c>
      <c r="BN144" s="166" t="s">
        <v>8808</v>
      </c>
      <c r="BO144" s="157" t="s">
        <v>8658</v>
      </c>
      <c r="BP144" s="157" t="s">
        <v>8802</v>
      </c>
      <c r="BQ144" s="157" t="s">
        <v>8809</v>
      </c>
      <c r="BV144" s="160">
        <v>1</v>
      </c>
    </row>
    <row r="145" spans="53:74" x14ac:dyDescent="0.25">
      <c r="BA145" s="163" t="s">
        <v>113</v>
      </c>
      <c r="BB145" s="163" t="s">
        <v>354</v>
      </c>
      <c r="BC145" s="163" t="s">
        <v>8660</v>
      </c>
      <c r="BD145" s="163" t="s">
        <v>301</v>
      </c>
      <c r="BE145" s="163" t="s">
        <v>266</v>
      </c>
      <c r="BF145" s="163">
        <v>5</v>
      </c>
      <c r="BG145" s="173">
        <v>0</v>
      </c>
      <c r="BH145" s="174">
        <v>4</v>
      </c>
      <c r="BI145" s="164"/>
      <c r="BJ145" s="174" t="s">
        <v>8660</v>
      </c>
      <c r="BK145" s="164"/>
      <c r="BL145" s="174" t="s">
        <v>8661</v>
      </c>
      <c r="BM145" s="157" t="s">
        <v>8660</v>
      </c>
      <c r="BN145" s="166" t="s">
        <v>8662</v>
      </c>
      <c r="BO145" s="157" t="s">
        <v>8663</v>
      </c>
      <c r="BP145" s="157" t="s">
        <v>8664</v>
      </c>
      <c r="BQ145" s="157" t="s">
        <v>8665</v>
      </c>
      <c r="BV145" s="160">
        <v>1</v>
      </c>
    </row>
    <row r="146" spans="53:74" x14ac:dyDescent="0.25">
      <c r="BA146" s="163" t="s">
        <v>115</v>
      </c>
      <c r="BB146" s="163" t="s">
        <v>355</v>
      </c>
      <c r="BC146" s="163" t="s">
        <v>8810</v>
      </c>
      <c r="BD146" s="163" t="s">
        <v>265</v>
      </c>
      <c r="BE146" s="163" t="s">
        <v>266</v>
      </c>
      <c r="BF146" s="163">
        <v>1</v>
      </c>
      <c r="BG146" s="173">
        <v>4</v>
      </c>
      <c r="BH146" s="174">
        <v>0</v>
      </c>
      <c r="BI146" s="164" t="s">
        <v>8810</v>
      </c>
      <c r="BJ146" s="174"/>
      <c r="BK146" s="164" t="s">
        <v>8811</v>
      </c>
      <c r="BL146" s="174"/>
      <c r="BM146" s="157" t="s">
        <v>8810</v>
      </c>
      <c r="BN146" s="166" t="s">
        <v>8812</v>
      </c>
      <c r="BO146" s="157" t="s">
        <v>8813</v>
      </c>
      <c r="BP146" s="157" t="s">
        <v>8814</v>
      </c>
      <c r="BQ146" s="157" t="s">
        <v>8815</v>
      </c>
      <c r="BV146" s="160">
        <v>1</v>
      </c>
    </row>
    <row r="147" spans="53:74" x14ac:dyDescent="0.25">
      <c r="BA147" s="163" t="s">
        <v>115</v>
      </c>
      <c r="BB147" s="163" t="s">
        <v>356</v>
      </c>
      <c r="BC147" s="163" t="s">
        <v>8816</v>
      </c>
      <c r="BD147" s="163" t="s">
        <v>265</v>
      </c>
      <c r="BE147" s="163" t="s">
        <v>266</v>
      </c>
      <c r="BF147" s="163">
        <v>2</v>
      </c>
      <c r="BG147" s="173">
        <v>4</v>
      </c>
      <c r="BH147" s="174">
        <v>0</v>
      </c>
      <c r="BI147" s="164" t="s">
        <v>8816</v>
      </c>
      <c r="BJ147" s="174"/>
      <c r="BK147" s="164" t="s">
        <v>8817</v>
      </c>
      <c r="BL147" s="174"/>
      <c r="BM147" s="157" t="s">
        <v>8816</v>
      </c>
      <c r="BN147" s="166" t="s">
        <v>8613</v>
      </c>
      <c r="BO147" s="157" t="s">
        <v>8818</v>
      </c>
      <c r="BP147" s="157" t="s">
        <v>8819</v>
      </c>
      <c r="BQ147" s="157" t="s">
        <v>8820</v>
      </c>
      <c r="BV147" s="160">
        <v>1</v>
      </c>
    </row>
    <row r="148" spans="53:74" x14ac:dyDescent="0.25">
      <c r="BA148" s="163" t="s">
        <v>115</v>
      </c>
      <c r="BB148" s="163" t="s">
        <v>357</v>
      </c>
      <c r="BC148" s="163" t="s">
        <v>8821</v>
      </c>
      <c r="BD148" s="163" t="s">
        <v>265</v>
      </c>
      <c r="BE148" s="163" t="s">
        <v>266</v>
      </c>
      <c r="BF148" s="163">
        <v>3</v>
      </c>
      <c r="BG148" s="173">
        <v>4</v>
      </c>
      <c r="BH148" s="174">
        <v>0</v>
      </c>
      <c r="BI148" s="164" t="s">
        <v>8821</v>
      </c>
      <c r="BJ148" s="174"/>
      <c r="BK148" s="164" t="s">
        <v>8822</v>
      </c>
      <c r="BL148" s="174"/>
      <c r="BM148" s="157" t="s">
        <v>8821</v>
      </c>
      <c r="BN148" s="166" t="s">
        <v>8823</v>
      </c>
      <c r="BO148" s="157" t="s">
        <v>2229</v>
      </c>
      <c r="BP148" s="157" t="s">
        <v>8824</v>
      </c>
      <c r="BQ148" s="157" t="s">
        <v>8825</v>
      </c>
      <c r="BV148" s="160">
        <v>1</v>
      </c>
    </row>
    <row r="149" spans="53:74" x14ac:dyDescent="0.25">
      <c r="BA149" s="163" t="s">
        <v>115</v>
      </c>
      <c r="BB149" s="163" t="s">
        <v>358</v>
      </c>
      <c r="BC149" s="163" t="s">
        <v>8821</v>
      </c>
      <c r="BD149" s="163" t="s">
        <v>265</v>
      </c>
      <c r="BE149" s="163" t="s">
        <v>266</v>
      </c>
      <c r="BF149" s="163">
        <v>4</v>
      </c>
      <c r="BG149" s="173">
        <v>4</v>
      </c>
      <c r="BH149" s="174">
        <v>0</v>
      </c>
      <c r="BI149" s="164" t="s">
        <v>8821</v>
      </c>
      <c r="BJ149" s="174"/>
      <c r="BK149" s="164" t="s">
        <v>8822</v>
      </c>
      <c r="BL149" s="174"/>
      <c r="BM149" s="157" t="s">
        <v>8821</v>
      </c>
      <c r="BN149" s="166" t="s">
        <v>8826</v>
      </c>
      <c r="BO149" s="157" t="s">
        <v>8827</v>
      </c>
      <c r="BP149" s="157" t="s">
        <v>8828</v>
      </c>
      <c r="BQ149" s="157" t="s">
        <v>8829</v>
      </c>
      <c r="BV149" s="160">
        <v>1</v>
      </c>
    </row>
    <row r="150" spans="53:74" x14ac:dyDescent="0.25">
      <c r="BA150" s="163" t="s">
        <v>115</v>
      </c>
      <c r="BB150" s="163" t="s">
        <v>359</v>
      </c>
      <c r="BC150" s="163" t="s">
        <v>8830</v>
      </c>
      <c r="BD150" s="163" t="s">
        <v>265</v>
      </c>
      <c r="BE150" s="163" t="s">
        <v>266</v>
      </c>
      <c r="BF150" s="163">
        <v>5</v>
      </c>
      <c r="BG150" s="173">
        <v>4</v>
      </c>
      <c r="BH150" s="174">
        <v>0</v>
      </c>
      <c r="BI150" s="164" t="s">
        <v>8830</v>
      </c>
      <c r="BJ150" s="174"/>
      <c r="BK150" s="164" t="s">
        <v>8831</v>
      </c>
      <c r="BL150" s="174"/>
      <c r="BM150" s="157" t="s">
        <v>8830</v>
      </c>
      <c r="BN150" s="166" t="s">
        <v>8832</v>
      </c>
      <c r="BO150" s="157" t="s">
        <v>8833</v>
      </c>
      <c r="BP150" s="157" t="s">
        <v>8834</v>
      </c>
      <c r="BQ150" s="157" t="s">
        <v>8835</v>
      </c>
      <c r="BV150" s="160">
        <v>1</v>
      </c>
    </row>
    <row r="151" spans="53:74" x14ac:dyDescent="0.25">
      <c r="BA151" s="163" t="s">
        <v>115</v>
      </c>
      <c r="BB151" s="163" t="s">
        <v>360</v>
      </c>
      <c r="BC151" s="163" t="s">
        <v>8836</v>
      </c>
      <c r="BD151" s="163" t="s">
        <v>301</v>
      </c>
      <c r="BE151" s="163" t="s">
        <v>266</v>
      </c>
      <c r="BF151" s="163">
        <v>1</v>
      </c>
      <c r="BG151" s="173">
        <v>0</v>
      </c>
      <c r="BH151" s="174">
        <v>4</v>
      </c>
      <c r="BI151" s="164"/>
      <c r="BJ151" s="174" t="s">
        <v>8836</v>
      </c>
      <c r="BK151" s="164"/>
      <c r="BL151" s="174" t="s">
        <v>8837</v>
      </c>
      <c r="BM151" s="157" t="s">
        <v>8836</v>
      </c>
      <c r="BN151" s="166" t="s">
        <v>8838</v>
      </c>
      <c r="BO151" s="157" t="s">
        <v>8839</v>
      </c>
      <c r="BP151" s="157" t="s">
        <v>8840</v>
      </c>
      <c r="BQ151" s="157" t="s">
        <v>8841</v>
      </c>
      <c r="BV151" s="160">
        <v>1</v>
      </c>
    </row>
    <row r="152" spans="53:74" x14ac:dyDescent="0.25">
      <c r="BA152" s="163" t="s">
        <v>115</v>
      </c>
      <c r="BB152" s="163" t="s">
        <v>361</v>
      </c>
      <c r="BC152" s="163" t="s">
        <v>8842</v>
      </c>
      <c r="BD152" s="163" t="s">
        <v>301</v>
      </c>
      <c r="BE152" s="163" t="s">
        <v>266</v>
      </c>
      <c r="BF152" s="163">
        <v>2</v>
      </c>
      <c r="BG152" s="173">
        <v>0</v>
      </c>
      <c r="BH152" s="174">
        <v>4</v>
      </c>
      <c r="BI152" s="164"/>
      <c r="BJ152" s="174" t="s">
        <v>8842</v>
      </c>
      <c r="BK152" s="164"/>
      <c r="BL152" s="174" t="s">
        <v>8843</v>
      </c>
      <c r="BM152" s="157" t="s">
        <v>8842</v>
      </c>
      <c r="BN152" s="166" t="s">
        <v>8844</v>
      </c>
      <c r="BO152" s="157" t="s">
        <v>8845</v>
      </c>
      <c r="BP152" s="157" t="s">
        <v>8846</v>
      </c>
      <c r="BQ152" s="157" t="s">
        <v>8847</v>
      </c>
      <c r="BV152" s="160">
        <v>1</v>
      </c>
    </row>
    <row r="153" spans="53:74" x14ac:dyDescent="0.25">
      <c r="BA153" s="163" t="s">
        <v>115</v>
      </c>
      <c r="BB153" s="163" t="s">
        <v>362</v>
      </c>
      <c r="BC153" s="163" t="s">
        <v>8848</v>
      </c>
      <c r="BD153" s="163" t="s">
        <v>301</v>
      </c>
      <c r="BE153" s="163" t="s">
        <v>266</v>
      </c>
      <c r="BF153" s="163">
        <v>3</v>
      </c>
      <c r="BG153" s="173">
        <v>0</v>
      </c>
      <c r="BH153" s="174">
        <v>4</v>
      </c>
      <c r="BI153" s="164"/>
      <c r="BJ153" s="174" t="s">
        <v>8848</v>
      </c>
      <c r="BK153" s="164"/>
      <c r="BL153" s="174" t="s">
        <v>8849</v>
      </c>
      <c r="BM153" s="157" t="s">
        <v>8848</v>
      </c>
      <c r="BN153" s="166" t="s">
        <v>8850</v>
      </c>
      <c r="BO153" s="157" t="s">
        <v>8851</v>
      </c>
      <c r="BP153" s="157" t="s">
        <v>8846</v>
      </c>
      <c r="BQ153" s="157" t="s">
        <v>8842</v>
      </c>
      <c r="BV153" s="160">
        <v>1</v>
      </c>
    </row>
    <row r="154" spans="53:74" x14ac:dyDescent="0.25">
      <c r="BA154" s="163" t="s">
        <v>115</v>
      </c>
      <c r="BB154" s="163" t="s">
        <v>363</v>
      </c>
      <c r="BC154" s="163" t="s">
        <v>8852</v>
      </c>
      <c r="BD154" s="163" t="s">
        <v>301</v>
      </c>
      <c r="BE154" s="163" t="s">
        <v>266</v>
      </c>
      <c r="BF154" s="163">
        <v>4</v>
      </c>
      <c r="BG154" s="173">
        <v>0</v>
      </c>
      <c r="BH154" s="174">
        <v>4</v>
      </c>
      <c r="BI154" s="164"/>
      <c r="BJ154" s="174" t="s">
        <v>8852</v>
      </c>
      <c r="BK154" s="164"/>
      <c r="BL154" s="174" t="s">
        <v>8853</v>
      </c>
      <c r="BM154" s="157" t="s">
        <v>8852</v>
      </c>
      <c r="BN154" s="166" t="s">
        <v>8659</v>
      </c>
      <c r="BO154" s="157" t="s">
        <v>8854</v>
      </c>
      <c r="BP154" s="157" t="s">
        <v>8716</v>
      </c>
      <c r="BQ154" s="157" t="s">
        <v>8762</v>
      </c>
      <c r="BV154" s="160">
        <v>1</v>
      </c>
    </row>
    <row r="155" spans="53:74" x14ac:dyDescent="0.25">
      <c r="BA155" s="163" t="s">
        <v>115</v>
      </c>
      <c r="BB155" s="163" t="s">
        <v>364</v>
      </c>
      <c r="BC155" s="163" t="s">
        <v>8660</v>
      </c>
      <c r="BD155" s="163" t="s">
        <v>301</v>
      </c>
      <c r="BE155" s="163" t="s">
        <v>266</v>
      </c>
      <c r="BF155" s="163">
        <v>5</v>
      </c>
      <c r="BG155" s="173">
        <v>0</v>
      </c>
      <c r="BH155" s="174">
        <v>4</v>
      </c>
      <c r="BI155" s="164"/>
      <c r="BJ155" s="174" t="s">
        <v>8660</v>
      </c>
      <c r="BK155" s="164"/>
      <c r="BL155" s="174" t="s">
        <v>8661</v>
      </c>
      <c r="BM155" s="157" t="s">
        <v>8660</v>
      </c>
      <c r="BN155" s="166" t="s">
        <v>8662</v>
      </c>
      <c r="BO155" s="157" t="s">
        <v>1985</v>
      </c>
      <c r="BP155" s="157" t="s">
        <v>8762</v>
      </c>
      <c r="BQ155" s="157" t="s">
        <v>8855</v>
      </c>
      <c r="BV155" s="160">
        <v>1</v>
      </c>
    </row>
    <row r="156" spans="53:74" x14ac:dyDescent="0.25">
      <c r="BA156" s="163" t="s">
        <v>117</v>
      </c>
      <c r="BB156" s="163" t="s">
        <v>365</v>
      </c>
      <c r="BC156" s="163" t="s">
        <v>8856</v>
      </c>
      <c r="BD156" s="163" t="s">
        <v>265</v>
      </c>
      <c r="BE156" s="163" t="s">
        <v>266</v>
      </c>
      <c r="BF156" s="163">
        <v>1</v>
      </c>
      <c r="BG156" s="173">
        <v>4</v>
      </c>
      <c r="BH156" s="174">
        <v>0</v>
      </c>
      <c r="BI156" s="164" t="s">
        <v>8856</v>
      </c>
      <c r="BJ156" s="174"/>
      <c r="BK156" s="164" t="s">
        <v>8857</v>
      </c>
      <c r="BL156" s="174"/>
      <c r="BM156" s="157" t="s">
        <v>8856</v>
      </c>
      <c r="BN156" s="166" t="s">
        <v>8619</v>
      </c>
      <c r="BO156" s="157" t="s">
        <v>8614</v>
      </c>
      <c r="BP156" s="157" t="s">
        <v>8858</v>
      </c>
      <c r="BQ156" s="157" t="s">
        <v>8859</v>
      </c>
      <c r="BV156" s="160">
        <v>1</v>
      </c>
    </row>
    <row r="157" spans="53:74" x14ac:dyDescent="0.25">
      <c r="BA157" s="163" t="s">
        <v>117</v>
      </c>
      <c r="BB157" s="163" t="s">
        <v>371</v>
      </c>
      <c r="BC157" s="163" t="s">
        <v>8860</v>
      </c>
      <c r="BD157" s="163" t="s">
        <v>265</v>
      </c>
      <c r="BE157" s="163" t="s">
        <v>266</v>
      </c>
      <c r="BF157" s="163">
        <v>2</v>
      </c>
      <c r="BG157" s="173">
        <v>4</v>
      </c>
      <c r="BH157" s="174">
        <v>0</v>
      </c>
      <c r="BI157" s="164" t="s">
        <v>8860</v>
      </c>
      <c r="BJ157" s="174"/>
      <c r="BK157" s="164" t="s">
        <v>8861</v>
      </c>
      <c r="BL157" s="174"/>
      <c r="BM157" s="157" t="s">
        <v>8860</v>
      </c>
      <c r="BN157" s="166" t="s">
        <v>8619</v>
      </c>
      <c r="BO157" s="157" t="s">
        <v>8862</v>
      </c>
      <c r="BP157" s="157" t="s">
        <v>8863</v>
      </c>
      <c r="BQ157" s="157" t="s">
        <v>8864</v>
      </c>
      <c r="BV157" s="160">
        <v>1</v>
      </c>
    </row>
    <row r="158" spans="53:74" x14ac:dyDescent="0.25">
      <c r="BA158" s="163" t="s">
        <v>117</v>
      </c>
      <c r="BB158" s="163" t="s">
        <v>378</v>
      </c>
      <c r="BC158" s="163" t="s">
        <v>8865</v>
      </c>
      <c r="BD158" s="163" t="s">
        <v>265</v>
      </c>
      <c r="BE158" s="163" t="s">
        <v>266</v>
      </c>
      <c r="BF158" s="163">
        <v>3</v>
      </c>
      <c r="BG158" s="173">
        <v>4</v>
      </c>
      <c r="BH158" s="174">
        <v>0</v>
      </c>
      <c r="BI158" s="164" t="s">
        <v>8865</v>
      </c>
      <c r="BJ158" s="174"/>
      <c r="BK158" s="164" t="s">
        <v>8866</v>
      </c>
      <c r="BL158" s="174"/>
      <c r="BM158" s="157" t="s">
        <v>8865</v>
      </c>
      <c r="BN158" s="166" t="s">
        <v>8867</v>
      </c>
      <c r="BO158" s="157" t="s">
        <v>8868</v>
      </c>
      <c r="BP158" s="157" t="s">
        <v>8863</v>
      </c>
      <c r="BQ158" s="157" t="s">
        <v>8869</v>
      </c>
      <c r="BV158" s="160">
        <v>1</v>
      </c>
    </row>
    <row r="159" spans="53:74" x14ac:dyDescent="0.25">
      <c r="BA159" s="163" t="s">
        <v>117</v>
      </c>
      <c r="BB159" s="163" t="s">
        <v>383</v>
      </c>
      <c r="BC159" s="163" t="s">
        <v>8870</v>
      </c>
      <c r="BD159" s="163" t="s">
        <v>265</v>
      </c>
      <c r="BE159" s="163" t="s">
        <v>266</v>
      </c>
      <c r="BF159" s="163">
        <v>4</v>
      </c>
      <c r="BG159" s="173">
        <v>4</v>
      </c>
      <c r="BH159" s="174">
        <v>0</v>
      </c>
      <c r="BI159" s="164" t="s">
        <v>8870</v>
      </c>
      <c r="BJ159" s="174"/>
      <c r="BK159" s="164" t="s">
        <v>8871</v>
      </c>
      <c r="BL159" s="174"/>
      <c r="BM159" s="157" t="s">
        <v>8870</v>
      </c>
      <c r="BN159" s="166" t="s">
        <v>8872</v>
      </c>
      <c r="BO159" s="157" t="s">
        <v>8632</v>
      </c>
      <c r="BP159" s="157" t="s">
        <v>8873</v>
      </c>
      <c r="BQ159" s="157" t="s">
        <v>8874</v>
      </c>
      <c r="BV159" s="160">
        <v>1</v>
      </c>
    </row>
    <row r="160" spans="53:74" x14ac:dyDescent="0.25">
      <c r="BA160" s="163" t="s">
        <v>117</v>
      </c>
      <c r="BB160" s="163" t="s">
        <v>390</v>
      </c>
      <c r="BC160" s="163" t="s">
        <v>8638</v>
      </c>
      <c r="BD160" s="163" t="s">
        <v>265</v>
      </c>
      <c r="BE160" s="163" t="s">
        <v>266</v>
      </c>
      <c r="BF160" s="163">
        <v>5</v>
      </c>
      <c r="BG160" s="173">
        <v>4</v>
      </c>
      <c r="BH160" s="174">
        <v>0</v>
      </c>
      <c r="BI160" s="164" t="s">
        <v>8638</v>
      </c>
      <c r="BJ160" s="174"/>
      <c r="BK160" s="164" t="s">
        <v>8875</v>
      </c>
      <c r="BL160" s="174"/>
      <c r="BM160" s="157" t="s">
        <v>8638</v>
      </c>
      <c r="BN160" s="166" t="s">
        <v>8876</v>
      </c>
      <c r="BO160" s="157" t="s">
        <v>2069</v>
      </c>
      <c r="BP160" s="157" t="s">
        <v>8877</v>
      </c>
      <c r="BQ160" s="157" t="s">
        <v>8878</v>
      </c>
      <c r="BV160" s="160">
        <v>1</v>
      </c>
    </row>
    <row r="161" spans="53:74" x14ac:dyDescent="0.25">
      <c r="BA161" s="163" t="s">
        <v>117</v>
      </c>
      <c r="BB161" s="163" t="s">
        <v>397</v>
      </c>
      <c r="BC161" s="163" t="s">
        <v>8879</v>
      </c>
      <c r="BD161" s="163" t="s">
        <v>301</v>
      </c>
      <c r="BE161" s="163" t="s">
        <v>266</v>
      </c>
      <c r="BF161" s="163">
        <v>1</v>
      </c>
      <c r="BG161" s="173">
        <v>0</v>
      </c>
      <c r="BH161" s="174">
        <v>4</v>
      </c>
      <c r="BI161" s="164"/>
      <c r="BJ161" s="174" t="s">
        <v>8879</v>
      </c>
      <c r="BK161" s="164"/>
      <c r="BL161" s="174" t="s">
        <v>8880</v>
      </c>
      <c r="BM161" s="157" t="s">
        <v>8879</v>
      </c>
      <c r="BN161" s="166" t="s">
        <v>8881</v>
      </c>
      <c r="BO161" s="157" t="s">
        <v>8642</v>
      </c>
      <c r="BP161" s="157" t="s">
        <v>8882</v>
      </c>
      <c r="BV161" s="160">
        <v>1</v>
      </c>
    </row>
    <row r="162" spans="53:74" x14ac:dyDescent="0.25">
      <c r="BA162" s="163" t="s">
        <v>117</v>
      </c>
      <c r="BB162" s="163" t="s">
        <v>401</v>
      </c>
      <c r="BC162" s="163" t="s">
        <v>8883</v>
      </c>
      <c r="BD162" s="163" t="s">
        <v>301</v>
      </c>
      <c r="BE162" s="163" t="s">
        <v>266</v>
      </c>
      <c r="BF162" s="163">
        <v>2</v>
      </c>
      <c r="BG162" s="173">
        <v>0</v>
      </c>
      <c r="BH162" s="174">
        <v>4</v>
      </c>
      <c r="BI162" s="164"/>
      <c r="BJ162" s="174" t="s">
        <v>8883</v>
      </c>
      <c r="BK162" s="164"/>
      <c r="BL162" s="174" t="s">
        <v>8884</v>
      </c>
      <c r="BM162" s="157" t="s">
        <v>8883</v>
      </c>
      <c r="BN162" s="166" t="s">
        <v>8885</v>
      </c>
      <c r="BO162" s="157" t="s">
        <v>1991</v>
      </c>
      <c r="BP162" s="157" t="s">
        <v>8859</v>
      </c>
      <c r="BQ162" s="157" t="s">
        <v>8886</v>
      </c>
      <c r="BV162" s="160">
        <v>1</v>
      </c>
    </row>
    <row r="163" spans="53:74" x14ac:dyDescent="0.25">
      <c r="BA163" s="163" t="s">
        <v>117</v>
      </c>
      <c r="BB163" s="163" t="s">
        <v>408</v>
      </c>
      <c r="BC163" s="163" t="s">
        <v>8649</v>
      </c>
      <c r="BD163" s="163" t="s">
        <v>301</v>
      </c>
      <c r="BE163" s="163" t="s">
        <v>266</v>
      </c>
      <c r="BF163" s="163">
        <v>3</v>
      </c>
      <c r="BG163" s="173">
        <v>0</v>
      </c>
      <c r="BH163" s="174">
        <v>4</v>
      </c>
      <c r="BI163" s="164"/>
      <c r="BJ163" s="174" t="s">
        <v>8649</v>
      </c>
      <c r="BK163" s="164"/>
      <c r="BL163" s="174" t="s">
        <v>8650</v>
      </c>
      <c r="BM163" s="157" t="s">
        <v>8649</v>
      </c>
      <c r="BN163" s="166" t="s">
        <v>8887</v>
      </c>
      <c r="BO163" s="157" t="s">
        <v>8888</v>
      </c>
      <c r="BP163" s="157" t="s">
        <v>8889</v>
      </c>
      <c r="BQ163" s="157" t="s">
        <v>8890</v>
      </c>
      <c r="BV163" s="160">
        <v>1</v>
      </c>
    </row>
    <row r="164" spans="53:74" x14ac:dyDescent="0.25">
      <c r="BA164" s="163" t="s">
        <v>117</v>
      </c>
      <c r="BB164" s="163" t="s">
        <v>410</v>
      </c>
      <c r="BC164" s="163" t="s">
        <v>8655</v>
      </c>
      <c r="BD164" s="163" t="s">
        <v>301</v>
      </c>
      <c r="BE164" s="163" t="s">
        <v>266</v>
      </c>
      <c r="BF164" s="163">
        <v>4</v>
      </c>
      <c r="BG164" s="173">
        <v>0</v>
      </c>
      <c r="BH164" s="174">
        <v>4</v>
      </c>
      <c r="BI164" s="164"/>
      <c r="BJ164" s="174" t="s">
        <v>8655</v>
      </c>
      <c r="BK164" s="164"/>
      <c r="BL164" s="174" t="s">
        <v>8656</v>
      </c>
      <c r="BM164" s="157" t="s">
        <v>8655</v>
      </c>
      <c r="BN164" s="166" t="s">
        <v>8891</v>
      </c>
      <c r="BO164" s="157" t="s">
        <v>8892</v>
      </c>
      <c r="BP164" s="157" t="s">
        <v>8716</v>
      </c>
      <c r="BQ164" s="157" t="s">
        <v>8893</v>
      </c>
      <c r="BV164" s="160">
        <v>1</v>
      </c>
    </row>
    <row r="165" spans="53:74" x14ac:dyDescent="0.25">
      <c r="BA165" s="163" t="s">
        <v>117</v>
      </c>
      <c r="BB165" s="163" t="s">
        <v>412</v>
      </c>
      <c r="BC165" s="163" t="s">
        <v>8894</v>
      </c>
      <c r="BD165" s="163" t="s">
        <v>301</v>
      </c>
      <c r="BE165" s="163" t="s">
        <v>266</v>
      </c>
      <c r="BF165" s="163">
        <v>5</v>
      </c>
      <c r="BG165" s="173">
        <v>0</v>
      </c>
      <c r="BH165" s="174">
        <v>4</v>
      </c>
      <c r="BI165" s="164"/>
      <c r="BJ165" s="174" t="s">
        <v>8894</v>
      </c>
      <c r="BK165" s="164"/>
      <c r="BL165" s="174" t="s">
        <v>8895</v>
      </c>
      <c r="BM165" s="157" t="s">
        <v>8894</v>
      </c>
      <c r="BN165" s="166" t="s">
        <v>8896</v>
      </c>
      <c r="BO165" s="157" t="s">
        <v>8897</v>
      </c>
      <c r="BP165" s="157" t="s">
        <v>8898</v>
      </c>
      <c r="BQ165" s="157" t="s">
        <v>8899</v>
      </c>
      <c r="BV165" s="160">
        <v>1</v>
      </c>
    </row>
    <row r="166" spans="53:74" x14ac:dyDescent="0.25">
      <c r="BA166" s="163" t="s">
        <v>119</v>
      </c>
      <c r="BB166" s="163" t="s">
        <v>418</v>
      </c>
      <c r="BC166" s="163" t="s">
        <v>8900</v>
      </c>
      <c r="BD166" s="163" t="s">
        <v>265</v>
      </c>
      <c r="BE166" s="163" t="s">
        <v>266</v>
      </c>
      <c r="BF166" s="163">
        <v>1</v>
      </c>
      <c r="BG166" s="173">
        <v>4</v>
      </c>
      <c r="BH166" s="174">
        <v>0</v>
      </c>
      <c r="BI166" s="164" t="s">
        <v>8900</v>
      </c>
      <c r="BJ166" s="174"/>
      <c r="BK166" s="164" t="s">
        <v>8901</v>
      </c>
      <c r="BL166" s="174"/>
      <c r="BM166" s="157" t="s">
        <v>8900</v>
      </c>
      <c r="BN166" s="166" t="s">
        <v>8902</v>
      </c>
      <c r="BO166" s="157" t="s">
        <v>8903</v>
      </c>
      <c r="BP166" s="157" t="s">
        <v>8904</v>
      </c>
      <c r="BQ166" s="157" t="s">
        <v>8905</v>
      </c>
      <c r="BV166" s="160">
        <v>1</v>
      </c>
    </row>
    <row r="167" spans="53:74" x14ac:dyDescent="0.25">
      <c r="BA167" s="163" t="s">
        <v>119</v>
      </c>
      <c r="BB167" s="163" t="s">
        <v>419</v>
      </c>
      <c r="BC167" s="163" t="s">
        <v>8906</v>
      </c>
      <c r="BD167" s="163" t="s">
        <v>265</v>
      </c>
      <c r="BE167" s="163" t="s">
        <v>266</v>
      </c>
      <c r="BF167" s="163">
        <v>2</v>
      </c>
      <c r="BG167" s="173">
        <v>4</v>
      </c>
      <c r="BH167" s="174">
        <v>0</v>
      </c>
      <c r="BI167" s="164" t="s">
        <v>8906</v>
      </c>
      <c r="BJ167" s="174"/>
      <c r="BK167" s="164" t="s">
        <v>8907</v>
      </c>
      <c r="BL167" s="174"/>
      <c r="BM167" s="157" t="s">
        <v>8906</v>
      </c>
      <c r="BN167" s="166" t="s">
        <v>8908</v>
      </c>
      <c r="BO167" s="157" t="s">
        <v>8675</v>
      </c>
      <c r="BP167" s="157" t="s">
        <v>8904</v>
      </c>
      <c r="BQ167" s="157" t="s">
        <v>8909</v>
      </c>
      <c r="BV167" s="160">
        <v>1</v>
      </c>
    </row>
    <row r="168" spans="53:74" x14ac:dyDescent="0.25">
      <c r="BA168" s="163" t="s">
        <v>119</v>
      </c>
      <c r="BB168" s="163" t="s">
        <v>420</v>
      </c>
      <c r="BC168" s="163" t="s">
        <v>8910</v>
      </c>
      <c r="BD168" s="163" t="s">
        <v>265</v>
      </c>
      <c r="BE168" s="163" t="s">
        <v>266</v>
      </c>
      <c r="BF168" s="163">
        <v>3</v>
      </c>
      <c r="BG168" s="173">
        <v>4</v>
      </c>
      <c r="BH168" s="174">
        <v>0</v>
      </c>
      <c r="BI168" s="164" t="s">
        <v>8910</v>
      </c>
      <c r="BJ168" s="174"/>
      <c r="BK168" s="164" t="s">
        <v>8911</v>
      </c>
      <c r="BL168" s="174"/>
      <c r="BM168" s="157" t="s">
        <v>8910</v>
      </c>
      <c r="BN168" s="166" t="s">
        <v>8912</v>
      </c>
      <c r="BO168" s="157" t="s">
        <v>8913</v>
      </c>
      <c r="BP168" s="157" t="s">
        <v>8683</v>
      </c>
      <c r="BQ168" s="157" t="s">
        <v>8914</v>
      </c>
      <c r="BV168" s="160">
        <v>1</v>
      </c>
    </row>
    <row r="169" spans="53:74" x14ac:dyDescent="0.25">
      <c r="BA169" s="163" t="s">
        <v>119</v>
      </c>
      <c r="BB169" s="163" t="s">
        <v>421</v>
      </c>
      <c r="BC169" s="163" t="s">
        <v>8684</v>
      </c>
      <c r="BD169" s="163" t="s">
        <v>265</v>
      </c>
      <c r="BE169" s="163" t="s">
        <v>266</v>
      </c>
      <c r="BF169" s="163">
        <v>4</v>
      </c>
      <c r="BG169" s="173">
        <v>4</v>
      </c>
      <c r="BH169" s="174">
        <v>0</v>
      </c>
      <c r="BI169" s="164" t="s">
        <v>8684</v>
      </c>
      <c r="BJ169" s="174"/>
      <c r="BK169" s="164" t="s">
        <v>8685</v>
      </c>
      <c r="BL169" s="174"/>
      <c r="BM169" s="157" t="s">
        <v>8684</v>
      </c>
      <c r="BN169" s="166" t="s">
        <v>8686</v>
      </c>
      <c r="BO169" s="157" t="s">
        <v>8687</v>
      </c>
      <c r="BP169" s="157" t="s">
        <v>8688</v>
      </c>
      <c r="BQ169" s="157" t="s">
        <v>8689</v>
      </c>
      <c r="BV169" s="160">
        <v>1</v>
      </c>
    </row>
    <row r="170" spans="53:74" x14ac:dyDescent="0.25">
      <c r="BA170" s="163" t="s">
        <v>119</v>
      </c>
      <c r="BB170" s="163" t="s">
        <v>422</v>
      </c>
      <c r="BC170" s="163" t="s">
        <v>8690</v>
      </c>
      <c r="BD170" s="163" t="s">
        <v>265</v>
      </c>
      <c r="BE170" s="163" t="s">
        <v>266</v>
      </c>
      <c r="BF170" s="163">
        <v>5</v>
      </c>
      <c r="BG170" s="173">
        <v>4</v>
      </c>
      <c r="BH170" s="174">
        <v>0</v>
      </c>
      <c r="BI170" s="164" t="s">
        <v>8690</v>
      </c>
      <c r="BJ170" s="174"/>
      <c r="BK170" s="164" t="s">
        <v>8691</v>
      </c>
      <c r="BL170" s="174"/>
      <c r="BM170" s="157" t="s">
        <v>8690</v>
      </c>
      <c r="BN170" s="166" t="s">
        <v>8692</v>
      </c>
      <c r="BO170" s="157" t="s">
        <v>8693</v>
      </c>
      <c r="BP170" s="157" t="s">
        <v>8694</v>
      </c>
      <c r="BQ170" s="157" t="s">
        <v>8695</v>
      </c>
      <c r="BV170" s="160">
        <v>1</v>
      </c>
    </row>
    <row r="171" spans="53:74" x14ac:dyDescent="0.25">
      <c r="BA171" s="163" t="s">
        <v>119</v>
      </c>
      <c r="BB171" s="163" t="s">
        <v>423</v>
      </c>
      <c r="BC171" s="163" t="s">
        <v>8915</v>
      </c>
      <c r="BD171" s="163" t="s">
        <v>301</v>
      </c>
      <c r="BE171" s="163" t="s">
        <v>266</v>
      </c>
      <c r="BF171" s="163">
        <v>1</v>
      </c>
      <c r="BG171" s="173">
        <v>0</v>
      </c>
      <c r="BH171" s="174">
        <v>4</v>
      </c>
      <c r="BI171" s="164"/>
      <c r="BJ171" s="174" t="s">
        <v>8915</v>
      </c>
      <c r="BK171" s="164"/>
      <c r="BL171" s="174" t="s">
        <v>8916</v>
      </c>
      <c r="BM171" s="157" t="s">
        <v>8915</v>
      </c>
      <c r="BN171" s="166" t="s">
        <v>8917</v>
      </c>
      <c r="BO171" s="157" t="s">
        <v>1990</v>
      </c>
      <c r="BP171" s="157" t="s">
        <v>8918</v>
      </c>
      <c r="BQ171" s="157" t="s">
        <v>8919</v>
      </c>
      <c r="BV171" s="160">
        <v>1</v>
      </c>
    </row>
    <row r="172" spans="53:74" x14ac:dyDescent="0.25">
      <c r="BA172" s="163" t="s">
        <v>119</v>
      </c>
      <c r="BB172" s="163" t="s">
        <v>424</v>
      </c>
      <c r="BC172" s="163" t="s">
        <v>8920</v>
      </c>
      <c r="BD172" s="163" t="s">
        <v>301</v>
      </c>
      <c r="BE172" s="163" t="s">
        <v>266</v>
      </c>
      <c r="BF172" s="163">
        <v>2</v>
      </c>
      <c r="BG172" s="173">
        <v>0</v>
      </c>
      <c r="BH172" s="174">
        <v>4</v>
      </c>
      <c r="BI172" s="164"/>
      <c r="BJ172" s="174" t="s">
        <v>8920</v>
      </c>
      <c r="BK172" s="164"/>
      <c r="BL172" s="174" t="s">
        <v>8921</v>
      </c>
      <c r="BM172" s="157" t="s">
        <v>8920</v>
      </c>
      <c r="BN172" s="166" t="s">
        <v>8908</v>
      </c>
      <c r="BO172" s="157" t="s">
        <v>8922</v>
      </c>
      <c r="BP172" s="157" t="s">
        <v>8915</v>
      </c>
      <c r="BQ172" s="157" t="s">
        <v>8923</v>
      </c>
      <c r="BV172" s="160">
        <v>1</v>
      </c>
    </row>
    <row r="173" spans="53:74" x14ac:dyDescent="0.25">
      <c r="BA173" s="163" t="s">
        <v>119</v>
      </c>
      <c r="BB173" s="163" t="s">
        <v>425</v>
      </c>
      <c r="BC173" s="163" t="s">
        <v>8707</v>
      </c>
      <c r="BD173" s="163" t="s">
        <v>301</v>
      </c>
      <c r="BE173" s="163" t="s">
        <v>266</v>
      </c>
      <c r="BF173" s="163">
        <v>3</v>
      </c>
      <c r="BG173" s="173">
        <v>0</v>
      </c>
      <c r="BH173" s="174">
        <v>4</v>
      </c>
      <c r="BI173" s="164"/>
      <c r="BJ173" s="174" t="s">
        <v>8707</v>
      </c>
      <c r="BK173" s="164"/>
      <c r="BL173" s="174" t="s">
        <v>8708</v>
      </c>
      <c r="BM173" s="157" t="s">
        <v>8707</v>
      </c>
      <c r="BN173" s="166" t="s">
        <v>8924</v>
      </c>
      <c r="BO173" s="157" t="s">
        <v>8710</v>
      </c>
      <c r="BP173" s="157" t="s">
        <v>8925</v>
      </c>
      <c r="BQ173" s="157" t="s">
        <v>8926</v>
      </c>
      <c r="BV173" s="160">
        <v>1</v>
      </c>
    </row>
    <row r="174" spans="53:74" x14ac:dyDescent="0.25">
      <c r="BA174" s="163" t="s">
        <v>119</v>
      </c>
      <c r="BB174" s="163" t="s">
        <v>426</v>
      </c>
      <c r="BC174" s="163" t="s">
        <v>8927</v>
      </c>
      <c r="BD174" s="163" t="s">
        <v>301</v>
      </c>
      <c r="BE174" s="163" t="s">
        <v>266</v>
      </c>
      <c r="BF174" s="163">
        <v>4</v>
      </c>
      <c r="BG174" s="173">
        <v>0</v>
      </c>
      <c r="BH174" s="174">
        <v>4</v>
      </c>
      <c r="BI174" s="164"/>
      <c r="BJ174" s="174" t="s">
        <v>8927</v>
      </c>
      <c r="BK174" s="164"/>
      <c r="BL174" s="174" t="s">
        <v>8928</v>
      </c>
      <c r="BM174" s="157" t="s">
        <v>8927</v>
      </c>
      <c r="BN174" s="166" t="s">
        <v>8715</v>
      </c>
      <c r="BO174" s="157" t="s">
        <v>8716</v>
      </c>
      <c r="BP174" s="157" t="s">
        <v>8659</v>
      </c>
      <c r="BQ174" s="157" t="s">
        <v>8929</v>
      </c>
      <c r="BV174" s="160">
        <v>1</v>
      </c>
    </row>
    <row r="175" spans="53:74" x14ac:dyDescent="0.25">
      <c r="BA175" s="163" t="s">
        <v>119</v>
      </c>
      <c r="BB175" s="163" t="s">
        <v>427</v>
      </c>
      <c r="BC175" s="163" t="s">
        <v>8894</v>
      </c>
      <c r="BD175" s="163" t="s">
        <v>301</v>
      </c>
      <c r="BE175" s="163" t="s">
        <v>266</v>
      </c>
      <c r="BF175" s="163">
        <v>5</v>
      </c>
      <c r="BG175" s="173">
        <v>0</v>
      </c>
      <c r="BH175" s="174">
        <v>4</v>
      </c>
      <c r="BI175" s="164"/>
      <c r="BJ175" s="174" t="s">
        <v>8894</v>
      </c>
      <c r="BK175" s="164"/>
      <c r="BL175" s="174" t="s">
        <v>8895</v>
      </c>
      <c r="BM175" s="157" t="s">
        <v>8894</v>
      </c>
      <c r="BN175" s="166" t="s">
        <v>8896</v>
      </c>
      <c r="BO175" s="157" t="s">
        <v>8897</v>
      </c>
      <c r="BP175" s="157" t="s">
        <v>8898</v>
      </c>
      <c r="BQ175" s="157" t="s">
        <v>8899</v>
      </c>
      <c r="BV175" s="160">
        <v>1</v>
      </c>
    </row>
    <row r="176" spans="53:74" x14ac:dyDescent="0.25">
      <c r="BA176" s="163" t="s">
        <v>120</v>
      </c>
      <c r="BB176" s="163" t="s">
        <v>428</v>
      </c>
      <c r="BC176" s="163" t="s">
        <v>8930</v>
      </c>
      <c r="BD176" s="163" t="s">
        <v>265</v>
      </c>
      <c r="BE176" s="163" t="s">
        <v>266</v>
      </c>
      <c r="BF176" s="163">
        <v>1</v>
      </c>
      <c r="BG176" s="173">
        <v>4</v>
      </c>
      <c r="BH176" s="174">
        <v>0</v>
      </c>
      <c r="BI176" s="164" t="s">
        <v>8930</v>
      </c>
      <c r="BJ176" s="174"/>
      <c r="BK176" s="164" t="s">
        <v>8931</v>
      </c>
      <c r="BL176" s="174"/>
      <c r="BM176" s="157" t="s">
        <v>8930</v>
      </c>
      <c r="BN176" s="166" t="s">
        <v>8932</v>
      </c>
      <c r="BO176" s="157" t="s">
        <v>8933</v>
      </c>
      <c r="BP176" s="157" t="s">
        <v>8934</v>
      </c>
      <c r="BQ176" s="157" t="s">
        <v>8935</v>
      </c>
      <c r="BV176" s="160">
        <v>1</v>
      </c>
    </row>
    <row r="177" spans="53:74" x14ac:dyDescent="0.25">
      <c r="BA177" s="163" t="s">
        <v>120</v>
      </c>
      <c r="BB177" s="163" t="s">
        <v>429</v>
      </c>
      <c r="BC177" s="163" t="s">
        <v>8936</v>
      </c>
      <c r="BD177" s="163" t="s">
        <v>265</v>
      </c>
      <c r="BE177" s="163" t="s">
        <v>266</v>
      </c>
      <c r="BF177" s="163">
        <v>2</v>
      </c>
      <c r="BG177" s="173">
        <v>4</v>
      </c>
      <c r="BH177" s="174">
        <v>0</v>
      </c>
      <c r="BI177" s="164" t="s">
        <v>8936</v>
      </c>
      <c r="BJ177" s="174"/>
      <c r="BK177" s="164" t="s">
        <v>8937</v>
      </c>
      <c r="BL177" s="174"/>
      <c r="BM177" s="157" t="s">
        <v>8936</v>
      </c>
      <c r="BN177" s="166" t="s">
        <v>8938</v>
      </c>
      <c r="BO177" s="157" t="s">
        <v>8939</v>
      </c>
      <c r="BP177" s="157" t="s">
        <v>8940</v>
      </c>
      <c r="BQ177" s="157" t="s">
        <v>8941</v>
      </c>
      <c r="BV177" s="160">
        <v>1</v>
      </c>
    </row>
    <row r="178" spans="53:74" x14ac:dyDescent="0.25">
      <c r="BA178" s="163" t="s">
        <v>120</v>
      </c>
      <c r="BB178" s="163" t="s">
        <v>430</v>
      </c>
      <c r="BC178" s="163" t="s">
        <v>8733</v>
      </c>
      <c r="BD178" s="163" t="s">
        <v>265</v>
      </c>
      <c r="BE178" s="163" t="s">
        <v>266</v>
      </c>
      <c r="BF178" s="163">
        <v>3</v>
      </c>
      <c r="BG178" s="173">
        <v>4</v>
      </c>
      <c r="BH178" s="174">
        <v>0</v>
      </c>
      <c r="BI178" s="164" t="s">
        <v>8733</v>
      </c>
      <c r="BJ178" s="174"/>
      <c r="BK178" s="164" t="s">
        <v>8942</v>
      </c>
      <c r="BL178" s="174"/>
      <c r="BM178" s="157" t="s">
        <v>8733</v>
      </c>
      <c r="BN178" s="166" t="s">
        <v>8731</v>
      </c>
      <c r="BO178" s="157" t="s">
        <v>8732</v>
      </c>
      <c r="BP178" s="157" t="s">
        <v>8943</v>
      </c>
      <c r="BQ178" s="157" t="s">
        <v>8734</v>
      </c>
      <c r="BV178" s="160">
        <v>1</v>
      </c>
    </row>
    <row r="179" spans="53:74" x14ac:dyDescent="0.25">
      <c r="BA179" s="163" t="s">
        <v>120</v>
      </c>
      <c r="BB179" s="163" t="s">
        <v>431</v>
      </c>
      <c r="BC179" s="163" t="s">
        <v>8735</v>
      </c>
      <c r="BD179" s="163" t="s">
        <v>265</v>
      </c>
      <c r="BE179" s="163" t="s">
        <v>266</v>
      </c>
      <c r="BF179" s="163">
        <v>4</v>
      </c>
      <c r="BG179" s="173">
        <v>4</v>
      </c>
      <c r="BH179" s="174">
        <v>0</v>
      </c>
      <c r="BI179" s="164" t="s">
        <v>8735</v>
      </c>
      <c r="BJ179" s="174"/>
      <c r="BK179" s="164" t="s">
        <v>8736</v>
      </c>
      <c r="BL179" s="174"/>
      <c r="BM179" s="157" t="s">
        <v>8735</v>
      </c>
      <c r="BN179" s="166" t="s">
        <v>8944</v>
      </c>
      <c r="BO179" s="157" t="s">
        <v>8732</v>
      </c>
      <c r="BP179" s="157" t="s">
        <v>8740</v>
      </c>
      <c r="BQ179" s="157" t="s">
        <v>8739</v>
      </c>
      <c r="BV179" s="160">
        <v>1</v>
      </c>
    </row>
    <row r="180" spans="53:74" x14ac:dyDescent="0.25">
      <c r="BA180" s="163" t="s">
        <v>120</v>
      </c>
      <c r="BB180" s="163" t="s">
        <v>432</v>
      </c>
      <c r="BC180" s="163" t="s">
        <v>8740</v>
      </c>
      <c r="BD180" s="163" t="s">
        <v>265</v>
      </c>
      <c r="BE180" s="163" t="s">
        <v>266</v>
      </c>
      <c r="BF180" s="163">
        <v>5</v>
      </c>
      <c r="BG180" s="173">
        <v>4</v>
      </c>
      <c r="BH180" s="174">
        <v>0</v>
      </c>
      <c r="BI180" s="164" t="s">
        <v>8740</v>
      </c>
      <c r="BJ180" s="174"/>
      <c r="BK180" s="164" t="s">
        <v>8741</v>
      </c>
      <c r="BL180" s="174"/>
      <c r="BM180" s="157" t="s">
        <v>8740</v>
      </c>
      <c r="BN180" s="166" t="s">
        <v>8742</v>
      </c>
      <c r="BO180" s="157" t="s">
        <v>8743</v>
      </c>
      <c r="BP180" s="157" t="s">
        <v>8735</v>
      </c>
      <c r="BQ180" s="157" t="s">
        <v>8744</v>
      </c>
      <c r="BV180" s="160">
        <v>1</v>
      </c>
    </row>
    <row r="181" spans="53:74" x14ac:dyDescent="0.25">
      <c r="BA181" s="163" t="s">
        <v>120</v>
      </c>
      <c r="BB181" s="163" t="s">
        <v>433</v>
      </c>
      <c r="BC181" s="163" t="s">
        <v>8745</v>
      </c>
      <c r="BD181" s="163" t="s">
        <v>301</v>
      </c>
      <c r="BE181" s="163" t="s">
        <v>266</v>
      </c>
      <c r="BF181" s="163">
        <v>1</v>
      </c>
      <c r="BG181" s="173">
        <v>0</v>
      </c>
      <c r="BH181" s="174">
        <v>4</v>
      </c>
      <c r="BI181" s="164"/>
      <c r="BJ181" s="174" t="s">
        <v>8745</v>
      </c>
      <c r="BK181" s="164"/>
      <c r="BL181" s="174" t="s">
        <v>8746</v>
      </c>
      <c r="BM181" s="157" t="s">
        <v>8745</v>
      </c>
      <c r="BN181" s="166" t="s">
        <v>8747</v>
      </c>
      <c r="BO181" s="157" t="s">
        <v>8748</v>
      </c>
      <c r="BP181" s="157" t="s">
        <v>8749</v>
      </c>
      <c r="BQ181" s="157" t="s">
        <v>8750</v>
      </c>
      <c r="BV181" s="160">
        <v>1</v>
      </c>
    </row>
    <row r="182" spans="53:74" x14ac:dyDescent="0.25">
      <c r="BA182" s="163" t="s">
        <v>120</v>
      </c>
      <c r="BB182" s="163" t="s">
        <v>434</v>
      </c>
      <c r="BC182" s="163" t="s">
        <v>8745</v>
      </c>
      <c r="BD182" s="163" t="s">
        <v>301</v>
      </c>
      <c r="BE182" s="163" t="s">
        <v>266</v>
      </c>
      <c r="BF182" s="163">
        <v>2</v>
      </c>
      <c r="BG182" s="173">
        <v>0</v>
      </c>
      <c r="BH182" s="174">
        <v>4</v>
      </c>
      <c r="BI182" s="164"/>
      <c r="BJ182" s="174" t="s">
        <v>8745</v>
      </c>
      <c r="BK182" s="164"/>
      <c r="BL182" s="174" t="s">
        <v>8746</v>
      </c>
      <c r="BM182" s="157" t="s">
        <v>8745</v>
      </c>
      <c r="BN182" s="166" t="s">
        <v>8751</v>
      </c>
      <c r="BO182" s="157" t="s">
        <v>8752</v>
      </c>
      <c r="BP182" s="157" t="s">
        <v>8753</v>
      </c>
      <c r="BQ182" s="157" t="s">
        <v>8750</v>
      </c>
      <c r="BV182" s="160">
        <v>1</v>
      </c>
    </row>
    <row r="183" spans="53:74" x14ac:dyDescent="0.25">
      <c r="BA183" s="163" t="s">
        <v>120</v>
      </c>
      <c r="BB183" s="163" t="s">
        <v>435</v>
      </c>
      <c r="BC183" s="163" t="s">
        <v>8754</v>
      </c>
      <c r="BD183" s="163" t="s">
        <v>301</v>
      </c>
      <c r="BE183" s="163" t="s">
        <v>266</v>
      </c>
      <c r="BF183" s="163">
        <v>3</v>
      </c>
      <c r="BG183" s="173">
        <v>0</v>
      </c>
      <c r="BH183" s="174">
        <v>4</v>
      </c>
      <c r="BI183" s="164"/>
      <c r="BJ183" s="174" t="s">
        <v>8754</v>
      </c>
      <c r="BK183" s="164"/>
      <c r="BL183" s="174" t="s">
        <v>8755</v>
      </c>
      <c r="BM183" s="157" t="s">
        <v>8754</v>
      </c>
      <c r="BN183" s="166" t="s">
        <v>8756</v>
      </c>
      <c r="BO183" s="157" t="s">
        <v>8757</v>
      </c>
      <c r="BP183" s="157" t="s">
        <v>8758</v>
      </c>
      <c r="BQ183" s="157" t="s">
        <v>8759</v>
      </c>
      <c r="BV183" s="160">
        <v>1</v>
      </c>
    </row>
    <row r="184" spans="53:74" x14ac:dyDescent="0.25">
      <c r="BA184" s="163" t="s">
        <v>120</v>
      </c>
      <c r="BB184" s="163" t="s">
        <v>436</v>
      </c>
      <c r="BC184" s="163" t="s">
        <v>8659</v>
      </c>
      <c r="BD184" s="163" t="s">
        <v>301</v>
      </c>
      <c r="BE184" s="163" t="s">
        <v>266</v>
      </c>
      <c r="BF184" s="163">
        <v>4</v>
      </c>
      <c r="BG184" s="173">
        <v>0</v>
      </c>
      <c r="BH184" s="174">
        <v>4</v>
      </c>
      <c r="BI184" s="164"/>
      <c r="BJ184" s="174" t="s">
        <v>8659</v>
      </c>
      <c r="BK184" s="164"/>
      <c r="BL184" s="174" t="s">
        <v>8760</v>
      </c>
      <c r="BM184" s="157" t="s">
        <v>8659</v>
      </c>
      <c r="BN184" s="166" t="s">
        <v>8945</v>
      </c>
      <c r="BO184" s="157" t="s">
        <v>8716</v>
      </c>
      <c r="BP184" s="157" t="s">
        <v>8759</v>
      </c>
      <c r="BQ184" s="157" t="s">
        <v>8946</v>
      </c>
      <c r="BV184" s="160">
        <v>1</v>
      </c>
    </row>
    <row r="185" spans="53:74" x14ac:dyDescent="0.25">
      <c r="BA185" s="163" t="s">
        <v>120</v>
      </c>
      <c r="BB185" s="163" t="s">
        <v>437</v>
      </c>
      <c r="BC185" s="163" t="s">
        <v>8894</v>
      </c>
      <c r="BD185" s="163" t="s">
        <v>301</v>
      </c>
      <c r="BE185" s="163" t="s">
        <v>266</v>
      </c>
      <c r="BF185" s="163">
        <v>5</v>
      </c>
      <c r="BG185" s="173">
        <v>0</v>
      </c>
      <c r="BH185" s="174">
        <v>4</v>
      </c>
      <c r="BI185" s="164"/>
      <c r="BJ185" s="174" t="s">
        <v>8894</v>
      </c>
      <c r="BK185" s="164"/>
      <c r="BL185" s="174" t="s">
        <v>8895</v>
      </c>
      <c r="BM185" s="157" t="s">
        <v>8894</v>
      </c>
      <c r="BN185" s="166" t="s">
        <v>8896</v>
      </c>
      <c r="BO185" s="157" t="s">
        <v>8897</v>
      </c>
      <c r="BP185" s="157" t="s">
        <v>8898</v>
      </c>
      <c r="BQ185" s="157" t="s">
        <v>8899</v>
      </c>
      <c r="BV185" s="160">
        <v>1</v>
      </c>
    </row>
    <row r="186" spans="53:74" x14ac:dyDescent="0.25">
      <c r="BA186" s="163" t="s">
        <v>121</v>
      </c>
      <c r="BB186" s="163" t="s">
        <v>438</v>
      </c>
      <c r="BC186" s="163" t="s">
        <v>8947</v>
      </c>
      <c r="BD186" s="163" t="s">
        <v>265</v>
      </c>
      <c r="BE186" s="163" t="s">
        <v>266</v>
      </c>
      <c r="BF186" s="163">
        <v>1</v>
      </c>
      <c r="BG186" s="173">
        <v>4</v>
      </c>
      <c r="BH186" s="174">
        <v>0</v>
      </c>
      <c r="BI186" s="164" t="s">
        <v>8947</v>
      </c>
      <c r="BJ186" s="174"/>
      <c r="BK186" s="164" t="s">
        <v>8948</v>
      </c>
      <c r="BL186" s="174"/>
      <c r="BM186" s="157" t="s">
        <v>8947</v>
      </c>
      <c r="BN186" s="166" t="s">
        <v>8949</v>
      </c>
      <c r="BO186" s="157" t="s">
        <v>8950</v>
      </c>
      <c r="BP186" s="157" t="s">
        <v>8951</v>
      </c>
      <c r="BQ186" s="157" t="s">
        <v>8952</v>
      </c>
      <c r="BV186" s="160">
        <v>1</v>
      </c>
    </row>
    <row r="187" spans="53:74" x14ac:dyDescent="0.25">
      <c r="BA187" s="163" t="s">
        <v>121</v>
      </c>
      <c r="BB187" s="163" t="s">
        <v>439</v>
      </c>
      <c r="BC187" s="163" t="s">
        <v>8953</v>
      </c>
      <c r="BD187" s="163" t="s">
        <v>265</v>
      </c>
      <c r="BE187" s="163" t="s">
        <v>266</v>
      </c>
      <c r="BF187" s="163">
        <v>2</v>
      </c>
      <c r="BG187" s="173">
        <v>4</v>
      </c>
      <c r="BH187" s="174">
        <v>0</v>
      </c>
      <c r="BI187" s="164" t="s">
        <v>8953</v>
      </c>
      <c r="BJ187" s="174"/>
      <c r="BK187" s="164" t="s">
        <v>8954</v>
      </c>
      <c r="BL187" s="174"/>
      <c r="BM187" s="157" t="s">
        <v>8953</v>
      </c>
      <c r="BN187" s="166" t="s">
        <v>8955</v>
      </c>
      <c r="BO187" s="157" t="s">
        <v>8956</v>
      </c>
      <c r="BP187" s="157" t="s">
        <v>8957</v>
      </c>
      <c r="BQ187" s="157" t="s">
        <v>8958</v>
      </c>
      <c r="BV187" s="160">
        <v>1</v>
      </c>
    </row>
    <row r="188" spans="53:74" x14ac:dyDescent="0.25">
      <c r="BA188" s="163" t="s">
        <v>121</v>
      </c>
      <c r="BB188" s="163" t="s">
        <v>440</v>
      </c>
      <c r="BC188" s="163" t="s">
        <v>8959</v>
      </c>
      <c r="BD188" s="163" t="s">
        <v>265</v>
      </c>
      <c r="BE188" s="163" t="s">
        <v>266</v>
      </c>
      <c r="BF188" s="163">
        <v>3</v>
      </c>
      <c r="BG188" s="173">
        <v>4</v>
      </c>
      <c r="BH188" s="174">
        <v>0</v>
      </c>
      <c r="BI188" s="164" t="s">
        <v>8959</v>
      </c>
      <c r="BJ188" s="174"/>
      <c r="BK188" s="164" t="s">
        <v>8960</v>
      </c>
      <c r="BL188" s="174"/>
      <c r="BM188" s="157" t="s">
        <v>8959</v>
      </c>
      <c r="BN188" s="166" t="s">
        <v>8961</v>
      </c>
      <c r="BO188" s="157" t="s">
        <v>8962</v>
      </c>
      <c r="BP188" s="157" t="s">
        <v>8963</v>
      </c>
      <c r="BQ188" s="157" t="s">
        <v>8779</v>
      </c>
      <c r="BV188" s="160">
        <v>1</v>
      </c>
    </row>
    <row r="189" spans="53:74" x14ac:dyDescent="0.25">
      <c r="BA189" s="163" t="s">
        <v>121</v>
      </c>
      <c r="BB189" s="163" t="s">
        <v>441</v>
      </c>
      <c r="BC189" s="163" t="s">
        <v>8780</v>
      </c>
      <c r="BD189" s="163" t="s">
        <v>265</v>
      </c>
      <c r="BE189" s="163" t="s">
        <v>266</v>
      </c>
      <c r="BF189" s="163">
        <v>4</v>
      </c>
      <c r="BG189" s="173">
        <v>4</v>
      </c>
      <c r="BH189" s="174">
        <v>0</v>
      </c>
      <c r="BI189" s="164" t="s">
        <v>8780</v>
      </c>
      <c r="BJ189" s="174"/>
      <c r="BK189" s="164" t="s">
        <v>8781</v>
      </c>
      <c r="BL189" s="174"/>
      <c r="BM189" s="157" t="s">
        <v>8780</v>
      </c>
      <c r="BN189" s="166" t="s">
        <v>8782</v>
      </c>
      <c r="BO189" s="157" t="s">
        <v>8964</v>
      </c>
      <c r="BP189" s="157" t="s">
        <v>8778</v>
      </c>
      <c r="BQ189" s="157" t="s">
        <v>8965</v>
      </c>
      <c r="BV189" s="160">
        <v>1</v>
      </c>
    </row>
    <row r="190" spans="53:74" x14ac:dyDescent="0.25">
      <c r="BA190" s="163" t="s">
        <v>121</v>
      </c>
      <c r="BB190" s="163" t="s">
        <v>442</v>
      </c>
      <c r="BC190" s="163" t="s">
        <v>8786</v>
      </c>
      <c r="BD190" s="163" t="s">
        <v>265</v>
      </c>
      <c r="BE190" s="163" t="s">
        <v>266</v>
      </c>
      <c r="BF190" s="163">
        <v>5</v>
      </c>
      <c r="BG190" s="173">
        <v>4</v>
      </c>
      <c r="BH190" s="174">
        <v>0</v>
      </c>
      <c r="BI190" s="164" t="s">
        <v>8786</v>
      </c>
      <c r="BJ190" s="174"/>
      <c r="BK190" s="164" t="s">
        <v>8787</v>
      </c>
      <c r="BL190" s="174"/>
      <c r="BM190" s="157" t="s">
        <v>8786</v>
      </c>
      <c r="BN190" s="166" t="s">
        <v>8782</v>
      </c>
      <c r="BO190" s="157" t="s">
        <v>8788</v>
      </c>
      <c r="BP190" s="157" t="s">
        <v>8789</v>
      </c>
      <c r="BQ190" s="157" t="s">
        <v>8790</v>
      </c>
      <c r="BV190" s="160">
        <v>1</v>
      </c>
    </row>
    <row r="191" spans="53:74" x14ac:dyDescent="0.25">
      <c r="BA191" s="163" t="s">
        <v>121</v>
      </c>
      <c r="BB191" s="163" t="s">
        <v>443</v>
      </c>
      <c r="BC191" s="163" t="s">
        <v>8791</v>
      </c>
      <c r="BD191" s="163" t="s">
        <v>301</v>
      </c>
      <c r="BE191" s="163" t="s">
        <v>266</v>
      </c>
      <c r="BF191" s="163">
        <v>1</v>
      </c>
      <c r="BG191" s="173">
        <v>0</v>
      </c>
      <c r="BH191" s="174">
        <v>4</v>
      </c>
      <c r="BI191" s="164"/>
      <c r="BJ191" s="174" t="s">
        <v>8791</v>
      </c>
      <c r="BK191" s="164"/>
      <c r="BL191" s="174" t="s">
        <v>8792</v>
      </c>
      <c r="BM191" s="157" t="s">
        <v>8791</v>
      </c>
      <c r="BN191" s="166" t="s">
        <v>8793</v>
      </c>
      <c r="BO191" s="157" t="s">
        <v>8794</v>
      </c>
      <c r="BP191" s="157" t="s">
        <v>8796</v>
      </c>
      <c r="BQ191" s="157" t="s">
        <v>8795</v>
      </c>
      <c r="BV191" s="160">
        <v>1</v>
      </c>
    </row>
    <row r="192" spans="53:74" x14ac:dyDescent="0.25">
      <c r="BA192" s="163" t="s">
        <v>121</v>
      </c>
      <c r="BB192" s="163" t="s">
        <v>444</v>
      </c>
      <c r="BC192" s="163" t="s">
        <v>8797</v>
      </c>
      <c r="BD192" s="163" t="s">
        <v>301</v>
      </c>
      <c r="BE192" s="163" t="s">
        <v>266</v>
      </c>
      <c r="BF192" s="163">
        <v>2</v>
      </c>
      <c r="BG192" s="173">
        <v>0</v>
      </c>
      <c r="BH192" s="174">
        <v>4</v>
      </c>
      <c r="BI192" s="164"/>
      <c r="BJ192" s="174" t="s">
        <v>8797</v>
      </c>
      <c r="BK192" s="164"/>
      <c r="BL192" s="174" t="s">
        <v>8798</v>
      </c>
      <c r="BM192" s="157" t="s">
        <v>8797</v>
      </c>
      <c r="BN192" s="166" t="s">
        <v>8799</v>
      </c>
      <c r="BO192" s="157" t="s">
        <v>8794</v>
      </c>
      <c r="BP192" s="157" t="s">
        <v>8800</v>
      </c>
      <c r="BQ192" s="157" t="s">
        <v>8966</v>
      </c>
      <c r="BV192" s="160">
        <v>1</v>
      </c>
    </row>
    <row r="193" spans="53:74" x14ac:dyDescent="0.25">
      <c r="BA193" s="163" t="s">
        <v>121</v>
      </c>
      <c r="BB193" s="163" t="s">
        <v>445</v>
      </c>
      <c r="BC193" s="163" t="s">
        <v>8967</v>
      </c>
      <c r="BD193" s="163" t="s">
        <v>301</v>
      </c>
      <c r="BE193" s="163" t="s">
        <v>266</v>
      </c>
      <c r="BF193" s="163">
        <v>3</v>
      </c>
      <c r="BG193" s="173">
        <v>0</v>
      </c>
      <c r="BH193" s="174">
        <v>4</v>
      </c>
      <c r="BI193" s="164"/>
      <c r="BJ193" s="174" t="s">
        <v>8967</v>
      </c>
      <c r="BK193" s="164"/>
      <c r="BL193" s="174" t="s">
        <v>8968</v>
      </c>
      <c r="BM193" s="157" t="s">
        <v>8967</v>
      </c>
      <c r="BN193" s="166" t="s">
        <v>8969</v>
      </c>
      <c r="BO193" s="157" t="s">
        <v>1990</v>
      </c>
      <c r="BP193" s="157" t="s">
        <v>8802</v>
      </c>
      <c r="BQ193" s="157" t="s">
        <v>8806</v>
      </c>
      <c r="BV193" s="160">
        <v>1</v>
      </c>
    </row>
    <row r="194" spans="53:74" x14ac:dyDescent="0.25">
      <c r="BA194" s="163" t="s">
        <v>121</v>
      </c>
      <c r="BB194" s="163" t="s">
        <v>446</v>
      </c>
      <c r="BC194" s="163" t="s">
        <v>8806</v>
      </c>
      <c r="BD194" s="163" t="s">
        <v>301</v>
      </c>
      <c r="BE194" s="163" t="s">
        <v>266</v>
      </c>
      <c r="BF194" s="163">
        <v>4</v>
      </c>
      <c r="BG194" s="173">
        <v>0</v>
      </c>
      <c r="BH194" s="174">
        <v>4</v>
      </c>
      <c r="BI194" s="164"/>
      <c r="BJ194" s="174" t="s">
        <v>8806</v>
      </c>
      <c r="BK194" s="164"/>
      <c r="BL194" s="174" t="s">
        <v>8807</v>
      </c>
      <c r="BM194" s="157" t="s">
        <v>8806</v>
      </c>
      <c r="BN194" s="166" t="s">
        <v>8970</v>
      </c>
      <c r="BO194" s="157" t="s">
        <v>8971</v>
      </c>
      <c r="BP194" s="157" t="s">
        <v>8802</v>
      </c>
      <c r="BQ194" s="157" t="s">
        <v>8809</v>
      </c>
      <c r="BV194" s="160">
        <v>1</v>
      </c>
    </row>
    <row r="195" spans="53:74" x14ac:dyDescent="0.25">
      <c r="BA195" s="163" t="s">
        <v>121</v>
      </c>
      <c r="BB195" s="163" t="s">
        <v>447</v>
      </c>
      <c r="BC195" s="163" t="s">
        <v>8894</v>
      </c>
      <c r="BD195" s="163" t="s">
        <v>301</v>
      </c>
      <c r="BE195" s="163" t="s">
        <v>266</v>
      </c>
      <c r="BF195" s="163">
        <v>5</v>
      </c>
      <c r="BG195" s="173">
        <v>0</v>
      </c>
      <c r="BH195" s="174">
        <v>4</v>
      </c>
      <c r="BI195" s="164"/>
      <c r="BJ195" s="174" t="s">
        <v>8894</v>
      </c>
      <c r="BK195" s="164"/>
      <c r="BL195" s="174" t="s">
        <v>8895</v>
      </c>
      <c r="BM195" s="157" t="s">
        <v>8894</v>
      </c>
      <c r="BN195" s="166" t="s">
        <v>8896</v>
      </c>
      <c r="BO195" s="157" t="s">
        <v>8897</v>
      </c>
      <c r="BP195" s="157" t="s">
        <v>8898</v>
      </c>
      <c r="BQ195" s="157" t="s">
        <v>8899</v>
      </c>
      <c r="BV195" s="160">
        <v>1</v>
      </c>
    </row>
    <row r="196" spans="53:74" x14ac:dyDescent="0.25">
      <c r="BA196" s="163" t="s">
        <v>122</v>
      </c>
      <c r="BB196" s="163" t="s">
        <v>448</v>
      </c>
      <c r="BC196" s="163" t="s">
        <v>8972</v>
      </c>
      <c r="BD196" s="163" t="s">
        <v>265</v>
      </c>
      <c r="BE196" s="163" t="s">
        <v>266</v>
      </c>
      <c r="BF196" s="163">
        <v>1</v>
      </c>
      <c r="BG196" s="173">
        <v>4</v>
      </c>
      <c r="BH196" s="174">
        <v>0</v>
      </c>
      <c r="BI196" s="164" t="s">
        <v>8972</v>
      </c>
      <c r="BJ196" s="174"/>
      <c r="BK196" s="164" t="s">
        <v>8973</v>
      </c>
      <c r="BL196" s="174"/>
      <c r="BM196" s="157" t="s">
        <v>8972</v>
      </c>
      <c r="BN196" s="166" t="s">
        <v>8974</v>
      </c>
      <c r="BO196" s="157" t="s">
        <v>8975</v>
      </c>
      <c r="BP196" s="157" t="s">
        <v>8976</v>
      </c>
      <c r="BQ196" s="157" t="s">
        <v>8977</v>
      </c>
      <c r="BV196" s="160">
        <v>1</v>
      </c>
    </row>
    <row r="197" spans="53:74" x14ac:dyDescent="0.25">
      <c r="BA197" s="163" t="s">
        <v>122</v>
      </c>
      <c r="BB197" s="163" t="s">
        <v>449</v>
      </c>
      <c r="BC197" s="163" t="s">
        <v>8978</v>
      </c>
      <c r="BD197" s="163" t="s">
        <v>265</v>
      </c>
      <c r="BE197" s="163" t="s">
        <v>266</v>
      </c>
      <c r="BF197" s="163">
        <v>2</v>
      </c>
      <c r="BG197" s="173">
        <v>4</v>
      </c>
      <c r="BH197" s="174">
        <v>0</v>
      </c>
      <c r="BI197" s="164" t="s">
        <v>8978</v>
      </c>
      <c r="BJ197" s="174"/>
      <c r="BK197" s="164" t="s">
        <v>8979</v>
      </c>
      <c r="BL197" s="174"/>
      <c r="BM197" s="157" t="s">
        <v>8978</v>
      </c>
      <c r="BN197" s="166" t="s">
        <v>8980</v>
      </c>
      <c r="BO197" s="157" t="s">
        <v>1990</v>
      </c>
      <c r="BP197" s="157" t="s">
        <v>8981</v>
      </c>
      <c r="BQ197" s="157" t="s">
        <v>8982</v>
      </c>
      <c r="BV197" s="160">
        <v>1</v>
      </c>
    </row>
    <row r="198" spans="53:74" x14ac:dyDescent="0.25">
      <c r="BA198" s="163" t="s">
        <v>122</v>
      </c>
      <c r="BB198" s="163" t="s">
        <v>450</v>
      </c>
      <c r="BC198" s="163" t="s">
        <v>8821</v>
      </c>
      <c r="BD198" s="163" t="s">
        <v>265</v>
      </c>
      <c r="BE198" s="163" t="s">
        <v>266</v>
      </c>
      <c r="BF198" s="163">
        <v>3</v>
      </c>
      <c r="BG198" s="173">
        <v>4</v>
      </c>
      <c r="BH198" s="174">
        <v>0</v>
      </c>
      <c r="BI198" s="164" t="s">
        <v>8821</v>
      </c>
      <c r="BJ198" s="174"/>
      <c r="BK198" s="164" t="s">
        <v>8822</v>
      </c>
      <c r="BL198" s="174"/>
      <c r="BM198" s="157" t="s">
        <v>8821</v>
      </c>
      <c r="BN198" s="166" t="s">
        <v>8983</v>
      </c>
      <c r="BO198" s="157" t="s">
        <v>1987</v>
      </c>
      <c r="BP198" s="157" t="s">
        <v>8825</v>
      </c>
      <c r="BQ198" s="157" t="s">
        <v>8984</v>
      </c>
      <c r="BV198" s="160">
        <v>1</v>
      </c>
    </row>
    <row r="199" spans="53:74" x14ac:dyDescent="0.25">
      <c r="BA199" s="163" t="s">
        <v>122</v>
      </c>
      <c r="BB199" s="163" t="s">
        <v>451</v>
      </c>
      <c r="BC199" s="163" t="s">
        <v>8821</v>
      </c>
      <c r="BD199" s="163" t="s">
        <v>265</v>
      </c>
      <c r="BE199" s="163" t="s">
        <v>266</v>
      </c>
      <c r="BF199" s="163">
        <v>4</v>
      </c>
      <c r="BG199" s="173">
        <v>4</v>
      </c>
      <c r="BH199" s="174">
        <v>0</v>
      </c>
      <c r="BI199" s="164" t="s">
        <v>8821</v>
      </c>
      <c r="BJ199" s="174"/>
      <c r="BK199" s="164" t="s">
        <v>8822</v>
      </c>
      <c r="BL199" s="174"/>
      <c r="BM199" s="157" t="s">
        <v>8821</v>
      </c>
      <c r="BN199" s="166" t="s">
        <v>8826</v>
      </c>
      <c r="BO199" s="157" t="s">
        <v>8985</v>
      </c>
      <c r="BP199" s="157" t="s">
        <v>8986</v>
      </c>
      <c r="BQ199" s="157" t="s">
        <v>8987</v>
      </c>
      <c r="BV199" s="160">
        <v>1</v>
      </c>
    </row>
    <row r="200" spans="53:74" x14ac:dyDescent="0.25">
      <c r="BA200" s="163" t="s">
        <v>122</v>
      </c>
      <c r="BB200" s="163" t="s">
        <v>452</v>
      </c>
      <c r="BC200" s="163" t="s">
        <v>8830</v>
      </c>
      <c r="BD200" s="163" t="s">
        <v>265</v>
      </c>
      <c r="BE200" s="163" t="s">
        <v>266</v>
      </c>
      <c r="BF200" s="163">
        <v>5</v>
      </c>
      <c r="BG200" s="173">
        <v>4</v>
      </c>
      <c r="BH200" s="174">
        <v>0</v>
      </c>
      <c r="BI200" s="164" t="s">
        <v>8830</v>
      </c>
      <c r="BJ200" s="174"/>
      <c r="BK200" s="164" t="s">
        <v>8831</v>
      </c>
      <c r="BL200" s="174"/>
      <c r="BM200" s="157" t="s">
        <v>8830</v>
      </c>
      <c r="BN200" s="166" t="s">
        <v>8832</v>
      </c>
      <c r="BO200" s="157" t="s">
        <v>8833</v>
      </c>
      <c r="BP200" s="157" t="s">
        <v>8834</v>
      </c>
      <c r="BQ200" s="157" t="s">
        <v>8835</v>
      </c>
      <c r="BV200" s="160">
        <v>1</v>
      </c>
    </row>
    <row r="201" spans="53:74" x14ac:dyDescent="0.25">
      <c r="BA201" s="163" t="s">
        <v>122</v>
      </c>
      <c r="BB201" s="163" t="s">
        <v>453</v>
      </c>
      <c r="BC201" s="163" t="s">
        <v>8836</v>
      </c>
      <c r="BD201" s="163" t="s">
        <v>301</v>
      </c>
      <c r="BE201" s="163" t="s">
        <v>266</v>
      </c>
      <c r="BF201" s="163">
        <v>1</v>
      </c>
      <c r="BG201" s="173">
        <v>0</v>
      </c>
      <c r="BH201" s="174">
        <v>4</v>
      </c>
      <c r="BI201" s="164"/>
      <c r="BJ201" s="174" t="s">
        <v>8836</v>
      </c>
      <c r="BK201" s="164"/>
      <c r="BL201" s="174" t="s">
        <v>8837</v>
      </c>
      <c r="BM201" s="157" t="s">
        <v>8836</v>
      </c>
      <c r="BN201" s="166" t="s">
        <v>8838</v>
      </c>
      <c r="BO201" s="157" t="s">
        <v>8839</v>
      </c>
      <c r="BP201" s="157" t="s">
        <v>8840</v>
      </c>
      <c r="BQ201" s="157" t="s">
        <v>8841</v>
      </c>
      <c r="BV201" s="160">
        <v>1</v>
      </c>
    </row>
    <row r="202" spans="53:74" x14ac:dyDescent="0.25">
      <c r="BA202" s="163" t="s">
        <v>122</v>
      </c>
      <c r="BB202" s="163" t="s">
        <v>454</v>
      </c>
      <c r="BC202" s="163" t="s">
        <v>8842</v>
      </c>
      <c r="BD202" s="163" t="s">
        <v>301</v>
      </c>
      <c r="BE202" s="163" t="s">
        <v>266</v>
      </c>
      <c r="BF202" s="163">
        <v>2</v>
      </c>
      <c r="BG202" s="173">
        <v>0</v>
      </c>
      <c r="BH202" s="174">
        <v>4</v>
      </c>
      <c r="BI202" s="164"/>
      <c r="BJ202" s="174" t="s">
        <v>8842</v>
      </c>
      <c r="BK202" s="164"/>
      <c r="BL202" s="174" t="s">
        <v>8843</v>
      </c>
      <c r="BM202" s="157" t="s">
        <v>8842</v>
      </c>
      <c r="BN202" s="166" t="s">
        <v>8844</v>
      </c>
      <c r="BO202" s="157" t="s">
        <v>8845</v>
      </c>
      <c r="BP202" s="157" t="s">
        <v>8846</v>
      </c>
      <c r="BQ202" s="157" t="s">
        <v>8847</v>
      </c>
      <c r="BV202" s="160">
        <v>1</v>
      </c>
    </row>
    <row r="203" spans="53:74" x14ac:dyDescent="0.25">
      <c r="BA203" s="163" t="s">
        <v>122</v>
      </c>
      <c r="BB203" s="163" t="s">
        <v>455</v>
      </c>
      <c r="BC203" s="163" t="s">
        <v>8848</v>
      </c>
      <c r="BD203" s="163" t="s">
        <v>301</v>
      </c>
      <c r="BE203" s="163" t="s">
        <v>266</v>
      </c>
      <c r="BF203" s="163">
        <v>3</v>
      </c>
      <c r="BG203" s="173">
        <v>0</v>
      </c>
      <c r="BH203" s="174">
        <v>4</v>
      </c>
      <c r="BI203" s="164"/>
      <c r="BJ203" s="174" t="s">
        <v>8848</v>
      </c>
      <c r="BK203" s="164"/>
      <c r="BL203" s="174" t="s">
        <v>8849</v>
      </c>
      <c r="BM203" s="157" t="s">
        <v>8848</v>
      </c>
      <c r="BN203" s="166" t="s">
        <v>8850</v>
      </c>
      <c r="BO203" s="157" t="s">
        <v>8851</v>
      </c>
      <c r="BP203" s="157" t="s">
        <v>8846</v>
      </c>
      <c r="BQ203" s="157" t="s">
        <v>8842</v>
      </c>
      <c r="BV203" s="160">
        <v>1</v>
      </c>
    </row>
    <row r="204" spans="53:74" x14ac:dyDescent="0.25">
      <c r="BA204" s="163" t="s">
        <v>122</v>
      </c>
      <c r="BB204" s="163" t="s">
        <v>456</v>
      </c>
      <c r="BC204" s="163" t="s">
        <v>8852</v>
      </c>
      <c r="BD204" s="163" t="s">
        <v>301</v>
      </c>
      <c r="BE204" s="163" t="s">
        <v>266</v>
      </c>
      <c r="BF204" s="163">
        <v>4</v>
      </c>
      <c r="BG204" s="173">
        <v>0</v>
      </c>
      <c r="BH204" s="174">
        <v>4</v>
      </c>
      <c r="BI204" s="164"/>
      <c r="BJ204" s="174" t="s">
        <v>8852</v>
      </c>
      <c r="BK204" s="164"/>
      <c r="BL204" s="174" t="s">
        <v>8853</v>
      </c>
      <c r="BM204" s="157" t="s">
        <v>8852</v>
      </c>
      <c r="BN204" s="166" t="s">
        <v>8659</v>
      </c>
      <c r="BO204" s="157" t="s">
        <v>8988</v>
      </c>
      <c r="BP204" s="157" t="s">
        <v>8716</v>
      </c>
      <c r="BQ204" s="157" t="s">
        <v>8946</v>
      </c>
      <c r="BV204" s="160">
        <v>1</v>
      </c>
    </row>
    <row r="205" spans="53:74" x14ac:dyDescent="0.25">
      <c r="BA205" s="163" t="s">
        <v>122</v>
      </c>
      <c r="BB205" s="163" t="s">
        <v>457</v>
      </c>
      <c r="BC205" s="163" t="s">
        <v>8894</v>
      </c>
      <c r="BD205" s="163" t="s">
        <v>301</v>
      </c>
      <c r="BE205" s="163" t="s">
        <v>266</v>
      </c>
      <c r="BF205" s="163">
        <v>5</v>
      </c>
      <c r="BG205" s="173">
        <v>0</v>
      </c>
      <c r="BH205" s="174">
        <v>4</v>
      </c>
      <c r="BI205" s="164"/>
      <c r="BJ205" s="174" t="s">
        <v>8894</v>
      </c>
      <c r="BK205" s="164"/>
      <c r="BL205" s="174" t="s">
        <v>8895</v>
      </c>
      <c r="BM205" s="157" t="s">
        <v>8894</v>
      </c>
      <c r="BN205" s="166" t="s">
        <v>8896</v>
      </c>
      <c r="BO205" s="157" t="s">
        <v>8897</v>
      </c>
      <c r="BP205" s="157" t="s">
        <v>8898</v>
      </c>
      <c r="BQ205" s="157" t="s">
        <v>8899</v>
      </c>
      <c r="BV205" s="160">
        <v>1</v>
      </c>
    </row>
    <row r="206" spans="53:74" x14ac:dyDescent="0.25">
      <c r="BA206" s="163" t="s">
        <v>123</v>
      </c>
      <c r="BB206" s="163" t="s">
        <v>458</v>
      </c>
      <c r="BC206" s="163" t="s">
        <v>8989</v>
      </c>
      <c r="BD206" s="163" t="s">
        <v>265</v>
      </c>
      <c r="BE206" s="163" t="s">
        <v>266</v>
      </c>
      <c r="BF206" s="163">
        <v>1</v>
      </c>
      <c r="BG206" s="173">
        <v>4</v>
      </c>
      <c r="BH206" s="174">
        <v>0</v>
      </c>
      <c r="BI206" s="164" t="s">
        <v>8989</v>
      </c>
      <c r="BJ206" s="174"/>
      <c r="BK206" s="164" t="s">
        <v>8990</v>
      </c>
      <c r="BL206" s="174"/>
      <c r="BM206" s="157" t="s">
        <v>8989</v>
      </c>
      <c r="BN206" s="166" t="s">
        <v>8991</v>
      </c>
      <c r="BO206" s="157" t="s">
        <v>8992</v>
      </c>
      <c r="BP206" s="157" t="s">
        <v>8993</v>
      </c>
      <c r="BQ206" s="157" t="s">
        <v>8994</v>
      </c>
      <c r="BV206" s="160">
        <v>1</v>
      </c>
    </row>
    <row r="207" spans="53:74" x14ac:dyDescent="0.25">
      <c r="BA207" s="163" t="s">
        <v>123</v>
      </c>
      <c r="BB207" s="163" t="s">
        <v>461</v>
      </c>
      <c r="BC207" s="163" t="s">
        <v>8995</v>
      </c>
      <c r="BD207" s="163" t="s">
        <v>265</v>
      </c>
      <c r="BE207" s="163" t="s">
        <v>266</v>
      </c>
      <c r="BF207" s="163">
        <v>2</v>
      </c>
      <c r="BG207" s="173">
        <v>4</v>
      </c>
      <c r="BH207" s="174">
        <v>0</v>
      </c>
      <c r="BI207" s="164" t="s">
        <v>8995</v>
      </c>
      <c r="BJ207" s="174"/>
      <c r="BK207" s="164" t="s">
        <v>8996</v>
      </c>
      <c r="BL207" s="174"/>
      <c r="BM207" s="157" t="s">
        <v>8995</v>
      </c>
      <c r="BN207" s="166" t="s">
        <v>8619</v>
      </c>
      <c r="BO207" s="157" t="s">
        <v>8997</v>
      </c>
      <c r="BP207" s="157" t="s">
        <v>8998</v>
      </c>
      <c r="BQ207" s="157" t="s">
        <v>8999</v>
      </c>
      <c r="BV207" s="160">
        <v>1</v>
      </c>
    </row>
    <row r="208" spans="53:74" x14ac:dyDescent="0.25">
      <c r="BA208" s="163" t="s">
        <v>123</v>
      </c>
      <c r="BB208" s="163" t="s">
        <v>466</v>
      </c>
      <c r="BC208" s="163" t="s">
        <v>9000</v>
      </c>
      <c r="BD208" s="163" t="s">
        <v>265</v>
      </c>
      <c r="BE208" s="163" t="s">
        <v>266</v>
      </c>
      <c r="BF208" s="163">
        <v>3</v>
      </c>
      <c r="BG208" s="173">
        <v>4</v>
      </c>
      <c r="BH208" s="174">
        <v>0</v>
      </c>
      <c r="BI208" s="164" t="s">
        <v>9000</v>
      </c>
      <c r="BJ208" s="174"/>
      <c r="BK208" s="164" t="s">
        <v>9001</v>
      </c>
      <c r="BL208" s="174"/>
      <c r="BM208" s="157" t="s">
        <v>9000</v>
      </c>
      <c r="BN208" s="166" t="s">
        <v>9002</v>
      </c>
      <c r="BO208" s="157" t="s">
        <v>9003</v>
      </c>
      <c r="BP208" s="157" t="s">
        <v>9004</v>
      </c>
      <c r="BQ208" s="157" t="s">
        <v>9005</v>
      </c>
      <c r="BV208" s="160">
        <v>1</v>
      </c>
    </row>
    <row r="209" spans="53:74" x14ac:dyDescent="0.25">
      <c r="BA209" s="163" t="s">
        <v>123</v>
      </c>
      <c r="BB209" s="163" t="s">
        <v>470</v>
      </c>
      <c r="BC209" s="163" t="s">
        <v>8629</v>
      </c>
      <c r="BD209" s="163" t="s">
        <v>265</v>
      </c>
      <c r="BE209" s="163" t="s">
        <v>266</v>
      </c>
      <c r="BF209" s="163">
        <v>4</v>
      </c>
      <c r="BG209" s="173">
        <v>4</v>
      </c>
      <c r="BH209" s="174">
        <v>0</v>
      </c>
      <c r="BI209" s="164" t="s">
        <v>8629</v>
      </c>
      <c r="BJ209" s="174"/>
      <c r="BK209" s="164" t="s">
        <v>8630</v>
      </c>
      <c r="BL209" s="174"/>
      <c r="BM209" s="157" t="s">
        <v>8629</v>
      </c>
      <c r="BN209" s="166" t="s">
        <v>8631</v>
      </c>
      <c r="BO209" s="157" t="s">
        <v>9006</v>
      </c>
      <c r="BP209" s="157" t="s">
        <v>9007</v>
      </c>
      <c r="BQ209" s="157" t="s">
        <v>9008</v>
      </c>
      <c r="BV209" s="160">
        <v>1</v>
      </c>
    </row>
    <row r="210" spans="53:74" x14ac:dyDescent="0.25">
      <c r="BA210" s="163" t="s">
        <v>123</v>
      </c>
      <c r="BB210" s="163" t="s">
        <v>474</v>
      </c>
      <c r="BC210" s="163" t="s">
        <v>8635</v>
      </c>
      <c r="BD210" s="163" t="s">
        <v>265</v>
      </c>
      <c r="BE210" s="163" t="s">
        <v>266</v>
      </c>
      <c r="BF210" s="163">
        <v>5</v>
      </c>
      <c r="BG210" s="173">
        <v>4</v>
      </c>
      <c r="BH210" s="174">
        <v>0</v>
      </c>
      <c r="BI210" s="164" t="s">
        <v>8635</v>
      </c>
      <c r="BJ210" s="174"/>
      <c r="BK210" s="164" t="s">
        <v>8636</v>
      </c>
      <c r="BL210" s="174"/>
      <c r="BM210" s="157" t="s">
        <v>8635</v>
      </c>
      <c r="BN210" s="166" t="s">
        <v>8637</v>
      </c>
      <c r="BO210" s="157" t="s">
        <v>8632</v>
      </c>
      <c r="BP210" s="157" t="s">
        <v>8638</v>
      </c>
      <c r="BQ210" s="157" t="s">
        <v>8639</v>
      </c>
      <c r="BV210" s="160">
        <v>1</v>
      </c>
    </row>
    <row r="211" spans="53:74" x14ac:dyDescent="0.25">
      <c r="BA211" s="163" t="s">
        <v>123</v>
      </c>
      <c r="BB211" s="163" t="s">
        <v>482</v>
      </c>
      <c r="BC211" s="163" t="s">
        <v>9009</v>
      </c>
      <c r="BD211" s="163" t="s">
        <v>301</v>
      </c>
      <c r="BE211" s="163" t="s">
        <v>266</v>
      </c>
      <c r="BF211" s="163">
        <v>1</v>
      </c>
      <c r="BG211" s="173">
        <v>0</v>
      </c>
      <c r="BH211" s="174">
        <v>4</v>
      </c>
      <c r="BI211" s="164"/>
      <c r="BJ211" s="174" t="s">
        <v>9009</v>
      </c>
      <c r="BK211" s="164"/>
      <c r="BL211" s="174" t="s">
        <v>9010</v>
      </c>
      <c r="BM211" s="157" t="s">
        <v>9009</v>
      </c>
      <c r="BN211" s="166" t="s">
        <v>9011</v>
      </c>
      <c r="BO211" s="157" t="s">
        <v>8642</v>
      </c>
      <c r="BP211" s="157" t="s">
        <v>9012</v>
      </c>
      <c r="BQ211" s="157" t="s">
        <v>9013</v>
      </c>
      <c r="BV211" s="160">
        <v>1</v>
      </c>
    </row>
    <row r="212" spans="53:74" x14ac:dyDescent="0.25">
      <c r="BA212" s="163" t="s">
        <v>123</v>
      </c>
      <c r="BB212" s="163" t="s">
        <v>487</v>
      </c>
      <c r="BC212" s="163" t="s">
        <v>8643</v>
      </c>
      <c r="BD212" s="163" t="s">
        <v>301</v>
      </c>
      <c r="BE212" s="163" t="s">
        <v>266</v>
      </c>
      <c r="BF212" s="163">
        <v>2</v>
      </c>
      <c r="BG212" s="173">
        <v>0</v>
      </c>
      <c r="BH212" s="174">
        <v>4</v>
      </c>
      <c r="BI212" s="164"/>
      <c r="BJ212" s="174" t="s">
        <v>8643</v>
      </c>
      <c r="BK212" s="164"/>
      <c r="BL212" s="174" t="s">
        <v>8644</v>
      </c>
      <c r="BM212" s="157" t="s">
        <v>8643</v>
      </c>
      <c r="BN212" s="166" t="s">
        <v>9014</v>
      </c>
      <c r="BO212" s="157" t="s">
        <v>8646</v>
      </c>
      <c r="BP212" s="157" t="s">
        <v>8647</v>
      </c>
      <c r="BQ212" s="157" t="s">
        <v>9015</v>
      </c>
      <c r="BV212" s="160">
        <v>1</v>
      </c>
    </row>
    <row r="213" spans="53:74" x14ac:dyDescent="0.25">
      <c r="BA213" s="163" t="s">
        <v>123</v>
      </c>
      <c r="BB213" s="163" t="s">
        <v>489</v>
      </c>
      <c r="BC213" s="163" t="s">
        <v>8649</v>
      </c>
      <c r="BD213" s="163" t="s">
        <v>301</v>
      </c>
      <c r="BE213" s="163" t="s">
        <v>266</v>
      </c>
      <c r="BF213" s="163">
        <v>3</v>
      </c>
      <c r="BG213" s="173">
        <v>0</v>
      </c>
      <c r="BH213" s="174">
        <v>4</v>
      </c>
      <c r="BI213" s="164"/>
      <c r="BJ213" s="174" t="s">
        <v>8649</v>
      </c>
      <c r="BK213" s="164"/>
      <c r="BL213" s="174" t="s">
        <v>8650</v>
      </c>
      <c r="BM213" s="157" t="s">
        <v>8649</v>
      </c>
      <c r="BN213" s="166" t="s">
        <v>8651</v>
      </c>
      <c r="BO213" s="157" t="s">
        <v>8652</v>
      </c>
      <c r="BP213" s="157" t="s">
        <v>8653</v>
      </c>
      <c r="BQ213" s="157" t="s">
        <v>8647</v>
      </c>
      <c r="BV213" s="160">
        <v>1</v>
      </c>
    </row>
    <row r="214" spans="53:74" x14ac:dyDescent="0.25">
      <c r="BA214" s="163" t="s">
        <v>123</v>
      </c>
      <c r="BB214" s="163" t="s">
        <v>491</v>
      </c>
      <c r="BC214" s="163" t="s">
        <v>8655</v>
      </c>
      <c r="BD214" s="163" t="s">
        <v>301</v>
      </c>
      <c r="BE214" s="163" t="s">
        <v>266</v>
      </c>
      <c r="BF214" s="163">
        <v>4</v>
      </c>
      <c r="BG214" s="173">
        <v>0</v>
      </c>
      <c r="BH214" s="174">
        <v>4</v>
      </c>
      <c r="BI214" s="164"/>
      <c r="BJ214" s="174" t="s">
        <v>8655</v>
      </c>
      <c r="BK214" s="164"/>
      <c r="BL214" s="174" t="s">
        <v>8656</v>
      </c>
      <c r="BM214" s="157" t="s">
        <v>8655</v>
      </c>
      <c r="BN214" s="166" t="s">
        <v>9016</v>
      </c>
      <c r="BO214" s="157" t="s">
        <v>9017</v>
      </c>
      <c r="BP214" s="157" t="s">
        <v>9018</v>
      </c>
      <c r="BQ214" s="157" t="s">
        <v>9019</v>
      </c>
      <c r="BV214" s="160">
        <v>1</v>
      </c>
    </row>
    <row r="215" spans="53:74" x14ac:dyDescent="0.25">
      <c r="BA215" s="163" t="s">
        <v>123</v>
      </c>
      <c r="BB215" s="163" t="s">
        <v>493</v>
      </c>
      <c r="BC215" s="163" t="s">
        <v>9020</v>
      </c>
      <c r="BD215" s="163" t="s">
        <v>301</v>
      </c>
      <c r="BE215" s="163" t="s">
        <v>266</v>
      </c>
      <c r="BF215" s="163">
        <v>5</v>
      </c>
      <c r="BG215" s="173">
        <v>0</v>
      </c>
      <c r="BH215" s="174">
        <v>4</v>
      </c>
      <c r="BI215" s="164"/>
      <c r="BJ215" s="174" t="s">
        <v>9020</v>
      </c>
      <c r="BK215" s="164"/>
      <c r="BL215" s="174" t="s">
        <v>9021</v>
      </c>
      <c r="BM215" s="157" t="s">
        <v>9020</v>
      </c>
      <c r="BN215" s="166" t="s">
        <v>9022</v>
      </c>
      <c r="BO215" s="157" t="s">
        <v>8663</v>
      </c>
      <c r="BP215" s="157" t="s">
        <v>8659</v>
      </c>
      <c r="BQ215" s="157" t="s">
        <v>9023</v>
      </c>
      <c r="BV215" s="160">
        <v>1</v>
      </c>
    </row>
    <row r="216" spans="53:74" x14ac:dyDescent="0.25">
      <c r="BA216" s="163" t="s">
        <v>125</v>
      </c>
      <c r="BB216" s="163" t="s">
        <v>498</v>
      </c>
      <c r="BC216" s="163" t="s">
        <v>9024</v>
      </c>
      <c r="BD216" s="163" t="s">
        <v>265</v>
      </c>
      <c r="BE216" s="163" t="s">
        <v>266</v>
      </c>
      <c r="BF216" s="163">
        <v>1</v>
      </c>
      <c r="BG216" s="173">
        <v>4</v>
      </c>
      <c r="BH216" s="174">
        <v>0</v>
      </c>
      <c r="BI216" s="164" t="s">
        <v>9024</v>
      </c>
      <c r="BJ216" s="174"/>
      <c r="BK216" s="164" t="s">
        <v>9025</v>
      </c>
      <c r="BL216" s="174"/>
      <c r="BM216" s="157" t="s">
        <v>9024</v>
      </c>
      <c r="BN216" s="166" t="s">
        <v>9026</v>
      </c>
      <c r="BO216" s="157" t="s">
        <v>9027</v>
      </c>
      <c r="BP216" s="157" t="s">
        <v>9028</v>
      </c>
      <c r="BQ216" s="157" t="s">
        <v>9029</v>
      </c>
      <c r="BV216" s="160">
        <v>1</v>
      </c>
    </row>
    <row r="217" spans="53:74" x14ac:dyDescent="0.25">
      <c r="BA217" s="163" t="s">
        <v>125</v>
      </c>
      <c r="BB217" s="163" t="s">
        <v>499</v>
      </c>
      <c r="BC217" s="163" t="s">
        <v>9030</v>
      </c>
      <c r="BD217" s="163" t="s">
        <v>265</v>
      </c>
      <c r="BE217" s="163" t="s">
        <v>266</v>
      </c>
      <c r="BF217" s="163">
        <v>2</v>
      </c>
      <c r="BG217" s="173">
        <v>4</v>
      </c>
      <c r="BH217" s="174">
        <v>0</v>
      </c>
      <c r="BI217" s="164" t="s">
        <v>9030</v>
      </c>
      <c r="BJ217" s="174"/>
      <c r="BK217" s="164" t="s">
        <v>9031</v>
      </c>
      <c r="BL217" s="174"/>
      <c r="BM217" s="157" t="s">
        <v>9030</v>
      </c>
      <c r="BN217" s="166" t="s">
        <v>9032</v>
      </c>
      <c r="BO217" s="157" t="s">
        <v>9033</v>
      </c>
      <c r="BP217" s="157" t="s">
        <v>9034</v>
      </c>
      <c r="BQ217" s="157" t="s">
        <v>9035</v>
      </c>
      <c r="BV217" s="160">
        <v>1</v>
      </c>
    </row>
    <row r="218" spans="53:74" x14ac:dyDescent="0.25">
      <c r="BA218" s="163" t="s">
        <v>125</v>
      </c>
      <c r="BB218" s="163" t="s">
        <v>500</v>
      </c>
      <c r="BC218" s="163" t="s">
        <v>9036</v>
      </c>
      <c r="BD218" s="163" t="s">
        <v>265</v>
      </c>
      <c r="BE218" s="163" t="s">
        <v>266</v>
      </c>
      <c r="BF218" s="163">
        <v>3</v>
      </c>
      <c r="BG218" s="173">
        <v>4</v>
      </c>
      <c r="BH218" s="174">
        <v>0</v>
      </c>
      <c r="BI218" s="164" t="s">
        <v>9036</v>
      </c>
      <c r="BJ218" s="174"/>
      <c r="BK218" s="164" t="s">
        <v>9037</v>
      </c>
      <c r="BL218" s="174"/>
      <c r="BM218" s="157" t="s">
        <v>9036</v>
      </c>
      <c r="BN218" s="166" t="s">
        <v>9038</v>
      </c>
      <c r="BO218" s="157" t="s">
        <v>9039</v>
      </c>
      <c r="BP218" s="157" t="s">
        <v>8914</v>
      </c>
      <c r="BQ218" s="157" t="s">
        <v>9040</v>
      </c>
      <c r="BV218" s="160">
        <v>1</v>
      </c>
    </row>
    <row r="219" spans="53:74" x14ac:dyDescent="0.25">
      <c r="BA219" s="163" t="s">
        <v>125</v>
      </c>
      <c r="BB219" s="163" t="s">
        <v>501</v>
      </c>
      <c r="BC219" s="163" t="s">
        <v>8684</v>
      </c>
      <c r="BD219" s="163" t="s">
        <v>265</v>
      </c>
      <c r="BE219" s="163" t="s">
        <v>266</v>
      </c>
      <c r="BF219" s="163">
        <v>4</v>
      </c>
      <c r="BG219" s="173">
        <v>4</v>
      </c>
      <c r="BH219" s="174">
        <v>0</v>
      </c>
      <c r="BI219" s="164" t="s">
        <v>8684</v>
      </c>
      <c r="BJ219" s="174"/>
      <c r="BK219" s="164" t="s">
        <v>8685</v>
      </c>
      <c r="BL219" s="174"/>
      <c r="BM219" s="157" t="s">
        <v>8684</v>
      </c>
      <c r="BN219" s="166" t="s">
        <v>8686</v>
      </c>
      <c r="BO219" s="157" t="s">
        <v>8687</v>
      </c>
      <c r="BP219" s="157" t="s">
        <v>8688</v>
      </c>
      <c r="BQ219" s="157" t="s">
        <v>8689</v>
      </c>
      <c r="BV219" s="160">
        <v>1</v>
      </c>
    </row>
    <row r="220" spans="53:74" x14ac:dyDescent="0.25">
      <c r="BA220" s="163" t="s">
        <v>125</v>
      </c>
      <c r="BB220" s="163" t="s">
        <v>502</v>
      </c>
      <c r="BC220" s="163" t="s">
        <v>8690</v>
      </c>
      <c r="BD220" s="163" t="s">
        <v>265</v>
      </c>
      <c r="BE220" s="163" t="s">
        <v>266</v>
      </c>
      <c r="BF220" s="163">
        <v>5</v>
      </c>
      <c r="BG220" s="173">
        <v>4</v>
      </c>
      <c r="BH220" s="174">
        <v>0</v>
      </c>
      <c r="BI220" s="164" t="s">
        <v>8690</v>
      </c>
      <c r="BJ220" s="174"/>
      <c r="BK220" s="164" t="s">
        <v>8691</v>
      </c>
      <c r="BL220" s="174"/>
      <c r="BM220" s="157" t="s">
        <v>8690</v>
      </c>
      <c r="BN220" s="166" t="s">
        <v>9041</v>
      </c>
      <c r="BO220" s="157" t="s">
        <v>8693</v>
      </c>
      <c r="BP220" s="157" t="s">
        <v>9042</v>
      </c>
      <c r="BQ220" s="157" t="s">
        <v>9043</v>
      </c>
      <c r="BV220" s="160">
        <v>1</v>
      </c>
    </row>
    <row r="221" spans="53:74" x14ac:dyDescent="0.25">
      <c r="BA221" s="163" t="s">
        <v>125</v>
      </c>
      <c r="BB221" s="163" t="s">
        <v>503</v>
      </c>
      <c r="BC221" s="163" t="s">
        <v>8993</v>
      </c>
      <c r="BD221" s="163" t="s">
        <v>301</v>
      </c>
      <c r="BE221" s="163" t="s">
        <v>266</v>
      </c>
      <c r="BF221" s="163">
        <v>1</v>
      </c>
      <c r="BG221" s="173">
        <v>0</v>
      </c>
      <c r="BH221" s="174">
        <v>4</v>
      </c>
      <c r="BI221" s="164"/>
      <c r="BJ221" s="174" t="s">
        <v>8993</v>
      </c>
      <c r="BK221" s="164"/>
      <c r="BL221" s="174" t="s">
        <v>9044</v>
      </c>
      <c r="BM221" s="157" t="s">
        <v>8993</v>
      </c>
      <c r="BN221" s="166" t="s">
        <v>9045</v>
      </c>
      <c r="BO221" s="157" t="s">
        <v>9046</v>
      </c>
      <c r="BP221" s="157" t="s">
        <v>8989</v>
      </c>
      <c r="BQ221" s="157" t="s">
        <v>9047</v>
      </c>
      <c r="BV221" s="160">
        <v>1</v>
      </c>
    </row>
    <row r="222" spans="53:74" x14ac:dyDescent="0.25">
      <c r="BA222" s="163" t="s">
        <v>125</v>
      </c>
      <c r="BB222" s="163" t="s">
        <v>504</v>
      </c>
      <c r="BC222" s="163" t="s">
        <v>8701</v>
      </c>
      <c r="BD222" s="163" t="s">
        <v>301</v>
      </c>
      <c r="BE222" s="163" t="s">
        <v>266</v>
      </c>
      <c r="BF222" s="163">
        <v>2</v>
      </c>
      <c r="BG222" s="173">
        <v>0</v>
      </c>
      <c r="BH222" s="174">
        <v>4</v>
      </c>
      <c r="BI222" s="164"/>
      <c r="BJ222" s="174" t="s">
        <v>8701</v>
      </c>
      <c r="BK222" s="164"/>
      <c r="BL222" s="174" t="s">
        <v>8702</v>
      </c>
      <c r="BM222" s="157" t="s">
        <v>8701</v>
      </c>
      <c r="BN222" s="166" t="s">
        <v>9048</v>
      </c>
      <c r="BO222" s="157" t="s">
        <v>9049</v>
      </c>
      <c r="BP222" s="157" t="s">
        <v>9050</v>
      </c>
      <c r="BQ222" s="157" t="s">
        <v>8923</v>
      </c>
      <c r="BV222" s="160">
        <v>1</v>
      </c>
    </row>
    <row r="223" spans="53:74" x14ac:dyDescent="0.25">
      <c r="BA223" s="163" t="s">
        <v>125</v>
      </c>
      <c r="BB223" s="163" t="s">
        <v>505</v>
      </c>
      <c r="BC223" s="163" t="s">
        <v>8707</v>
      </c>
      <c r="BD223" s="163" t="s">
        <v>301</v>
      </c>
      <c r="BE223" s="163" t="s">
        <v>266</v>
      </c>
      <c r="BF223" s="163">
        <v>3</v>
      </c>
      <c r="BG223" s="173">
        <v>0</v>
      </c>
      <c r="BH223" s="174">
        <v>4</v>
      </c>
      <c r="BI223" s="164"/>
      <c r="BJ223" s="174" t="s">
        <v>8707</v>
      </c>
      <c r="BK223" s="164"/>
      <c r="BL223" s="174" t="s">
        <v>8708</v>
      </c>
      <c r="BM223" s="157" t="s">
        <v>8707</v>
      </c>
      <c r="BN223" s="166" t="s">
        <v>8709</v>
      </c>
      <c r="BO223" s="157" t="s">
        <v>8710</v>
      </c>
      <c r="BP223" s="157" t="s">
        <v>8711</v>
      </c>
      <c r="BQ223" s="157" t="s">
        <v>8712</v>
      </c>
      <c r="BV223" s="160">
        <v>1</v>
      </c>
    </row>
    <row r="224" spans="53:74" x14ac:dyDescent="0.25">
      <c r="BA224" s="163" t="s">
        <v>125</v>
      </c>
      <c r="BB224" s="163" t="s">
        <v>506</v>
      </c>
      <c r="BC224" s="163" t="s">
        <v>9051</v>
      </c>
      <c r="BD224" s="163" t="s">
        <v>301</v>
      </c>
      <c r="BE224" s="163" t="s">
        <v>266</v>
      </c>
      <c r="BF224" s="163">
        <v>4</v>
      </c>
      <c r="BG224" s="173">
        <v>0</v>
      </c>
      <c r="BH224" s="174">
        <v>4</v>
      </c>
      <c r="BI224" s="164"/>
      <c r="BJ224" s="174" t="s">
        <v>9051</v>
      </c>
      <c r="BK224" s="164"/>
      <c r="BL224" s="174" t="s">
        <v>9052</v>
      </c>
      <c r="BM224" s="157" t="s">
        <v>9051</v>
      </c>
      <c r="BN224" s="166" t="s">
        <v>9053</v>
      </c>
      <c r="BO224" s="157" t="s">
        <v>8710</v>
      </c>
      <c r="BP224" s="157" t="s">
        <v>9054</v>
      </c>
      <c r="BQ224" s="157" t="s">
        <v>9055</v>
      </c>
      <c r="BV224" s="160">
        <v>1</v>
      </c>
    </row>
    <row r="225" spans="53:74" x14ac:dyDescent="0.25">
      <c r="BA225" s="163" t="s">
        <v>125</v>
      </c>
      <c r="BB225" s="163" t="s">
        <v>507</v>
      </c>
      <c r="BC225" s="163" t="s">
        <v>9020</v>
      </c>
      <c r="BD225" s="163" t="s">
        <v>301</v>
      </c>
      <c r="BE225" s="163" t="s">
        <v>266</v>
      </c>
      <c r="BF225" s="163">
        <v>5</v>
      </c>
      <c r="BG225" s="173">
        <v>0</v>
      </c>
      <c r="BH225" s="174">
        <v>4</v>
      </c>
      <c r="BI225" s="164"/>
      <c r="BJ225" s="174" t="s">
        <v>9020</v>
      </c>
      <c r="BK225" s="164"/>
      <c r="BL225" s="174" t="s">
        <v>9021</v>
      </c>
      <c r="BM225" s="157" t="s">
        <v>9020</v>
      </c>
      <c r="BN225" s="166" t="s">
        <v>9022</v>
      </c>
      <c r="BO225" s="157" t="s">
        <v>8663</v>
      </c>
      <c r="BP225" s="157" t="s">
        <v>8659</v>
      </c>
      <c r="BQ225" s="157" t="s">
        <v>9023</v>
      </c>
      <c r="BV225" s="160">
        <v>1</v>
      </c>
    </row>
    <row r="226" spans="53:74" x14ac:dyDescent="0.25">
      <c r="BA226" s="163" t="s">
        <v>126</v>
      </c>
      <c r="BB226" s="163" t="s">
        <v>508</v>
      </c>
      <c r="BC226" s="163" t="s">
        <v>9056</v>
      </c>
      <c r="BD226" s="163" t="s">
        <v>265</v>
      </c>
      <c r="BE226" s="163" t="s">
        <v>266</v>
      </c>
      <c r="BF226" s="163">
        <v>1</v>
      </c>
      <c r="BG226" s="173">
        <v>4</v>
      </c>
      <c r="BH226" s="174">
        <v>0</v>
      </c>
      <c r="BI226" s="164" t="s">
        <v>9056</v>
      </c>
      <c r="BJ226" s="174"/>
      <c r="BK226" s="164" t="s">
        <v>9057</v>
      </c>
      <c r="BL226" s="174"/>
      <c r="BM226" s="157" t="s">
        <v>9056</v>
      </c>
      <c r="BN226" s="166" t="s">
        <v>9058</v>
      </c>
      <c r="BO226" s="157" t="s">
        <v>9059</v>
      </c>
      <c r="BP226" s="157" t="s">
        <v>9060</v>
      </c>
      <c r="BQ226" s="157" t="s">
        <v>9061</v>
      </c>
      <c r="BV226" s="160">
        <v>1</v>
      </c>
    </row>
    <row r="227" spans="53:74" x14ac:dyDescent="0.25">
      <c r="BA227" s="163" t="s">
        <v>126</v>
      </c>
      <c r="BB227" s="163" t="s">
        <v>509</v>
      </c>
      <c r="BC227" s="163" t="s">
        <v>9062</v>
      </c>
      <c r="BD227" s="163" t="s">
        <v>265</v>
      </c>
      <c r="BE227" s="163" t="s">
        <v>266</v>
      </c>
      <c r="BF227" s="163">
        <v>2</v>
      </c>
      <c r="BG227" s="173">
        <v>4</v>
      </c>
      <c r="BH227" s="174">
        <v>0</v>
      </c>
      <c r="BI227" s="164" t="s">
        <v>9062</v>
      </c>
      <c r="BJ227" s="174"/>
      <c r="BK227" s="164" t="s">
        <v>9063</v>
      </c>
      <c r="BL227" s="174"/>
      <c r="BM227" s="157" t="s">
        <v>9062</v>
      </c>
      <c r="BN227" s="166" t="s">
        <v>9064</v>
      </c>
      <c r="BO227" s="157" t="s">
        <v>9065</v>
      </c>
      <c r="BP227" s="157" t="s">
        <v>9066</v>
      </c>
      <c r="BQ227" s="157" t="s">
        <v>9061</v>
      </c>
      <c r="BV227" s="160">
        <v>1</v>
      </c>
    </row>
    <row r="228" spans="53:74" x14ac:dyDescent="0.25">
      <c r="BA228" s="163" t="s">
        <v>126</v>
      </c>
      <c r="BB228" s="163" t="s">
        <v>510</v>
      </c>
      <c r="BC228" s="163" t="s">
        <v>8733</v>
      </c>
      <c r="BD228" s="163" t="s">
        <v>265</v>
      </c>
      <c r="BE228" s="163" t="s">
        <v>266</v>
      </c>
      <c r="BF228" s="163">
        <v>3</v>
      </c>
      <c r="BG228" s="173">
        <v>4</v>
      </c>
      <c r="BH228" s="174">
        <v>0</v>
      </c>
      <c r="BI228" s="164" t="s">
        <v>8733</v>
      </c>
      <c r="BJ228" s="174"/>
      <c r="BK228" s="164" t="s">
        <v>8942</v>
      </c>
      <c r="BL228" s="174"/>
      <c r="BM228" s="157" t="s">
        <v>8733</v>
      </c>
      <c r="BN228" s="166" t="s">
        <v>8731</v>
      </c>
      <c r="BO228" s="157" t="s">
        <v>8732</v>
      </c>
      <c r="BP228" s="157" t="s">
        <v>8734</v>
      </c>
      <c r="BQ228" s="157" t="s">
        <v>9067</v>
      </c>
      <c r="BV228" s="160">
        <v>1</v>
      </c>
    </row>
    <row r="229" spans="53:74" x14ac:dyDescent="0.25">
      <c r="BA229" s="163" t="s">
        <v>126</v>
      </c>
      <c r="BB229" s="163" t="s">
        <v>511</v>
      </c>
      <c r="BC229" s="163" t="s">
        <v>8735</v>
      </c>
      <c r="BD229" s="163" t="s">
        <v>265</v>
      </c>
      <c r="BE229" s="163" t="s">
        <v>266</v>
      </c>
      <c r="BF229" s="163">
        <v>4</v>
      </c>
      <c r="BG229" s="173">
        <v>4</v>
      </c>
      <c r="BH229" s="174">
        <v>0</v>
      </c>
      <c r="BI229" s="164" t="s">
        <v>8735</v>
      </c>
      <c r="BJ229" s="174"/>
      <c r="BK229" s="164" t="s">
        <v>8736</v>
      </c>
      <c r="BL229" s="174"/>
      <c r="BM229" s="157" t="s">
        <v>8735</v>
      </c>
      <c r="BN229" s="166" t="s">
        <v>9068</v>
      </c>
      <c r="BO229" s="157" t="s">
        <v>9069</v>
      </c>
      <c r="BP229" s="157" t="s">
        <v>9070</v>
      </c>
      <c r="BQ229" s="157" t="s">
        <v>9071</v>
      </c>
      <c r="BV229" s="160">
        <v>1</v>
      </c>
    </row>
    <row r="230" spans="53:74" x14ac:dyDescent="0.25">
      <c r="BA230" s="163" t="s">
        <v>126</v>
      </c>
      <c r="BB230" s="163" t="s">
        <v>512</v>
      </c>
      <c r="BC230" s="163" t="s">
        <v>8740</v>
      </c>
      <c r="BD230" s="163" t="s">
        <v>265</v>
      </c>
      <c r="BE230" s="163" t="s">
        <v>266</v>
      </c>
      <c r="BF230" s="163">
        <v>5</v>
      </c>
      <c r="BG230" s="173">
        <v>4</v>
      </c>
      <c r="BH230" s="174">
        <v>0</v>
      </c>
      <c r="BI230" s="164" t="s">
        <v>8740</v>
      </c>
      <c r="BJ230" s="174"/>
      <c r="BK230" s="164" t="s">
        <v>8741</v>
      </c>
      <c r="BL230" s="174"/>
      <c r="BM230" s="157" t="s">
        <v>8740</v>
      </c>
      <c r="BN230" s="166" t="s">
        <v>8742</v>
      </c>
      <c r="BO230" s="157" t="s">
        <v>9072</v>
      </c>
      <c r="BP230" s="157" t="s">
        <v>8735</v>
      </c>
      <c r="BQ230" s="157" t="s">
        <v>9073</v>
      </c>
      <c r="BV230" s="160">
        <v>1</v>
      </c>
    </row>
    <row r="231" spans="53:74" x14ac:dyDescent="0.25">
      <c r="BA231" s="163" t="s">
        <v>126</v>
      </c>
      <c r="BB231" s="163" t="s">
        <v>513</v>
      </c>
      <c r="BC231" s="163" t="s">
        <v>8745</v>
      </c>
      <c r="BD231" s="163" t="s">
        <v>301</v>
      </c>
      <c r="BE231" s="163" t="s">
        <v>266</v>
      </c>
      <c r="BF231" s="163">
        <v>1</v>
      </c>
      <c r="BG231" s="173">
        <v>0</v>
      </c>
      <c r="BH231" s="174">
        <v>4</v>
      </c>
      <c r="BI231" s="164"/>
      <c r="BJ231" s="174" t="s">
        <v>8745</v>
      </c>
      <c r="BK231" s="164"/>
      <c r="BL231" s="174" t="s">
        <v>8746</v>
      </c>
      <c r="BM231" s="157" t="s">
        <v>8745</v>
      </c>
      <c r="BN231" s="166" t="s">
        <v>8747</v>
      </c>
      <c r="BO231" s="157" t="s">
        <v>8748</v>
      </c>
      <c r="BP231" s="157" t="s">
        <v>8749</v>
      </c>
      <c r="BQ231" s="157" t="s">
        <v>8750</v>
      </c>
      <c r="BV231" s="160">
        <v>1</v>
      </c>
    </row>
    <row r="232" spans="53:74" x14ac:dyDescent="0.25">
      <c r="BA232" s="163" t="s">
        <v>126</v>
      </c>
      <c r="BB232" s="163" t="s">
        <v>514</v>
      </c>
      <c r="BC232" s="163" t="s">
        <v>8745</v>
      </c>
      <c r="BD232" s="163" t="s">
        <v>301</v>
      </c>
      <c r="BE232" s="163" t="s">
        <v>266</v>
      </c>
      <c r="BF232" s="163">
        <v>2</v>
      </c>
      <c r="BG232" s="173">
        <v>0</v>
      </c>
      <c r="BH232" s="174">
        <v>4</v>
      </c>
      <c r="BI232" s="164"/>
      <c r="BJ232" s="174" t="s">
        <v>8745</v>
      </c>
      <c r="BK232" s="164"/>
      <c r="BL232" s="174" t="s">
        <v>8746</v>
      </c>
      <c r="BM232" s="157" t="s">
        <v>8745</v>
      </c>
      <c r="BN232" s="166" t="s">
        <v>8751</v>
      </c>
      <c r="BO232" s="157" t="s">
        <v>8752</v>
      </c>
      <c r="BP232" s="157" t="s">
        <v>8753</v>
      </c>
      <c r="BQ232" s="157" t="s">
        <v>8750</v>
      </c>
      <c r="BV232" s="160">
        <v>1</v>
      </c>
    </row>
    <row r="233" spans="53:74" x14ac:dyDescent="0.25">
      <c r="BA233" s="163" t="s">
        <v>126</v>
      </c>
      <c r="BB233" s="163" t="s">
        <v>515</v>
      </c>
      <c r="BC233" s="163" t="s">
        <v>8754</v>
      </c>
      <c r="BD233" s="163" t="s">
        <v>301</v>
      </c>
      <c r="BE233" s="163" t="s">
        <v>266</v>
      </c>
      <c r="BF233" s="163">
        <v>3</v>
      </c>
      <c r="BG233" s="173">
        <v>0</v>
      </c>
      <c r="BH233" s="174">
        <v>4</v>
      </c>
      <c r="BI233" s="164"/>
      <c r="BJ233" s="174" t="s">
        <v>8754</v>
      </c>
      <c r="BK233" s="164"/>
      <c r="BL233" s="174" t="s">
        <v>8755</v>
      </c>
      <c r="BM233" s="157" t="s">
        <v>8754</v>
      </c>
      <c r="BN233" s="166" t="s">
        <v>8756</v>
      </c>
      <c r="BO233" s="157" t="s">
        <v>8757</v>
      </c>
      <c r="BP233" s="157" t="s">
        <v>9074</v>
      </c>
      <c r="BQ233" s="157" t="s">
        <v>8758</v>
      </c>
      <c r="BV233" s="160">
        <v>1</v>
      </c>
    </row>
    <row r="234" spans="53:74" x14ac:dyDescent="0.25">
      <c r="BA234" s="163" t="s">
        <v>126</v>
      </c>
      <c r="BB234" s="163" t="s">
        <v>516</v>
      </c>
      <c r="BC234" s="163" t="s">
        <v>9074</v>
      </c>
      <c r="BD234" s="163" t="s">
        <v>301</v>
      </c>
      <c r="BE234" s="163" t="s">
        <v>266</v>
      </c>
      <c r="BF234" s="163">
        <v>4</v>
      </c>
      <c r="BG234" s="173">
        <v>0</v>
      </c>
      <c r="BH234" s="174">
        <v>4</v>
      </c>
      <c r="BI234" s="164"/>
      <c r="BJ234" s="174" t="s">
        <v>9074</v>
      </c>
      <c r="BK234" s="164"/>
      <c r="BL234" s="174" t="s">
        <v>9075</v>
      </c>
      <c r="BM234" s="157" t="s">
        <v>9074</v>
      </c>
      <c r="BN234" s="166" t="s">
        <v>9053</v>
      </c>
      <c r="BO234" s="157" t="s">
        <v>8716</v>
      </c>
      <c r="BP234" s="157" t="s">
        <v>9076</v>
      </c>
      <c r="BQ234" s="157" t="s">
        <v>9077</v>
      </c>
      <c r="BV234" s="160">
        <v>1</v>
      </c>
    </row>
    <row r="235" spans="53:74" x14ac:dyDescent="0.25">
      <c r="BA235" s="163" t="s">
        <v>126</v>
      </c>
      <c r="BB235" s="163" t="s">
        <v>517</v>
      </c>
      <c r="BC235" s="163" t="s">
        <v>9020</v>
      </c>
      <c r="BD235" s="163" t="s">
        <v>301</v>
      </c>
      <c r="BE235" s="163" t="s">
        <v>266</v>
      </c>
      <c r="BF235" s="163">
        <v>5</v>
      </c>
      <c r="BG235" s="173">
        <v>0</v>
      </c>
      <c r="BH235" s="174">
        <v>4</v>
      </c>
      <c r="BI235" s="164"/>
      <c r="BJ235" s="174" t="s">
        <v>9020</v>
      </c>
      <c r="BK235" s="164"/>
      <c r="BL235" s="174" t="s">
        <v>9021</v>
      </c>
      <c r="BM235" s="157" t="s">
        <v>9020</v>
      </c>
      <c r="BN235" s="166" t="s">
        <v>9022</v>
      </c>
      <c r="BO235" s="157" t="s">
        <v>8663</v>
      </c>
      <c r="BP235" s="157" t="s">
        <v>8659</v>
      </c>
      <c r="BQ235" s="157" t="s">
        <v>9023</v>
      </c>
      <c r="BV235" s="160">
        <v>1</v>
      </c>
    </row>
    <row r="236" spans="53:74" x14ac:dyDescent="0.25">
      <c r="BA236" s="163" t="s">
        <v>127</v>
      </c>
      <c r="BB236" s="163" t="s">
        <v>518</v>
      </c>
      <c r="BC236" s="163" t="s">
        <v>9078</v>
      </c>
      <c r="BD236" s="163" t="s">
        <v>265</v>
      </c>
      <c r="BE236" s="163" t="s">
        <v>266</v>
      </c>
      <c r="BF236" s="163">
        <v>1</v>
      </c>
      <c r="BG236" s="173">
        <v>4</v>
      </c>
      <c r="BH236" s="174">
        <v>0</v>
      </c>
      <c r="BI236" s="164" t="s">
        <v>9078</v>
      </c>
      <c r="BJ236" s="174"/>
      <c r="BK236" s="164" t="s">
        <v>9079</v>
      </c>
      <c r="BL236" s="174"/>
      <c r="BM236" s="157" t="s">
        <v>9078</v>
      </c>
      <c r="BN236" s="166" t="s">
        <v>8765</v>
      </c>
      <c r="BO236" s="157" t="s">
        <v>9080</v>
      </c>
      <c r="BP236" s="157" t="s">
        <v>9081</v>
      </c>
      <c r="BQ236" s="157" t="s">
        <v>8947</v>
      </c>
      <c r="BV236" s="160">
        <v>1</v>
      </c>
    </row>
    <row r="237" spans="53:74" x14ac:dyDescent="0.25">
      <c r="BA237" s="163" t="s">
        <v>127</v>
      </c>
      <c r="BB237" s="163" t="s">
        <v>519</v>
      </c>
      <c r="BC237" s="163" t="s">
        <v>9082</v>
      </c>
      <c r="BD237" s="163" t="s">
        <v>265</v>
      </c>
      <c r="BE237" s="163" t="s">
        <v>266</v>
      </c>
      <c r="BF237" s="163">
        <v>2</v>
      </c>
      <c r="BG237" s="173">
        <v>4</v>
      </c>
      <c r="BH237" s="174">
        <v>0</v>
      </c>
      <c r="BI237" s="164" t="s">
        <v>9082</v>
      </c>
      <c r="BJ237" s="174"/>
      <c r="BK237" s="164" t="s">
        <v>9083</v>
      </c>
      <c r="BL237" s="174"/>
      <c r="BM237" s="157" t="s">
        <v>9082</v>
      </c>
      <c r="BN237" s="166" t="s">
        <v>9084</v>
      </c>
      <c r="BO237" s="157" t="s">
        <v>9085</v>
      </c>
      <c r="BP237" s="157" t="s">
        <v>9086</v>
      </c>
      <c r="BQ237" s="157" t="s">
        <v>9087</v>
      </c>
      <c r="BV237" s="160">
        <v>1</v>
      </c>
    </row>
    <row r="238" spans="53:74" x14ac:dyDescent="0.25">
      <c r="BA238" s="163" t="s">
        <v>127</v>
      </c>
      <c r="BB238" s="163" t="s">
        <v>520</v>
      </c>
      <c r="BC238" s="163" t="s">
        <v>9088</v>
      </c>
      <c r="BD238" s="163" t="s">
        <v>265</v>
      </c>
      <c r="BE238" s="163" t="s">
        <v>266</v>
      </c>
      <c r="BF238" s="163">
        <v>3</v>
      </c>
      <c r="BG238" s="173">
        <v>4</v>
      </c>
      <c r="BH238" s="174">
        <v>0</v>
      </c>
      <c r="BI238" s="164" t="s">
        <v>9088</v>
      </c>
      <c r="BJ238" s="174"/>
      <c r="BK238" s="164" t="s">
        <v>9089</v>
      </c>
      <c r="BL238" s="174"/>
      <c r="BM238" s="157" t="s">
        <v>9088</v>
      </c>
      <c r="BN238" s="166" t="s">
        <v>9090</v>
      </c>
      <c r="BO238" s="157" t="s">
        <v>8962</v>
      </c>
      <c r="BP238" s="157" t="s">
        <v>9091</v>
      </c>
      <c r="BQ238" s="157" t="s">
        <v>8779</v>
      </c>
      <c r="BV238" s="160">
        <v>1</v>
      </c>
    </row>
    <row r="239" spans="53:74" x14ac:dyDescent="0.25">
      <c r="BA239" s="163" t="s">
        <v>127</v>
      </c>
      <c r="BB239" s="163" t="s">
        <v>521</v>
      </c>
      <c r="BC239" s="163" t="s">
        <v>8780</v>
      </c>
      <c r="BD239" s="163" t="s">
        <v>265</v>
      </c>
      <c r="BE239" s="163" t="s">
        <v>266</v>
      </c>
      <c r="BF239" s="163">
        <v>4</v>
      </c>
      <c r="BG239" s="173">
        <v>4</v>
      </c>
      <c r="BH239" s="174">
        <v>0</v>
      </c>
      <c r="BI239" s="164" t="s">
        <v>8780</v>
      </c>
      <c r="BJ239" s="174"/>
      <c r="BK239" s="164" t="s">
        <v>8781</v>
      </c>
      <c r="BL239" s="174"/>
      <c r="BM239" s="157" t="s">
        <v>8780</v>
      </c>
      <c r="BN239" s="166" t="s">
        <v>8782</v>
      </c>
      <c r="BO239" s="157" t="s">
        <v>8964</v>
      </c>
      <c r="BP239" s="157" t="s">
        <v>8778</v>
      </c>
      <c r="BQ239" s="157" t="s">
        <v>8965</v>
      </c>
      <c r="BV239" s="160">
        <v>1</v>
      </c>
    </row>
    <row r="240" spans="53:74" x14ac:dyDescent="0.25">
      <c r="BA240" s="163" t="s">
        <v>127</v>
      </c>
      <c r="BB240" s="163" t="s">
        <v>522</v>
      </c>
      <c r="BC240" s="163" t="s">
        <v>8786</v>
      </c>
      <c r="BD240" s="163" t="s">
        <v>265</v>
      </c>
      <c r="BE240" s="163" t="s">
        <v>266</v>
      </c>
      <c r="BF240" s="163">
        <v>5</v>
      </c>
      <c r="BG240" s="173">
        <v>4</v>
      </c>
      <c r="BH240" s="174">
        <v>0</v>
      </c>
      <c r="BI240" s="164" t="s">
        <v>8786</v>
      </c>
      <c r="BJ240" s="174"/>
      <c r="BK240" s="164" t="s">
        <v>8787</v>
      </c>
      <c r="BL240" s="174"/>
      <c r="BM240" s="157" t="s">
        <v>8786</v>
      </c>
      <c r="BN240" s="166" t="s">
        <v>8782</v>
      </c>
      <c r="BO240" s="157" t="s">
        <v>8788</v>
      </c>
      <c r="BP240" s="157" t="s">
        <v>8789</v>
      </c>
      <c r="BQ240" s="157" t="s">
        <v>8790</v>
      </c>
      <c r="BV240" s="160">
        <v>1</v>
      </c>
    </row>
    <row r="241" spans="53:74" x14ac:dyDescent="0.25">
      <c r="BA241" s="163" t="s">
        <v>127</v>
      </c>
      <c r="BB241" s="163" t="s">
        <v>523</v>
      </c>
      <c r="BC241" s="163" t="s">
        <v>8791</v>
      </c>
      <c r="BD241" s="163" t="s">
        <v>301</v>
      </c>
      <c r="BE241" s="163" t="s">
        <v>266</v>
      </c>
      <c r="BF241" s="163">
        <v>1</v>
      </c>
      <c r="BG241" s="173">
        <v>0</v>
      </c>
      <c r="BH241" s="174">
        <v>4</v>
      </c>
      <c r="BI241" s="164"/>
      <c r="BJ241" s="174" t="s">
        <v>8791</v>
      </c>
      <c r="BK241" s="164"/>
      <c r="BL241" s="174" t="s">
        <v>8792</v>
      </c>
      <c r="BM241" s="157" t="s">
        <v>8791</v>
      </c>
      <c r="BN241" s="166" t="s">
        <v>8793</v>
      </c>
      <c r="BO241" s="157" t="s">
        <v>8794</v>
      </c>
      <c r="BP241" s="157" t="s">
        <v>8795</v>
      </c>
      <c r="BQ241" s="157" t="s">
        <v>8796</v>
      </c>
      <c r="BV241" s="160">
        <v>1</v>
      </c>
    </row>
    <row r="242" spans="53:74" x14ac:dyDescent="0.25">
      <c r="BA242" s="163" t="s">
        <v>127</v>
      </c>
      <c r="BB242" s="163" t="s">
        <v>524</v>
      </c>
      <c r="BC242" s="163" t="s">
        <v>9092</v>
      </c>
      <c r="BD242" s="163" t="s">
        <v>301</v>
      </c>
      <c r="BE242" s="163" t="s">
        <v>266</v>
      </c>
      <c r="BF242" s="163">
        <v>2</v>
      </c>
      <c r="BG242" s="173">
        <v>0</v>
      </c>
      <c r="BH242" s="174">
        <v>4</v>
      </c>
      <c r="BI242" s="164"/>
      <c r="BJ242" s="174" t="s">
        <v>9092</v>
      </c>
      <c r="BK242" s="164"/>
      <c r="BL242" s="174" t="s">
        <v>9093</v>
      </c>
      <c r="BM242" s="157" t="s">
        <v>9092</v>
      </c>
      <c r="BN242" s="166" t="s">
        <v>8799</v>
      </c>
      <c r="BO242" s="157" t="s">
        <v>9094</v>
      </c>
      <c r="BP242" s="157" t="s">
        <v>9095</v>
      </c>
      <c r="BQ242" s="157" t="s">
        <v>9096</v>
      </c>
      <c r="BV242" s="160">
        <v>1</v>
      </c>
    </row>
    <row r="243" spans="53:74" x14ac:dyDescent="0.25">
      <c r="BA243" s="163" t="s">
        <v>127</v>
      </c>
      <c r="BB243" s="163" t="s">
        <v>525</v>
      </c>
      <c r="BC243" s="163" t="s">
        <v>8989</v>
      </c>
      <c r="BD243" s="163" t="s">
        <v>301</v>
      </c>
      <c r="BE243" s="163" t="s">
        <v>266</v>
      </c>
      <c r="BF243" s="163">
        <v>3</v>
      </c>
      <c r="BG243" s="173">
        <v>0</v>
      </c>
      <c r="BH243" s="174">
        <v>4</v>
      </c>
      <c r="BI243" s="164"/>
      <c r="BJ243" s="174" t="s">
        <v>8989</v>
      </c>
      <c r="BK243" s="164"/>
      <c r="BL243" s="174" t="s">
        <v>9097</v>
      </c>
      <c r="BM243" s="157" t="s">
        <v>8989</v>
      </c>
      <c r="BN243" s="166" t="s">
        <v>8991</v>
      </c>
      <c r="BO243" s="157" t="s">
        <v>8992</v>
      </c>
      <c r="BP243" s="157" t="s">
        <v>8993</v>
      </c>
      <c r="BQ243" s="157" t="s">
        <v>8804</v>
      </c>
      <c r="BV243" s="160">
        <v>1</v>
      </c>
    </row>
    <row r="244" spans="53:74" x14ac:dyDescent="0.25">
      <c r="BA244" s="163" t="s">
        <v>127</v>
      </c>
      <c r="BB244" s="163" t="s">
        <v>526</v>
      </c>
      <c r="BC244" s="163" t="s">
        <v>9098</v>
      </c>
      <c r="BD244" s="163" t="s">
        <v>301</v>
      </c>
      <c r="BE244" s="163" t="s">
        <v>266</v>
      </c>
      <c r="BF244" s="163">
        <v>4</v>
      </c>
      <c r="BG244" s="173">
        <v>0</v>
      </c>
      <c r="BH244" s="174">
        <v>4</v>
      </c>
      <c r="BI244" s="164"/>
      <c r="BJ244" s="174" t="s">
        <v>9098</v>
      </c>
      <c r="BK244" s="164"/>
      <c r="BL244" s="174" t="s">
        <v>9099</v>
      </c>
      <c r="BM244" s="157" t="s">
        <v>9098</v>
      </c>
      <c r="BN244" s="166" t="s">
        <v>9100</v>
      </c>
      <c r="BO244" s="157" t="s">
        <v>9101</v>
      </c>
      <c r="BP244" s="157" t="s">
        <v>9102</v>
      </c>
      <c r="BQ244" s="157" t="s">
        <v>9103</v>
      </c>
      <c r="BV244" s="160">
        <v>1</v>
      </c>
    </row>
    <row r="245" spans="53:74" x14ac:dyDescent="0.25">
      <c r="BA245" s="163" t="s">
        <v>127</v>
      </c>
      <c r="BB245" s="163" t="s">
        <v>527</v>
      </c>
      <c r="BC245" s="163" t="s">
        <v>9020</v>
      </c>
      <c r="BD245" s="163" t="s">
        <v>301</v>
      </c>
      <c r="BE245" s="163" t="s">
        <v>266</v>
      </c>
      <c r="BF245" s="163">
        <v>5</v>
      </c>
      <c r="BG245" s="173">
        <v>0</v>
      </c>
      <c r="BH245" s="174">
        <v>4</v>
      </c>
      <c r="BI245" s="164"/>
      <c r="BJ245" s="174" t="s">
        <v>9020</v>
      </c>
      <c r="BK245" s="164"/>
      <c r="BL245" s="174" t="s">
        <v>9021</v>
      </c>
      <c r="BM245" s="157" t="s">
        <v>9020</v>
      </c>
      <c r="BN245" s="166" t="s">
        <v>9022</v>
      </c>
      <c r="BO245" s="157" t="s">
        <v>8663</v>
      </c>
      <c r="BP245" s="157" t="s">
        <v>8659</v>
      </c>
      <c r="BQ245" s="157" t="s">
        <v>9023</v>
      </c>
      <c r="BV245" s="160">
        <v>1</v>
      </c>
    </row>
    <row r="246" spans="53:74" x14ac:dyDescent="0.25">
      <c r="BA246" s="163" t="s">
        <v>128</v>
      </c>
      <c r="BB246" s="163" t="s">
        <v>528</v>
      </c>
      <c r="BC246" s="163" t="s">
        <v>9104</v>
      </c>
      <c r="BD246" s="163" t="s">
        <v>265</v>
      </c>
      <c r="BE246" s="163" t="s">
        <v>266</v>
      </c>
      <c r="BF246" s="163">
        <v>1</v>
      </c>
      <c r="BG246" s="173">
        <v>4</v>
      </c>
      <c r="BH246" s="174">
        <v>0</v>
      </c>
      <c r="BI246" s="164" t="s">
        <v>9104</v>
      </c>
      <c r="BJ246" s="174"/>
      <c r="BK246" s="164" t="s">
        <v>9105</v>
      </c>
      <c r="BL246" s="174"/>
      <c r="BM246" s="157" t="s">
        <v>9104</v>
      </c>
      <c r="BN246" s="166" t="s">
        <v>9106</v>
      </c>
      <c r="BO246" s="157" t="s">
        <v>1992</v>
      </c>
      <c r="BP246" s="157" t="s">
        <v>9107</v>
      </c>
      <c r="BQ246" s="157" t="s">
        <v>9108</v>
      </c>
      <c r="BV246" s="160">
        <v>1</v>
      </c>
    </row>
    <row r="247" spans="53:74" x14ac:dyDescent="0.25">
      <c r="BA247" s="163" t="s">
        <v>128</v>
      </c>
      <c r="BB247" s="163" t="s">
        <v>529</v>
      </c>
      <c r="BC247" s="163" t="s">
        <v>9109</v>
      </c>
      <c r="BD247" s="163" t="s">
        <v>265</v>
      </c>
      <c r="BE247" s="163" t="s">
        <v>266</v>
      </c>
      <c r="BF247" s="163">
        <v>2</v>
      </c>
      <c r="BG247" s="173">
        <v>4</v>
      </c>
      <c r="BH247" s="174">
        <v>0</v>
      </c>
      <c r="BI247" s="164" t="s">
        <v>9109</v>
      </c>
      <c r="BJ247" s="174"/>
      <c r="BK247" s="164" t="s">
        <v>9110</v>
      </c>
      <c r="BL247" s="174"/>
      <c r="BM247" s="157" t="s">
        <v>9109</v>
      </c>
      <c r="BN247" s="166" t="s">
        <v>9111</v>
      </c>
      <c r="BO247" s="157" t="s">
        <v>9112</v>
      </c>
      <c r="BP247" s="157" t="s">
        <v>9113</v>
      </c>
      <c r="BQ247" s="157" t="s">
        <v>9114</v>
      </c>
      <c r="BV247" s="160">
        <v>1</v>
      </c>
    </row>
    <row r="248" spans="53:74" x14ac:dyDescent="0.25">
      <c r="BA248" s="163" t="s">
        <v>128</v>
      </c>
      <c r="BB248" s="163" t="s">
        <v>530</v>
      </c>
      <c r="BC248" s="163" t="s">
        <v>8821</v>
      </c>
      <c r="BD248" s="163" t="s">
        <v>265</v>
      </c>
      <c r="BE248" s="163" t="s">
        <v>266</v>
      </c>
      <c r="BF248" s="163">
        <v>3</v>
      </c>
      <c r="BG248" s="173">
        <v>4</v>
      </c>
      <c r="BH248" s="174">
        <v>0</v>
      </c>
      <c r="BI248" s="164" t="s">
        <v>8821</v>
      </c>
      <c r="BJ248" s="174"/>
      <c r="BK248" s="164" t="s">
        <v>8822</v>
      </c>
      <c r="BL248" s="174"/>
      <c r="BM248" s="157" t="s">
        <v>8821</v>
      </c>
      <c r="BN248" s="166" t="s">
        <v>9115</v>
      </c>
      <c r="BO248" s="157" t="s">
        <v>9116</v>
      </c>
      <c r="BP248" s="157" t="s">
        <v>8825</v>
      </c>
      <c r="BQ248" s="157" t="s">
        <v>8984</v>
      </c>
      <c r="BV248" s="160">
        <v>1</v>
      </c>
    </row>
    <row r="249" spans="53:74" x14ac:dyDescent="0.25">
      <c r="BA249" s="163" t="s">
        <v>128</v>
      </c>
      <c r="BB249" s="163" t="s">
        <v>531</v>
      </c>
      <c r="BC249" s="163" t="s">
        <v>8821</v>
      </c>
      <c r="BD249" s="163" t="s">
        <v>265</v>
      </c>
      <c r="BE249" s="163" t="s">
        <v>266</v>
      </c>
      <c r="BF249" s="163">
        <v>4</v>
      </c>
      <c r="BG249" s="173">
        <v>4</v>
      </c>
      <c r="BH249" s="174">
        <v>0</v>
      </c>
      <c r="BI249" s="164" t="s">
        <v>8821</v>
      </c>
      <c r="BJ249" s="174"/>
      <c r="BK249" s="164" t="s">
        <v>8822</v>
      </c>
      <c r="BL249" s="174"/>
      <c r="BM249" s="157" t="s">
        <v>8821</v>
      </c>
      <c r="BN249" s="166" t="s">
        <v>9117</v>
      </c>
      <c r="BO249" s="157" t="s">
        <v>9118</v>
      </c>
      <c r="BP249" s="157" t="s">
        <v>8829</v>
      </c>
      <c r="BQ249" s="157" t="s">
        <v>8984</v>
      </c>
      <c r="BV249" s="160">
        <v>1</v>
      </c>
    </row>
    <row r="250" spans="53:74" x14ac:dyDescent="0.25">
      <c r="BA250" s="163" t="s">
        <v>128</v>
      </c>
      <c r="BB250" s="163" t="s">
        <v>532</v>
      </c>
      <c r="BC250" s="163" t="s">
        <v>8830</v>
      </c>
      <c r="BD250" s="163" t="s">
        <v>265</v>
      </c>
      <c r="BE250" s="163" t="s">
        <v>266</v>
      </c>
      <c r="BF250" s="163">
        <v>5</v>
      </c>
      <c r="BG250" s="173">
        <v>4</v>
      </c>
      <c r="BH250" s="174">
        <v>0</v>
      </c>
      <c r="BI250" s="164" t="s">
        <v>8830</v>
      </c>
      <c r="BJ250" s="174"/>
      <c r="BK250" s="164" t="s">
        <v>8831</v>
      </c>
      <c r="BL250" s="174"/>
      <c r="BM250" s="157" t="s">
        <v>8830</v>
      </c>
      <c r="BN250" s="166" t="s">
        <v>8832</v>
      </c>
      <c r="BO250" s="157" t="s">
        <v>8833</v>
      </c>
      <c r="BP250" s="157" t="s">
        <v>8834</v>
      </c>
      <c r="BQ250" s="157" t="s">
        <v>8835</v>
      </c>
      <c r="BV250" s="160">
        <v>1</v>
      </c>
    </row>
    <row r="251" spans="53:74" x14ac:dyDescent="0.25">
      <c r="BA251" s="163" t="s">
        <v>128</v>
      </c>
      <c r="BB251" s="163" t="s">
        <v>533</v>
      </c>
      <c r="BC251" s="163" t="s">
        <v>8836</v>
      </c>
      <c r="BD251" s="163" t="s">
        <v>301</v>
      </c>
      <c r="BE251" s="163" t="s">
        <v>266</v>
      </c>
      <c r="BF251" s="163">
        <v>1</v>
      </c>
      <c r="BG251" s="173">
        <v>0</v>
      </c>
      <c r="BH251" s="174">
        <v>4</v>
      </c>
      <c r="BI251" s="164"/>
      <c r="BJ251" s="174" t="s">
        <v>8836</v>
      </c>
      <c r="BK251" s="164"/>
      <c r="BL251" s="174" t="s">
        <v>8837</v>
      </c>
      <c r="BM251" s="157" t="s">
        <v>8836</v>
      </c>
      <c r="BN251" s="166" t="s">
        <v>8838</v>
      </c>
      <c r="BO251" s="157" t="s">
        <v>8839</v>
      </c>
      <c r="BP251" s="157" t="s">
        <v>8840</v>
      </c>
      <c r="BQ251" s="157" t="s">
        <v>8841</v>
      </c>
      <c r="BV251" s="160">
        <v>1</v>
      </c>
    </row>
    <row r="252" spans="53:74" x14ac:dyDescent="0.25">
      <c r="BA252" s="163" t="s">
        <v>128</v>
      </c>
      <c r="BB252" s="163" t="s">
        <v>534</v>
      </c>
      <c r="BC252" s="163" t="s">
        <v>8842</v>
      </c>
      <c r="BD252" s="163" t="s">
        <v>301</v>
      </c>
      <c r="BE252" s="163" t="s">
        <v>266</v>
      </c>
      <c r="BF252" s="163">
        <v>2</v>
      </c>
      <c r="BG252" s="173">
        <v>0</v>
      </c>
      <c r="BH252" s="174">
        <v>4</v>
      </c>
      <c r="BI252" s="164"/>
      <c r="BJ252" s="174" t="s">
        <v>8842</v>
      </c>
      <c r="BK252" s="164"/>
      <c r="BL252" s="174" t="s">
        <v>8843</v>
      </c>
      <c r="BM252" s="157" t="s">
        <v>8842</v>
      </c>
      <c r="BN252" s="166" t="s">
        <v>8844</v>
      </c>
      <c r="BO252" s="157" t="s">
        <v>8845</v>
      </c>
      <c r="BP252" s="157" t="s">
        <v>8846</v>
      </c>
      <c r="BQ252" s="157" t="s">
        <v>8847</v>
      </c>
      <c r="BV252" s="160">
        <v>1</v>
      </c>
    </row>
    <row r="253" spans="53:74" x14ac:dyDescent="0.25">
      <c r="BA253" s="163" t="s">
        <v>128</v>
      </c>
      <c r="BB253" s="163" t="s">
        <v>535</v>
      </c>
      <c r="BC253" s="163" t="s">
        <v>8848</v>
      </c>
      <c r="BD253" s="163" t="s">
        <v>301</v>
      </c>
      <c r="BE253" s="163" t="s">
        <v>266</v>
      </c>
      <c r="BF253" s="163">
        <v>3</v>
      </c>
      <c r="BG253" s="173">
        <v>0</v>
      </c>
      <c r="BH253" s="174">
        <v>4</v>
      </c>
      <c r="BI253" s="164"/>
      <c r="BJ253" s="174" t="s">
        <v>8848</v>
      </c>
      <c r="BK253" s="164"/>
      <c r="BL253" s="174" t="s">
        <v>8849</v>
      </c>
      <c r="BM253" s="157" t="s">
        <v>8848</v>
      </c>
      <c r="BN253" s="166" t="s">
        <v>8850</v>
      </c>
      <c r="BO253" s="157" t="s">
        <v>9119</v>
      </c>
      <c r="BP253" s="157" t="s">
        <v>9120</v>
      </c>
      <c r="BQ253" s="157" t="s">
        <v>8846</v>
      </c>
      <c r="BV253" s="160">
        <v>1</v>
      </c>
    </row>
    <row r="254" spans="53:74" x14ac:dyDescent="0.25">
      <c r="BA254" s="163" t="s">
        <v>128</v>
      </c>
      <c r="BB254" s="163" t="s">
        <v>536</v>
      </c>
      <c r="BC254" s="163" t="s">
        <v>8852</v>
      </c>
      <c r="BD254" s="163" t="s">
        <v>301</v>
      </c>
      <c r="BE254" s="163" t="s">
        <v>266</v>
      </c>
      <c r="BF254" s="163">
        <v>4</v>
      </c>
      <c r="BG254" s="173">
        <v>0</v>
      </c>
      <c r="BH254" s="174">
        <v>4</v>
      </c>
      <c r="BI254" s="164"/>
      <c r="BJ254" s="174" t="s">
        <v>8852</v>
      </c>
      <c r="BK254" s="164"/>
      <c r="BL254" s="174" t="s">
        <v>8853</v>
      </c>
      <c r="BM254" s="157" t="s">
        <v>8852</v>
      </c>
      <c r="BN254" s="166" t="s">
        <v>9121</v>
      </c>
      <c r="BO254" s="157" t="s">
        <v>9053</v>
      </c>
      <c r="BP254" s="157" t="s">
        <v>8716</v>
      </c>
      <c r="BQ254" s="157" t="s">
        <v>8659</v>
      </c>
      <c r="BV254" s="160">
        <v>1</v>
      </c>
    </row>
    <row r="255" spans="53:74" x14ac:dyDescent="0.25">
      <c r="BA255" s="163" t="s">
        <v>128</v>
      </c>
      <c r="BB255" s="163" t="s">
        <v>537</v>
      </c>
      <c r="BC255" s="163" t="s">
        <v>9020</v>
      </c>
      <c r="BD255" s="163" t="s">
        <v>301</v>
      </c>
      <c r="BE255" s="163" t="s">
        <v>266</v>
      </c>
      <c r="BF255" s="163">
        <v>5</v>
      </c>
      <c r="BG255" s="173">
        <v>0</v>
      </c>
      <c r="BH255" s="174">
        <v>4</v>
      </c>
      <c r="BI255" s="164"/>
      <c r="BJ255" s="174" t="s">
        <v>9020</v>
      </c>
      <c r="BK255" s="164"/>
      <c r="BL255" s="174" t="s">
        <v>9021</v>
      </c>
      <c r="BM255" s="157" t="s">
        <v>9020</v>
      </c>
      <c r="BN255" s="166" t="s">
        <v>9022</v>
      </c>
      <c r="BO255" s="157" t="s">
        <v>8663</v>
      </c>
      <c r="BP255" s="157" t="s">
        <v>8659</v>
      </c>
      <c r="BQ255" s="157" t="s">
        <v>9023</v>
      </c>
      <c r="BV255" s="160">
        <v>1</v>
      </c>
    </row>
    <row r="256" spans="53:74" x14ac:dyDescent="0.25">
      <c r="BA256" s="163" t="s">
        <v>129</v>
      </c>
      <c r="BB256" s="163" t="s">
        <v>538</v>
      </c>
      <c r="BC256" s="163" t="s">
        <v>9122</v>
      </c>
      <c r="BD256" s="163" t="s">
        <v>265</v>
      </c>
      <c r="BE256" s="163" t="s">
        <v>266</v>
      </c>
      <c r="BF256" s="163">
        <v>1</v>
      </c>
      <c r="BG256" s="173">
        <v>4</v>
      </c>
      <c r="BH256" s="174">
        <v>0</v>
      </c>
      <c r="BI256" s="164" t="s">
        <v>9122</v>
      </c>
      <c r="BJ256" s="174"/>
      <c r="BK256" s="164" t="s">
        <v>9123</v>
      </c>
      <c r="BL256" s="174"/>
      <c r="BM256" s="157" t="s">
        <v>9122</v>
      </c>
      <c r="BN256" s="166" t="s">
        <v>8619</v>
      </c>
      <c r="BO256" s="157" t="s">
        <v>1985</v>
      </c>
      <c r="BP256" s="157" t="s">
        <v>9124</v>
      </c>
      <c r="BQ256" s="157" t="s">
        <v>9125</v>
      </c>
      <c r="BV256" s="160">
        <v>1</v>
      </c>
    </row>
    <row r="257" spans="53:74" x14ac:dyDescent="0.25">
      <c r="BA257" s="163" t="s">
        <v>129</v>
      </c>
      <c r="BB257" s="163" t="s">
        <v>545</v>
      </c>
      <c r="BC257" s="163" t="s">
        <v>9126</v>
      </c>
      <c r="BD257" s="163" t="s">
        <v>265</v>
      </c>
      <c r="BE257" s="163" t="s">
        <v>266</v>
      </c>
      <c r="BF257" s="163">
        <v>2</v>
      </c>
      <c r="BG257" s="173">
        <v>4</v>
      </c>
      <c r="BH257" s="174">
        <v>0</v>
      </c>
      <c r="BI257" s="164" t="s">
        <v>9126</v>
      </c>
      <c r="BJ257" s="174"/>
      <c r="BK257" s="164" t="s">
        <v>9127</v>
      </c>
      <c r="BL257" s="174"/>
      <c r="BM257" s="157" t="s">
        <v>9126</v>
      </c>
      <c r="BN257" s="166" t="s">
        <v>8619</v>
      </c>
      <c r="BO257" s="157" t="s">
        <v>9128</v>
      </c>
      <c r="BP257" s="157" t="s">
        <v>9129</v>
      </c>
      <c r="BQ257" s="157" t="s">
        <v>9130</v>
      </c>
      <c r="BV257" s="160">
        <v>1</v>
      </c>
    </row>
    <row r="258" spans="53:74" x14ac:dyDescent="0.25">
      <c r="BA258" s="163" t="s">
        <v>129</v>
      </c>
      <c r="BB258" s="163" t="s">
        <v>551</v>
      </c>
      <c r="BC258" s="163" t="s">
        <v>9131</v>
      </c>
      <c r="BD258" s="163" t="s">
        <v>265</v>
      </c>
      <c r="BE258" s="163" t="s">
        <v>266</v>
      </c>
      <c r="BF258" s="163">
        <v>3</v>
      </c>
      <c r="BG258" s="173">
        <v>4</v>
      </c>
      <c r="BH258" s="174">
        <v>0</v>
      </c>
      <c r="BI258" s="164" t="s">
        <v>9131</v>
      </c>
      <c r="BJ258" s="174"/>
      <c r="BK258" s="164" t="s">
        <v>9132</v>
      </c>
      <c r="BL258" s="174"/>
      <c r="BM258" s="157" t="s">
        <v>9131</v>
      </c>
      <c r="BN258" s="166" t="s">
        <v>9133</v>
      </c>
      <c r="BO258" s="157" t="s">
        <v>9134</v>
      </c>
      <c r="BP258" s="157" t="s">
        <v>9135</v>
      </c>
      <c r="BQ258" s="157" t="s">
        <v>9136</v>
      </c>
      <c r="BV258" s="160">
        <v>1</v>
      </c>
    </row>
    <row r="259" spans="53:74" x14ac:dyDescent="0.25">
      <c r="BA259" s="163" t="s">
        <v>129</v>
      </c>
      <c r="BB259" s="163" t="s">
        <v>558</v>
      </c>
      <c r="BC259" s="163" t="s">
        <v>8629</v>
      </c>
      <c r="BD259" s="163" t="s">
        <v>265</v>
      </c>
      <c r="BE259" s="163" t="s">
        <v>266</v>
      </c>
      <c r="BF259" s="163">
        <v>4</v>
      </c>
      <c r="BG259" s="173">
        <v>4</v>
      </c>
      <c r="BH259" s="174">
        <v>0</v>
      </c>
      <c r="BI259" s="164" t="s">
        <v>8629</v>
      </c>
      <c r="BJ259" s="174"/>
      <c r="BK259" s="164" t="s">
        <v>8630</v>
      </c>
      <c r="BL259" s="174"/>
      <c r="BM259" s="157" t="s">
        <v>8629</v>
      </c>
      <c r="BN259" s="166" t="s">
        <v>8631</v>
      </c>
      <c r="BO259" s="157" t="s">
        <v>8632</v>
      </c>
      <c r="BP259" s="157" t="s">
        <v>8633</v>
      </c>
      <c r="BQ259" s="157" t="s">
        <v>8634</v>
      </c>
      <c r="BV259" s="160">
        <v>1</v>
      </c>
    </row>
    <row r="260" spans="53:74" x14ac:dyDescent="0.25">
      <c r="BA260" s="163" t="s">
        <v>129</v>
      </c>
      <c r="BB260" s="163" t="s">
        <v>565</v>
      </c>
      <c r="BC260" s="163" t="s">
        <v>8638</v>
      </c>
      <c r="BD260" s="163" t="s">
        <v>265</v>
      </c>
      <c r="BE260" s="163" t="s">
        <v>266</v>
      </c>
      <c r="BF260" s="163">
        <v>5</v>
      </c>
      <c r="BG260" s="173">
        <v>4</v>
      </c>
      <c r="BH260" s="174">
        <v>0</v>
      </c>
      <c r="BI260" s="164" t="s">
        <v>8638</v>
      </c>
      <c r="BJ260" s="174"/>
      <c r="BK260" s="164" t="s">
        <v>8875</v>
      </c>
      <c r="BL260" s="174"/>
      <c r="BM260" s="157" t="s">
        <v>8638</v>
      </c>
      <c r="BN260" s="166" t="s">
        <v>8876</v>
      </c>
      <c r="BO260" s="157" t="s">
        <v>2069</v>
      </c>
      <c r="BP260" s="157" t="s">
        <v>8877</v>
      </c>
      <c r="BQ260" s="157" t="s">
        <v>8878</v>
      </c>
      <c r="BV260" s="160">
        <v>1</v>
      </c>
    </row>
    <row r="261" spans="53:74" x14ac:dyDescent="0.25">
      <c r="BA261" s="163" t="s">
        <v>129</v>
      </c>
      <c r="BB261" s="163" t="s">
        <v>570</v>
      </c>
      <c r="BC261" s="163" t="s">
        <v>9137</v>
      </c>
      <c r="BD261" s="163" t="s">
        <v>301</v>
      </c>
      <c r="BE261" s="163" t="s">
        <v>266</v>
      </c>
      <c r="BF261" s="163">
        <v>1</v>
      </c>
      <c r="BG261" s="173">
        <v>0</v>
      </c>
      <c r="BH261" s="174">
        <v>4</v>
      </c>
      <c r="BI261" s="164"/>
      <c r="BJ261" s="174" t="s">
        <v>9137</v>
      </c>
      <c r="BK261" s="164"/>
      <c r="BL261" s="174" t="s">
        <v>9138</v>
      </c>
      <c r="BM261" s="157" t="s">
        <v>9137</v>
      </c>
      <c r="BN261" s="166" t="s">
        <v>9139</v>
      </c>
      <c r="BO261" s="157" t="s">
        <v>8642</v>
      </c>
      <c r="BP261" s="157" t="s">
        <v>9140</v>
      </c>
      <c r="BV261" s="160">
        <v>1</v>
      </c>
    </row>
    <row r="262" spans="53:74" x14ac:dyDescent="0.25">
      <c r="BA262" s="163" t="s">
        <v>129</v>
      </c>
      <c r="BB262" s="163" t="s">
        <v>574</v>
      </c>
      <c r="BC262" s="163" t="s">
        <v>8647</v>
      </c>
      <c r="BD262" s="163" t="s">
        <v>301</v>
      </c>
      <c r="BE262" s="163" t="s">
        <v>266</v>
      </c>
      <c r="BF262" s="163">
        <v>2</v>
      </c>
      <c r="BG262" s="173">
        <v>0</v>
      </c>
      <c r="BH262" s="174">
        <v>4</v>
      </c>
      <c r="BI262" s="164"/>
      <c r="BJ262" s="174" t="s">
        <v>8647</v>
      </c>
      <c r="BK262" s="164"/>
      <c r="BL262" s="174" t="s">
        <v>9141</v>
      </c>
      <c r="BM262" s="157" t="s">
        <v>8647</v>
      </c>
      <c r="BN262" s="166" t="s">
        <v>9142</v>
      </c>
      <c r="BO262" s="157" t="s">
        <v>1985</v>
      </c>
      <c r="BP262" s="157" t="s">
        <v>9122</v>
      </c>
      <c r="BQ262" s="157" t="s">
        <v>9143</v>
      </c>
      <c r="BV262" s="160">
        <v>1</v>
      </c>
    </row>
    <row r="263" spans="53:74" x14ac:dyDescent="0.25">
      <c r="BA263" s="163" t="s">
        <v>129</v>
      </c>
      <c r="BB263" s="163" t="s">
        <v>578</v>
      </c>
      <c r="BC263" s="163" t="s">
        <v>8649</v>
      </c>
      <c r="BD263" s="163" t="s">
        <v>301</v>
      </c>
      <c r="BE263" s="163" t="s">
        <v>266</v>
      </c>
      <c r="BF263" s="163">
        <v>3</v>
      </c>
      <c r="BG263" s="173">
        <v>0</v>
      </c>
      <c r="BH263" s="174">
        <v>4</v>
      </c>
      <c r="BI263" s="164"/>
      <c r="BJ263" s="174" t="s">
        <v>8649</v>
      </c>
      <c r="BK263" s="164"/>
      <c r="BL263" s="174" t="s">
        <v>8650</v>
      </c>
      <c r="BM263" s="157" t="s">
        <v>8649</v>
      </c>
      <c r="BN263" s="166" t="s">
        <v>8651</v>
      </c>
      <c r="BO263" s="157" t="s">
        <v>8652</v>
      </c>
      <c r="BP263" s="157" t="s">
        <v>8653</v>
      </c>
      <c r="BQ263" s="157" t="s">
        <v>8654</v>
      </c>
      <c r="BV263" s="160">
        <v>1</v>
      </c>
    </row>
    <row r="264" spans="53:74" x14ac:dyDescent="0.25">
      <c r="BA264" s="163" t="s">
        <v>129</v>
      </c>
      <c r="BB264" s="163" t="s">
        <v>582</v>
      </c>
      <c r="BC264" s="163" t="s">
        <v>8655</v>
      </c>
      <c r="BD264" s="163" t="s">
        <v>301</v>
      </c>
      <c r="BE264" s="163" t="s">
        <v>266</v>
      </c>
      <c r="BF264" s="163">
        <v>4</v>
      </c>
      <c r="BG264" s="173">
        <v>0</v>
      </c>
      <c r="BH264" s="174">
        <v>4</v>
      </c>
      <c r="BI264" s="164"/>
      <c r="BJ264" s="174" t="s">
        <v>8655</v>
      </c>
      <c r="BK264" s="164"/>
      <c r="BL264" s="174" t="s">
        <v>8656</v>
      </c>
      <c r="BM264" s="157" t="s">
        <v>8655</v>
      </c>
      <c r="BN264" s="166" t="s">
        <v>8654</v>
      </c>
      <c r="BO264" s="157" t="s">
        <v>9144</v>
      </c>
      <c r="BP264" s="157" t="s">
        <v>9145</v>
      </c>
      <c r="BQ264" s="157" t="s">
        <v>8659</v>
      </c>
      <c r="BV264" s="160">
        <v>1</v>
      </c>
    </row>
    <row r="265" spans="53:74" x14ac:dyDescent="0.25">
      <c r="BA265" s="163" t="s">
        <v>129</v>
      </c>
      <c r="BB265" s="163" t="s">
        <v>587</v>
      </c>
      <c r="BC265" s="163" t="s">
        <v>9146</v>
      </c>
      <c r="BD265" s="163" t="s">
        <v>301</v>
      </c>
      <c r="BE265" s="163" t="s">
        <v>266</v>
      </c>
      <c r="BF265" s="163">
        <v>5</v>
      </c>
      <c r="BG265" s="173">
        <v>0</v>
      </c>
      <c r="BH265" s="174">
        <v>4</v>
      </c>
      <c r="BI265" s="164"/>
      <c r="BJ265" s="174" t="s">
        <v>9146</v>
      </c>
      <c r="BK265" s="164"/>
      <c r="BL265" s="174" t="s">
        <v>9147</v>
      </c>
      <c r="BM265" s="157" t="s">
        <v>9146</v>
      </c>
      <c r="BN265" s="166" t="s">
        <v>9148</v>
      </c>
      <c r="BO265" s="157" t="s">
        <v>8663</v>
      </c>
      <c r="BP265" s="157" t="s">
        <v>8659</v>
      </c>
      <c r="BQ265" s="157" t="s">
        <v>9023</v>
      </c>
      <c r="BV265" s="160">
        <v>1</v>
      </c>
    </row>
    <row r="266" spans="53:74" x14ac:dyDescent="0.25">
      <c r="BA266" s="163" t="s">
        <v>131</v>
      </c>
      <c r="BB266" s="163" t="s">
        <v>593</v>
      </c>
      <c r="BC266" s="163" t="s">
        <v>9149</v>
      </c>
      <c r="BD266" s="163" t="s">
        <v>265</v>
      </c>
      <c r="BE266" s="163" t="s">
        <v>266</v>
      </c>
      <c r="BF266" s="163">
        <v>1</v>
      </c>
      <c r="BG266" s="173">
        <v>4</v>
      </c>
      <c r="BH266" s="174">
        <v>0</v>
      </c>
      <c r="BI266" s="164" t="s">
        <v>9149</v>
      </c>
      <c r="BJ266" s="174"/>
      <c r="BK266" s="164" t="s">
        <v>9150</v>
      </c>
      <c r="BL266" s="174"/>
      <c r="BM266" s="157" t="s">
        <v>9149</v>
      </c>
      <c r="BN266" s="166" t="s">
        <v>9151</v>
      </c>
      <c r="BO266" s="157" t="s">
        <v>2229</v>
      </c>
      <c r="BP266" s="157" t="s">
        <v>9152</v>
      </c>
      <c r="BQ266" s="157" t="s">
        <v>9153</v>
      </c>
      <c r="BV266" s="160">
        <v>1</v>
      </c>
    </row>
    <row r="267" spans="53:74" x14ac:dyDescent="0.25">
      <c r="BA267" s="163" t="s">
        <v>131</v>
      </c>
      <c r="BB267" s="163" t="s">
        <v>594</v>
      </c>
      <c r="BC267" s="163" t="s">
        <v>9154</v>
      </c>
      <c r="BD267" s="163" t="s">
        <v>265</v>
      </c>
      <c r="BE267" s="163" t="s">
        <v>266</v>
      </c>
      <c r="BF267" s="163">
        <v>2</v>
      </c>
      <c r="BG267" s="173">
        <v>4</v>
      </c>
      <c r="BH267" s="174">
        <v>0</v>
      </c>
      <c r="BI267" s="164" t="s">
        <v>9154</v>
      </c>
      <c r="BJ267" s="174"/>
      <c r="BK267" s="164" t="s">
        <v>9155</v>
      </c>
      <c r="BL267" s="174"/>
      <c r="BM267" s="157" t="s">
        <v>9154</v>
      </c>
      <c r="BN267" s="166" t="s">
        <v>9156</v>
      </c>
      <c r="BO267" s="157" t="s">
        <v>8675</v>
      </c>
      <c r="BP267" s="157" t="s">
        <v>9157</v>
      </c>
      <c r="BQ267" s="157" t="s">
        <v>9158</v>
      </c>
      <c r="BV267" s="160">
        <v>1</v>
      </c>
    </row>
    <row r="268" spans="53:74" x14ac:dyDescent="0.25">
      <c r="BA268" s="163" t="s">
        <v>131</v>
      </c>
      <c r="BB268" s="163" t="s">
        <v>595</v>
      </c>
      <c r="BC268" s="163" t="s">
        <v>8678</v>
      </c>
      <c r="BD268" s="163" t="s">
        <v>265</v>
      </c>
      <c r="BE268" s="163" t="s">
        <v>266</v>
      </c>
      <c r="BF268" s="163">
        <v>3</v>
      </c>
      <c r="BG268" s="173">
        <v>4</v>
      </c>
      <c r="BH268" s="174">
        <v>0</v>
      </c>
      <c r="BI268" s="164" t="s">
        <v>8678</v>
      </c>
      <c r="BJ268" s="174"/>
      <c r="BK268" s="164" t="s">
        <v>8679</v>
      </c>
      <c r="BL268" s="174"/>
      <c r="BM268" s="157" t="s">
        <v>8678</v>
      </c>
      <c r="BN268" s="166" t="s">
        <v>8680</v>
      </c>
      <c r="BO268" s="157" t="s">
        <v>8681</v>
      </c>
      <c r="BP268" s="157" t="s">
        <v>8682</v>
      </c>
      <c r="BQ268" s="157" t="s">
        <v>8683</v>
      </c>
      <c r="BV268" s="160">
        <v>1</v>
      </c>
    </row>
    <row r="269" spans="53:74" x14ac:dyDescent="0.25">
      <c r="BA269" s="163" t="s">
        <v>131</v>
      </c>
      <c r="BB269" s="163" t="s">
        <v>596</v>
      </c>
      <c r="BC269" s="163" t="s">
        <v>8695</v>
      </c>
      <c r="BD269" s="163" t="s">
        <v>265</v>
      </c>
      <c r="BE269" s="163" t="s">
        <v>266</v>
      </c>
      <c r="BF269" s="163">
        <v>4</v>
      </c>
      <c r="BG269" s="173">
        <v>4</v>
      </c>
      <c r="BH269" s="174">
        <v>0</v>
      </c>
      <c r="BI269" s="164" t="s">
        <v>8695</v>
      </c>
      <c r="BJ269" s="174"/>
      <c r="BK269" s="164" t="s">
        <v>9159</v>
      </c>
      <c r="BL269" s="174"/>
      <c r="BM269" s="157" t="s">
        <v>8695</v>
      </c>
      <c r="BN269" s="166" t="s">
        <v>9160</v>
      </c>
      <c r="BO269" s="157" t="s">
        <v>9161</v>
      </c>
      <c r="BP269" s="157" t="s">
        <v>9162</v>
      </c>
      <c r="BQ269" s="157" t="s">
        <v>9163</v>
      </c>
      <c r="BV269" s="160">
        <v>1</v>
      </c>
    </row>
    <row r="270" spans="53:74" x14ac:dyDescent="0.25">
      <c r="BA270" s="163" t="s">
        <v>131</v>
      </c>
      <c r="BB270" s="163" t="s">
        <v>597</v>
      </c>
      <c r="BC270" s="163" t="s">
        <v>8690</v>
      </c>
      <c r="BD270" s="163" t="s">
        <v>265</v>
      </c>
      <c r="BE270" s="163" t="s">
        <v>266</v>
      </c>
      <c r="BF270" s="163">
        <v>5</v>
      </c>
      <c r="BG270" s="173">
        <v>4</v>
      </c>
      <c r="BH270" s="174">
        <v>0</v>
      </c>
      <c r="BI270" s="164" t="s">
        <v>8690</v>
      </c>
      <c r="BJ270" s="174"/>
      <c r="BK270" s="164" t="s">
        <v>8691</v>
      </c>
      <c r="BL270" s="174"/>
      <c r="BM270" s="157" t="s">
        <v>8690</v>
      </c>
      <c r="BN270" s="166" t="s">
        <v>8692</v>
      </c>
      <c r="BO270" s="157" t="s">
        <v>8693</v>
      </c>
      <c r="BP270" s="157" t="s">
        <v>8694</v>
      </c>
      <c r="BQ270" s="157" t="s">
        <v>8695</v>
      </c>
      <c r="BV270" s="160">
        <v>1</v>
      </c>
    </row>
    <row r="271" spans="53:74" x14ac:dyDescent="0.25">
      <c r="BA271" s="163" t="s">
        <v>131</v>
      </c>
      <c r="BB271" s="163" t="s">
        <v>598</v>
      </c>
      <c r="BC271" s="163" t="s">
        <v>9164</v>
      </c>
      <c r="BD271" s="163" t="s">
        <v>301</v>
      </c>
      <c r="BE271" s="163" t="s">
        <v>266</v>
      </c>
      <c r="BF271" s="163">
        <v>1</v>
      </c>
      <c r="BG271" s="173">
        <v>0</v>
      </c>
      <c r="BH271" s="174">
        <v>4</v>
      </c>
      <c r="BI271" s="164"/>
      <c r="BJ271" s="174" t="s">
        <v>9164</v>
      </c>
      <c r="BK271" s="164"/>
      <c r="BL271" s="174" t="s">
        <v>9165</v>
      </c>
      <c r="BM271" s="157" t="s">
        <v>9164</v>
      </c>
      <c r="BN271" s="166" t="s">
        <v>9139</v>
      </c>
      <c r="BO271" s="157" t="s">
        <v>9046</v>
      </c>
      <c r="BP271" s="157" t="s">
        <v>9166</v>
      </c>
      <c r="BQ271" s="157" t="s">
        <v>9167</v>
      </c>
      <c r="BV271" s="160">
        <v>1</v>
      </c>
    </row>
    <row r="272" spans="53:74" x14ac:dyDescent="0.25">
      <c r="BA272" s="163" t="s">
        <v>131</v>
      </c>
      <c r="BB272" s="163" t="s">
        <v>599</v>
      </c>
      <c r="BC272" s="163" t="s">
        <v>8923</v>
      </c>
      <c r="BD272" s="163" t="s">
        <v>301</v>
      </c>
      <c r="BE272" s="163" t="s">
        <v>266</v>
      </c>
      <c r="BF272" s="163">
        <v>2</v>
      </c>
      <c r="BG272" s="173">
        <v>0</v>
      </c>
      <c r="BH272" s="174">
        <v>4</v>
      </c>
      <c r="BI272" s="164"/>
      <c r="BJ272" s="174" t="s">
        <v>8923</v>
      </c>
      <c r="BK272" s="164"/>
      <c r="BL272" s="174" t="s">
        <v>9168</v>
      </c>
      <c r="BM272" s="157" t="s">
        <v>8923</v>
      </c>
      <c r="BN272" s="166" t="s">
        <v>9169</v>
      </c>
      <c r="BO272" s="157" t="s">
        <v>9170</v>
      </c>
      <c r="BP272" s="157" t="s">
        <v>9171</v>
      </c>
      <c r="BQ272" s="157" t="s">
        <v>9172</v>
      </c>
      <c r="BV272" s="160">
        <v>1</v>
      </c>
    </row>
    <row r="273" spans="53:74" x14ac:dyDescent="0.25">
      <c r="BA273" s="163" t="s">
        <v>131</v>
      </c>
      <c r="BB273" s="163" t="s">
        <v>600</v>
      </c>
      <c r="BC273" s="163" t="s">
        <v>8707</v>
      </c>
      <c r="BD273" s="163" t="s">
        <v>301</v>
      </c>
      <c r="BE273" s="163" t="s">
        <v>266</v>
      </c>
      <c r="BF273" s="163">
        <v>3</v>
      </c>
      <c r="BG273" s="173">
        <v>0</v>
      </c>
      <c r="BH273" s="174">
        <v>4</v>
      </c>
      <c r="BI273" s="164"/>
      <c r="BJ273" s="174" t="s">
        <v>8707</v>
      </c>
      <c r="BK273" s="164"/>
      <c r="BL273" s="174" t="s">
        <v>8708</v>
      </c>
      <c r="BM273" s="157" t="s">
        <v>8707</v>
      </c>
      <c r="BN273" s="166" t="s">
        <v>8709</v>
      </c>
      <c r="BO273" s="157" t="s">
        <v>8710</v>
      </c>
      <c r="BP273" s="157" t="s">
        <v>8711</v>
      </c>
      <c r="BQ273" s="157" t="s">
        <v>8712</v>
      </c>
      <c r="BV273" s="160">
        <v>1</v>
      </c>
    </row>
    <row r="274" spans="53:74" x14ac:dyDescent="0.25">
      <c r="BA274" s="163" t="s">
        <v>131</v>
      </c>
      <c r="BB274" s="163" t="s">
        <v>601</v>
      </c>
      <c r="BC274" s="163" t="s">
        <v>9173</v>
      </c>
      <c r="BD274" s="163" t="s">
        <v>301</v>
      </c>
      <c r="BE274" s="163" t="s">
        <v>266</v>
      </c>
      <c r="BF274" s="163">
        <v>4</v>
      </c>
      <c r="BG274" s="173">
        <v>0</v>
      </c>
      <c r="BH274" s="174">
        <v>4</v>
      </c>
      <c r="BI274" s="164"/>
      <c r="BJ274" s="174" t="s">
        <v>9173</v>
      </c>
      <c r="BK274" s="164"/>
      <c r="BL274" s="174" t="s">
        <v>9174</v>
      </c>
      <c r="BM274" s="157" t="s">
        <v>9173</v>
      </c>
      <c r="BN274" s="166" t="s">
        <v>8715</v>
      </c>
      <c r="BO274" s="157" t="s">
        <v>8716</v>
      </c>
      <c r="BP274" s="157" t="s">
        <v>8659</v>
      </c>
      <c r="BQ274" s="157" t="s">
        <v>9175</v>
      </c>
      <c r="BV274" s="160">
        <v>1</v>
      </c>
    </row>
    <row r="275" spans="53:74" x14ac:dyDescent="0.25">
      <c r="BA275" s="163" t="s">
        <v>131</v>
      </c>
      <c r="BB275" s="163" t="s">
        <v>602</v>
      </c>
      <c r="BC275" s="163" t="s">
        <v>9146</v>
      </c>
      <c r="BD275" s="163" t="s">
        <v>301</v>
      </c>
      <c r="BE275" s="163" t="s">
        <v>266</v>
      </c>
      <c r="BF275" s="163">
        <v>5</v>
      </c>
      <c r="BG275" s="173">
        <v>0</v>
      </c>
      <c r="BH275" s="174">
        <v>4</v>
      </c>
      <c r="BI275" s="164"/>
      <c r="BJ275" s="174" t="s">
        <v>9146</v>
      </c>
      <c r="BK275" s="164"/>
      <c r="BL275" s="174" t="s">
        <v>9147</v>
      </c>
      <c r="BM275" s="157" t="s">
        <v>9146</v>
      </c>
      <c r="BN275" s="166" t="s">
        <v>9148</v>
      </c>
      <c r="BO275" s="157" t="s">
        <v>8663</v>
      </c>
      <c r="BP275" s="157" t="s">
        <v>8659</v>
      </c>
      <c r="BQ275" s="157" t="s">
        <v>9023</v>
      </c>
      <c r="BV275" s="160">
        <v>1</v>
      </c>
    </row>
    <row r="276" spans="53:74" x14ac:dyDescent="0.25">
      <c r="BA276" s="163" t="s">
        <v>132</v>
      </c>
      <c r="BB276" s="163" t="s">
        <v>603</v>
      </c>
      <c r="BC276" s="163" t="s">
        <v>9176</v>
      </c>
      <c r="BD276" s="163" t="s">
        <v>265</v>
      </c>
      <c r="BE276" s="163" t="s">
        <v>266</v>
      </c>
      <c r="BF276" s="163">
        <v>1</v>
      </c>
      <c r="BG276" s="173">
        <v>4</v>
      </c>
      <c r="BH276" s="174">
        <v>0</v>
      </c>
      <c r="BI276" s="164" t="s">
        <v>9176</v>
      </c>
      <c r="BJ276" s="174"/>
      <c r="BK276" s="164" t="s">
        <v>9177</v>
      </c>
      <c r="BL276" s="174"/>
      <c r="BM276" s="157" t="s">
        <v>9176</v>
      </c>
      <c r="BN276" s="166" t="s">
        <v>9178</v>
      </c>
      <c r="BO276" s="157" t="s">
        <v>9179</v>
      </c>
      <c r="BP276" s="157" t="s">
        <v>9180</v>
      </c>
      <c r="BQ276" s="157" t="s">
        <v>9181</v>
      </c>
      <c r="BV276" s="160">
        <v>1</v>
      </c>
    </row>
    <row r="277" spans="53:74" x14ac:dyDescent="0.25">
      <c r="BA277" s="163" t="s">
        <v>132</v>
      </c>
      <c r="BB277" s="163" t="s">
        <v>604</v>
      </c>
      <c r="BC277" s="163" t="s">
        <v>9182</v>
      </c>
      <c r="BD277" s="163" t="s">
        <v>265</v>
      </c>
      <c r="BE277" s="163" t="s">
        <v>266</v>
      </c>
      <c r="BF277" s="163">
        <v>2</v>
      </c>
      <c r="BG277" s="173">
        <v>4</v>
      </c>
      <c r="BH277" s="174">
        <v>0</v>
      </c>
      <c r="BI277" s="164" t="s">
        <v>9182</v>
      </c>
      <c r="BJ277" s="174"/>
      <c r="BK277" s="164" t="s">
        <v>9183</v>
      </c>
      <c r="BL277" s="174"/>
      <c r="BM277" s="157" t="s">
        <v>9182</v>
      </c>
      <c r="BN277" s="166" t="s">
        <v>9184</v>
      </c>
      <c r="BO277" s="157" t="s">
        <v>9185</v>
      </c>
      <c r="BP277" s="157" t="s">
        <v>8734</v>
      </c>
      <c r="BQ277" s="157" t="s">
        <v>9186</v>
      </c>
      <c r="BV277" s="160">
        <v>1</v>
      </c>
    </row>
    <row r="278" spans="53:74" x14ac:dyDescent="0.25">
      <c r="BA278" s="163" t="s">
        <v>132</v>
      </c>
      <c r="BB278" s="163" t="s">
        <v>605</v>
      </c>
      <c r="BC278" s="163" t="s">
        <v>8733</v>
      </c>
      <c r="BD278" s="163" t="s">
        <v>265</v>
      </c>
      <c r="BE278" s="163" t="s">
        <v>266</v>
      </c>
      <c r="BF278" s="163">
        <v>3</v>
      </c>
      <c r="BG278" s="173">
        <v>4</v>
      </c>
      <c r="BH278" s="174">
        <v>0</v>
      </c>
      <c r="BI278" s="164" t="s">
        <v>8733</v>
      </c>
      <c r="BJ278" s="174"/>
      <c r="BK278" s="164" t="s">
        <v>8942</v>
      </c>
      <c r="BL278" s="174"/>
      <c r="BM278" s="157" t="s">
        <v>8733</v>
      </c>
      <c r="BN278" s="166" t="s">
        <v>8731</v>
      </c>
      <c r="BO278" s="157" t="s">
        <v>8732</v>
      </c>
      <c r="BP278" s="157" t="s">
        <v>8734</v>
      </c>
      <c r="BQ278" s="157" t="s">
        <v>9067</v>
      </c>
      <c r="BV278" s="160">
        <v>1</v>
      </c>
    </row>
    <row r="279" spans="53:74" x14ac:dyDescent="0.25">
      <c r="BA279" s="163" t="s">
        <v>132</v>
      </c>
      <c r="BB279" s="163" t="s">
        <v>606</v>
      </c>
      <c r="BC279" s="163" t="s">
        <v>8735</v>
      </c>
      <c r="BD279" s="163" t="s">
        <v>265</v>
      </c>
      <c r="BE279" s="163" t="s">
        <v>266</v>
      </c>
      <c r="BF279" s="163">
        <v>4</v>
      </c>
      <c r="BG279" s="173">
        <v>4</v>
      </c>
      <c r="BH279" s="174">
        <v>0</v>
      </c>
      <c r="BI279" s="164" t="s">
        <v>8735</v>
      </c>
      <c r="BJ279" s="174"/>
      <c r="BK279" s="164" t="s">
        <v>8736</v>
      </c>
      <c r="BL279" s="174"/>
      <c r="BM279" s="157" t="s">
        <v>8735</v>
      </c>
      <c r="BN279" s="166" t="s">
        <v>9068</v>
      </c>
      <c r="BO279" s="157" t="s">
        <v>9069</v>
      </c>
      <c r="BP279" s="157" t="s">
        <v>9070</v>
      </c>
      <c r="BQ279" s="157" t="s">
        <v>9071</v>
      </c>
      <c r="BV279" s="160">
        <v>1</v>
      </c>
    </row>
    <row r="280" spans="53:74" x14ac:dyDescent="0.25">
      <c r="BA280" s="163" t="s">
        <v>132</v>
      </c>
      <c r="BB280" s="163" t="s">
        <v>607</v>
      </c>
      <c r="BC280" s="163" t="s">
        <v>8740</v>
      </c>
      <c r="BD280" s="163" t="s">
        <v>265</v>
      </c>
      <c r="BE280" s="163" t="s">
        <v>266</v>
      </c>
      <c r="BF280" s="163">
        <v>5</v>
      </c>
      <c r="BG280" s="173">
        <v>4</v>
      </c>
      <c r="BH280" s="174">
        <v>0</v>
      </c>
      <c r="BI280" s="164" t="s">
        <v>8740</v>
      </c>
      <c r="BJ280" s="174"/>
      <c r="BK280" s="164" t="s">
        <v>8741</v>
      </c>
      <c r="BL280" s="174"/>
      <c r="BM280" s="157" t="s">
        <v>8740</v>
      </c>
      <c r="BN280" s="166" t="s">
        <v>8742</v>
      </c>
      <c r="BO280" s="157" t="s">
        <v>9072</v>
      </c>
      <c r="BP280" s="157" t="s">
        <v>8735</v>
      </c>
      <c r="BQ280" s="157" t="s">
        <v>9073</v>
      </c>
      <c r="BV280" s="160">
        <v>1</v>
      </c>
    </row>
    <row r="281" spans="53:74" x14ac:dyDescent="0.25">
      <c r="BA281" s="163" t="s">
        <v>132</v>
      </c>
      <c r="BB281" s="163" t="s">
        <v>608</v>
      </c>
      <c r="BC281" s="163" t="s">
        <v>8745</v>
      </c>
      <c r="BD281" s="163" t="s">
        <v>301</v>
      </c>
      <c r="BE281" s="163" t="s">
        <v>266</v>
      </c>
      <c r="BF281" s="163">
        <v>1</v>
      </c>
      <c r="BG281" s="173">
        <v>0</v>
      </c>
      <c r="BH281" s="174">
        <v>4</v>
      </c>
      <c r="BI281" s="164"/>
      <c r="BJ281" s="174" t="s">
        <v>8745</v>
      </c>
      <c r="BK281" s="164"/>
      <c r="BL281" s="174" t="s">
        <v>8746</v>
      </c>
      <c r="BM281" s="157" t="s">
        <v>8745</v>
      </c>
      <c r="BN281" s="166" t="s">
        <v>8747</v>
      </c>
      <c r="BO281" s="157" t="s">
        <v>8748</v>
      </c>
      <c r="BP281" s="157" t="s">
        <v>8749</v>
      </c>
      <c r="BQ281" s="157" t="s">
        <v>8750</v>
      </c>
      <c r="BV281" s="160">
        <v>1</v>
      </c>
    </row>
    <row r="282" spans="53:74" x14ac:dyDescent="0.25">
      <c r="BA282" s="163" t="s">
        <v>132</v>
      </c>
      <c r="BB282" s="163" t="s">
        <v>609</v>
      </c>
      <c r="BC282" s="163" t="s">
        <v>8745</v>
      </c>
      <c r="BD282" s="163" t="s">
        <v>301</v>
      </c>
      <c r="BE282" s="163" t="s">
        <v>266</v>
      </c>
      <c r="BF282" s="163">
        <v>2</v>
      </c>
      <c r="BG282" s="173">
        <v>0</v>
      </c>
      <c r="BH282" s="174">
        <v>4</v>
      </c>
      <c r="BI282" s="164"/>
      <c r="BJ282" s="174" t="s">
        <v>8745</v>
      </c>
      <c r="BK282" s="164"/>
      <c r="BL282" s="174" t="s">
        <v>8746</v>
      </c>
      <c r="BM282" s="157" t="s">
        <v>8745</v>
      </c>
      <c r="BN282" s="166" t="s">
        <v>8751</v>
      </c>
      <c r="BO282" s="157" t="s">
        <v>8752</v>
      </c>
      <c r="BP282" s="157" t="s">
        <v>8753</v>
      </c>
      <c r="BQ282" s="157" t="s">
        <v>8750</v>
      </c>
      <c r="BV282" s="160">
        <v>1</v>
      </c>
    </row>
    <row r="283" spans="53:74" x14ac:dyDescent="0.25">
      <c r="BA283" s="163" t="s">
        <v>132</v>
      </c>
      <c r="BB283" s="163" t="s">
        <v>610</v>
      </c>
      <c r="BC283" s="163" t="s">
        <v>8754</v>
      </c>
      <c r="BD283" s="163" t="s">
        <v>301</v>
      </c>
      <c r="BE283" s="163" t="s">
        <v>266</v>
      </c>
      <c r="BF283" s="163">
        <v>3</v>
      </c>
      <c r="BG283" s="173">
        <v>0</v>
      </c>
      <c r="BH283" s="174">
        <v>4</v>
      </c>
      <c r="BI283" s="164"/>
      <c r="BJ283" s="174" t="s">
        <v>8754</v>
      </c>
      <c r="BK283" s="164"/>
      <c r="BL283" s="174" t="s">
        <v>8755</v>
      </c>
      <c r="BM283" s="157" t="s">
        <v>8754</v>
      </c>
      <c r="BN283" s="166" t="s">
        <v>8756</v>
      </c>
      <c r="BO283" s="157" t="s">
        <v>8757</v>
      </c>
      <c r="BP283" s="157" t="s">
        <v>8758</v>
      </c>
      <c r="BQ283" s="157" t="s">
        <v>8759</v>
      </c>
      <c r="BV283" s="160">
        <v>1</v>
      </c>
    </row>
    <row r="284" spans="53:74" x14ac:dyDescent="0.25">
      <c r="BA284" s="163" t="s">
        <v>132</v>
      </c>
      <c r="BB284" s="163" t="s">
        <v>611</v>
      </c>
      <c r="BC284" s="163" t="s">
        <v>9076</v>
      </c>
      <c r="BD284" s="163" t="s">
        <v>301</v>
      </c>
      <c r="BE284" s="163" t="s">
        <v>266</v>
      </c>
      <c r="BF284" s="163">
        <v>4</v>
      </c>
      <c r="BG284" s="173">
        <v>0</v>
      </c>
      <c r="BH284" s="174">
        <v>4</v>
      </c>
      <c r="BI284" s="164"/>
      <c r="BJ284" s="174" t="s">
        <v>9076</v>
      </c>
      <c r="BK284" s="164"/>
      <c r="BL284" s="174" t="s">
        <v>9187</v>
      </c>
      <c r="BM284" s="157" t="s">
        <v>9076</v>
      </c>
      <c r="BN284" s="166" t="s">
        <v>9188</v>
      </c>
      <c r="BO284" s="157" t="s">
        <v>9145</v>
      </c>
      <c r="BP284" s="157" t="s">
        <v>8659</v>
      </c>
      <c r="BQ284" s="157" t="s">
        <v>8759</v>
      </c>
      <c r="BV284" s="160">
        <v>1</v>
      </c>
    </row>
    <row r="285" spans="53:74" x14ac:dyDescent="0.25">
      <c r="BA285" s="163" t="s">
        <v>132</v>
      </c>
      <c r="BB285" s="163" t="s">
        <v>612</v>
      </c>
      <c r="BC285" s="163" t="s">
        <v>9146</v>
      </c>
      <c r="BD285" s="163" t="s">
        <v>301</v>
      </c>
      <c r="BE285" s="163" t="s">
        <v>266</v>
      </c>
      <c r="BF285" s="163">
        <v>5</v>
      </c>
      <c r="BG285" s="173">
        <v>0</v>
      </c>
      <c r="BH285" s="174">
        <v>4</v>
      </c>
      <c r="BI285" s="164"/>
      <c r="BJ285" s="174" t="s">
        <v>9146</v>
      </c>
      <c r="BK285" s="164"/>
      <c r="BL285" s="174" t="s">
        <v>9147</v>
      </c>
      <c r="BM285" s="157" t="s">
        <v>9146</v>
      </c>
      <c r="BN285" s="166" t="s">
        <v>9148</v>
      </c>
      <c r="BO285" s="157" t="s">
        <v>8663</v>
      </c>
      <c r="BP285" s="157" t="s">
        <v>8659</v>
      </c>
      <c r="BQ285" s="157" t="s">
        <v>9023</v>
      </c>
      <c r="BV285" s="160">
        <v>1</v>
      </c>
    </row>
    <row r="286" spans="53:74" x14ac:dyDescent="0.25">
      <c r="BA286" s="163" t="s">
        <v>133</v>
      </c>
      <c r="BB286" s="163" t="s">
        <v>613</v>
      </c>
      <c r="BC286" s="163" t="s">
        <v>9189</v>
      </c>
      <c r="BD286" s="163" t="s">
        <v>265</v>
      </c>
      <c r="BE286" s="163" t="s">
        <v>266</v>
      </c>
      <c r="BF286" s="163">
        <v>1</v>
      </c>
      <c r="BG286" s="173">
        <v>4</v>
      </c>
      <c r="BH286" s="174">
        <v>0</v>
      </c>
      <c r="BI286" s="164" t="s">
        <v>9189</v>
      </c>
      <c r="BJ286" s="174"/>
      <c r="BK286" s="164" t="s">
        <v>9190</v>
      </c>
      <c r="BL286" s="174"/>
      <c r="BM286" s="157" t="s">
        <v>9189</v>
      </c>
      <c r="BN286" s="166" t="s">
        <v>8765</v>
      </c>
      <c r="BO286" s="157" t="s">
        <v>9191</v>
      </c>
      <c r="BP286" s="157" t="s">
        <v>8947</v>
      </c>
      <c r="BQ286" s="157" t="s">
        <v>9192</v>
      </c>
      <c r="BV286" s="160">
        <v>1</v>
      </c>
    </row>
    <row r="287" spans="53:74" x14ac:dyDescent="0.25">
      <c r="BA287" s="163" t="s">
        <v>133</v>
      </c>
      <c r="BB287" s="163" t="s">
        <v>614</v>
      </c>
      <c r="BC287" s="163" t="s">
        <v>9193</v>
      </c>
      <c r="BD287" s="163" t="s">
        <v>265</v>
      </c>
      <c r="BE287" s="163" t="s">
        <v>266</v>
      </c>
      <c r="BF287" s="163">
        <v>2</v>
      </c>
      <c r="BG287" s="173">
        <v>4</v>
      </c>
      <c r="BH287" s="174">
        <v>0</v>
      </c>
      <c r="BI287" s="164" t="s">
        <v>9193</v>
      </c>
      <c r="BJ287" s="174"/>
      <c r="BK287" s="164" t="s">
        <v>9194</v>
      </c>
      <c r="BL287" s="174"/>
      <c r="BM287" s="157" t="s">
        <v>9193</v>
      </c>
      <c r="BN287" s="166" t="s">
        <v>2001</v>
      </c>
      <c r="BO287" s="157" t="s">
        <v>9195</v>
      </c>
      <c r="BP287" s="157" t="s">
        <v>9196</v>
      </c>
      <c r="BQ287" s="157" t="s">
        <v>9197</v>
      </c>
      <c r="BV287" s="160">
        <v>1</v>
      </c>
    </row>
    <row r="288" spans="53:74" x14ac:dyDescent="0.25">
      <c r="BA288" s="163" t="s">
        <v>133</v>
      </c>
      <c r="BB288" s="163" t="s">
        <v>615</v>
      </c>
      <c r="BC288" s="163" t="s">
        <v>8778</v>
      </c>
      <c r="BD288" s="163" t="s">
        <v>265</v>
      </c>
      <c r="BE288" s="163" t="s">
        <v>266</v>
      </c>
      <c r="BF288" s="163">
        <v>3</v>
      </c>
      <c r="BG288" s="173">
        <v>4</v>
      </c>
      <c r="BH288" s="174">
        <v>0</v>
      </c>
      <c r="BI288" s="164" t="s">
        <v>8778</v>
      </c>
      <c r="BJ288" s="174"/>
      <c r="BK288" s="164" t="s">
        <v>9198</v>
      </c>
      <c r="BL288" s="174"/>
      <c r="BM288" s="157" t="s">
        <v>8778</v>
      </c>
      <c r="BN288" s="166" t="s">
        <v>8776</v>
      </c>
      <c r="BO288" s="157" t="s">
        <v>9199</v>
      </c>
      <c r="BP288" s="157" t="s">
        <v>8779</v>
      </c>
      <c r="BQ288" s="157" t="s">
        <v>8785</v>
      </c>
      <c r="BV288" s="160">
        <v>1</v>
      </c>
    </row>
    <row r="289" spans="53:74" x14ac:dyDescent="0.25">
      <c r="BA289" s="163" t="s">
        <v>133</v>
      </c>
      <c r="BB289" s="163" t="s">
        <v>616</v>
      </c>
      <c r="BC289" s="163" t="s">
        <v>8780</v>
      </c>
      <c r="BD289" s="163" t="s">
        <v>265</v>
      </c>
      <c r="BE289" s="163" t="s">
        <v>266</v>
      </c>
      <c r="BF289" s="163">
        <v>4</v>
      </c>
      <c r="BG289" s="173">
        <v>4</v>
      </c>
      <c r="BH289" s="174">
        <v>0</v>
      </c>
      <c r="BI289" s="164" t="s">
        <v>8780</v>
      </c>
      <c r="BJ289" s="174"/>
      <c r="BK289" s="164" t="s">
        <v>8781</v>
      </c>
      <c r="BL289" s="174"/>
      <c r="BM289" s="157" t="s">
        <v>8780</v>
      </c>
      <c r="BN289" s="166" t="s">
        <v>8782</v>
      </c>
      <c r="BO289" s="157" t="s">
        <v>8783</v>
      </c>
      <c r="BP289" s="157" t="s">
        <v>8784</v>
      </c>
      <c r="BQ289" s="157" t="s">
        <v>8785</v>
      </c>
      <c r="BV289" s="160">
        <v>1</v>
      </c>
    </row>
    <row r="290" spans="53:74" x14ac:dyDescent="0.25">
      <c r="BA290" s="163" t="s">
        <v>133</v>
      </c>
      <c r="BB290" s="163" t="s">
        <v>617</v>
      </c>
      <c r="BC290" s="163" t="s">
        <v>8786</v>
      </c>
      <c r="BD290" s="163" t="s">
        <v>265</v>
      </c>
      <c r="BE290" s="163" t="s">
        <v>266</v>
      </c>
      <c r="BF290" s="163">
        <v>5</v>
      </c>
      <c r="BG290" s="173">
        <v>4</v>
      </c>
      <c r="BH290" s="174">
        <v>0</v>
      </c>
      <c r="BI290" s="164" t="s">
        <v>8786</v>
      </c>
      <c r="BJ290" s="174"/>
      <c r="BK290" s="164" t="s">
        <v>8787</v>
      </c>
      <c r="BL290" s="174"/>
      <c r="BM290" s="157" t="s">
        <v>8786</v>
      </c>
      <c r="BN290" s="166" t="s">
        <v>8782</v>
      </c>
      <c r="BO290" s="157" t="s">
        <v>8788</v>
      </c>
      <c r="BP290" s="157" t="s">
        <v>8789</v>
      </c>
      <c r="BQ290" s="157" t="s">
        <v>8790</v>
      </c>
      <c r="BV290" s="160">
        <v>1</v>
      </c>
    </row>
    <row r="291" spans="53:74" x14ac:dyDescent="0.25">
      <c r="BA291" s="163" t="s">
        <v>133</v>
      </c>
      <c r="BB291" s="163" t="s">
        <v>618</v>
      </c>
      <c r="BC291" s="163" t="s">
        <v>8791</v>
      </c>
      <c r="BD291" s="163" t="s">
        <v>301</v>
      </c>
      <c r="BE291" s="163" t="s">
        <v>266</v>
      </c>
      <c r="BF291" s="163">
        <v>1</v>
      </c>
      <c r="BG291" s="173">
        <v>0</v>
      </c>
      <c r="BH291" s="174">
        <v>4</v>
      </c>
      <c r="BI291" s="164"/>
      <c r="BJ291" s="174" t="s">
        <v>8791</v>
      </c>
      <c r="BK291" s="164"/>
      <c r="BL291" s="174" t="s">
        <v>8792</v>
      </c>
      <c r="BM291" s="157" t="s">
        <v>8791</v>
      </c>
      <c r="BN291" s="166" t="s">
        <v>8793</v>
      </c>
      <c r="BO291" s="157" t="s">
        <v>8794</v>
      </c>
      <c r="BP291" s="157" t="s">
        <v>8796</v>
      </c>
      <c r="BQ291" s="157" t="s">
        <v>8795</v>
      </c>
      <c r="BV291" s="160">
        <v>1</v>
      </c>
    </row>
    <row r="292" spans="53:74" x14ac:dyDescent="0.25">
      <c r="BA292" s="163" t="s">
        <v>133</v>
      </c>
      <c r="BB292" s="163" t="s">
        <v>619</v>
      </c>
      <c r="BC292" s="163" t="s">
        <v>9200</v>
      </c>
      <c r="BD292" s="163" t="s">
        <v>301</v>
      </c>
      <c r="BE292" s="163" t="s">
        <v>266</v>
      </c>
      <c r="BF292" s="163">
        <v>2</v>
      </c>
      <c r="BG292" s="173">
        <v>0</v>
      </c>
      <c r="BH292" s="174">
        <v>4</v>
      </c>
      <c r="BI292" s="164"/>
      <c r="BJ292" s="174" t="s">
        <v>9200</v>
      </c>
      <c r="BK292" s="164"/>
      <c r="BL292" s="174" t="s">
        <v>9201</v>
      </c>
      <c r="BM292" s="157" t="s">
        <v>9200</v>
      </c>
      <c r="BN292" s="166" t="s">
        <v>8799</v>
      </c>
      <c r="BO292" s="157" t="s">
        <v>8794</v>
      </c>
      <c r="BP292" s="157" t="s">
        <v>8966</v>
      </c>
      <c r="BQ292" s="157" t="s">
        <v>9202</v>
      </c>
      <c r="BV292" s="160">
        <v>1</v>
      </c>
    </row>
    <row r="293" spans="53:74" x14ac:dyDescent="0.25">
      <c r="BA293" s="163" t="s">
        <v>133</v>
      </c>
      <c r="BB293" s="163" t="s">
        <v>620</v>
      </c>
      <c r="BC293" s="163" t="s">
        <v>8802</v>
      </c>
      <c r="BD293" s="163" t="s">
        <v>301</v>
      </c>
      <c r="BE293" s="163" t="s">
        <v>266</v>
      </c>
      <c r="BF293" s="163">
        <v>3</v>
      </c>
      <c r="BG293" s="173">
        <v>0</v>
      </c>
      <c r="BH293" s="174">
        <v>4</v>
      </c>
      <c r="BI293" s="164"/>
      <c r="BJ293" s="174" t="s">
        <v>8802</v>
      </c>
      <c r="BK293" s="164"/>
      <c r="BL293" s="174" t="s">
        <v>8803</v>
      </c>
      <c r="BM293" s="157" t="s">
        <v>8802</v>
      </c>
      <c r="BN293" s="166" t="s">
        <v>9203</v>
      </c>
      <c r="BO293" s="157" t="s">
        <v>9204</v>
      </c>
      <c r="BP293" s="157" t="s">
        <v>9205</v>
      </c>
      <c r="BQ293" s="157" t="s">
        <v>9200</v>
      </c>
      <c r="BV293" s="160">
        <v>1</v>
      </c>
    </row>
    <row r="294" spans="53:74" x14ac:dyDescent="0.25">
      <c r="BA294" s="163" t="s">
        <v>133</v>
      </c>
      <c r="BB294" s="163" t="s">
        <v>621</v>
      </c>
      <c r="BC294" s="163" t="s">
        <v>8806</v>
      </c>
      <c r="BD294" s="163" t="s">
        <v>301</v>
      </c>
      <c r="BE294" s="163" t="s">
        <v>266</v>
      </c>
      <c r="BF294" s="163">
        <v>4</v>
      </c>
      <c r="BG294" s="173">
        <v>0</v>
      </c>
      <c r="BH294" s="174">
        <v>4</v>
      </c>
      <c r="BI294" s="164"/>
      <c r="BJ294" s="174" t="s">
        <v>8806</v>
      </c>
      <c r="BK294" s="164"/>
      <c r="BL294" s="174" t="s">
        <v>8807</v>
      </c>
      <c r="BM294" s="157" t="s">
        <v>8806</v>
      </c>
      <c r="BN294" s="166" t="s">
        <v>9206</v>
      </c>
      <c r="BO294" s="157" t="s">
        <v>9145</v>
      </c>
      <c r="BP294" s="157" t="s">
        <v>8802</v>
      </c>
      <c r="BQ294" s="157" t="s">
        <v>8809</v>
      </c>
      <c r="BV294" s="160">
        <v>1</v>
      </c>
    </row>
    <row r="295" spans="53:74" x14ac:dyDescent="0.25">
      <c r="BA295" s="163" t="s">
        <v>133</v>
      </c>
      <c r="BB295" s="163" t="s">
        <v>622</v>
      </c>
      <c r="BC295" s="163" t="s">
        <v>9146</v>
      </c>
      <c r="BD295" s="163" t="s">
        <v>301</v>
      </c>
      <c r="BE295" s="163" t="s">
        <v>266</v>
      </c>
      <c r="BF295" s="163">
        <v>5</v>
      </c>
      <c r="BG295" s="173">
        <v>0</v>
      </c>
      <c r="BH295" s="174">
        <v>4</v>
      </c>
      <c r="BI295" s="164"/>
      <c r="BJ295" s="174" t="s">
        <v>9146</v>
      </c>
      <c r="BK295" s="164"/>
      <c r="BL295" s="174" t="s">
        <v>9147</v>
      </c>
      <c r="BM295" s="157" t="s">
        <v>9146</v>
      </c>
      <c r="BN295" s="166" t="s">
        <v>9148</v>
      </c>
      <c r="BO295" s="157" t="s">
        <v>8663</v>
      </c>
      <c r="BP295" s="157" t="s">
        <v>8659</v>
      </c>
      <c r="BQ295" s="157" t="s">
        <v>9023</v>
      </c>
      <c r="BV295" s="160">
        <v>1</v>
      </c>
    </row>
    <row r="296" spans="53:74" x14ac:dyDescent="0.25">
      <c r="BA296" s="163" t="s">
        <v>134</v>
      </c>
      <c r="BB296" s="163" t="s">
        <v>623</v>
      </c>
      <c r="BC296" s="163" t="s">
        <v>9207</v>
      </c>
      <c r="BD296" s="163" t="s">
        <v>265</v>
      </c>
      <c r="BE296" s="163" t="s">
        <v>266</v>
      </c>
      <c r="BF296" s="163">
        <v>1</v>
      </c>
      <c r="BG296" s="173">
        <v>4</v>
      </c>
      <c r="BH296" s="174">
        <v>0</v>
      </c>
      <c r="BI296" s="164" t="s">
        <v>9207</v>
      </c>
      <c r="BJ296" s="174"/>
      <c r="BK296" s="164" t="s">
        <v>9208</v>
      </c>
      <c r="BL296" s="174"/>
      <c r="BM296" s="157" t="s">
        <v>9207</v>
      </c>
      <c r="BN296" s="166" t="s">
        <v>8812</v>
      </c>
      <c r="BO296" s="157" t="s">
        <v>9209</v>
      </c>
      <c r="BP296" s="157" t="s">
        <v>9210</v>
      </c>
      <c r="BQ296" s="157" t="s">
        <v>9211</v>
      </c>
      <c r="BV296" s="160">
        <v>1</v>
      </c>
    </row>
    <row r="297" spans="53:74" x14ac:dyDescent="0.25">
      <c r="BA297" s="163" t="s">
        <v>134</v>
      </c>
      <c r="BB297" s="163" t="s">
        <v>624</v>
      </c>
      <c r="BC297" s="163" t="s">
        <v>9210</v>
      </c>
      <c r="BD297" s="163" t="s">
        <v>265</v>
      </c>
      <c r="BE297" s="163" t="s">
        <v>266</v>
      </c>
      <c r="BF297" s="163">
        <v>2</v>
      </c>
      <c r="BG297" s="173">
        <v>4</v>
      </c>
      <c r="BH297" s="174">
        <v>0</v>
      </c>
      <c r="BI297" s="164" t="s">
        <v>9210</v>
      </c>
      <c r="BJ297" s="174"/>
      <c r="BK297" s="164" t="s">
        <v>9212</v>
      </c>
      <c r="BL297" s="174"/>
      <c r="BM297" s="157" t="s">
        <v>9210</v>
      </c>
      <c r="BN297" s="166" t="s">
        <v>9213</v>
      </c>
      <c r="BO297" s="157" t="s">
        <v>9214</v>
      </c>
      <c r="BP297" s="157" t="s">
        <v>9215</v>
      </c>
      <c r="BQ297" s="157" t="s">
        <v>9216</v>
      </c>
      <c r="BV297" s="160">
        <v>1</v>
      </c>
    </row>
    <row r="298" spans="53:74" x14ac:dyDescent="0.25">
      <c r="BA298" s="163" t="s">
        <v>134</v>
      </c>
      <c r="BB298" s="163" t="s">
        <v>625</v>
      </c>
      <c r="BC298" s="163" t="s">
        <v>8821</v>
      </c>
      <c r="BD298" s="163" t="s">
        <v>265</v>
      </c>
      <c r="BE298" s="163" t="s">
        <v>266</v>
      </c>
      <c r="BF298" s="163">
        <v>3</v>
      </c>
      <c r="BG298" s="173">
        <v>4</v>
      </c>
      <c r="BH298" s="174">
        <v>0</v>
      </c>
      <c r="BI298" s="164" t="s">
        <v>8821</v>
      </c>
      <c r="BJ298" s="174"/>
      <c r="BK298" s="164" t="s">
        <v>8822</v>
      </c>
      <c r="BL298" s="174"/>
      <c r="BM298" s="157" t="s">
        <v>8821</v>
      </c>
      <c r="BN298" s="166" t="s">
        <v>9217</v>
      </c>
      <c r="BO298" s="157" t="s">
        <v>9116</v>
      </c>
      <c r="BP298" s="157" t="s">
        <v>8984</v>
      </c>
      <c r="BQ298" s="157" t="s">
        <v>8829</v>
      </c>
      <c r="BV298" s="160">
        <v>1</v>
      </c>
    </row>
    <row r="299" spans="53:74" x14ac:dyDescent="0.25">
      <c r="BA299" s="163" t="s">
        <v>134</v>
      </c>
      <c r="BB299" s="163" t="s">
        <v>626</v>
      </c>
      <c r="BC299" s="163" t="s">
        <v>8821</v>
      </c>
      <c r="BD299" s="163" t="s">
        <v>265</v>
      </c>
      <c r="BE299" s="163" t="s">
        <v>266</v>
      </c>
      <c r="BF299" s="163">
        <v>4</v>
      </c>
      <c r="BG299" s="173">
        <v>4</v>
      </c>
      <c r="BH299" s="174">
        <v>0</v>
      </c>
      <c r="BI299" s="164" t="s">
        <v>8821</v>
      </c>
      <c r="BJ299" s="174"/>
      <c r="BK299" s="164" t="s">
        <v>8822</v>
      </c>
      <c r="BL299" s="174"/>
      <c r="BM299" s="157" t="s">
        <v>8821</v>
      </c>
      <c r="BN299" s="166" t="s">
        <v>8826</v>
      </c>
      <c r="BO299" s="157" t="s">
        <v>8985</v>
      </c>
      <c r="BP299" s="157" t="s">
        <v>8986</v>
      </c>
      <c r="BQ299" s="157" t="s">
        <v>8987</v>
      </c>
      <c r="BV299" s="160">
        <v>1</v>
      </c>
    </row>
    <row r="300" spans="53:74" x14ac:dyDescent="0.25">
      <c r="BA300" s="163" t="s">
        <v>134</v>
      </c>
      <c r="BB300" s="163" t="s">
        <v>627</v>
      </c>
      <c r="BC300" s="163" t="s">
        <v>8830</v>
      </c>
      <c r="BD300" s="163" t="s">
        <v>265</v>
      </c>
      <c r="BE300" s="163" t="s">
        <v>266</v>
      </c>
      <c r="BF300" s="163">
        <v>5</v>
      </c>
      <c r="BG300" s="173">
        <v>4</v>
      </c>
      <c r="BH300" s="174">
        <v>0</v>
      </c>
      <c r="BI300" s="164" t="s">
        <v>8830</v>
      </c>
      <c r="BJ300" s="174"/>
      <c r="BK300" s="164" t="s">
        <v>8831</v>
      </c>
      <c r="BL300" s="174"/>
      <c r="BM300" s="157" t="s">
        <v>8830</v>
      </c>
      <c r="BN300" s="166" t="s">
        <v>8832</v>
      </c>
      <c r="BO300" s="157" t="s">
        <v>8833</v>
      </c>
      <c r="BP300" s="157" t="s">
        <v>8834</v>
      </c>
      <c r="BQ300" s="157" t="s">
        <v>8835</v>
      </c>
      <c r="BV300" s="160">
        <v>1</v>
      </c>
    </row>
    <row r="301" spans="53:74" x14ac:dyDescent="0.25">
      <c r="BA301" s="163" t="s">
        <v>134</v>
      </c>
      <c r="BB301" s="163" t="s">
        <v>628</v>
      </c>
      <c r="BC301" s="163" t="s">
        <v>8836</v>
      </c>
      <c r="BD301" s="163" t="s">
        <v>301</v>
      </c>
      <c r="BE301" s="163" t="s">
        <v>266</v>
      </c>
      <c r="BF301" s="163">
        <v>1</v>
      </c>
      <c r="BG301" s="173">
        <v>0</v>
      </c>
      <c r="BH301" s="174">
        <v>4</v>
      </c>
      <c r="BI301" s="164"/>
      <c r="BJ301" s="174" t="s">
        <v>8836</v>
      </c>
      <c r="BK301" s="164"/>
      <c r="BL301" s="174" t="s">
        <v>8837</v>
      </c>
      <c r="BM301" s="157" t="s">
        <v>8836</v>
      </c>
      <c r="BN301" s="166" t="s">
        <v>8838</v>
      </c>
      <c r="BO301" s="157" t="s">
        <v>8839</v>
      </c>
      <c r="BP301" s="157" t="s">
        <v>8840</v>
      </c>
      <c r="BQ301" s="157" t="s">
        <v>8841</v>
      </c>
      <c r="BV301" s="160">
        <v>1</v>
      </c>
    </row>
    <row r="302" spans="53:74" x14ac:dyDescent="0.25">
      <c r="BA302" s="163" t="s">
        <v>134</v>
      </c>
      <c r="BB302" s="163" t="s">
        <v>629</v>
      </c>
      <c r="BC302" s="163" t="s">
        <v>8842</v>
      </c>
      <c r="BD302" s="163" t="s">
        <v>301</v>
      </c>
      <c r="BE302" s="163" t="s">
        <v>266</v>
      </c>
      <c r="BF302" s="163">
        <v>2</v>
      </c>
      <c r="BG302" s="173">
        <v>0</v>
      </c>
      <c r="BH302" s="174">
        <v>4</v>
      </c>
      <c r="BI302" s="164"/>
      <c r="BJ302" s="174" t="s">
        <v>8842</v>
      </c>
      <c r="BK302" s="164"/>
      <c r="BL302" s="174" t="s">
        <v>8843</v>
      </c>
      <c r="BM302" s="157" t="s">
        <v>8842</v>
      </c>
      <c r="BN302" s="166" t="s">
        <v>8844</v>
      </c>
      <c r="BO302" s="157" t="s">
        <v>8845</v>
      </c>
      <c r="BP302" s="157" t="s">
        <v>8846</v>
      </c>
      <c r="BQ302" s="157" t="s">
        <v>8847</v>
      </c>
      <c r="BV302" s="160">
        <v>1</v>
      </c>
    </row>
    <row r="303" spans="53:74" x14ac:dyDescent="0.25">
      <c r="BA303" s="163" t="s">
        <v>134</v>
      </c>
      <c r="BB303" s="163" t="s">
        <v>630</v>
      </c>
      <c r="BC303" s="163" t="s">
        <v>8848</v>
      </c>
      <c r="BD303" s="163" t="s">
        <v>301</v>
      </c>
      <c r="BE303" s="163" t="s">
        <v>266</v>
      </c>
      <c r="BF303" s="163">
        <v>3</v>
      </c>
      <c r="BG303" s="173">
        <v>0</v>
      </c>
      <c r="BH303" s="174">
        <v>4</v>
      </c>
      <c r="BI303" s="164"/>
      <c r="BJ303" s="174" t="s">
        <v>8848</v>
      </c>
      <c r="BK303" s="164"/>
      <c r="BL303" s="174" t="s">
        <v>8849</v>
      </c>
      <c r="BM303" s="157" t="s">
        <v>8848</v>
      </c>
      <c r="BN303" s="166" t="s">
        <v>8850</v>
      </c>
      <c r="BO303" s="157" t="s">
        <v>8851</v>
      </c>
      <c r="BP303" s="157" t="s">
        <v>8846</v>
      </c>
      <c r="BQ303" s="157" t="s">
        <v>8842</v>
      </c>
      <c r="BV303" s="160">
        <v>1</v>
      </c>
    </row>
    <row r="304" spans="53:74" x14ac:dyDescent="0.25">
      <c r="BA304" s="163" t="s">
        <v>134</v>
      </c>
      <c r="BB304" s="163" t="s">
        <v>631</v>
      </c>
      <c r="BC304" s="163" t="s">
        <v>8852</v>
      </c>
      <c r="BD304" s="163" t="s">
        <v>301</v>
      </c>
      <c r="BE304" s="163" t="s">
        <v>266</v>
      </c>
      <c r="BF304" s="163">
        <v>4</v>
      </c>
      <c r="BG304" s="173">
        <v>0</v>
      </c>
      <c r="BH304" s="174">
        <v>4</v>
      </c>
      <c r="BI304" s="164"/>
      <c r="BJ304" s="174" t="s">
        <v>8852</v>
      </c>
      <c r="BK304" s="164"/>
      <c r="BL304" s="174" t="s">
        <v>8853</v>
      </c>
      <c r="BM304" s="157" t="s">
        <v>8852</v>
      </c>
      <c r="BN304" s="166" t="s">
        <v>8659</v>
      </c>
      <c r="BO304" s="157" t="s">
        <v>9218</v>
      </c>
      <c r="BP304" s="157" t="s">
        <v>8716</v>
      </c>
      <c r="BQ304" s="157" t="s">
        <v>9219</v>
      </c>
      <c r="BV304" s="160">
        <v>1</v>
      </c>
    </row>
    <row r="305" spans="53:74" x14ac:dyDescent="0.25">
      <c r="BA305" s="163" t="s">
        <v>134</v>
      </c>
      <c r="BB305" s="163" t="s">
        <v>632</v>
      </c>
      <c r="BC305" s="163" t="s">
        <v>9146</v>
      </c>
      <c r="BD305" s="163" t="s">
        <v>301</v>
      </c>
      <c r="BE305" s="163" t="s">
        <v>266</v>
      </c>
      <c r="BF305" s="163">
        <v>5</v>
      </c>
      <c r="BG305" s="173">
        <v>0</v>
      </c>
      <c r="BH305" s="174">
        <v>4</v>
      </c>
      <c r="BI305" s="164"/>
      <c r="BJ305" s="174" t="s">
        <v>9146</v>
      </c>
      <c r="BK305" s="164"/>
      <c r="BL305" s="174" t="s">
        <v>9147</v>
      </c>
      <c r="BM305" s="157" t="s">
        <v>9146</v>
      </c>
      <c r="BN305" s="166" t="s">
        <v>9148</v>
      </c>
      <c r="BO305" s="157" t="s">
        <v>8663</v>
      </c>
      <c r="BP305" s="157" t="s">
        <v>8659</v>
      </c>
      <c r="BQ305" s="157" t="s">
        <v>9220</v>
      </c>
      <c r="BV305" s="160">
        <v>1</v>
      </c>
    </row>
    <row r="306" spans="53:74" x14ac:dyDescent="0.25">
      <c r="BA306" s="163" t="s">
        <v>135</v>
      </c>
      <c r="BB306" s="163" t="s">
        <v>633</v>
      </c>
      <c r="BC306" s="163" t="s">
        <v>9221</v>
      </c>
      <c r="BD306" s="163" t="s">
        <v>265</v>
      </c>
      <c r="BE306" s="163" t="s">
        <v>266</v>
      </c>
      <c r="BF306" s="163">
        <v>1</v>
      </c>
      <c r="BG306" s="173">
        <v>4</v>
      </c>
      <c r="BH306" s="174">
        <v>0</v>
      </c>
      <c r="BI306" s="164" t="s">
        <v>9221</v>
      </c>
      <c r="BJ306" s="174"/>
      <c r="BK306" s="164" t="s">
        <v>9222</v>
      </c>
      <c r="BL306" s="174"/>
      <c r="BM306" s="157" t="s">
        <v>9221</v>
      </c>
      <c r="BN306" s="166" t="s">
        <v>9223</v>
      </c>
      <c r="BO306" s="157" t="s">
        <v>2005</v>
      </c>
      <c r="BP306" s="157" t="s">
        <v>9224</v>
      </c>
      <c r="BQ306" s="157" t="s">
        <v>9225</v>
      </c>
      <c r="BV306" s="160">
        <v>1</v>
      </c>
    </row>
    <row r="307" spans="53:74" x14ac:dyDescent="0.25">
      <c r="BA307" s="163" t="s">
        <v>135</v>
      </c>
      <c r="BB307" s="163" t="s">
        <v>636</v>
      </c>
      <c r="BC307" s="163" t="s">
        <v>9226</v>
      </c>
      <c r="BD307" s="163" t="s">
        <v>265</v>
      </c>
      <c r="BE307" s="163" t="s">
        <v>266</v>
      </c>
      <c r="BF307" s="163">
        <v>2</v>
      </c>
      <c r="BG307" s="173">
        <v>4</v>
      </c>
      <c r="BH307" s="174">
        <v>0</v>
      </c>
      <c r="BI307" s="164" t="s">
        <v>9226</v>
      </c>
      <c r="BJ307" s="174"/>
      <c r="BK307" s="164" t="s">
        <v>9227</v>
      </c>
      <c r="BL307" s="174"/>
      <c r="BM307" s="157" t="s">
        <v>9226</v>
      </c>
      <c r="BN307" s="166" t="s">
        <v>9228</v>
      </c>
      <c r="BO307" s="157" t="s">
        <v>2007</v>
      </c>
      <c r="BP307" s="157" t="s">
        <v>9229</v>
      </c>
      <c r="BQ307" s="157" t="s">
        <v>9230</v>
      </c>
      <c r="BV307" s="160">
        <v>1</v>
      </c>
    </row>
    <row r="308" spans="53:74" x14ac:dyDescent="0.25">
      <c r="BA308" s="163" t="s">
        <v>135</v>
      </c>
      <c r="BB308" s="163" t="s">
        <v>643</v>
      </c>
      <c r="BC308" s="163" t="s">
        <v>9231</v>
      </c>
      <c r="BD308" s="163" t="s">
        <v>265</v>
      </c>
      <c r="BE308" s="163" t="s">
        <v>266</v>
      </c>
      <c r="BF308" s="163">
        <v>3</v>
      </c>
      <c r="BG308" s="173">
        <v>4</v>
      </c>
      <c r="BH308" s="174">
        <v>0</v>
      </c>
      <c r="BI308" s="164" t="s">
        <v>9231</v>
      </c>
      <c r="BJ308" s="174"/>
      <c r="BK308" s="164" t="s">
        <v>9232</v>
      </c>
      <c r="BL308" s="174"/>
      <c r="BM308" s="157" t="s">
        <v>9231</v>
      </c>
      <c r="BN308" s="166" t="s">
        <v>8867</v>
      </c>
      <c r="BO308" s="157" t="s">
        <v>8868</v>
      </c>
      <c r="BP308" s="157" t="s">
        <v>9233</v>
      </c>
      <c r="BQ308" s="157" t="s">
        <v>9234</v>
      </c>
      <c r="BV308" s="160">
        <v>1</v>
      </c>
    </row>
    <row r="309" spans="53:74" x14ac:dyDescent="0.25">
      <c r="BA309" s="163" t="s">
        <v>135</v>
      </c>
      <c r="BB309" s="163" t="s">
        <v>650</v>
      </c>
      <c r="BC309" s="163" t="s">
        <v>8870</v>
      </c>
      <c r="BD309" s="163" t="s">
        <v>265</v>
      </c>
      <c r="BE309" s="163" t="s">
        <v>266</v>
      </c>
      <c r="BF309" s="163">
        <v>4</v>
      </c>
      <c r="BG309" s="173">
        <v>4</v>
      </c>
      <c r="BH309" s="174">
        <v>0</v>
      </c>
      <c r="BI309" s="164" t="s">
        <v>8870</v>
      </c>
      <c r="BJ309" s="174"/>
      <c r="BK309" s="164" t="s">
        <v>8871</v>
      </c>
      <c r="BL309" s="174"/>
      <c r="BM309" s="157" t="s">
        <v>8870</v>
      </c>
      <c r="BN309" s="166" t="s">
        <v>9235</v>
      </c>
      <c r="BO309" s="157" t="s">
        <v>8632</v>
      </c>
      <c r="BP309" s="157" t="s">
        <v>8629</v>
      </c>
      <c r="BQ309" s="157" t="s">
        <v>9236</v>
      </c>
      <c r="BV309" s="160">
        <v>1</v>
      </c>
    </row>
    <row r="310" spans="53:74" x14ac:dyDescent="0.25">
      <c r="BA310" s="163" t="s">
        <v>135</v>
      </c>
      <c r="BB310" s="163" t="s">
        <v>657</v>
      </c>
      <c r="BC310" s="163" t="s">
        <v>8638</v>
      </c>
      <c r="BD310" s="163" t="s">
        <v>265</v>
      </c>
      <c r="BE310" s="163" t="s">
        <v>266</v>
      </c>
      <c r="BF310" s="163">
        <v>5</v>
      </c>
      <c r="BG310" s="173">
        <v>4</v>
      </c>
      <c r="BH310" s="174">
        <v>0</v>
      </c>
      <c r="BI310" s="164" t="s">
        <v>8638</v>
      </c>
      <c r="BJ310" s="174"/>
      <c r="BK310" s="164" t="s">
        <v>8875</v>
      </c>
      <c r="BL310" s="174"/>
      <c r="BM310" s="157" t="s">
        <v>8638</v>
      </c>
      <c r="BN310" s="166" t="s">
        <v>8876</v>
      </c>
      <c r="BO310" s="157" t="s">
        <v>2069</v>
      </c>
      <c r="BP310" s="157" t="s">
        <v>8877</v>
      </c>
      <c r="BQ310" s="157" t="s">
        <v>8878</v>
      </c>
      <c r="BV310" s="160">
        <v>1</v>
      </c>
    </row>
    <row r="311" spans="53:74" x14ac:dyDescent="0.25">
      <c r="BA311" s="163" t="s">
        <v>135</v>
      </c>
      <c r="BB311" s="163" t="s">
        <v>661</v>
      </c>
      <c r="BC311" s="163" t="s">
        <v>9237</v>
      </c>
      <c r="BD311" s="163" t="s">
        <v>301</v>
      </c>
      <c r="BE311" s="163" t="s">
        <v>266</v>
      </c>
      <c r="BF311" s="163">
        <v>1</v>
      </c>
      <c r="BG311" s="173">
        <v>0</v>
      </c>
      <c r="BH311" s="174">
        <v>4</v>
      </c>
      <c r="BI311" s="164"/>
      <c r="BJ311" s="174" t="s">
        <v>9237</v>
      </c>
      <c r="BK311" s="164"/>
      <c r="BL311" s="174" t="s">
        <v>9238</v>
      </c>
      <c r="BM311" s="157" t="s">
        <v>9237</v>
      </c>
      <c r="BN311" s="166" t="s">
        <v>9239</v>
      </c>
      <c r="BO311" s="157" t="s">
        <v>2006</v>
      </c>
      <c r="BP311" s="157" t="s">
        <v>9240</v>
      </c>
      <c r="BQ311" s="157" t="s">
        <v>9241</v>
      </c>
      <c r="BV311" s="160">
        <v>1</v>
      </c>
    </row>
    <row r="312" spans="53:74" x14ac:dyDescent="0.25">
      <c r="BA312" s="163" t="s">
        <v>135</v>
      </c>
      <c r="BB312" s="163" t="s">
        <v>665</v>
      </c>
      <c r="BC312" s="163" t="s">
        <v>8647</v>
      </c>
      <c r="BD312" s="163" t="s">
        <v>301</v>
      </c>
      <c r="BE312" s="163" t="s">
        <v>266</v>
      </c>
      <c r="BF312" s="163">
        <v>2</v>
      </c>
      <c r="BG312" s="173">
        <v>0</v>
      </c>
      <c r="BH312" s="174">
        <v>4</v>
      </c>
      <c r="BI312" s="164"/>
      <c r="BJ312" s="174" t="s">
        <v>8647</v>
      </c>
      <c r="BK312" s="164"/>
      <c r="BL312" s="174" t="s">
        <v>9141</v>
      </c>
      <c r="BM312" s="157" t="s">
        <v>8647</v>
      </c>
      <c r="BN312" s="166" t="s">
        <v>9242</v>
      </c>
      <c r="BO312" s="157" t="s">
        <v>9243</v>
      </c>
      <c r="BP312" s="157" t="s">
        <v>9143</v>
      </c>
      <c r="BQ312" s="157" t="s">
        <v>9244</v>
      </c>
      <c r="BV312" s="160">
        <v>1</v>
      </c>
    </row>
    <row r="313" spans="53:74" x14ac:dyDescent="0.25">
      <c r="BA313" s="163" t="s">
        <v>135</v>
      </c>
      <c r="BB313" s="163" t="s">
        <v>667</v>
      </c>
      <c r="BC313" s="163" t="s">
        <v>8649</v>
      </c>
      <c r="BD313" s="163" t="s">
        <v>301</v>
      </c>
      <c r="BE313" s="163" t="s">
        <v>266</v>
      </c>
      <c r="BF313" s="163">
        <v>3</v>
      </c>
      <c r="BG313" s="173">
        <v>0</v>
      </c>
      <c r="BH313" s="174">
        <v>4</v>
      </c>
      <c r="BI313" s="164"/>
      <c r="BJ313" s="174" t="s">
        <v>8649</v>
      </c>
      <c r="BK313" s="164"/>
      <c r="BL313" s="174" t="s">
        <v>8650</v>
      </c>
      <c r="BM313" s="157" t="s">
        <v>8649</v>
      </c>
      <c r="BN313" s="166" t="s">
        <v>8887</v>
      </c>
      <c r="BO313" s="157" t="s">
        <v>8888</v>
      </c>
      <c r="BP313" s="157" t="s">
        <v>8889</v>
      </c>
      <c r="BQ313" s="157" t="s">
        <v>8890</v>
      </c>
      <c r="BV313" s="160">
        <v>1</v>
      </c>
    </row>
    <row r="314" spans="53:74" x14ac:dyDescent="0.25">
      <c r="BA314" s="163" t="s">
        <v>135</v>
      </c>
      <c r="BB314" s="163" t="s">
        <v>672</v>
      </c>
      <c r="BC314" s="163" t="s">
        <v>8655</v>
      </c>
      <c r="BD314" s="163" t="s">
        <v>301</v>
      </c>
      <c r="BE314" s="163" t="s">
        <v>266</v>
      </c>
      <c r="BF314" s="163">
        <v>4</v>
      </c>
      <c r="BG314" s="173">
        <v>0</v>
      </c>
      <c r="BH314" s="174">
        <v>4</v>
      </c>
      <c r="BI314" s="164"/>
      <c r="BJ314" s="174" t="s">
        <v>8655</v>
      </c>
      <c r="BK314" s="164"/>
      <c r="BL314" s="174" t="s">
        <v>8656</v>
      </c>
      <c r="BM314" s="157" t="s">
        <v>8655</v>
      </c>
      <c r="BN314" s="166" t="s">
        <v>9245</v>
      </c>
      <c r="BO314" s="157" t="s">
        <v>8892</v>
      </c>
      <c r="BP314" s="157" t="s">
        <v>8716</v>
      </c>
      <c r="BQ314" s="157" t="s">
        <v>9246</v>
      </c>
      <c r="BV314" s="160">
        <v>1</v>
      </c>
    </row>
    <row r="315" spans="53:74" x14ac:dyDescent="0.25">
      <c r="BA315" s="163" t="s">
        <v>135</v>
      </c>
      <c r="BB315" s="163" t="s">
        <v>679</v>
      </c>
      <c r="BC315" s="163" t="s">
        <v>9247</v>
      </c>
      <c r="BD315" s="163" t="s">
        <v>301</v>
      </c>
      <c r="BE315" s="163" t="s">
        <v>266</v>
      </c>
      <c r="BF315" s="163">
        <v>5</v>
      </c>
      <c r="BG315" s="173">
        <v>0</v>
      </c>
      <c r="BH315" s="174">
        <v>4</v>
      </c>
      <c r="BI315" s="164"/>
      <c r="BJ315" s="174" t="s">
        <v>9247</v>
      </c>
      <c r="BK315" s="164"/>
      <c r="BL315" s="174" t="s">
        <v>9248</v>
      </c>
      <c r="BM315" s="157" t="s">
        <v>9247</v>
      </c>
      <c r="BN315" s="166" t="s">
        <v>9249</v>
      </c>
      <c r="BO315" s="157" t="s">
        <v>8663</v>
      </c>
      <c r="BP315" s="157" t="s">
        <v>8659</v>
      </c>
      <c r="BQ315" s="157" t="s">
        <v>9023</v>
      </c>
      <c r="BV315" s="160">
        <v>1</v>
      </c>
    </row>
    <row r="316" spans="53:74" x14ac:dyDescent="0.25">
      <c r="BA316" s="163" t="s">
        <v>137</v>
      </c>
      <c r="BB316" s="163" t="s">
        <v>682</v>
      </c>
      <c r="BC316" s="163" t="s">
        <v>9250</v>
      </c>
      <c r="BD316" s="163" t="s">
        <v>265</v>
      </c>
      <c r="BE316" s="163" t="s">
        <v>266</v>
      </c>
      <c r="BF316" s="163">
        <v>1</v>
      </c>
      <c r="BG316" s="173">
        <v>4</v>
      </c>
      <c r="BH316" s="174">
        <v>0</v>
      </c>
      <c r="BI316" s="164" t="s">
        <v>9250</v>
      </c>
      <c r="BJ316" s="174"/>
      <c r="BK316" s="164" t="s">
        <v>9251</v>
      </c>
      <c r="BL316" s="174"/>
      <c r="BM316" s="157" t="s">
        <v>9250</v>
      </c>
      <c r="BN316" s="166" t="s">
        <v>9252</v>
      </c>
      <c r="BO316" s="157" t="s">
        <v>2003</v>
      </c>
      <c r="BP316" s="157" t="s">
        <v>9253</v>
      </c>
      <c r="BQ316" s="157" t="s">
        <v>9254</v>
      </c>
      <c r="BV316" s="160">
        <v>1</v>
      </c>
    </row>
    <row r="317" spans="53:74" x14ac:dyDescent="0.25">
      <c r="BA317" s="163" t="s">
        <v>137</v>
      </c>
      <c r="BB317" s="163" t="s">
        <v>683</v>
      </c>
      <c r="BC317" s="163" t="s">
        <v>9255</v>
      </c>
      <c r="BD317" s="163" t="s">
        <v>265</v>
      </c>
      <c r="BE317" s="163" t="s">
        <v>266</v>
      </c>
      <c r="BF317" s="163">
        <v>2</v>
      </c>
      <c r="BG317" s="173">
        <v>4</v>
      </c>
      <c r="BH317" s="174">
        <v>0</v>
      </c>
      <c r="BI317" s="164" t="s">
        <v>9255</v>
      </c>
      <c r="BJ317" s="174"/>
      <c r="BK317" s="164" t="s">
        <v>9256</v>
      </c>
      <c r="BL317" s="174"/>
      <c r="BM317" s="157" t="s">
        <v>9255</v>
      </c>
      <c r="BN317" s="166" t="s">
        <v>9257</v>
      </c>
      <c r="BO317" s="157" t="s">
        <v>8675</v>
      </c>
      <c r="BP317" s="157" t="s">
        <v>9258</v>
      </c>
      <c r="BQ317" s="157" t="s">
        <v>9259</v>
      </c>
      <c r="BV317" s="160">
        <v>1</v>
      </c>
    </row>
    <row r="318" spans="53:74" x14ac:dyDescent="0.25">
      <c r="BA318" s="163" t="s">
        <v>137</v>
      </c>
      <c r="BB318" s="163" t="s">
        <v>684</v>
      </c>
      <c r="BC318" s="163" t="s">
        <v>8678</v>
      </c>
      <c r="BD318" s="163" t="s">
        <v>265</v>
      </c>
      <c r="BE318" s="163" t="s">
        <v>266</v>
      </c>
      <c r="BF318" s="163">
        <v>3</v>
      </c>
      <c r="BG318" s="173">
        <v>4</v>
      </c>
      <c r="BH318" s="174">
        <v>0</v>
      </c>
      <c r="BI318" s="164" t="s">
        <v>8678</v>
      </c>
      <c r="BJ318" s="174"/>
      <c r="BK318" s="164" t="s">
        <v>8679</v>
      </c>
      <c r="BL318" s="174"/>
      <c r="BM318" s="157" t="s">
        <v>8678</v>
      </c>
      <c r="BN318" s="166" t="s">
        <v>8680</v>
      </c>
      <c r="BO318" s="157" t="s">
        <v>8681</v>
      </c>
      <c r="BP318" s="157" t="s">
        <v>8682</v>
      </c>
      <c r="BQ318" s="157" t="s">
        <v>8683</v>
      </c>
      <c r="BV318" s="160">
        <v>1</v>
      </c>
    </row>
    <row r="319" spans="53:74" x14ac:dyDescent="0.25">
      <c r="BA319" s="163" t="s">
        <v>137</v>
      </c>
      <c r="BB319" s="163" t="s">
        <v>685</v>
      </c>
      <c r="BC319" s="163" t="s">
        <v>8695</v>
      </c>
      <c r="BD319" s="163" t="s">
        <v>265</v>
      </c>
      <c r="BE319" s="163" t="s">
        <v>266</v>
      </c>
      <c r="BF319" s="163">
        <v>4</v>
      </c>
      <c r="BG319" s="173">
        <v>4</v>
      </c>
      <c r="BH319" s="174">
        <v>0</v>
      </c>
      <c r="BI319" s="164" t="s">
        <v>8695</v>
      </c>
      <c r="BJ319" s="174"/>
      <c r="BK319" s="164" t="s">
        <v>9159</v>
      </c>
      <c r="BL319" s="174"/>
      <c r="BM319" s="157" t="s">
        <v>8695</v>
      </c>
      <c r="BN319" s="166" t="s">
        <v>9160</v>
      </c>
      <c r="BO319" s="157" t="s">
        <v>9161</v>
      </c>
      <c r="BP319" s="157" t="s">
        <v>9162</v>
      </c>
      <c r="BQ319" s="157" t="s">
        <v>9163</v>
      </c>
      <c r="BV319" s="160">
        <v>1</v>
      </c>
    </row>
    <row r="320" spans="53:74" x14ac:dyDescent="0.25">
      <c r="BA320" s="163" t="s">
        <v>137</v>
      </c>
      <c r="BB320" s="163" t="s">
        <v>686</v>
      </c>
      <c r="BC320" s="163" t="s">
        <v>8690</v>
      </c>
      <c r="BD320" s="163" t="s">
        <v>265</v>
      </c>
      <c r="BE320" s="163" t="s">
        <v>266</v>
      </c>
      <c r="BF320" s="163">
        <v>5</v>
      </c>
      <c r="BG320" s="173">
        <v>4</v>
      </c>
      <c r="BH320" s="174">
        <v>0</v>
      </c>
      <c r="BI320" s="164" t="s">
        <v>8690</v>
      </c>
      <c r="BJ320" s="174"/>
      <c r="BK320" s="164" t="s">
        <v>8691</v>
      </c>
      <c r="BL320" s="174"/>
      <c r="BM320" s="157" t="s">
        <v>8690</v>
      </c>
      <c r="BN320" s="166" t="s">
        <v>8692</v>
      </c>
      <c r="BO320" s="157" t="s">
        <v>8693</v>
      </c>
      <c r="BP320" s="157" t="s">
        <v>8694</v>
      </c>
      <c r="BQ320" s="157" t="s">
        <v>8695</v>
      </c>
      <c r="BV320" s="160">
        <v>1</v>
      </c>
    </row>
    <row r="321" spans="53:74" x14ac:dyDescent="0.25">
      <c r="BA321" s="163" t="s">
        <v>137</v>
      </c>
      <c r="BB321" s="163" t="s">
        <v>687</v>
      </c>
      <c r="BC321" s="163" t="s">
        <v>9260</v>
      </c>
      <c r="BD321" s="163" t="s">
        <v>301</v>
      </c>
      <c r="BE321" s="163" t="s">
        <v>266</v>
      </c>
      <c r="BF321" s="163">
        <v>1</v>
      </c>
      <c r="BG321" s="173">
        <v>0</v>
      </c>
      <c r="BH321" s="174">
        <v>4</v>
      </c>
      <c r="BI321" s="164"/>
      <c r="BJ321" s="174" t="s">
        <v>9260</v>
      </c>
      <c r="BK321" s="164"/>
      <c r="BL321" s="174" t="s">
        <v>9261</v>
      </c>
      <c r="BM321" s="157" t="s">
        <v>9260</v>
      </c>
      <c r="BN321" s="166" t="s">
        <v>9239</v>
      </c>
      <c r="BO321" s="157" t="s">
        <v>9046</v>
      </c>
      <c r="BP321" s="157" t="s">
        <v>9262</v>
      </c>
      <c r="BQ321" s="157" t="s">
        <v>9050</v>
      </c>
      <c r="BV321" s="160">
        <v>1</v>
      </c>
    </row>
    <row r="322" spans="53:74" x14ac:dyDescent="0.25">
      <c r="BA322" s="163" t="s">
        <v>137</v>
      </c>
      <c r="BB322" s="163" t="s">
        <v>688</v>
      </c>
      <c r="BC322" s="163" t="s">
        <v>9260</v>
      </c>
      <c r="BD322" s="163" t="s">
        <v>301</v>
      </c>
      <c r="BE322" s="163" t="s">
        <v>266</v>
      </c>
      <c r="BF322" s="163">
        <v>2</v>
      </c>
      <c r="BG322" s="173">
        <v>0</v>
      </c>
      <c r="BH322" s="174">
        <v>4</v>
      </c>
      <c r="BI322" s="164"/>
      <c r="BJ322" s="174" t="s">
        <v>9260</v>
      </c>
      <c r="BK322" s="164"/>
      <c r="BL322" s="174" t="s">
        <v>9261</v>
      </c>
      <c r="BM322" s="157" t="s">
        <v>9260</v>
      </c>
      <c r="BN322" s="166" t="s">
        <v>8908</v>
      </c>
      <c r="BO322" s="157" t="s">
        <v>8922</v>
      </c>
      <c r="BP322" s="157" t="s">
        <v>8923</v>
      </c>
      <c r="BQ322" s="157" t="s">
        <v>9050</v>
      </c>
      <c r="BV322" s="160">
        <v>1</v>
      </c>
    </row>
    <row r="323" spans="53:74" x14ac:dyDescent="0.25">
      <c r="BA323" s="163" t="s">
        <v>137</v>
      </c>
      <c r="BB323" s="163" t="s">
        <v>689</v>
      </c>
      <c r="BC323" s="163" t="s">
        <v>9263</v>
      </c>
      <c r="BD323" s="163" t="s">
        <v>301</v>
      </c>
      <c r="BE323" s="163" t="s">
        <v>266</v>
      </c>
      <c r="BF323" s="163">
        <v>3</v>
      </c>
      <c r="BG323" s="173">
        <v>0</v>
      </c>
      <c r="BH323" s="174">
        <v>4</v>
      </c>
      <c r="BI323" s="164"/>
      <c r="BJ323" s="174" t="s">
        <v>9263</v>
      </c>
      <c r="BK323" s="164"/>
      <c r="BL323" s="174" t="s">
        <v>9264</v>
      </c>
      <c r="BM323" s="157" t="s">
        <v>9263</v>
      </c>
      <c r="BN323" s="166" t="s">
        <v>9265</v>
      </c>
      <c r="BO323" s="157" t="s">
        <v>9266</v>
      </c>
      <c r="BP323" s="157" t="s">
        <v>8712</v>
      </c>
      <c r="BQ323" s="157" t="s">
        <v>8711</v>
      </c>
      <c r="BV323" s="160">
        <v>1</v>
      </c>
    </row>
    <row r="324" spans="53:74" x14ac:dyDescent="0.25">
      <c r="BA324" s="163" t="s">
        <v>137</v>
      </c>
      <c r="BB324" s="163" t="s">
        <v>690</v>
      </c>
      <c r="BC324" s="163" t="s">
        <v>9267</v>
      </c>
      <c r="BD324" s="163" t="s">
        <v>301</v>
      </c>
      <c r="BE324" s="163" t="s">
        <v>266</v>
      </c>
      <c r="BF324" s="163">
        <v>4</v>
      </c>
      <c r="BG324" s="173">
        <v>0</v>
      </c>
      <c r="BH324" s="174">
        <v>4</v>
      </c>
      <c r="BI324" s="164"/>
      <c r="BJ324" s="174" t="s">
        <v>9267</v>
      </c>
      <c r="BK324" s="164"/>
      <c r="BL324" s="174" t="s">
        <v>9268</v>
      </c>
      <c r="BM324" s="157" t="s">
        <v>9267</v>
      </c>
      <c r="BN324" s="166" t="s">
        <v>8715</v>
      </c>
      <c r="BO324" s="157" t="s">
        <v>8716</v>
      </c>
      <c r="BP324" s="157" t="s">
        <v>8659</v>
      </c>
      <c r="BQ324" s="157" t="s">
        <v>9269</v>
      </c>
      <c r="BV324" s="160">
        <v>1</v>
      </c>
    </row>
    <row r="325" spans="53:74" x14ac:dyDescent="0.25">
      <c r="BA325" s="163" t="s">
        <v>137</v>
      </c>
      <c r="BB325" s="163" t="s">
        <v>691</v>
      </c>
      <c r="BC325" s="163" t="s">
        <v>9247</v>
      </c>
      <c r="BD325" s="163" t="s">
        <v>301</v>
      </c>
      <c r="BE325" s="163" t="s">
        <v>266</v>
      </c>
      <c r="BF325" s="163">
        <v>5</v>
      </c>
      <c r="BG325" s="173">
        <v>0</v>
      </c>
      <c r="BH325" s="174">
        <v>4</v>
      </c>
      <c r="BI325" s="164"/>
      <c r="BJ325" s="174" t="s">
        <v>9247</v>
      </c>
      <c r="BK325" s="164"/>
      <c r="BL325" s="174" t="s">
        <v>9248</v>
      </c>
      <c r="BM325" s="157" t="s">
        <v>9247</v>
      </c>
      <c r="BN325" s="166" t="s">
        <v>9249</v>
      </c>
      <c r="BO325" s="157" t="s">
        <v>8663</v>
      </c>
      <c r="BP325" s="157" t="s">
        <v>8659</v>
      </c>
      <c r="BQ325" s="157" t="s">
        <v>9023</v>
      </c>
      <c r="BV325" s="160">
        <v>1</v>
      </c>
    </row>
    <row r="326" spans="53:74" x14ac:dyDescent="0.25">
      <c r="BA326" s="163" t="s">
        <v>138</v>
      </c>
      <c r="BB326" s="163" t="s">
        <v>692</v>
      </c>
      <c r="BC326" s="163" t="s">
        <v>9270</v>
      </c>
      <c r="BD326" s="163" t="s">
        <v>265</v>
      </c>
      <c r="BE326" s="163" t="s">
        <v>266</v>
      </c>
      <c r="BF326" s="163">
        <v>1</v>
      </c>
      <c r="BG326" s="173">
        <v>4</v>
      </c>
      <c r="BH326" s="174">
        <v>0</v>
      </c>
      <c r="BI326" s="164" t="s">
        <v>9270</v>
      </c>
      <c r="BJ326" s="174"/>
      <c r="BK326" s="164" t="s">
        <v>9271</v>
      </c>
      <c r="BL326" s="174"/>
      <c r="BM326" s="157" t="s">
        <v>9270</v>
      </c>
      <c r="BN326" s="166" t="s">
        <v>9272</v>
      </c>
      <c r="BO326" s="157" t="s">
        <v>9273</v>
      </c>
      <c r="BP326" s="157" t="s">
        <v>9274</v>
      </c>
      <c r="BQ326" s="157" t="s">
        <v>9275</v>
      </c>
      <c r="BV326" s="160">
        <v>1</v>
      </c>
    </row>
    <row r="327" spans="53:74" x14ac:dyDescent="0.25">
      <c r="BA327" s="163" t="s">
        <v>138</v>
      </c>
      <c r="BB327" s="163" t="s">
        <v>693</v>
      </c>
      <c r="BC327" s="163" t="s">
        <v>9276</v>
      </c>
      <c r="BD327" s="163" t="s">
        <v>265</v>
      </c>
      <c r="BE327" s="163" t="s">
        <v>266</v>
      </c>
      <c r="BF327" s="163">
        <v>2</v>
      </c>
      <c r="BG327" s="173">
        <v>4</v>
      </c>
      <c r="BH327" s="174">
        <v>0</v>
      </c>
      <c r="BI327" s="164" t="s">
        <v>9276</v>
      </c>
      <c r="BJ327" s="174"/>
      <c r="BK327" s="164" t="s">
        <v>9277</v>
      </c>
      <c r="BL327" s="174"/>
      <c r="BM327" s="157" t="s">
        <v>9276</v>
      </c>
      <c r="BN327" s="166" t="s">
        <v>9278</v>
      </c>
      <c r="BO327" s="157" t="s">
        <v>9279</v>
      </c>
      <c r="BP327" s="157" t="s">
        <v>9280</v>
      </c>
      <c r="BQ327" s="157" t="s">
        <v>8734</v>
      </c>
      <c r="BV327" s="160">
        <v>1</v>
      </c>
    </row>
    <row r="328" spans="53:74" x14ac:dyDescent="0.25">
      <c r="BA328" s="163" t="s">
        <v>138</v>
      </c>
      <c r="BB328" s="163" t="s">
        <v>694</v>
      </c>
      <c r="BC328" s="163" t="s">
        <v>8733</v>
      </c>
      <c r="BD328" s="163" t="s">
        <v>265</v>
      </c>
      <c r="BE328" s="163" t="s">
        <v>266</v>
      </c>
      <c r="BF328" s="163">
        <v>3</v>
      </c>
      <c r="BG328" s="173">
        <v>4</v>
      </c>
      <c r="BH328" s="174">
        <v>0</v>
      </c>
      <c r="BI328" s="164" t="s">
        <v>8733</v>
      </c>
      <c r="BJ328" s="174"/>
      <c r="BK328" s="164" t="s">
        <v>8942</v>
      </c>
      <c r="BL328" s="174"/>
      <c r="BM328" s="157" t="s">
        <v>8733</v>
      </c>
      <c r="BN328" s="166" t="s">
        <v>8731</v>
      </c>
      <c r="BO328" s="157" t="s">
        <v>8732</v>
      </c>
      <c r="BP328" s="157" t="s">
        <v>8734</v>
      </c>
      <c r="BQ328" s="157" t="s">
        <v>9067</v>
      </c>
      <c r="BV328" s="160">
        <v>1</v>
      </c>
    </row>
    <row r="329" spans="53:74" x14ac:dyDescent="0.25">
      <c r="BA329" s="163" t="s">
        <v>138</v>
      </c>
      <c r="BB329" s="163" t="s">
        <v>695</v>
      </c>
      <c r="BC329" s="163" t="s">
        <v>8735</v>
      </c>
      <c r="BD329" s="163" t="s">
        <v>265</v>
      </c>
      <c r="BE329" s="163" t="s">
        <v>266</v>
      </c>
      <c r="BF329" s="163">
        <v>4</v>
      </c>
      <c r="BG329" s="173">
        <v>4</v>
      </c>
      <c r="BH329" s="174">
        <v>0</v>
      </c>
      <c r="BI329" s="164" t="s">
        <v>8735</v>
      </c>
      <c r="BJ329" s="174"/>
      <c r="BK329" s="164" t="s">
        <v>8736</v>
      </c>
      <c r="BL329" s="174"/>
      <c r="BM329" s="157" t="s">
        <v>8735</v>
      </c>
      <c r="BN329" s="166" t="s">
        <v>9068</v>
      </c>
      <c r="BO329" s="157" t="s">
        <v>9069</v>
      </c>
      <c r="BP329" s="157" t="s">
        <v>9070</v>
      </c>
      <c r="BQ329" s="157" t="s">
        <v>9071</v>
      </c>
      <c r="BV329" s="160">
        <v>1</v>
      </c>
    </row>
    <row r="330" spans="53:74" x14ac:dyDescent="0.25">
      <c r="BA330" s="163" t="s">
        <v>138</v>
      </c>
      <c r="BB330" s="163" t="s">
        <v>696</v>
      </c>
      <c r="BC330" s="163" t="s">
        <v>8740</v>
      </c>
      <c r="BD330" s="163" t="s">
        <v>265</v>
      </c>
      <c r="BE330" s="163" t="s">
        <v>266</v>
      </c>
      <c r="BF330" s="163">
        <v>5</v>
      </c>
      <c r="BG330" s="173">
        <v>4</v>
      </c>
      <c r="BH330" s="174">
        <v>0</v>
      </c>
      <c r="BI330" s="164" t="s">
        <v>8740</v>
      </c>
      <c r="BJ330" s="174"/>
      <c r="BK330" s="164" t="s">
        <v>8741</v>
      </c>
      <c r="BL330" s="174"/>
      <c r="BM330" s="157" t="s">
        <v>8740</v>
      </c>
      <c r="BN330" s="166" t="s">
        <v>8742</v>
      </c>
      <c r="BO330" s="157" t="s">
        <v>9072</v>
      </c>
      <c r="BP330" s="157" t="s">
        <v>8735</v>
      </c>
      <c r="BQ330" s="157" t="s">
        <v>9073</v>
      </c>
      <c r="BV330" s="160">
        <v>1</v>
      </c>
    </row>
    <row r="331" spans="53:74" x14ac:dyDescent="0.25">
      <c r="BA331" s="163" t="s">
        <v>138</v>
      </c>
      <c r="BB331" s="163" t="s">
        <v>697</v>
      </c>
      <c r="BC331" s="163" t="s">
        <v>8745</v>
      </c>
      <c r="BD331" s="163" t="s">
        <v>301</v>
      </c>
      <c r="BE331" s="163" t="s">
        <v>266</v>
      </c>
      <c r="BF331" s="163">
        <v>1</v>
      </c>
      <c r="BG331" s="173">
        <v>0</v>
      </c>
      <c r="BH331" s="174">
        <v>4</v>
      </c>
      <c r="BI331" s="164"/>
      <c r="BJ331" s="174" t="s">
        <v>8745</v>
      </c>
      <c r="BK331" s="164"/>
      <c r="BL331" s="174" t="s">
        <v>8746</v>
      </c>
      <c r="BM331" s="157" t="s">
        <v>8745</v>
      </c>
      <c r="BN331" s="166" t="s">
        <v>8747</v>
      </c>
      <c r="BO331" s="157" t="s">
        <v>8748</v>
      </c>
      <c r="BP331" s="157" t="s">
        <v>8749</v>
      </c>
      <c r="BQ331" s="157" t="s">
        <v>8750</v>
      </c>
      <c r="BV331" s="160">
        <v>1</v>
      </c>
    </row>
    <row r="332" spans="53:74" x14ac:dyDescent="0.25">
      <c r="BA332" s="163" t="s">
        <v>138</v>
      </c>
      <c r="BB332" s="163" t="s">
        <v>698</v>
      </c>
      <c r="BC332" s="163" t="s">
        <v>8745</v>
      </c>
      <c r="BD332" s="163" t="s">
        <v>301</v>
      </c>
      <c r="BE332" s="163" t="s">
        <v>266</v>
      </c>
      <c r="BF332" s="163">
        <v>2</v>
      </c>
      <c r="BG332" s="173">
        <v>0</v>
      </c>
      <c r="BH332" s="174">
        <v>4</v>
      </c>
      <c r="BI332" s="164"/>
      <c r="BJ332" s="174" t="s">
        <v>8745</v>
      </c>
      <c r="BK332" s="164"/>
      <c r="BL332" s="174" t="s">
        <v>8746</v>
      </c>
      <c r="BM332" s="157" t="s">
        <v>8745</v>
      </c>
      <c r="BN332" s="166" t="s">
        <v>8751</v>
      </c>
      <c r="BO332" s="157" t="s">
        <v>8752</v>
      </c>
      <c r="BP332" s="157" t="s">
        <v>8753</v>
      </c>
      <c r="BQ332" s="157" t="s">
        <v>8750</v>
      </c>
      <c r="BV332" s="160">
        <v>1</v>
      </c>
    </row>
    <row r="333" spans="53:74" x14ac:dyDescent="0.25">
      <c r="BA333" s="163" t="s">
        <v>138</v>
      </c>
      <c r="BB333" s="163" t="s">
        <v>699</v>
      </c>
      <c r="BC333" s="163" t="s">
        <v>8754</v>
      </c>
      <c r="BD333" s="163" t="s">
        <v>301</v>
      </c>
      <c r="BE333" s="163" t="s">
        <v>266</v>
      </c>
      <c r="BF333" s="163">
        <v>3</v>
      </c>
      <c r="BG333" s="173">
        <v>0</v>
      </c>
      <c r="BH333" s="174">
        <v>4</v>
      </c>
      <c r="BI333" s="164"/>
      <c r="BJ333" s="174" t="s">
        <v>8754</v>
      </c>
      <c r="BK333" s="164"/>
      <c r="BL333" s="174" t="s">
        <v>8755</v>
      </c>
      <c r="BM333" s="157" t="s">
        <v>8754</v>
      </c>
      <c r="BN333" s="166" t="s">
        <v>8756</v>
      </c>
      <c r="BO333" s="157" t="s">
        <v>8757</v>
      </c>
      <c r="BP333" s="157" t="s">
        <v>8758</v>
      </c>
      <c r="BQ333" s="157" t="s">
        <v>8759</v>
      </c>
      <c r="BV333" s="160">
        <v>1</v>
      </c>
    </row>
    <row r="334" spans="53:74" x14ac:dyDescent="0.25">
      <c r="BA334" s="163" t="s">
        <v>138</v>
      </c>
      <c r="BB334" s="163" t="s">
        <v>700</v>
      </c>
      <c r="BC334" s="163" t="s">
        <v>9076</v>
      </c>
      <c r="BD334" s="163" t="s">
        <v>301</v>
      </c>
      <c r="BE334" s="163" t="s">
        <v>266</v>
      </c>
      <c r="BF334" s="163">
        <v>4</v>
      </c>
      <c r="BG334" s="173">
        <v>0</v>
      </c>
      <c r="BH334" s="174">
        <v>4</v>
      </c>
      <c r="BI334" s="164"/>
      <c r="BJ334" s="174" t="s">
        <v>9076</v>
      </c>
      <c r="BK334" s="164"/>
      <c r="BL334" s="174" t="s">
        <v>9187</v>
      </c>
      <c r="BM334" s="157" t="s">
        <v>9076</v>
      </c>
      <c r="BN334" s="166" t="s">
        <v>9281</v>
      </c>
      <c r="BO334" s="157" t="s">
        <v>9282</v>
      </c>
      <c r="BP334" s="157" t="s">
        <v>8659</v>
      </c>
      <c r="BQ334" s="157" t="s">
        <v>8759</v>
      </c>
      <c r="BV334" s="160">
        <v>1</v>
      </c>
    </row>
    <row r="335" spans="53:74" x14ac:dyDescent="0.25">
      <c r="BA335" s="163" t="s">
        <v>138</v>
      </c>
      <c r="BB335" s="163" t="s">
        <v>701</v>
      </c>
      <c r="BC335" s="163" t="s">
        <v>9247</v>
      </c>
      <c r="BD335" s="163" t="s">
        <v>301</v>
      </c>
      <c r="BE335" s="163" t="s">
        <v>266</v>
      </c>
      <c r="BF335" s="163">
        <v>5</v>
      </c>
      <c r="BG335" s="173">
        <v>0</v>
      </c>
      <c r="BH335" s="174">
        <v>4</v>
      </c>
      <c r="BI335" s="164"/>
      <c r="BJ335" s="174" t="s">
        <v>9247</v>
      </c>
      <c r="BK335" s="164"/>
      <c r="BL335" s="174" t="s">
        <v>9248</v>
      </c>
      <c r="BM335" s="157" t="s">
        <v>9247</v>
      </c>
      <c r="BN335" s="166" t="s">
        <v>9249</v>
      </c>
      <c r="BO335" s="157" t="s">
        <v>8663</v>
      </c>
      <c r="BP335" s="157" t="s">
        <v>8659</v>
      </c>
      <c r="BQ335" s="157" t="s">
        <v>9023</v>
      </c>
      <c r="BV335" s="160">
        <v>1</v>
      </c>
    </row>
    <row r="336" spans="53:74" x14ac:dyDescent="0.25">
      <c r="BA336" s="163" t="s">
        <v>139</v>
      </c>
      <c r="BB336" s="163" t="s">
        <v>702</v>
      </c>
      <c r="BC336" s="163" t="s">
        <v>9283</v>
      </c>
      <c r="BD336" s="163" t="s">
        <v>265</v>
      </c>
      <c r="BE336" s="163" t="s">
        <v>266</v>
      </c>
      <c r="BF336" s="163">
        <v>1</v>
      </c>
      <c r="BG336" s="173">
        <v>4</v>
      </c>
      <c r="BH336" s="174">
        <v>0</v>
      </c>
      <c r="BI336" s="164" t="s">
        <v>9283</v>
      </c>
      <c r="BJ336" s="174"/>
      <c r="BK336" s="164" t="s">
        <v>9284</v>
      </c>
      <c r="BL336" s="174"/>
      <c r="BM336" s="157" t="s">
        <v>9283</v>
      </c>
      <c r="BN336" s="166" t="s">
        <v>8765</v>
      </c>
      <c r="BO336" s="157" t="s">
        <v>1987</v>
      </c>
      <c r="BP336" s="157" t="s">
        <v>9285</v>
      </c>
      <c r="BQ336" s="157" t="s">
        <v>8947</v>
      </c>
      <c r="BV336" s="160">
        <v>1</v>
      </c>
    </row>
    <row r="337" spans="53:74" x14ac:dyDescent="0.25">
      <c r="BA337" s="163" t="s">
        <v>139</v>
      </c>
      <c r="BB337" s="163" t="s">
        <v>703</v>
      </c>
      <c r="BC337" s="163" t="s">
        <v>9286</v>
      </c>
      <c r="BD337" s="163" t="s">
        <v>265</v>
      </c>
      <c r="BE337" s="163" t="s">
        <v>266</v>
      </c>
      <c r="BF337" s="163">
        <v>2</v>
      </c>
      <c r="BG337" s="173">
        <v>4</v>
      </c>
      <c r="BH337" s="174">
        <v>0</v>
      </c>
      <c r="BI337" s="164" t="s">
        <v>9286</v>
      </c>
      <c r="BJ337" s="174"/>
      <c r="BK337" s="164" t="s">
        <v>9287</v>
      </c>
      <c r="BL337" s="174"/>
      <c r="BM337" s="157" t="s">
        <v>9286</v>
      </c>
      <c r="BN337" s="166" t="s">
        <v>9288</v>
      </c>
      <c r="BO337" s="157" t="s">
        <v>9289</v>
      </c>
      <c r="BP337" s="157" t="s">
        <v>9290</v>
      </c>
      <c r="BQ337" s="157" t="s">
        <v>9285</v>
      </c>
      <c r="BV337" s="160">
        <v>1</v>
      </c>
    </row>
    <row r="338" spans="53:74" x14ac:dyDescent="0.25">
      <c r="BA338" s="163" t="s">
        <v>139</v>
      </c>
      <c r="BB338" s="163" t="s">
        <v>704</v>
      </c>
      <c r="BC338" s="163" t="s">
        <v>8778</v>
      </c>
      <c r="BD338" s="163" t="s">
        <v>265</v>
      </c>
      <c r="BE338" s="163" t="s">
        <v>266</v>
      </c>
      <c r="BF338" s="163">
        <v>3</v>
      </c>
      <c r="BG338" s="173">
        <v>4</v>
      </c>
      <c r="BH338" s="174">
        <v>0</v>
      </c>
      <c r="BI338" s="164" t="s">
        <v>8778</v>
      </c>
      <c r="BJ338" s="174"/>
      <c r="BK338" s="164" t="s">
        <v>9198</v>
      </c>
      <c r="BL338" s="174"/>
      <c r="BM338" s="157" t="s">
        <v>8778</v>
      </c>
      <c r="BN338" s="166" t="s">
        <v>9291</v>
      </c>
      <c r="BO338" s="157" t="s">
        <v>9292</v>
      </c>
      <c r="BP338" s="157" t="s">
        <v>9293</v>
      </c>
      <c r="BQ338" s="157" t="s">
        <v>8785</v>
      </c>
      <c r="BV338" s="160">
        <v>1</v>
      </c>
    </row>
    <row r="339" spans="53:74" x14ac:dyDescent="0.25">
      <c r="BA339" s="163" t="s">
        <v>139</v>
      </c>
      <c r="BB339" s="163" t="s">
        <v>705</v>
      </c>
      <c r="BC339" s="163" t="s">
        <v>8780</v>
      </c>
      <c r="BD339" s="163" t="s">
        <v>265</v>
      </c>
      <c r="BE339" s="163" t="s">
        <v>266</v>
      </c>
      <c r="BF339" s="163">
        <v>4</v>
      </c>
      <c r="BG339" s="173">
        <v>4</v>
      </c>
      <c r="BH339" s="174">
        <v>0</v>
      </c>
      <c r="BI339" s="164" t="s">
        <v>8780</v>
      </c>
      <c r="BJ339" s="174"/>
      <c r="BK339" s="164" t="s">
        <v>8781</v>
      </c>
      <c r="BL339" s="174"/>
      <c r="BM339" s="157" t="s">
        <v>8780</v>
      </c>
      <c r="BN339" s="166" t="s">
        <v>8782</v>
      </c>
      <c r="BO339" s="157" t="s">
        <v>8783</v>
      </c>
      <c r="BP339" s="157" t="s">
        <v>8784</v>
      </c>
      <c r="BQ339" s="157" t="s">
        <v>8785</v>
      </c>
      <c r="BV339" s="160">
        <v>1</v>
      </c>
    </row>
    <row r="340" spans="53:74" x14ac:dyDescent="0.25">
      <c r="BA340" s="163" t="s">
        <v>139</v>
      </c>
      <c r="BB340" s="163" t="s">
        <v>706</v>
      </c>
      <c r="BC340" s="163" t="s">
        <v>8786</v>
      </c>
      <c r="BD340" s="163" t="s">
        <v>265</v>
      </c>
      <c r="BE340" s="163" t="s">
        <v>266</v>
      </c>
      <c r="BF340" s="163">
        <v>5</v>
      </c>
      <c r="BG340" s="173">
        <v>4</v>
      </c>
      <c r="BH340" s="174">
        <v>0</v>
      </c>
      <c r="BI340" s="164" t="s">
        <v>8786</v>
      </c>
      <c r="BJ340" s="174"/>
      <c r="BK340" s="164" t="s">
        <v>8787</v>
      </c>
      <c r="BL340" s="174"/>
      <c r="BM340" s="157" t="s">
        <v>8786</v>
      </c>
      <c r="BN340" s="166" t="s">
        <v>8782</v>
      </c>
      <c r="BO340" s="157" t="s">
        <v>8788</v>
      </c>
      <c r="BP340" s="157" t="s">
        <v>8789</v>
      </c>
      <c r="BQ340" s="157" t="s">
        <v>8790</v>
      </c>
      <c r="BV340" s="160">
        <v>1</v>
      </c>
    </row>
    <row r="341" spans="53:74" x14ac:dyDescent="0.25">
      <c r="BA341" s="163" t="s">
        <v>139</v>
      </c>
      <c r="BB341" s="163" t="s">
        <v>707</v>
      </c>
      <c r="BC341" s="163" t="s">
        <v>8791</v>
      </c>
      <c r="BD341" s="163" t="s">
        <v>301</v>
      </c>
      <c r="BE341" s="163" t="s">
        <v>266</v>
      </c>
      <c r="BF341" s="163">
        <v>1</v>
      </c>
      <c r="BG341" s="173">
        <v>0</v>
      </c>
      <c r="BH341" s="174">
        <v>4</v>
      </c>
      <c r="BI341" s="164"/>
      <c r="BJ341" s="174" t="s">
        <v>8791</v>
      </c>
      <c r="BK341" s="164"/>
      <c r="BL341" s="174" t="s">
        <v>8792</v>
      </c>
      <c r="BM341" s="157" t="s">
        <v>8791</v>
      </c>
      <c r="BN341" s="166" t="s">
        <v>8793</v>
      </c>
      <c r="BO341" s="157" t="s">
        <v>8794</v>
      </c>
      <c r="BP341" s="157" t="s">
        <v>8796</v>
      </c>
      <c r="BQ341" s="157" t="s">
        <v>8795</v>
      </c>
      <c r="BV341" s="160">
        <v>1</v>
      </c>
    </row>
    <row r="342" spans="53:74" x14ac:dyDescent="0.25">
      <c r="BA342" s="163" t="s">
        <v>139</v>
      </c>
      <c r="BB342" s="163" t="s">
        <v>708</v>
      </c>
      <c r="BC342" s="163" t="s">
        <v>9294</v>
      </c>
      <c r="BD342" s="163" t="s">
        <v>301</v>
      </c>
      <c r="BE342" s="163" t="s">
        <v>266</v>
      </c>
      <c r="BF342" s="163">
        <v>2</v>
      </c>
      <c r="BG342" s="173">
        <v>0</v>
      </c>
      <c r="BH342" s="174">
        <v>4</v>
      </c>
      <c r="BI342" s="164"/>
      <c r="BJ342" s="174" t="s">
        <v>9294</v>
      </c>
      <c r="BK342" s="164"/>
      <c r="BL342" s="174" t="s">
        <v>9295</v>
      </c>
      <c r="BM342" s="157" t="s">
        <v>9294</v>
      </c>
      <c r="BN342" s="166" t="s">
        <v>8799</v>
      </c>
      <c r="BO342" s="157" t="s">
        <v>8794</v>
      </c>
      <c r="BP342" s="157" t="s">
        <v>8966</v>
      </c>
      <c r="BQ342" s="157" t="s">
        <v>9202</v>
      </c>
      <c r="BV342" s="160">
        <v>1</v>
      </c>
    </row>
    <row r="343" spans="53:74" x14ac:dyDescent="0.25">
      <c r="BA343" s="163" t="s">
        <v>139</v>
      </c>
      <c r="BB343" s="163" t="s">
        <v>709</v>
      </c>
      <c r="BC343" s="163" t="s">
        <v>8802</v>
      </c>
      <c r="BD343" s="163" t="s">
        <v>301</v>
      </c>
      <c r="BE343" s="163" t="s">
        <v>266</v>
      </c>
      <c r="BF343" s="163">
        <v>3</v>
      </c>
      <c r="BG343" s="173">
        <v>0</v>
      </c>
      <c r="BH343" s="174">
        <v>4</v>
      </c>
      <c r="BI343" s="164"/>
      <c r="BJ343" s="174" t="s">
        <v>8802</v>
      </c>
      <c r="BK343" s="164"/>
      <c r="BL343" s="174" t="s">
        <v>8803</v>
      </c>
      <c r="BM343" s="157" t="s">
        <v>8802</v>
      </c>
      <c r="BN343" s="166" t="s">
        <v>9296</v>
      </c>
      <c r="BO343" s="157" t="s">
        <v>2005</v>
      </c>
      <c r="BP343" s="157" t="s">
        <v>8806</v>
      </c>
      <c r="BQ343" s="157" t="s">
        <v>9297</v>
      </c>
      <c r="BV343" s="160">
        <v>1</v>
      </c>
    </row>
    <row r="344" spans="53:74" x14ac:dyDescent="0.25">
      <c r="BA344" s="163" t="s">
        <v>139</v>
      </c>
      <c r="BB344" s="163" t="s">
        <v>710</v>
      </c>
      <c r="BC344" s="163" t="s">
        <v>8806</v>
      </c>
      <c r="BD344" s="163" t="s">
        <v>301</v>
      </c>
      <c r="BE344" s="163" t="s">
        <v>266</v>
      </c>
      <c r="BF344" s="163">
        <v>4</v>
      </c>
      <c r="BG344" s="173">
        <v>0</v>
      </c>
      <c r="BH344" s="174">
        <v>4</v>
      </c>
      <c r="BI344" s="164"/>
      <c r="BJ344" s="174" t="s">
        <v>8806</v>
      </c>
      <c r="BK344" s="164"/>
      <c r="BL344" s="174" t="s">
        <v>8807</v>
      </c>
      <c r="BM344" s="157" t="s">
        <v>8806</v>
      </c>
      <c r="BN344" s="166" t="s">
        <v>9298</v>
      </c>
      <c r="BO344" s="157" t="s">
        <v>9282</v>
      </c>
      <c r="BP344" s="157" t="s">
        <v>8802</v>
      </c>
      <c r="BQ344" s="157" t="s">
        <v>8809</v>
      </c>
      <c r="BV344" s="160">
        <v>1</v>
      </c>
    </row>
    <row r="345" spans="53:74" x14ac:dyDescent="0.25">
      <c r="BA345" s="163" t="s">
        <v>139</v>
      </c>
      <c r="BB345" s="163" t="s">
        <v>711</v>
      </c>
      <c r="BC345" s="163" t="s">
        <v>9247</v>
      </c>
      <c r="BD345" s="163" t="s">
        <v>301</v>
      </c>
      <c r="BE345" s="163" t="s">
        <v>266</v>
      </c>
      <c r="BF345" s="163">
        <v>5</v>
      </c>
      <c r="BG345" s="173">
        <v>0</v>
      </c>
      <c r="BH345" s="174">
        <v>4</v>
      </c>
      <c r="BI345" s="164"/>
      <c r="BJ345" s="174" t="s">
        <v>9247</v>
      </c>
      <c r="BK345" s="164"/>
      <c r="BL345" s="174" t="s">
        <v>9248</v>
      </c>
      <c r="BM345" s="157" t="s">
        <v>9247</v>
      </c>
      <c r="BN345" s="166" t="s">
        <v>9249</v>
      </c>
      <c r="BO345" s="157" t="s">
        <v>8663</v>
      </c>
      <c r="BP345" s="157" t="s">
        <v>8659</v>
      </c>
      <c r="BQ345" s="157" t="s">
        <v>9023</v>
      </c>
      <c r="BV345" s="160">
        <v>1</v>
      </c>
    </row>
    <row r="346" spans="53:74" x14ac:dyDescent="0.25">
      <c r="BA346" s="163" t="s">
        <v>140</v>
      </c>
      <c r="BB346" s="163" t="s">
        <v>712</v>
      </c>
      <c r="BC346" s="163" t="s">
        <v>9299</v>
      </c>
      <c r="BD346" s="163" t="s">
        <v>265</v>
      </c>
      <c r="BE346" s="163" t="s">
        <v>266</v>
      </c>
      <c r="BF346" s="163">
        <v>1</v>
      </c>
      <c r="BG346" s="173">
        <v>4</v>
      </c>
      <c r="BH346" s="174">
        <v>0</v>
      </c>
      <c r="BI346" s="164" t="s">
        <v>9299</v>
      </c>
      <c r="BJ346" s="174"/>
      <c r="BK346" s="164" t="s">
        <v>9300</v>
      </c>
      <c r="BL346" s="174"/>
      <c r="BM346" s="157" t="s">
        <v>9299</v>
      </c>
      <c r="BN346" s="166" t="s">
        <v>9106</v>
      </c>
      <c r="BO346" s="157" t="s">
        <v>9301</v>
      </c>
      <c r="BP346" s="157" t="s">
        <v>9302</v>
      </c>
      <c r="BQ346" s="157" t="s">
        <v>9303</v>
      </c>
      <c r="BV346" s="160">
        <v>1</v>
      </c>
    </row>
    <row r="347" spans="53:74" x14ac:dyDescent="0.25">
      <c r="BA347" s="163" t="s">
        <v>140</v>
      </c>
      <c r="BB347" s="163" t="s">
        <v>713</v>
      </c>
      <c r="BC347" s="163" t="s">
        <v>9304</v>
      </c>
      <c r="BD347" s="163" t="s">
        <v>265</v>
      </c>
      <c r="BE347" s="163" t="s">
        <v>266</v>
      </c>
      <c r="BF347" s="163">
        <v>2</v>
      </c>
      <c r="BG347" s="173">
        <v>4</v>
      </c>
      <c r="BH347" s="174">
        <v>0</v>
      </c>
      <c r="BI347" s="164" t="s">
        <v>9304</v>
      </c>
      <c r="BJ347" s="174"/>
      <c r="BK347" s="164" t="s">
        <v>9305</v>
      </c>
      <c r="BL347" s="174"/>
      <c r="BM347" s="157" t="s">
        <v>9304</v>
      </c>
      <c r="BN347" s="166" t="s">
        <v>9306</v>
      </c>
      <c r="BO347" s="157" t="s">
        <v>9116</v>
      </c>
      <c r="BP347" s="157" t="s">
        <v>9307</v>
      </c>
      <c r="BQ347" s="157" t="s">
        <v>9303</v>
      </c>
      <c r="BV347" s="160">
        <v>1</v>
      </c>
    </row>
    <row r="348" spans="53:74" x14ac:dyDescent="0.25">
      <c r="BA348" s="163" t="s">
        <v>140</v>
      </c>
      <c r="BB348" s="163" t="s">
        <v>714</v>
      </c>
      <c r="BC348" s="163" t="s">
        <v>8821</v>
      </c>
      <c r="BD348" s="163" t="s">
        <v>265</v>
      </c>
      <c r="BE348" s="163" t="s">
        <v>266</v>
      </c>
      <c r="BF348" s="163">
        <v>3</v>
      </c>
      <c r="BG348" s="173">
        <v>4</v>
      </c>
      <c r="BH348" s="174">
        <v>0</v>
      </c>
      <c r="BI348" s="164" t="s">
        <v>8821</v>
      </c>
      <c r="BJ348" s="174"/>
      <c r="BK348" s="164" t="s">
        <v>8822</v>
      </c>
      <c r="BL348" s="174"/>
      <c r="BM348" s="157" t="s">
        <v>8821</v>
      </c>
      <c r="BN348" s="166" t="s">
        <v>9217</v>
      </c>
      <c r="BO348" s="157" t="s">
        <v>9116</v>
      </c>
      <c r="BP348" s="157" t="s">
        <v>8984</v>
      </c>
      <c r="BQ348" s="157" t="s">
        <v>8829</v>
      </c>
      <c r="BV348" s="160">
        <v>1</v>
      </c>
    </row>
    <row r="349" spans="53:74" x14ac:dyDescent="0.25">
      <c r="BA349" s="163" t="s">
        <v>140</v>
      </c>
      <c r="BB349" s="163" t="s">
        <v>715</v>
      </c>
      <c r="BC349" s="163" t="s">
        <v>8821</v>
      </c>
      <c r="BD349" s="163" t="s">
        <v>265</v>
      </c>
      <c r="BE349" s="163" t="s">
        <v>266</v>
      </c>
      <c r="BF349" s="163">
        <v>4</v>
      </c>
      <c r="BG349" s="173">
        <v>4</v>
      </c>
      <c r="BH349" s="174">
        <v>0</v>
      </c>
      <c r="BI349" s="164" t="s">
        <v>8821</v>
      </c>
      <c r="BJ349" s="174"/>
      <c r="BK349" s="164" t="s">
        <v>8822</v>
      </c>
      <c r="BL349" s="174"/>
      <c r="BM349" s="157" t="s">
        <v>8821</v>
      </c>
      <c r="BN349" s="166" t="s">
        <v>8826</v>
      </c>
      <c r="BO349" s="157" t="s">
        <v>8985</v>
      </c>
      <c r="BP349" s="157" t="s">
        <v>8986</v>
      </c>
      <c r="BQ349" s="157" t="s">
        <v>8987</v>
      </c>
      <c r="BV349" s="160">
        <v>1</v>
      </c>
    </row>
    <row r="350" spans="53:74" x14ac:dyDescent="0.25">
      <c r="BA350" s="163" t="s">
        <v>140</v>
      </c>
      <c r="BB350" s="163" t="s">
        <v>716</v>
      </c>
      <c r="BC350" s="163" t="s">
        <v>8830</v>
      </c>
      <c r="BD350" s="163" t="s">
        <v>265</v>
      </c>
      <c r="BE350" s="163" t="s">
        <v>266</v>
      </c>
      <c r="BF350" s="163">
        <v>5</v>
      </c>
      <c r="BG350" s="173">
        <v>4</v>
      </c>
      <c r="BH350" s="174">
        <v>0</v>
      </c>
      <c r="BI350" s="164" t="s">
        <v>8830</v>
      </c>
      <c r="BJ350" s="174"/>
      <c r="BK350" s="164" t="s">
        <v>8831</v>
      </c>
      <c r="BL350" s="174"/>
      <c r="BM350" s="157" t="s">
        <v>8830</v>
      </c>
      <c r="BN350" s="166" t="s">
        <v>8832</v>
      </c>
      <c r="BO350" s="157" t="s">
        <v>8833</v>
      </c>
      <c r="BP350" s="157" t="s">
        <v>8834</v>
      </c>
      <c r="BQ350" s="157" t="s">
        <v>8835</v>
      </c>
      <c r="BV350" s="160">
        <v>1</v>
      </c>
    </row>
    <row r="351" spans="53:74" x14ac:dyDescent="0.25">
      <c r="BA351" s="163" t="s">
        <v>140</v>
      </c>
      <c r="BB351" s="163" t="s">
        <v>717</v>
      </c>
      <c r="BC351" s="163" t="s">
        <v>8836</v>
      </c>
      <c r="BD351" s="163" t="s">
        <v>301</v>
      </c>
      <c r="BE351" s="163" t="s">
        <v>266</v>
      </c>
      <c r="BF351" s="163">
        <v>1</v>
      </c>
      <c r="BG351" s="173">
        <v>0</v>
      </c>
      <c r="BH351" s="174">
        <v>4</v>
      </c>
      <c r="BI351" s="164"/>
      <c r="BJ351" s="174" t="s">
        <v>8836</v>
      </c>
      <c r="BK351" s="164"/>
      <c r="BL351" s="174" t="s">
        <v>8837</v>
      </c>
      <c r="BM351" s="157" t="s">
        <v>8836</v>
      </c>
      <c r="BN351" s="166" t="s">
        <v>8838</v>
      </c>
      <c r="BO351" s="157" t="s">
        <v>8839</v>
      </c>
      <c r="BP351" s="157" t="s">
        <v>8840</v>
      </c>
      <c r="BQ351" s="157" t="s">
        <v>8841</v>
      </c>
      <c r="BV351" s="160">
        <v>1</v>
      </c>
    </row>
    <row r="352" spans="53:74" x14ac:dyDescent="0.25">
      <c r="BA352" s="163" t="s">
        <v>140</v>
      </c>
      <c r="BB352" s="163" t="s">
        <v>718</v>
      </c>
      <c r="BC352" s="163" t="s">
        <v>8842</v>
      </c>
      <c r="BD352" s="163" t="s">
        <v>301</v>
      </c>
      <c r="BE352" s="163" t="s">
        <v>266</v>
      </c>
      <c r="BF352" s="163">
        <v>2</v>
      </c>
      <c r="BG352" s="173">
        <v>0</v>
      </c>
      <c r="BH352" s="174">
        <v>4</v>
      </c>
      <c r="BI352" s="164"/>
      <c r="BJ352" s="174" t="s">
        <v>8842</v>
      </c>
      <c r="BK352" s="164"/>
      <c r="BL352" s="174" t="s">
        <v>8843</v>
      </c>
      <c r="BM352" s="157" t="s">
        <v>8842</v>
      </c>
      <c r="BN352" s="166" t="s">
        <v>8844</v>
      </c>
      <c r="BO352" s="157" t="s">
        <v>8845</v>
      </c>
      <c r="BP352" s="157" t="s">
        <v>8846</v>
      </c>
      <c r="BQ352" s="157" t="s">
        <v>8847</v>
      </c>
      <c r="BV352" s="160">
        <v>1</v>
      </c>
    </row>
    <row r="353" spans="53:74" x14ac:dyDescent="0.25">
      <c r="BA353" s="163" t="s">
        <v>140</v>
      </c>
      <c r="BB353" s="163" t="s">
        <v>719</v>
      </c>
      <c r="BC353" s="163" t="s">
        <v>8848</v>
      </c>
      <c r="BD353" s="163" t="s">
        <v>301</v>
      </c>
      <c r="BE353" s="163" t="s">
        <v>266</v>
      </c>
      <c r="BF353" s="163">
        <v>3</v>
      </c>
      <c r="BG353" s="173">
        <v>0</v>
      </c>
      <c r="BH353" s="174">
        <v>4</v>
      </c>
      <c r="BI353" s="164"/>
      <c r="BJ353" s="174" t="s">
        <v>8848</v>
      </c>
      <c r="BK353" s="164"/>
      <c r="BL353" s="174" t="s">
        <v>8849</v>
      </c>
      <c r="BM353" s="157" t="s">
        <v>8848</v>
      </c>
      <c r="BN353" s="166" t="s">
        <v>8850</v>
      </c>
      <c r="BO353" s="157" t="s">
        <v>8851</v>
      </c>
      <c r="BP353" s="157" t="s">
        <v>8846</v>
      </c>
      <c r="BQ353" s="157" t="s">
        <v>8842</v>
      </c>
      <c r="BV353" s="160">
        <v>1</v>
      </c>
    </row>
    <row r="354" spans="53:74" x14ac:dyDescent="0.25">
      <c r="BA354" s="163" t="s">
        <v>140</v>
      </c>
      <c r="BB354" s="163" t="s">
        <v>720</v>
      </c>
      <c r="BC354" s="163" t="s">
        <v>8852</v>
      </c>
      <c r="BD354" s="163" t="s">
        <v>301</v>
      </c>
      <c r="BE354" s="163" t="s">
        <v>266</v>
      </c>
      <c r="BF354" s="163">
        <v>4</v>
      </c>
      <c r="BG354" s="173">
        <v>0</v>
      </c>
      <c r="BH354" s="174">
        <v>4</v>
      </c>
      <c r="BI354" s="164"/>
      <c r="BJ354" s="174" t="s">
        <v>8852</v>
      </c>
      <c r="BK354" s="164"/>
      <c r="BL354" s="174" t="s">
        <v>8853</v>
      </c>
      <c r="BM354" s="157" t="s">
        <v>8852</v>
      </c>
      <c r="BN354" s="166" t="s">
        <v>8659</v>
      </c>
      <c r="BO354" s="157" t="s">
        <v>9308</v>
      </c>
      <c r="BP354" s="157" t="s">
        <v>8716</v>
      </c>
      <c r="BQ354" s="157" t="s">
        <v>9219</v>
      </c>
      <c r="BV354" s="160">
        <v>1</v>
      </c>
    </row>
    <row r="355" spans="53:74" x14ac:dyDescent="0.25">
      <c r="BA355" s="163" t="s">
        <v>140</v>
      </c>
      <c r="BB355" s="163" t="s">
        <v>721</v>
      </c>
      <c r="BC355" s="163" t="s">
        <v>9247</v>
      </c>
      <c r="BD355" s="163" t="s">
        <v>301</v>
      </c>
      <c r="BE355" s="163" t="s">
        <v>266</v>
      </c>
      <c r="BF355" s="163">
        <v>5</v>
      </c>
      <c r="BG355" s="173">
        <v>0</v>
      </c>
      <c r="BH355" s="174">
        <v>4</v>
      </c>
      <c r="BI355" s="164"/>
      <c r="BJ355" s="174" t="s">
        <v>9247</v>
      </c>
      <c r="BK355" s="164"/>
      <c r="BL355" s="174" t="s">
        <v>9248</v>
      </c>
      <c r="BM355" s="157" t="s">
        <v>9247</v>
      </c>
      <c r="BN355" s="166" t="s">
        <v>9249</v>
      </c>
      <c r="BO355" s="157" t="s">
        <v>8663</v>
      </c>
      <c r="BP355" s="157" t="s">
        <v>8659</v>
      </c>
      <c r="BQ355" s="157" t="s">
        <v>9309</v>
      </c>
      <c r="BV355" s="160">
        <v>1</v>
      </c>
    </row>
    <row r="356" spans="53:74" x14ac:dyDescent="0.25">
      <c r="BA356" s="163" t="s">
        <v>141</v>
      </c>
      <c r="BB356" s="163" t="s">
        <v>722</v>
      </c>
      <c r="BC356" s="163" t="s">
        <v>9310</v>
      </c>
      <c r="BD356" s="163" t="s">
        <v>265</v>
      </c>
      <c r="BE356" s="163" t="s">
        <v>266</v>
      </c>
      <c r="BF356" s="163">
        <v>1</v>
      </c>
      <c r="BG356" s="173">
        <v>4</v>
      </c>
      <c r="BH356" s="174">
        <v>0</v>
      </c>
      <c r="BI356" s="164" t="s">
        <v>9310</v>
      </c>
      <c r="BJ356" s="174"/>
      <c r="BK356" s="164" t="s">
        <v>9311</v>
      </c>
      <c r="BL356" s="174"/>
      <c r="BM356" s="157" t="s">
        <v>9310</v>
      </c>
      <c r="BN356" s="166" t="s">
        <v>9312</v>
      </c>
      <c r="BO356" s="157" t="s">
        <v>9313</v>
      </c>
      <c r="BP356" s="157" t="s">
        <v>9314</v>
      </c>
      <c r="BQ356" s="157" t="s">
        <v>9315</v>
      </c>
      <c r="BV356" s="160">
        <v>1</v>
      </c>
    </row>
    <row r="357" spans="53:74" x14ac:dyDescent="0.25">
      <c r="BA357" s="163" t="s">
        <v>141</v>
      </c>
      <c r="BB357" s="163" t="s">
        <v>729</v>
      </c>
      <c r="BC357" s="163" t="s">
        <v>9316</v>
      </c>
      <c r="BD357" s="163" t="s">
        <v>265</v>
      </c>
      <c r="BE357" s="163" t="s">
        <v>266</v>
      </c>
      <c r="BF357" s="163">
        <v>2</v>
      </c>
      <c r="BG357" s="173">
        <v>4</v>
      </c>
      <c r="BH357" s="174">
        <v>0</v>
      </c>
      <c r="BI357" s="164" t="s">
        <v>9316</v>
      </c>
      <c r="BJ357" s="174"/>
      <c r="BK357" s="164" t="s">
        <v>9317</v>
      </c>
      <c r="BL357" s="174"/>
      <c r="BM357" s="157" t="s">
        <v>9316</v>
      </c>
      <c r="BN357" s="166" t="s">
        <v>8619</v>
      </c>
      <c r="BO357" s="157" t="s">
        <v>9318</v>
      </c>
      <c r="BP357" s="157" t="s">
        <v>9319</v>
      </c>
      <c r="BQ357" s="157" t="s">
        <v>9320</v>
      </c>
      <c r="BV357" s="160">
        <v>1</v>
      </c>
    </row>
    <row r="358" spans="53:74" x14ac:dyDescent="0.25">
      <c r="BA358" s="163" t="s">
        <v>141</v>
      </c>
      <c r="BB358" s="163" t="s">
        <v>736</v>
      </c>
      <c r="BC358" s="163" t="s">
        <v>8628</v>
      </c>
      <c r="BD358" s="163" t="s">
        <v>265</v>
      </c>
      <c r="BE358" s="163" t="s">
        <v>266</v>
      </c>
      <c r="BF358" s="163">
        <v>3</v>
      </c>
      <c r="BG358" s="173">
        <v>4</v>
      </c>
      <c r="BH358" s="174">
        <v>0</v>
      </c>
      <c r="BI358" s="164" t="s">
        <v>8628</v>
      </c>
      <c r="BJ358" s="174"/>
      <c r="BK358" s="164" t="s">
        <v>9321</v>
      </c>
      <c r="BL358" s="174"/>
      <c r="BM358" s="157" t="s">
        <v>8628</v>
      </c>
      <c r="BN358" s="166" t="s">
        <v>8625</v>
      </c>
      <c r="BO358" s="157" t="s">
        <v>9322</v>
      </c>
      <c r="BP358" s="157" t="s">
        <v>9323</v>
      </c>
      <c r="BQ358" s="157" t="s">
        <v>9324</v>
      </c>
      <c r="BV358" s="160">
        <v>1</v>
      </c>
    </row>
    <row r="359" spans="53:74" x14ac:dyDescent="0.25">
      <c r="BA359" s="163" t="s">
        <v>141</v>
      </c>
      <c r="BB359" s="163" t="s">
        <v>741</v>
      </c>
      <c r="BC359" s="163" t="s">
        <v>8870</v>
      </c>
      <c r="BD359" s="163" t="s">
        <v>265</v>
      </c>
      <c r="BE359" s="163" t="s">
        <v>266</v>
      </c>
      <c r="BF359" s="163">
        <v>4</v>
      </c>
      <c r="BG359" s="173">
        <v>4</v>
      </c>
      <c r="BH359" s="174">
        <v>0</v>
      </c>
      <c r="BI359" s="164" t="s">
        <v>8870</v>
      </c>
      <c r="BJ359" s="174"/>
      <c r="BK359" s="164" t="s">
        <v>8871</v>
      </c>
      <c r="BL359" s="174"/>
      <c r="BM359" s="157" t="s">
        <v>8870</v>
      </c>
      <c r="BN359" s="166" t="s">
        <v>9235</v>
      </c>
      <c r="BO359" s="157" t="s">
        <v>8632</v>
      </c>
      <c r="BP359" s="157" t="s">
        <v>8629</v>
      </c>
      <c r="BQ359" s="157" t="s">
        <v>9236</v>
      </c>
      <c r="BV359" s="160">
        <v>1</v>
      </c>
    </row>
    <row r="360" spans="53:74" x14ac:dyDescent="0.25">
      <c r="BA360" s="163" t="s">
        <v>141</v>
      </c>
      <c r="BB360" s="163" t="s">
        <v>745</v>
      </c>
      <c r="BC360" s="163" t="s">
        <v>8638</v>
      </c>
      <c r="BD360" s="163" t="s">
        <v>265</v>
      </c>
      <c r="BE360" s="163" t="s">
        <v>266</v>
      </c>
      <c r="BF360" s="163">
        <v>5</v>
      </c>
      <c r="BG360" s="173">
        <v>4</v>
      </c>
      <c r="BH360" s="174">
        <v>0</v>
      </c>
      <c r="BI360" s="164" t="s">
        <v>8638</v>
      </c>
      <c r="BJ360" s="174"/>
      <c r="BK360" s="164" t="s">
        <v>8875</v>
      </c>
      <c r="BL360" s="174"/>
      <c r="BM360" s="157" t="s">
        <v>8638</v>
      </c>
      <c r="BN360" s="166" t="s">
        <v>8876</v>
      </c>
      <c r="BO360" s="157" t="s">
        <v>2069</v>
      </c>
      <c r="BP360" s="157" t="s">
        <v>8877</v>
      </c>
      <c r="BQ360" s="157" t="s">
        <v>8878</v>
      </c>
      <c r="BV360" s="160">
        <v>1</v>
      </c>
    </row>
    <row r="361" spans="53:74" x14ac:dyDescent="0.25">
      <c r="BA361" s="163" t="s">
        <v>141</v>
      </c>
      <c r="BB361" s="163" t="s">
        <v>751</v>
      </c>
      <c r="BC361" s="163" t="s">
        <v>9325</v>
      </c>
      <c r="BD361" s="163" t="s">
        <v>301</v>
      </c>
      <c r="BE361" s="163" t="s">
        <v>266</v>
      </c>
      <c r="BF361" s="163">
        <v>1</v>
      </c>
      <c r="BG361" s="173">
        <v>0</v>
      </c>
      <c r="BH361" s="174">
        <v>4</v>
      </c>
      <c r="BI361" s="164"/>
      <c r="BJ361" s="174" t="s">
        <v>9325</v>
      </c>
      <c r="BK361" s="164"/>
      <c r="BL361" s="174" t="s">
        <v>9326</v>
      </c>
      <c r="BM361" s="157" t="s">
        <v>9325</v>
      </c>
      <c r="BN361" s="166" t="s">
        <v>9327</v>
      </c>
      <c r="BO361" s="157" t="s">
        <v>9328</v>
      </c>
      <c r="BP361" s="157" t="s">
        <v>9329</v>
      </c>
      <c r="BQ361" s="157" t="s">
        <v>9330</v>
      </c>
      <c r="BV361" s="160">
        <v>1</v>
      </c>
    </row>
    <row r="362" spans="53:74" x14ac:dyDescent="0.25">
      <c r="BA362" s="163" t="s">
        <v>141</v>
      </c>
      <c r="BB362" s="163" t="s">
        <v>752</v>
      </c>
      <c r="BC362" s="163" t="s">
        <v>9331</v>
      </c>
      <c r="BD362" s="163" t="s">
        <v>301</v>
      </c>
      <c r="BE362" s="163" t="s">
        <v>266</v>
      </c>
      <c r="BF362" s="163">
        <v>2</v>
      </c>
      <c r="BG362" s="173">
        <v>0</v>
      </c>
      <c r="BH362" s="174">
        <v>4</v>
      </c>
      <c r="BI362" s="164"/>
      <c r="BJ362" s="174" t="s">
        <v>9331</v>
      </c>
      <c r="BK362" s="164"/>
      <c r="BL362" s="174" t="s">
        <v>9332</v>
      </c>
      <c r="BM362" s="157" t="s">
        <v>9331</v>
      </c>
      <c r="BN362" s="166" t="s">
        <v>8885</v>
      </c>
      <c r="BO362" s="157" t="s">
        <v>9333</v>
      </c>
      <c r="BP362" s="157" t="s">
        <v>8886</v>
      </c>
      <c r="BQ362" s="157" t="s">
        <v>9334</v>
      </c>
      <c r="BV362" s="160">
        <v>1</v>
      </c>
    </row>
    <row r="363" spans="53:74" x14ac:dyDescent="0.25">
      <c r="BA363" s="163" t="s">
        <v>141</v>
      </c>
      <c r="BB363" s="163" t="s">
        <v>757</v>
      </c>
      <c r="BC363" s="163" t="s">
        <v>8649</v>
      </c>
      <c r="BD363" s="163" t="s">
        <v>301</v>
      </c>
      <c r="BE363" s="163" t="s">
        <v>266</v>
      </c>
      <c r="BF363" s="163">
        <v>3</v>
      </c>
      <c r="BG363" s="173">
        <v>0</v>
      </c>
      <c r="BH363" s="174">
        <v>4</v>
      </c>
      <c r="BI363" s="164"/>
      <c r="BJ363" s="174" t="s">
        <v>8649</v>
      </c>
      <c r="BK363" s="164"/>
      <c r="BL363" s="174" t="s">
        <v>8650</v>
      </c>
      <c r="BM363" s="157" t="s">
        <v>8649</v>
      </c>
      <c r="BN363" s="166" t="s">
        <v>8651</v>
      </c>
      <c r="BO363" s="157" t="s">
        <v>8652</v>
      </c>
      <c r="BP363" s="157" t="s">
        <v>8653</v>
      </c>
      <c r="BQ363" s="157" t="s">
        <v>8654</v>
      </c>
      <c r="BV363" s="160">
        <v>1</v>
      </c>
    </row>
    <row r="364" spans="53:74" x14ac:dyDescent="0.25">
      <c r="BA364" s="163" t="s">
        <v>141</v>
      </c>
      <c r="BB364" s="163" t="s">
        <v>762</v>
      </c>
      <c r="BC364" s="163" t="s">
        <v>8655</v>
      </c>
      <c r="BD364" s="163" t="s">
        <v>301</v>
      </c>
      <c r="BE364" s="163" t="s">
        <v>266</v>
      </c>
      <c r="BF364" s="163">
        <v>4</v>
      </c>
      <c r="BG364" s="173">
        <v>0</v>
      </c>
      <c r="BH364" s="174">
        <v>4</v>
      </c>
      <c r="BI364" s="164"/>
      <c r="BJ364" s="174" t="s">
        <v>8655</v>
      </c>
      <c r="BK364" s="164"/>
      <c r="BL364" s="174" t="s">
        <v>8656</v>
      </c>
      <c r="BM364" s="157" t="s">
        <v>8655</v>
      </c>
      <c r="BN364" s="166" t="s">
        <v>8654</v>
      </c>
      <c r="BO364" s="157" t="s">
        <v>9335</v>
      </c>
      <c r="BP364" s="157" t="s">
        <v>9336</v>
      </c>
      <c r="BQ364" s="157" t="s">
        <v>8659</v>
      </c>
      <c r="BV364" s="160">
        <v>1</v>
      </c>
    </row>
    <row r="365" spans="53:74" x14ac:dyDescent="0.25">
      <c r="BA365" s="163" t="s">
        <v>141</v>
      </c>
      <c r="BB365" s="163" t="s">
        <v>767</v>
      </c>
      <c r="BC365" s="163" t="s">
        <v>9337</v>
      </c>
      <c r="BD365" s="163" t="s">
        <v>301</v>
      </c>
      <c r="BE365" s="163" t="s">
        <v>266</v>
      </c>
      <c r="BF365" s="163">
        <v>5</v>
      </c>
      <c r="BG365" s="173">
        <v>0</v>
      </c>
      <c r="BH365" s="174">
        <v>4</v>
      </c>
      <c r="BI365" s="164"/>
      <c r="BJ365" s="174" t="s">
        <v>9337</v>
      </c>
      <c r="BK365" s="164"/>
      <c r="BL365" s="174" t="s">
        <v>9338</v>
      </c>
      <c r="BM365" s="157" t="s">
        <v>9337</v>
      </c>
      <c r="BN365" s="166" t="s">
        <v>9339</v>
      </c>
      <c r="BO365" s="157" t="s">
        <v>8663</v>
      </c>
      <c r="BP365" s="157" t="s">
        <v>8659</v>
      </c>
      <c r="BQ365" s="157" t="s">
        <v>9023</v>
      </c>
      <c r="BV365" s="160">
        <v>1</v>
      </c>
    </row>
    <row r="366" spans="53:74" x14ac:dyDescent="0.25">
      <c r="BA366" s="163" t="s">
        <v>143</v>
      </c>
      <c r="BB366" s="163" t="s">
        <v>774</v>
      </c>
      <c r="BC366" s="163" t="s">
        <v>9340</v>
      </c>
      <c r="BD366" s="163" t="s">
        <v>265</v>
      </c>
      <c r="BE366" s="163" t="s">
        <v>266</v>
      </c>
      <c r="BF366" s="163">
        <v>1</v>
      </c>
      <c r="BG366" s="173">
        <v>4</v>
      </c>
      <c r="BH366" s="174">
        <v>0</v>
      </c>
      <c r="BI366" s="164" t="s">
        <v>9340</v>
      </c>
      <c r="BJ366" s="174"/>
      <c r="BK366" s="164" t="s">
        <v>9341</v>
      </c>
      <c r="BL366" s="174"/>
      <c r="BM366" s="157" t="s">
        <v>9340</v>
      </c>
      <c r="BN366" s="166" t="s">
        <v>9342</v>
      </c>
      <c r="BO366" s="157" t="s">
        <v>9343</v>
      </c>
      <c r="BP366" s="157" t="s">
        <v>9344</v>
      </c>
      <c r="BQ366" s="157" t="s">
        <v>9345</v>
      </c>
      <c r="BV366" s="160">
        <v>1</v>
      </c>
    </row>
    <row r="367" spans="53:74" x14ac:dyDescent="0.25">
      <c r="BA367" s="163" t="s">
        <v>143</v>
      </c>
      <c r="BB367" s="163" t="s">
        <v>775</v>
      </c>
      <c r="BC367" s="163" t="s">
        <v>9346</v>
      </c>
      <c r="BD367" s="163" t="s">
        <v>265</v>
      </c>
      <c r="BE367" s="163" t="s">
        <v>266</v>
      </c>
      <c r="BF367" s="163">
        <v>2</v>
      </c>
      <c r="BG367" s="173">
        <v>4</v>
      </c>
      <c r="BH367" s="174">
        <v>0</v>
      </c>
      <c r="BI367" s="164" t="s">
        <v>9346</v>
      </c>
      <c r="BJ367" s="174"/>
      <c r="BK367" s="164" t="s">
        <v>9347</v>
      </c>
      <c r="BL367" s="174"/>
      <c r="BM367" s="157" t="s">
        <v>9346</v>
      </c>
      <c r="BN367" s="166" t="s">
        <v>9348</v>
      </c>
      <c r="BO367" s="157" t="s">
        <v>8675</v>
      </c>
      <c r="BP367" s="157" t="s">
        <v>8682</v>
      </c>
      <c r="BQ367" s="157" t="s">
        <v>9349</v>
      </c>
      <c r="BV367" s="160">
        <v>1</v>
      </c>
    </row>
    <row r="368" spans="53:74" x14ac:dyDescent="0.25">
      <c r="BA368" s="163" t="s">
        <v>143</v>
      </c>
      <c r="BB368" s="163" t="s">
        <v>776</v>
      </c>
      <c r="BC368" s="163" t="s">
        <v>8678</v>
      </c>
      <c r="BD368" s="163" t="s">
        <v>265</v>
      </c>
      <c r="BE368" s="163" t="s">
        <v>266</v>
      </c>
      <c r="BF368" s="163">
        <v>3</v>
      </c>
      <c r="BG368" s="173">
        <v>4</v>
      </c>
      <c r="BH368" s="174">
        <v>0</v>
      </c>
      <c r="BI368" s="164" t="s">
        <v>8678</v>
      </c>
      <c r="BJ368" s="174"/>
      <c r="BK368" s="164" t="s">
        <v>8679</v>
      </c>
      <c r="BL368" s="174"/>
      <c r="BM368" s="157" t="s">
        <v>8678</v>
      </c>
      <c r="BN368" s="166" t="s">
        <v>8680</v>
      </c>
      <c r="BO368" s="157" t="s">
        <v>8681</v>
      </c>
      <c r="BP368" s="157" t="s">
        <v>8682</v>
      </c>
      <c r="BQ368" s="157" t="s">
        <v>8683</v>
      </c>
      <c r="BV368" s="160">
        <v>1</v>
      </c>
    </row>
    <row r="369" spans="53:74" x14ac:dyDescent="0.25">
      <c r="BA369" s="163" t="s">
        <v>143</v>
      </c>
      <c r="BB369" s="163" t="s">
        <v>777</v>
      </c>
      <c r="BC369" s="163" t="s">
        <v>8684</v>
      </c>
      <c r="BD369" s="163" t="s">
        <v>265</v>
      </c>
      <c r="BE369" s="163" t="s">
        <v>266</v>
      </c>
      <c r="BF369" s="163">
        <v>4</v>
      </c>
      <c r="BG369" s="173">
        <v>4</v>
      </c>
      <c r="BH369" s="174">
        <v>0</v>
      </c>
      <c r="BI369" s="164" t="s">
        <v>8684</v>
      </c>
      <c r="BJ369" s="174"/>
      <c r="BK369" s="164" t="s">
        <v>8685</v>
      </c>
      <c r="BL369" s="174"/>
      <c r="BM369" s="157" t="s">
        <v>8684</v>
      </c>
      <c r="BN369" s="166" t="s">
        <v>8686</v>
      </c>
      <c r="BO369" s="157" t="s">
        <v>8687</v>
      </c>
      <c r="BP369" s="157" t="s">
        <v>8688</v>
      </c>
      <c r="BQ369" s="157" t="s">
        <v>8689</v>
      </c>
      <c r="BV369" s="160">
        <v>1</v>
      </c>
    </row>
    <row r="370" spans="53:74" x14ac:dyDescent="0.25">
      <c r="BA370" s="163" t="s">
        <v>143</v>
      </c>
      <c r="BB370" s="163" t="s">
        <v>778</v>
      </c>
      <c r="BC370" s="163" t="s">
        <v>8690</v>
      </c>
      <c r="BD370" s="163" t="s">
        <v>265</v>
      </c>
      <c r="BE370" s="163" t="s">
        <v>266</v>
      </c>
      <c r="BF370" s="163">
        <v>5</v>
      </c>
      <c r="BG370" s="173">
        <v>4</v>
      </c>
      <c r="BH370" s="174">
        <v>0</v>
      </c>
      <c r="BI370" s="164" t="s">
        <v>8690</v>
      </c>
      <c r="BJ370" s="174"/>
      <c r="BK370" s="164" t="s">
        <v>8691</v>
      </c>
      <c r="BL370" s="174"/>
      <c r="BM370" s="157" t="s">
        <v>8690</v>
      </c>
      <c r="BN370" s="166" t="s">
        <v>8692</v>
      </c>
      <c r="BO370" s="157" t="s">
        <v>8693</v>
      </c>
      <c r="BP370" s="157" t="s">
        <v>8694</v>
      </c>
      <c r="BQ370" s="157" t="s">
        <v>8695</v>
      </c>
      <c r="BV370" s="160">
        <v>1</v>
      </c>
    </row>
    <row r="371" spans="53:74" x14ac:dyDescent="0.25">
      <c r="BA371" s="163" t="s">
        <v>143</v>
      </c>
      <c r="BB371" s="163" t="s">
        <v>779</v>
      </c>
      <c r="BC371" s="163" t="s">
        <v>9350</v>
      </c>
      <c r="BD371" s="163" t="s">
        <v>301</v>
      </c>
      <c r="BE371" s="163" t="s">
        <v>266</v>
      </c>
      <c r="BF371" s="163">
        <v>1</v>
      </c>
      <c r="BG371" s="173">
        <v>0</v>
      </c>
      <c r="BH371" s="174">
        <v>4</v>
      </c>
      <c r="BI371" s="164"/>
      <c r="BJ371" s="174" t="s">
        <v>9350</v>
      </c>
      <c r="BK371" s="164"/>
      <c r="BL371" s="174" t="s">
        <v>9351</v>
      </c>
      <c r="BM371" s="157" t="s">
        <v>9350</v>
      </c>
      <c r="BN371" s="166" t="s">
        <v>9352</v>
      </c>
      <c r="BO371" s="157" t="s">
        <v>9046</v>
      </c>
      <c r="BP371" s="157" t="s">
        <v>9353</v>
      </c>
      <c r="BQ371" s="157" t="s">
        <v>9354</v>
      </c>
      <c r="BV371" s="160">
        <v>1</v>
      </c>
    </row>
    <row r="372" spans="53:74" x14ac:dyDescent="0.25">
      <c r="BA372" s="163" t="s">
        <v>143</v>
      </c>
      <c r="BB372" s="163" t="s">
        <v>780</v>
      </c>
      <c r="BC372" s="163" t="s">
        <v>9350</v>
      </c>
      <c r="BD372" s="163" t="s">
        <v>301</v>
      </c>
      <c r="BE372" s="163" t="s">
        <v>266</v>
      </c>
      <c r="BF372" s="163">
        <v>2</v>
      </c>
      <c r="BG372" s="173">
        <v>0</v>
      </c>
      <c r="BH372" s="174">
        <v>4</v>
      </c>
      <c r="BI372" s="164"/>
      <c r="BJ372" s="174" t="s">
        <v>9350</v>
      </c>
      <c r="BK372" s="164"/>
      <c r="BL372" s="174" t="s">
        <v>9351</v>
      </c>
      <c r="BM372" s="157" t="s">
        <v>9350</v>
      </c>
      <c r="BN372" s="166" t="s">
        <v>8908</v>
      </c>
      <c r="BO372" s="157" t="s">
        <v>8922</v>
      </c>
      <c r="BP372" s="157" t="s">
        <v>8923</v>
      </c>
      <c r="BQ372" s="157" t="s">
        <v>9050</v>
      </c>
      <c r="BV372" s="160">
        <v>1</v>
      </c>
    </row>
    <row r="373" spans="53:74" x14ac:dyDescent="0.25">
      <c r="BA373" s="163" t="s">
        <v>143</v>
      </c>
      <c r="BB373" s="163" t="s">
        <v>781</v>
      </c>
      <c r="BC373" s="163" t="s">
        <v>8707</v>
      </c>
      <c r="BD373" s="163" t="s">
        <v>301</v>
      </c>
      <c r="BE373" s="163" t="s">
        <v>266</v>
      </c>
      <c r="BF373" s="163">
        <v>3</v>
      </c>
      <c r="BG373" s="173">
        <v>0</v>
      </c>
      <c r="BH373" s="174">
        <v>4</v>
      </c>
      <c r="BI373" s="164"/>
      <c r="BJ373" s="174" t="s">
        <v>8707</v>
      </c>
      <c r="BK373" s="164"/>
      <c r="BL373" s="174" t="s">
        <v>8708</v>
      </c>
      <c r="BM373" s="157" t="s">
        <v>8707</v>
      </c>
      <c r="BN373" s="166" t="s">
        <v>8924</v>
      </c>
      <c r="BO373" s="157" t="s">
        <v>8710</v>
      </c>
      <c r="BP373" s="157" t="s">
        <v>8925</v>
      </c>
      <c r="BQ373" s="157" t="s">
        <v>8926</v>
      </c>
      <c r="BV373" s="160">
        <v>1</v>
      </c>
    </row>
    <row r="374" spans="53:74" x14ac:dyDescent="0.25">
      <c r="BA374" s="163" t="s">
        <v>143</v>
      </c>
      <c r="BB374" s="163" t="s">
        <v>782</v>
      </c>
      <c r="BC374" s="163" t="s">
        <v>9355</v>
      </c>
      <c r="BD374" s="163" t="s">
        <v>301</v>
      </c>
      <c r="BE374" s="163" t="s">
        <v>266</v>
      </c>
      <c r="BF374" s="163">
        <v>4</v>
      </c>
      <c r="BG374" s="173">
        <v>0</v>
      </c>
      <c r="BH374" s="174">
        <v>4</v>
      </c>
      <c r="BI374" s="164"/>
      <c r="BJ374" s="174" t="s">
        <v>9355</v>
      </c>
      <c r="BK374" s="164"/>
      <c r="BL374" s="174" t="s">
        <v>9356</v>
      </c>
      <c r="BM374" s="157" t="s">
        <v>9355</v>
      </c>
      <c r="BN374" s="166" t="s">
        <v>8715</v>
      </c>
      <c r="BO374" s="157" t="s">
        <v>8716</v>
      </c>
      <c r="BP374" s="157" t="s">
        <v>9357</v>
      </c>
      <c r="BQ374" s="157" t="s">
        <v>9358</v>
      </c>
      <c r="BV374" s="160">
        <v>1</v>
      </c>
    </row>
    <row r="375" spans="53:74" x14ac:dyDescent="0.25">
      <c r="BA375" s="163" t="s">
        <v>143</v>
      </c>
      <c r="BB375" s="163" t="s">
        <v>783</v>
      </c>
      <c r="BC375" s="163" t="s">
        <v>9337</v>
      </c>
      <c r="BD375" s="163" t="s">
        <v>301</v>
      </c>
      <c r="BE375" s="163" t="s">
        <v>266</v>
      </c>
      <c r="BF375" s="163">
        <v>5</v>
      </c>
      <c r="BG375" s="173">
        <v>0</v>
      </c>
      <c r="BH375" s="174">
        <v>4</v>
      </c>
      <c r="BI375" s="164"/>
      <c r="BJ375" s="174" t="s">
        <v>9337</v>
      </c>
      <c r="BK375" s="164"/>
      <c r="BL375" s="174" t="s">
        <v>9338</v>
      </c>
      <c r="BM375" s="157" t="s">
        <v>9337</v>
      </c>
      <c r="BN375" s="166" t="s">
        <v>9339</v>
      </c>
      <c r="BO375" s="157" t="s">
        <v>8663</v>
      </c>
      <c r="BP375" s="157" t="s">
        <v>8659</v>
      </c>
      <c r="BQ375" s="157" t="s">
        <v>9023</v>
      </c>
      <c r="BV375" s="160">
        <v>1</v>
      </c>
    </row>
    <row r="376" spans="53:74" x14ac:dyDescent="0.25">
      <c r="BA376" s="163" t="s">
        <v>144</v>
      </c>
      <c r="BB376" s="163" t="s">
        <v>784</v>
      </c>
      <c r="BC376" s="163" t="s">
        <v>9359</v>
      </c>
      <c r="BD376" s="163" t="s">
        <v>265</v>
      </c>
      <c r="BE376" s="163" t="s">
        <v>266</v>
      </c>
      <c r="BF376" s="163">
        <v>1</v>
      </c>
      <c r="BG376" s="173">
        <v>4</v>
      </c>
      <c r="BH376" s="174">
        <v>0</v>
      </c>
      <c r="BI376" s="164" t="s">
        <v>9359</v>
      </c>
      <c r="BJ376" s="174"/>
      <c r="BK376" s="164" t="s">
        <v>9360</v>
      </c>
      <c r="BL376" s="174"/>
      <c r="BM376" s="157" t="s">
        <v>9359</v>
      </c>
      <c r="BN376" s="166" t="s">
        <v>9361</v>
      </c>
      <c r="BO376" s="157" t="s">
        <v>9362</v>
      </c>
      <c r="BP376" s="157" t="s">
        <v>9363</v>
      </c>
      <c r="BQ376" s="157" t="s">
        <v>9364</v>
      </c>
      <c r="BV376" s="160">
        <v>1</v>
      </c>
    </row>
    <row r="377" spans="53:74" x14ac:dyDescent="0.25">
      <c r="BA377" s="163" t="s">
        <v>144</v>
      </c>
      <c r="BB377" s="163" t="s">
        <v>785</v>
      </c>
      <c r="BC377" s="163" t="s">
        <v>9365</v>
      </c>
      <c r="BD377" s="163" t="s">
        <v>265</v>
      </c>
      <c r="BE377" s="163" t="s">
        <v>266</v>
      </c>
      <c r="BF377" s="163">
        <v>2</v>
      </c>
      <c r="BG377" s="173">
        <v>4</v>
      </c>
      <c r="BH377" s="174">
        <v>0</v>
      </c>
      <c r="BI377" s="164" t="s">
        <v>9365</v>
      </c>
      <c r="BJ377" s="174"/>
      <c r="BK377" s="164" t="s">
        <v>9366</v>
      </c>
      <c r="BL377" s="174"/>
      <c r="BM377" s="157" t="s">
        <v>9365</v>
      </c>
      <c r="BN377" s="166" t="s">
        <v>9367</v>
      </c>
      <c r="BO377" s="157" t="s">
        <v>9362</v>
      </c>
      <c r="BP377" s="157" t="s">
        <v>9368</v>
      </c>
      <c r="BQ377" s="157" t="s">
        <v>9369</v>
      </c>
      <c r="BV377" s="160">
        <v>1</v>
      </c>
    </row>
    <row r="378" spans="53:74" x14ac:dyDescent="0.25">
      <c r="BA378" s="163" t="s">
        <v>144</v>
      </c>
      <c r="BB378" s="163" t="s">
        <v>786</v>
      </c>
      <c r="BC378" s="163" t="s">
        <v>8733</v>
      </c>
      <c r="BD378" s="163" t="s">
        <v>265</v>
      </c>
      <c r="BE378" s="163" t="s">
        <v>266</v>
      </c>
      <c r="BF378" s="163">
        <v>3</v>
      </c>
      <c r="BG378" s="173">
        <v>4</v>
      </c>
      <c r="BH378" s="174">
        <v>0</v>
      </c>
      <c r="BI378" s="164" t="s">
        <v>8733</v>
      </c>
      <c r="BJ378" s="174"/>
      <c r="BK378" s="164" t="s">
        <v>8942</v>
      </c>
      <c r="BL378" s="174"/>
      <c r="BM378" s="157" t="s">
        <v>8733</v>
      </c>
      <c r="BN378" s="166" t="s">
        <v>8731</v>
      </c>
      <c r="BO378" s="157" t="s">
        <v>8732</v>
      </c>
      <c r="BP378" s="157" t="s">
        <v>8734</v>
      </c>
      <c r="BQ378" s="157" t="s">
        <v>9067</v>
      </c>
      <c r="BV378" s="160">
        <v>1</v>
      </c>
    </row>
    <row r="379" spans="53:74" x14ac:dyDescent="0.25">
      <c r="BA379" s="163" t="s">
        <v>144</v>
      </c>
      <c r="BB379" s="163" t="s">
        <v>787</v>
      </c>
      <c r="BC379" s="163" t="s">
        <v>8735</v>
      </c>
      <c r="BD379" s="163" t="s">
        <v>265</v>
      </c>
      <c r="BE379" s="163" t="s">
        <v>266</v>
      </c>
      <c r="BF379" s="163">
        <v>4</v>
      </c>
      <c r="BG379" s="173">
        <v>4</v>
      </c>
      <c r="BH379" s="174">
        <v>0</v>
      </c>
      <c r="BI379" s="164" t="s">
        <v>8735</v>
      </c>
      <c r="BJ379" s="174"/>
      <c r="BK379" s="164" t="s">
        <v>8736</v>
      </c>
      <c r="BL379" s="174"/>
      <c r="BM379" s="157" t="s">
        <v>8735</v>
      </c>
      <c r="BN379" s="166" t="s">
        <v>8944</v>
      </c>
      <c r="BO379" s="157" t="s">
        <v>8732</v>
      </c>
      <c r="BP379" s="157" t="s">
        <v>8740</v>
      </c>
      <c r="BQ379" s="157" t="s">
        <v>8739</v>
      </c>
      <c r="BV379" s="160">
        <v>1</v>
      </c>
    </row>
    <row r="380" spans="53:74" x14ac:dyDescent="0.25">
      <c r="BA380" s="163" t="s">
        <v>144</v>
      </c>
      <c r="BB380" s="163" t="s">
        <v>788</v>
      </c>
      <c r="BC380" s="163" t="s">
        <v>8740</v>
      </c>
      <c r="BD380" s="163" t="s">
        <v>265</v>
      </c>
      <c r="BE380" s="163" t="s">
        <v>266</v>
      </c>
      <c r="BF380" s="163">
        <v>5</v>
      </c>
      <c r="BG380" s="173">
        <v>4</v>
      </c>
      <c r="BH380" s="174">
        <v>0</v>
      </c>
      <c r="BI380" s="164" t="s">
        <v>8740</v>
      </c>
      <c r="BJ380" s="174"/>
      <c r="BK380" s="164" t="s">
        <v>8741</v>
      </c>
      <c r="BL380" s="174"/>
      <c r="BM380" s="157" t="s">
        <v>8740</v>
      </c>
      <c r="BN380" s="166" t="s">
        <v>8742</v>
      </c>
      <c r="BO380" s="157" t="s">
        <v>9072</v>
      </c>
      <c r="BP380" s="157" t="s">
        <v>8735</v>
      </c>
      <c r="BQ380" s="157" t="s">
        <v>9073</v>
      </c>
      <c r="BV380" s="160">
        <v>1</v>
      </c>
    </row>
    <row r="381" spans="53:74" x14ac:dyDescent="0.25">
      <c r="BA381" s="163" t="s">
        <v>144</v>
      </c>
      <c r="BB381" s="163" t="s">
        <v>789</v>
      </c>
      <c r="BC381" s="163" t="s">
        <v>8745</v>
      </c>
      <c r="BD381" s="163" t="s">
        <v>301</v>
      </c>
      <c r="BE381" s="163" t="s">
        <v>266</v>
      </c>
      <c r="BF381" s="163">
        <v>1</v>
      </c>
      <c r="BG381" s="173">
        <v>0</v>
      </c>
      <c r="BH381" s="174">
        <v>4</v>
      </c>
      <c r="BI381" s="164"/>
      <c r="BJ381" s="174" t="s">
        <v>8745</v>
      </c>
      <c r="BK381" s="164"/>
      <c r="BL381" s="174" t="s">
        <v>8746</v>
      </c>
      <c r="BM381" s="157" t="s">
        <v>8745</v>
      </c>
      <c r="BN381" s="166" t="s">
        <v>8747</v>
      </c>
      <c r="BO381" s="157" t="s">
        <v>8748</v>
      </c>
      <c r="BP381" s="157" t="s">
        <v>8749</v>
      </c>
      <c r="BQ381" s="157" t="s">
        <v>8750</v>
      </c>
      <c r="BV381" s="160">
        <v>1</v>
      </c>
    </row>
    <row r="382" spans="53:74" x14ac:dyDescent="0.25">
      <c r="BA382" s="163" t="s">
        <v>144</v>
      </c>
      <c r="BB382" s="163" t="s">
        <v>790</v>
      </c>
      <c r="BC382" s="163" t="s">
        <v>8745</v>
      </c>
      <c r="BD382" s="163" t="s">
        <v>301</v>
      </c>
      <c r="BE382" s="163" t="s">
        <v>266</v>
      </c>
      <c r="BF382" s="163">
        <v>2</v>
      </c>
      <c r="BG382" s="173">
        <v>0</v>
      </c>
      <c r="BH382" s="174">
        <v>4</v>
      </c>
      <c r="BI382" s="164"/>
      <c r="BJ382" s="174" t="s">
        <v>8745</v>
      </c>
      <c r="BK382" s="164"/>
      <c r="BL382" s="174" t="s">
        <v>8746</v>
      </c>
      <c r="BM382" s="157" t="s">
        <v>8745</v>
      </c>
      <c r="BN382" s="166" t="s">
        <v>8751</v>
      </c>
      <c r="BO382" s="157" t="s">
        <v>8752</v>
      </c>
      <c r="BP382" s="157" t="s">
        <v>8753</v>
      </c>
      <c r="BQ382" s="157" t="s">
        <v>8750</v>
      </c>
      <c r="BV382" s="160">
        <v>1</v>
      </c>
    </row>
    <row r="383" spans="53:74" x14ac:dyDescent="0.25">
      <c r="BA383" s="163" t="s">
        <v>144</v>
      </c>
      <c r="BB383" s="163" t="s">
        <v>791</v>
      </c>
      <c r="BC383" s="163" t="s">
        <v>8754</v>
      </c>
      <c r="BD383" s="163" t="s">
        <v>301</v>
      </c>
      <c r="BE383" s="163" t="s">
        <v>266</v>
      </c>
      <c r="BF383" s="163">
        <v>3</v>
      </c>
      <c r="BG383" s="173">
        <v>0</v>
      </c>
      <c r="BH383" s="174">
        <v>4</v>
      </c>
      <c r="BI383" s="164"/>
      <c r="BJ383" s="174" t="s">
        <v>8754</v>
      </c>
      <c r="BK383" s="164"/>
      <c r="BL383" s="174" t="s">
        <v>8755</v>
      </c>
      <c r="BM383" s="157" t="s">
        <v>8754</v>
      </c>
      <c r="BN383" s="166" t="s">
        <v>8756</v>
      </c>
      <c r="BO383" s="157" t="s">
        <v>8757</v>
      </c>
      <c r="BP383" s="157" t="s">
        <v>8758</v>
      </c>
      <c r="BQ383" s="157" t="s">
        <v>8759</v>
      </c>
      <c r="BV383" s="160">
        <v>1</v>
      </c>
    </row>
    <row r="384" spans="53:74" x14ac:dyDescent="0.25">
      <c r="BA384" s="163" t="s">
        <v>144</v>
      </c>
      <c r="BB384" s="163" t="s">
        <v>792</v>
      </c>
      <c r="BC384" s="163" t="s">
        <v>9076</v>
      </c>
      <c r="BD384" s="163" t="s">
        <v>301</v>
      </c>
      <c r="BE384" s="163" t="s">
        <v>266</v>
      </c>
      <c r="BF384" s="163">
        <v>4</v>
      </c>
      <c r="BG384" s="173">
        <v>0</v>
      </c>
      <c r="BH384" s="174">
        <v>4</v>
      </c>
      <c r="BI384" s="164"/>
      <c r="BJ384" s="174" t="s">
        <v>9076</v>
      </c>
      <c r="BK384" s="164"/>
      <c r="BL384" s="174" t="s">
        <v>9187</v>
      </c>
      <c r="BM384" s="157" t="s">
        <v>9076</v>
      </c>
      <c r="BN384" s="166" t="s">
        <v>9370</v>
      </c>
      <c r="BO384" s="157" t="s">
        <v>9336</v>
      </c>
      <c r="BP384" s="157" t="s">
        <v>8759</v>
      </c>
      <c r="BQ384" s="157" t="s">
        <v>8659</v>
      </c>
      <c r="BV384" s="160">
        <v>1</v>
      </c>
    </row>
    <row r="385" spans="53:74" x14ac:dyDescent="0.25">
      <c r="BA385" s="163" t="s">
        <v>144</v>
      </c>
      <c r="BB385" s="163" t="s">
        <v>793</v>
      </c>
      <c r="BC385" s="163" t="s">
        <v>9337</v>
      </c>
      <c r="BD385" s="163" t="s">
        <v>301</v>
      </c>
      <c r="BE385" s="163" t="s">
        <v>266</v>
      </c>
      <c r="BF385" s="163">
        <v>5</v>
      </c>
      <c r="BG385" s="173">
        <v>0</v>
      </c>
      <c r="BH385" s="174">
        <v>4</v>
      </c>
      <c r="BI385" s="164"/>
      <c r="BJ385" s="174" t="s">
        <v>9337</v>
      </c>
      <c r="BK385" s="164"/>
      <c r="BL385" s="174" t="s">
        <v>9338</v>
      </c>
      <c r="BM385" s="157" t="s">
        <v>9337</v>
      </c>
      <c r="BN385" s="166" t="s">
        <v>9339</v>
      </c>
      <c r="BO385" s="157" t="s">
        <v>8663</v>
      </c>
      <c r="BP385" s="157" t="s">
        <v>8659</v>
      </c>
      <c r="BQ385" s="157" t="s">
        <v>9023</v>
      </c>
      <c r="BV385" s="160">
        <v>1</v>
      </c>
    </row>
    <row r="386" spans="53:74" x14ac:dyDescent="0.25">
      <c r="BA386" s="163" t="s">
        <v>145</v>
      </c>
      <c r="BB386" s="163" t="s">
        <v>794</v>
      </c>
      <c r="BC386" s="163" t="s">
        <v>9371</v>
      </c>
      <c r="BD386" s="163" t="s">
        <v>265</v>
      </c>
      <c r="BE386" s="163" t="s">
        <v>266</v>
      </c>
      <c r="BF386" s="163">
        <v>1</v>
      </c>
      <c r="BG386" s="173">
        <v>4</v>
      </c>
      <c r="BH386" s="174">
        <v>0</v>
      </c>
      <c r="BI386" s="164" t="s">
        <v>9371</v>
      </c>
      <c r="BJ386" s="174"/>
      <c r="BK386" s="164" t="s">
        <v>9372</v>
      </c>
      <c r="BL386" s="174"/>
      <c r="BM386" s="157" t="s">
        <v>9371</v>
      </c>
      <c r="BN386" s="166" t="s">
        <v>8765</v>
      </c>
      <c r="BO386" s="157" t="s">
        <v>9373</v>
      </c>
      <c r="BP386" s="157" t="s">
        <v>9374</v>
      </c>
      <c r="BQ386" s="157" t="s">
        <v>9375</v>
      </c>
      <c r="BV386" s="160">
        <v>1</v>
      </c>
    </row>
    <row r="387" spans="53:74" x14ac:dyDescent="0.25">
      <c r="BA387" s="163" t="s">
        <v>145</v>
      </c>
      <c r="BB387" s="163" t="s">
        <v>795</v>
      </c>
      <c r="BC387" s="163" t="s">
        <v>9376</v>
      </c>
      <c r="BD387" s="163" t="s">
        <v>265</v>
      </c>
      <c r="BE387" s="163" t="s">
        <v>266</v>
      </c>
      <c r="BF387" s="163">
        <v>2</v>
      </c>
      <c r="BG387" s="173">
        <v>4</v>
      </c>
      <c r="BH387" s="174">
        <v>0</v>
      </c>
      <c r="BI387" s="164" t="s">
        <v>9376</v>
      </c>
      <c r="BJ387" s="174"/>
      <c r="BK387" s="164" t="s">
        <v>9377</v>
      </c>
      <c r="BL387" s="174"/>
      <c r="BM387" s="157" t="s">
        <v>9376</v>
      </c>
      <c r="BN387" s="166" t="s">
        <v>9378</v>
      </c>
      <c r="BO387" s="157" t="s">
        <v>2010</v>
      </c>
      <c r="BP387" s="157" t="s">
        <v>9379</v>
      </c>
      <c r="BQ387" s="157" t="s">
        <v>9380</v>
      </c>
      <c r="BV387" s="160">
        <v>1</v>
      </c>
    </row>
    <row r="388" spans="53:74" x14ac:dyDescent="0.25">
      <c r="BA388" s="163" t="s">
        <v>145</v>
      </c>
      <c r="BB388" s="163" t="s">
        <v>796</v>
      </c>
      <c r="BC388" s="163" t="s">
        <v>8778</v>
      </c>
      <c r="BD388" s="163" t="s">
        <v>265</v>
      </c>
      <c r="BE388" s="163" t="s">
        <v>266</v>
      </c>
      <c r="BF388" s="163">
        <v>3</v>
      </c>
      <c r="BG388" s="173">
        <v>4</v>
      </c>
      <c r="BH388" s="174">
        <v>0</v>
      </c>
      <c r="BI388" s="164" t="s">
        <v>8778</v>
      </c>
      <c r="BJ388" s="174"/>
      <c r="BK388" s="164" t="s">
        <v>9198</v>
      </c>
      <c r="BL388" s="174"/>
      <c r="BM388" s="157" t="s">
        <v>8778</v>
      </c>
      <c r="BN388" s="166" t="s">
        <v>9378</v>
      </c>
      <c r="BO388" s="157" t="s">
        <v>9292</v>
      </c>
      <c r="BP388" s="157" t="s">
        <v>8785</v>
      </c>
      <c r="BQ388" s="157" t="s">
        <v>9381</v>
      </c>
      <c r="BV388" s="160">
        <v>1</v>
      </c>
    </row>
    <row r="389" spans="53:74" x14ac:dyDescent="0.25">
      <c r="BA389" s="163" t="s">
        <v>145</v>
      </c>
      <c r="BB389" s="163" t="s">
        <v>797</v>
      </c>
      <c r="BC389" s="163" t="s">
        <v>8780</v>
      </c>
      <c r="BD389" s="163" t="s">
        <v>265</v>
      </c>
      <c r="BE389" s="163" t="s">
        <v>266</v>
      </c>
      <c r="BF389" s="163">
        <v>4</v>
      </c>
      <c r="BG389" s="173">
        <v>4</v>
      </c>
      <c r="BH389" s="174">
        <v>0</v>
      </c>
      <c r="BI389" s="164" t="s">
        <v>8780</v>
      </c>
      <c r="BJ389" s="174"/>
      <c r="BK389" s="164" t="s">
        <v>8781</v>
      </c>
      <c r="BL389" s="174"/>
      <c r="BM389" s="157" t="s">
        <v>8780</v>
      </c>
      <c r="BN389" s="166" t="s">
        <v>8782</v>
      </c>
      <c r="BO389" s="157" t="s">
        <v>8783</v>
      </c>
      <c r="BP389" s="157" t="s">
        <v>8784</v>
      </c>
      <c r="BQ389" s="157" t="s">
        <v>8785</v>
      </c>
      <c r="BV389" s="160">
        <v>1</v>
      </c>
    </row>
    <row r="390" spans="53:74" x14ac:dyDescent="0.25">
      <c r="BA390" s="163" t="s">
        <v>145</v>
      </c>
      <c r="BB390" s="163" t="s">
        <v>798</v>
      </c>
      <c r="BC390" s="163" t="s">
        <v>9382</v>
      </c>
      <c r="BD390" s="163" t="s">
        <v>265</v>
      </c>
      <c r="BE390" s="163" t="s">
        <v>266</v>
      </c>
      <c r="BF390" s="163">
        <v>5</v>
      </c>
      <c r="BG390" s="173">
        <v>4</v>
      </c>
      <c r="BH390" s="174">
        <v>0</v>
      </c>
      <c r="BI390" s="164" t="s">
        <v>9382</v>
      </c>
      <c r="BJ390" s="174"/>
      <c r="BK390" s="164" t="s">
        <v>9383</v>
      </c>
      <c r="BL390" s="174"/>
      <c r="BM390" s="157" t="s">
        <v>9382</v>
      </c>
      <c r="BN390" s="166" t="s">
        <v>8782</v>
      </c>
      <c r="BO390" s="157" t="s">
        <v>9384</v>
      </c>
      <c r="BP390" s="157" t="s">
        <v>9385</v>
      </c>
      <c r="BQ390" s="157" t="s">
        <v>9386</v>
      </c>
      <c r="BV390" s="160">
        <v>1</v>
      </c>
    </row>
    <row r="391" spans="53:74" x14ac:dyDescent="0.25">
      <c r="BA391" s="163" t="s">
        <v>145</v>
      </c>
      <c r="BB391" s="163" t="s">
        <v>799</v>
      </c>
      <c r="BC391" s="163" t="s">
        <v>8791</v>
      </c>
      <c r="BD391" s="163" t="s">
        <v>301</v>
      </c>
      <c r="BE391" s="163" t="s">
        <v>266</v>
      </c>
      <c r="BF391" s="163">
        <v>1</v>
      </c>
      <c r="BG391" s="173">
        <v>0</v>
      </c>
      <c r="BH391" s="174">
        <v>4</v>
      </c>
      <c r="BI391" s="164"/>
      <c r="BJ391" s="174" t="s">
        <v>8791</v>
      </c>
      <c r="BK391" s="164"/>
      <c r="BL391" s="174" t="s">
        <v>8792</v>
      </c>
      <c r="BM391" s="157" t="s">
        <v>8791</v>
      </c>
      <c r="BN391" s="166" t="s">
        <v>8793</v>
      </c>
      <c r="BO391" s="157" t="s">
        <v>8794</v>
      </c>
      <c r="BP391" s="157" t="s">
        <v>8796</v>
      </c>
      <c r="BQ391" s="157" t="s">
        <v>8795</v>
      </c>
      <c r="BV391" s="160">
        <v>1</v>
      </c>
    </row>
    <row r="392" spans="53:74" x14ac:dyDescent="0.25">
      <c r="BA392" s="163" t="s">
        <v>145</v>
      </c>
      <c r="BB392" s="163" t="s">
        <v>800</v>
      </c>
      <c r="BC392" s="163" t="s">
        <v>9387</v>
      </c>
      <c r="BD392" s="163" t="s">
        <v>301</v>
      </c>
      <c r="BE392" s="163" t="s">
        <v>266</v>
      </c>
      <c r="BF392" s="163">
        <v>2</v>
      </c>
      <c r="BG392" s="173">
        <v>0</v>
      </c>
      <c r="BH392" s="174">
        <v>4</v>
      </c>
      <c r="BI392" s="164"/>
      <c r="BJ392" s="174" t="s">
        <v>9387</v>
      </c>
      <c r="BK392" s="164"/>
      <c r="BL392" s="174" t="s">
        <v>9388</v>
      </c>
      <c r="BM392" s="157" t="s">
        <v>9387</v>
      </c>
      <c r="BN392" s="166" t="s">
        <v>8799</v>
      </c>
      <c r="BO392" s="157" t="s">
        <v>8794</v>
      </c>
      <c r="BP392" s="157" t="s">
        <v>8966</v>
      </c>
      <c r="BQ392" s="157" t="s">
        <v>9202</v>
      </c>
      <c r="BV392" s="160">
        <v>1</v>
      </c>
    </row>
    <row r="393" spans="53:74" x14ac:dyDescent="0.25">
      <c r="BA393" s="163" t="s">
        <v>145</v>
      </c>
      <c r="BB393" s="163" t="s">
        <v>801</v>
      </c>
      <c r="BC393" s="163" t="s">
        <v>8802</v>
      </c>
      <c r="BD393" s="163" t="s">
        <v>301</v>
      </c>
      <c r="BE393" s="163" t="s">
        <v>266</v>
      </c>
      <c r="BF393" s="163">
        <v>3</v>
      </c>
      <c r="BG393" s="173">
        <v>0</v>
      </c>
      <c r="BH393" s="174">
        <v>4</v>
      </c>
      <c r="BI393" s="164"/>
      <c r="BJ393" s="174" t="s">
        <v>8802</v>
      </c>
      <c r="BK393" s="164"/>
      <c r="BL393" s="174" t="s">
        <v>8803</v>
      </c>
      <c r="BM393" s="157" t="s">
        <v>8802</v>
      </c>
      <c r="BN393" s="166" t="s">
        <v>9312</v>
      </c>
      <c r="BO393" s="157" t="s">
        <v>9313</v>
      </c>
      <c r="BP393" s="157" t="s">
        <v>9389</v>
      </c>
      <c r="BQ393" s="157" t="s">
        <v>9390</v>
      </c>
      <c r="BV393" s="160">
        <v>1</v>
      </c>
    </row>
    <row r="394" spans="53:74" x14ac:dyDescent="0.25">
      <c r="BA394" s="163" t="s">
        <v>145</v>
      </c>
      <c r="BB394" s="163" t="s">
        <v>802</v>
      </c>
      <c r="BC394" s="163" t="s">
        <v>8806</v>
      </c>
      <c r="BD394" s="163" t="s">
        <v>301</v>
      </c>
      <c r="BE394" s="163" t="s">
        <v>266</v>
      </c>
      <c r="BF394" s="163">
        <v>4</v>
      </c>
      <c r="BG394" s="173">
        <v>0</v>
      </c>
      <c r="BH394" s="174">
        <v>4</v>
      </c>
      <c r="BI394" s="164"/>
      <c r="BJ394" s="174" t="s">
        <v>8806</v>
      </c>
      <c r="BK394" s="164"/>
      <c r="BL394" s="174" t="s">
        <v>8807</v>
      </c>
      <c r="BM394" s="157" t="s">
        <v>8806</v>
      </c>
      <c r="BN394" s="166" t="s">
        <v>9391</v>
      </c>
      <c r="BO394" s="157" t="s">
        <v>9336</v>
      </c>
      <c r="BP394" s="157" t="s">
        <v>8802</v>
      </c>
      <c r="BQ394" s="157" t="s">
        <v>8809</v>
      </c>
      <c r="BV394" s="160">
        <v>1</v>
      </c>
    </row>
    <row r="395" spans="53:74" x14ac:dyDescent="0.25">
      <c r="BA395" s="163" t="s">
        <v>145</v>
      </c>
      <c r="BB395" s="163" t="s">
        <v>803</v>
      </c>
      <c r="BC395" s="163" t="s">
        <v>9337</v>
      </c>
      <c r="BD395" s="163" t="s">
        <v>301</v>
      </c>
      <c r="BE395" s="163" t="s">
        <v>266</v>
      </c>
      <c r="BF395" s="163">
        <v>5</v>
      </c>
      <c r="BG395" s="173">
        <v>0</v>
      </c>
      <c r="BH395" s="174">
        <v>4</v>
      </c>
      <c r="BI395" s="164"/>
      <c r="BJ395" s="174" t="s">
        <v>9337</v>
      </c>
      <c r="BK395" s="164"/>
      <c r="BL395" s="174" t="s">
        <v>9338</v>
      </c>
      <c r="BM395" s="157" t="s">
        <v>9337</v>
      </c>
      <c r="BN395" s="166" t="s">
        <v>9339</v>
      </c>
      <c r="BO395" s="157" t="s">
        <v>8663</v>
      </c>
      <c r="BP395" s="157" t="s">
        <v>8659</v>
      </c>
      <c r="BQ395" s="157" t="s">
        <v>9023</v>
      </c>
      <c r="BV395" s="160">
        <v>1</v>
      </c>
    </row>
    <row r="396" spans="53:74" x14ac:dyDescent="0.25">
      <c r="BA396" s="163" t="s">
        <v>146</v>
      </c>
      <c r="BB396" s="163" t="s">
        <v>804</v>
      </c>
      <c r="BC396" s="163" t="s">
        <v>9392</v>
      </c>
      <c r="BD396" s="163" t="s">
        <v>265</v>
      </c>
      <c r="BE396" s="163" t="s">
        <v>266</v>
      </c>
      <c r="BF396" s="163">
        <v>1</v>
      </c>
      <c r="BG396" s="173">
        <v>4</v>
      </c>
      <c r="BH396" s="174">
        <v>0</v>
      </c>
      <c r="BI396" s="164" t="s">
        <v>9392</v>
      </c>
      <c r="BJ396" s="174"/>
      <c r="BK396" s="164" t="s">
        <v>9393</v>
      </c>
      <c r="BL396" s="174"/>
      <c r="BM396" s="157" t="s">
        <v>9392</v>
      </c>
      <c r="BN396" s="166" t="s">
        <v>8812</v>
      </c>
      <c r="BO396" s="157" t="s">
        <v>9394</v>
      </c>
      <c r="BP396" s="157" t="s">
        <v>9395</v>
      </c>
      <c r="BQ396" s="157" t="s">
        <v>9396</v>
      </c>
      <c r="BV396" s="160">
        <v>1</v>
      </c>
    </row>
    <row r="397" spans="53:74" x14ac:dyDescent="0.25">
      <c r="BA397" s="163" t="s">
        <v>146</v>
      </c>
      <c r="BB397" s="163" t="s">
        <v>805</v>
      </c>
      <c r="BC397" s="163" t="s">
        <v>9397</v>
      </c>
      <c r="BD397" s="163" t="s">
        <v>265</v>
      </c>
      <c r="BE397" s="163" t="s">
        <v>266</v>
      </c>
      <c r="BF397" s="163">
        <v>2</v>
      </c>
      <c r="BG397" s="173">
        <v>4</v>
      </c>
      <c r="BH397" s="174">
        <v>0</v>
      </c>
      <c r="BI397" s="164" t="s">
        <v>9397</v>
      </c>
      <c r="BJ397" s="174"/>
      <c r="BK397" s="164" t="s">
        <v>9398</v>
      </c>
      <c r="BL397" s="174"/>
      <c r="BM397" s="157" t="s">
        <v>9397</v>
      </c>
      <c r="BN397" s="166" t="s">
        <v>9038</v>
      </c>
      <c r="BO397" s="157" t="s">
        <v>9399</v>
      </c>
      <c r="BP397" s="157" t="s">
        <v>9400</v>
      </c>
      <c r="BQ397" s="157" t="s">
        <v>9401</v>
      </c>
      <c r="BV397" s="160">
        <v>1</v>
      </c>
    </row>
    <row r="398" spans="53:74" x14ac:dyDescent="0.25">
      <c r="BA398" s="163" t="s">
        <v>146</v>
      </c>
      <c r="BB398" s="163" t="s">
        <v>806</v>
      </c>
      <c r="BC398" s="163" t="s">
        <v>8821</v>
      </c>
      <c r="BD398" s="163" t="s">
        <v>265</v>
      </c>
      <c r="BE398" s="163" t="s">
        <v>266</v>
      </c>
      <c r="BF398" s="163">
        <v>3</v>
      </c>
      <c r="BG398" s="173">
        <v>4</v>
      </c>
      <c r="BH398" s="174">
        <v>0</v>
      </c>
      <c r="BI398" s="164" t="s">
        <v>8821</v>
      </c>
      <c r="BJ398" s="174"/>
      <c r="BK398" s="164" t="s">
        <v>8822</v>
      </c>
      <c r="BL398" s="174"/>
      <c r="BM398" s="157" t="s">
        <v>8821</v>
      </c>
      <c r="BN398" s="166" t="s">
        <v>8823</v>
      </c>
      <c r="BO398" s="157" t="s">
        <v>9402</v>
      </c>
      <c r="BP398" s="157" t="s">
        <v>8984</v>
      </c>
      <c r="BQ398" s="157" t="s">
        <v>8829</v>
      </c>
      <c r="BV398" s="160">
        <v>1</v>
      </c>
    </row>
    <row r="399" spans="53:74" x14ac:dyDescent="0.25">
      <c r="BA399" s="163" t="s">
        <v>146</v>
      </c>
      <c r="BB399" s="163" t="s">
        <v>807</v>
      </c>
      <c r="BC399" s="163" t="s">
        <v>8821</v>
      </c>
      <c r="BD399" s="163" t="s">
        <v>265</v>
      </c>
      <c r="BE399" s="163" t="s">
        <v>266</v>
      </c>
      <c r="BF399" s="163">
        <v>4</v>
      </c>
      <c r="BG399" s="173">
        <v>4</v>
      </c>
      <c r="BH399" s="174">
        <v>0</v>
      </c>
      <c r="BI399" s="164" t="s">
        <v>8821</v>
      </c>
      <c r="BJ399" s="174"/>
      <c r="BK399" s="164" t="s">
        <v>8822</v>
      </c>
      <c r="BL399" s="174"/>
      <c r="BM399" s="157" t="s">
        <v>8821</v>
      </c>
      <c r="BN399" s="166" t="s">
        <v>8826</v>
      </c>
      <c r="BO399" s="157" t="s">
        <v>8827</v>
      </c>
      <c r="BP399" s="157" t="s">
        <v>8828</v>
      </c>
      <c r="BQ399" s="157" t="s">
        <v>8829</v>
      </c>
      <c r="BV399" s="160">
        <v>1</v>
      </c>
    </row>
    <row r="400" spans="53:74" x14ac:dyDescent="0.25">
      <c r="BA400" s="163" t="s">
        <v>146</v>
      </c>
      <c r="BB400" s="163" t="s">
        <v>808</v>
      </c>
      <c r="BC400" s="163" t="s">
        <v>8830</v>
      </c>
      <c r="BD400" s="163" t="s">
        <v>265</v>
      </c>
      <c r="BE400" s="163" t="s">
        <v>266</v>
      </c>
      <c r="BF400" s="163">
        <v>5</v>
      </c>
      <c r="BG400" s="173">
        <v>4</v>
      </c>
      <c r="BH400" s="174">
        <v>0</v>
      </c>
      <c r="BI400" s="164" t="s">
        <v>8830</v>
      </c>
      <c r="BJ400" s="174"/>
      <c r="BK400" s="164" t="s">
        <v>8831</v>
      </c>
      <c r="BL400" s="174"/>
      <c r="BM400" s="157" t="s">
        <v>8830</v>
      </c>
      <c r="BN400" s="166" t="s">
        <v>8832</v>
      </c>
      <c r="BO400" s="157" t="s">
        <v>8833</v>
      </c>
      <c r="BP400" s="157" t="s">
        <v>8834</v>
      </c>
      <c r="BQ400" s="157" t="s">
        <v>8835</v>
      </c>
      <c r="BV400" s="160">
        <v>1</v>
      </c>
    </row>
    <row r="401" spans="53:74" x14ac:dyDescent="0.25">
      <c r="BA401" s="163" t="s">
        <v>146</v>
      </c>
      <c r="BB401" s="163" t="s">
        <v>809</v>
      </c>
      <c r="BC401" s="163" t="s">
        <v>8836</v>
      </c>
      <c r="BD401" s="163" t="s">
        <v>301</v>
      </c>
      <c r="BE401" s="163" t="s">
        <v>266</v>
      </c>
      <c r="BF401" s="163">
        <v>1</v>
      </c>
      <c r="BG401" s="173">
        <v>0</v>
      </c>
      <c r="BH401" s="174">
        <v>4</v>
      </c>
      <c r="BI401" s="164"/>
      <c r="BJ401" s="174" t="s">
        <v>8836</v>
      </c>
      <c r="BK401" s="164"/>
      <c r="BL401" s="174" t="s">
        <v>8837</v>
      </c>
      <c r="BM401" s="157" t="s">
        <v>8836</v>
      </c>
      <c r="BN401" s="166" t="s">
        <v>8838</v>
      </c>
      <c r="BO401" s="157" t="s">
        <v>8839</v>
      </c>
      <c r="BP401" s="157" t="s">
        <v>8840</v>
      </c>
      <c r="BQ401" s="157" t="s">
        <v>8841</v>
      </c>
      <c r="BV401" s="160">
        <v>1</v>
      </c>
    </row>
    <row r="402" spans="53:74" x14ac:dyDescent="0.25">
      <c r="BA402" s="163" t="s">
        <v>146</v>
      </c>
      <c r="BB402" s="163" t="s">
        <v>810</v>
      </c>
      <c r="BC402" s="163" t="s">
        <v>8842</v>
      </c>
      <c r="BD402" s="163" t="s">
        <v>301</v>
      </c>
      <c r="BE402" s="163" t="s">
        <v>266</v>
      </c>
      <c r="BF402" s="163">
        <v>2</v>
      </c>
      <c r="BG402" s="173">
        <v>0</v>
      </c>
      <c r="BH402" s="174">
        <v>4</v>
      </c>
      <c r="BI402" s="164"/>
      <c r="BJ402" s="174" t="s">
        <v>8842</v>
      </c>
      <c r="BK402" s="164"/>
      <c r="BL402" s="174" t="s">
        <v>8843</v>
      </c>
      <c r="BM402" s="157" t="s">
        <v>8842</v>
      </c>
      <c r="BN402" s="166" t="s">
        <v>8844</v>
      </c>
      <c r="BO402" s="157" t="s">
        <v>8845</v>
      </c>
      <c r="BP402" s="157" t="s">
        <v>8846</v>
      </c>
      <c r="BQ402" s="157" t="s">
        <v>9403</v>
      </c>
      <c r="BV402" s="160">
        <v>1</v>
      </c>
    </row>
    <row r="403" spans="53:74" x14ac:dyDescent="0.25">
      <c r="BA403" s="163" t="s">
        <v>146</v>
      </c>
      <c r="BB403" s="163" t="s">
        <v>811</v>
      </c>
      <c r="BC403" s="163" t="s">
        <v>8848</v>
      </c>
      <c r="BD403" s="163" t="s">
        <v>301</v>
      </c>
      <c r="BE403" s="163" t="s">
        <v>266</v>
      </c>
      <c r="BF403" s="163">
        <v>3</v>
      </c>
      <c r="BG403" s="173">
        <v>0</v>
      </c>
      <c r="BH403" s="174">
        <v>4</v>
      </c>
      <c r="BI403" s="164"/>
      <c r="BJ403" s="174" t="s">
        <v>8848</v>
      </c>
      <c r="BK403" s="164"/>
      <c r="BL403" s="174" t="s">
        <v>8849</v>
      </c>
      <c r="BM403" s="157" t="s">
        <v>8848</v>
      </c>
      <c r="BN403" s="166" t="s">
        <v>8850</v>
      </c>
      <c r="BO403" s="157" t="s">
        <v>8851</v>
      </c>
      <c r="BP403" s="157" t="s">
        <v>8846</v>
      </c>
      <c r="BQ403" s="157" t="s">
        <v>8842</v>
      </c>
      <c r="BV403" s="160">
        <v>1</v>
      </c>
    </row>
    <row r="404" spans="53:74" x14ac:dyDescent="0.25">
      <c r="BA404" s="163" t="s">
        <v>146</v>
      </c>
      <c r="BB404" s="163" t="s">
        <v>812</v>
      </c>
      <c r="BC404" s="163" t="s">
        <v>8852</v>
      </c>
      <c r="BD404" s="163" t="s">
        <v>301</v>
      </c>
      <c r="BE404" s="163" t="s">
        <v>266</v>
      </c>
      <c r="BF404" s="163">
        <v>4</v>
      </c>
      <c r="BG404" s="173">
        <v>0</v>
      </c>
      <c r="BH404" s="174">
        <v>4</v>
      </c>
      <c r="BI404" s="164"/>
      <c r="BJ404" s="174" t="s">
        <v>8852</v>
      </c>
      <c r="BK404" s="164"/>
      <c r="BL404" s="174" t="s">
        <v>8853</v>
      </c>
      <c r="BM404" s="157" t="s">
        <v>8852</v>
      </c>
      <c r="BN404" s="166" t="s">
        <v>8659</v>
      </c>
      <c r="BO404" s="157" t="s">
        <v>9404</v>
      </c>
      <c r="BP404" s="157" t="s">
        <v>8716</v>
      </c>
      <c r="BQ404" s="157" t="s">
        <v>9219</v>
      </c>
      <c r="BV404" s="160">
        <v>1</v>
      </c>
    </row>
    <row r="405" spans="53:74" x14ac:dyDescent="0.25">
      <c r="BA405" s="163" t="s">
        <v>146</v>
      </c>
      <c r="BB405" s="163" t="s">
        <v>813</v>
      </c>
      <c r="BC405" s="163" t="s">
        <v>9337</v>
      </c>
      <c r="BD405" s="163" t="s">
        <v>301</v>
      </c>
      <c r="BE405" s="163" t="s">
        <v>266</v>
      </c>
      <c r="BF405" s="163">
        <v>5</v>
      </c>
      <c r="BG405" s="173">
        <v>0</v>
      </c>
      <c r="BH405" s="174">
        <v>4</v>
      </c>
      <c r="BI405" s="164"/>
      <c r="BJ405" s="174" t="s">
        <v>9337</v>
      </c>
      <c r="BK405" s="164"/>
      <c r="BL405" s="174" t="s">
        <v>9338</v>
      </c>
      <c r="BM405" s="157" t="s">
        <v>9337</v>
      </c>
      <c r="BN405" s="166" t="s">
        <v>9339</v>
      </c>
      <c r="BO405" s="157" t="s">
        <v>8663</v>
      </c>
      <c r="BP405" s="157" t="s">
        <v>8659</v>
      </c>
      <c r="BQ405" s="157" t="s">
        <v>9023</v>
      </c>
      <c r="BV405" s="160">
        <v>1</v>
      </c>
    </row>
    <row r="406" spans="53:74" x14ac:dyDescent="0.25">
      <c r="BA406" s="163" t="s">
        <v>147</v>
      </c>
      <c r="BB406" s="163" t="s">
        <v>814</v>
      </c>
      <c r="BC406" s="163" t="s">
        <v>9405</v>
      </c>
      <c r="BD406" s="163" t="s">
        <v>265</v>
      </c>
      <c r="BE406" s="163" t="s">
        <v>266</v>
      </c>
      <c r="BF406" s="163">
        <v>1</v>
      </c>
      <c r="BG406" s="173">
        <v>4</v>
      </c>
      <c r="BH406" s="174">
        <v>0</v>
      </c>
      <c r="BI406" s="164" t="s">
        <v>9405</v>
      </c>
      <c r="BJ406" s="174"/>
      <c r="BK406" s="164" t="s">
        <v>9406</v>
      </c>
      <c r="BL406" s="174"/>
      <c r="BM406" s="157" t="s">
        <v>9405</v>
      </c>
      <c r="BN406" s="166" t="s">
        <v>9223</v>
      </c>
      <c r="BO406" s="157" t="s">
        <v>9407</v>
      </c>
      <c r="BP406" s="157" t="s">
        <v>9408</v>
      </c>
      <c r="BQ406" s="157" t="s">
        <v>9409</v>
      </c>
      <c r="BV406" s="160">
        <v>1</v>
      </c>
    </row>
    <row r="407" spans="53:74" x14ac:dyDescent="0.25">
      <c r="BA407" s="163" t="s">
        <v>147</v>
      </c>
      <c r="BB407" s="163" t="s">
        <v>818</v>
      </c>
      <c r="BC407" s="163" t="s">
        <v>9410</v>
      </c>
      <c r="BD407" s="163" t="s">
        <v>265</v>
      </c>
      <c r="BE407" s="163" t="s">
        <v>266</v>
      </c>
      <c r="BF407" s="163">
        <v>2</v>
      </c>
      <c r="BG407" s="173">
        <v>4</v>
      </c>
      <c r="BH407" s="174">
        <v>0</v>
      </c>
      <c r="BI407" s="164" t="s">
        <v>9410</v>
      </c>
      <c r="BJ407" s="174"/>
      <c r="BK407" s="164" t="s">
        <v>9411</v>
      </c>
      <c r="BL407" s="174"/>
      <c r="BM407" s="157" t="s">
        <v>9410</v>
      </c>
      <c r="BN407" s="166" t="s">
        <v>9412</v>
      </c>
      <c r="BO407" s="157" t="s">
        <v>9413</v>
      </c>
      <c r="BP407" s="157" t="s">
        <v>9414</v>
      </c>
      <c r="BQ407" s="157" t="s">
        <v>9415</v>
      </c>
      <c r="BV407" s="160">
        <v>1</v>
      </c>
    </row>
    <row r="408" spans="53:74" x14ac:dyDescent="0.25">
      <c r="BA408" s="163" t="s">
        <v>147</v>
      </c>
      <c r="BB408" s="163" t="s">
        <v>822</v>
      </c>
      <c r="BC408" s="163" t="s">
        <v>8628</v>
      </c>
      <c r="BD408" s="163" t="s">
        <v>265</v>
      </c>
      <c r="BE408" s="163" t="s">
        <v>266</v>
      </c>
      <c r="BF408" s="163">
        <v>3</v>
      </c>
      <c r="BG408" s="173">
        <v>4</v>
      </c>
      <c r="BH408" s="174">
        <v>0</v>
      </c>
      <c r="BI408" s="164" t="s">
        <v>8628</v>
      </c>
      <c r="BJ408" s="174"/>
      <c r="BK408" s="164" t="s">
        <v>9321</v>
      </c>
      <c r="BL408" s="174"/>
      <c r="BM408" s="157" t="s">
        <v>8628</v>
      </c>
      <c r="BN408" s="166" t="s">
        <v>8625</v>
      </c>
      <c r="BO408" s="157" t="s">
        <v>9322</v>
      </c>
      <c r="BP408" s="157" t="s">
        <v>9416</v>
      </c>
      <c r="BQ408" s="157" t="s">
        <v>9417</v>
      </c>
      <c r="BV408" s="160">
        <v>1</v>
      </c>
    </row>
    <row r="409" spans="53:74" x14ac:dyDescent="0.25">
      <c r="BA409" s="163" t="s">
        <v>147</v>
      </c>
      <c r="BB409" s="163" t="s">
        <v>825</v>
      </c>
      <c r="BC409" s="163" t="s">
        <v>8870</v>
      </c>
      <c r="BD409" s="163" t="s">
        <v>265</v>
      </c>
      <c r="BE409" s="163" t="s">
        <v>266</v>
      </c>
      <c r="BF409" s="163">
        <v>4</v>
      </c>
      <c r="BG409" s="173">
        <v>4</v>
      </c>
      <c r="BH409" s="174">
        <v>0</v>
      </c>
      <c r="BI409" s="164" t="s">
        <v>8870</v>
      </c>
      <c r="BJ409" s="174"/>
      <c r="BK409" s="164" t="s">
        <v>8871</v>
      </c>
      <c r="BL409" s="174"/>
      <c r="BM409" s="157" t="s">
        <v>8870</v>
      </c>
      <c r="BN409" s="166" t="s">
        <v>9235</v>
      </c>
      <c r="BO409" s="157" t="s">
        <v>8632</v>
      </c>
      <c r="BP409" s="157" t="s">
        <v>8629</v>
      </c>
      <c r="BQ409" s="157" t="s">
        <v>9236</v>
      </c>
      <c r="BV409" s="160">
        <v>1</v>
      </c>
    </row>
    <row r="410" spans="53:74" x14ac:dyDescent="0.25">
      <c r="BA410" s="163" t="s">
        <v>147</v>
      </c>
      <c r="BB410" s="163" t="s">
        <v>829</v>
      </c>
      <c r="BC410" s="163" t="s">
        <v>8638</v>
      </c>
      <c r="BD410" s="163" t="s">
        <v>265</v>
      </c>
      <c r="BE410" s="163" t="s">
        <v>266</v>
      </c>
      <c r="BF410" s="163">
        <v>5</v>
      </c>
      <c r="BG410" s="173">
        <v>4</v>
      </c>
      <c r="BH410" s="174">
        <v>0</v>
      </c>
      <c r="BI410" s="164" t="s">
        <v>8638</v>
      </c>
      <c r="BJ410" s="174"/>
      <c r="BK410" s="164" t="s">
        <v>8875</v>
      </c>
      <c r="BL410" s="174"/>
      <c r="BM410" s="157" t="s">
        <v>8638</v>
      </c>
      <c r="BN410" s="166" t="s">
        <v>8876</v>
      </c>
      <c r="BO410" s="157" t="s">
        <v>2069</v>
      </c>
      <c r="BP410" s="157" t="s">
        <v>8877</v>
      </c>
      <c r="BQ410" s="157" t="s">
        <v>8878</v>
      </c>
      <c r="BV410" s="160">
        <v>1</v>
      </c>
    </row>
    <row r="411" spans="53:74" x14ac:dyDescent="0.25">
      <c r="BA411" s="163" t="s">
        <v>147</v>
      </c>
      <c r="BB411" s="163" t="s">
        <v>836</v>
      </c>
      <c r="BC411" s="163" t="s">
        <v>9418</v>
      </c>
      <c r="BD411" s="163" t="s">
        <v>301</v>
      </c>
      <c r="BE411" s="163" t="s">
        <v>266</v>
      </c>
      <c r="BF411" s="163">
        <v>1</v>
      </c>
      <c r="BG411" s="173">
        <v>0</v>
      </c>
      <c r="BH411" s="174">
        <v>4</v>
      </c>
      <c r="BI411" s="164"/>
      <c r="BJ411" s="174" t="s">
        <v>9418</v>
      </c>
      <c r="BK411" s="164"/>
      <c r="BL411" s="174" t="s">
        <v>9419</v>
      </c>
      <c r="BM411" s="157" t="s">
        <v>9418</v>
      </c>
      <c r="BN411" s="166" t="s">
        <v>9420</v>
      </c>
      <c r="BO411" s="157" t="s">
        <v>9421</v>
      </c>
      <c r="BP411" s="157" t="s">
        <v>9422</v>
      </c>
      <c r="BQ411" s="157" t="s">
        <v>9423</v>
      </c>
      <c r="BV411" s="160">
        <v>1</v>
      </c>
    </row>
    <row r="412" spans="53:74" x14ac:dyDescent="0.25">
      <c r="BA412" s="163" t="s">
        <v>147</v>
      </c>
      <c r="BB412" s="163" t="s">
        <v>838</v>
      </c>
      <c r="BC412" s="163" t="s">
        <v>8647</v>
      </c>
      <c r="BD412" s="163" t="s">
        <v>301</v>
      </c>
      <c r="BE412" s="163" t="s">
        <v>266</v>
      </c>
      <c r="BF412" s="163">
        <v>2</v>
      </c>
      <c r="BG412" s="173">
        <v>0</v>
      </c>
      <c r="BH412" s="174">
        <v>4</v>
      </c>
      <c r="BI412" s="164"/>
      <c r="BJ412" s="174" t="s">
        <v>8647</v>
      </c>
      <c r="BK412" s="164"/>
      <c r="BL412" s="174" t="s">
        <v>9141</v>
      </c>
      <c r="BM412" s="157" t="s">
        <v>8647</v>
      </c>
      <c r="BN412" s="166" t="s">
        <v>9242</v>
      </c>
      <c r="BO412" s="157" t="s">
        <v>9243</v>
      </c>
      <c r="BP412" s="157" t="s">
        <v>9143</v>
      </c>
      <c r="BQ412" s="157" t="s">
        <v>9244</v>
      </c>
      <c r="BV412" s="160">
        <v>1</v>
      </c>
    </row>
    <row r="413" spans="53:74" x14ac:dyDescent="0.25">
      <c r="BA413" s="163" t="s">
        <v>147</v>
      </c>
      <c r="BB413" s="163" t="s">
        <v>840</v>
      </c>
      <c r="BC413" s="163" t="s">
        <v>9424</v>
      </c>
      <c r="BD413" s="163" t="s">
        <v>301</v>
      </c>
      <c r="BE413" s="163" t="s">
        <v>266</v>
      </c>
      <c r="BF413" s="163">
        <v>3</v>
      </c>
      <c r="BG413" s="173">
        <v>0</v>
      </c>
      <c r="BH413" s="174">
        <v>4</v>
      </c>
      <c r="BI413" s="164"/>
      <c r="BJ413" s="174" t="s">
        <v>9424</v>
      </c>
      <c r="BK413" s="164"/>
      <c r="BL413" s="174" t="s">
        <v>9425</v>
      </c>
      <c r="BM413" s="157" t="s">
        <v>9424</v>
      </c>
      <c r="BN413" s="166" t="s">
        <v>9426</v>
      </c>
      <c r="BO413" s="157" t="s">
        <v>9427</v>
      </c>
      <c r="BP413" s="157" t="s">
        <v>9428</v>
      </c>
      <c r="BQ413" s="157" t="s">
        <v>9429</v>
      </c>
      <c r="BV413" s="160">
        <v>1</v>
      </c>
    </row>
    <row r="414" spans="53:74" x14ac:dyDescent="0.25">
      <c r="BA414" s="163" t="s">
        <v>147</v>
      </c>
      <c r="BB414" s="163" t="s">
        <v>843</v>
      </c>
      <c r="BC414" s="163" t="s">
        <v>8655</v>
      </c>
      <c r="BD414" s="163" t="s">
        <v>301</v>
      </c>
      <c r="BE414" s="163" t="s">
        <v>266</v>
      </c>
      <c r="BF414" s="163">
        <v>4</v>
      </c>
      <c r="BG414" s="173">
        <v>0</v>
      </c>
      <c r="BH414" s="174">
        <v>4</v>
      </c>
      <c r="BI414" s="164"/>
      <c r="BJ414" s="174" t="s">
        <v>8655</v>
      </c>
      <c r="BK414" s="164"/>
      <c r="BL414" s="174" t="s">
        <v>8656</v>
      </c>
      <c r="BM414" s="157" t="s">
        <v>8655</v>
      </c>
      <c r="BN414" s="166" t="s">
        <v>9424</v>
      </c>
      <c r="BO414" s="157" t="s">
        <v>9430</v>
      </c>
      <c r="BP414" s="157" t="s">
        <v>8716</v>
      </c>
      <c r="BQ414" s="157" t="s">
        <v>9429</v>
      </c>
      <c r="BV414" s="160">
        <v>1</v>
      </c>
    </row>
    <row r="415" spans="53:74" x14ac:dyDescent="0.25">
      <c r="BA415" s="163" t="s">
        <v>147</v>
      </c>
      <c r="BB415" s="163" t="s">
        <v>846</v>
      </c>
      <c r="BC415" s="163" t="s">
        <v>9431</v>
      </c>
      <c r="BD415" s="163" t="s">
        <v>301</v>
      </c>
      <c r="BE415" s="163" t="s">
        <v>266</v>
      </c>
      <c r="BF415" s="163">
        <v>5</v>
      </c>
      <c r="BG415" s="173">
        <v>0</v>
      </c>
      <c r="BH415" s="174">
        <v>4</v>
      </c>
      <c r="BI415" s="164"/>
      <c r="BJ415" s="174" t="s">
        <v>9431</v>
      </c>
      <c r="BK415" s="164"/>
      <c r="BL415" s="174" t="s">
        <v>9432</v>
      </c>
      <c r="BM415" s="157" t="s">
        <v>9431</v>
      </c>
      <c r="BN415" s="166" t="s">
        <v>8892</v>
      </c>
      <c r="BO415" s="157" t="s">
        <v>8663</v>
      </c>
      <c r="BP415" s="157" t="s">
        <v>9433</v>
      </c>
      <c r="BQ415" s="157" t="s">
        <v>9023</v>
      </c>
      <c r="BV415" s="160">
        <v>1</v>
      </c>
    </row>
    <row r="416" spans="53:74" x14ac:dyDescent="0.25">
      <c r="BA416" s="163" t="s">
        <v>149</v>
      </c>
      <c r="BB416" s="163" t="s">
        <v>850</v>
      </c>
      <c r="BC416" s="163" t="s">
        <v>9434</v>
      </c>
      <c r="BD416" s="163" t="s">
        <v>265</v>
      </c>
      <c r="BE416" s="163" t="s">
        <v>266</v>
      </c>
      <c r="BF416" s="163">
        <v>1</v>
      </c>
      <c r="BG416" s="173">
        <v>4</v>
      </c>
      <c r="BH416" s="174">
        <v>0</v>
      </c>
      <c r="BI416" s="164" t="s">
        <v>9434</v>
      </c>
      <c r="BJ416" s="174"/>
      <c r="BK416" s="164" t="s">
        <v>9435</v>
      </c>
      <c r="BL416" s="174"/>
      <c r="BM416" s="157" t="s">
        <v>9434</v>
      </c>
      <c r="BN416" s="166" t="s">
        <v>9436</v>
      </c>
      <c r="BO416" s="157" t="s">
        <v>9437</v>
      </c>
      <c r="BP416" s="157" t="s">
        <v>9438</v>
      </c>
      <c r="BQ416" s="157" t="s">
        <v>9439</v>
      </c>
      <c r="BV416" s="160">
        <v>1</v>
      </c>
    </row>
    <row r="417" spans="53:74" x14ac:dyDescent="0.25">
      <c r="BA417" s="163" t="s">
        <v>149</v>
      </c>
      <c r="BB417" s="163" t="s">
        <v>851</v>
      </c>
      <c r="BC417" s="163" t="s">
        <v>9440</v>
      </c>
      <c r="BD417" s="163" t="s">
        <v>265</v>
      </c>
      <c r="BE417" s="163" t="s">
        <v>266</v>
      </c>
      <c r="BF417" s="163">
        <v>2</v>
      </c>
      <c r="BG417" s="173">
        <v>4</v>
      </c>
      <c r="BH417" s="174">
        <v>0</v>
      </c>
      <c r="BI417" s="164" t="s">
        <v>9440</v>
      </c>
      <c r="BJ417" s="174"/>
      <c r="BK417" s="164" t="s">
        <v>9441</v>
      </c>
      <c r="BL417" s="174"/>
      <c r="BM417" s="157" t="s">
        <v>9440</v>
      </c>
      <c r="BN417" s="166" t="s">
        <v>9442</v>
      </c>
      <c r="BO417" s="157" t="s">
        <v>9443</v>
      </c>
      <c r="BP417" s="157" t="s">
        <v>9444</v>
      </c>
      <c r="BQ417" s="157" t="s">
        <v>9445</v>
      </c>
      <c r="BV417" s="160">
        <v>1</v>
      </c>
    </row>
    <row r="418" spans="53:74" x14ac:dyDescent="0.25">
      <c r="BA418" s="163" t="s">
        <v>149</v>
      </c>
      <c r="BB418" s="163" t="s">
        <v>852</v>
      </c>
      <c r="BC418" s="163" t="s">
        <v>8678</v>
      </c>
      <c r="BD418" s="163" t="s">
        <v>265</v>
      </c>
      <c r="BE418" s="163" t="s">
        <v>266</v>
      </c>
      <c r="BF418" s="163">
        <v>3</v>
      </c>
      <c r="BG418" s="173">
        <v>4</v>
      </c>
      <c r="BH418" s="174">
        <v>0</v>
      </c>
      <c r="BI418" s="164" t="s">
        <v>8678</v>
      </c>
      <c r="BJ418" s="174"/>
      <c r="BK418" s="164" t="s">
        <v>8679</v>
      </c>
      <c r="BL418" s="174"/>
      <c r="BM418" s="157" t="s">
        <v>8678</v>
      </c>
      <c r="BN418" s="166" t="s">
        <v>8680</v>
      </c>
      <c r="BO418" s="157" t="s">
        <v>8681</v>
      </c>
      <c r="BP418" s="157" t="s">
        <v>8682</v>
      </c>
      <c r="BQ418" s="157" t="s">
        <v>9163</v>
      </c>
      <c r="BV418" s="160">
        <v>1</v>
      </c>
    </row>
    <row r="419" spans="53:74" x14ac:dyDescent="0.25">
      <c r="BA419" s="163" t="s">
        <v>149</v>
      </c>
      <c r="BB419" s="163" t="s">
        <v>853</v>
      </c>
      <c r="BC419" s="163" t="s">
        <v>8695</v>
      </c>
      <c r="BD419" s="163" t="s">
        <v>265</v>
      </c>
      <c r="BE419" s="163" t="s">
        <v>266</v>
      </c>
      <c r="BF419" s="163">
        <v>4</v>
      </c>
      <c r="BG419" s="173">
        <v>4</v>
      </c>
      <c r="BH419" s="174">
        <v>0</v>
      </c>
      <c r="BI419" s="164" t="s">
        <v>8695</v>
      </c>
      <c r="BJ419" s="174"/>
      <c r="BK419" s="164" t="s">
        <v>9159</v>
      </c>
      <c r="BL419" s="174"/>
      <c r="BM419" s="157" t="s">
        <v>8695</v>
      </c>
      <c r="BN419" s="166" t="s">
        <v>9446</v>
      </c>
      <c r="BO419" s="157" t="s">
        <v>9447</v>
      </c>
      <c r="BP419" s="157" t="s">
        <v>8694</v>
      </c>
      <c r="BQ419" s="157" t="s">
        <v>9448</v>
      </c>
      <c r="BV419" s="160">
        <v>1</v>
      </c>
    </row>
    <row r="420" spans="53:74" x14ac:dyDescent="0.25">
      <c r="BA420" s="163" t="s">
        <v>149</v>
      </c>
      <c r="BB420" s="163" t="s">
        <v>854</v>
      </c>
      <c r="BC420" s="163" t="s">
        <v>8690</v>
      </c>
      <c r="BD420" s="163" t="s">
        <v>265</v>
      </c>
      <c r="BE420" s="163" t="s">
        <v>266</v>
      </c>
      <c r="BF420" s="163">
        <v>5</v>
      </c>
      <c r="BG420" s="173">
        <v>4</v>
      </c>
      <c r="BH420" s="174">
        <v>0</v>
      </c>
      <c r="BI420" s="164" t="s">
        <v>8690</v>
      </c>
      <c r="BJ420" s="174"/>
      <c r="BK420" s="164" t="s">
        <v>8691</v>
      </c>
      <c r="BL420" s="174"/>
      <c r="BM420" s="157" t="s">
        <v>8690</v>
      </c>
      <c r="BN420" s="166" t="s">
        <v>8692</v>
      </c>
      <c r="BO420" s="157" t="s">
        <v>8693</v>
      </c>
      <c r="BP420" s="157" t="s">
        <v>8694</v>
      </c>
      <c r="BQ420" s="157" t="s">
        <v>8695</v>
      </c>
      <c r="BV420" s="160">
        <v>1</v>
      </c>
    </row>
    <row r="421" spans="53:74" x14ac:dyDescent="0.25">
      <c r="BA421" s="163" t="s">
        <v>149</v>
      </c>
      <c r="BB421" s="163" t="s">
        <v>855</v>
      </c>
      <c r="BC421" s="163" t="s">
        <v>9449</v>
      </c>
      <c r="BD421" s="163" t="s">
        <v>301</v>
      </c>
      <c r="BE421" s="163" t="s">
        <v>266</v>
      </c>
      <c r="BF421" s="163">
        <v>1</v>
      </c>
      <c r="BG421" s="173">
        <v>0</v>
      </c>
      <c r="BH421" s="174">
        <v>4</v>
      </c>
      <c r="BI421" s="164"/>
      <c r="BJ421" s="174" t="s">
        <v>9449</v>
      </c>
      <c r="BK421" s="164"/>
      <c r="BL421" s="174" t="s">
        <v>9450</v>
      </c>
      <c r="BM421" s="157" t="s">
        <v>9449</v>
      </c>
      <c r="BN421" s="166" t="s">
        <v>9451</v>
      </c>
      <c r="BO421" s="157" t="s">
        <v>9046</v>
      </c>
      <c r="BP421" s="157" t="s">
        <v>9452</v>
      </c>
      <c r="BQ421" s="157" t="s">
        <v>9453</v>
      </c>
      <c r="BV421" s="160">
        <v>1</v>
      </c>
    </row>
    <row r="422" spans="53:74" x14ac:dyDescent="0.25">
      <c r="BA422" s="163" t="s">
        <v>149</v>
      </c>
      <c r="BB422" s="163" t="s">
        <v>856</v>
      </c>
      <c r="BC422" s="163" t="s">
        <v>8923</v>
      </c>
      <c r="BD422" s="163" t="s">
        <v>301</v>
      </c>
      <c r="BE422" s="163" t="s">
        <v>266</v>
      </c>
      <c r="BF422" s="163">
        <v>2</v>
      </c>
      <c r="BG422" s="173">
        <v>0</v>
      </c>
      <c r="BH422" s="174">
        <v>4</v>
      </c>
      <c r="BI422" s="164"/>
      <c r="BJ422" s="174" t="s">
        <v>8923</v>
      </c>
      <c r="BK422" s="164"/>
      <c r="BL422" s="174" t="s">
        <v>9168</v>
      </c>
      <c r="BM422" s="157" t="s">
        <v>8923</v>
      </c>
      <c r="BN422" s="166" t="s">
        <v>8908</v>
      </c>
      <c r="BO422" s="157" t="s">
        <v>9454</v>
      </c>
      <c r="BP422" s="157" t="s">
        <v>9050</v>
      </c>
      <c r="BQ422" s="157" t="s">
        <v>9455</v>
      </c>
      <c r="BV422" s="160">
        <v>1</v>
      </c>
    </row>
    <row r="423" spans="53:74" x14ac:dyDescent="0.25">
      <c r="BA423" s="163" t="s">
        <v>149</v>
      </c>
      <c r="BB423" s="163" t="s">
        <v>857</v>
      </c>
      <c r="BC423" s="163" t="s">
        <v>9263</v>
      </c>
      <c r="BD423" s="163" t="s">
        <v>301</v>
      </c>
      <c r="BE423" s="163" t="s">
        <v>266</v>
      </c>
      <c r="BF423" s="163">
        <v>3</v>
      </c>
      <c r="BG423" s="173">
        <v>0</v>
      </c>
      <c r="BH423" s="174">
        <v>4</v>
      </c>
      <c r="BI423" s="164"/>
      <c r="BJ423" s="174" t="s">
        <v>9263</v>
      </c>
      <c r="BK423" s="164"/>
      <c r="BL423" s="174" t="s">
        <v>9264</v>
      </c>
      <c r="BM423" s="157" t="s">
        <v>9263</v>
      </c>
      <c r="BN423" s="166" t="s">
        <v>9456</v>
      </c>
      <c r="BO423" s="157" t="s">
        <v>9454</v>
      </c>
      <c r="BP423" s="157" t="s">
        <v>8712</v>
      </c>
      <c r="BQ423" s="157" t="s">
        <v>8711</v>
      </c>
      <c r="BV423" s="160">
        <v>1</v>
      </c>
    </row>
    <row r="424" spans="53:74" x14ac:dyDescent="0.25">
      <c r="BA424" s="163" t="s">
        <v>149</v>
      </c>
      <c r="BB424" s="163" t="s">
        <v>858</v>
      </c>
      <c r="BC424" s="163" t="s">
        <v>9457</v>
      </c>
      <c r="BD424" s="163" t="s">
        <v>301</v>
      </c>
      <c r="BE424" s="163" t="s">
        <v>266</v>
      </c>
      <c r="BF424" s="163">
        <v>4</v>
      </c>
      <c r="BG424" s="173">
        <v>0</v>
      </c>
      <c r="BH424" s="174">
        <v>4</v>
      </c>
      <c r="BI424" s="164"/>
      <c r="BJ424" s="174" t="s">
        <v>9457</v>
      </c>
      <c r="BK424" s="164"/>
      <c r="BL424" s="174" t="s">
        <v>9458</v>
      </c>
      <c r="BM424" s="157" t="s">
        <v>9457</v>
      </c>
      <c r="BN424" s="166" t="s">
        <v>9430</v>
      </c>
      <c r="BO424" s="157" t="s">
        <v>9459</v>
      </c>
      <c r="BP424" s="157" t="s">
        <v>9460</v>
      </c>
      <c r="BQ424" s="157" t="s">
        <v>9461</v>
      </c>
      <c r="BV424" s="160">
        <v>1</v>
      </c>
    </row>
    <row r="425" spans="53:74" x14ac:dyDescent="0.25">
      <c r="BA425" s="163" t="s">
        <v>149</v>
      </c>
      <c r="BB425" s="163" t="s">
        <v>859</v>
      </c>
      <c r="BC425" s="163" t="s">
        <v>9431</v>
      </c>
      <c r="BD425" s="163" t="s">
        <v>301</v>
      </c>
      <c r="BE425" s="163" t="s">
        <v>266</v>
      </c>
      <c r="BF425" s="163">
        <v>5</v>
      </c>
      <c r="BG425" s="173">
        <v>0</v>
      </c>
      <c r="BH425" s="174">
        <v>4</v>
      </c>
      <c r="BI425" s="164"/>
      <c r="BJ425" s="174" t="s">
        <v>9431</v>
      </c>
      <c r="BK425" s="164"/>
      <c r="BL425" s="174" t="s">
        <v>9432</v>
      </c>
      <c r="BM425" s="157" t="s">
        <v>9431</v>
      </c>
      <c r="BN425" s="166" t="s">
        <v>8892</v>
      </c>
      <c r="BO425" s="157" t="s">
        <v>8663</v>
      </c>
      <c r="BP425" s="157" t="s">
        <v>9433</v>
      </c>
      <c r="BQ425" s="157" t="s">
        <v>9023</v>
      </c>
      <c r="BV425" s="160">
        <v>1</v>
      </c>
    </row>
    <row r="426" spans="53:74" x14ac:dyDescent="0.25">
      <c r="BA426" s="163" t="s">
        <v>150</v>
      </c>
      <c r="BB426" s="163" t="s">
        <v>860</v>
      </c>
      <c r="BC426" s="163" t="s">
        <v>9462</v>
      </c>
      <c r="BD426" s="163" t="s">
        <v>265</v>
      </c>
      <c r="BE426" s="163" t="s">
        <v>266</v>
      </c>
      <c r="BF426" s="163">
        <v>1</v>
      </c>
      <c r="BG426" s="173">
        <v>4</v>
      </c>
      <c r="BH426" s="174">
        <v>0</v>
      </c>
      <c r="BI426" s="164" t="s">
        <v>9462</v>
      </c>
      <c r="BJ426" s="174"/>
      <c r="BK426" s="164" t="s">
        <v>9463</v>
      </c>
      <c r="BL426" s="174"/>
      <c r="BM426" s="157" t="s">
        <v>9462</v>
      </c>
      <c r="BN426" s="166" t="s">
        <v>9464</v>
      </c>
      <c r="BO426" s="157" t="s">
        <v>2010</v>
      </c>
      <c r="BP426" s="157" t="s">
        <v>9465</v>
      </c>
      <c r="BQ426" s="157" t="s">
        <v>9466</v>
      </c>
      <c r="BV426" s="160">
        <v>1</v>
      </c>
    </row>
    <row r="427" spans="53:74" x14ac:dyDescent="0.25">
      <c r="BA427" s="163" t="s">
        <v>150</v>
      </c>
      <c r="BB427" s="163" t="s">
        <v>861</v>
      </c>
      <c r="BC427" s="163" t="s">
        <v>9467</v>
      </c>
      <c r="BD427" s="163" t="s">
        <v>265</v>
      </c>
      <c r="BE427" s="163" t="s">
        <v>266</v>
      </c>
      <c r="BF427" s="163">
        <v>2</v>
      </c>
      <c r="BG427" s="173">
        <v>4</v>
      </c>
      <c r="BH427" s="174">
        <v>0</v>
      </c>
      <c r="BI427" s="164" t="s">
        <v>9467</v>
      </c>
      <c r="BJ427" s="174"/>
      <c r="BK427" s="164" t="s">
        <v>9468</v>
      </c>
      <c r="BL427" s="174"/>
      <c r="BM427" s="157" t="s">
        <v>9467</v>
      </c>
      <c r="BN427" s="166" t="s">
        <v>9469</v>
      </c>
      <c r="BO427" s="157" t="s">
        <v>9470</v>
      </c>
      <c r="BP427" s="157" t="s">
        <v>9471</v>
      </c>
      <c r="BQ427" s="157" t="s">
        <v>9472</v>
      </c>
      <c r="BV427" s="160">
        <v>1</v>
      </c>
    </row>
    <row r="428" spans="53:74" x14ac:dyDescent="0.25">
      <c r="BA428" s="163" t="s">
        <v>150</v>
      </c>
      <c r="BB428" s="163" t="s">
        <v>862</v>
      </c>
      <c r="BC428" s="163" t="s">
        <v>8733</v>
      </c>
      <c r="BD428" s="163" t="s">
        <v>265</v>
      </c>
      <c r="BE428" s="163" t="s">
        <v>266</v>
      </c>
      <c r="BF428" s="163">
        <v>3</v>
      </c>
      <c r="BG428" s="173">
        <v>4</v>
      </c>
      <c r="BH428" s="174">
        <v>0</v>
      </c>
      <c r="BI428" s="164" t="s">
        <v>8733</v>
      </c>
      <c r="BJ428" s="174"/>
      <c r="BK428" s="164" t="s">
        <v>8942</v>
      </c>
      <c r="BL428" s="174"/>
      <c r="BM428" s="157" t="s">
        <v>8733</v>
      </c>
      <c r="BN428" s="166" t="s">
        <v>8731</v>
      </c>
      <c r="BO428" s="157" t="s">
        <v>8732</v>
      </c>
      <c r="BP428" s="157" t="s">
        <v>8734</v>
      </c>
      <c r="BQ428" s="157" t="s">
        <v>9067</v>
      </c>
      <c r="BV428" s="160">
        <v>1</v>
      </c>
    </row>
    <row r="429" spans="53:74" x14ac:dyDescent="0.25">
      <c r="BA429" s="163" t="s">
        <v>150</v>
      </c>
      <c r="BB429" s="163" t="s">
        <v>863</v>
      </c>
      <c r="BC429" s="163" t="s">
        <v>8735</v>
      </c>
      <c r="BD429" s="163" t="s">
        <v>265</v>
      </c>
      <c r="BE429" s="163" t="s">
        <v>266</v>
      </c>
      <c r="BF429" s="163">
        <v>4</v>
      </c>
      <c r="BG429" s="173">
        <v>4</v>
      </c>
      <c r="BH429" s="174">
        <v>0</v>
      </c>
      <c r="BI429" s="164" t="s">
        <v>8735</v>
      </c>
      <c r="BJ429" s="174"/>
      <c r="BK429" s="164" t="s">
        <v>8736</v>
      </c>
      <c r="BL429" s="174"/>
      <c r="BM429" s="157" t="s">
        <v>8735</v>
      </c>
      <c r="BN429" s="166" t="s">
        <v>9068</v>
      </c>
      <c r="BO429" s="157" t="s">
        <v>9069</v>
      </c>
      <c r="BP429" s="157" t="s">
        <v>9070</v>
      </c>
      <c r="BQ429" s="157" t="s">
        <v>9071</v>
      </c>
      <c r="BV429" s="160">
        <v>1</v>
      </c>
    </row>
    <row r="430" spans="53:74" x14ac:dyDescent="0.25">
      <c r="BA430" s="163" t="s">
        <v>150</v>
      </c>
      <c r="BB430" s="163" t="s">
        <v>864</v>
      </c>
      <c r="BC430" s="163" t="s">
        <v>8740</v>
      </c>
      <c r="BD430" s="163" t="s">
        <v>265</v>
      </c>
      <c r="BE430" s="163" t="s">
        <v>266</v>
      </c>
      <c r="BF430" s="163">
        <v>5</v>
      </c>
      <c r="BG430" s="173">
        <v>4</v>
      </c>
      <c r="BH430" s="174">
        <v>0</v>
      </c>
      <c r="BI430" s="164" t="s">
        <v>8740</v>
      </c>
      <c r="BJ430" s="174"/>
      <c r="BK430" s="164" t="s">
        <v>8741</v>
      </c>
      <c r="BL430" s="174"/>
      <c r="BM430" s="157" t="s">
        <v>8740</v>
      </c>
      <c r="BN430" s="166" t="s">
        <v>8742</v>
      </c>
      <c r="BO430" s="157" t="s">
        <v>9072</v>
      </c>
      <c r="BP430" s="157" t="s">
        <v>8735</v>
      </c>
      <c r="BQ430" s="157" t="s">
        <v>9073</v>
      </c>
      <c r="BV430" s="160">
        <v>1</v>
      </c>
    </row>
    <row r="431" spans="53:74" x14ac:dyDescent="0.25">
      <c r="BA431" s="163" t="s">
        <v>150</v>
      </c>
      <c r="BB431" s="163" t="s">
        <v>865</v>
      </c>
      <c r="BC431" s="163" t="s">
        <v>8745</v>
      </c>
      <c r="BD431" s="163" t="s">
        <v>301</v>
      </c>
      <c r="BE431" s="163" t="s">
        <v>266</v>
      </c>
      <c r="BF431" s="163">
        <v>1</v>
      </c>
      <c r="BG431" s="173">
        <v>0</v>
      </c>
      <c r="BH431" s="174">
        <v>4</v>
      </c>
      <c r="BI431" s="164"/>
      <c r="BJ431" s="174" t="s">
        <v>8745</v>
      </c>
      <c r="BK431" s="164"/>
      <c r="BL431" s="174" t="s">
        <v>8746</v>
      </c>
      <c r="BM431" s="157" t="s">
        <v>8745</v>
      </c>
      <c r="BN431" s="166" t="s">
        <v>8747</v>
      </c>
      <c r="BO431" s="157" t="s">
        <v>8748</v>
      </c>
      <c r="BP431" s="157" t="s">
        <v>8749</v>
      </c>
      <c r="BQ431" s="157" t="s">
        <v>8750</v>
      </c>
      <c r="BV431" s="160">
        <v>1</v>
      </c>
    </row>
    <row r="432" spans="53:74" x14ac:dyDescent="0.25">
      <c r="BA432" s="163" t="s">
        <v>150</v>
      </c>
      <c r="BB432" s="163" t="s">
        <v>866</v>
      </c>
      <c r="BC432" s="163" t="s">
        <v>8745</v>
      </c>
      <c r="BD432" s="163" t="s">
        <v>301</v>
      </c>
      <c r="BE432" s="163" t="s">
        <v>266</v>
      </c>
      <c r="BF432" s="163">
        <v>2</v>
      </c>
      <c r="BG432" s="173">
        <v>0</v>
      </c>
      <c r="BH432" s="174">
        <v>4</v>
      </c>
      <c r="BI432" s="164"/>
      <c r="BJ432" s="174" t="s">
        <v>8745</v>
      </c>
      <c r="BK432" s="164"/>
      <c r="BL432" s="174" t="s">
        <v>8746</v>
      </c>
      <c r="BM432" s="157" t="s">
        <v>8745</v>
      </c>
      <c r="BN432" s="166" t="s">
        <v>8751</v>
      </c>
      <c r="BO432" s="157" t="s">
        <v>8752</v>
      </c>
      <c r="BP432" s="157" t="s">
        <v>8753</v>
      </c>
      <c r="BQ432" s="157" t="s">
        <v>8750</v>
      </c>
      <c r="BV432" s="160">
        <v>1</v>
      </c>
    </row>
    <row r="433" spans="53:74" x14ac:dyDescent="0.25">
      <c r="BA433" s="163" t="s">
        <v>150</v>
      </c>
      <c r="BB433" s="163" t="s">
        <v>867</v>
      </c>
      <c r="BC433" s="163" t="s">
        <v>8754</v>
      </c>
      <c r="BD433" s="163" t="s">
        <v>301</v>
      </c>
      <c r="BE433" s="163" t="s">
        <v>266</v>
      </c>
      <c r="BF433" s="163">
        <v>3</v>
      </c>
      <c r="BG433" s="173">
        <v>0</v>
      </c>
      <c r="BH433" s="174">
        <v>4</v>
      </c>
      <c r="BI433" s="164"/>
      <c r="BJ433" s="174" t="s">
        <v>8754</v>
      </c>
      <c r="BK433" s="164"/>
      <c r="BL433" s="174" t="s">
        <v>8755</v>
      </c>
      <c r="BM433" s="157" t="s">
        <v>8754</v>
      </c>
      <c r="BN433" s="166" t="s">
        <v>8756</v>
      </c>
      <c r="BO433" s="157" t="s">
        <v>8757</v>
      </c>
      <c r="BP433" s="157" t="s">
        <v>9473</v>
      </c>
      <c r="BQ433" s="157" t="s">
        <v>8758</v>
      </c>
      <c r="BV433" s="160">
        <v>1</v>
      </c>
    </row>
    <row r="434" spans="53:74" x14ac:dyDescent="0.25">
      <c r="BA434" s="163" t="s">
        <v>150</v>
      </c>
      <c r="BB434" s="163" t="s">
        <v>868</v>
      </c>
      <c r="BC434" s="163" t="s">
        <v>9474</v>
      </c>
      <c r="BD434" s="163" t="s">
        <v>301</v>
      </c>
      <c r="BE434" s="163" t="s">
        <v>266</v>
      </c>
      <c r="BF434" s="163">
        <v>4</v>
      </c>
      <c r="BG434" s="173">
        <v>0</v>
      </c>
      <c r="BH434" s="174">
        <v>4</v>
      </c>
      <c r="BI434" s="164"/>
      <c r="BJ434" s="174" t="s">
        <v>9474</v>
      </c>
      <c r="BK434" s="164"/>
      <c r="BL434" s="174" t="s">
        <v>9475</v>
      </c>
      <c r="BM434" s="157" t="s">
        <v>9474</v>
      </c>
      <c r="BN434" s="166" t="s">
        <v>9476</v>
      </c>
      <c r="BO434" s="157" t="s">
        <v>8716</v>
      </c>
      <c r="BP434" s="157" t="s">
        <v>9477</v>
      </c>
      <c r="BQ434" s="157" t="s">
        <v>9478</v>
      </c>
      <c r="BV434" s="160">
        <v>1</v>
      </c>
    </row>
    <row r="435" spans="53:74" x14ac:dyDescent="0.25">
      <c r="BA435" s="163" t="s">
        <v>150</v>
      </c>
      <c r="BB435" s="163" t="s">
        <v>869</v>
      </c>
      <c r="BC435" s="163" t="s">
        <v>9431</v>
      </c>
      <c r="BD435" s="163" t="s">
        <v>301</v>
      </c>
      <c r="BE435" s="163" t="s">
        <v>266</v>
      </c>
      <c r="BF435" s="163">
        <v>5</v>
      </c>
      <c r="BG435" s="173">
        <v>0</v>
      </c>
      <c r="BH435" s="174">
        <v>4</v>
      </c>
      <c r="BI435" s="164"/>
      <c r="BJ435" s="174" t="s">
        <v>9431</v>
      </c>
      <c r="BK435" s="164"/>
      <c r="BL435" s="174" t="s">
        <v>9432</v>
      </c>
      <c r="BM435" s="157" t="s">
        <v>9431</v>
      </c>
      <c r="BN435" s="166" t="s">
        <v>8892</v>
      </c>
      <c r="BO435" s="157" t="s">
        <v>8663</v>
      </c>
      <c r="BP435" s="157" t="s">
        <v>9433</v>
      </c>
      <c r="BQ435" s="157" t="s">
        <v>9023</v>
      </c>
      <c r="BV435" s="160">
        <v>1</v>
      </c>
    </row>
    <row r="436" spans="53:74" x14ac:dyDescent="0.25">
      <c r="BA436" s="163" t="s">
        <v>151</v>
      </c>
      <c r="BB436" s="163" t="s">
        <v>870</v>
      </c>
      <c r="BC436" s="163" t="s">
        <v>9479</v>
      </c>
      <c r="BD436" s="163" t="s">
        <v>265</v>
      </c>
      <c r="BE436" s="163" t="s">
        <v>266</v>
      </c>
      <c r="BF436" s="163">
        <v>1</v>
      </c>
      <c r="BG436" s="173">
        <v>4</v>
      </c>
      <c r="BH436" s="174">
        <v>0</v>
      </c>
      <c r="BI436" s="164" t="s">
        <v>9479</v>
      </c>
      <c r="BJ436" s="174"/>
      <c r="BK436" s="164" t="s">
        <v>9480</v>
      </c>
      <c r="BL436" s="174"/>
      <c r="BM436" s="157" t="s">
        <v>9479</v>
      </c>
      <c r="BN436" s="166" t="s">
        <v>8765</v>
      </c>
      <c r="BO436" s="157" t="s">
        <v>8766</v>
      </c>
      <c r="BP436" s="157" t="s">
        <v>9481</v>
      </c>
      <c r="BQ436" s="157" t="s">
        <v>9482</v>
      </c>
      <c r="BV436" s="160">
        <v>1</v>
      </c>
    </row>
    <row r="437" spans="53:74" x14ac:dyDescent="0.25">
      <c r="BA437" s="163" t="s">
        <v>151</v>
      </c>
      <c r="BB437" s="163" t="s">
        <v>871</v>
      </c>
      <c r="BC437" s="163" t="s">
        <v>9483</v>
      </c>
      <c r="BD437" s="163" t="s">
        <v>265</v>
      </c>
      <c r="BE437" s="163" t="s">
        <v>266</v>
      </c>
      <c r="BF437" s="163">
        <v>2</v>
      </c>
      <c r="BG437" s="173">
        <v>4</v>
      </c>
      <c r="BH437" s="174">
        <v>0</v>
      </c>
      <c r="BI437" s="164" t="s">
        <v>9483</v>
      </c>
      <c r="BJ437" s="174"/>
      <c r="BK437" s="164" t="s">
        <v>9484</v>
      </c>
      <c r="BL437" s="174"/>
      <c r="BM437" s="157" t="s">
        <v>9483</v>
      </c>
      <c r="BN437" s="166" t="s">
        <v>9485</v>
      </c>
      <c r="BO437" s="157" t="s">
        <v>9486</v>
      </c>
      <c r="BP437" s="157" t="s">
        <v>9481</v>
      </c>
      <c r="BQ437" s="157" t="s">
        <v>9479</v>
      </c>
      <c r="BV437" s="160">
        <v>1</v>
      </c>
    </row>
    <row r="438" spans="53:74" x14ac:dyDescent="0.25">
      <c r="BA438" s="163" t="s">
        <v>151</v>
      </c>
      <c r="BB438" s="163" t="s">
        <v>872</v>
      </c>
      <c r="BC438" s="163" t="s">
        <v>8778</v>
      </c>
      <c r="BD438" s="163" t="s">
        <v>265</v>
      </c>
      <c r="BE438" s="163" t="s">
        <v>266</v>
      </c>
      <c r="BF438" s="163">
        <v>3</v>
      </c>
      <c r="BG438" s="173">
        <v>4</v>
      </c>
      <c r="BH438" s="174">
        <v>0</v>
      </c>
      <c r="BI438" s="164" t="s">
        <v>8778</v>
      </c>
      <c r="BJ438" s="174"/>
      <c r="BK438" s="164" t="s">
        <v>9198</v>
      </c>
      <c r="BL438" s="174"/>
      <c r="BM438" s="157" t="s">
        <v>8778</v>
      </c>
      <c r="BN438" s="166" t="s">
        <v>8776</v>
      </c>
      <c r="BO438" s="157" t="s">
        <v>9486</v>
      </c>
      <c r="BP438" s="157" t="s">
        <v>8785</v>
      </c>
      <c r="BQ438" s="157" t="s">
        <v>8779</v>
      </c>
      <c r="BV438" s="160">
        <v>1</v>
      </c>
    </row>
    <row r="439" spans="53:74" x14ac:dyDescent="0.25">
      <c r="BA439" s="163" t="s">
        <v>151</v>
      </c>
      <c r="BB439" s="163" t="s">
        <v>873</v>
      </c>
      <c r="BC439" s="163" t="s">
        <v>8780</v>
      </c>
      <c r="BD439" s="163" t="s">
        <v>265</v>
      </c>
      <c r="BE439" s="163" t="s">
        <v>266</v>
      </c>
      <c r="BF439" s="163">
        <v>4</v>
      </c>
      <c r="BG439" s="173">
        <v>4</v>
      </c>
      <c r="BH439" s="174">
        <v>0</v>
      </c>
      <c r="BI439" s="164" t="s">
        <v>8780</v>
      </c>
      <c r="BJ439" s="174"/>
      <c r="BK439" s="164" t="s">
        <v>8781</v>
      </c>
      <c r="BL439" s="174"/>
      <c r="BM439" s="157" t="s">
        <v>8780</v>
      </c>
      <c r="BN439" s="166" t="s">
        <v>8782</v>
      </c>
      <c r="BO439" s="157" t="s">
        <v>8783</v>
      </c>
      <c r="BP439" s="157" t="s">
        <v>8790</v>
      </c>
      <c r="BQ439" s="157" t="s">
        <v>8784</v>
      </c>
      <c r="BV439" s="160">
        <v>1</v>
      </c>
    </row>
    <row r="440" spans="53:74" x14ac:dyDescent="0.25">
      <c r="BA440" s="163" t="s">
        <v>151</v>
      </c>
      <c r="BB440" s="163" t="s">
        <v>874</v>
      </c>
      <c r="BC440" s="163" t="s">
        <v>9382</v>
      </c>
      <c r="BD440" s="163" t="s">
        <v>265</v>
      </c>
      <c r="BE440" s="163" t="s">
        <v>266</v>
      </c>
      <c r="BF440" s="163">
        <v>5</v>
      </c>
      <c r="BG440" s="173">
        <v>4</v>
      </c>
      <c r="BH440" s="174">
        <v>0</v>
      </c>
      <c r="BI440" s="164" t="s">
        <v>9382</v>
      </c>
      <c r="BJ440" s="174"/>
      <c r="BK440" s="164" t="s">
        <v>9383</v>
      </c>
      <c r="BL440" s="174"/>
      <c r="BM440" s="157" t="s">
        <v>9382</v>
      </c>
      <c r="BN440" s="166" t="s">
        <v>8782</v>
      </c>
      <c r="BO440" s="157" t="s">
        <v>9384</v>
      </c>
      <c r="BP440" s="157" t="s">
        <v>9385</v>
      </c>
      <c r="BQ440" s="157" t="s">
        <v>9386</v>
      </c>
      <c r="BV440" s="160">
        <v>1</v>
      </c>
    </row>
    <row r="441" spans="53:74" x14ac:dyDescent="0.25">
      <c r="BA441" s="163" t="s">
        <v>151</v>
      </c>
      <c r="BB441" s="163" t="s">
        <v>875</v>
      </c>
      <c r="BC441" s="163" t="s">
        <v>8791</v>
      </c>
      <c r="BD441" s="163" t="s">
        <v>301</v>
      </c>
      <c r="BE441" s="163" t="s">
        <v>266</v>
      </c>
      <c r="BF441" s="163">
        <v>1</v>
      </c>
      <c r="BG441" s="173">
        <v>0</v>
      </c>
      <c r="BH441" s="174">
        <v>4</v>
      </c>
      <c r="BI441" s="164"/>
      <c r="BJ441" s="174" t="s">
        <v>8791</v>
      </c>
      <c r="BK441" s="164"/>
      <c r="BL441" s="174" t="s">
        <v>8792</v>
      </c>
      <c r="BM441" s="157" t="s">
        <v>8791</v>
      </c>
      <c r="BN441" s="166" t="s">
        <v>8793</v>
      </c>
      <c r="BO441" s="157" t="s">
        <v>8794</v>
      </c>
      <c r="BP441" s="157" t="s">
        <v>8796</v>
      </c>
      <c r="BQ441" s="157" t="s">
        <v>8795</v>
      </c>
      <c r="BV441" s="160">
        <v>1</v>
      </c>
    </row>
    <row r="442" spans="53:74" x14ac:dyDescent="0.25">
      <c r="BA442" s="163" t="s">
        <v>151</v>
      </c>
      <c r="BB442" s="163" t="s">
        <v>876</v>
      </c>
      <c r="BC442" s="163" t="s">
        <v>9487</v>
      </c>
      <c r="BD442" s="163" t="s">
        <v>301</v>
      </c>
      <c r="BE442" s="163" t="s">
        <v>266</v>
      </c>
      <c r="BF442" s="163">
        <v>2</v>
      </c>
      <c r="BG442" s="173">
        <v>0</v>
      </c>
      <c r="BH442" s="174">
        <v>4</v>
      </c>
      <c r="BI442" s="164"/>
      <c r="BJ442" s="174" t="s">
        <v>9487</v>
      </c>
      <c r="BK442" s="164"/>
      <c r="BL442" s="174" t="s">
        <v>9488</v>
      </c>
      <c r="BM442" s="157" t="s">
        <v>9487</v>
      </c>
      <c r="BN442" s="166" t="s">
        <v>8799</v>
      </c>
      <c r="BO442" s="157" t="s">
        <v>8794</v>
      </c>
      <c r="BP442" s="157" t="s">
        <v>8966</v>
      </c>
      <c r="BQ442" s="157" t="s">
        <v>9202</v>
      </c>
      <c r="BV442" s="160">
        <v>1</v>
      </c>
    </row>
    <row r="443" spans="53:74" x14ac:dyDescent="0.25">
      <c r="BA443" s="163" t="s">
        <v>151</v>
      </c>
      <c r="BB443" s="163" t="s">
        <v>877</v>
      </c>
      <c r="BC443" s="163" t="s">
        <v>8802</v>
      </c>
      <c r="BD443" s="163" t="s">
        <v>301</v>
      </c>
      <c r="BE443" s="163" t="s">
        <v>266</v>
      </c>
      <c r="BF443" s="163">
        <v>3</v>
      </c>
      <c r="BG443" s="173">
        <v>0</v>
      </c>
      <c r="BH443" s="174">
        <v>4</v>
      </c>
      <c r="BI443" s="164"/>
      <c r="BJ443" s="174" t="s">
        <v>8802</v>
      </c>
      <c r="BK443" s="164"/>
      <c r="BL443" s="174" t="s">
        <v>8803</v>
      </c>
      <c r="BM443" s="157" t="s">
        <v>8802</v>
      </c>
      <c r="BN443" s="166" t="s">
        <v>9489</v>
      </c>
      <c r="BO443" s="157" t="s">
        <v>9407</v>
      </c>
      <c r="BP443" s="157" t="s">
        <v>9490</v>
      </c>
      <c r="BQ443" s="157" t="s">
        <v>9491</v>
      </c>
      <c r="BV443" s="160">
        <v>1</v>
      </c>
    </row>
    <row r="444" spans="53:74" x14ac:dyDescent="0.25">
      <c r="BA444" s="163" t="s">
        <v>151</v>
      </c>
      <c r="BB444" s="163" t="s">
        <v>878</v>
      </c>
      <c r="BC444" s="163" t="s">
        <v>9492</v>
      </c>
      <c r="BD444" s="163" t="s">
        <v>301</v>
      </c>
      <c r="BE444" s="163" t="s">
        <v>266</v>
      </c>
      <c r="BF444" s="163">
        <v>4</v>
      </c>
      <c r="BG444" s="173">
        <v>0</v>
      </c>
      <c r="BH444" s="174">
        <v>4</v>
      </c>
      <c r="BI444" s="164"/>
      <c r="BJ444" s="174" t="s">
        <v>9492</v>
      </c>
      <c r="BK444" s="164"/>
      <c r="BL444" s="174" t="s">
        <v>9493</v>
      </c>
      <c r="BM444" s="157" t="s">
        <v>9492</v>
      </c>
      <c r="BN444" s="166" t="s">
        <v>9489</v>
      </c>
      <c r="BO444" s="157" t="s">
        <v>9494</v>
      </c>
      <c r="BP444" s="157" t="s">
        <v>8802</v>
      </c>
      <c r="BQ444" s="157" t="s">
        <v>9461</v>
      </c>
      <c r="BV444" s="160">
        <v>1</v>
      </c>
    </row>
    <row r="445" spans="53:74" x14ac:dyDescent="0.25">
      <c r="BA445" s="163" t="s">
        <v>151</v>
      </c>
      <c r="BB445" s="163" t="s">
        <v>879</v>
      </c>
      <c r="BC445" s="163" t="s">
        <v>9431</v>
      </c>
      <c r="BD445" s="163" t="s">
        <v>301</v>
      </c>
      <c r="BE445" s="163" t="s">
        <v>266</v>
      </c>
      <c r="BF445" s="163">
        <v>5</v>
      </c>
      <c r="BG445" s="173">
        <v>0</v>
      </c>
      <c r="BH445" s="174">
        <v>4</v>
      </c>
      <c r="BI445" s="164"/>
      <c r="BJ445" s="174" t="s">
        <v>9431</v>
      </c>
      <c r="BK445" s="164"/>
      <c r="BL445" s="174" t="s">
        <v>9432</v>
      </c>
      <c r="BM445" s="157" t="s">
        <v>9431</v>
      </c>
      <c r="BN445" s="166" t="s">
        <v>8892</v>
      </c>
      <c r="BO445" s="157" t="s">
        <v>8663</v>
      </c>
      <c r="BP445" s="157" t="s">
        <v>9433</v>
      </c>
      <c r="BQ445" s="157" t="s">
        <v>9023</v>
      </c>
      <c r="BV445" s="160">
        <v>1</v>
      </c>
    </row>
    <row r="446" spans="53:74" x14ac:dyDescent="0.25">
      <c r="BA446" s="163" t="s">
        <v>152</v>
      </c>
      <c r="BB446" s="163" t="s">
        <v>880</v>
      </c>
      <c r="BC446" s="163" t="s">
        <v>9495</v>
      </c>
      <c r="BD446" s="163" t="s">
        <v>265</v>
      </c>
      <c r="BE446" s="163" t="s">
        <v>266</v>
      </c>
      <c r="BF446" s="163">
        <v>1</v>
      </c>
      <c r="BG446" s="173">
        <v>4</v>
      </c>
      <c r="BH446" s="174">
        <v>0</v>
      </c>
      <c r="BI446" s="164" t="s">
        <v>9495</v>
      </c>
      <c r="BJ446" s="174"/>
      <c r="BK446" s="164" t="s">
        <v>9496</v>
      </c>
      <c r="BL446" s="174"/>
      <c r="BM446" s="157" t="s">
        <v>9495</v>
      </c>
      <c r="BN446" s="166" t="s">
        <v>9497</v>
      </c>
      <c r="BO446" s="157" t="s">
        <v>9498</v>
      </c>
      <c r="BP446" s="157" t="s">
        <v>9499</v>
      </c>
      <c r="BQ446" s="157" t="s">
        <v>9500</v>
      </c>
      <c r="BV446" s="160">
        <v>1</v>
      </c>
    </row>
    <row r="447" spans="53:74" x14ac:dyDescent="0.25">
      <c r="BA447" s="163" t="s">
        <v>152</v>
      </c>
      <c r="BB447" s="163" t="s">
        <v>881</v>
      </c>
      <c r="BC447" s="163" t="s">
        <v>9495</v>
      </c>
      <c r="BD447" s="163" t="s">
        <v>265</v>
      </c>
      <c r="BE447" s="163" t="s">
        <v>266</v>
      </c>
      <c r="BF447" s="163">
        <v>2</v>
      </c>
      <c r="BG447" s="173">
        <v>4</v>
      </c>
      <c r="BH447" s="174">
        <v>0</v>
      </c>
      <c r="BI447" s="164" t="s">
        <v>9495</v>
      </c>
      <c r="BJ447" s="174"/>
      <c r="BK447" s="164" t="s">
        <v>9496</v>
      </c>
      <c r="BL447" s="174"/>
      <c r="BM447" s="157" t="s">
        <v>9495</v>
      </c>
      <c r="BN447" s="166" t="s">
        <v>9501</v>
      </c>
      <c r="BO447" s="157" t="s">
        <v>9116</v>
      </c>
      <c r="BP447" s="157" t="s">
        <v>9502</v>
      </c>
      <c r="BQ447" s="157" t="s">
        <v>9503</v>
      </c>
      <c r="BV447" s="160">
        <v>1</v>
      </c>
    </row>
    <row r="448" spans="53:74" x14ac:dyDescent="0.25">
      <c r="BA448" s="163" t="s">
        <v>152</v>
      </c>
      <c r="BB448" s="163" t="s">
        <v>882</v>
      </c>
      <c r="BC448" s="163" t="s">
        <v>8821</v>
      </c>
      <c r="BD448" s="163" t="s">
        <v>265</v>
      </c>
      <c r="BE448" s="163" t="s">
        <v>266</v>
      </c>
      <c r="BF448" s="163">
        <v>3</v>
      </c>
      <c r="BG448" s="173">
        <v>4</v>
      </c>
      <c r="BH448" s="174">
        <v>0</v>
      </c>
      <c r="BI448" s="164" t="s">
        <v>8821</v>
      </c>
      <c r="BJ448" s="174"/>
      <c r="BK448" s="164" t="s">
        <v>8822</v>
      </c>
      <c r="BL448" s="174"/>
      <c r="BM448" s="157" t="s">
        <v>8821</v>
      </c>
      <c r="BN448" s="166" t="s">
        <v>9501</v>
      </c>
      <c r="BO448" s="157" t="s">
        <v>9116</v>
      </c>
      <c r="BP448" s="157" t="s">
        <v>8825</v>
      </c>
      <c r="BQ448" s="157" t="s">
        <v>8984</v>
      </c>
      <c r="BV448" s="160">
        <v>1</v>
      </c>
    </row>
    <row r="449" spans="53:74" x14ac:dyDescent="0.25">
      <c r="BA449" s="163" t="s">
        <v>152</v>
      </c>
      <c r="BB449" s="163" t="s">
        <v>883</v>
      </c>
      <c r="BC449" s="163" t="s">
        <v>8821</v>
      </c>
      <c r="BD449" s="163" t="s">
        <v>265</v>
      </c>
      <c r="BE449" s="163" t="s">
        <v>266</v>
      </c>
      <c r="BF449" s="163">
        <v>4</v>
      </c>
      <c r="BG449" s="173">
        <v>4</v>
      </c>
      <c r="BH449" s="174">
        <v>0</v>
      </c>
      <c r="BI449" s="164" t="s">
        <v>8821</v>
      </c>
      <c r="BJ449" s="174"/>
      <c r="BK449" s="164" t="s">
        <v>8822</v>
      </c>
      <c r="BL449" s="174"/>
      <c r="BM449" s="157" t="s">
        <v>8821</v>
      </c>
      <c r="BN449" s="166" t="s">
        <v>8826</v>
      </c>
      <c r="BO449" s="157" t="s">
        <v>8985</v>
      </c>
      <c r="BP449" s="157" t="s">
        <v>8986</v>
      </c>
      <c r="BQ449" s="157" t="s">
        <v>8987</v>
      </c>
      <c r="BV449" s="160">
        <v>1</v>
      </c>
    </row>
    <row r="450" spans="53:74" x14ac:dyDescent="0.25">
      <c r="BA450" s="163" t="s">
        <v>152</v>
      </c>
      <c r="BB450" s="163" t="s">
        <v>884</v>
      </c>
      <c r="BC450" s="163" t="s">
        <v>8830</v>
      </c>
      <c r="BD450" s="163" t="s">
        <v>265</v>
      </c>
      <c r="BE450" s="163" t="s">
        <v>266</v>
      </c>
      <c r="BF450" s="163">
        <v>5</v>
      </c>
      <c r="BG450" s="173">
        <v>4</v>
      </c>
      <c r="BH450" s="174">
        <v>0</v>
      </c>
      <c r="BI450" s="164" t="s">
        <v>8830</v>
      </c>
      <c r="BJ450" s="174"/>
      <c r="BK450" s="164" t="s">
        <v>8831</v>
      </c>
      <c r="BL450" s="174"/>
      <c r="BM450" s="157" t="s">
        <v>8830</v>
      </c>
      <c r="BN450" s="166" t="s">
        <v>8832</v>
      </c>
      <c r="BO450" s="157" t="s">
        <v>8833</v>
      </c>
      <c r="BP450" s="157" t="s">
        <v>8834</v>
      </c>
      <c r="BQ450" s="157" t="s">
        <v>8835</v>
      </c>
      <c r="BV450" s="160">
        <v>1</v>
      </c>
    </row>
    <row r="451" spans="53:74" x14ac:dyDescent="0.25">
      <c r="BA451" s="163" t="s">
        <v>152</v>
      </c>
      <c r="BB451" s="163" t="s">
        <v>885</v>
      </c>
      <c r="BC451" s="163" t="s">
        <v>8836</v>
      </c>
      <c r="BD451" s="163" t="s">
        <v>301</v>
      </c>
      <c r="BE451" s="163" t="s">
        <v>266</v>
      </c>
      <c r="BF451" s="163">
        <v>1</v>
      </c>
      <c r="BG451" s="173">
        <v>0</v>
      </c>
      <c r="BH451" s="174">
        <v>4</v>
      </c>
      <c r="BI451" s="164"/>
      <c r="BJ451" s="174" t="s">
        <v>8836</v>
      </c>
      <c r="BK451" s="164"/>
      <c r="BL451" s="174" t="s">
        <v>8837</v>
      </c>
      <c r="BM451" s="157" t="s">
        <v>8836</v>
      </c>
      <c r="BN451" s="166" t="s">
        <v>8838</v>
      </c>
      <c r="BO451" s="157" t="s">
        <v>8839</v>
      </c>
      <c r="BP451" s="157" t="s">
        <v>8840</v>
      </c>
      <c r="BQ451" s="157" t="s">
        <v>8841</v>
      </c>
      <c r="BV451" s="160">
        <v>1</v>
      </c>
    </row>
    <row r="452" spans="53:74" x14ac:dyDescent="0.25">
      <c r="BA452" s="163" t="s">
        <v>152</v>
      </c>
      <c r="BB452" s="163" t="s">
        <v>886</v>
      </c>
      <c r="BC452" s="163" t="s">
        <v>8842</v>
      </c>
      <c r="BD452" s="163" t="s">
        <v>301</v>
      </c>
      <c r="BE452" s="163" t="s">
        <v>266</v>
      </c>
      <c r="BF452" s="163">
        <v>2</v>
      </c>
      <c r="BG452" s="173">
        <v>0</v>
      </c>
      <c r="BH452" s="174">
        <v>4</v>
      </c>
      <c r="BI452" s="164"/>
      <c r="BJ452" s="174" t="s">
        <v>8842</v>
      </c>
      <c r="BK452" s="164"/>
      <c r="BL452" s="174" t="s">
        <v>8843</v>
      </c>
      <c r="BM452" s="157" t="s">
        <v>8842</v>
      </c>
      <c r="BN452" s="166" t="s">
        <v>8844</v>
      </c>
      <c r="BO452" s="157" t="s">
        <v>8845</v>
      </c>
      <c r="BP452" s="157" t="s">
        <v>8846</v>
      </c>
      <c r="BQ452" s="157" t="s">
        <v>8847</v>
      </c>
      <c r="BV452" s="160">
        <v>1</v>
      </c>
    </row>
    <row r="453" spans="53:74" x14ac:dyDescent="0.25">
      <c r="BA453" s="163" t="s">
        <v>152</v>
      </c>
      <c r="BB453" s="163" t="s">
        <v>887</v>
      </c>
      <c r="BC453" s="163" t="s">
        <v>8848</v>
      </c>
      <c r="BD453" s="163" t="s">
        <v>301</v>
      </c>
      <c r="BE453" s="163" t="s">
        <v>266</v>
      </c>
      <c r="BF453" s="163">
        <v>3</v>
      </c>
      <c r="BG453" s="173">
        <v>0</v>
      </c>
      <c r="BH453" s="174">
        <v>4</v>
      </c>
      <c r="BI453" s="164"/>
      <c r="BJ453" s="174" t="s">
        <v>8848</v>
      </c>
      <c r="BK453" s="164"/>
      <c r="BL453" s="174" t="s">
        <v>8849</v>
      </c>
      <c r="BM453" s="157" t="s">
        <v>8848</v>
      </c>
      <c r="BN453" s="166" t="s">
        <v>8850</v>
      </c>
      <c r="BO453" s="157" t="s">
        <v>9407</v>
      </c>
      <c r="BP453" s="157" t="s">
        <v>9120</v>
      </c>
      <c r="BQ453" s="157" t="s">
        <v>8846</v>
      </c>
      <c r="BV453" s="160">
        <v>1</v>
      </c>
    </row>
    <row r="454" spans="53:74" x14ac:dyDescent="0.25">
      <c r="BA454" s="163" t="s">
        <v>152</v>
      </c>
      <c r="BB454" s="163" t="s">
        <v>888</v>
      </c>
      <c r="BC454" s="163" t="s">
        <v>8852</v>
      </c>
      <c r="BD454" s="163" t="s">
        <v>301</v>
      </c>
      <c r="BE454" s="163" t="s">
        <v>266</v>
      </c>
      <c r="BF454" s="163">
        <v>4</v>
      </c>
      <c r="BG454" s="173">
        <v>0</v>
      </c>
      <c r="BH454" s="174">
        <v>4</v>
      </c>
      <c r="BI454" s="164"/>
      <c r="BJ454" s="174" t="s">
        <v>8852</v>
      </c>
      <c r="BK454" s="164"/>
      <c r="BL454" s="174" t="s">
        <v>8853</v>
      </c>
      <c r="BM454" s="157" t="s">
        <v>8852</v>
      </c>
      <c r="BN454" s="166" t="s">
        <v>9504</v>
      </c>
      <c r="BO454" s="157" t="s">
        <v>9505</v>
      </c>
      <c r="BP454" s="157" t="s">
        <v>8716</v>
      </c>
      <c r="BQ454" s="157" t="s">
        <v>9506</v>
      </c>
      <c r="BV454" s="160">
        <v>1</v>
      </c>
    </row>
    <row r="455" spans="53:74" x14ac:dyDescent="0.25">
      <c r="BA455" s="163" t="s">
        <v>152</v>
      </c>
      <c r="BB455" s="163" t="s">
        <v>889</v>
      </c>
      <c r="BC455" s="163" t="s">
        <v>9431</v>
      </c>
      <c r="BD455" s="163" t="s">
        <v>301</v>
      </c>
      <c r="BE455" s="163" t="s">
        <v>266</v>
      </c>
      <c r="BF455" s="163">
        <v>5</v>
      </c>
      <c r="BG455" s="173">
        <v>0</v>
      </c>
      <c r="BH455" s="174">
        <v>4</v>
      </c>
      <c r="BI455" s="164"/>
      <c r="BJ455" s="174" t="s">
        <v>9431</v>
      </c>
      <c r="BK455" s="164"/>
      <c r="BL455" s="174" t="s">
        <v>9432</v>
      </c>
      <c r="BM455" s="157" t="s">
        <v>9431</v>
      </c>
      <c r="BN455" s="166" t="s">
        <v>8892</v>
      </c>
      <c r="BO455" s="157" t="s">
        <v>8663</v>
      </c>
      <c r="BP455" s="157" t="s">
        <v>9433</v>
      </c>
      <c r="BQ455" s="157" t="s">
        <v>9023</v>
      </c>
      <c r="BV455" s="160">
        <v>1</v>
      </c>
    </row>
    <row r="456" spans="53:74" x14ac:dyDescent="0.25">
      <c r="BA456" s="163" t="s">
        <v>153</v>
      </c>
      <c r="BB456" s="163" t="s">
        <v>890</v>
      </c>
      <c r="BC456" s="163" t="s">
        <v>9507</v>
      </c>
      <c r="BD456" s="163" t="s">
        <v>265</v>
      </c>
      <c r="BE456" s="163" t="s">
        <v>266</v>
      </c>
      <c r="BF456" s="163">
        <v>1</v>
      </c>
      <c r="BG456" s="173">
        <v>4</v>
      </c>
      <c r="BH456" s="174">
        <v>0</v>
      </c>
      <c r="BI456" s="164" t="s">
        <v>9507</v>
      </c>
      <c r="BJ456" s="174"/>
      <c r="BK456" s="164" t="s">
        <v>9508</v>
      </c>
      <c r="BL456" s="174"/>
      <c r="BM456" s="157" t="s">
        <v>9507</v>
      </c>
      <c r="BN456" s="166" t="s">
        <v>9509</v>
      </c>
      <c r="BO456" s="157" t="s">
        <v>8997</v>
      </c>
      <c r="BP456" s="157" t="s">
        <v>9510</v>
      </c>
      <c r="BQ456" s="157" t="s">
        <v>9511</v>
      </c>
      <c r="BV456" s="160">
        <v>1</v>
      </c>
    </row>
    <row r="457" spans="53:74" x14ac:dyDescent="0.25">
      <c r="BA457" s="163" t="s">
        <v>153</v>
      </c>
      <c r="BB457" s="163" t="s">
        <v>895</v>
      </c>
      <c r="BC457" s="163" t="s">
        <v>9512</v>
      </c>
      <c r="BD457" s="163" t="s">
        <v>265</v>
      </c>
      <c r="BE457" s="163" t="s">
        <v>266</v>
      </c>
      <c r="BF457" s="163">
        <v>2</v>
      </c>
      <c r="BG457" s="173">
        <v>4</v>
      </c>
      <c r="BH457" s="174">
        <v>0</v>
      </c>
      <c r="BI457" s="164" t="s">
        <v>9512</v>
      </c>
      <c r="BJ457" s="174"/>
      <c r="BK457" s="164" t="s">
        <v>9513</v>
      </c>
      <c r="BL457" s="174"/>
      <c r="BM457" s="157" t="s">
        <v>9512</v>
      </c>
      <c r="BN457" s="166" t="s">
        <v>9514</v>
      </c>
      <c r="BO457" s="157" t="s">
        <v>9515</v>
      </c>
      <c r="BP457" s="157" t="s">
        <v>9516</v>
      </c>
      <c r="BQ457" s="157" t="s">
        <v>9517</v>
      </c>
      <c r="BV457" s="160">
        <v>1</v>
      </c>
    </row>
    <row r="458" spans="53:74" x14ac:dyDescent="0.25">
      <c r="BA458" s="163" t="s">
        <v>153</v>
      </c>
      <c r="BB458" s="163" t="s">
        <v>900</v>
      </c>
      <c r="BC458" s="163" t="s">
        <v>9512</v>
      </c>
      <c r="BD458" s="163" t="s">
        <v>265</v>
      </c>
      <c r="BE458" s="163" t="s">
        <v>266</v>
      </c>
      <c r="BF458" s="163">
        <v>3</v>
      </c>
      <c r="BG458" s="173">
        <v>4</v>
      </c>
      <c r="BH458" s="174">
        <v>0</v>
      </c>
      <c r="BI458" s="164" t="s">
        <v>9512</v>
      </c>
      <c r="BJ458" s="174"/>
      <c r="BK458" s="164" t="s">
        <v>9513</v>
      </c>
      <c r="BL458" s="174"/>
      <c r="BM458" s="157" t="s">
        <v>9512</v>
      </c>
      <c r="BN458" s="166" t="s">
        <v>8867</v>
      </c>
      <c r="BO458" s="157" t="s">
        <v>8868</v>
      </c>
      <c r="BP458" s="157" t="s">
        <v>9518</v>
      </c>
      <c r="BQ458" s="157" t="s">
        <v>9519</v>
      </c>
      <c r="BV458" s="160">
        <v>1</v>
      </c>
    </row>
    <row r="459" spans="53:74" x14ac:dyDescent="0.25">
      <c r="BA459" s="163" t="s">
        <v>153</v>
      </c>
      <c r="BB459" s="163" t="s">
        <v>907</v>
      </c>
      <c r="BC459" s="163" t="s">
        <v>8870</v>
      </c>
      <c r="BD459" s="163" t="s">
        <v>265</v>
      </c>
      <c r="BE459" s="163" t="s">
        <v>266</v>
      </c>
      <c r="BF459" s="163">
        <v>4</v>
      </c>
      <c r="BG459" s="173">
        <v>4</v>
      </c>
      <c r="BH459" s="174">
        <v>0</v>
      </c>
      <c r="BI459" s="164" t="s">
        <v>8870</v>
      </c>
      <c r="BJ459" s="174"/>
      <c r="BK459" s="164" t="s">
        <v>8871</v>
      </c>
      <c r="BL459" s="174"/>
      <c r="BM459" s="157" t="s">
        <v>8870</v>
      </c>
      <c r="BN459" s="166" t="s">
        <v>9235</v>
      </c>
      <c r="BO459" s="157" t="s">
        <v>8632</v>
      </c>
      <c r="BP459" s="157" t="s">
        <v>8629</v>
      </c>
      <c r="BQ459" s="157" t="s">
        <v>9236</v>
      </c>
      <c r="BV459" s="160">
        <v>1</v>
      </c>
    </row>
    <row r="460" spans="53:74" x14ac:dyDescent="0.25">
      <c r="BA460" s="163" t="s">
        <v>153</v>
      </c>
      <c r="BB460" s="163" t="s">
        <v>912</v>
      </c>
      <c r="BC460" s="163" t="s">
        <v>8638</v>
      </c>
      <c r="BD460" s="163" t="s">
        <v>265</v>
      </c>
      <c r="BE460" s="163" t="s">
        <v>266</v>
      </c>
      <c r="BF460" s="163">
        <v>5</v>
      </c>
      <c r="BG460" s="173">
        <v>4</v>
      </c>
      <c r="BH460" s="174">
        <v>0</v>
      </c>
      <c r="BI460" s="164" t="s">
        <v>8638</v>
      </c>
      <c r="BJ460" s="174"/>
      <c r="BK460" s="164" t="s">
        <v>8875</v>
      </c>
      <c r="BL460" s="174"/>
      <c r="BM460" s="157" t="s">
        <v>8638</v>
      </c>
      <c r="BN460" s="166" t="s">
        <v>8876</v>
      </c>
      <c r="BO460" s="157" t="s">
        <v>2069</v>
      </c>
      <c r="BP460" s="157" t="s">
        <v>8877</v>
      </c>
      <c r="BQ460" s="157" t="s">
        <v>8878</v>
      </c>
      <c r="BV460" s="160">
        <v>1</v>
      </c>
    </row>
    <row r="461" spans="53:74" x14ac:dyDescent="0.25">
      <c r="BA461" s="163" t="s">
        <v>153</v>
      </c>
      <c r="BB461" s="163" t="s">
        <v>919</v>
      </c>
      <c r="BC461" s="163" t="s">
        <v>9520</v>
      </c>
      <c r="BD461" s="163" t="s">
        <v>301</v>
      </c>
      <c r="BE461" s="163" t="s">
        <v>266</v>
      </c>
      <c r="BF461" s="163">
        <v>1</v>
      </c>
      <c r="BG461" s="173">
        <v>0</v>
      </c>
      <c r="BH461" s="174">
        <v>4</v>
      </c>
      <c r="BI461" s="164"/>
      <c r="BJ461" s="174" t="s">
        <v>9520</v>
      </c>
      <c r="BK461" s="164"/>
      <c r="BL461" s="174" t="s">
        <v>9521</v>
      </c>
      <c r="BM461" s="157" t="s">
        <v>9520</v>
      </c>
      <c r="BN461" s="166" t="s">
        <v>9522</v>
      </c>
      <c r="BO461" s="157" t="s">
        <v>8642</v>
      </c>
      <c r="BP461" s="157" t="s">
        <v>9523</v>
      </c>
      <c r="BQ461" s="157" t="s">
        <v>9524</v>
      </c>
      <c r="BV461" s="160">
        <v>1</v>
      </c>
    </row>
    <row r="462" spans="53:74" x14ac:dyDescent="0.25">
      <c r="BA462" s="163" t="s">
        <v>153</v>
      </c>
      <c r="BB462" s="163" t="s">
        <v>921</v>
      </c>
      <c r="BC462" s="163" t="s">
        <v>9520</v>
      </c>
      <c r="BD462" s="163" t="s">
        <v>301</v>
      </c>
      <c r="BE462" s="163" t="s">
        <v>266</v>
      </c>
      <c r="BF462" s="163">
        <v>2</v>
      </c>
      <c r="BG462" s="173">
        <v>0</v>
      </c>
      <c r="BH462" s="174">
        <v>4</v>
      </c>
      <c r="BI462" s="164"/>
      <c r="BJ462" s="174" t="s">
        <v>9520</v>
      </c>
      <c r="BK462" s="164"/>
      <c r="BL462" s="174" t="s">
        <v>9521</v>
      </c>
      <c r="BM462" s="157" t="s">
        <v>9520</v>
      </c>
      <c r="BN462" s="166" t="s">
        <v>8885</v>
      </c>
      <c r="BO462" s="157" t="s">
        <v>9525</v>
      </c>
      <c r="BP462" s="157" t="s">
        <v>9526</v>
      </c>
      <c r="BQ462" s="157" t="s">
        <v>9524</v>
      </c>
      <c r="BV462" s="160">
        <v>1</v>
      </c>
    </row>
    <row r="463" spans="53:74" x14ac:dyDescent="0.25">
      <c r="BA463" s="163" t="s">
        <v>153</v>
      </c>
      <c r="BB463" s="163" t="s">
        <v>924</v>
      </c>
      <c r="BC463" s="163" t="s">
        <v>8649</v>
      </c>
      <c r="BD463" s="163" t="s">
        <v>301</v>
      </c>
      <c r="BE463" s="163" t="s">
        <v>266</v>
      </c>
      <c r="BF463" s="163">
        <v>3</v>
      </c>
      <c r="BG463" s="173">
        <v>0</v>
      </c>
      <c r="BH463" s="174">
        <v>4</v>
      </c>
      <c r="BI463" s="164"/>
      <c r="BJ463" s="174" t="s">
        <v>8649</v>
      </c>
      <c r="BK463" s="164"/>
      <c r="BL463" s="174" t="s">
        <v>8650</v>
      </c>
      <c r="BM463" s="157" t="s">
        <v>8649</v>
      </c>
      <c r="BN463" s="166" t="s">
        <v>8887</v>
      </c>
      <c r="BO463" s="157" t="s">
        <v>8888</v>
      </c>
      <c r="BP463" s="157" t="s">
        <v>8889</v>
      </c>
      <c r="BQ463" s="157" t="s">
        <v>8890</v>
      </c>
      <c r="BV463" s="160">
        <v>1</v>
      </c>
    </row>
    <row r="464" spans="53:74" x14ac:dyDescent="0.25">
      <c r="BA464" s="163" t="s">
        <v>153</v>
      </c>
      <c r="BB464" s="163" t="s">
        <v>929</v>
      </c>
      <c r="BC464" s="163" t="s">
        <v>8655</v>
      </c>
      <c r="BD464" s="163" t="s">
        <v>301</v>
      </c>
      <c r="BE464" s="163" t="s">
        <v>266</v>
      </c>
      <c r="BF464" s="163">
        <v>4</v>
      </c>
      <c r="BG464" s="173">
        <v>0</v>
      </c>
      <c r="BH464" s="174">
        <v>4</v>
      </c>
      <c r="BI464" s="164"/>
      <c r="BJ464" s="174" t="s">
        <v>8655</v>
      </c>
      <c r="BK464" s="164"/>
      <c r="BL464" s="174" t="s">
        <v>8656</v>
      </c>
      <c r="BM464" s="157" t="s">
        <v>8655</v>
      </c>
      <c r="BN464" s="166" t="s">
        <v>8654</v>
      </c>
      <c r="BO464" s="157" t="s">
        <v>9527</v>
      </c>
      <c r="BP464" s="157" t="s">
        <v>9528</v>
      </c>
      <c r="BQ464" s="157" t="s">
        <v>8659</v>
      </c>
      <c r="BV464" s="160">
        <v>1</v>
      </c>
    </row>
    <row r="465" spans="53:74" x14ac:dyDescent="0.25">
      <c r="BA465" s="163" t="s">
        <v>153</v>
      </c>
      <c r="BB465" s="163" t="s">
        <v>935</v>
      </c>
      <c r="BC465" s="163" t="s">
        <v>9529</v>
      </c>
      <c r="BD465" s="163" t="s">
        <v>301</v>
      </c>
      <c r="BE465" s="163" t="s">
        <v>266</v>
      </c>
      <c r="BF465" s="163">
        <v>5</v>
      </c>
      <c r="BG465" s="173">
        <v>0</v>
      </c>
      <c r="BH465" s="174">
        <v>4</v>
      </c>
      <c r="BI465" s="164"/>
      <c r="BJ465" s="174" t="s">
        <v>9529</v>
      </c>
      <c r="BK465" s="164"/>
      <c r="BL465" s="174" t="s">
        <v>9530</v>
      </c>
      <c r="BM465" s="157" t="s">
        <v>9529</v>
      </c>
      <c r="BN465" s="166" t="s">
        <v>8892</v>
      </c>
      <c r="BO465" s="157" t="s">
        <v>8663</v>
      </c>
      <c r="BP465" s="157" t="s">
        <v>9531</v>
      </c>
      <c r="BQ465" s="157" t="s">
        <v>9023</v>
      </c>
      <c r="BV465" s="160">
        <v>1</v>
      </c>
    </row>
    <row r="466" spans="53:74" x14ac:dyDescent="0.25">
      <c r="BA466" s="163" t="s">
        <v>155</v>
      </c>
      <c r="BB466" s="163" t="s">
        <v>940</v>
      </c>
      <c r="BC466" s="163" t="s">
        <v>9532</v>
      </c>
      <c r="BD466" s="163" t="s">
        <v>265</v>
      </c>
      <c r="BE466" s="163" t="s">
        <v>266</v>
      </c>
      <c r="BF466" s="163">
        <v>1</v>
      </c>
      <c r="BG466" s="173">
        <v>4</v>
      </c>
      <c r="BH466" s="174">
        <v>0</v>
      </c>
      <c r="BI466" s="164" t="s">
        <v>9532</v>
      </c>
      <c r="BJ466" s="174"/>
      <c r="BK466" s="164" t="s">
        <v>9533</v>
      </c>
      <c r="BL466" s="174"/>
      <c r="BM466" s="157" t="s">
        <v>9532</v>
      </c>
      <c r="BN466" s="166" t="s">
        <v>9534</v>
      </c>
      <c r="BO466" s="157" t="s">
        <v>9535</v>
      </c>
      <c r="BP466" s="157" t="s">
        <v>9536</v>
      </c>
      <c r="BQ466" s="157" t="s">
        <v>9537</v>
      </c>
      <c r="BV466" s="160">
        <v>1</v>
      </c>
    </row>
    <row r="467" spans="53:74" x14ac:dyDescent="0.25">
      <c r="BA467" s="163" t="s">
        <v>155</v>
      </c>
      <c r="BB467" s="163" t="s">
        <v>941</v>
      </c>
      <c r="BC467" s="163" t="s">
        <v>9538</v>
      </c>
      <c r="BD467" s="163" t="s">
        <v>265</v>
      </c>
      <c r="BE467" s="163" t="s">
        <v>266</v>
      </c>
      <c r="BF467" s="163">
        <v>2</v>
      </c>
      <c r="BG467" s="173">
        <v>4</v>
      </c>
      <c r="BH467" s="174">
        <v>0</v>
      </c>
      <c r="BI467" s="164" t="s">
        <v>9538</v>
      </c>
      <c r="BJ467" s="174"/>
      <c r="BK467" s="164" t="s">
        <v>9539</v>
      </c>
      <c r="BL467" s="174"/>
      <c r="BM467" s="157" t="s">
        <v>9538</v>
      </c>
      <c r="BN467" s="166" t="s">
        <v>9540</v>
      </c>
      <c r="BO467" s="157" t="s">
        <v>9443</v>
      </c>
      <c r="BP467" s="157" t="s">
        <v>9537</v>
      </c>
      <c r="BQ467" s="157" t="s">
        <v>9445</v>
      </c>
      <c r="BV467" s="160">
        <v>1</v>
      </c>
    </row>
    <row r="468" spans="53:74" x14ac:dyDescent="0.25">
      <c r="BA468" s="163" t="s">
        <v>155</v>
      </c>
      <c r="BB468" s="163" t="s">
        <v>942</v>
      </c>
      <c r="BC468" s="163" t="s">
        <v>8678</v>
      </c>
      <c r="BD468" s="163" t="s">
        <v>265</v>
      </c>
      <c r="BE468" s="163" t="s">
        <v>266</v>
      </c>
      <c r="BF468" s="163">
        <v>3</v>
      </c>
      <c r="BG468" s="173">
        <v>4</v>
      </c>
      <c r="BH468" s="174">
        <v>0</v>
      </c>
      <c r="BI468" s="164" t="s">
        <v>8678</v>
      </c>
      <c r="BJ468" s="174"/>
      <c r="BK468" s="164" t="s">
        <v>8679</v>
      </c>
      <c r="BL468" s="174"/>
      <c r="BM468" s="157" t="s">
        <v>8678</v>
      </c>
      <c r="BN468" s="166" t="s">
        <v>8680</v>
      </c>
      <c r="BO468" s="157" t="s">
        <v>8681</v>
      </c>
      <c r="BP468" s="157" t="s">
        <v>8682</v>
      </c>
      <c r="BQ468" s="157" t="s">
        <v>9163</v>
      </c>
      <c r="BV468" s="160">
        <v>1</v>
      </c>
    </row>
    <row r="469" spans="53:74" x14ac:dyDescent="0.25">
      <c r="BA469" s="163" t="s">
        <v>155</v>
      </c>
      <c r="BB469" s="163" t="s">
        <v>943</v>
      </c>
      <c r="BC469" s="163" t="s">
        <v>8695</v>
      </c>
      <c r="BD469" s="163" t="s">
        <v>265</v>
      </c>
      <c r="BE469" s="163" t="s">
        <v>266</v>
      </c>
      <c r="BF469" s="163">
        <v>4</v>
      </c>
      <c r="BG469" s="173">
        <v>4</v>
      </c>
      <c r="BH469" s="174">
        <v>0</v>
      </c>
      <c r="BI469" s="164" t="s">
        <v>8695</v>
      </c>
      <c r="BJ469" s="174"/>
      <c r="BK469" s="164" t="s">
        <v>9159</v>
      </c>
      <c r="BL469" s="174"/>
      <c r="BM469" s="157" t="s">
        <v>8695</v>
      </c>
      <c r="BN469" s="166" t="s">
        <v>9160</v>
      </c>
      <c r="BO469" s="157" t="s">
        <v>9161</v>
      </c>
      <c r="BP469" s="157" t="s">
        <v>9162</v>
      </c>
      <c r="BQ469" s="157" t="s">
        <v>9163</v>
      </c>
      <c r="BV469" s="160">
        <v>1</v>
      </c>
    </row>
    <row r="470" spans="53:74" x14ac:dyDescent="0.25">
      <c r="BA470" s="163" t="s">
        <v>155</v>
      </c>
      <c r="BB470" s="163" t="s">
        <v>944</v>
      </c>
      <c r="BC470" s="163" t="s">
        <v>8690</v>
      </c>
      <c r="BD470" s="163" t="s">
        <v>265</v>
      </c>
      <c r="BE470" s="163" t="s">
        <v>266</v>
      </c>
      <c r="BF470" s="163">
        <v>5</v>
      </c>
      <c r="BG470" s="173">
        <v>4</v>
      </c>
      <c r="BH470" s="174">
        <v>0</v>
      </c>
      <c r="BI470" s="164" t="s">
        <v>8690</v>
      </c>
      <c r="BJ470" s="174"/>
      <c r="BK470" s="164" t="s">
        <v>8691</v>
      </c>
      <c r="BL470" s="174"/>
      <c r="BM470" s="157" t="s">
        <v>8690</v>
      </c>
      <c r="BN470" s="166" t="s">
        <v>8692</v>
      </c>
      <c r="BO470" s="157" t="s">
        <v>8693</v>
      </c>
      <c r="BP470" s="157" t="s">
        <v>8694</v>
      </c>
      <c r="BQ470" s="157" t="s">
        <v>8695</v>
      </c>
      <c r="BV470" s="160">
        <v>1</v>
      </c>
    </row>
    <row r="471" spans="53:74" x14ac:dyDescent="0.25">
      <c r="BA471" s="163" t="s">
        <v>155</v>
      </c>
      <c r="BB471" s="163" t="s">
        <v>945</v>
      </c>
      <c r="BC471" s="163" t="s">
        <v>9541</v>
      </c>
      <c r="BD471" s="163" t="s">
        <v>301</v>
      </c>
      <c r="BE471" s="163" t="s">
        <v>266</v>
      </c>
      <c r="BF471" s="163">
        <v>1</v>
      </c>
      <c r="BG471" s="173">
        <v>0</v>
      </c>
      <c r="BH471" s="174">
        <v>4</v>
      </c>
      <c r="BI471" s="164"/>
      <c r="BJ471" s="174" t="s">
        <v>9541</v>
      </c>
      <c r="BK471" s="164"/>
      <c r="BL471" s="174" t="s">
        <v>9542</v>
      </c>
      <c r="BM471" s="157" t="s">
        <v>9541</v>
      </c>
      <c r="BN471" s="166" t="s">
        <v>9543</v>
      </c>
      <c r="BO471" s="157" t="s">
        <v>9046</v>
      </c>
      <c r="BP471" s="157" t="s">
        <v>9544</v>
      </c>
      <c r="BQ471" s="157" t="s">
        <v>9545</v>
      </c>
      <c r="BV471" s="160">
        <v>1</v>
      </c>
    </row>
    <row r="472" spans="53:74" x14ac:dyDescent="0.25">
      <c r="BA472" s="163" t="s">
        <v>155</v>
      </c>
      <c r="BB472" s="163" t="s">
        <v>946</v>
      </c>
      <c r="BC472" s="163" t="s">
        <v>8923</v>
      </c>
      <c r="BD472" s="163" t="s">
        <v>301</v>
      </c>
      <c r="BE472" s="163" t="s">
        <v>266</v>
      </c>
      <c r="BF472" s="163">
        <v>2</v>
      </c>
      <c r="BG472" s="173">
        <v>0</v>
      </c>
      <c r="BH472" s="174">
        <v>4</v>
      </c>
      <c r="BI472" s="164"/>
      <c r="BJ472" s="174" t="s">
        <v>8923</v>
      </c>
      <c r="BK472" s="164"/>
      <c r="BL472" s="174" t="s">
        <v>9168</v>
      </c>
      <c r="BM472" s="157" t="s">
        <v>8923</v>
      </c>
      <c r="BN472" s="166" t="s">
        <v>8908</v>
      </c>
      <c r="BO472" s="157" t="s">
        <v>9454</v>
      </c>
      <c r="BP472" s="157" t="s">
        <v>9050</v>
      </c>
      <c r="BQ472" s="157" t="s">
        <v>9455</v>
      </c>
      <c r="BV472" s="160">
        <v>1</v>
      </c>
    </row>
    <row r="473" spans="53:74" x14ac:dyDescent="0.25">
      <c r="BA473" s="163" t="s">
        <v>155</v>
      </c>
      <c r="BB473" s="163" t="s">
        <v>947</v>
      </c>
      <c r="BC473" s="163" t="s">
        <v>9263</v>
      </c>
      <c r="BD473" s="163" t="s">
        <v>301</v>
      </c>
      <c r="BE473" s="163" t="s">
        <v>266</v>
      </c>
      <c r="BF473" s="163">
        <v>3</v>
      </c>
      <c r="BG473" s="173">
        <v>0</v>
      </c>
      <c r="BH473" s="174">
        <v>4</v>
      </c>
      <c r="BI473" s="164"/>
      <c r="BJ473" s="174" t="s">
        <v>9263</v>
      </c>
      <c r="BK473" s="164"/>
      <c r="BL473" s="174" t="s">
        <v>9264</v>
      </c>
      <c r="BM473" s="157" t="s">
        <v>9263</v>
      </c>
      <c r="BN473" s="166" t="s">
        <v>9265</v>
      </c>
      <c r="BO473" s="157" t="s">
        <v>9266</v>
      </c>
      <c r="BP473" s="157" t="s">
        <v>8712</v>
      </c>
      <c r="BQ473" s="157" t="s">
        <v>8711</v>
      </c>
      <c r="BV473" s="160">
        <v>1</v>
      </c>
    </row>
    <row r="474" spans="53:74" x14ac:dyDescent="0.25">
      <c r="BA474" s="163" t="s">
        <v>155</v>
      </c>
      <c r="BB474" s="163" t="s">
        <v>948</v>
      </c>
      <c r="BC474" s="163" t="s">
        <v>9546</v>
      </c>
      <c r="BD474" s="163" t="s">
        <v>301</v>
      </c>
      <c r="BE474" s="163" t="s">
        <v>266</v>
      </c>
      <c r="BF474" s="163">
        <v>4</v>
      </c>
      <c r="BG474" s="173">
        <v>0</v>
      </c>
      <c r="BH474" s="174">
        <v>4</v>
      </c>
      <c r="BI474" s="164"/>
      <c r="BJ474" s="174" t="s">
        <v>9546</v>
      </c>
      <c r="BK474" s="164"/>
      <c r="BL474" s="174" t="s">
        <v>9547</v>
      </c>
      <c r="BM474" s="157" t="s">
        <v>9546</v>
      </c>
      <c r="BN474" s="166" t="s">
        <v>8715</v>
      </c>
      <c r="BO474" s="157" t="s">
        <v>8716</v>
      </c>
      <c r="BP474" s="157" t="s">
        <v>8659</v>
      </c>
      <c r="BQ474" s="157" t="s">
        <v>9548</v>
      </c>
      <c r="BV474" s="160">
        <v>1</v>
      </c>
    </row>
    <row r="475" spans="53:74" x14ac:dyDescent="0.25">
      <c r="BA475" s="163" t="s">
        <v>155</v>
      </c>
      <c r="BB475" s="163" t="s">
        <v>949</v>
      </c>
      <c r="BC475" s="163" t="s">
        <v>9529</v>
      </c>
      <c r="BD475" s="163" t="s">
        <v>301</v>
      </c>
      <c r="BE475" s="163" t="s">
        <v>266</v>
      </c>
      <c r="BF475" s="163">
        <v>5</v>
      </c>
      <c r="BG475" s="173">
        <v>0</v>
      </c>
      <c r="BH475" s="174">
        <v>4</v>
      </c>
      <c r="BI475" s="164"/>
      <c r="BJ475" s="174" t="s">
        <v>9529</v>
      </c>
      <c r="BK475" s="164"/>
      <c r="BL475" s="174" t="s">
        <v>9530</v>
      </c>
      <c r="BM475" s="157" t="s">
        <v>9529</v>
      </c>
      <c r="BN475" s="166" t="s">
        <v>8892</v>
      </c>
      <c r="BO475" s="157" t="s">
        <v>8663</v>
      </c>
      <c r="BP475" s="157" t="s">
        <v>9531</v>
      </c>
      <c r="BQ475" s="157" t="s">
        <v>9023</v>
      </c>
      <c r="BV475" s="160">
        <v>1</v>
      </c>
    </row>
    <row r="476" spans="53:74" x14ac:dyDescent="0.25">
      <c r="BA476" s="163" t="s">
        <v>156</v>
      </c>
      <c r="BB476" s="163" t="s">
        <v>950</v>
      </c>
      <c r="BC476" s="163" t="s">
        <v>9549</v>
      </c>
      <c r="BD476" s="163" t="s">
        <v>265</v>
      </c>
      <c r="BE476" s="163" t="s">
        <v>266</v>
      </c>
      <c r="BF476" s="163">
        <v>1</v>
      </c>
      <c r="BG476" s="173">
        <v>4</v>
      </c>
      <c r="BH476" s="174">
        <v>0</v>
      </c>
      <c r="BI476" s="164" t="s">
        <v>9549</v>
      </c>
      <c r="BJ476" s="174"/>
      <c r="BK476" s="164" t="s">
        <v>9550</v>
      </c>
      <c r="BL476" s="174"/>
      <c r="BM476" s="157" t="s">
        <v>9549</v>
      </c>
      <c r="BN476" s="166" t="s">
        <v>9551</v>
      </c>
      <c r="BO476" s="157" t="s">
        <v>9552</v>
      </c>
      <c r="BP476" s="157" t="s">
        <v>9553</v>
      </c>
      <c r="BQ476" s="157" t="s">
        <v>9554</v>
      </c>
      <c r="BV476" s="160">
        <v>1</v>
      </c>
    </row>
    <row r="477" spans="53:74" x14ac:dyDescent="0.25">
      <c r="BA477" s="163" t="s">
        <v>156</v>
      </c>
      <c r="BB477" s="163" t="s">
        <v>951</v>
      </c>
      <c r="BC477" s="163" t="s">
        <v>9555</v>
      </c>
      <c r="BD477" s="163" t="s">
        <v>265</v>
      </c>
      <c r="BE477" s="163" t="s">
        <v>266</v>
      </c>
      <c r="BF477" s="163">
        <v>2</v>
      </c>
      <c r="BG477" s="173">
        <v>4</v>
      </c>
      <c r="BH477" s="174">
        <v>0</v>
      </c>
      <c r="BI477" s="164" t="s">
        <v>9555</v>
      </c>
      <c r="BJ477" s="174"/>
      <c r="BK477" s="164" t="s">
        <v>9556</v>
      </c>
      <c r="BL477" s="174"/>
      <c r="BM477" s="157" t="s">
        <v>9555</v>
      </c>
      <c r="BN477" s="166" t="s">
        <v>9557</v>
      </c>
      <c r="BO477" s="157" t="s">
        <v>9204</v>
      </c>
      <c r="BP477" s="157" t="s">
        <v>9558</v>
      </c>
      <c r="BQ477" s="157" t="s">
        <v>9559</v>
      </c>
      <c r="BV477" s="160">
        <v>1</v>
      </c>
    </row>
    <row r="478" spans="53:74" x14ac:dyDescent="0.25">
      <c r="BA478" s="163" t="s">
        <v>156</v>
      </c>
      <c r="BB478" s="163" t="s">
        <v>952</v>
      </c>
      <c r="BC478" s="163" t="s">
        <v>9560</v>
      </c>
      <c r="BD478" s="163" t="s">
        <v>265</v>
      </c>
      <c r="BE478" s="163" t="s">
        <v>266</v>
      </c>
      <c r="BF478" s="163">
        <v>3</v>
      </c>
      <c r="BG478" s="173">
        <v>4</v>
      </c>
      <c r="BH478" s="174">
        <v>0</v>
      </c>
      <c r="BI478" s="164" t="s">
        <v>9560</v>
      </c>
      <c r="BJ478" s="174"/>
      <c r="BK478" s="164" t="s">
        <v>9561</v>
      </c>
      <c r="BL478" s="174"/>
      <c r="BM478" s="157" t="s">
        <v>9560</v>
      </c>
      <c r="BN478" s="166" t="s">
        <v>9562</v>
      </c>
      <c r="BO478" s="157" t="s">
        <v>9204</v>
      </c>
      <c r="BP478" s="157" t="s">
        <v>9067</v>
      </c>
      <c r="BQ478" s="157" t="s">
        <v>9071</v>
      </c>
      <c r="BV478" s="160">
        <v>1</v>
      </c>
    </row>
    <row r="479" spans="53:74" x14ac:dyDescent="0.25">
      <c r="BA479" s="163" t="s">
        <v>156</v>
      </c>
      <c r="BB479" s="163" t="s">
        <v>953</v>
      </c>
      <c r="BC479" s="163" t="s">
        <v>8735</v>
      </c>
      <c r="BD479" s="163" t="s">
        <v>265</v>
      </c>
      <c r="BE479" s="163" t="s">
        <v>266</v>
      </c>
      <c r="BF479" s="163">
        <v>4</v>
      </c>
      <c r="BG479" s="173">
        <v>4</v>
      </c>
      <c r="BH479" s="174">
        <v>0</v>
      </c>
      <c r="BI479" s="164" t="s">
        <v>8735</v>
      </c>
      <c r="BJ479" s="174"/>
      <c r="BK479" s="164" t="s">
        <v>8736</v>
      </c>
      <c r="BL479" s="174"/>
      <c r="BM479" s="157" t="s">
        <v>8735</v>
      </c>
      <c r="BN479" s="166" t="s">
        <v>9068</v>
      </c>
      <c r="BO479" s="157" t="s">
        <v>9563</v>
      </c>
      <c r="BP479" s="157" t="s">
        <v>9564</v>
      </c>
      <c r="BQ479" s="157" t="s">
        <v>9071</v>
      </c>
      <c r="BV479" s="160">
        <v>1</v>
      </c>
    </row>
    <row r="480" spans="53:74" x14ac:dyDescent="0.25">
      <c r="BA480" s="163" t="s">
        <v>156</v>
      </c>
      <c r="BB480" s="163" t="s">
        <v>954</v>
      </c>
      <c r="BC480" s="163" t="s">
        <v>8740</v>
      </c>
      <c r="BD480" s="163" t="s">
        <v>265</v>
      </c>
      <c r="BE480" s="163" t="s">
        <v>266</v>
      </c>
      <c r="BF480" s="163">
        <v>5</v>
      </c>
      <c r="BG480" s="173">
        <v>4</v>
      </c>
      <c r="BH480" s="174">
        <v>0</v>
      </c>
      <c r="BI480" s="164" t="s">
        <v>8740</v>
      </c>
      <c r="BJ480" s="174"/>
      <c r="BK480" s="164" t="s">
        <v>8741</v>
      </c>
      <c r="BL480" s="174"/>
      <c r="BM480" s="157" t="s">
        <v>8740</v>
      </c>
      <c r="BN480" s="166" t="s">
        <v>8742</v>
      </c>
      <c r="BO480" s="157" t="s">
        <v>9072</v>
      </c>
      <c r="BP480" s="157" t="s">
        <v>8735</v>
      </c>
      <c r="BQ480" s="157" t="s">
        <v>9073</v>
      </c>
      <c r="BV480" s="160">
        <v>1</v>
      </c>
    </row>
    <row r="481" spans="53:74" x14ac:dyDescent="0.25">
      <c r="BA481" s="163" t="s">
        <v>156</v>
      </c>
      <c r="BB481" s="163" t="s">
        <v>955</v>
      </c>
      <c r="BC481" s="163" t="s">
        <v>8745</v>
      </c>
      <c r="BD481" s="163" t="s">
        <v>301</v>
      </c>
      <c r="BE481" s="163" t="s">
        <v>266</v>
      </c>
      <c r="BF481" s="163">
        <v>1</v>
      </c>
      <c r="BG481" s="173">
        <v>0</v>
      </c>
      <c r="BH481" s="174">
        <v>4</v>
      </c>
      <c r="BI481" s="164"/>
      <c r="BJ481" s="174" t="s">
        <v>8745</v>
      </c>
      <c r="BK481" s="164"/>
      <c r="BL481" s="174" t="s">
        <v>8746</v>
      </c>
      <c r="BM481" s="157" t="s">
        <v>8745</v>
      </c>
      <c r="BN481" s="166" t="s">
        <v>9565</v>
      </c>
      <c r="BO481" s="157" t="s">
        <v>8748</v>
      </c>
      <c r="BP481" s="157" t="s">
        <v>9566</v>
      </c>
      <c r="BQ481" s="157" t="s">
        <v>9567</v>
      </c>
      <c r="BV481" s="160">
        <v>1</v>
      </c>
    </row>
    <row r="482" spans="53:74" x14ac:dyDescent="0.25">
      <c r="BA482" s="163" t="s">
        <v>156</v>
      </c>
      <c r="BB482" s="163" t="s">
        <v>956</v>
      </c>
      <c r="BC482" s="163" t="s">
        <v>8745</v>
      </c>
      <c r="BD482" s="163" t="s">
        <v>301</v>
      </c>
      <c r="BE482" s="163" t="s">
        <v>266</v>
      </c>
      <c r="BF482" s="163">
        <v>2</v>
      </c>
      <c r="BG482" s="173">
        <v>0</v>
      </c>
      <c r="BH482" s="174">
        <v>4</v>
      </c>
      <c r="BI482" s="164"/>
      <c r="BJ482" s="174" t="s">
        <v>8745</v>
      </c>
      <c r="BK482" s="164"/>
      <c r="BL482" s="174" t="s">
        <v>8746</v>
      </c>
      <c r="BM482" s="157" t="s">
        <v>8745</v>
      </c>
      <c r="BN482" s="166" t="s">
        <v>8751</v>
      </c>
      <c r="BO482" s="157" t="s">
        <v>8752</v>
      </c>
      <c r="BP482" s="157" t="s">
        <v>8753</v>
      </c>
      <c r="BQ482" s="157" t="s">
        <v>8750</v>
      </c>
      <c r="BV482" s="160">
        <v>1</v>
      </c>
    </row>
    <row r="483" spans="53:74" x14ac:dyDescent="0.25">
      <c r="BA483" s="163" t="s">
        <v>156</v>
      </c>
      <c r="BB483" s="163" t="s">
        <v>957</v>
      </c>
      <c r="BC483" s="163" t="s">
        <v>8754</v>
      </c>
      <c r="BD483" s="163" t="s">
        <v>301</v>
      </c>
      <c r="BE483" s="163" t="s">
        <v>266</v>
      </c>
      <c r="BF483" s="163">
        <v>3</v>
      </c>
      <c r="BG483" s="173">
        <v>0</v>
      </c>
      <c r="BH483" s="174">
        <v>4</v>
      </c>
      <c r="BI483" s="164"/>
      <c r="BJ483" s="174" t="s">
        <v>8754</v>
      </c>
      <c r="BK483" s="164"/>
      <c r="BL483" s="174" t="s">
        <v>8755</v>
      </c>
      <c r="BM483" s="157" t="s">
        <v>8754</v>
      </c>
      <c r="BN483" s="166" t="s">
        <v>8756</v>
      </c>
      <c r="BO483" s="157" t="s">
        <v>8757</v>
      </c>
      <c r="BP483" s="157" t="s">
        <v>8758</v>
      </c>
      <c r="BQ483" s="157" t="s">
        <v>9568</v>
      </c>
      <c r="BV483" s="160">
        <v>1</v>
      </c>
    </row>
    <row r="484" spans="53:74" x14ac:dyDescent="0.25">
      <c r="BA484" s="163" t="s">
        <v>156</v>
      </c>
      <c r="BB484" s="163" t="s">
        <v>958</v>
      </c>
      <c r="BC484" s="163" t="s">
        <v>9076</v>
      </c>
      <c r="BD484" s="163" t="s">
        <v>301</v>
      </c>
      <c r="BE484" s="163" t="s">
        <v>266</v>
      </c>
      <c r="BF484" s="163">
        <v>4</v>
      </c>
      <c r="BG484" s="173">
        <v>0</v>
      </c>
      <c r="BH484" s="174">
        <v>4</v>
      </c>
      <c r="BI484" s="164"/>
      <c r="BJ484" s="174" t="s">
        <v>9076</v>
      </c>
      <c r="BK484" s="164"/>
      <c r="BL484" s="174" t="s">
        <v>9187</v>
      </c>
      <c r="BM484" s="157" t="s">
        <v>9076</v>
      </c>
      <c r="BN484" s="166" t="s">
        <v>9569</v>
      </c>
      <c r="BO484" s="157" t="s">
        <v>9528</v>
      </c>
      <c r="BP484" s="157" t="s">
        <v>8759</v>
      </c>
      <c r="BQ484" s="157" t="s">
        <v>8659</v>
      </c>
      <c r="BV484" s="160">
        <v>1</v>
      </c>
    </row>
    <row r="485" spans="53:74" x14ac:dyDescent="0.25">
      <c r="BA485" s="163" t="s">
        <v>156</v>
      </c>
      <c r="BB485" s="163" t="s">
        <v>959</v>
      </c>
      <c r="BC485" s="163" t="s">
        <v>9529</v>
      </c>
      <c r="BD485" s="163" t="s">
        <v>301</v>
      </c>
      <c r="BE485" s="163" t="s">
        <v>266</v>
      </c>
      <c r="BF485" s="163">
        <v>5</v>
      </c>
      <c r="BG485" s="173">
        <v>0</v>
      </c>
      <c r="BH485" s="174">
        <v>4</v>
      </c>
      <c r="BI485" s="164"/>
      <c r="BJ485" s="174" t="s">
        <v>9529</v>
      </c>
      <c r="BK485" s="164"/>
      <c r="BL485" s="174" t="s">
        <v>9530</v>
      </c>
      <c r="BM485" s="157" t="s">
        <v>9529</v>
      </c>
      <c r="BN485" s="166" t="s">
        <v>8892</v>
      </c>
      <c r="BO485" s="157" t="s">
        <v>8663</v>
      </c>
      <c r="BP485" s="157" t="s">
        <v>9531</v>
      </c>
      <c r="BQ485" s="157" t="s">
        <v>9023</v>
      </c>
      <c r="BV485" s="160">
        <v>1</v>
      </c>
    </row>
    <row r="486" spans="53:74" x14ac:dyDescent="0.25">
      <c r="BA486" s="163" t="s">
        <v>157</v>
      </c>
      <c r="BB486" s="163" t="s">
        <v>960</v>
      </c>
      <c r="BC486" s="163" t="s">
        <v>9570</v>
      </c>
      <c r="BD486" s="163" t="s">
        <v>265</v>
      </c>
      <c r="BE486" s="163" t="s">
        <v>266</v>
      </c>
      <c r="BF486" s="163">
        <v>1</v>
      </c>
      <c r="BG486" s="173">
        <v>4</v>
      </c>
      <c r="BH486" s="174">
        <v>0</v>
      </c>
      <c r="BI486" s="164" t="s">
        <v>9570</v>
      </c>
      <c r="BJ486" s="174"/>
      <c r="BK486" s="164" t="s">
        <v>9571</v>
      </c>
      <c r="BL486" s="174"/>
      <c r="BM486" s="157" t="s">
        <v>9570</v>
      </c>
      <c r="BN486" s="166" t="s">
        <v>8765</v>
      </c>
      <c r="BO486" s="157" t="s">
        <v>9373</v>
      </c>
      <c r="BP486" s="157" t="s">
        <v>9572</v>
      </c>
      <c r="BQ486" s="157" t="s">
        <v>9573</v>
      </c>
      <c r="BV486" s="160">
        <v>1</v>
      </c>
    </row>
    <row r="487" spans="53:74" x14ac:dyDescent="0.25">
      <c r="BA487" s="163" t="s">
        <v>157</v>
      </c>
      <c r="BB487" s="163" t="s">
        <v>961</v>
      </c>
      <c r="BC487" s="163" t="s">
        <v>9570</v>
      </c>
      <c r="BD487" s="163" t="s">
        <v>265</v>
      </c>
      <c r="BE487" s="163" t="s">
        <v>266</v>
      </c>
      <c r="BF487" s="163">
        <v>2</v>
      </c>
      <c r="BG487" s="173">
        <v>4</v>
      </c>
      <c r="BH487" s="174">
        <v>0</v>
      </c>
      <c r="BI487" s="164" t="s">
        <v>9570</v>
      </c>
      <c r="BJ487" s="174"/>
      <c r="BK487" s="164" t="s">
        <v>9571</v>
      </c>
      <c r="BL487" s="174"/>
      <c r="BM487" s="157" t="s">
        <v>9570</v>
      </c>
      <c r="BN487" s="166" t="s">
        <v>9574</v>
      </c>
      <c r="BO487" s="157" t="s">
        <v>9575</v>
      </c>
      <c r="BP487" s="157" t="s">
        <v>9576</v>
      </c>
      <c r="BQ487" s="157" t="s">
        <v>9573</v>
      </c>
      <c r="BV487" s="160">
        <v>1</v>
      </c>
    </row>
    <row r="488" spans="53:74" x14ac:dyDescent="0.25">
      <c r="BA488" s="163" t="s">
        <v>157</v>
      </c>
      <c r="BB488" s="163" t="s">
        <v>962</v>
      </c>
      <c r="BC488" s="163" t="s">
        <v>9577</v>
      </c>
      <c r="BD488" s="163" t="s">
        <v>265</v>
      </c>
      <c r="BE488" s="163" t="s">
        <v>266</v>
      </c>
      <c r="BF488" s="163">
        <v>3</v>
      </c>
      <c r="BG488" s="173">
        <v>4</v>
      </c>
      <c r="BH488" s="174">
        <v>0</v>
      </c>
      <c r="BI488" s="164" t="s">
        <v>9577</v>
      </c>
      <c r="BJ488" s="174"/>
      <c r="BK488" s="164" t="s">
        <v>9578</v>
      </c>
      <c r="BL488" s="174"/>
      <c r="BM488" s="157" t="s">
        <v>9577</v>
      </c>
      <c r="BN488" s="166" t="s">
        <v>8776</v>
      </c>
      <c r="BO488" s="157" t="s">
        <v>9579</v>
      </c>
      <c r="BP488" s="157" t="s">
        <v>9580</v>
      </c>
      <c r="BQ488" s="157" t="s">
        <v>9581</v>
      </c>
      <c r="BV488" s="160">
        <v>1</v>
      </c>
    </row>
    <row r="489" spans="53:74" x14ac:dyDescent="0.25">
      <c r="BA489" s="163" t="s">
        <v>157</v>
      </c>
      <c r="BB489" s="163" t="s">
        <v>963</v>
      </c>
      <c r="BC489" s="163" t="s">
        <v>8780</v>
      </c>
      <c r="BD489" s="163" t="s">
        <v>265</v>
      </c>
      <c r="BE489" s="163" t="s">
        <v>266</v>
      </c>
      <c r="BF489" s="163">
        <v>4</v>
      </c>
      <c r="BG489" s="173">
        <v>4</v>
      </c>
      <c r="BH489" s="174">
        <v>0</v>
      </c>
      <c r="BI489" s="164" t="s">
        <v>8780</v>
      </c>
      <c r="BJ489" s="174"/>
      <c r="BK489" s="164" t="s">
        <v>8781</v>
      </c>
      <c r="BL489" s="174"/>
      <c r="BM489" s="157" t="s">
        <v>8780</v>
      </c>
      <c r="BN489" s="166" t="s">
        <v>8782</v>
      </c>
      <c r="BO489" s="157" t="s">
        <v>8783</v>
      </c>
      <c r="BP489" s="157" t="s">
        <v>8784</v>
      </c>
      <c r="BQ489" s="157" t="s">
        <v>8785</v>
      </c>
      <c r="BV489" s="160">
        <v>1</v>
      </c>
    </row>
    <row r="490" spans="53:74" x14ac:dyDescent="0.25">
      <c r="BA490" s="163" t="s">
        <v>157</v>
      </c>
      <c r="BB490" s="163" t="s">
        <v>964</v>
      </c>
      <c r="BC490" s="163" t="s">
        <v>8786</v>
      </c>
      <c r="BD490" s="163" t="s">
        <v>265</v>
      </c>
      <c r="BE490" s="163" t="s">
        <v>266</v>
      </c>
      <c r="BF490" s="163">
        <v>5</v>
      </c>
      <c r="BG490" s="173">
        <v>4</v>
      </c>
      <c r="BH490" s="174">
        <v>0</v>
      </c>
      <c r="BI490" s="164" t="s">
        <v>8786</v>
      </c>
      <c r="BJ490" s="174"/>
      <c r="BK490" s="164" t="s">
        <v>8787</v>
      </c>
      <c r="BL490" s="174"/>
      <c r="BM490" s="157" t="s">
        <v>8786</v>
      </c>
      <c r="BN490" s="166" t="s">
        <v>8782</v>
      </c>
      <c r="BO490" s="157" t="s">
        <v>8788</v>
      </c>
      <c r="BP490" s="157" t="s">
        <v>8789</v>
      </c>
      <c r="BQ490" s="157" t="s">
        <v>8790</v>
      </c>
      <c r="BV490" s="160">
        <v>1</v>
      </c>
    </row>
    <row r="491" spans="53:74" x14ac:dyDescent="0.25">
      <c r="BA491" s="163" t="s">
        <v>157</v>
      </c>
      <c r="BB491" s="163" t="s">
        <v>965</v>
      </c>
      <c r="BC491" s="163" t="s">
        <v>8791</v>
      </c>
      <c r="BD491" s="163" t="s">
        <v>301</v>
      </c>
      <c r="BE491" s="163" t="s">
        <v>266</v>
      </c>
      <c r="BF491" s="163">
        <v>1</v>
      </c>
      <c r="BG491" s="173">
        <v>0</v>
      </c>
      <c r="BH491" s="174">
        <v>4</v>
      </c>
      <c r="BI491" s="164"/>
      <c r="BJ491" s="174" t="s">
        <v>8791</v>
      </c>
      <c r="BK491" s="164"/>
      <c r="BL491" s="174" t="s">
        <v>8792</v>
      </c>
      <c r="BM491" s="157" t="s">
        <v>8791</v>
      </c>
      <c r="BN491" s="166" t="s">
        <v>8793</v>
      </c>
      <c r="BO491" s="157" t="s">
        <v>8794</v>
      </c>
      <c r="BP491" s="157" t="s">
        <v>8796</v>
      </c>
      <c r="BQ491" s="157" t="s">
        <v>8795</v>
      </c>
      <c r="BV491" s="160">
        <v>1</v>
      </c>
    </row>
    <row r="492" spans="53:74" x14ac:dyDescent="0.25">
      <c r="BA492" s="163" t="s">
        <v>157</v>
      </c>
      <c r="BB492" s="163" t="s">
        <v>966</v>
      </c>
      <c r="BC492" s="163" t="s">
        <v>8966</v>
      </c>
      <c r="BD492" s="163" t="s">
        <v>301</v>
      </c>
      <c r="BE492" s="163" t="s">
        <v>266</v>
      </c>
      <c r="BF492" s="163">
        <v>2</v>
      </c>
      <c r="BG492" s="173">
        <v>0</v>
      </c>
      <c r="BH492" s="174">
        <v>4</v>
      </c>
      <c r="BI492" s="164"/>
      <c r="BJ492" s="174" t="s">
        <v>8966</v>
      </c>
      <c r="BK492" s="164"/>
      <c r="BL492" s="174" t="s">
        <v>9582</v>
      </c>
      <c r="BM492" s="157" t="s">
        <v>8966</v>
      </c>
      <c r="BN492" s="166" t="s">
        <v>8799</v>
      </c>
      <c r="BO492" s="157" t="s">
        <v>8794</v>
      </c>
      <c r="BP492" s="157" t="s">
        <v>9202</v>
      </c>
      <c r="BQ492" s="157" t="s">
        <v>9583</v>
      </c>
      <c r="BV492" s="160">
        <v>1</v>
      </c>
    </row>
    <row r="493" spans="53:74" x14ac:dyDescent="0.25">
      <c r="BA493" s="163" t="s">
        <v>157</v>
      </c>
      <c r="BB493" s="163" t="s">
        <v>967</v>
      </c>
      <c r="BC493" s="163" t="s">
        <v>9584</v>
      </c>
      <c r="BD493" s="163" t="s">
        <v>301</v>
      </c>
      <c r="BE493" s="163" t="s">
        <v>266</v>
      </c>
      <c r="BF493" s="163">
        <v>3</v>
      </c>
      <c r="BG493" s="173">
        <v>0</v>
      </c>
      <c r="BH493" s="174">
        <v>4</v>
      </c>
      <c r="BI493" s="164"/>
      <c r="BJ493" s="174" t="s">
        <v>9584</v>
      </c>
      <c r="BK493" s="164"/>
      <c r="BL493" s="174" t="s">
        <v>9585</v>
      </c>
      <c r="BM493" s="157" t="s">
        <v>9584</v>
      </c>
      <c r="BN493" s="166" t="s">
        <v>9100</v>
      </c>
      <c r="BO493" s="157" t="s">
        <v>9586</v>
      </c>
      <c r="BP493" s="157" t="s">
        <v>8806</v>
      </c>
      <c r="BQ493" s="157" t="s">
        <v>9587</v>
      </c>
      <c r="BV493" s="160">
        <v>1</v>
      </c>
    </row>
    <row r="494" spans="53:74" x14ac:dyDescent="0.25">
      <c r="BA494" s="163" t="s">
        <v>157</v>
      </c>
      <c r="BB494" s="163" t="s">
        <v>968</v>
      </c>
      <c r="BC494" s="163" t="s">
        <v>8806</v>
      </c>
      <c r="BD494" s="163" t="s">
        <v>301</v>
      </c>
      <c r="BE494" s="163" t="s">
        <v>266</v>
      </c>
      <c r="BF494" s="163">
        <v>4</v>
      </c>
      <c r="BG494" s="173">
        <v>0</v>
      </c>
      <c r="BH494" s="174">
        <v>4</v>
      </c>
      <c r="BI494" s="164"/>
      <c r="BJ494" s="174" t="s">
        <v>8806</v>
      </c>
      <c r="BK494" s="164"/>
      <c r="BL494" s="174" t="s">
        <v>8807</v>
      </c>
      <c r="BM494" s="157" t="s">
        <v>8806</v>
      </c>
      <c r="BN494" s="166" t="s">
        <v>9588</v>
      </c>
      <c r="BO494" s="157" t="s">
        <v>9528</v>
      </c>
      <c r="BP494" s="157" t="s">
        <v>8802</v>
      </c>
      <c r="BQ494" s="157" t="s">
        <v>8809</v>
      </c>
      <c r="BV494" s="160">
        <v>1</v>
      </c>
    </row>
    <row r="495" spans="53:74" x14ac:dyDescent="0.25">
      <c r="BA495" s="163" t="s">
        <v>157</v>
      </c>
      <c r="BB495" s="163" t="s">
        <v>969</v>
      </c>
      <c r="BC495" s="163" t="s">
        <v>9529</v>
      </c>
      <c r="BD495" s="163" t="s">
        <v>301</v>
      </c>
      <c r="BE495" s="163" t="s">
        <v>266</v>
      </c>
      <c r="BF495" s="163">
        <v>5</v>
      </c>
      <c r="BG495" s="173">
        <v>0</v>
      </c>
      <c r="BH495" s="174">
        <v>4</v>
      </c>
      <c r="BI495" s="164"/>
      <c r="BJ495" s="174" t="s">
        <v>9529</v>
      </c>
      <c r="BK495" s="164"/>
      <c r="BL495" s="174" t="s">
        <v>9530</v>
      </c>
      <c r="BM495" s="157" t="s">
        <v>9529</v>
      </c>
      <c r="BN495" s="166" t="s">
        <v>8892</v>
      </c>
      <c r="BO495" s="157" t="s">
        <v>8663</v>
      </c>
      <c r="BP495" s="157" t="s">
        <v>9531</v>
      </c>
      <c r="BQ495" s="157" t="s">
        <v>9023</v>
      </c>
      <c r="BV495" s="160">
        <v>1</v>
      </c>
    </row>
    <row r="496" spans="53:74" x14ac:dyDescent="0.25">
      <c r="BA496" s="163" t="s">
        <v>158</v>
      </c>
      <c r="BB496" s="163" t="s">
        <v>970</v>
      </c>
      <c r="BC496" s="163" t="s">
        <v>9589</v>
      </c>
      <c r="BD496" s="163" t="s">
        <v>265</v>
      </c>
      <c r="BE496" s="163" t="s">
        <v>266</v>
      </c>
      <c r="BF496" s="163">
        <v>1</v>
      </c>
      <c r="BG496" s="173">
        <v>4</v>
      </c>
      <c r="BH496" s="174">
        <v>0</v>
      </c>
      <c r="BI496" s="164" t="s">
        <v>9589</v>
      </c>
      <c r="BJ496" s="174"/>
      <c r="BK496" s="164" t="s">
        <v>9590</v>
      </c>
      <c r="BL496" s="174"/>
      <c r="BM496" s="157" t="s">
        <v>9589</v>
      </c>
      <c r="BN496" s="166" t="s">
        <v>9591</v>
      </c>
      <c r="BO496" s="157" t="s">
        <v>8975</v>
      </c>
      <c r="BP496" s="157" t="s">
        <v>9592</v>
      </c>
      <c r="BQ496" s="157" t="s">
        <v>9593</v>
      </c>
      <c r="BV496" s="160">
        <v>1</v>
      </c>
    </row>
    <row r="497" spans="53:74" x14ac:dyDescent="0.25">
      <c r="BA497" s="163" t="s">
        <v>158</v>
      </c>
      <c r="BB497" s="163" t="s">
        <v>971</v>
      </c>
      <c r="BC497" s="163" t="s">
        <v>9594</v>
      </c>
      <c r="BD497" s="163" t="s">
        <v>265</v>
      </c>
      <c r="BE497" s="163" t="s">
        <v>266</v>
      </c>
      <c r="BF497" s="163">
        <v>2</v>
      </c>
      <c r="BG497" s="173">
        <v>4</v>
      </c>
      <c r="BH497" s="174">
        <v>0</v>
      </c>
      <c r="BI497" s="164" t="s">
        <v>9594</v>
      </c>
      <c r="BJ497" s="174"/>
      <c r="BK497" s="164" t="s">
        <v>9595</v>
      </c>
      <c r="BL497" s="174"/>
      <c r="BM497" s="157" t="s">
        <v>9594</v>
      </c>
      <c r="BN497" s="166" t="s">
        <v>9596</v>
      </c>
      <c r="BO497" s="157" t="s">
        <v>9116</v>
      </c>
      <c r="BP497" s="157" t="s">
        <v>9597</v>
      </c>
      <c r="BQ497" s="157" t="s">
        <v>9598</v>
      </c>
      <c r="BV497" s="160">
        <v>1</v>
      </c>
    </row>
    <row r="498" spans="53:74" x14ac:dyDescent="0.25">
      <c r="BA498" s="163" t="s">
        <v>158</v>
      </c>
      <c r="BB498" s="163" t="s">
        <v>972</v>
      </c>
      <c r="BC498" s="163" t="s">
        <v>8821</v>
      </c>
      <c r="BD498" s="163" t="s">
        <v>265</v>
      </c>
      <c r="BE498" s="163" t="s">
        <v>266</v>
      </c>
      <c r="BF498" s="163">
        <v>3</v>
      </c>
      <c r="BG498" s="173">
        <v>4</v>
      </c>
      <c r="BH498" s="174">
        <v>0</v>
      </c>
      <c r="BI498" s="164" t="s">
        <v>8821</v>
      </c>
      <c r="BJ498" s="174"/>
      <c r="BK498" s="164" t="s">
        <v>8822</v>
      </c>
      <c r="BL498" s="174"/>
      <c r="BM498" s="157" t="s">
        <v>8821</v>
      </c>
      <c r="BN498" s="166" t="s">
        <v>9217</v>
      </c>
      <c r="BO498" s="157" t="s">
        <v>9116</v>
      </c>
      <c r="BP498" s="157" t="s">
        <v>8984</v>
      </c>
      <c r="BQ498" s="157" t="s">
        <v>8829</v>
      </c>
      <c r="BV498" s="160">
        <v>1</v>
      </c>
    </row>
    <row r="499" spans="53:74" x14ac:dyDescent="0.25">
      <c r="BA499" s="163" t="s">
        <v>158</v>
      </c>
      <c r="BB499" s="163" t="s">
        <v>973</v>
      </c>
      <c r="BC499" s="163" t="s">
        <v>8821</v>
      </c>
      <c r="BD499" s="163" t="s">
        <v>265</v>
      </c>
      <c r="BE499" s="163" t="s">
        <v>266</v>
      </c>
      <c r="BF499" s="163">
        <v>4</v>
      </c>
      <c r="BG499" s="173">
        <v>4</v>
      </c>
      <c r="BH499" s="174">
        <v>0</v>
      </c>
      <c r="BI499" s="164" t="s">
        <v>8821</v>
      </c>
      <c r="BJ499" s="174"/>
      <c r="BK499" s="164" t="s">
        <v>8822</v>
      </c>
      <c r="BL499" s="174"/>
      <c r="BM499" s="157" t="s">
        <v>8821</v>
      </c>
      <c r="BN499" s="166" t="s">
        <v>8826</v>
      </c>
      <c r="BO499" s="157" t="s">
        <v>9599</v>
      </c>
      <c r="BP499" s="157" t="s">
        <v>9600</v>
      </c>
      <c r="BQ499" s="157" t="s">
        <v>8986</v>
      </c>
      <c r="BV499" s="160">
        <v>1</v>
      </c>
    </row>
    <row r="500" spans="53:74" x14ac:dyDescent="0.25">
      <c r="BA500" s="163" t="s">
        <v>158</v>
      </c>
      <c r="BB500" s="163" t="s">
        <v>974</v>
      </c>
      <c r="BC500" s="163" t="s">
        <v>8830</v>
      </c>
      <c r="BD500" s="163" t="s">
        <v>265</v>
      </c>
      <c r="BE500" s="163" t="s">
        <v>266</v>
      </c>
      <c r="BF500" s="163">
        <v>5</v>
      </c>
      <c r="BG500" s="173">
        <v>4</v>
      </c>
      <c r="BH500" s="174">
        <v>0</v>
      </c>
      <c r="BI500" s="164" t="s">
        <v>8830</v>
      </c>
      <c r="BJ500" s="174"/>
      <c r="BK500" s="164" t="s">
        <v>8831</v>
      </c>
      <c r="BL500" s="174"/>
      <c r="BM500" s="157" t="s">
        <v>8830</v>
      </c>
      <c r="BN500" s="166" t="s">
        <v>8832</v>
      </c>
      <c r="BO500" s="157" t="s">
        <v>8833</v>
      </c>
      <c r="BP500" s="157" t="s">
        <v>8834</v>
      </c>
      <c r="BQ500" s="157" t="s">
        <v>8835</v>
      </c>
      <c r="BV500" s="160">
        <v>1</v>
      </c>
    </row>
    <row r="501" spans="53:74" x14ac:dyDescent="0.25">
      <c r="BA501" s="163" t="s">
        <v>158</v>
      </c>
      <c r="BB501" s="163" t="s">
        <v>975</v>
      </c>
      <c r="BC501" s="163" t="s">
        <v>8836</v>
      </c>
      <c r="BD501" s="163" t="s">
        <v>301</v>
      </c>
      <c r="BE501" s="163" t="s">
        <v>266</v>
      </c>
      <c r="BF501" s="163">
        <v>1</v>
      </c>
      <c r="BG501" s="173">
        <v>0</v>
      </c>
      <c r="BH501" s="174">
        <v>4</v>
      </c>
      <c r="BI501" s="164"/>
      <c r="BJ501" s="174" t="s">
        <v>8836</v>
      </c>
      <c r="BK501" s="164"/>
      <c r="BL501" s="174" t="s">
        <v>8837</v>
      </c>
      <c r="BM501" s="157" t="s">
        <v>8836</v>
      </c>
      <c r="BN501" s="166" t="s">
        <v>8838</v>
      </c>
      <c r="BO501" s="157" t="s">
        <v>8839</v>
      </c>
      <c r="BP501" s="157" t="s">
        <v>8840</v>
      </c>
      <c r="BQ501" s="157" t="s">
        <v>8841</v>
      </c>
      <c r="BV501" s="160">
        <v>1</v>
      </c>
    </row>
    <row r="502" spans="53:74" x14ac:dyDescent="0.25">
      <c r="BA502" s="163" t="s">
        <v>158</v>
      </c>
      <c r="BB502" s="163" t="s">
        <v>976</v>
      </c>
      <c r="BC502" s="163" t="s">
        <v>8842</v>
      </c>
      <c r="BD502" s="163" t="s">
        <v>301</v>
      </c>
      <c r="BE502" s="163" t="s">
        <v>266</v>
      </c>
      <c r="BF502" s="163">
        <v>2</v>
      </c>
      <c r="BG502" s="173">
        <v>0</v>
      </c>
      <c r="BH502" s="174">
        <v>4</v>
      </c>
      <c r="BI502" s="164"/>
      <c r="BJ502" s="174" t="s">
        <v>8842</v>
      </c>
      <c r="BK502" s="164"/>
      <c r="BL502" s="174" t="s">
        <v>8843</v>
      </c>
      <c r="BM502" s="157" t="s">
        <v>8842</v>
      </c>
      <c r="BN502" s="166" t="s">
        <v>8844</v>
      </c>
      <c r="BO502" s="157" t="s">
        <v>8845</v>
      </c>
      <c r="BP502" s="157" t="s">
        <v>8846</v>
      </c>
      <c r="BQ502" s="157" t="s">
        <v>9403</v>
      </c>
      <c r="BV502" s="160">
        <v>1</v>
      </c>
    </row>
    <row r="503" spans="53:74" x14ac:dyDescent="0.25">
      <c r="BA503" s="163" t="s">
        <v>158</v>
      </c>
      <c r="BB503" s="163" t="s">
        <v>977</v>
      </c>
      <c r="BC503" s="163" t="s">
        <v>9601</v>
      </c>
      <c r="BD503" s="163" t="s">
        <v>301</v>
      </c>
      <c r="BE503" s="163" t="s">
        <v>266</v>
      </c>
      <c r="BF503" s="163">
        <v>3</v>
      </c>
      <c r="BG503" s="173">
        <v>0</v>
      </c>
      <c r="BH503" s="174">
        <v>4</v>
      </c>
      <c r="BI503" s="164"/>
      <c r="BJ503" s="174" t="s">
        <v>9601</v>
      </c>
      <c r="BK503" s="164"/>
      <c r="BL503" s="174" t="s">
        <v>9602</v>
      </c>
      <c r="BM503" s="157" t="s">
        <v>9601</v>
      </c>
      <c r="BN503" s="166" t="s">
        <v>9603</v>
      </c>
      <c r="BO503" s="157" t="s">
        <v>9604</v>
      </c>
      <c r="BP503" s="157" t="s">
        <v>8848</v>
      </c>
      <c r="BQ503" s="157" t="s">
        <v>9120</v>
      </c>
      <c r="BV503" s="160">
        <v>1</v>
      </c>
    </row>
    <row r="504" spans="53:74" x14ac:dyDescent="0.25">
      <c r="BA504" s="163" t="s">
        <v>158</v>
      </c>
      <c r="BB504" s="163" t="s">
        <v>978</v>
      </c>
      <c r="BC504" s="163" t="s">
        <v>8852</v>
      </c>
      <c r="BD504" s="163" t="s">
        <v>301</v>
      </c>
      <c r="BE504" s="163" t="s">
        <v>266</v>
      </c>
      <c r="BF504" s="163">
        <v>4</v>
      </c>
      <c r="BG504" s="173">
        <v>0</v>
      </c>
      <c r="BH504" s="174">
        <v>4</v>
      </c>
      <c r="BI504" s="164"/>
      <c r="BJ504" s="174" t="s">
        <v>8852</v>
      </c>
      <c r="BK504" s="164"/>
      <c r="BL504" s="174" t="s">
        <v>8853</v>
      </c>
      <c r="BM504" s="157" t="s">
        <v>8852</v>
      </c>
      <c r="BN504" s="166" t="s">
        <v>9605</v>
      </c>
      <c r="BO504" s="157" t="s">
        <v>8892</v>
      </c>
      <c r="BP504" s="157" t="s">
        <v>8716</v>
      </c>
      <c r="BQ504" s="157" t="s">
        <v>9606</v>
      </c>
      <c r="BV504" s="160">
        <v>1</v>
      </c>
    </row>
    <row r="505" spans="53:74" x14ac:dyDescent="0.25">
      <c r="BA505" s="163" t="s">
        <v>158</v>
      </c>
      <c r="BB505" s="163" t="s">
        <v>979</v>
      </c>
      <c r="BC505" s="163" t="s">
        <v>9529</v>
      </c>
      <c r="BD505" s="163" t="s">
        <v>301</v>
      </c>
      <c r="BE505" s="163" t="s">
        <v>266</v>
      </c>
      <c r="BF505" s="163">
        <v>5</v>
      </c>
      <c r="BG505" s="173">
        <v>0</v>
      </c>
      <c r="BH505" s="174">
        <v>4</v>
      </c>
      <c r="BI505" s="164"/>
      <c r="BJ505" s="174" t="s">
        <v>9529</v>
      </c>
      <c r="BK505" s="164"/>
      <c r="BL505" s="174" t="s">
        <v>9530</v>
      </c>
      <c r="BM505" s="157" t="s">
        <v>9529</v>
      </c>
      <c r="BN505" s="166" t="s">
        <v>8892</v>
      </c>
      <c r="BO505" s="157" t="s">
        <v>8663</v>
      </c>
      <c r="BP505" s="157" t="s">
        <v>9531</v>
      </c>
      <c r="BQ505" s="157" t="s">
        <v>9023</v>
      </c>
      <c r="BV505" s="160">
        <v>1</v>
      </c>
    </row>
    <row r="506" spans="53:74" x14ac:dyDescent="0.25">
      <c r="BA506" s="163" t="s">
        <v>159</v>
      </c>
      <c r="BB506" s="163" t="s">
        <v>980</v>
      </c>
      <c r="BC506" s="163" t="s">
        <v>9607</v>
      </c>
      <c r="BD506" s="163" t="s">
        <v>265</v>
      </c>
      <c r="BE506" s="163" t="s">
        <v>266</v>
      </c>
      <c r="BF506" s="163">
        <v>1</v>
      </c>
      <c r="BG506" s="173">
        <v>4</v>
      </c>
      <c r="BH506" s="174">
        <v>0</v>
      </c>
      <c r="BI506" s="164" t="s">
        <v>9607</v>
      </c>
      <c r="BJ506" s="174"/>
      <c r="BK506" s="164" t="s">
        <v>9608</v>
      </c>
      <c r="BL506" s="174"/>
      <c r="BM506" s="157" t="s">
        <v>9607</v>
      </c>
      <c r="BN506" s="166" t="s">
        <v>8619</v>
      </c>
      <c r="BO506" s="157" t="s">
        <v>2021</v>
      </c>
      <c r="BP506" s="157" t="s">
        <v>9609</v>
      </c>
      <c r="BQ506" s="157" t="s">
        <v>9610</v>
      </c>
      <c r="BV506" s="160">
        <v>1</v>
      </c>
    </row>
    <row r="507" spans="53:74" x14ac:dyDescent="0.25">
      <c r="BA507" s="163" t="s">
        <v>159</v>
      </c>
      <c r="BB507" s="163" t="s">
        <v>983</v>
      </c>
      <c r="BC507" s="163" t="s">
        <v>9607</v>
      </c>
      <c r="BD507" s="163" t="s">
        <v>265</v>
      </c>
      <c r="BE507" s="163" t="s">
        <v>266</v>
      </c>
      <c r="BF507" s="163">
        <v>2</v>
      </c>
      <c r="BG507" s="173">
        <v>4</v>
      </c>
      <c r="BH507" s="174">
        <v>0</v>
      </c>
      <c r="BI507" s="164" t="s">
        <v>9607</v>
      </c>
      <c r="BJ507" s="174"/>
      <c r="BK507" s="164" t="s">
        <v>9608</v>
      </c>
      <c r="BL507" s="174"/>
      <c r="BM507" s="157" t="s">
        <v>9607</v>
      </c>
      <c r="BN507" s="166" t="s">
        <v>9611</v>
      </c>
      <c r="BO507" s="157" t="s">
        <v>9612</v>
      </c>
      <c r="BP507" s="157" t="s">
        <v>9613</v>
      </c>
      <c r="BQ507" s="157" t="s">
        <v>9614</v>
      </c>
      <c r="BV507" s="160">
        <v>1</v>
      </c>
    </row>
    <row r="508" spans="53:74" x14ac:dyDescent="0.25">
      <c r="BA508" s="163" t="s">
        <v>159</v>
      </c>
      <c r="BB508" s="163" t="s">
        <v>988</v>
      </c>
      <c r="BC508" s="163" t="s">
        <v>9615</v>
      </c>
      <c r="BD508" s="163" t="s">
        <v>265</v>
      </c>
      <c r="BE508" s="163" t="s">
        <v>266</v>
      </c>
      <c r="BF508" s="163">
        <v>3</v>
      </c>
      <c r="BG508" s="173">
        <v>4</v>
      </c>
      <c r="BH508" s="174">
        <v>0</v>
      </c>
      <c r="BI508" s="164" t="s">
        <v>9615</v>
      </c>
      <c r="BJ508" s="174"/>
      <c r="BK508" s="164" t="s">
        <v>9616</v>
      </c>
      <c r="BL508" s="174"/>
      <c r="BM508" s="157" t="s">
        <v>9615</v>
      </c>
      <c r="BN508" s="166" t="s">
        <v>9617</v>
      </c>
      <c r="BO508" s="157" t="s">
        <v>9618</v>
      </c>
      <c r="BP508" s="157" t="s">
        <v>9619</v>
      </c>
      <c r="BQ508" s="157" t="s">
        <v>9620</v>
      </c>
      <c r="BV508" s="160">
        <v>1</v>
      </c>
    </row>
    <row r="509" spans="53:74" x14ac:dyDescent="0.25">
      <c r="BA509" s="163" t="s">
        <v>159</v>
      </c>
      <c r="BB509" s="163" t="s">
        <v>992</v>
      </c>
      <c r="BC509" s="163" t="s">
        <v>8873</v>
      </c>
      <c r="BD509" s="163" t="s">
        <v>265</v>
      </c>
      <c r="BE509" s="163" t="s">
        <v>266</v>
      </c>
      <c r="BF509" s="163">
        <v>4</v>
      </c>
      <c r="BG509" s="173">
        <v>4</v>
      </c>
      <c r="BH509" s="174">
        <v>0</v>
      </c>
      <c r="BI509" s="164" t="s">
        <v>8873</v>
      </c>
      <c r="BJ509" s="174"/>
      <c r="BK509" s="164" t="s">
        <v>9621</v>
      </c>
      <c r="BL509" s="174"/>
      <c r="BM509" s="157" t="s">
        <v>8873</v>
      </c>
      <c r="BN509" s="166" t="s">
        <v>9622</v>
      </c>
      <c r="BO509" s="157" t="s">
        <v>8632</v>
      </c>
      <c r="BP509" s="157" t="s">
        <v>9236</v>
      </c>
      <c r="BQ509" s="157" t="s">
        <v>8633</v>
      </c>
      <c r="BV509" s="160">
        <v>1</v>
      </c>
    </row>
    <row r="510" spans="53:74" x14ac:dyDescent="0.25">
      <c r="BA510" s="163" t="s">
        <v>159</v>
      </c>
      <c r="BB510" s="163" t="s">
        <v>998</v>
      </c>
      <c r="BC510" s="163" t="s">
        <v>8638</v>
      </c>
      <c r="BD510" s="163" t="s">
        <v>265</v>
      </c>
      <c r="BE510" s="163" t="s">
        <v>266</v>
      </c>
      <c r="BF510" s="163">
        <v>5</v>
      </c>
      <c r="BG510" s="173">
        <v>4</v>
      </c>
      <c r="BH510" s="174">
        <v>0</v>
      </c>
      <c r="BI510" s="164" t="s">
        <v>8638</v>
      </c>
      <c r="BJ510" s="174"/>
      <c r="BK510" s="164" t="s">
        <v>8875</v>
      </c>
      <c r="BL510" s="174"/>
      <c r="BM510" s="157" t="s">
        <v>8638</v>
      </c>
      <c r="BN510" s="166" t="s">
        <v>8876</v>
      </c>
      <c r="BO510" s="157" t="s">
        <v>2069</v>
      </c>
      <c r="BP510" s="157" t="s">
        <v>8877</v>
      </c>
      <c r="BQ510" s="157" t="s">
        <v>8878</v>
      </c>
      <c r="BV510" s="160">
        <v>1</v>
      </c>
    </row>
    <row r="511" spans="53:74" x14ac:dyDescent="0.25">
      <c r="BA511" s="163" t="s">
        <v>159</v>
      </c>
      <c r="BB511" s="163" t="s">
        <v>1003</v>
      </c>
      <c r="BC511" s="163" t="s">
        <v>9623</v>
      </c>
      <c r="BD511" s="163" t="s">
        <v>301</v>
      </c>
      <c r="BE511" s="163" t="s">
        <v>266</v>
      </c>
      <c r="BF511" s="163">
        <v>1</v>
      </c>
      <c r="BG511" s="173">
        <v>0</v>
      </c>
      <c r="BH511" s="174">
        <v>4</v>
      </c>
      <c r="BI511" s="164"/>
      <c r="BJ511" s="174" t="s">
        <v>9623</v>
      </c>
      <c r="BK511" s="164"/>
      <c r="BL511" s="174" t="s">
        <v>9624</v>
      </c>
      <c r="BM511" s="157" t="s">
        <v>9623</v>
      </c>
      <c r="BN511" s="166" t="s">
        <v>9142</v>
      </c>
      <c r="BO511" s="157" t="s">
        <v>8642</v>
      </c>
      <c r="BP511" s="157" t="s">
        <v>9625</v>
      </c>
      <c r="BV511" s="160">
        <v>1</v>
      </c>
    </row>
    <row r="512" spans="53:74" x14ac:dyDescent="0.25">
      <c r="BA512" s="163" t="s">
        <v>159</v>
      </c>
      <c r="BB512" s="163" t="s">
        <v>1006</v>
      </c>
      <c r="BC512" s="163" t="s">
        <v>8647</v>
      </c>
      <c r="BD512" s="163" t="s">
        <v>301</v>
      </c>
      <c r="BE512" s="163" t="s">
        <v>266</v>
      </c>
      <c r="BF512" s="163">
        <v>2</v>
      </c>
      <c r="BG512" s="173">
        <v>0</v>
      </c>
      <c r="BH512" s="174">
        <v>4</v>
      </c>
      <c r="BI512" s="164"/>
      <c r="BJ512" s="174" t="s">
        <v>8647</v>
      </c>
      <c r="BK512" s="164"/>
      <c r="BL512" s="174" t="s">
        <v>9141</v>
      </c>
      <c r="BM512" s="157" t="s">
        <v>8647</v>
      </c>
      <c r="BN512" s="166" t="s">
        <v>9242</v>
      </c>
      <c r="BO512" s="157" t="s">
        <v>9626</v>
      </c>
      <c r="BP512" s="157" t="s">
        <v>9627</v>
      </c>
      <c r="BQ512" s="157" t="s">
        <v>9628</v>
      </c>
      <c r="BV512" s="160">
        <v>1</v>
      </c>
    </row>
    <row r="513" spans="53:74" x14ac:dyDescent="0.25">
      <c r="BA513" s="163" t="s">
        <v>159</v>
      </c>
      <c r="BB513" s="163" t="s">
        <v>1010</v>
      </c>
      <c r="BC513" s="163" t="s">
        <v>8653</v>
      </c>
      <c r="BD513" s="163" t="s">
        <v>301</v>
      </c>
      <c r="BE513" s="163" t="s">
        <v>266</v>
      </c>
      <c r="BF513" s="163">
        <v>3</v>
      </c>
      <c r="BG513" s="173">
        <v>0</v>
      </c>
      <c r="BH513" s="174">
        <v>4</v>
      </c>
      <c r="BI513" s="164"/>
      <c r="BJ513" s="174" t="s">
        <v>8653</v>
      </c>
      <c r="BK513" s="164"/>
      <c r="BL513" s="174" t="s">
        <v>9629</v>
      </c>
      <c r="BM513" s="157" t="s">
        <v>8653</v>
      </c>
      <c r="BN513" s="166" t="s">
        <v>9630</v>
      </c>
      <c r="BO513" s="157" t="s">
        <v>8888</v>
      </c>
      <c r="BP513" s="157" t="s">
        <v>8654</v>
      </c>
      <c r="BQ513" s="157" t="s">
        <v>9631</v>
      </c>
      <c r="BV513" s="160">
        <v>1</v>
      </c>
    </row>
    <row r="514" spans="53:74" x14ac:dyDescent="0.25">
      <c r="BA514" s="163" t="s">
        <v>159</v>
      </c>
      <c r="BB514" s="163" t="s">
        <v>1012</v>
      </c>
      <c r="BC514" s="163" t="s">
        <v>8655</v>
      </c>
      <c r="BD514" s="163" t="s">
        <v>301</v>
      </c>
      <c r="BE514" s="163" t="s">
        <v>266</v>
      </c>
      <c r="BF514" s="163">
        <v>4</v>
      </c>
      <c r="BG514" s="173">
        <v>0</v>
      </c>
      <c r="BH514" s="174">
        <v>4</v>
      </c>
      <c r="BI514" s="164"/>
      <c r="BJ514" s="174" t="s">
        <v>8655</v>
      </c>
      <c r="BK514" s="164"/>
      <c r="BL514" s="174" t="s">
        <v>8656</v>
      </c>
      <c r="BM514" s="157" t="s">
        <v>8655</v>
      </c>
      <c r="BN514" s="166" t="s">
        <v>9632</v>
      </c>
      <c r="BO514" s="157" t="s">
        <v>8892</v>
      </c>
      <c r="BP514" s="157" t="s">
        <v>8716</v>
      </c>
      <c r="BQ514" s="157" t="s">
        <v>9633</v>
      </c>
      <c r="BV514" s="160">
        <v>1</v>
      </c>
    </row>
    <row r="515" spans="53:74" x14ac:dyDescent="0.25">
      <c r="BA515" s="163" t="s">
        <v>159</v>
      </c>
      <c r="BB515" s="163" t="s">
        <v>1014</v>
      </c>
      <c r="BC515" s="163" t="s">
        <v>9634</v>
      </c>
      <c r="BD515" s="163" t="s">
        <v>301</v>
      </c>
      <c r="BE515" s="163" t="s">
        <v>266</v>
      </c>
      <c r="BF515" s="163">
        <v>5</v>
      </c>
      <c r="BG515" s="173">
        <v>0</v>
      </c>
      <c r="BH515" s="174">
        <v>4</v>
      </c>
      <c r="BI515" s="164"/>
      <c r="BJ515" s="174" t="s">
        <v>9634</v>
      </c>
      <c r="BK515" s="164"/>
      <c r="BL515" s="174" t="s">
        <v>9635</v>
      </c>
      <c r="BM515" s="157" t="s">
        <v>9634</v>
      </c>
      <c r="BN515" s="166" t="s">
        <v>9636</v>
      </c>
      <c r="BO515" s="157" t="s">
        <v>8663</v>
      </c>
      <c r="BP515" s="157" t="s">
        <v>8659</v>
      </c>
      <c r="BQ515" s="157" t="s">
        <v>9023</v>
      </c>
      <c r="BV515" s="160">
        <v>1</v>
      </c>
    </row>
    <row r="516" spans="53:74" x14ac:dyDescent="0.25">
      <c r="BA516" s="163" t="s">
        <v>161</v>
      </c>
      <c r="BB516" s="163" t="s">
        <v>1017</v>
      </c>
      <c r="BC516" s="163" t="s">
        <v>9637</v>
      </c>
      <c r="BD516" s="163" t="s">
        <v>265</v>
      </c>
      <c r="BE516" s="163" t="s">
        <v>266</v>
      </c>
      <c r="BF516" s="163">
        <v>1</v>
      </c>
      <c r="BG516" s="173">
        <v>4</v>
      </c>
      <c r="BH516" s="174">
        <v>0</v>
      </c>
      <c r="BI516" s="164" t="s">
        <v>9637</v>
      </c>
      <c r="BJ516" s="174"/>
      <c r="BK516" s="164" t="s">
        <v>9638</v>
      </c>
      <c r="BL516" s="174"/>
      <c r="BM516" s="157" t="s">
        <v>9637</v>
      </c>
      <c r="BN516" s="166" t="s">
        <v>9639</v>
      </c>
      <c r="BO516" s="157" t="s">
        <v>9640</v>
      </c>
      <c r="BP516" s="157" t="s">
        <v>9641</v>
      </c>
      <c r="BQ516" s="157" t="s">
        <v>9642</v>
      </c>
      <c r="BV516" s="160">
        <v>1</v>
      </c>
    </row>
    <row r="517" spans="53:74" x14ac:dyDescent="0.25">
      <c r="BA517" s="163" t="s">
        <v>161</v>
      </c>
      <c r="BB517" s="163" t="s">
        <v>1018</v>
      </c>
      <c r="BC517" s="163" t="s">
        <v>9641</v>
      </c>
      <c r="BD517" s="163" t="s">
        <v>265</v>
      </c>
      <c r="BE517" s="163" t="s">
        <v>266</v>
      </c>
      <c r="BF517" s="163">
        <v>2</v>
      </c>
      <c r="BG517" s="173">
        <v>4</v>
      </c>
      <c r="BH517" s="174">
        <v>0</v>
      </c>
      <c r="BI517" s="164" t="s">
        <v>9641</v>
      </c>
      <c r="BJ517" s="174"/>
      <c r="BK517" s="164" t="s">
        <v>9643</v>
      </c>
      <c r="BL517" s="174"/>
      <c r="BM517" s="157" t="s">
        <v>9641</v>
      </c>
      <c r="BN517" s="166" t="s">
        <v>9644</v>
      </c>
      <c r="BO517" s="157" t="s">
        <v>8675</v>
      </c>
      <c r="BP517" s="157" t="s">
        <v>9645</v>
      </c>
      <c r="BQ517" s="157" t="s">
        <v>9642</v>
      </c>
      <c r="BV517" s="160">
        <v>1</v>
      </c>
    </row>
    <row r="518" spans="53:74" x14ac:dyDescent="0.25">
      <c r="BA518" s="163" t="s">
        <v>161</v>
      </c>
      <c r="BB518" s="163" t="s">
        <v>1019</v>
      </c>
      <c r="BC518" s="163" t="s">
        <v>8678</v>
      </c>
      <c r="BD518" s="163" t="s">
        <v>265</v>
      </c>
      <c r="BE518" s="163" t="s">
        <v>266</v>
      </c>
      <c r="BF518" s="163">
        <v>3</v>
      </c>
      <c r="BG518" s="173">
        <v>4</v>
      </c>
      <c r="BH518" s="174">
        <v>0</v>
      </c>
      <c r="BI518" s="164" t="s">
        <v>8678</v>
      </c>
      <c r="BJ518" s="174"/>
      <c r="BK518" s="164" t="s">
        <v>8679</v>
      </c>
      <c r="BL518" s="174"/>
      <c r="BM518" s="157" t="s">
        <v>8678</v>
      </c>
      <c r="BN518" s="166" t="s">
        <v>8680</v>
      </c>
      <c r="BO518" s="157" t="s">
        <v>8681</v>
      </c>
      <c r="BP518" s="157" t="s">
        <v>8682</v>
      </c>
      <c r="BQ518" s="157" t="s">
        <v>9646</v>
      </c>
      <c r="BV518" s="160">
        <v>1</v>
      </c>
    </row>
    <row r="519" spans="53:74" x14ac:dyDescent="0.25">
      <c r="BA519" s="163" t="s">
        <v>161</v>
      </c>
      <c r="BB519" s="163" t="s">
        <v>1020</v>
      </c>
      <c r="BC519" s="163" t="s">
        <v>8695</v>
      </c>
      <c r="BD519" s="163" t="s">
        <v>265</v>
      </c>
      <c r="BE519" s="163" t="s">
        <v>266</v>
      </c>
      <c r="BF519" s="163">
        <v>4</v>
      </c>
      <c r="BG519" s="173">
        <v>4</v>
      </c>
      <c r="BH519" s="174">
        <v>0</v>
      </c>
      <c r="BI519" s="164" t="s">
        <v>8695</v>
      </c>
      <c r="BJ519" s="174"/>
      <c r="BK519" s="164" t="s">
        <v>9159</v>
      </c>
      <c r="BL519" s="174"/>
      <c r="BM519" s="157" t="s">
        <v>8695</v>
      </c>
      <c r="BN519" s="166" t="s">
        <v>9160</v>
      </c>
      <c r="BO519" s="157" t="s">
        <v>9161</v>
      </c>
      <c r="BP519" s="157" t="s">
        <v>9162</v>
      </c>
      <c r="BQ519" s="157" t="s">
        <v>9163</v>
      </c>
      <c r="BV519" s="160">
        <v>1</v>
      </c>
    </row>
    <row r="520" spans="53:74" x14ac:dyDescent="0.25">
      <c r="BA520" s="163" t="s">
        <v>161</v>
      </c>
      <c r="BB520" s="163" t="s">
        <v>1021</v>
      </c>
      <c r="BC520" s="163" t="s">
        <v>8690</v>
      </c>
      <c r="BD520" s="163" t="s">
        <v>265</v>
      </c>
      <c r="BE520" s="163" t="s">
        <v>266</v>
      </c>
      <c r="BF520" s="163">
        <v>5</v>
      </c>
      <c r="BG520" s="173">
        <v>4</v>
      </c>
      <c r="BH520" s="174">
        <v>0</v>
      </c>
      <c r="BI520" s="164" t="s">
        <v>8690</v>
      </c>
      <c r="BJ520" s="174"/>
      <c r="BK520" s="164" t="s">
        <v>8691</v>
      </c>
      <c r="BL520" s="174"/>
      <c r="BM520" s="157" t="s">
        <v>8690</v>
      </c>
      <c r="BN520" s="166" t="s">
        <v>8692</v>
      </c>
      <c r="BO520" s="157" t="s">
        <v>8693</v>
      </c>
      <c r="BP520" s="157" t="s">
        <v>8694</v>
      </c>
      <c r="BQ520" s="157" t="s">
        <v>8695</v>
      </c>
      <c r="BV520" s="160">
        <v>1</v>
      </c>
    </row>
    <row r="521" spans="53:74" x14ac:dyDescent="0.25">
      <c r="BA521" s="163" t="s">
        <v>161</v>
      </c>
      <c r="BB521" s="163" t="s">
        <v>1022</v>
      </c>
      <c r="BC521" s="163" t="s">
        <v>9647</v>
      </c>
      <c r="BD521" s="163" t="s">
        <v>301</v>
      </c>
      <c r="BE521" s="163" t="s">
        <v>266</v>
      </c>
      <c r="BF521" s="163">
        <v>1</v>
      </c>
      <c r="BG521" s="173">
        <v>0</v>
      </c>
      <c r="BH521" s="174">
        <v>4</v>
      </c>
      <c r="BI521" s="164"/>
      <c r="BJ521" s="174" t="s">
        <v>9647</v>
      </c>
      <c r="BK521" s="164"/>
      <c r="BL521" s="174" t="s">
        <v>9648</v>
      </c>
      <c r="BM521" s="157" t="s">
        <v>9647</v>
      </c>
      <c r="BN521" s="166" t="s">
        <v>9649</v>
      </c>
      <c r="BO521" s="157" t="s">
        <v>9046</v>
      </c>
      <c r="BP521" s="157" t="s">
        <v>9650</v>
      </c>
      <c r="BQ521" s="157" t="s">
        <v>9651</v>
      </c>
      <c r="BV521" s="160">
        <v>1</v>
      </c>
    </row>
    <row r="522" spans="53:74" x14ac:dyDescent="0.25">
      <c r="BA522" s="163" t="s">
        <v>161</v>
      </c>
      <c r="BB522" s="163" t="s">
        <v>1023</v>
      </c>
      <c r="BC522" s="163" t="s">
        <v>8923</v>
      </c>
      <c r="BD522" s="163" t="s">
        <v>301</v>
      </c>
      <c r="BE522" s="163" t="s">
        <v>266</v>
      </c>
      <c r="BF522" s="163">
        <v>2</v>
      </c>
      <c r="BG522" s="173">
        <v>0</v>
      </c>
      <c r="BH522" s="174">
        <v>4</v>
      </c>
      <c r="BI522" s="164"/>
      <c r="BJ522" s="174" t="s">
        <v>8923</v>
      </c>
      <c r="BK522" s="164"/>
      <c r="BL522" s="174" t="s">
        <v>9168</v>
      </c>
      <c r="BM522" s="157" t="s">
        <v>8923</v>
      </c>
      <c r="BN522" s="166" t="s">
        <v>8908</v>
      </c>
      <c r="BO522" s="157" t="s">
        <v>9454</v>
      </c>
      <c r="BP522" s="157" t="s">
        <v>9455</v>
      </c>
      <c r="BQ522" s="157" t="s">
        <v>9652</v>
      </c>
      <c r="BV522" s="160">
        <v>1</v>
      </c>
    </row>
    <row r="523" spans="53:74" x14ac:dyDescent="0.25">
      <c r="BA523" s="163" t="s">
        <v>161</v>
      </c>
      <c r="BB523" s="163" t="s">
        <v>1024</v>
      </c>
      <c r="BC523" s="163" t="s">
        <v>9653</v>
      </c>
      <c r="BD523" s="163" t="s">
        <v>301</v>
      </c>
      <c r="BE523" s="163" t="s">
        <v>266</v>
      </c>
      <c r="BF523" s="163">
        <v>3</v>
      </c>
      <c r="BG523" s="173">
        <v>0</v>
      </c>
      <c r="BH523" s="174">
        <v>4</v>
      </c>
      <c r="BI523" s="164"/>
      <c r="BJ523" s="174" t="s">
        <v>9653</v>
      </c>
      <c r="BK523" s="164"/>
      <c r="BL523" s="174" t="s">
        <v>9654</v>
      </c>
      <c r="BM523" s="157" t="s">
        <v>9653</v>
      </c>
      <c r="BN523" s="166" t="s">
        <v>9655</v>
      </c>
      <c r="BO523" s="157" t="s">
        <v>9454</v>
      </c>
      <c r="BP523" s="157" t="s">
        <v>9656</v>
      </c>
      <c r="BQ523" s="157" t="s">
        <v>9657</v>
      </c>
      <c r="BV523" s="160">
        <v>1</v>
      </c>
    </row>
    <row r="524" spans="53:74" x14ac:dyDescent="0.25">
      <c r="BA524" s="163" t="s">
        <v>161</v>
      </c>
      <c r="BB524" s="163" t="s">
        <v>1025</v>
      </c>
      <c r="BC524" s="163" t="s">
        <v>9658</v>
      </c>
      <c r="BD524" s="163" t="s">
        <v>301</v>
      </c>
      <c r="BE524" s="163" t="s">
        <v>266</v>
      </c>
      <c r="BF524" s="163">
        <v>4</v>
      </c>
      <c r="BG524" s="173">
        <v>0</v>
      </c>
      <c r="BH524" s="174">
        <v>4</v>
      </c>
      <c r="BI524" s="164"/>
      <c r="BJ524" s="174" t="s">
        <v>9658</v>
      </c>
      <c r="BK524" s="164"/>
      <c r="BL524" s="174" t="s">
        <v>9659</v>
      </c>
      <c r="BM524" s="157" t="s">
        <v>9658</v>
      </c>
      <c r="BN524" s="166" t="s">
        <v>8715</v>
      </c>
      <c r="BO524" s="157" t="s">
        <v>8716</v>
      </c>
      <c r="BP524" s="157" t="s">
        <v>9660</v>
      </c>
      <c r="BQ524" s="157" t="s">
        <v>8659</v>
      </c>
      <c r="BV524" s="160">
        <v>1</v>
      </c>
    </row>
    <row r="525" spans="53:74" x14ac:dyDescent="0.25">
      <c r="BA525" s="163" t="s">
        <v>161</v>
      </c>
      <c r="BB525" s="163" t="s">
        <v>1026</v>
      </c>
      <c r="BC525" s="163" t="s">
        <v>9634</v>
      </c>
      <c r="BD525" s="163" t="s">
        <v>301</v>
      </c>
      <c r="BE525" s="163" t="s">
        <v>266</v>
      </c>
      <c r="BF525" s="163">
        <v>5</v>
      </c>
      <c r="BG525" s="173">
        <v>0</v>
      </c>
      <c r="BH525" s="174">
        <v>4</v>
      </c>
      <c r="BI525" s="164"/>
      <c r="BJ525" s="174" t="s">
        <v>9634</v>
      </c>
      <c r="BK525" s="164"/>
      <c r="BL525" s="174" t="s">
        <v>9635</v>
      </c>
      <c r="BM525" s="157" t="s">
        <v>9634</v>
      </c>
      <c r="BN525" s="166" t="s">
        <v>9636</v>
      </c>
      <c r="BO525" s="157" t="s">
        <v>8663</v>
      </c>
      <c r="BP525" s="157" t="s">
        <v>8659</v>
      </c>
      <c r="BQ525" s="157" t="s">
        <v>9023</v>
      </c>
      <c r="BV525" s="160">
        <v>1</v>
      </c>
    </row>
    <row r="526" spans="53:74" x14ac:dyDescent="0.25">
      <c r="BA526" s="163" t="s">
        <v>162</v>
      </c>
      <c r="BB526" s="163" t="s">
        <v>1027</v>
      </c>
      <c r="BC526" s="163" t="s">
        <v>9661</v>
      </c>
      <c r="BD526" s="163" t="s">
        <v>265</v>
      </c>
      <c r="BE526" s="163" t="s">
        <v>266</v>
      </c>
      <c r="BF526" s="163">
        <v>1</v>
      </c>
      <c r="BG526" s="173">
        <v>4</v>
      </c>
      <c r="BH526" s="174">
        <v>0</v>
      </c>
      <c r="BI526" s="164" t="s">
        <v>9661</v>
      </c>
      <c r="BJ526" s="174"/>
      <c r="BK526" s="164" t="s">
        <v>9662</v>
      </c>
      <c r="BL526" s="174"/>
      <c r="BM526" s="157" t="s">
        <v>9661</v>
      </c>
      <c r="BN526" s="166" t="s">
        <v>9663</v>
      </c>
      <c r="BO526" s="157" t="s">
        <v>9664</v>
      </c>
      <c r="BP526" s="157" t="s">
        <v>9665</v>
      </c>
      <c r="BQ526" s="157" t="s">
        <v>9666</v>
      </c>
      <c r="BV526" s="160">
        <v>1</v>
      </c>
    </row>
    <row r="527" spans="53:74" x14ac:dyDescent="0.25">
      <c r="BA527" s="163" t="s">
        <v>162</v>
      </c>
      <c r="BB527" s="163" t="s">
        <v>1028</v>
      </c>
      <c r="BC527" s="163" t="s">
        <v>9667</v>
      </c>
      <c r="BD527" s="163" t="s">
        <v>265</v>
      </c>
      <c r="BE527" s="163" t="s">
        <v>266</v>
      </c>
      <c r="BF527" s="163">
        <v>2</v>
      </c>
      <c r="BG527" s="173">
        <v>4</v>
      </c>
      <c r="BH527" s="174">
        <v>0</v>
      </c>
      <c r="BI527" s="164" t="s">
        <v>9667</v>
      </c>
      <c r="BJ527" s="174"/>
      <c r="BK527" s="164" t="s">
        <v>9668</v>
      </c>
      <c r="BL527" s="174"/>
      <c r="BM527" s="157" t="s">
        <v>9667</v>
      </c>
      <c r="BN527" s="166" t="s">
        <v>9669</v>
      </c>
      <c r="BO527" s="157" t="s">
        <v>9664</v>
      </c>
      <c r="BP527" s="157" t="s">
        <v>9665</v>
      </c>
      <c r="BQ527" s="157" t="s">
        <v>9670</v>
      </c>
      <c r="BV527" s="160">
        <v>1</v>
      </c>
    </row>
    <row r="528" spans="53:74" x14ac:dyDescent="0.25">
      <c r="BA528" s="163" t="s">
        <v>162</v>
      </c>
      <c r="BB528" s="163" t="s">
        <v>1029</v>
      </c>
      <c r="BC528" s="163" t="s">
        <v>9560</v>
      </c>
      <c r="BD528" s="163" t="s">
        <v>265</v>
      </c>
      <c r="BE528" s="163" t="s">
        <v>266</v>
      </c>
      <c r="BF528" s="163">
        <v>3</v>
      </c>
      <c r="BG528" s="173">
        <v>4</v>
      </c>
      <c r="BH528" s="174">
        <v>0</v>
      </c>
      <c r="BI528" s="164" t="s">
        <v>9560</v>
      </c>
      <c r="BJ528" s="174"/>
      <c r="BK528" s="164" t="s">
        <v>9561</v>
      </c>
      <c r="BL528" s="174"/>
      <c r="BM528" s="157" t="s">
        <v>9560</v>
      </c>
      <c r="BN528" s="166" t="s">
        <v>9671</v>
      </c>
      <c r="BO528" s="157" t="s">
        <v>9672</v>
      </c>
      <c r="BP528" s="157" t="s">
        <v>9186</v>
      </c>
      <c r="BQ528" s="157" t="s">
        <v>8734</v>
      </c>
      <c r="BV528" s="160">
        <v>1</v>
      </c>
    </row>
    <row r="529" spans="53:74" x14ac:dyDescent="0.25">
      <c r="BA529" s="163" t="s">
        <v>162</v>
      </c>
      <c r="BB529" s="163" t="s">
        <v>1030</v>
      </c>
      <c r="BC529" s="163" t="s">
        <v>9673</v>
      </c>
      <c r="BD529" s="163" t="s">
        <v>265</v>
      </c>
      <c r="BE529" s="163" t="s">
        <v>266</v>
      </c>
      <c r="BF529" s="163">
        <v>4</v>
      </c>
      <c r="BG529" s="173">
        <v>4</v>
      </c>
      <c r="BH529" s="174">
        <v>0</v>
      </c>
      <c r="BI529" s="164" t="s">
        <v>9673</v>
      </c>
      <c r="BJ529" s="174"/>
      <c r="BK529" s="164" t="s">
        <v>9674</v>
      </c>
      <c r="BL529" s="174"/>
      <c r="BM529" s="157" t="s">
        <v>9673</v>
      </c>
      <c r="BN529" s="166" t="s">
        <v>8735</v>
      </c>
      <c r="BO529" s="157" t="s">
        <v>9068</v>
      </c>
      <c r="BP529" s="157" t="s">
        <v>9069</v>
      </c>
      <c r="BQ529" s="157" t="s">
        <v>9070</v>
      </c>
      <c r="BV529" s="160">
        <v>1</v>
      </c>
    </row>
    <row r="530" spans="53:74" x14ac:dyDescent="0.25">
      <c r="BA530" s="163" t="s">
        <v>162</v>
      </c>
      <c r="BB530" s="163" t="s">
        <v>1031</v>
      </c>
      <c r="BC530" s="163" t="s">
        <v>8740</v>
      </c>
      <c r="BD530" s="163" t="s">
        <v>265</v>
      </c>
      <c r="BE530" s="163" t="s">
        <v>266</v>
      </c>
      <c r="BF530" s="163">
        <v>5</v>
      </c>
      <c r="BG530" s="173">
        <v>4</v>
      </c>
      <c r="BH530" s="174">
        <v>0</v>
      </c>
      <c r="BI530" s="164" t="s">
        <v>8740</v>
      </c>
      <c r="BJ530" s="174"/>
      <c r="BK530" s="164" t="s">
        <v>8741</v>
      </c>
      <c r="BL530" s="174"/>
      <c r="BM530" s="157" t="s">
        <v>8740</v>
      </c>
      <c r="BN530" s="166" t="s">
        <v>8742</v>
      </c>
      <c r="BO530" s="157" t="s">
        <v>9072</v>
      </c>
      <c r="BP530" s="157" t="s">
        <v>8735</v>
      </c>
      <c r="BQ530" s="157" t="s">
        <v>9073</v>
      </c>
      <c r="BV530" s="160">
        <v>1</v>
      </c>
    </row>
    <row r="531" spans="53:74" x14ac:dyDescent="0.25">
      <c r="BA531" s="163" t="s">
        <v>162</v>
      </c>
      <c r="BB531" s="163" t="s">
        <v>1032</v>
      </c>
      <c r="BC531" s="163" t="s">
        <v>8745</v>
      </c>
      <c r="BD531" s="163" t="s">
        <v>301</v>
      </c>
      <c r="BE531" s="163" t="s">
        <v>266</v>
      </c>
      <c r="BF531" s="163">
        <v>1</v>
      </c>
      <c r="BG531" s="173">
        <v>0</v>
      </c>
      <c r="BH531" s="174">
        <v>4</v>
      </c>
      <c r="BI531" s="164"/>
      <c r="BJ531" s="174" t="s">
        <v>8745</v>
      </c>
      <c r="BK531" s="164"/>
      <c r="BL531" s="174" t="s">
        <v>8746</v>
      </c>
      <c r="BM531" s="157" t="s">
        <v>8745</v>
      </c>
      <c r="BN531" s="166" t="s">
        <v>8747</v>
      </c>
      <c r="BO531" s="157" t="s">
        <v>8748</v>
      </c>
      <c r="BP531" s="157" t="s">
        <v>8749</v>
      </c>
      <c r="BQ531" s="157" t="s">
        <v>8750</v>
      </c>
      <c r="BV531" s="160">
        <v>1</v>
      </c>
    </row>
    <row r="532" spans="53:74" x14ac:dyDescent="0.25">
      <c r="BA532" s="163" t="s">
        <v>162</v>
      </c>
      <c r="BB532" s="163" t="s">
        <v>1033</v>
      </c>
      <c r="BC532" s="163" t="s">
        <v>8745</v>
      </c>
      <c r="BD532" s="163" t="s">
        <v>301</v>
      </c>
      <c r="BE532" s="163" t="s">
        <v>266</v>
      </c>
      <c r="BF532" s="163">
        <v>2</v>
      </c>
      <c r="BG532" s="173">
        <v>0</v>
      </c>
      <c r="BH532" s="174">
        <v>4</v>
      </c>
      <c r="BI532" s="164"/>
      <c r="BJ532" s="174" t="s">
        <v>8745</v>
      </c>
      <c r="BK532" s="164"/>
      <c r="BL532" s="174" t="s">
        <v>8746</v>
      </c>
      <c r="BM532" s="157" t="s">
        <v>8745</v>
      </c>
      <c r="BN532" s="166" t="s">
        <v>8751</v>
      </c>
      <c r="BO532" s="157" t="s">
        <v>8752</v>
      </c>
      <c r="BP532" s="157" t="s">
        <v>8753</v>
      </c>
      <c r="BQ532" s="157" t="s">
        <v>8750</v>
      </c>
      <c r="BV532" s="160">
        <v>1</v>
      </c>
    </row>
    <row r="533" spans="53:74" x14ac:dyDescent="0.25">
      <c r="BA533" s="163" t="s">
        <v>162</v>
      </c>
      <c r="BB533" s="163" t="s">
        <v>1034</v>
      </c>
      <c r="BC533" s="163" t="s">
        <v>8754</v>
      </c>
      <c r="BD533" s="163" t="s">
        <v>301</v>
      </c>
      <c r="BE533" s="163" t="s">
        <v>266</v>
      </c>
      <c r="BF533" s="163">
        <v>3</v>
      </c>
      <c r="BG533" s="173">
        <v>0</v>
      </c>
      <c r="BH533" s="174">
        <v>4</v>
      </c>
      <c r="BI533" s="164"/>
      <c r="BJ533" s="174" t="s">
        <v>8754</v>
      </c>
      <c r="BK533" s="164"/>
      <c r="BL533" s="174" t="s">
        <v>8755</v>
      </c>
      <c r="BM533" s="157" t="s">
        <v>8754</v>
      </c>
      <c r="BN533" s="166" t="s">
        <v>8756</v>
      </c>
      <c r="BO533" s="157" t="s">
        <v>8757</v>
      </c>
      <c r="BP533" s="157" t="s">
        <v>9675</v>
      </c>
      <c r="BQ533" s="157" t="s">
        <v>8758</v>
      </c>
      <c r="BV533" s="160">
        <v>1</v>
      </c>
    </row>
    <row r="534" spans="53:74" x14ac:dyDescent="0.25">
      <c r="BA534" s="163" t="s">
        <v>162</v>
      </c>
      <c r="BB534" s="163" t="s">
        <v>1035</v>
      </c>
      <c r="BC534" s="163" t="s">
        <v>9675</v>
      </c>
      <c r="BD534" s="163" t="s">
        <v>301</v>
      </c>
      <c r="BE534" s="163" t="s">
        <v>266</v>
      </c>
      <c r="BF534" s="163">
        <v>4</v>
      </c>
      <c r="BG534" s="173">
        <v>0</v>
      </c>
      <c r="BH534" s="174">
        <v>4</v>
      </c>
      <c r="BI534" s="164"/>
      <c r="BJ534" s="174" t="s">
        <v>9675</v>
      </c>
      <c r="BK534" s="164"/>
      <c r="BL534" s="174" t="s">
        <v>9676</v>
      </c>
      <c r="BM534" s="157" t="s">
        <v>9675</v>
      </c>
      <c r="BN534" s="166" t="s">
        <v>9677</v>
      </c>
      <c r="BO534" s="157" t="s">
        <v>8716</v>
      </c>
      <c r="BP534" s="157" t="s">
        <v>9076</v>
      </c>
      <c r="BQ534" s="157" t="s">
        <v>9678</v>
      </c>
      <c r="BV534" s="160">
        <v>1</v>
      </c>
    </row>
    <row r="535" spans="53:74" x14ac:dyDescent="0.25">
      <c r="BA535" s="163" t="s">
        <v>162</v>
      </c>
      <c r="BB535" s="163" t="s">
        <v>1036</v>
      </c>
      <c r="BC535" s="163" t="s">
        <v>9634</v>
      </c>
      <c r="BD535" s="163" t="s">
        <v>301</v>
      </c>
      <c r="BE535" s="163" t="s">
        <v>266</v>
      </c>
      <c r="BF535" s="163">
        <v>5</v>
      </c>
      <c r="BG535" s="173">
        <v>0</v>
      </c>
      <c r="BH535" s="174">
        <v>4</v>
      </c>
      <c r="BI535" s="164"/>
      <c r="BJ535" s="174" t="s">
        <v>9634</v>
      </c>
      <c r="BK535" s="164"/>
      <c r="BL535" s="174" t="s">
        <v>9635</v>
      </c>
      <c r="BM535" s="157" t="s">
        <v>9634</v>
      </c>
      <c r="BN535" s="166" t="s">
        <v>9636</v>
      </c>
      <c r="BO535" s="157" t="s">
        <v>8663</v>
      </c>
      <c r="BP535" s="157" t="s">
        <v>8659</v>
      </c>
      <c r="BQ535" s="157" t="s">
        <v>9023</v>
      </c>
      <c r="BV535" s="160">
        <v>1</v>
      </c>
    </row>
    <row r="536" spans="53:74" x14ac:dyDescent="0.25">
      <c r="BA536" s="163" t="s">
        <v>163</v>
      </c>
      <c r="BB536" s="163" t="s">
        <v>1037</v>
      </c>
      <c r="BC536" s="163" t="s">
        <v>9679</v>
      </c>
      <c r="BD536" s="163" t="s">
        <v>265</v>
      </c>
      <c r="BE536" s="163" t="s">
        <v>266</v>
      </c>
      <c r="BF536" s="163">
        <v>1</v>
      </c>
      <c r="BG536" s="173">
        <v>4</v>
      </c>
      <c r="BH536" s="174">
        <v>0</v>
      </c>
      <c r="BI536" s="164" t="s">
        <v>9679</v>
      </c>
      <c r="BJ536" s="174"/>
      <c r="BK536" s="164" t="s">
        <v>9680</v>
      </c>
      <c r="BL536" s="174"/>
      <c r="BM536" s="157" t="s">
        <v>9679</v>
      </c>
      <c r="BN536" s="166" t="s">
        <v>8765</v>
      </c>
      <c r="BO536" s="157" t="s">
        <v>8766</v>
      </c>
      <c r="BP536" s="157" t="s">
        <v>9681</v>
      </c>
      <c r="BQ536" s="157" t="s">
        <v>9682</v>
      </c>
      <c r="BV536" s="160">
        <v>1</v>
      </c>
    </row>
    <row r="537" spans="53:74" x14ac:dyDescent="0.25">
      <c r="BA537" s="163" t="s">
        <v>163</v>
      </c>
      <c r="BB537" s="163" t="s">
        <v>1038</v>
      </c>
      <c r="BC537" s="163" t="s">
        <v>9679</v>
      </c>
      <c r="BD537" s="163" t="s">
        <v>265</v>
      </c>
      <c r="BE537" s="163" t="s">
        <v>266</v>
      </c>
      <c r="BF537" s="163">
        <v>2</v>
      </c>
      <c r="BG537" s="173">
        <v>4</v>
      </c>
      <c r="BH537" s="174">
        <v>0</v>
      </c>
      <c r="BI537" s="164" t="s">
        <v>9679</v>
      </c>
      <c r="BJ537" s="174"/>
      <c r="BK537" s="164" t="s">
        <v>9680</v>
      </c>
      <c r="BL537" s="174"/>
      <c r="BM537" s="157" t="s">
        <v>9679</v>
      </c>
      <c r="BN537" s="166" t="s">
        <v>9683</v>
      </c>
      <c r="BO537" s="157" t="s">
        <v>9684</v>
      </c>
      <c r="BP537" s="157" t="s">
        <v>9685</v>
      </c>
      <c r="BQ537" s="157" t="s">
        <v>9686</v>
      </c>
      <c r="BV537" s="160">
        <v>1</v>
      </c>
    </row>
    <row r="538" spans="53:74" x14ac:dyDescent="0.25">
      <c r="BA538" s="163" t="s">
        <v>163</v>
      </c>
      <c r="BB538" s="163" t="s">
        <v>1039</v>
      </c>
      <c r="BC538" s="163" t="s">
        <v>8778</v>
      </c>
      <c r="BD538" s="163" t="s">
        <v>265</v>
      </c>
      <c r="BE538" s="163" t="s">
        <v>266</v>
      </c>
      <c r="BF538" s="163">
        <v>3</v>
      </c>
      <c r="BG538" s="173">
        <v>4</v>
      </c>
      <c r="BH538" s="174">
        <v>0</v>
      </c>
      <c r="BI538" s="164" t="s">
        <v>8778</v>
      </c>
      <c r="BJ538" s="174"/>
      <c r="BK538" s="164" t="s">
        <v>9198</v>
      </c>
      <c r="BL538" s="174"/>
      <c r="BM538" s="157" t="s">
        <v>8778</v>
      </c>
      <c r="BN538" s="166" t="s">
        <v>9683</v>
      </c>
      <c r="BO538" s="157" t="s">
        <v>9292</v>
      </c>
      <c r="BP538" s="157" t="s">
        <v>8785</v>
      </c>
      <c r="BQ538" s="157" t="s">
        <v>8963</v>
      </c>
      <c r="BV538" s="160">
        <v>1</v>
      </c>
    </row>
    <row r="539" spans="53:74" x14ac:dyDescent="0.25">
      <c r="BA539" s="163" t="s">
        <v>163</v>
      </c>
      <c r="BB539" s="163" t="s">
        <v>1040</v>
      </c>
      <c r="BC539" s="163" t="s">
        <v>8780</v>
      </c>
      <c r="BD539" s="163" t="s">
        <v>265</v>
      </c>
      <c r="BE539" s="163" t="s">
        <v>266</v>
      </c>
      <c r="BF539" s="163">
        <v>4</v>
      </c>
      <c r="BG539" s="173">
        <v>4</v>
      </c>
      <c r="BH539" s="174">
        <v>0</v>
      </c>
      <c r="BI539" s="164" t="s">
        <v>8780</v>
      </c>
      <c r="BJ539" s="174"/>
      <c r="BK539" s="164" t="s">
        <v>8781</v>
      </c>
      <c r="BL539" s="174"/>
      <c r="BM539" s="157" t="s">
        <v>8780</v>
      </c>
      <c r="BN539" s="166" t="s">
        <v>8782</v>
      </c>
      <c r="BO539" s="157" t="s">
        <v>8783</v>
      </c>
      <c r="BP539" s="157" t="s">
        <v>8790</v>
      </c>
      <c r="BQ539" s="157" t="s">
        <v>8784</v>
      </c>
      <c r="BV539" s="160">
        <v>1</v>
      </c>
    </row>
    <row r="540" spans="53:74" x14ac:dyDescent="0.25">
      <c r="BA540" s="163" t="s">
        <v>163</v>
      </c>
      <c r="BB540" s="163" t="s">
        <v>1041</v>
      </c>
      <c r="BC540" s="163" t="s">
        <v>9382</v>
      </c>
      <c r="BD540" s="163" t="s">
        <v>265</v>
      </c>
      <c r="BE540" s="163" t="s">
        <v>266</v>
      </c>
      <c r="BF540" s="163">
        <v>5</v>
      </c>
      <c r="BG540" s="173">
        <v>4</v>
      </c>
      <c r="BH540" s="174">
        <v>0</v>
      </c>
      <c r="BI540" s="164" t="s">
        <v>9382</v>
      </c>
      <c r="BJ540" s="174"/>
      <c r="BK540" s="164" t="s">
        <v>9383</v>
      </c>
      <c r="BL540" s="174"/>
      <c r="BM540" s="157" t="s">
        <v>9382</v>
      </c>
      <c r="BN540" s="166" t="s">
        <v>8782</v>
      </c>
      <c r="BO540" s="157" t="s">
        <v>9384</v>
      </c>
      <c r="BP540" s="157" t="s">
        <v>9385</v>
      </c>
      <c r="BQ540" s="157" t="s">
        <v>9386</v>
      </c>
      <c r="BV540" s="160">
        <v>1</v>
      </c>
    </row>
    <row r="541" spans="53:74" x14ac:dyDescent="0.25">
      <c r="BA541" s="163" t="s">
        <v>163</v>
      </c>
      <c r="BB541" s="163" t="s">
        <v>1042</v>
      </c>
      <c r="BC541" s="163" t="s">
        <v>8791</v>
      </c>
      <c r="BD541" s="163" t="s">
        <v>301</v>
      </c>
      <c r="BE541" s="163" t="s">
        <v>266</v>
      </c>
      <c r="BF541" s="163">
        <v>1</v>
      </c>
      <c r="BG541" s="173">
        <v>0</v>
      </c>
      <c r="BH541" s="174">
        <v>4</v>
      </c>
      <c r="BI541" s="164"/>
      <c r="BJ541" s="174" t="s">
        <v>8791</v>
      </c>
      <c r="BK541" s="164"/>
      <c r="BL541" s="174" t="s">
        <v>8792</v>
      </c>
      <c r="BM541" s="157" t="s">
        <v>8791</v>
      </c>
      <c r="BN541" s="166" t="s">
        <v>8793</v>
      </c>
      <c r="BO541" s="157" t="s">
        <v>8794</v>
      </c>
      <c r="BP541" s="157" t="s">
        <v>8796</v>
      </c>
      <c r="BQ541" s="157" t="s">
        <v>8795</v>
      </c>
      <c r="BV541" s="160">
        <v>1</v>
      </c>
    </row>
    <row r="542" spans="53:74" x14ac:dyDescent="0.25">
      <c r="BA542" s="163" t="s">
        <v>163</v>
      </c>
      <c r="BB542" s="163" t="s">
        <v>1043</v>
      </c>
      <c r="BC542" s="163" t="s">
        <v>8966</v>
      </c>
      <c r="BD542" s="163" t="s">
        <v>301</v>
      </c>
      <c r="BE542" s="163" t="s">
        <v>266</v>
      </c>
      <c r="BF542" s="163">
        <v>2</v>
      </c>
      <c r="BG542" s="173">
        <v>0</v>
      </c>
      <c r="BH542" s="174">
        <v>4</v>
      </c>
      <c r="BI542" s="164"/>
      <c r="BJ542" s="174" t="s">
        <v>8966</v>
      </c>
      <c r="BK542" s="164"/>
      <c r="BL542" s="174" t="s">
        <v>9582</v>
      </c>
      <c r="BM542" s="157" t="s">
        <v>8966</v>
      </c>
      <c r="BN542" s="166" t="s">
        <v>8799</v>
      </c>
      <c r="BO542" s="157" t="s">
        <v>8794</v>
      </c>
      <c r="BP542" s="157" t="s">
        <v>9202</v>
      </c>
      <c r="BQ542" s="157" t="s">
        <v>9583</v>
      </c>
      <c r="BV542" s="160">
        <v>1</v>
      </c>
    </row>
    <row r="543" spans="53:74" x14ac:dyDescent="0.25">
      <c r="BA543" s="163" t="s">
        <v>163</v>
      </c>
      <c r="BB543" s="163" t="s">
        <v>1044</v>
      </c>
      <c r="BC543" s="163" t="s">
        <v>9687</v>
      </c>
      <c r="BD543" s="163" t="s">
        <v>301</v>
      </c>
      <c r="BE543" s="163" t="s">
        <v>266</v>
      </c>
      <c r="BF543" s="163">
        <v>3</v>
      </c>
      <c r="BG543" s="173">
        <v>0</v>
      </c>
      <c r="BH543" s="174">
        <v>4</v>
      </c>
      <c r="BI543" s="164"/>
      <c r="BJ543" s="174" t="s">
        <v>9687</v>
      </c>
      <c r="BK543" s="164"/>
      <c r="BL543" s="174" t="s">
        <v>9688</v>
      </c>
      <c r="BM543" s="157" t="s">
        <v>9687</v>
      </c>
      <c r="BN543" s="166" t="s">
        <v>9489</v>
      </c>
      <c r="BO543" s="157" t="s">
        <v>9586</v>
      </c>
      <c r="BP543" s="157" t="s">
        <v>8802</v>
      </c>
      <c r="BQ543" s="157" t="s">
        <v>9689</v>
      </c>
      <c r="BV543" s="160">
        <v>1</v>
      </c>
    </row>
    <row r="544" spans="53:74" x14ac:dyDescent="0.25">
      <c r="BA544" s="163" t="s">
        <v>163</v>
      </c>
      <c r="BB544" s="163" t="s">
        <v>1045</v>
      </c>
      <c r="BC544" s="163" t="s">
        <v>9690</v>
      </c>
      <c r="BD544" s="163" t="s">
        <v>301</v>
      </c>
      <c r="BE544" s="163" t="s">
        <v>266</v>
      </c>
      <c r="BF544" s="163">
        <v>4</v>
      </c>
      <c r="BG544" s="173">
        <v>0</v>
      </c>
      <c r="BH544" s="174">
        <v>4</v>
      </c>
      <c r="BI544" s="164"/>
      <c r="BJ544" s="174" t="s">
        <v>9690</v>
      </c>
      <c r="BK544" s="164"/>
      <c r="BL544" s="174" t="s">
        <v>9691</v>
      </c>
      <c r="BM544" s="157" t="s">
        <v>9690</v>
      </c>
      <c r="BN544" s="166" t="s">
        <v>9677</v>
      </c>
      <c r="BO544" s="157" t="s">
        <v>8716</v>
      </c>
      <c r="BP544" s="157" t="s">
        <v>8806</v>
      </c>
      <c r="BQ544" s="157" t="s">
        <v>9692</v>
      </c>
      <c r="BV544" s="160">
        <v>1</v>
      </c>
    </row>
    <row r="545" spans="53:74" x14ac:dyDescent="0.25">
      <c r="BA545" s="163" t="s">
        <v>163</v>
      </c>
      <c r="BB545" s="163" t="s">
        <v>1046</v>
      </c>
      <c r="BC545" s="163" t="s">
        <v>9634</v>
      </c>
      <c r="BD545" s="163" t="s">
        <v>301</v>
      </c>
      <c r="BE545" s="163" t="s">
        <v>266</v>
      </c>
      <c r="BF545" s="163">
        <v>5</v>
      </c>
      <c r="BG545" s="173">
        <v>0</v>
      </c>
      <c r="BH545" s="174">
        <v>4</v>
      </c>
      <c r="BI545" s="164"/>
      <c r="BJ545" s="174" t="s">
        <v>9634</v>
      </c>
      <c r="BK545" s="164"/>
      <c r="BL545" s="174" t="s">
        <v>9635</v>
      </c>
      <c r="BM545" s="157" t="s">
        <v>9634</v>
      </c>
      <c r="BN545" s="166" t="s">
        <v>9636</v>
      </c>
      <c r="BO545" s="157" t="s">
        <v>8663</v>
      </c>
      <c r="BP545" s="157" t="s">
        <v>8659</v>
      </c>
      <c r="BQ545" s="157" t="s">
        <v>9023</v>
      </c>
      <c r="BV545" s="160">
        <v>1</v>
      </c>
    </row>
    <row r="546" spans="53:74" x14ac:dyDescent="0.25">
      <c r="BA546" s="163" t="s">
        <v>164</v>
      </c>
      <c r="BB546" s="163" t="s">
        <v>1047</v>
      </c>
      <c r="BC546" s="163" t="s">
        <v>9693</v>
      </c>
      <c r="BD546" s="163" t="s">
        <v>265</v>
      </c>
      <c r="BE546" s="163" t="s">
        <v>266</v>
      </c>
      <c r="BF546" s="163">
        <v>1</v>
      </c>
      <c r="BG546" s="173">
        <v>4</v>
      </c>
      <c r="BH546" s="174">
        <v>0</v>
      </c>
      <c r="BI546" s="164" t="s">
        <v>9693</v>
      </c>
      <c r="BJ546" s="174"/>
      <c r="BK546" s="164" t="s">
        <v>9694</v>
      </c>
      <c r="BL546" s="174"/>
      <c r="BM546" s="157" t="s">
        <v>9693</v>
      </c>
      <c r="BN546" s="166" t="s">
        <v>8812</v>
      </c>
      <c r="BO546" s="157" t="s">
        <v>2021</v>
      </c>
      <c r="BP546" s="157" t="s">
        <v>9695</v>
      </c>
      <c r="BQ546" s="157" t="s">
        <v>9696</v>
      </c>
      <c r="BV546" s="160">
        <v>1</v>
      </c>
    </row>
    <row r="547" spans="53:74" x14ac:dyDescent="0.25">
      <c r="BA547" s="163" t="s">
        <v>164</v>
      </c>
      <c r="BB547" s="163" t="s">
        <v>1048</v>
      </c>
      <c r="BC547" s="163" t="s">
        <v>9697</v>
      </c>
      <c r="BD547" s="163" t="s">
        <v>265</v>
      </c>
      <c r="BE547" s="163" t="s">
        <v>266</v>
      </c>
      <c r="BF547" s="163">
        <v>2</v>
      </c>
      <c r="BG547" s="173">
        <v>4</v>
      </c>
      <c r="BH547" s="174">
        <v>0</v>
      </c>
      <c r="BI547" s="164" t="s">
        <v>9697</v>
      </c>
      <c r="BJ547" s="174"/>
      <c r="BK547" s="164" t="s">
        <v>9698</v>
      </c>
      <c r="BL547" s="174"/>
      <c r="BM547" s="157" t="s">
        <v>9697</v>
      </c>
      <c r="BN547" s="166" t="s">
        <v>9699</v>
      </c>
      <c r="BO547" s="157" t="s">
        <v>2021</v>
      </c>
      <c r="BP547" s="157" t="s">
        <v>9700</v>
      </c>
      <c r="BQ547" s="157" t="s">
        <v>9696</v>
      </c>
      <c r="BV547" s="160">
        <v>1</v>
      </c>
    </row>
    <row r="548" spans="53:74" x14ac:dyDescent="0.25">
      <c r="BA548" s="163" t="s">
        <v>164</v>
      </c>
      <c r="BB548" s="163" t="s">
        <v>1049</v>
      </c>
      <c r="BC548" s="163" t="s">
        <v>8821</v>
      </c>
      <c r="BD548" s="163" t="s">
        <v>265</v>
      </c>
      <c r="BE548" s="163" t="s">
        <v>266</v>
      </c>
      <c r="BF548" s="163">
        <v>3</v>
      </c>
      <c r="BG548" s="173">
        <v>4</v>
      </c>
      <c r="BH548" s="174">
        <v>0</v>
      </c>
      <c r="BI548" s="164" t="s">
        <v>8821</v>
      </c>
      <c r="BJ548" s="174"/>
      <c r="BK548" s="164" t="s">
        <v>8822</v>
      </c>
      <c r="BL548" s="174"/>
      <c r="BM548" s="157" t="s">
        <v>8821</v>
      </c>
      <c r="BN548" s="166" t="s">
        <v>9217</v>
      </c>
      <c r="BO548" s="157" t="s">
        <v>9116</v>
      </c>
      <c r="BP548" s="157" t="s">
        <v>8984</v>
      </c>
      <c r="BQ548" s="157" t="s">
        <v>8829</v>
      </c>
      <c r="BV548" s="160">
        <v>1</v>
      </c>
    </row>
    <row r="549" spans="53:74" x14ac:dyDescent="0.25">
      <c r="BA549" s="163" t="s">
        <v>164</v>
      </c>
      <c r="BB549" s="163" t="s">
        <v>1050</v>
      </c>
      <c r="BC549" s="163" t="s">
        <v>8821</v>
      </c>
      <c r="BD549" s="163" t="s">
        <v>265</v>
      </c>
      <c r="BE549" s="163" t="s">
        <v>266</v>
      </c>
      <c r="BF549" s="163">
        <v>4</v>
      </c>
      <c r="BG549" s="173">
        <v>4</v>
      </c>
      <c r="BH549" s="174">
        <v>0</v>
      </c>
      <c r="BI549" s="164" t="s">
        <v>8821</v>
      </c>
      <c r="BJ549" s="174"/>
      <c r="BK549" s="164" t="s">
        <v>8822</v>
      </c>
      <c r="BL549" s="174"/>
      <c r="BM549" s="157" t="s">
        <v>8821</v>
      </c>
      <c r="BN549" s="166" t="s">
        <v>8826</v>
      </c>
      <c r="BO549" s="157" t="s">
        <v>8985</v>
      </c>
      <c r="BP549" s="157" t="s">
        <v>8986</v>
      </c>
      <c r="BQ549" s="157" t="s">
        <v>8987</v>
      </c>
      <c r="BV549" s="160">
        <v>1</v>
      </c>
    </row>
    <row r="550" spans="53:74" x14ac:dyDescent="0.25">
      <c r="BA550" s="163" t="s">
        <v>164</v>
      </c>
      <c r="BB550" s="163" t="s">
        <v>1051</v>
      </c>
      <c r="BC550" s="163" t="s">
        <v>8830</v>
      </c>
      <c r="BD550" s="163" t="s">
        <v>265</v>
      </c>
      <c r="BE550" s="163" t="s">
        <v>266</v>
      </c>
      <c r="BF550" s="163">
        <v>5</v>
      </c>
      <c r="BG550" s="173">
        <v>4</v>
      </c>
      <c r="BH550" s="174">
        <v>0</v>
      </c>
      <c r="BI550" s="164" t="s">
        <v>8830</v>
      </c>
      <c r="BJ550" s="174"/>
      <c r="BK550" s="164" t="s">
        <v>8831</v>
      </c>
      <c r="BL550" s="174"/>
      <c r="BM550" s="157" t="s">
        <v>8830</v>
      </c>
      <c r="BN550" s="166" t="s">
        <v>8832</v>
      </c>
      <c r="BO550" s="157" t="s">
        <v>8833</v>
      </c>
      <c r="BP550" s="157" t="s">
        <v>8834</v>
      </c>
      <c r="BQ550" s="157" t="s">
        <v>8835</v>
      </c>
      <c r="BV550" s="160">
        <v>1</v>
      </c>
    </row>
    <row r="551" spans="53:74" x14ac:dyDescent="0.25">
      <c r="BA551" s="163" t="s">
        <v>164</v>
      </c>
      <c r="BB551" s="163" t="s">
        <v>1052</v>
      </c>
      <c r="BC551" s="163" t="s">
        <v>8836</v>
      </c>
      <c r="BD551" s="163" t="s">
        <v>301</v>
      </c>
      <c r="BE551" s="163" t="s">
        <v>266</v>
      </c>
      <c r="BF551" s="163">
        <v>1</v>
      </c>
      <c r="BG551" s="173">
        <v>0</v>
      </c>
      <c r="BH551" s="174">
        <v>4</v>
      </c>
      <c r="BI551" s="164"/>
      <c r="BJ551" s="174" t="s">
        <v>8836</v>
      </c>
      <c r="BK551" s="164"/>
      <c r="BL551" s="174" t="s">
        <v>8837</v>
      </c>
      <c r="BM551" s="157" t="s">
        <v>8836</v>
      </c>
      <c r="BN551" s="166" t="s">
        <v>8838</v>
      </c>
      <c r="BO551" s="157" t="s">
        <v>8839</v>
      </c>
      <c r="BP551" s="157" t="s">
        <v>8840</v>
      </c>
      <c r="BQ551" s="157" t="s">
        <v>8841</v>
      </c>
      <c r="BV551" s="160">
        <v>1</v>
      </c>
    </row>
    <row r="552" spans="53:74" x14ac:dyDescent="0.25">
      <c r="BA552" s="163" t="s">
        <v>164</v>
      </c>
      <c r="BB552" s="163" t="s">
        <v>1053</v>
      </c>
      <c r="BC552" s="163" t="s">
        <v>8842</v>
      </c>
      <c r="BD552" s="163" t="s">
        <v>301</v>
      </c>
      <c r="BE552" s="163" t="s">
        <v>266</v>
      </c>
      <c r="BF552" s="163">
        <v>2</v>
      </c>
      <c r="BG552" s="173">
        <v>0</v>
      </c>
      <c r="BH552" s="174">
        <v>4</v>
      </c>
      <c r="BI552" s="164"/>
      <c r="BJ552" s="174" t="s">
        <v>8842</v>
      </c>
      <c r="BK552" s="164"/>
      <c r="BL552" s="174" t="s">
        <v>8843</v>
      </c>
      <c r="BM552" s="157" t="s">
        <v>8842</v>
      </c>
      <c r="BN552" s="166" t="s">
        <v>8844</v>
      </c>
      <c r="BO552" s="157" t="s">
        <v>8845</v>
      </c>
      <c r="BP552" s="157" t="s">
        <v>8846</v>
      </c>
      <c r="BQ552" s="157" t="s">
        <v>8847</v>
      </c>
      <c r="BV552" s="160">
        <v>1</v>
      </c>
    </row>
    <row r="553" spans="53:74" x14ac:dyDescent="0.25">
      <c r="BA553" s="163" t="s">
        <v>164</v>
      </c>
      <c r="BB553" s="163" t="s">
        <v>1054</v>
      </c>
      <c r="BC553" s="163" t="s">
        <v>8848</v>
      </c>
      <c r="BD553" s="163" t="s">
        <v>301</v>
      </c>
      <c r="BE553" s="163" t="s">
        <v>266</v>
      </c>
      <c r="BF553" s="163">
        <v>3</v>
      </c>
      <c r="BG553" s="173">
        <v>0</v>
      </c>
      <c r="BH553" s="174">
        <v>4</v>
      </c>
      <c r="BI553" s="164"/>
      <c r="BJ553" s="174" t="s">
        <v>8848</v>
      </c>
      <c r="BK553" s="164"/>
      <c r="BL553" s="174" t="s">
        <v>8849</v>
      </c>
      <c r="BM553" s="157" t="s">
        <v>8848</v>
      </c>
      <c r="BN553" s="166" t="s">
        <v>8850</v>
      </c>
      <c r="BO553" s="157" t="s">
        <v>2021</v>
      </c>
      <c r="BP553" s="157" t="s">
        <v>9120</v>
      </c>
      <c r="BQ553" s="157" t="s">
        <v>8846</v>
      </c>
      <c r="BV553" s="160">
        <v>1</v>
      </c>
    </row>
    <row r="554" spans="53:74" x14ac:dyDescent="0.25">
      <c r="BA554" s="163" t="s">
        <v>164</v>
      </c>
      <c r="BB554" s="163" t="s">
        <v>1055</v>
      </c>
      <c r="BC554" s="163" t="s">
        <v>8852</v>
      </c>
      <c r="BD554" s="163" t="s">
        <v>301</v>
      </c>
      <c r="BE554" s="163" t="s">
        <v>266</v>
      </c>
      <c r="BF554" s="163">
        <v>4</v>
      </c>
      <c r="BG554" s="173">
        <v>0</v>
      </c>
      <c r="BH554" s="174">
        <v>4</v>
      </c>
      <c r="BI554" s="164"/>
      <c r="BJ554" s="174" t="s">
        <v>8852</v>
      </c>
      <c r="BK554" s="164"/>
      <c r="BL554" s="174" t="s">
        <v>8853</v>
      </c>
      <c r="BM554" s="157" t="s">
        <v>8852</v>
      </c>
      <c r="BN554" s="166" t="s">
        <v>9701</v>
      </c>
      <c r="BO554" s="157" t="s">
        <v>9677</v>
      </c>
      <c r="BP554" s="157" t="s">
        <v>8716</v>
      </c>
      <c r="BQ554" s="157" t="s">
        <v>8659</v>
      </c>
      <c r="BV554" s="160">
        <v>1</v>
      </c>
    </row>
    <row r="555" spans="53:74" x14ac:dyDescent="0.25">
      <c r="BA555" s="163" t="s">
        <v>164</v>
      </c>
      <c r="BB555" s="163" t="s">
        <v>1056</v>
      </c>
      <c r="BC555" s="163" t="s">
        <v>9634</v>
      </c>
      <c r="BD555" s="163" t="s">
        <v>301</v>
      </c>
      <c r="BE555" s="163" t="s">
        <v>266</v>
      </c>
      <c r="BF555" s="163">
        <v>5</v>
      </c>
      <c r="BG555" s="173">
        <v>0</v>
      </c>
      <c r="BH555" s="174">
        <v>4</v>
      </c>
      <c r="BI555" s="164"/>
      <c r="BJ555" s="174" t="s">
        <v>9634</v>
      </c>
      <c r="BK555" s="164"/>
      <c r="BL555" s="174" t="s">
        <v>9635</v>
      </c>
      <c r="BM555" s="157" t="s">
        <v>9634</v>
      </c>
      <c r="BN555" s="166" t="s">
        <v>9636</v>
      </c>
      <c r="BO555" s="157" t="s">
        <v>8663</v>
      </c>
      <c r="BP555" s="157" t="s">
        <v>8659</v>
      </c>
      <c r="BQ555" s="157" t="s">
        <v>9023</v>
      </c>
      <c r="BV555" s="160">
        <v>1</v>
      </c>
    </row>
    <row r="556" spans="53:74" x14ac:dyDescent="0.25">
      <c r="BA556" s="163" t="s">
        <v>165</v>
      </c>
      <c r="BB556" s="163" t="s">
        <v>1057</v>
      </c>
      <c r="BC556" s="163" t="s">
        <v>9702</v>
      </c>
      <c r="BD556" s="163" t="s">
        <v>265</v>
      </c>
      <c r="BE556" s="163" t="s">
        <v>266</v>
      </c>
      <c r="BF556" s="163">
        <v>1</v>
      </c>
      <c r="BG556" s="173">
        <v>4</v>
      </c>
      <c r="BH556" s="174">
        <v>0</v>
      </c>
      <c r="BI556" s="164" t="s">
        <v>9702</v>
      </c>
      <c r="BJ556" s="174"/>
      <c r="BK556" s="164" t="s">
        <v>9703</v>
      </c>
      <c r="BL556" s="174"/>
      <c r="BM556" s="157" t="s">
        <v>9702</v>
      </c>
      <c r="BN556" s="166" t="s">
        <v>8619</v>
      </c>
      <c r="BO556" s="157" t="s">
        <v>9704</v>
      </c>
      <c r="BP556" s="157" t="s">
        <v>9705</v>
      </c>
      <c r="BQ556" s="157" t="s">
        <v>9706</v>
      </c>
      <c r="BV556" s="160">
        <v>1</v>
      </c>
    </row>
    <row r="557" spans="53:74" x14ac:dyDescent="0.25">
      <c r="BA557" s="163" t="s">
        <v>165</v>
      </c>
      <c r="BB557" s="163" t="s">
        <v>1062</v>
      </c>
      <c r="BC557" s="163" t="s">
        <v>9707</v>
      </c>
      <c r="BD557" s="163" t="s">
        <v>265</v>
      </c>
      <c r="BE557" s="163" t="s">
        <v>266</v>
      </c>
      <c r="BF557" s="163">
        <v>2</v>
      </c>
      <c r="BG557" s="173">
        <v>4</v>
      </c>
      <c r="BH557" s="174">
        <v>0</v>
      </c>
      <c r="BI557" s="164" t="s">
        <v>9707</v>
      </c>
      <c r="BJ557" s="174"/>
      <c r="BK557" s="164" t="s">
        <v>9708</v>
      </c>
      <c r="BL557" s="174"/>
      <c r="BM557" s="157" t="s">
        <v>9707</v>
      </c>
      <c r="BN557" s="166" t="s">
        <v>9709</v>
      </c>
      <c r="BO557" s="157" t="s">
        <v>9710</v>
      </c>
      <c r="BP557" s="157" t="s">
        <v>9711</v>
      </c>
      <c r="BQ557" s="157" t="s">
        <v>9706</v>
      </c>
      <c r="BV557" s="160">
        <v>1</v>
      </c>
    </row>
    <row r="558" spans="53:74" x14ac:dyDescent="0.25">
      <c r="BA558" s="163" t="s">
        <v>165</v>
      </c>
      <c r="BB558" s="163" t="s">
        <v>1068</v>
      </c>
      <c r="BC558" s="163" t="s">
        <v>9712</v>
      </c>
      <c r="BD558" s="163" t="s">
        <v>265</v>
      </c>
      <c r="BE558" s="163" t="s">
        <v>266</v>
      </c>
      <c r="BF558" s="163">
        <v>3</v>
      </c>
      <c r="BG558" s="173">
        <v>4</v>
      </c>
      <c r="BH558" s="174">
        <v>0</v>
      </c>
      <c r="BI558" s="164" t="s">
        <v>9712</v>
      </c>
      <c r="BJ558" s="174"/>
      <c r="BK558" s="164" t="s">
        <v>9713</v>
      </c>
      <c r="BL558" s="174"/>
      <c r="BM558" s="157" t="s">
        <v>9712</v>
      </c>
      <c r="BN558" s="166" t="s">
        <v>9617</v>
      </c>
      <c r="BO558" s="157" t="s">
        <v>9322</v>
      </c>
      <c r="BP558" s="157" t="s">
        <v>8629</v>
      </c>
      <c r="BQ558" s="157" t="s">
        <v>9714</v>
      </c>
      <c r="BV558" s="160">
        <v>1</v>
      </c>
    </row>
    <row r="559" spans="53:74" x14ac:dyDescent="0.25">
      <c r="BA559" s="163" t="s">
        <v>165</v>
      </c>
      <c r="BB559" s="163" t="s">
        <v>1070</v>
      </c>
      <c r="BC559" s="163" t="s">
        <v>8873</v>
      </c>
      <c r="BD559" s="163" t="s">
        <v>265</v>
      </c>
      <c r="BE559" s="163" t="s">
        <v>266</v>
      </c>
      <c r="BF559" s="163">
        <v>4</v>
      </c>
      <c r="BG559" s="173">
        <v>4</v>
      </c>
      <c r="BH559" s="174">
        <v>0</v>
      </c>
      <c r="BI559" s="164" t="s">
        <v>8873</v>
      </c>
      <c r="BJ559" s="174"/>
      <c r="BK559" s="164" t="s">
        <v>9621</v>
      </c>
      <c r="BL559" s="174"/>
      <c r="BM559" s="157" t="s">
        <v>8873</v>
      </c>
      <c r="BN559" s="166" t="s">
        <v>9622</v>
      </c>
      <c r="BO559" s="157" t="s">
        <v>8632</v>
      </c>
      <c r="BP559" s="157" t="s">
        <v>9236</v>
      </c>
      <c r="BQ559" s="157" t="s">
        <v>8633</v>
      </c>
      <c r="BV559" s="160">
        <v>1</v>
      </c>
    </row>
    <row r="560" spans="53:74" x14ac:dyDescent="0.25">
      <c r="BA560" s="163" t="s">
        <v>165</v>
      </c>
      <c r="BB560" s="163" t="s">
        <v>1076</v>
      </c>
      <c r="BC560" s="163" t="s">
        <v>8638</v>
      </c>
      <c r="BD560" s="163" t="s">
        <v>265</v>
      </c>
      <c r="BE560" s="163" t="s">
        <v>266</v>
      </c>
      <c r="BF560" s="163">
        <v>5</v>
      </c>
      <c r="BG560" s="173">
        <v>4</v>
      </c>
      <c r="BH560" s="174">
        <v>0</v>
      </c>
      <c r="BI560" s="164" t="s">
        <v>8638</v>
      </c>
      <c r="BJ560" s="174"/>
      <c r="BK560" s="164" t="s">
        <v>8875</v>
      </c>
      <c r="BL560" s="174"/>
      <c r="BM560" s="157" t="s">
        <v>8638</v>
      </c>
      <c r="BN560" s="166" t="s">
        <v>8876</v>
      </c>
      <c r="BO560" s="157" t="s">
        <v>2069</v>
      </c>
      <c r="BP560" s="157" t="s">
        <v>8877</v>
      </c>
      <c r="BQ560" s="157" t="s">
        <v>8878</v>
      </c>
      <c r="BV560" s="160">
        <v>1</v>
      </c>
    </row>
    <row r="561" spans="53:74" x14ac:dyDescent="0.25">
      <c r="BA561" s="163" t="s">
        <v>165</v>
      </c>
      <c r="BB561" s="163" t="s">
        <v>1081</v>
      </c>
      <c r="BC561" s="163" t="s">
        <v>9715</v>
      </c>
      <c r="BD561" s="163" t="s">
        <v>301</v>
      </c>
      <c r="BE561" s="163" t="s">
        <v>266</v>
      </c>
      <c r="BF561" s="163">
        <v>1</v>
      </c>
      <c r="BG561" s="173">
        <v>0</v>
      </c>
      <c r="BH561" s="174">
        <v>4</v>
      </c>
      <c r="BI561" s="164"/>
      <c r="BJ561" s="174" t="s">
        <v>9715</v>
      </c>
      <c r="BK561" s="164"/>
      <c r="BL561" s="174" t="s">
        <v>9716</v>
      </c>
      <c r="BM561" s="157" t="s">
        <v>9715</v>
      </c>
      <c r="BN561" s="166" t="s">
        <v>9717</v>
      </c>
      <c r="BO561" s="157" t="s">
        <v>9421</v>
      </c>
      <c r="BP561" s="157" t="s">
        <v>9718</v>
      </c>
      <c r="BQ561" s="157" t="s">
        <v>9719</v>
      </c>
      <c r="BV561" s="160">
        <v>1</v>
      </c>
    </row>
    <row r="562" spans="53:74" x14ac:dyDescent="0.25">
      <c r="BA562" s="163" t="s">
        <v>165</v>
      </c>
      <c r="BB562" s="163" t="s">
        <v>1082</v>
      </c>
      <c r="BC562" s="163" t="s">
        <v>8647</v>
      </c>
      <c r="BD562" s="163" t="s">
        <v>301</v>
      </c>
      <c r="BE562" s="163" t="s">
        <v>266</v>
      </c>
      <c r="BF562" s="163">
        <v>2</v>
      </c>
      <c r="BG562" s="173">
        <v>0</v>
      </c>
      <c r="BH562" s="174">
        <v>4</v>
      </c>
      <c r="BI562" s="164"/>
      <c r="BJ562" s="174" t="s">
        <v>8647</v>
      </c>
      <c r="BK562" s="164"/>
      <c r="BL562" s="174" t="s">
        <v>9141</v>
      </c>
      <c r="BM562" s="157" t="s">
        <v>8647</v>
      </c>
      <c r="BN562" s="166" t="s">
        <v>9242</v>
      </c>
      <c r="BO562" s="157" t="s">
        <v>9720</v>
      </c>
      <c r="BP562" s="157" t="s">
        <v>9721</v>
      </c>
      <c r="BQ562" s="157" t="s">
        <v>9143</v>
      </c>
      <c r="BV562" s="160">
        <v>1</v>
      </c>
    </row>
    <row r="563" spans="53:74" x14ac:dyDescent="0.25">
      <c r="BA563" s="163" t="s">
        <v>165</v>
      </c>
      <c r="BB563" s="163" t="s">
        <v>1084</v>
      </c>
      <c r="BC563" s="163" t="s">
        <v>8653</v>
      </c>
      <c r="BD563" s="163" t="s">
        <v>301</v>
      </c>
      <c r="BE563" s="163" t="s">
        <v>266</v>
      </c>
      <c r="BF563" s="163">
        <v>3</v>
      </c>
      <c r="BG563" s="173">
        <v>0</v>
      </c>
      <c r="BH563" s="174">
        <v>4</v>
      </c>
      <c r="BI563" s="164"/>
      <c r="BJ563" s="174" t="s">
        <v>8653</v>
      </c>
      <c r="BK563" s="164"/>
      <c r="BL563" s="174" t="s">
        <v>9629</v>
      </c>
      <c r="BM563" s="157" t="s">
        <v>8653</v>
      </c>
      <c r="BN563" s="166" t="s">
        <v>9630</v>
      </c>
      <c r="BO563" s="157" t="s">
        <v>8888</v>
      </c>
      <c r="BP563" s="157" t="s">
        <v>8654</v>
      </c>
      <c r="BQ563" s="157" t="s">
        <v>9631</v>
      </c>
      <c r="BV563" s="160">
        <v>1</v>
      </c>
    </row>
    <row r="564" spans="53:74" x14ac:dyDescent="0.25">
      <c r="BA564" s="163" t="s">
        <v>165</v>
      </c>
      <c r="BB564" s="163" t="s">
        <v>1086</v>
      </c>
      <c r="BC564" s="163" t="s">
        <v>8655</v>
      </c>
      <c r="BD564" s="163" t="s">
        <v>301</v>
      </c>
      <c r="BE564" s="163" t="s">
        <v>266</v>
      </c>
      <c r="BF564" s="163">
        <v>4</v>
      </c>
      <c r="BG564" s="173">
        <v>0</v>
      </c>
      <c r="BH564" s="174">
        <v>4</v>
      </c>
      <c r="BI564" s="164"/>
      <c r="BJ564" s="174" t="s">
        <v>8655</v>
      </c>
      <c r="BK564" s="164"/>
      <c r="BL564" s="174" t="s">
        <v>8656</v>
      </c>
      <c r="BM564" s="157" t="s">
        <v>8655</v>
      </c>
      <c r="BN564" s="166" t="s">
        <v>9722</v>
      </c>
      <c r="BO564" s="157" t="s">
        <v>9723</v>
      </c>
      <c r="BP564" s="157" t="s">
        <v>8716</v>
      </c>
      <c r="BQ564" s="157" t="s">
        <v>9724</v>
      </c>
      <c r="BV564" s="160">
        <v>1</v>
      </c>
    </row>
    <row r="565" spans="53:74" x14ac:dyDescent="0.25">
      <c r="BA565" s="163" t="s">
        <v>165</v>
      </c>
      <c r="BB565" s="163" t="s">
        <v>1091</v>
      </c>
      <c r="BC565" s="163" t="s">
        <v>9725</v>
      </c>
      <c r="BD565" s="163" t="s">
        <v>301</v>
      </c>
      <c r="BE565" s="163" t="s">
        <v>266</v>
      </c>
      <c r="BF565" s="163">
        <v>5</v>
      </c>
      <c r="BG565" s="173">
        <v>0</v>
      </c>
      <c r="BH565" s="174">
        <v>4</v>
      </c>
      <c r="BI565" s="164"/>
      <c r="BJ565" s="174" t="s">
        <v>9725</v>
      </c>
      <c r="BK565" s="164"/>
      <c r="BL565" s="174" t="s">
        <v>9726</v>
      </c>
      <c r="BM565" s="157" t="s">
        <v>9725</v>
      </c>
      <c r="BN565" s="166" t="s">
        <v>9727</v>
      </c>
      <c r="BO565" s="157" t="s">
        <v>8663</v>
      </c>
      <c r="BP565" s="157" t="s">
        <v>8659</v>
      </c>
      <c r="BQ565" s="157" t="s">
        <v>9023</v>
      </c>
      <c r="BV565" s="160">
        <v>1</v>
      </c>
    </row>
    <row r="566" spans="53:74" x14ac:dyDescent="0.25">
      <c r="BA566" s="163" t="s">
        <v>167</v>
      </c>
      <c r="BB566" s="163" t="s">
        <v>1097</v>
      </c>
      <c r="BC566" s="163" t="s">
        <v>9728</v>
      </c>
      <c r="BD566" s="163" t="s">
        <v>265</v>
      </c>
      <c r="BE566" s="163" t="s">
        <v>266</v>
      </c>
      <c r="BF566" s="163">
        <v>1</v>
      </c>
      <c r="BG566" s="173">
        <v>4</v>
      </c>
      <c r="BH566" s="174">
        <v>0</v>
      </c>
      <c r="BI566" s="164" t="s">
        <v>9728</v>
      </c>
      <c r="BJ566" s="174"/>
      <c r="BK566" s="164" t="s">
        <v>9729</v>
      </c>
      <c r="BL566" s="174"/>
      <c r="BM566" s="157" t="s">
        <v>9728</v>
      </c>
      <c r="BN566" s="166" t="s">
        <v>9730</v>
      </c>
      <c r="BO566" s="157" t="s">
        <v>9731</v>
      </c>
      <c r="BP566" s="157" t="s">
        <v>9732</v>
      </c>
      <c r="BQ566" s="157" t="s">
        <v>9733</v>
      </c>
      <c r="BV566" s="160">
        <v>1</v>
      </c>
    </row>
    <row r="567" spans="53:74" x14ac:dyDescent="0.25">
      <c r="BA567" s="163" t="s">
        <v>167</v>
      </c>
      <c r="BB567" s="163" t="s">
        <v>1098</v>
      </c>
      <c r="BC567" s="163" t="s">
        <v>9734</v>
      </c>
      <c r="BD567" s="163" t="s">
        <v>265</v>
      </c>
      <c r="BE567" s="163" t="s">
        <v>266</v>
      </c>
      <c r="BF567" s="163">
        <v>2</v>
      </c>
      <c r="BG567" s="173">
        <v>4</v>
      </c>
      <c r="BH567" s="174">
        <v>0</v>
      </c>
      <c r="BI567" s="164" t="s">
        <v>9734</v>
      </c>
      <c r="BJ567" s="174"/>
      <c r="BK567" s="164" t="s">
        <v>9735</v>
      </c>
      <c r="BL567" s="174"/>
      <c r="BM567" s="157" t="s">
        <v>9734</v>
      </c>
      <c r="BN567" s="166" t="s">
        <v>9736</v>
      </c>
      <c r="BO567" s="157" t="s">
        <v>9737</v>
      </c>
      <c r="BP567" s="157" t="s">
        <v>9738</v>
      </c>
      <c r="BQ567" s="157" t="s">
        <v>9739</v>
      </c>
      <c r="BV567" s="160">
        <v>1</v>
      </c>
    </row>
    <row r="568" spans="53:74" x14ac:dyDescent="0.25">
      <c r="BA568" s="163" t="s">
        <v>167</v>
      </c>
      <c r="BB568" s="163" t="s">
        <v>1099</v>
      </c>
      <c r="BC568" s="163" t="s">
        <v>8910</v>
      </c>
      <c r="BD568" s="163" t="s">
        <v>265</v>
      </c>
      <c r="BE568" s="163" t="s">
        <v>266</v>
      </c>
      <c r="BF568" s="163">
        <v>3</v>
      </c>
      <c r="BG568" s="173">
        <v>4</v>
      </c>
      <c r="BH568" s="174">
        <v>0</v>
      </c>
      <c r="BI568" s="164" t="s">
        <v>8910</v>
      </c>
      <c r="BJ568" s="174"/>
      <c r="BK568" s="164" t="s">
        <v>8911</v>
      </c>
      <c r="BL568" s="174"/>
      <c r="BM568" s="157" t="s">
        <v>8910</v>
      </c>
      <c r="BN568" s="166" t="s">
        <v>8912</v>
      </c>
      <c r="BO568" s="157" t="s">
        <v>8913</v>
      </c>
      <c r="BP568" s="157" t="s">
        <v>8683</v>
      </c>
      <c r="BQ568" s="157" t="s">
        <v>8914</v>
      </c>
      <c r="BV568" s="160">
        <v>1</v>
      </c>
    </row>
    <row r="569" spans="53:74" x14ac:dyDescent="0.25">
      <c r="BA569" s="163" t="s">
        <v>167</v>
      </c>
      <c r="BB569" s="163" t="s">
        <v>1100</v>
      </c>
      <c r="BC569" s="163" t="s">
        <v>8684</v>
      </c>
      <c r="BD569" s="163" t="s">
        <v>265</v>
      </c>
      <c r="BE569" s="163" t="s">
        <v>266</v>
      </c>
      <c r="BF569" s="163">
        <v>4</v>
      </c>
      <c r="BG569" s="173">
        <v>4</v>
      </c>
      <c r="BH569" s="174">
        <v>0</v>
      </c>
      <c r="BI569" s="164" t="s">
        <v>8684</v>
      </c>
      <c r="BJ569" s="174"/>
      <c r="BK569" s="164" t="s">
        <v>8685</v>
      </c>
      <c r="BL569" s="174"/>
      <c r="BM569" s="157" t="s">
        <v>8684</v>
      </c>
      <c r="BN569" s="166" t="s">
        <v>8686</v>
      </c>
      <c r="BO569" s="157" t="s">
        <v>8687</v>
      </c>
      <c r="BP569" s="157" t="s">
        <v>8688</v>
      </c>
      <c r="BQ569" s="157" t="s">
        <v>8689</v>
      </c>
      <c r="BV569" s="160">
        <v>1</v>
      </c>
    </row>
    <row r="570" spans="53:74" x14ac:dyDescent="0.25">
      <c r="BA570" s="163" t="s">
        <v>167</v>
      </c>
      <c r="BB570" s="163" t="s">
        <v>1101</v>
      </c>
      <c r="BC570" s="163" t="s">
        <v>8690</v>
      </c>
      <c r="BD570" s="163" t="s">
        <v>265</v>
      </c>
      <c r="BE570" s="163" t="s">
        <v>266</v>
      </c>
      <c r="BF570" s="163">
        <v>5</v>
      </c>
      <c r="BG570" s="173">
        <v>4</v>
      </c>
      <c r="BH570" s="174">
        <v>0</v>
      </c>
      <c r="BI570" s="164" t="s">
        <v>8690</v>
      </c>
      <c r="BJ570" s="174"/>
      <c r="BK570" s="164" t="s">
        <v>8691</v>
      </c>
      <c r="BL570" s="174"/>
      <c r="BM570" s="157" t="s">
        <v>8690</v>
      </c>
      <c r="BN570" s="166" t="s">
        <v>8692</v>
      </c>
      <c r="BO570" s="157" t="s">
        <v>8693</v>
      </c>
      <c r="BP570" s="157" t="s">
        <v>8694</v>
      </c>
      <c r="BQ570" s="157" t="s">
        <v>8695</v>
      </c>
      <c r="BV570" s="160">
        <v>1</v>
      </c>
    </row>
    <row r="571" spans="53:74" x14ac:dyDescent="0.25">
      <c r="BA571" s="163" t="s">
        <v>167</v>
      </c>
      <c r="BB571" s="163" t="s">
        <v>1102</v>
      </c>
      <c r="BC571" s="163" t="s">
        <v>9740</v>
      </c>
      <c r="BD571" s="163" t="s">
        <v>301</v>
      </c>
      <c r="BE571" s="163" t="s">
        <v>266</v>
      </c>
      <c r="BF571" s="163">
        <v>1</v>
      </c>
      <c r="BG571" s="173">
        <v>0</v>
      </c>
      <c r="BH571" s="174">
        <v>4</v>
      </c>
      <c r="BI571" s="164"/>
      <c r="BJ571" s="174" t="s">
        <v>9740</v>
      </c>
      <c r="BK571" s="164"/>
      <c r="BL571" s="174" t="s">
        <v>9741</v>
      </c>
      <c r="BM571" s="157" t="s">
        <v>9740</v>
      </c>
      <c r="BN571" s="166" t="s">
        <v>9649</v>
      </c>
      <c r="BO571" s="157" t="s">
        <v>9046</v>
      </c>
      <c r="BP571" s="157" t="s">
        <v>9742</v>
      </c>
      <c r="BQ571" s="157" t="s">
        <v>9743</v>
      </c>
      <c r="BV571" s="160">
        <v>1</v>
      </c>
    </row>
    <row r="572" spans="53:74" x14ac:dyDescent="0.25">
      <c r="BA572" s="163" t="s">
        <v>167</v>
      </c>
      <c r="BB572" s="163" t="s">
        <v>1103</v>
      </c>
      <c r="BC572" s="163" t="s">
        <v>8923</v>
      </c>
      <c r="BD572" s="163" t="s">
        <v>301</v>
      </c>
      <c r="BE572" s="163" t="s">
        <v>266</v>
      </c>
      <c r="BF572" s="163">
        <v>2</v>
      </c>
      <c r="BG572" s="173">
        <v>0</v>
      </c>
      <c r="BH572" s="174">
        <v>4</v>
      </c>
      <c r="BI572" s="164"/>
      <c r="BJ572" s="174" t="s">
        <v>8923</v>
      </c>
      <c r="BK572" s="164"/>
      <c r="BL572" s="174" t="s">
        <v>9168</v>
      </c>
      <c r="BM572" s="157" t="s">
        <v>8923</v>
      </c>
      <c r="BN572" s="166" t="s">
        <v>8908</v>
      </c>
      <c r="BO572" s="157" t="s">
        <v>9454</v>
      </c>
      <c r="BP572" s="157" t="s">
        <v>9050</v>
      </c>
      <c r="BQ572" s="157" t="s">
        <v>9455</v>
      </c>
      <c r="BV572" s="160">
        <v>1</v>
      </c>
    </row>
    <row r="573" spans="53:74" x14ac:dyDescent="0.25">
      <c r="BA573" s="163" t="s">
        <v>167</v>
      </c>
      <c r="BB573" s="163" t="s">
        <v>1104</v>
      </c>
      <c r="BC573" s="163" t="s">
        <v>9263</v>
      </c>
      <c r="BD573" s="163" t="s">
        <v>301</v>
      </c>
      <c r="BE573" s="163" t="s">
        <v>266</v>
      </c>
      <c r="BF573" s="163">
        <v>3</v>
      </c>
      <c r="BG573" s="173">
        <v>0</v>
      </c>
      <c r="BH573" s="174">
        <v>4</v>
      </c>
      <c r="BI573" s="164"/>
      <c r="BJ573" s="174" t="s">
        <v>9263</v>
      </c>
      <c r="BK573" s="164"/>
      <c r="BL573" s="174" t="s">
        <v>9264</v>
      </c>
      <c r="BM573" s="157" t="s">
        <v>9263</v>
      </c>
      <c r="BN573" s="166" t="s">
        <v>9456</v>
      </c>
      <c r="BO573" s="157" t="s">
        <v>9454</v>
      </c>
      <c r="BP573" s="157" t="s">
        <v>8712</v>
      </c>
      <c r="BQ573" s="157" t="s">
        <v>8711</v>
      </c>
      <c r="BV573" s="160">
        <v>1</v>
      </c>
    </row>
    <row r="574" spans="53:74" x14ac:dyDescent="0.25">
      <c r="BA574" s="163" t="s">
        <v>167</v>
      </c>
      <c r="BB574" s="163" t="s">
        <v>1105</v>
      </c>
      <c r="BC574" s="163" t="s">
        <v>9744</v>
      </c>
      <c r="BD574" s="163" t="s">
        <v>301</v>
      </c>
      <c r="BE574" s="163" t="s">
        <v>266</v>
      </c>
      <c r="BF574" s="163">
        <v>4</v>
      </c>
      <c r="BG574" s="173">
        <v>0</v>
      </c>
      <c r="BH574" s="174">
        <v>4</v>
      </c>
      <c r="BI574" s="164"/>
      <c r="BJ574" s="174" t="s">
        <v>9744</v>
      </c>
      <c r="BK574" s="164"/>
      <c r="BL574" s="174" t="s">
        <v>9745</v>
      </c>
      <c r="BM574" s="157" t="s">
        <v>9744</v>
      </c>
      <c r="BN574" s="166" t="s">
        <v>8715</v>
      </c>
      <c r="BO574" s="157" t="s">
        <v>8716</v>
      </c>
      <c r="BP574" s="157" t="s">
        <v>9746</v>
      </c>
      <c r="BQ574" s="157" t="s">
        <v>8659</v>
      </c>
      <c r="BV574" s="160">
        <v>1</v>
      </c>
    </row>
    <row r="575" spans="53:74" x14ac:dyDescent="0.25">
      <c r="BA575" s="163" t="s">
        <v>167</v>
      </c>
      <c r="BB575" s="163" t="s">
        <v>1106</v>
      </c>
      <c r="BC575" s="163" t="s">
        <v>9725</v>
      </c>
      <c r="BD575" s="163" t="s">
        <v>301</v>
      </c>
      <c r="BE575" s="163" t="s">
        <v>266</v>
      </c>
      <c r="BF575" s="163">
        <v>5</v>
      </c>
      <c r="BG575" s="173">
        <v>0</v>
      </c>
      <c r="BH575" s="174">
        <v>4</v>
      </c>
      <c r="BI575" s="164"/>
      <c r="BJ575" s="174" t="s">
        <v>9725</v>
      </c>
      <c r="BK575" s="164"/>
      <c r="BL575" s="174" t="s">
        <v>9726</v>
      </c>
      <c r="BM575" s="157" t="s">
        <v>9725</v>
      </c>
      <c r="BN575" s="166" t="s">
        <v>9727</v>
      </c>
      <c r="BO575" s="157" t="s">
        <v>8663</v>
      </c>
      <c r="BP575" s="157" t="s">
        <v>8659</v>
      </c>
      <c r="BQ575" s="157" t="s">
        <v>9023</v>
      </c>
      <c r="BV575" s="160">
        <v>1</v>
      </c>
    </row>
    <row r="576" spans="53:74" x14ac:dyDescent="0.25">
      <c r="BA576" s="163" t="s">
        <v>168</v>
      </c>
      <c r="BB576" s="163" t="s">
        <v>1107</v>
      </c>
      <c r="BC576" s="163" t="s">
        <v>9747</v>
      </c>
      <c r="BD576" s="163" t="s">
        <v>265</v>
      </c>
      <c r="BE576" s="163" t="s">
        <v>266</v>
      </c>
      <c r="BF576" s="163">
        <v>1</v>
      </c>
      <c r="BG576" s="173">
        <v>4</v>
      </c>
      <c r="BH576" s="174">
        <v>0</v>
      </c>
      <c r="BI576" s="164" t="s">
        <v>9747</v>
      </c>
      <c r="BJ576" s="174"/>
      <c r="BK576" s="164" t="s">
        <v>9748</v>
      </c>
      <c r="BL576" s="174"/>
      <c r="BM576" s="157" t="s">
        <v>9747</v>
      </c>
      <c r="BN576" s="166" t="s">
        <v>9464</v>
      </c>
      <c r="BO576" s="157" t="s">
        <v>9749</v>
      </c>
      <c r="BP576" s="157" t="s">
        <v>9750</v>
      </c>
      <c r="BQ576" s="157" t="s">
        <v>9751</v>
      </c>
      <c r="BV576" s="160">
        <v>1</v>
      </c>
    </row>
    <row r="577" spans="53:74" x14ac:dyDescent="0.25">
      <c r="BA577" s="163" t="s">
        <v>168</v>
      </c>
      <c r="BB577" s="163" t="s">
        <v>1108</v>
      </c>
      <c r="BC577" s="163" t="s">
        <v>9752</v>
      </c>
      <c r="BD577" s="163" t="s">
        <v>265</v>
      </c>
      <c r="BE577" s="163" t="s">
        <v>266</v>
      </c>
      <c r="BF577" s="163">
        <v>2</v>
      </c>
      <c r="BG577" s="173">
        <v>4</v>
      </c>
      <c r="BH577" s="174">
        <v>0</v>
      </c>
      <c r="BI577" s="164" t="s">
        <v>9752</v>
      </c>
      <c r="BJ577" s="174"/>
      <c r="BK577" s="164" t="s">
        <v>9753</v>
      </c>
      <c r="BL577" s="174"/>
      <c r="BM577" s="157" t="s">
        <v>9752</v>
      </c>
      <c r="BN577" s="166" t="s">
        <v>9754</v>
      </c>
      <c r="BO577" s="157" t="s">
        <v>9204</v>
      </c>
      <c r="BP577" s="157" t="s">
        <v>9755</v>
      </c>
      <c r="BQ577" s="157" t="s">
        <v>9756</v>
      </c>
      <c r="BV577" s="160">
        <v>1</v>
      </c>
    </row>
    <row r="578" spans="53:74" x14ac:dyDescent="0.25">
      <c r="BA578" s="163" t="s">
        <v>168</v>
      </c>
      <c r="BB578" s="163" t="s">
        <v>1109</v>
      </c>
      <c r="BC578" s="163" t="s">
        <v>9560</v>
      </c>
      <c r="BD578" s="163" t="s">
        <v>265</v>
      </c>
      <c r="BE578" s="163" t="s">
        <v>266</v>
      </c>
      <c r="BF578" s="163">
        <v>3</v>
      </c>
      <c r="BG578" s="173">
        <v>4</v>
      </c>
      <c r="BH578" s="174">
        <v>0</v>
      </c>
      <c r="BI578" s="164" t="s">
        <v>9560</v>
      </c>
      <c r="BJ578" s="174"/>
      <c r="BK578" s="164" t="s">
        <v>9561</v>
      </c>
      <c r="BL578" s="174"/>
      <c r="BM578" s="157" t="s">
        <v>9560</v>
      </c>
      <c r="BN578" s="166" t="s">
        <v>9562</v>
      </c>
      <c r="BO578" s="157" t="s">
        <v>9204</v>
      </c>
      <c r="BP578" s="157" t="s">
        <v>9067</v>
      </c>
      <c r="BQ578" s="157" t="s">
        <v>9071</v>
      </c>
      <c r="BV578" s="160">
        <v>1</v>
      </c>
    </row>
    <row r="579" spans="53:74" x14ac:dyDescent="0.25">
      <c r="BA579" s="163" t="s">
        <v>168</v>
      </c>
      <c r="BB579" s="163" t="s">
        <v>1110</v>
      </c>
      <c r="BC579" s="163" t="s">
        <v>8735</v>
      </c>
      <c r="BD579" s="163" t="s">
        <v>265</v>
      </c>
      <c r="BE579" s="163" t="s">
        <v>266</v>
      </c>
      <c r="BF579" s="163">
        <v>4</v>
      </c>
      <c r="BG579" s="173">
        <v>4</v>
      </c>
      <c r="BH579" s="174">
        <v>0</v>
      </c>
      <c r="BI579" s="164" t="s">
        <v>8735</v>
      </c>
      <c r="BJ579" s="174"/>
      <c r="BK579" s="164" t="s">
        <v>8736</v>
      </c>
      <c r="BL579" s="174"/>
      <c r="BM579" s="157" t="s">
        <v>8735</v>
      </c>
      <c r="BN579" s="166" t="s">
        <v>9068</v>
      </c>
      <c r="BO579" s="157" t="s">
        <v>9563</v>
      </c>
      <c r="BP579" s="157" t="s">
        <v>9564</v>
      </c>
      <c r="BQ579" s="157" t="s">
        <v>9071</v>
      </c>
      <c r="BV579" s="160">
        <v>1</v>
      </c>
    </row>
    <row r="580" spans="53:74" x14ac:dyDescent="0.25">
      <c r="BA580" s="163" t="s">
        <v>168</v>
      </c>
      <c r="BB580" s="163" t="s">
        <v>1111</v>
      </c>
      <c r="BC580" s="163" t="s">
        <v>8740</v>
      </c>
      <c r="BD580" s="163" t="s">
        <v>265</v>
      </c>
      <c r="BE580" s="163" t="s">
        <v>266</v>
      </c>
      <c r="BF580" s="163">
        <v>5</v>
      </c>
      <c r="BG580" s="173">
        <v>4</v>
      </c>
      <c r="BH580" s="174">
        <v>0</v>
      </c>
      <c r="BI580" s="164" t="s">
        <v>8740</v>
      </c>
      <c r="BJ580" s="174"/>
      <c r="BK580" s="164" t="s">
        <v>8741</v>
      </c>
      <c r="BL580" s="174"/>
      <c r="BM580" s="157" t="s">
        <v>8740</v>
      </c>
      <c r="BN580" s="166" t="s">
        <v>8742</v>
      </c>
      <c r="BO580" s="157" t="s">
        <v>9072</v>
      </c>
      <c r="BP580" s="157" t="s">
        <v>8735</v>
      </c>
      <c r="BQ580" s="157" t="s">
        <v>9073</v>
      </c>
      <c r="BV580" s="160">
        <v>1</v>
      </c>
    </row>
    <row r="581" spans="53:74" x14ac:dyDescent="0.25">
      <c r="BA581" s="163" t="s">
        <v>168</v>
      </c>
      <c r="BB581" s="163" t="s">
        <v>1112</v>
      </c>
      <c r="BC581" s="163" t="s">
        <v>8745</v>
      </c>
      <c r="BD581" s="163" t="s">
        <v>301</v>
      </c>
      <c r="BE581" s="163" t="s">
        <v>266</v>
      </c>
      <c r="BF581" s="163">
        <v>1</v>
      </c>
      <c r="BG581" s="173">
        <v>0</v>
      </c>
      <c r="BH581" s="174">
        <v>4</v>
      </c>
      <c r="BI581" s="164"/>
      <c r="BJ581" s="174" t="s">
        <v>8745</v>
      </c>
      <c r="BK581" s="164"/>
      <c r="BL581" s="174" t="s">
        <v>8746</v>
      </c>
      <c r="BM581" s="157" t="s">
        <v>8745</v>
      </c>
      <c r="BN581" s="166" t="s">
        <v>8747</v>
      </c>
      <c r="BO581" s="157" t="s">
        <v>8748</v>
      </c>
      <c r="BP581" s="157" t="s">
        <v>8749</v>
      </c>
      <c r="BQ581" s="157" t="s">
        <v>8750</v>
      </c>
      <c r="BV581" s="160">
        <v>1</v>
      </c>
    </row>
    <row r="582" spans="53:74" x14ac:dyDescent="0.25">
      <c r="BA582" s="163" t="s">
        <v>168</v>
      </c>
      <c r="BB582" s="163" t="s">
        <v>1113</v>
      </c>
      <c r="BC582" s="163" t="s">
        <v>8745</v>
      </c>
      <c r="BD582" s="163" t="s">
        <v>301</v>
      </c>
      <c r="BE582" s="163" t="s">
        <v>266</v>
      </c>
      <c r="BF582" s="163">
        <v>2</v>
      </c>
      <c r="BG582" s="173">
        <v>0</v>
      </c>
      <c r="BH582" s="174">
        <v>4</v>
      </c>
      <c r="BI582" s="164"/>
      <c r="BJ582" s="174" t="s">
        <v>8745</v>
      </c>
      <c r="BK582" s="164"/>
      <c r="BL582" s="174" t="s">
        <v>8746</v>
      </c>
      <c r="BM582" s="157" t="s">
        <v>8745</v>
      </c>
      <c r="BN582" s="166" t="s">
        <v>8751</v>
      </c>
      <c r="BO582" s="157" t="s">
        <v>8752</v>
      </c>
      <c r="BP582" s="157" t="s">
        <v>8753</v>
      </c>
      <c r="BQ582" s="157" t="s">
        <v>8750</v>
      </c>
      <c r="BV582" s="160">
        <v>1</v>
      </c>
    </row>
    <row r="583" spans="53:74" x14ac:dyDescent="0.25">
      <c r="BA583" s="163" t="s">
        <v>168</v>
      </c>
      <c r="BB583" s="163" t="s">
        <v>1114</v>
      </c>
      <c r="BC583" s="163" t="s">
        <v>8754</v>
      </c>
      <c r="BD583" s="163" t="s">
        <v>301</v>
      </c>
      <c r="BE583" s="163" t="s">
        <v>266</v>
      </c>
      <c r="BF583" s="163">
        <v>3</v>
      </c>
      <c r="BG583" s="173">
        <v>0</v>
      </c>
      <c r="BH583" s="174">
        <v>4</v>
      </c>
      <c r="BI583" s="164"/>
      <c r="BJ583" s="174" t="s">
        <v>8754</v>
      </c>
      <c r="BK583" s="164"/>
      <c r="BL583" s="174" t="s">
        <v>8755</v>
      </c>
      <c r="BM583" s="157" t="s">
        <v>8754</v>
      </c>
      <c r="BN583" s="166" t="s">
        <v>8756</v>
      </c>
      <c r="BO583" s="157" t="s">
        <v>8757</v>
      </c>
      <c r="BP583" s="157" t="s">
        <v>9757</v>
      </c>
      <c r="BQ583" s="157" t="s">
        <v>8758</v>
      </c>
      <c r="BV583" s="160">
        <v>1</v>
      </c>
    </row>
    <row r="584" spans="53:74" x14ac:dyDescent="0.25">
      <c r="BA584" s="163" t="s">
        <v>168</v>
      </c>
      <c r="BB584" s="163" t="s">
        <v>1115</v>
      </c>
      <c r="BC584" s="163" t="s">
        <v>9757</v>
      </c>
      <c r="BD584" s="163" t="s">
        <v>301</v>
      </c>
      <c r="BE584" s="163" t="s">
        <v>266</v>
      </c>
      <c r="BF584" s="163">
        <v>4</v>
      </c>
      <c r="BG584" s="173">
        <v>0</v>
      </c>
      <c r="BH584" s="174">
        <v>4</v>
      </c>
      <c r="BI584" s="164"/>
      <c r="BJ584" s="174" t="s">
        <v>9757</v>
      </c>
      <c r="BK584" s="164"/>
      <c r="BL584" s="174" t="s">
        <v>9758</v>
      </c>
      <c r="BM584" s="157" t="s">
        <v>9757</v>
      </c>
      <c r="BN584" s="166" t="s">
        <v>9759</v>
      </c>
      <c r="BO584" s="157" t="s">
        <v>8716</v>
      </c>
      <c r="BP584" s="157" t="s">
        <v>9076</v>
      </c>
      <c r="BQ584" s="157" t="s">
        <v>9760</v>
      </c>
      <c r="BV584" s="160">
        <v>1</v>
      </c>
    </row>
    <row r="585" spans="53:74" x14ac:dyDescent="0.25">
      <c r="BA585" s="163" t="s">
        <v>168</v>
      </c>
      <c r="BB585" s="163" t="s">
        <v>1116</v>
      </c>
      <c r="BC585" s="163" t="s">
        <v>9725</v>
      </c>
      <c r="BD585" s="163" t="s">
        <v>301</v>
      </c>
      <c r="BE585" s="163" t="s">
        <v>266</v>
      </c>
      <c r="BF585" s="163">
        <v>5</v>
      </c>
      <c r="BG585" s="173">
        <v>0</v>
      </c>
      <c r="BH585" s="174">
        <v>4</v>
      </c>
      <c r="BI585" s="164"/>
      <c r="BJ585" s="174" t="s">
        <v>9725</v>
      </c>
      <c r="BK585" s="164"/>
      <c r="BL585" s="174" t="s">
        <v>9726</v>
      </c>
      <c r="BM585" s="157" t="s">
        <v>9725</v>
      </c>
      <c r="BN585" s="166" t="s">
        <v>9727</v>
      </c>
      <c r="BO585" s="157" t="s">
        <v>8663</v>
      </c>
      <c r="BP585" s="157" t="s">
        <v>8659</v>
      </c>
      <c r="BQ585" s="157" t="s">
        <v>9023</v>
      </c>
      <c r="BV585" s="160">
        <v>1</v>
      </c>
    </row>
    <row r="586" spans="53:74" x14ac:dyDescent="0.25">
      <c r="BA586" s="163" t="s">
        <v>169</v>
      </c>
      <c r="BB586" s="163" t="s">
        <v>1117</v>
      </c>
      <c r="BC586" s="163" t="s">
        <v>9761</v>
      </c>
      <c r="BD586" s="163" t="s">
        <v>265</v>
      </c>
      <c r="BE586" s="163" t="s">
        <v>266</v>
      </c>
      <c r="BF586" s="163">
        <v>1</v>
      </c>
      <c r="BG586" s="173">
        <v>4</v>
      </c>
      <c r="BH586" s="174">
        <v>0</v>
      </c>
      <c r="BI586" s="164" t="s">
        <v>9761</v>
      </c>
      <c r="BJ586" s="174"/>
      <c r="BK586" s="164" t="s">
        <v>9762</v>
      </c>
      <c r="BL586" s="174"/>
      <c r="BM586" s="157" t="s">
        <v>9761</v>
      </c>
      <c r="BN586" s="166" t="s">
        <v>8765</v>
      </c>
      <c r="BO586" s="157" t="s">
        <v>8766</v>
      </c>
      <c r="BP586" s="157" t="s">
        <v>9763</v>
      </c>
      <c r="BQ586" s="157" t="s">
        <v>9764</v>
      </c>
      <c r="BV586" s="160">
        <v>1</v>
      </c>
    </row>
    <row r="587" spans="53:74" x14ac:dyDescent="0.25">
      <c r="BA587" s="163" t="s">
        <v>169</v>
      </c>
      <c r="BB587" s="163" t="s">
        <v>1118</v>
      </c>
      <c r="BC587" s="163" t="s">
        <v>9763</v>
      </c>
      <c r="BD587" s="163" t="s">
        <v>265</v>
      </c>
      <c r="BE587" s="163" t="s">
        <v>266</v>
      </c>
      <c r="BF587" s="163">
        <v>2</v>
      </c>
      <c r="BG587" s="173">
        <v>4</v>
      </c>
      <c r="BH587" s="174">
        <v>0</v>
      </c>
      <c r="BI587" s="164" t="s">
        <v>9763</v>
      </c>
      <c r="BJ587" s="174"/>
      <c r="BK587" s="164" t="s">
        <v>9765</v>
      </c>
      <c r="BL587" s="174"/>
      <c r="BM587" s="157" t="s">
        <v>9763</v>
      </c>
      <c r="BN587" s="166" t="s">
        <v>9766</v>
      </c>
      <c r="BO587" s="157" t="s">
        <v>9767</v>
      </c>
      <c r="BP587" s="157" t="s">
        <v>9761</v>
      </c>
      <c r="BQ587" s="157" t="s">
        <v>9768</v>
      </c>
      <c r="BV587" s="160">
        <v>1</v>
      </c>
    </row>
    <row r="588" spans="53:74" x14ac:dyDescent="0.25">
      <c r="BA588" s="163" t="s">
        <v>169</v>
      </c>
      <c r="BB588" s="163" t="s">
        <v>1119</v>
      </c>
      <c r="BC588" s="163" t="s">
        <v>8778</v>
      </c>
      <c r="BD588" s="163" t="s">
        <v>265</v>
      </c>
      <c r="BE588" s="163" t="s">
        <v>266</v>
      </c>
      <c r="BF588" s="163">
        <v>3</v>
      </c>
      <c r="BG588" s="173">
        <v>4</v>
      </c>
      <c r="BH588" s="174">
        <v>0</v>
      </c>
      <c r="BI588" s="164" t="s">
        <v>8778</v>
      </c>
      <c r="BJ588" s="174"/>
      <c r="BK588" s="164" t="s">
        <v>9198</v>
      </c>
      <c r="BL588" s="174"/>
      <c r="BM588" s="157" t="s">
        <v>8778</v>
      </c>
      <c r="BN588" s="166" t="s">
        <v>8776</v>
      </c>
      <c r="BO588" s="157" t="s">
        <v>9769</v>
      </c>
      <c r="BP588" s="157" t="s">
        <v>8779</v>
      </c>
      <c r="BQ588" s="157" t="s">
        <v>8785</v>
      </c>
      <c r="BV588" s="160">
        <v>1</v>
      </c>
    </row>
    <row r="589" spans="53:74" x14ac:dyDescent="0.25">
      <c r="BA589" s="163" t="s">
        <v>169</v>
      </c>
      <c r="BB589" s="163" t="s">
        <v>1120</v>
      </c>
      <c r="BC589" s="163" t="s">
        <v>8780</v>
      </c>
      <c r="BD589" s="163" t="s">
        <v>265</v>
      </c>
      <c r="BE589" s="163" t="s">
        <v>266</v>
      </c>
      <c r="BF589" s="163">
        <v>4</v>
      </c>
      <c r="BG589" s="173">
        <v>4</v>
      </c>
      <c r="BH589" s="174">
        <v>0</v>
      </c>
      <c r="BI589" s="164" t="s">
        <v>8780</v>
      </c>
      <c r="BJ589" s="174"/>
      <c r="BK589" s="164" t="s">
        <v>8781</v>
      </c>
      <c r="BL589" s="174"/>
      <c r="BM589" s="157" t="s">
        <v>8780</v>
      </c>
      <c r="BN589" s="166" t="s">
        <v>8782</v>
      </c>
      <c r="BO589" s="157" t="s">
        <v>8783</v>
      </c>
      <c r="BP589" s="157" t="s">
        <v>8790</v>
      </c>
      <c r="BQ589" s="157" t="s">
        <v>8784</v>
      </c>
      <c r="BV589" s="160">
        <v>1</v>
      </c>
    </row>
    <row r="590" spans="53:74" x14ac:dyDescent="0.25">
      <c r="BA590" s="163" t="s">
        <v>169</v>
      </c>
      <c r="BB590" s="163" t="s">
        <v>1121</v>
      </c>
      <c r="BC590" s="163" t="s">
        <v>9382</v>
      </c>
      <c r="BD590" s="163" t="s">
        <v>265</v>
      </c>
      <c r="BE590" s="163" t="s">
        <v>266</v>
      </c>
      <c r="BF590" s="163">
        <v>5</v>
      </c>
      <c r="BG590" s="173">
        <v>4</v>
      </c>
      <c r="BH590" s="174">
        <v>0</v>
      </c>
      <c r="BI590" s="164" t="s">
        <v>9382</v>
      </c>
      <c r="BJ590" s="174"/>
      <c r="BK590" s="164" t="s">
        <v>9383</v>
      </c>
      <c r="BL590" s="174"/>
      <c r="BM590" s="157" t="s">
        <v>9382</v>
      </c>
      <c r="BN590" s="166" t="s">
        <v>8782</v>
      </c>
      <c r="BO590" s="157" t="s">
        <v>9384</v>
      </c>
      <c r="BP590" s="157" t="s">
        <v>9385</v>
      </c>
      <c r="BQ590" s="157" t="s">
        <v>9386</v>
      </c>
      <c r="BV590" s="160">
        <v>1</v>
      </c>
    </row>
    <row r="591" spans="53:74" x14ac:dyDescent="0.25">
      <c r="BA591" s="163" t="s">
        <v>169</v>
      </c>
      <c r="BB591" s="163" t="s">
        <v>1122</v>
      </c>
      <c r="BC591" s="163" t="s">
        <v>8791</v>
      </c>
      <c r="BD591" s="163" t="s">
        <v>301</v>
      </c>
      <c r="BE591" s="163" t="s">
        <v>266</v>
      </c>
      <c r="BF591" s="163">
        <v>1</v>
      </c>
      <c r="BG591" s="173">
        <v>0</v>
      </c>
      <c r="BH591" s="174">
        <v>4</v>
      </c>
      <c r="BI591" s="164"/>
      <c r="BJ591" s="174" t="s">
        <v>8791</v>
      </c>
      <c r="BK591" s="164"/>
      <c r="BL591" s="174" t="s">
        <v>8792</v>
      </c>
      <c r="BM591" s="157" t="s">
        <v>8791</v>
      </c>
      <c r="BN591" s="166" t="s">
        <v>8793</v>
      </c>
      <c r="BO591" s="157" t="s">
        <v>8794</v>
      </c>
      <c r="BP591" s="157" t="s">
        <v>8796</v>
      </c>
      <c r="BQ591" s="157" t="s">
        <v>8795</v>
      </c>
      <c r="BV591" s="160">
        <v>1</v>
      </c>
    </row>
    <row r="592" spans="53:74" x14ac:dyDescent="0.25">
      <c r="BA592" s="163" t="s">
        <v>169</v>
      </c>
      <c r="BB592" s="163" t="s">
        <v>1123</v>
      </c>
      <c r="BC592" s="163" t="s">
        <v>9770</v>
      </c>
      <c r="BD592" s="163" t="s">
        <v>301</v>
      </c>
      <c r="BE592" s="163" t="s">
        <v>266</v>
      </c>
      <c r="BF592" s="163">
        <v>2</v>
      </c>
      <c r="BG592" s="173">
        <v>0</v>
      </c>
      <c r="BH592" s="174">
        <v>4</v>
      </c>
      <c r="BI592" s="164"/>
      <c r="BJ592" s="174" t="s">
        <v>9770</v>
      </c>
      <c r="BK592" s="164"/>
      <c r="BL592" s="174" t="s">
        <v>9771</v>
      </c>
      <c r="BM592" s="157" t="s">
        <v>9770</v>
      </c>
      <c r="BN592" s="166" t="s">
        <v>9772</v>
      </c>
      <c r="BO592" s="157" t="s">
        <v>8794</v>
      </c>
      <c r="BP592" s="157" t="s">
        <v>9773</v>
      </c>
      <c r="BQ592" s="157" t="s">
        <v>9202</v>
      </c>
      <c r="BV592" s="160">
        <v>1</v>
      </c>
    </row>
    <row r="593" spans="53:74" x14ac:dyDescent="0.25">
      <c r="BA593" s="163" t="s">
        <v>169</v>
      </c>
      <c r="BB593" s="163" t="s">
        <v>1124</v>
      </c>
      <c r="BC593" s="163" t="s">
        <v>9774</v>
      </c>
      <c r="BD593" s="163" t="s">
        <v>301</v>
      </c>
      <c r="BE593" s="163" t="s">
        <v>266</v>
      </c>
      <c r="BF593" s="163">
        <v>3</v>
      </c>
      <c r="BG593" s="173">
        <v>0</v>
      </c>
      <c r="BH593" s="174">
        <v>4</v>
      </c>
      <c r="BI593" s="164"/>
      <c r="BJ593" s="174" t="s">
        <v>9774</v>
      </c>
      <c r="BK593" s="164"/>
      <c r="BL593" s="174" t="s">
        <v>9775</v>
      </c>
      <c r="BM593" s="157" t="s">
        <v>9774</v>
      </c>
      <c r="BN593" s="166" t="s">
        <v>9489</v>
      </c>
      <c r="BO593" s="157" t="s">
        <v>9586</v>
      </c>
      <c r="BP593" s="157" t="s">
        <v>8802</v>
      </c>
      <c r="BQ593" s="157" t="s">
        <v>9776</v>
      </c>
      <c r="BV593" s="160">
        <v>1</v>
      </c>
    </row>
    <row r="594" spans="53:74" x14ac:dyDescent="0.25">
      <c r="BA594" s="163" t="s">
        <v>169</v>
      </c>
      <c r="BB594" s="163" t="s">
        <v>1125</v>
      </c>
      <c r="BC594" s="163" t="s">
        <v>9777</v>
      </c>
      <c r="BD594" s="163" t="s">
        <v>301</v>
      </c>
      <c r="BE594" s="163" t="s">
        <v>266</v>
      </c>
      <c r="BF594" s="163">
        <v>4</v>
      </c>
      <c r="BG594" s="173">
        <v>0</v>
      </c>
      <c r="BH594" s="174">
        <v>4</v>
      </c>
      <c r="BI594" s="164"/>
      <c r="BJ594" s="174" t="s">
        <v>9777</v>
      </c>
      <c r="BK594" s="164"/>
      <c r="BL594" s="174" t="s">
        <v>9778</v>
      </c>
      <c r="BM594" s="157" t="s">
        <v>9777</v>
      </c>
      <c r="BN594" s="166" t="s">
        <v>9759</v>
      </c>
      <c r="BO594" s="157" t="s">
        <v>8716</v>
      </c>
      <c r="BP594" s="157" t="s">
        <v>8806</v>
      </c>
      <c r="BQ594" s="157" t="s">
        <v>8802</v>
      </c>
      <c r="BV594" s="160">
        <v>1</v>
      </c>
    </row>
    <row r="595" spans="53:74" x14ac:dyDescent="0.25">
      <c r="BA595" s="163" t="s">
        <v>169</v>
      </c>
      <c r="BB595" s="163" t="s">
        <v>1126</v>
      </c>
      <c r="BC595" s="163" t="s">
        <v>9725</v>
      </c>
      <c r="BD595" s="163" t="s">
        <v>301</v>
      </c>
      <c r="BE595" s="163" t="s">
        <v>266</v>
      </c>
      <c r="BF595" s="163">
        <v>5</v>
      </c>
      <c r="BG595" s="173">
        <v>0</v>
      </c>
      <c r="BH595" s="174">
        <v>4</v>
      </c>
      <c r="BI595" s="164"/>
      <c r="BJ595" s="174" t="s">
        <v>9725</v>
      </c>
      <c r="BK595" s="164"/>
      <c r="BL595" s="174" t="s">
        <v>9726</v>
      </c>
      <c r="BM595" s="157" t="s">
        <v>9725</v>
      </c>
      <c r="BN595" s="166" t="s">
        <v>9727</v>
      </c>
      <c r="BO595" s="157" t="s">
        <v>8663</v>
      </c>
      <c r="BP595" s="157" t="s">
        <v>8659</v>
      </c>
      <c r="BQ595" s="157" t="s">
        <v>9023</v>
      </c>
      <c r="BV595" s="160">
        <v>1</v>
      </c>
    </row>
    <row r="596" spans="53:74" x14ac:dyDescent="0.25">
      <c r="BA596" s="163" t="s">
        <v>170</v>
      </c>
      <c r="BB596" s="163" t="s">
        <v>1127</v>
      </c>
      <c r="BC596" s="163" t="s">
        <v>9779</v>
      </c>
      <c r="BD596" s="163" t="s">
        <v>265</v>
      </c>
      <c r="BE596" s="163" t="s">
        <v>266</v>
      </c>
      <c r="BF596" s="163">
        <v>1</v>
      </c>
      <c r="BG596" s="173">
        <v>4</v>
      </c>
      <c r="BH596" s="174">
        <v>0</v>
      </c>
      <c r="BI596" s="164" t="s">
        <v>9779</v>
      </c>
      <c r="BJ596" s="174"/>
      <c r="BK596" s="164" t="s">
        <v>9780</v>
      </c>
      <c r="BL596" s="174"/>
      <c r="BM596" s="157" t="s">
        <v>9779</v>
      </c>
      <c r="BN596" s="166" t="s">
        <v>9781</v>
      </c>
      <c r="BO596" s="157" t="s">
        <v>9782</v>
      </c>
      <c r="BP596" s="157" t="s">
        <v>9783</v>
      </c>
      <c r="BQ596" s="157" t="s">
        <v>9784</v>
      </c>
      <c r="BV596" s="160">
        <v>1</v>
      </c>
    </row>
    <row r="597" spans="53:74" x14ac:dyDescent="0.25">
      <c r="BA597" s="163" t="s">
        <v>170</v>
      </c>
      <c r="BB597" s="163" t="s">
        <v>1128</v>
      </c>
      <c r="BC597" s="163" t="s">
        <v>9785</v>
      </c>
      <c r="BD597" s="163" t="s">
        <v>265</v>
      </c>
      <c r="BE597" s="163" t="s">
        <v>266</v>
      </c>
      <c r="BF597" s="163">
        <v>2</v>
      </c>
      <c r="BG597" s="173">
        <v>4</v>
      </c>
      <c r="BH597" s="174">
        <v>0</v>
      </c>
      <c r="BI597" s="164" t="s">
        <v>9785</v>
      </c>
      <c r="BJ597" s="174"/>
      <c r="BK597" s="164" t="s">
        <v>9786</v>
      </c>
      <c r="BL597" s="174"/>
      <c r="BM597" s="157" t="s">
        <v>9785</v>
      </c>
      <c r="BN597" s="166" t="s">
        <v>9781</v>
      </c>
      <c r="BO597" s="157" t="s">
        <v>9787</v>
      </c>
      <c r="BP597" s="157" t="s">
        <v>9788</v>
      </c>
      <c r="BQ597" s="157" t="s">
        <v>9789</v>
      </c>
      <c r="BV597" s="160">
        <v>1</v>
      </c>
    </row>
    <row r="598" spans="53:74" x14ac:dyDescent="0.25">
      <c r="BA598" s="163" t="s">
        <v>170</v>
      </c>
      <c r="BB598" s="163" t="s">
        <v>1129</v>
      </c>
      <c r="BC598" s="163" t="s">
        <v>8821</v>
      </c>
      <c r="BD598" s="163" t="s">
        <v>265</v>
      </c>
      <c r="BE598" s="163" t="s">
        <v>266</v>
      </c>
      <c r="BF598" s="163">
        <v>3</v>
      </c>
      <c r="BG598" s="173">
        <v>4</v>
      </c>
      <c r="BH598" s="174">
        <v>0</v>
      </c>
      <c r="BI598" s="164" t="s">
        <v>8821</v>
      </c>
      <c r="BJ598" s="174"/>
      <c r="BK598" s="164" t="s">
        <v>8822</v>
      </c>
      <c r="BL598" s="174"/>
      <c r="BM598" s="157" t="s">
        <v>8821</v>
      </c>
      <c r="BN598" s="166" t="s">
        <v>8823</v>
      </c>
      <c r="BO598" s="157" t="s">
        <v>9402</v>
      </c>
      <c r="BP598" s="157" t="s">
        <v>8984</v>
      </c>
      <c r="BQ598" s="157" t="s">
        <v>8829</v>
      </c>
      <c r="BV598" s="160">
        <v>1</v>
      </c>
    </row>
    <row r="599" spans="53:74" x14ac:dyDescent="0.25">
      <c r="BA599" s="163" t="s">
        <v>170</v>
      </c>
      <c r="BB599" s="163" t="s">
        <v>1130</v>
      </c>
      <c r="BC599" s="163" t="s">
        <v>8821</v>
      </c>
      <c r="BD599" s="163" t="s">
        <v>265</v>
      </c>
      <c r="BE599" s="163" t="s">
        <v>266</v>
      </c>
      <c r="BF599" s="163">
        <v>4</v>
      </c>
      <c r="BG599" s="173">
        <v>4</v>
      </c>
      <c r="BH599" s="174">
        <v>0</v>
      </c>
      <c r="BI599" s="164" t="s">
        <v>8821</v>
      </c>
      <c r="BJ599" s="174"/>
      <c r="BK599" s="164" t="s">
        <v>8822</v>
      </c>
      <c r="BL599" s="174"/>
      <c r="BM599" s="157" t="s">
        <v>8821</v>
      </c>
      <c r="BN599" s="166" t="s">
        <v>8826</v>
      </c>
      <c r="BO599" s="157" t="s">
        <v>8827</v>
      </c>
      <c r="BP599" s="157" t="s">
        <v>8828</v>
      </c>
      <c r="BQ599" s="157" t="s">
        <v>8829</v>
      </c>
      <c r="BV599" s="160">
        <v>1</v>
      </c>
    </row>
    <row r="600" spans="53:74" x14ac:dyDescent="0.25">
      <c r="BA600" s="163" t="s">
        <v>170</v>
      </c>
      <c r="BB600" s="163" t="s">
        <v>1131</v>
      </c>
      <c r="BC600" s="163" t="s">
        <v>8830</v>
      </c>
      <c r="BD600" s="163" t="s">
        <v>265</v>
      </c>
      <c r="BE600" s="163" t="s">
        <v>266</v>
      </c>
      <c r="BF600" s="163">
        <v>5</v>
      </c>
      <c r="BG600" s="173">
        <v>4</v>
      </c>
      <c r="BH600" s="174">
        <v>0</v>
      </c>
      <c r="BI600" s="164" t="s">
        <v>8830</v>
      </c>
      <c r="BJ600" s="174"/>
      <c r="BK600" s="164" t="s">
        <v>8831</v>
      </c>
      <c r="BL600" s="174"/>
      <c r="BM600" s="157" t="s">
        <v>8830</v>
      </c>
      <c r="BN600" s="166" t="s">
        <v>8832</v>
      </c>
      <c r="BO600" s="157" t="s">
        <v>8833</v>
      </c>
      <c r="BP600" s="157" t="s">
        <v>8834</v>
      </c>
      <c r="BQ600" s="157" t="s">
        <v>8835</v>
      </c>
      <c r="BV600" s="160">
        <v>1</v>
      </c>
    </row>
    <row r="601" spans="53:74" x14ac:dyDescent="0.25">
      <c r="BA601" s="163" t="s">
        <v>170</v>
      </c>
      <c r="BB601" s="163" t="s">
        <v>1132</v>
      </c>
      <c r="BC601" s="163" t="s">
        <v>8836</v>
      </c>
      <c r="BD601" s="163" t="s">
        <v>301</v>
      </c>
      <c r="BE601" s="163" t="s">
        <v>266</v>
      </c>
      <c r="BF601" s="163">
        <v>1</v>
      </c>
      <c r="BG601" s="173">
        <v>0</v>
      </c>
      <c r="BH601" s="174">
        <v>4</v>
      </c>
      <c r="BI601" s="164"/>
      <c r="BJ601" s="174" t="s">
        <v>8836</v>
      </c>
      <c r="BK601" s="164"/>
      <c r="BL601" s="174" t="s">
        <v>8837</v>
      </c>
      <c r="BM601" s="157" t="s">
        <v>8836</v>
      </c>
      <c r="BN601" s="166" t="s">
        <v>8838</v>
      </c>
      <c r="BO601" s="157" t="s">
        <v>8839</v>
      </c>
      <c r="BP601" s="157" t="s">
        <v>8840</v>
      </c>
      <c r="BQ601" s="157" t="s">
        <v>8841</v>
      </c>
      <c r="BV601" s="160">
        <v>1</v>
      </c>
    </row>
    <row r="602" spans="53:74" x14ac:dyDescent="0.25">
      <c r="BA602" s="163" t="s">
        <v>170</v>
      </c>
      <c r="BB602" s="163" t="s">
        <v>1133</v>
      </c>
      <c r="BC602" s="163" t="s">
        <v>8842</v>
      </c>
      <c r="BD602" s="163" t="s">
        <v>301</v>
      </c>
      <c r="BE602" s="163" t="s">
        <v>266</v>
      </c>
      <c r="BF602" s="163">
        <v>2</v>
      </c>
      <c r="BG602" s="173">
        <v>0</v>
      </c>
      <c r="BH602" s="174">
        <v>4</v>
      </c>
      <c r="BI602" s="164"/>
      <c r="BJ602" s="174" t="s">
        <v>8842</v>
      </c>
      <c r="BK602" s="164"/>
      <c r="BL602" s="174" t="s">
        <v>8843</v>
      </c>
      <c r="BM602" s="157" t="s">
        <v>8842</v>
      </c>
      <c r="BN602" s="166" t="s">
        <v>8844</v>
      </c>
      <c r="BO602" s="157" t="s">
        <v>8845</v>
      </c>
      <c r="BP602" s="157" t="s">
        <v>8846</v>
      </c>
      <c r="BQ602" s="157" t="s">
        <v>8847</v>
      </c>
      <c r="BV602" s="160">
        <v>1</v>
      </c>
    </row>
    <row r="603" spans="53:74" x14ac:dyDescent="0.25">
      <c r="BA603" s="163" t="s">
        <v>170</v>
      </c>
      <c r="BB603" s="163" t="s">
        <v>1134</v>
      </c>
      <c r="BC603" s="163" t="s">
        <v>8848</v>
      </c>
      <c r="BD603" s="163" t="s">
        <v>301</v>
      </c>
      <c r="BE603" s="163" t="s">
        <v>266</v>
      </c>
      <c r="BF603" s="163">
        <v>3</v>
      </c>
      <c r="BG603" s="173">
        <v>0</v>
      </c>
      <c r="BH603" s="174">
        <v>4</v>
      </c>
      <c r="BI603" s="164"/>
      <c r="BJ603" s="174" t="s">
        <v>8848</v>
      </c>
      <c r="BK603" s="164"/>
      <c r="BL603" s="174" t="s">
        <v>8849</v>
      </c>
      <c r="BM603" s="157" t="s">
        <v>8848</v>
      </c>
      <c r="BN603" s="166" t="s">
        <v>8850</v>
      </c>
      <c r="BO603" s="157" t="s">
        <v>9790</v>
      </c>
      <c r="BP603" s="157" t="s">
        <v>9120</v>
      </c>
      <c r="BQ603" s="157" t="s">
        <v>8846</v>
      </c>
      <c r="BV603" s="160">
        <v>1</v>
      </c>
    </row>
    <row r="604" spans="53:74" x14ac:dyDescent="0.25">
      <c r="BA604" s="163" t="s">
        <v>170</v>
      </c>
      <c r="BB604" s="163" t="s">
        <v>1135</v>
      </c>
      <c r="BC604" s="163" t="s">
        <v>8852</v>
      </c>
      <c r="BD604" s="163" t="s">
        <v>301</v>
      </c>
      <c r="BE604" s="163" t="s">
        <v>266</v>
      </c>
      <c r="BF604" s="163">
        <v>4</v>
      </c>
      <c r="BG604" s="173">
        <v>0</v>
      </c>
      <c r="BH604" s="174">
        <v>4</v>
      </c>
      <c r="BI604" s="164"/>
      <c r="BJ604" s="174" t="s">
        <v>8852</v>
      </c>
      <c r="BK604" s="164"/>
      <c r="BL604" s="174" t="s">
        <v>8853</v>
      </c>
      <c r="BM604" s="157" t="s">
        <v>8852</v>
      </c>
      <c r="BN604" s="166" t="s">
        <v>9791</v>
      </c>
      <c r="BO604" s="157" t="s">
        <v>9759</v>
      </c>
      <c r="BP604" s="157" t="s">
        <v>8716</v>
      </c>
      <c r="BQ604" s="157" t="s">
        <v>8659</v>
      </c>
      <c r="BV604" s="160">
        <v>1</v>
      </c>
    </row>
    <row r="605" spans="53:74" x14ac:dyDescent="0.25">
      <c r="BA605" s="163" t="s">
        <v>170</v>
      </c>
      <c r="BB605" s="163" t="s">
        <v>1136</v>
      </c>
      <c r="BC605" s="163" t="s">
        <v>9725</v>
      </c>
      <c r="BD605" s="163" t="s">
        <v>301</v>
      </c>
      <c r="BE605" s="163" t="s">
        <v>266</v>
      </c>
      <c r="BF605" s="163">
        <v>5</v>
      </c>
      <c r="BG605" s="173">
        <v>0</v>
      </c>
      <c r="BH605" s="174">
        <v>4</v>
      </c>
      <c r="BI605" s="164"/>
      <c r="BJ605" s="174" t="s">
        <v>9725</v>
      </c>
      <c r="BK605" s="164"/>
      <c r="BL605" s="174" t="s">
        <v>9726</v>
      </c>
      <c r="BM605" s="157" t="s">
        <v>9725</v>
      </c>
      <c r="BN605" s="166" t="s">
        <v>9727</v>
      </c>
      <c r="BO605" s="157" t="s">
        <v>8663</v>
      </c>
      <c r="BP605" s="157" t="s">
        <v>8659</v>
      </c>
      <c r="BQ605" s="157" t="s">
        <v>9023</v>
      </c>
      <c r="BV605" s="160">
        <v>1</v>
      </c>
    </row>
    <row r="606" spans="53:74" x14ac:dyDescent="0.25">
      <c r="BA606" s="163" t="s">
        <v>171</v>
      </c>
      <c r="BB606" s="163" t="s">
        <v>1137</v>
      </c>
      <c r="BC606" s="163" t="s">
        <v>9792</v>
      </c>
      <c r="BD606" s="163" t="s">
        <v>265</v>
      </c>
      <c r="BE606" s="163" t="s">
        <v>266</v>
      </c>
      <c r="BF606" s="163">
        <v>1</v>
      </c>
      <c r="BG606" s="173">
        <v>4</v>
      </c>
      <c r="BH606" s="174">
        <v>0</v>
      </c>
      <c r="BI606" s="164" t="s">
        <v>9792</v>
      </c>
      <c r="BJ606" s="174"/>
      <c r="BK606" s="164" t="s">
        <v>9793</v>
      </c>
      <c r="BL606" s="174"/>
      <c r="BM606" s="157" t="s">
        <v>9792</v>
      </c>
      <c r="BN606" s="166" t="s">
        <v>8619</v>
      </c>
      <c r="BO606" s="157" t="s">
        <v>9794</v>
      </c>
      <c r="BP606" s="157" t="s">
        <v>9795</v>
      </c>
      <c r="BQ606" s="157" t="s">
        <v>9796</v>
      </c>
      <c r="BV606" s="160">
        <v>1</v>
      </c>
    </row>
    <row r="607" spans="53:74" x14ac:dyDescent="0.25">
      <c r="BA607" s="163" t="s">
        <v>171</v>
      </c>
      <c r="BB607" s="163" t="s">
        <v>1142</v>
      </c>
      <c r="BC607" s="163" t="s">
        <v>9797</v>
      </c>
      <c r="BD607" s="163" t="s">
        <v>265</v>
      </c>
      <c r="BE607" s="163" t="s">
        <v>266</v>
      </c>
      <c r="BF607" s="163">
        <v>2</v>
      </c>
      <c r="BG607" s="173">
        <v>4</v>
      </c>
      <c r="BH607" s="174">
        <v>0</v>
      </c>
      <c r="BI607" s="164" t="s">
        <v>9797</v>
      </c>
      <c r="BJ607" s="174"/>
      <c r="BK607" s="164" t="s">
        <v>9798</v>
      </c>
      <c r="BL607" s="174"/>
      <c r="BM607" s="157" t="s">
        <v>9797</v>
      </c>
      <c r="BN607" s="166" t="s">
        <v>2026</v>
      </c>
      <c r="BO607" s="157" t="s">
        <v>9799</v>
      </c>
      <c r="BP607" s="157" t="s">
        <v>9800</v>
      </c>
      <c r="BQ607" s="157" t="s">
        <v>9801</v>
      </c>
      <c r="BV607" s="160">
        <v>1</v>
      </c>
    </row>
    <row r="608" spans="53:74" x14ac:dyDescent="0.25">
      <c r="BA608" s="163" t="s">
        <v>171</v>
      </c>
      <c r="BB608" s="163" t="s">
        <v>1148</v>
      </c>
      <c r="BC608" s="163" t="s">
        <v>9005</v>
      </c>
      <c r="BD608" s="163" t="s">
        <v>265</v>
      </c>
      <c r="BE608" s="163" t="s">
        <v>266</v>
      </c>
      <c r="BF608" s="163">
        <v>3</v>
      </c>
      <c r="BG608" s="173">
        <v>4</v>
      </c>
      <c r="BH608" s="174">
        <v>0</v>
      </c>
      <c r="BI608" s="164" t="s">
        <v>9005</v>
      </c>
      <c r="BJ608" s="174"/>
      <c r="BK608" s="164" t="s">
        <v>9802</v>
      </c>
      <c r="BL608" s="174"/>
      <c r="BM608" s="157" t="s">
        <v>9005</v>
      </c>
      <c r="BN608" s="166" t="s">
        <v>9803</v>
      </c>
      <c r="BO608" s="157" t="s">
        <v>8868</v>
      </c>
      <c r="BP608" s="157" t="s">
        <v>9804</v>
      </c>
      <c r="BQ608" s="157" t="s">
        <v>8634</v>
      </c>
      <c r="BV608" s="160">
        <v>1</v>
      </c>
    </row>
    <row r="609" spans="53:74" x14ac:dyDescent="0.25">
      <c r="BA609" s="163" t="s">
        <v>171</v>
      </c>
      <c r="BB609" s="163" t="s">
        <v>1152</v>
      </c>
      <c r="BC609" s="163" t="s">
        <v>8870</v>
      </c>
      <c r="BD609" s="163" t="s">
        <v>265</v>
      </c>
      <c r="BE609" s="163" t="s">
        <v>266</v>
      </c>
      <c r="BF609" s="163">
        <v>4</v>
      </c>
      <c r="BG609" s="173">
        <v>4</v>
      </c>
      <c r="BH609" s="174">
        <v>0</v>
      </c>
      <c r="BI609" s="164" t="s">
        <v>8870</v>
      </c>
      <c r="BJ609" s="174"/>
      <c r="BK609" s="164" t="s">
        <v>8871</v>
      </c>
      <c r="BL609" s="174"/>
      <c r="BM609" s="157" t="s">
        <v>8870</v>
      </c>
      <c r="BN609" s="166" t="s">
        <v>8872</v>
      </c>
      <c r="BO609" s="157" t="s">
        <v>8632</v>
      </c>
      <c r="BP609" s="157" t="s">
        <v>8873</v>
      </c>
      <c r="BQ609" s="157" t="s">
        <v>8874</v>
      </c>
      <c r="BV609" s="160">
        <v>1</v>
      </c>
    </row>
    <row r="610" spans="53:74" x14ac:dyDescent="0.25">
      <c r="BA610" s="163" t="s">
        <v>171</v>
      </c>
      <c r="BB610" s="163" t="s">
        <v>1158</v>
      </c>
      <c r="BC610" s="163" t="s">
        <v>8638</v>
      </c>
      <c r="BD610" s="163" t="s">
        <v>265</v>
      </c>
      <c r="BE610" s="163" t="s">
        <v>266</v>
      </c>
      <c r="BF610" s="163">
        <v>5</v>
      </c>
      <c r="BG610" s="173">
        <v>4</v>
      </c>
      <c r="BH610" s="174">
        <v>0</v>
      </c>
      <c r="BI610" s="164" t="s">
        <v>8638</v>
      </c>
      <c r="BJ610" s="174"/>
      <c r="BK610" s="164" t="s">
        <v>8875</v>
      </c>
      <c r="BL610" s="174"/>
      <c r="BM610" s="157" t="s">
        <v>8638</v>
      </c>
      <c r="BN610" s="166" t="s">
        <v>8876</v>
      </c>
      <c r="BO610" s="157" t="s">
        <v>2069</v>
      </c>
      <c r="BP610" s="157" t="s">
        <v>8877</v>
      </c>
      <c r="BQ610" s="157" t="s">
        <v>8878</v>
      </c>
      <c r="BV610" s="160">
        <v>1</v>
      </c>
    </row>
    <row r="611" spans="53:74" x14ac:dyDescent="0.25">
      <c r="BA611" s="163" t="s">
        <v>171</v>
      </c>
      <c r="BB611" s="163" t="s">
        <v>1163</v>
      </c>
      <c r="BC611" s="163" t="s">
        <v>9805</v>
      </c>
      <c r="BD611" s="163" t="s">
        <v>301</v>
      </c>
      <c r="BE611" s="163" t="s">
        <v>266</v>
      </c>
      <c r="BF611" s="163">
        <v>1</v>
      </c>
      <c r="BG611" s="173">
        <v>0</v>
      </c>
      <c r="BH611" s="174">
        <v>4</v>
      </c>
      <c r="BI611" s="164"/>
      <c r="BJ611" s="174" t="s">
        <v>9805</v>
      </c>
      <c r="BK611" s="164"/>
      <c r="BL611" s="174" t="s">
        <v>9806</v>
      </c>
      <c r="BM611" s="157" t="s">
        <v>9805</v>
      </c>
      <c r="BN611" s="166" t="s">
        <v>9807</v>
      </c>
      <c r="BO611" s="157" t="s">
        <v>9808</v>
      </c>
      <c r="BP611" s="157" t="s">
        <v>9809</v>
      </c>
      <c r="BQ611" s="157" t="s">
        <v>9810</v>
      </c>
      <c r="BV611" s="160">
        <v>1</v>
      </c>
    </row>
    <row r="612" spans="53:74" x14ac:dyDescent="0.25">
      <c r="BA612" s="163" t="s">
        <v>171</v>
      </c>
      <c r="BB612" s="163" t="s">
        <v>1167</v>
      </c>
      <c r="BC612" s="163" t="s">
        <v>9721</v>
      </c>
      <c r="BD612" s="163" t="s">
        <v>301</v>
      </c>
      <c r="BE612" s="163" t="s">
        <v>266</v>
      </c>
      <c r="BF612" s="163">
        <v>2</v>
      </c>
      <c r="BG612" s="173">
        <v>0</v>
      </c>
      <c r="BH612" s="174">
        <v>4</v>
      </c>
      <c r="BI612" s="164"/>
      <c r="BJ612" s="174" t="s">
        <v>9721</v>
      </c>
      <c r="BK612" s="164"/>
      <c r="BL612" s="174" t="s">
        <v>9811</v>
      </c>
      <c r="BM612" s="157" t="s">
        <v>9721</v>
      </c>
      <c r="BN612" s="166" t="s">
        <v>8885</v>
      </c>
      <c r="BO612" s="157" t="s">
        <v>9808</v>
      </c>
      <c r="BP612" s="157" t="s">
        <v>9796</v>
      </c>
      <c r="BQ612" s="157" t="s">
        <v>8886</v>
      </c>
      <c r="BV612" s="160">
        <v>1</v>
      </c>
    </row>
    <row r="613" spans="53:74" x14ac:dyDescent="0.25">
      <c r="BA613" s="163" t="s">
        <v>171</v>
      </c>
      <c r="BB613" s="163" t="s">
        <v>1169</v>
      </c>
      <c r="BC613" s="163" t="s">
        <v>8649</v>
      </c>
      <c r="BD613" s="163" t="s">
        <v>301</v>
      </c>
      <c r="BE613" s="163" t="s">
        <v>266</v>
      </c>
      <c r="BF613" s="163">
        <v>3</v>
      </c>
      <c r="BG613" s="173">
        <v>0</v>
      </c>
      <c r="BH613" s="174">
        <v>4</v>
      </c>
      <c r="BI613" s="164"/>
      <c r="BJ613" s="174" t="s">
        <v>8649</v>
      </c>
      <c r="BK613" s="164"/>
      <c r="BL613" s="174" t="s">
        <v>8650</v>
      </c>
      <c r="BM613" s="157" t="s">
        <v>8649</v>
      </c>
      <c r="BN613" s="166" t="s">
        <v>8651</v>
      </c>
      <c r="BO613" s="157" t="s">
        <v>8652</v>
      </c>
      <c r="BP613" s="157" t="s">
        <v>8653</v>
      </c>
      <c r="BQ613" s="157" t="s">
        <v>8654</v>
      </c>
      <c r="BV613" s="160">
        <v>1</v>
      </c>
    </row>
    <row r="614" spans="53:74" x14ac:dyDescent="0.25">
      <c r="BA614" s="163" t="s">
        <v>171</v>
      </c>
      <c r="BB614" s="163" t="s">
        <v>1172</v>
      </c>
      <c r="BC614" s="163" t="s">
        <v>8655</v>
      </c>
      <c r="BD614" s="163" t="s">
        <v>301</v>
      </c>
      <c r="BE614" s="163" t="s">
        <v>266</v>
      </c>
      <c r="BF614" s="163">
        <v>4</v>
      </c>
      <c r="BG614" s="173">
        <v>0</v>
      </c>
      <c r="BH614" s="174">
        <v>4</v>
      </c>
      <c r="BI614" s="164"/>
      <c r="BJ614" s="174" t="s">
        <v>8655</v>
      </c>
      <c r="BK614" s="164"/>
      <c r="BL614" s="174" t="s">
        <v>8656</v>
      </c>
      <c r="BM614" s="157" t="s">
        <v>8655</v>
      </c>
      <c r="BN614" s="166" t="s">
        <v>8654</v>
      </c>
      <c r="BO614" s="157" t="s">
        <v>9812</v>
      </c>
      <c r="BP614" s="157" t="s">
        <v>9813</v>
      </c>
      <c r="BQ614" s="157" t="s">
        <v>8659</v>
      </c>
      <c r="BV614" s="160">
        <v>1</v>
      </c>
    </row>
    <row r="615" spans="53:74" x14ac:dyDescent="0.25">
      <c r="BA615" s="163" t="s">
        <v>171</v>
      </c>
      <c r="BB615" s="163" t="s">
        <v>1174</v>
      </c>
      <c r="BC615" s="163" t="s">
        <v>9814</v>
      </c>
      <c r="BD615" s="163" t="s">
        <v>301</v>
      </c>
      <c r="BE615" s="163" t="s">
        <v>266</v>
      </c>
      <c r="BF615" s="163">
        <v>5</v>
      </c>
      <c r="BG615" s="173">
        <v>0</v>
      </c>
      <c r="BH615" s="174">
        <v>4</v>
      </c>
      <c r="BI615" s="164"/>
      <c r="BJ615" s="174" t="s">
        <v>9814</v>
      </c>
      <c r="BK615" s="164"/>
      <c r="BL615" s="174" t="s">
        <v>9815</v>
      </c>
      <c r="BM615" s="157" t="s">
        <v>9814</v>
      </c>
      <c r="BN615" s="166" t="s">
        <v>9816</v>
      </c>
      <c r="BO615" s="157" t="s">
        <v>8663</v>
      </c>
      <c r="BP615" s="157" t="s">
        <v>8659</v>
      </c>
      <c r="BQ615" s="157" t="s">
        <v>9023</v>
      </c>
      <c r="BV615" s="160">
        <v>1</v>
      </c>
    </row>
    <row r="616" spans="53:74" x14ac:dyDescent="0.25">
      <c r="BA616" s="163" t="s">
        <v>173</v>
      </c>
      <c r="BB616" s="163" t="s">
        <v>1176</v>
      </c>
      <c r="BC616" s="163" t="s">
        <v>9817</v>
      </c>
      <c r="BD616" s="163" t="s">
        <v>265</v>
      </c>
      <c r="BE616" s="163" t="s">
        <v>266</v>
      </c>
      <c r="BF616" s="163">
        <v>1</v>
      </c>
      <c r="BG616" s="173">
        <v>4</v>
      </c>
      <c r="BH616" s="174">
        <v>0</v>
      </c>
      <c r="BI616" s="164" t="s">
        <v>9817</v>
      </c>
      <c r="BJ616" s="174"/>
      <c r="BK616" s="164" t="s">
        <v>9818</v>
      </c>
      <c r="BL616" s="174"/>
      <c r="BM616" s="157" t="s">
        <v>9817</v>
      </c>
      <c r="BN616" s="166" t="s">
        <v>9819</v>
      </c>
      <c r="BO616" s="157" t="s">
        <v>9820</v>
      </c>
      <c r="BP616" s="157" t="s">
        <v>9821</v>
      </c>
      <c r="BQ616" s="157" t="s">
        <v>9822</v>
      </c>
      <c r="BV616" s="160">
        <v>1</v>
      </c>
    </row>
    <row r="617" spans="53:74" x14ac:dyDescent="0.25">
      <c r="BA617" s="163" t="s">
        <v>173</v>
      </c>
      <c r="BB617" s="163" t="s">
        <v>1177</v>
      </c>
      <c r="BC617" s="163" t="s">
        <v>9823</v>
      </c>
      <c r="BD617" s="163" t="s">
        <v>265</v>
      </c>
      <c r="BE617" s="163" t="s">
        <v>266</v>
      </c>
      <c r="BF617" s="163">
        <v>2</v>
      </c>
      <c r="BG617" s="173">
        <v>4</v>
      </c>
      <c r="BH617" s="174">
        <v>0</v>
      </c>
      <c r="BI617" s="164" t="s">
        <v>9823</v>
      </c>
      <c r="BJ617" s="174"/>
      <c r="BK617" s="164" t="s">
        <v>9824</v>
      </c>
      <c r="BL617" s="174"/>
      <c r="BM617" s="157" t="s">
        <v>9823</v>
      </c>
      <c r="BN617" s="166" t="s">
        <v>9825</v>
      </c>
      <c r="BO617" s="157" t="s">
        <v>8675</v>
      </c>
      <c r="BP617" s="157" t="s">
        <v>8682</v>
      </c>
      <c r="BQ617" s="157" t="s">
        <v>9040</v>
      </c>
      <c r="BV617" s="160">
        <v>1</v>
      </c>
    </row>
    <row r="618" spans="53:74" x14ac:dyDescent="0.25">
      <c r="BA618" s="163" t="s">
        <v>173</v>
      </c>
      <c r="BB618" s="163" t="s">
        <v>1178</v>
      </c>
      <c r="BC618" s="163" t="s">
        <v>8678</v>
      </c>
      <c r="BD618" s="163" t="s">
        <v>265</v>
      </c>
      <c r="BE618" s="163" t="s">
        <v>266</v>
      </c>
      <c r="BF618" s="163">
        <v>3</v>
      </c>
      <c r="BG618" s="173">
        <v>4</v>
      </c>
      <c r="BH618" s="174">
        <v>0</v>
      </c>
      <c r="BI618" s="164" t="s">
        <v>8678</v>
      </c>
      <c r="BJ618" s="174"/>
      <c r="BK618" s="164" t="s">
        <v>8679</v>
      </c>
      <c r="BL618" s="174"/>
      <c r="BM618" s="157" t="s">
        <v>8678</v>
      </c>
      <c r="BN618" s="166" t="s">
        <v>8680</v>
      </c>
      <c r="BO618" s="157" t="s">
        <v>8681</v>
      </c>
      <c r="BP618" s="157" t="s">
        <v>8682</v>
      </c>
      <c r="BQ618" s="157" t="s">
        <v>8683</v>
      </c>
      <c r="BV618" s="160">
        <v>1</v>
      </c>
    </row>
    <row r="619" spans="53:74" x14ac:dyDescent="0.25">
      <c r="BA619" s="163" t="s">
        <v>173</v>
      </c>
      <c r="BB619" s="163" t="s">
        <v>1179</v>
      </c>
      <c r="BC619" s="163" t="s">
        <v>8695</v>
      </c>
      <c r="BD619" s="163" t="s">
        <v>265</v>
      </c>
      <c r="BE619" s="163" t="s">
        <v>266</v>
      </c>
      <c r="BF619" s="163">
        <v>4</v>
      </c>
      <c r="BG619" s="173">
        <v>4</v>
      </c>
      <c r="BH619" s="174">
        <v>0</v>
      </c>
      <c r="BI619" s="164" t="s">
        <v>8695</v>
      </c>
      <c r="BJ619" s="174"/>
      <c r="BK619" s="164" t="s">
        <v>9159</v>
      </c>
      <c r="BL619" s="174"/>
      <c r="BM619" s="157" t="s">
        <v>8695</v>
      </c>
      <c r="BN619" s="166" t="s">
        <v>9160</v>
      </c>
      <c r="BO619" s="157" t="s">
        <v>9161</v>
      </c>
      <c r="BP619" s="157" t="s">
        <v>9162</v>
      </c>
      <c r="BQ619" s="157" t="s">
        <v>9163</v>
      </c>
      <c r="BV619" s="160">
        <v>1</v>
      </c>
    </row>
    <row r="620" spans="53:74" x14ac:dyDescent="0.25">
      <c r="BA620" s="163" t="s">
        <v>173</v>
      </c>
      <c r="BB620" s="163" t="s">
        <v>1180</v>
      </c>
      <c r="BC620" s="163" t="s">
        <v>8690</v>
      </c>
      <c r="BD620" s="163" t="s">
        <v>265</v>
      </c>
      <c r="BE620" s="163" t="s">
        <v>266</v>
      </c>
      <c r="BF620" s="163">
        <v>5</v>
      </c>
      <c r="BG620" s="173">
        <v>4</v>
      </c>
      <c r="BH620" s="174">
        <v>0</v>
      </c>
      <c r="BI620" s="164" t="s">
        <v>8690</v>
      </c>
      <c r="BJ620" s="174"/>
      <c r="BK620" s="164" t="s">
        <v>8691</v>
      </c>
      <c r="BL620" s="174"/>
      <c r="BM620" s="157" t="s">
        <v>8690</v>
      </c>
      <c r="BN620" s="166" t="s">
        <v>8692</v>
      </c>
      <c r="BO620" s="157" t="s">
        <v>8693</v>
      </c>
      <c r="BP620" s="157" t="s">
        <v>8694</v>
      </c>
      <c r="BQ620" s="157" t="s">
        <v>8695</v>
      </c>
      <c r="BV620" s="160">
        <v>1</v>
      </c>
    </row>
    <row r="621" spans="53:74" x14ac:dyDescent="0.25">
      <c r="BA621" s="163" t="s">
        <v>173</v>
      </c>
      <c r="BB621" s="163" t="s">
        <v>1181</v>
      </c>
      <c r="BC621" s="163" t="s">
        <v>9826</v>
      </c>
      <c r="BD621" s="163" t="s">
        <v>301</v>
      </c>
      <c r="BE621" s="163" t="s">
        <v>266</v>
      </c>
      <c r="BF621" s="163">
        <v>1</v>
      </c>
      <c r="BG621" s="173">
        <v>0</v>
      </c>
      <c r="BH621" s="174">
        <v>4</v>
      </c>
      <c r="BI621" s="164"/>
      <c r="BJ621" s="174" t="s">
        <v>9826</v>
      </c>
      <c r="BK621" s="164"/>
      <c r="BL621" s="174" t="s">
        <v>9827</v>
      </c>
      <c r="BM621" s="157" t="s">
        <v>9826</v>
      </c>
      <c r="BN621" s="166" t="s">
        <v>9828</v>
      </c>
      <c r="BO621" s="157" t="s">
        <v>9829</v>
      </c>
      <c r="BP621" s="157" t="s">
        <v>9830</v>
      </c>
      <c r="BQ621" s="157" t="s">
        <v>9831</v>
      </c>
      <c r="BV621" s="160">
        <v>1</v>
      </c>
    </row>
    <row r="622" spans="53:74" x14ac:dyDescent="0.25">
      <c r="BA622" s="163" t="s">
        <v>173</v>
      </c>
      <c r="BB622" s="163" t="s">
        <v>1182</v>
      </c>
      <c r="BC622" s="163" t="s">
        <v>9830</v>
      </c>
      <c r="BD622" s="163" t="s">
        <v>301</v>
      </c>
      <c r="BE622" s="163" t="s">
        <v>266</v>
      </c>
      <c r="BF622" s="163">
        <v>2</v>
      </c>
      <c r="BG622" s="173">
        <v>0</v>
      </c>
      <c r="BH622" s="174">
        <v>4</v>
      </c>
      <c r="BI622" s="164"/>
      <c r="BJ622" s="174" t="s">
        <v>9830</v>
      </c>
      <c r="BK622" s="164"/>
      <c r="BL622" s="174" t="s">
        <v>9832</v>
      </c>
      <c r="BM622" s="157" t="s">
        <v>9830</v>
      </c>
      <c r="BN622" s="166" t="s">
        <v>8908</v>
      </c>
      <c r="BO622" s="157" t="s">
        <v>8922</v>
      </c>
      <c r="BP622" s="157" t="s">
        <v>9826</v>
      </c>
      <c r="BQ622" s="157" t="s">
        <v>8923</v>
      </c>
      <c r="BV622" s="160">
        <v>1</v>
      </c>
    </row>
    <row r="623" spans="53:74" x14ac:dyDescent="0.25">
      <c r="BA623" s="163" t="s">
        <v>173</v>
      </c>
      <c r="BB623" s="163" t="s">
        <v>1183</v>
      </c>
      <c r="BC623" s="163" t="s">
        <v>8707</v>
      </c>
      <c r="BD623" s="163" t="s">
        <v>301</v>
      </c>
      <c r="BE623" s="163" t="s">
        <v>266</v>
      </c>
      <c r="BF623" s="163">
        <v>3</v>
      </c>
      <c r="BG623" s="173">
        <v>0</v>
      </c>
      <c r="BH623" s="174">
        <v>4</v>
      </c>
      <c r="BI623" s="164"/>
      <c r="BJ623" s="174" t="s">
        <v>8707</v>
      </c>
      <c r="BK623" s="164"/>
      <c r="BL623" s="174" t="s">
        <v>8708</v>
      </c>
      <c r="BM623" s="157" t="s">
        <v>8707</v>
      </c>
      <c r="BN623" s="166" t="s">
        <v>8924</v>
      </c>
      <c r="BO623" s="157" t="s">
        <v>8710</v>
      </c>
      <c r="BP623" s="157" t="s">
        <v>8925</v>
      </c>
      <c r="BQ623" s="157" t="s">
        <v>8926</v>
      </c>
      <c r="BV623" s="160">
        <v>1</v>
      </c>
    </row>
    <row r="624" spans="53:74" x14ac:dyDescent="0.25">
      <c r="BA624" s="163" t="s">
        <v>173</v>
      </c>
      <c r="BB624" s="163" t="s">
        <v>1184</v>
      </c>
      <c r="BC624" s="163" t="s">
        <v>9833</v>
      </c>
      <c r="BD624" s="163" t="s">
        <v>301</v>
      </c>
      <c r="BE624" s="163" t="s">
        <v>266</v>
      </c>
      <c r="BF624" s="163">
        <v>4</v>
      </c>
      <c r="BG624" s="173">
        <v>0</v>
      </c>
      <c r="BH624" s="174">
        <v>4</v>
      </c>
      <c r="BI624" s="164"/>
      <c r="BJ624" s="174" t="s">
        <v>9833</v>
      </c>
      <c r="BK624" s="164"/>
      <c r="BL624" s="174" t="s">
        <v>9834</v>
      </c>
      <c r="BM624" s="157" t="s">
        <v>9833</v>
      </c>
      <c r="BN624" s="166" t="s">
        <v>8715</v>
      </c>
      <c r="BO624" s="157" t="s">
        <v>8716</v>
      </c>
      <c r="BP624" s="157" t="s">
        <v>9835</v>
      </c>
      <c r="BQ624" s="157" t="s">
        <v>9358</v>
      </c>
      <c r="BV624" s="160">
        <v>1</v>
      </c>
    </row>
    <row r="625" spans="53:74" x14ac:dyDescent="0.25">
      <c r="BA625" s="163" t="s">
        <v>173</v>
      </c>
      <c r="BB625" s="163" t="s">
        <v>1185</v>
      </c>
      <c r="BC625" s="163" t="s">
        <v>9814</v>
      </c>
      <c r="BD625" s="163" t="s">
        <v>301</v>
      </c>
      <c r="BE625" s="163" t="s">
        <v>266</v>
      </c>
      <c r="BF625" s="163">
        <v>5</v>
      </c>
      <c r="BG625" s="173">
        <v>0</v>
      </c>
      <c r="BH625" s="174">
        <v>4</v>
      </c>
      <c r="BI625" s="164"/>
      <c r="BJ625" s="174" t="s">
        <v>9814</v>
      </c>
      <c r="BK625" s="164"/>
      <c r="BL625" s="174" t="s">
        <v>9815</v>
      </c>
      <c r="BM625" s="157" t="s">
        <v>9814</v>
      </c>
      <c r="BN625" s="166" t="s">
        <v>9816</v>
      </c>
      <c r="BO625" s="157" t="s">
        <v>8663</v>
      </c>
      <c r="BP625" s="157" t="s">
        <v>8659</v>
      </c>
      <c r="BQ625" s="157" t="s">
        <v>9023</v>
      </c>
      <c r="BV625" s="160">
        <v>1</v>
      </c>
    </row>
    <row r="626" spans="53:74" x14ac:dyDescent="0.25">
      <c r="BA626" s="163" t="s">
        <v>174</v>
      </c>
      <c r="BB626" s="163" t="s">
        <v>1186</v>
      </c>
      <c r="BC626" s="163" t="s">
        <v>9836</v>
      </c>
      <c r="BD626" s="163" t="s">
        <v>265</v>
      </c>
      <c r="BE626" s="163" t="s">
        <v>266</v>
      </c>
      <c r="BF626" s="163">
        <v>1</v>
      </c>
      <c r="BG626" s="173">
        <v>4</v>
      </c>
      <c r="BH626" s="174">
        <v>0</v>
      </c>
      <c r="BI626" s="164" t="s">
        <v>9836</v>
      </c>
      <c r="BJ626" s="174"/>
      <c r="BK626" s="164" t="s">
        <v>9837</v>
      </c>
      <c r="BL626" s="174"/>
      <c r="BM626" s="157" t="s">
        <v>9836</v>
      </c>
      <c r="BN626" s="166" t="s">
        <v>9838</v>
      </c>
      <c r="BO626" s="157" t="s">
        <v>9839</v>
      </c>
      <c r="BP626" s="157" t="s">
        <v>9840</v>
      </c>
      <c r="BQ626" s="157" t="s">
        <v>9841</v>
      </c>
      <c r="BV626" s="160">
        <v>1</v>
      </c>
    </row>
    <row r="627" spans="53:74" x14ac:dyDescent="0.25">
      <c r="BA627" s="163" t="s">
        <v>174</v>
      </c>
      <c r="BB627" s="163" t="s">
        <v>1187</v>
      </c>
      <c r="BC627" s="163" t="s">
        <v>9842</v>
      </c>
      <c r="BD627" s="163" t="s">
        <v>265</v>
      </c>
      <c r="BE627" s="163" t="s">
        <v>266</v>
      </c>
      <c r="BF627" s="163">
        <v>2</v>
      </c>
      <c r="BG627" s="173">
        <v>4</v>
      </c>
      <c r="BH627" s="174">
        <v>0</v>
      </c>
      <c r="BI627" s="164" t="s">
        <v>9842</v>
      </c>
      <c r="BJ627" s="174"/>
      <c r="BK627" s="164" t="s">
        <v>9843</v>
      </c>
      <c r="BL627" s="174"/>
      <c r="BM627" s="157" t="s">
        <v>9842</v>
      </c>
      <c r="BN627" s="166" t="s">
        <v>9844</v>
      </c>
      <c r="BO627" s="157" t="s">
        <v>9845</v>
      </c>
      <c r="BP627" s="157" t="s">
        <v>9846</v>
      </c>
      <c r="BQ627" s="157" t="s">
        <v>9841</v>
      </c>
      <c r="BV627" s="160">
        <v>1</v>
      </c>
    </row>
    <row r="628" spans="53:74" x14ac:dyDescent="0.25">
      <c r="BA628" s="163" t="s">
        <v>174</v>
      </c>
      <c r="BB628" s="163" t="s">
        <v>1188</v>
      </c>
      <c r="BC628" s="163" t="s">
        <v>8733</v>
      </c>
      <c r="BD628" s="163" t="s">
        <v>265</v>
      </c>
      <c r="BE628" s="163" t="s">
        <v>266</v>
      </c>
      <c r="BF628" s="163">
        <v>3</v>
      </c>
      <c r="BG628" s="173">
        <v>4</v>
      </c>
      <c r="BH628" s="174">
        <v>0</v>
      </c>
      <c r="BI628" s="164" t="s">
        <v>8733</v>
      </c>
      <c r="BJ628" s="174"/>
      <c r="BK628" s="164" t="s">
        <v>8942</v>
      </c>
      <c r="BL628" s="174"/>
      <c r="BM628" s="157" t="s">
        <v>8733</v>
      </c>
      <c r="BN628" s="166" t="s">
        <v>8731</v>
      </c>
      <c r="BO628" s="157" t="s">
        <v>8732</v>
      </c>
      <c r="BP628" s="157" t="s">
        <v>8734</v>
      </c>
      <c r="BQ628" s="157" t="s">
        <v>9067</v>
      </c>
      <c r="BV628" s="160">
        <v>1</v>
      </c>
    </row>
    <row r="629" spans="53:74" x14ac:dyDescent="0.25">
      <c r="BA629" s="163" t="s">
        <v>174</v>
      </c>
      <c r="BB629" s="163" t="s">
        <v>1189</v>
      </c>
      <c r="BC629" s="163" t="s">
        <v>8735</v>
      </c>
      <c r="BD629" s="163" t="s">
        <v>265</v>
      </c>
      <c r="BE629" s="163" t="s">
        <v>266</v>
      </c>
      <c r="BF629" s="163">
        <v>4</v>
      </c>
      <c r="BG629" s="173">
        <v>4</v>
      </c>
      <c r="BH629" s="174">
        <v>0</v>
      </c>
      <c r="BI629" s="164" t="s">
        <v>8735</v>
      </c>
      <c r="BJ629" s="174"/>
      <c r="BK629" s="164" t="s">
        <v>8736</v>
      </c>
      <c r="BL629" s="174"/>
      <c r="BM629" s="157" t="s">
        <v>8735</v>
      </c>
      <c r="BN629" s="166" t="s">
        <v>9068</v>
      </c>
      <c r="BO629" s="157" t="s">
        <v>9069</v>
      </c>
      <c r="BP629" s="157" t="s">
        <v>9070</v>
      </c>
      <c r="BQ629" s="157" t="s">
        <v>9071</v>
      </c>
      <c r="BV629" s="160">
        <v>1</v>
      </c>
    </row>
    <row r="630" spans="53:74" x14ac:dyDescent="0.25">
      <c r="BA630" s="163" t="s">
        <v>174</v>
      </c>
      <c r="BB630" s="163" t="s">
        <v>1190</v>
      </c>
      <c r="BC630" s="163" t="s">
        <v>8740</v>
      </c>
      <c r="BD630" s="163" t="s">
        <v>265</v>
      </c>
      <c r="BE630" s="163" t="s">
        <v>266</v>
      </c>
      <c r="BF630" s="163">
        <v>5</v>
      </c>
      <c r="BG630" s="173">
        <v>4</v>
      </c>
      <c r="BH630" s="174">
        <v>0</v>
      </c>
      <c r="BI630" s="164" t="s">
        <v>8740</v>
      </c>
      <c r="BJ630" s="174"/>
      <c r="BK630" s="164" t="s">
        <v>8741</v>
      </c>
      <c r="BL630" s="174"/>
      <c r="BM630" s="157" t="s">
        <v>8740</v>
      </c>
      <c r="BN630" s="166" t="s">
        <v>8742</v>
      </c>
      <c r="BO630" s="157" t="s">
        <v>9072</v>
      </c>
      <c r="BP630" s="157" t="s">
        <v>8735</v>
      </c>
      <c r="BQ630" s="157" t="s">
        <v>9073</v>
      </c>
      <c r="BV630" s="160">
        <v>1</v>
      </c>
    </row>
    <row r="631" spans="53:74" x14ac:dyDescent="0.25">
      <c r="BA631" s="163" t="s">
        <v>174</v>
      </c>
      <c r="BB631" s="163" t="s">
        <v>1191</v>
      </c>
      <c r="BC631" s="163" t="s">
        <v>8745</v>
      </c>
      <c r="BD631" s="163" t="s">
        <v>301</v>
      </c>
      <c r="BE631" s="163" t="s">
        <v>266</v>
      </c>
      <c r="BF631" s="163">
        <v>1</v>
      </c>
      <c r="BG631" s="173">
        <v>0</v>
      </c>
      <c r="BH631" s="174">
        <v>4</v>
      </c>
      <c r="BI631" s="164"/>
      <c r="BJ631" s="174" t="s">
        <v>8745</v>
      </c>
      <c r="BK631" s="164"/>
      <c r="BL631" s="174" t="s">
        <v>8746</v>
      </c>
      <c r="BM631" s="157" t="s">
        <v>8745</v>
      </c>
      <c r="BN631" s="166" t="s">
        <v>8747</v>
      </c>
      <c r="BO631" s="157" t="s">
        <v>8748</v>
      </c>
      <c r="BP631" s="157" t="s">
        <v>8749</v>
      </c>
      <c r="BQ631" s="157" t="s">
        <v>8750</v>
      </c>
      <c r="BV631" s="160">
        <v>1</v>
      </c>
    </row>
    <row r="632" spans="53:74" x14ac:dyDescent="0.25">
      <c r="BA632" s="163" t="s">
        <v>174</v>
      </c>
      <c r="BB632" s="163" t="s">
        <v>1192</v>
      </c>
      <c r="BC632" s="163" t="s">
        <v>8745</v>
      </c>
      <c r="BD632" s="163" t="s">
        <v>301</v>
      </c>
      <c r="BE632" s="163" t="s">
        <v>266</v>
      </c>
      <c r="BF632" s="163">
        <v>2</v>
      </c>
      <c r="BG632" s="173">
        <v>0</v>
      </c>
      <c r="BH632" s="174">
        <v>4</v>
      </c>
      <c r="BI632" s="164"/>
      <c r="BJ632" s="174" t="s">
        <v>8745</v>
      </c>
      <c r="BK632" s="164"/>
      <c r="BL632" s="174" t="s">
        <v>8746</v>
      </c>
      <c r="BM632" s="157" t="s">
        <v>8745</v>
      </c>
      <c r="BN632" s="166" t="s">
        <v>8751</v>
      </c>
      <c r="BO632" s="157" t="s">
        <v>8752</v>
      </c>
      <c r="BP632" s="157" t="s">
        <v>8753</v>
      </c>
      <c r="BQ632" s="157" t="s">
        <v>8750</v>
      </c>
      <c r="BV632" s="160">
        <v>1</v>
      </c>
    </row>
    <row r="633" spans="53:74" x14ac:dyDescent="0.25">
      <c r="BA633" s="163" t="s">
        <v>174</v>
      </c>
      <c r="BB633" s="163" t="s">
        <v>1193</v>
      </c>
      <c r="BC633" s="163" t="s">
        <v>8754</v>
      </c>
      <c r="BD633" s="163" t="s">
        <v>301</v>
      </c>
      <c r="BE633" s="163" t="s">
        <v>266</v>
      </c>
      <c r="BF633" s="163">
        <v>3</v>
      </c>
      <c r="BG633" s="173">
        <v>0</v>
      </c>
      <c r="BH633" s="174">
        <v>4</v>
      </c>
      <c r="BI633" s="164"/>
      <c r="BJ633" s="174" t="s">
        <v>8754</v>
      </c>
      <c r="BK633" s="164"/>
      <c r="BL633" s="174" t="s">
        <v>8755</v>
      </c>
      <c r="BM633" s="157" t="s">
        <v>8754</v>
      </c>
      <c r="BN633" s="166" t="s">
        <v>8756</v>
      </c>
      <c r="BO633" s="157" t="s">
        <v>8757</v>
      </c>
      <c r="BP633" s="157" t="s">
        <v>8758</v>
      </c>
      <c r="BQ633" s="157" t="s">
        <v>8759</v>
      </c>
      <c r="BV633" s="160">
        <v>1</v>
      </c>
    </row>
    <row r="634" spans="53:74" x14ac:dyDescent="0.25">
      <c r="BA634" s="163" t="s">
        <v>174</v>
      </c>
      <c r="BB634" s="163" t="s">
        <v>1194</v>
      </c>
      <c r="BC634" s="163" t="s">
        <v>9076</v>
      </c>
      <c r="BD634" s="163" t="s">
        <v>301</v>
      </c>
      <c r="BE634" s="163" t="s">
        <v>266</v>
      </c>
      <c r="BF634" s="163">
        <v>4</v>
      </c>
      <c r="BG634" s="173">
        <v>0</v>
      </c>
      <c r="BH634" s="174">
        <v>4</v>
      </c>
      <c r="BI634" s="164"/>
      <c r="BJ634" s="174" t="s">
        <v>9076</v>
      </c>
      <c r="BK634" s="164"/>
      <c r="BL634" s="174" t="s">
        <v>9187</v>
      </c>
      <c r="BM634" s="157" t="s">
        <v>9076</v>
      </c>
      <c r="BN634" s="166" t="s">
        <v>9847</v>
      </c>
      <c r="BO634" s="157" t="s">
        <v>9813</v>
      </c>
      <c r="BP634" s="157" t="s">
        <v>8759</v>
      </c>
      <c r="BQ634" s="157" t="s">
        <v>8659</v>
      </c>
      <c r="BV634" s="160">
        <v>1</v>
      </c>
    </row>
    <row r="635" spans="53:74" x14ac:dyDescent="0.25">
      <c r="BA635" s="163" t="s">
        <v>174</v>
      </c>
      <c r="BB635" s="163" t="s">
        <v>1195</v>
      </c>
      <c r="BC635" s="163" t="s">
        <v>9814</v>
      </c>
      <c r="BD635" s="163" t="s">
        <v>301</v>
      </c>
      <c r="BE635" s="163" t="s">
        <v>266</v>
      </c>
      <c r="BF635" s="163">
        <v>5</v>
      </c>
      <c r="BG635" s="173">
        <v>0</v>
      </c>
      <c r="BH635" s="174">
        <v>4</v>
      </c>
      <c r="BI635" s="164"/>
      <c r="BJ635" s="174" t="s">
        <v>9814</v>
      </c>
      <c r="BK635" s="164"/>
      <c r="BL635" s="174" t="s">
        <v>9815</v>
      </c>
      <c r="BM635" s="157" t="s">
        <v>9814</v>
      </c>
      <c r="BN635" s="166" t="s">
        <v>9816</v>
      </c>
      <c r="BO635" s="157" t="s">
        <v>8663</v>
      </c>
      <c r="BP635" s="157" t="s">
        <v>8659</v>
      </c>
      <c r="BQ635" s="157" t="s">
        <v>9023</v>
      </c>
      <c r="BV635" s="160">
        <v>1</v>
      </c>
    </row>
    <row r="636" spans="53:74" x14ac:dyDescent="0.25">
      <c r="BA636" s="163" t="s">
        <v>175</v>
      </c>
      <c r="BB636" s="163" t="s">
        <v>1196</v>
      </c>
      <c r="BC636" s="163" t="s">
        <v>9848</v>
      </c>
      <c r="BD636" s="163" t="s">
        <v>265</v>
      </c>
      <c r="BE636" s="163" t="s">
        <v>266</v>
      </c>
      <c r="BF636" s="163">
        <v>1</v>
      </c>
      <c r="BG636" s="173">
        <v>4</v>
      </c>
      <c r="BH636" s="174">
        <v>0</v>
      </c>
      <c r="BI636" s="164" t="s">
        <v>9848</v>
      </c>
      <c r="BJ636" s="174"/>
      <c r="BK636" s="164" t="s">
        <v>9849</v>
      </c>
      <c r="BL636" s="174"/>
      <c r="BM636" s="157" t="s">
        <v>9848</v>
      </c>
      <c r="BN636" s="166" t="s">
        <v>8765</v>
      </c>
      <c r="BO636" s="157" t="s">
        <v>8766</v>
      </c>
      <c r="BP636" s="157" t="s">
        <v>9850</v>
      </c>
      <c r="BQ636" s="157" t="s">
        <v>9851</v>
      </c>
      <c r="BV636" s="160">
        <v>1</v>
      </c>
    </row>
    <row r="637" spans="53:74" x14ac:dyDescent="0.25">
      <c r="BA637" s="163" t="s">
        <v>175</v>
      </c>
      <c r="BB637" s="163" t="s">
        <v>1197</v>
      </c>
      <c r="BC637" s="163" t="s">
        <v>9852</v>
      </c>
      <c r="BD637" s="163" t="s">
        <v>265</v>
      </c>
      <c r="BE637" s="163" t="s">
        <v>266</v>
      </c>
      <c r="BF637" s="163">
        <v>2</v>
      </c>
      <c r="BG637" s="173">
        <v>4</v>
      </c>
      <c r="BH637" s="174">
        <v>0</v>
      </c>
      <c r="BI637" s="164" t="s">
        <v>9852</v>
      </c>
      <c r="BJ637" s="174"/>
      <c r="BK637" s="164" t="s">
        <v>9853</v>
      </c>
      <c r="BL637" s="174"/>
      <c r="BM637" s="157" t="s">
        <v>9852</v>
      </c>
      <c r="BN637" s="166" t="s">
        <v>9854</v>
      </c>
      <c r="BO637" s="157" t="s">
        <v>9855</v>
      </c>
      <c r="BP637" s="157" t="s">
        <v>9856</v>
      </c>
      <c r="BQ637" s="157" t="s">
        <v>9857</v>
      </c>
      <c r="BV637" s="160">
        <v>1</v>
      </c>
    </row>
    <row r="638" spans="53:74" x14ac:dyDescent="0.25">
      <c r="BA638" s="163" t="s">
        <v>175</v>
      </c>
      <c r="BB638" s="163" t="s">
        <v>1198</v>
      </c>
      <c r="BC638" s="163" t="s">
        <v>8778</v>
      </c>
      <c r="BD638" s="163" t="s">
        <v>265</v>
      </c>
      <c r="BE638" s="163" t="s">
        <v>266</v>
      </c>
      <c r="BF638" s="163">
        <v>3</v>
      </c>
      <c r="BG638" s="173">
        <v>4</v>
      </c>
      <c r="BH638" s="174">
        <v>0</v>
      </c>
      <c r="BI638" s="164" t="s">
        <v>8778</v>
      </c>
      <c r="BJ638" s="174"/>
      <c r="BK638" s="164" t="s">
        <v>9198</v>
      </c>
      <c r="BL638" s="174"/>
      <c r="BM638" s="157" t="s">
        <v>8778</v>
      </c>
      <c r="BN638" s="166" t="s">
        <v>9858</v>
      </c>
      <c r="BO638" s="157" t="s">
        <v>9292</v>
      </c>
      <c r="BP638" s="157" t="s">
        <v>8785</v>
      </c>
      <c r="BQ638" s="157" t="s">
        <v>9859</v>
      </c>
      <c r="BV638" s="160">
        <v>1</v>
      </c>
    </row>
    <row r="639" spans="53:74" x14ac:dyDescent="0.25">
      <c r="BA639" s="163" t="s">
        <v>175</v>
      </c>
      <c r="BB639" s="163" t="s">
        <v>1199</v>
      </c>
      <c r="BC639" s="163" t="s">
        <v>8780</v>
      </c>
      <c r="BD639" s="163" t="s">
        <v>265</v>
      </c>
      <c r="BE639" s="163" t="s">
        <v>266</v>
      </c>
      <c r="BF639" s="163">
        <v>4</v>
      </c>
      <c r="BG639" s="173">
        <v>4</v>
      </c>
      <c r="BH639" s="174">
        <v>0</v>
      </c>
      <c r="BI639" s="164" t="s">
        <v>8780</v>
      </c>
      <c r="BJ639" s="174"/>
      <c r="BK639" s="164" t="s">
        <v>8781</v>
      </c>
      <c r="BL639" s="174"/>
      <c r="BM639" s="157" t="s">
        <v>8780</v>
      </c>
      <c r="BN639" s="166" t="s">
        <v>8782</v>
      </c>
      <c r="BO639" s="157" t="s">
        <v>8783</v>
      </c>
      <c r="BP639" s="157" t="s">
        <v>8790</v>
      </c>
      <c r="BQ639" s="157" t="s">
        <v>8784</v>
      </c>
      <c r="BV639" s="160">
        <v>1</v>
      </c>
    </row>
    <row r="640" spans="53:74" x14ac:dyDescent="0.25">
      <c r="BA640" s="163" t="s">
        <v>175</v>
      </c>
      <c r="BB640" s="163" t="s">
        <v>1200</v>
      </c>
      <c r="BC640" s="163" t="s">
        <v>9382</v>
      </c>
      <c r="BD640" s="163" t="s">
        <v>265</v>
      </c>
      <c r="BE640" s="163" t="s">
        <v>266</v>
      </c>
      <c r="BF640" s="163">
        <v>5</v>
      </c>
      <c r="BG640" s="173">
        <v>4</v>
      </c>
      <c r="BH640" s="174">
        <v>0</v>
      </c>
      <c r="BI640" s="164" t="s">
        <v>9382</v>
      </c>
      <c r="BJ640" s="174"/>
      <c r="BK640" s="164" t="s">
        <v>9383</v>
      </c>
      <c r="BL640" s="174"/>
      <c r="BM640" s="157" t="s">
        <v>9382</v>
      </c>
      <c r="BN640" s="166" t="s">
        <v>8782</v>
      </c>
      <c r="BO640" s="157" t="s">
        <v>9384</v>
      </c>
      <c r="BP640" s="157" t="s">
        <v>9385</v>
      </c>
      <c r="BQ640" s="157" t="s">
        <v>9386</v>
      </c>
      <c r="BV640" s="160">
        <v>1</v>
      </c>
    </row>
    <row r="641" spans="53:74" x14ac:dyDescent="0.25">
      <c r="BA641" s="163" t="s">
        <v>175</v>
      </c>
      <c r="BB641" s="163" t="s">
        <v>1201</v>
      </c>
      <c r="BC641" s="163" t="s">
        <v>8791</v>
      </c>
      <c r="BD641" s="163" t="s">
        <v>301</v>
      </c>
      <c r="BE641" s="163" t="s">
        <v>266</v>
      </c>
      <c r="BF641" s="163">
        <v>1</v>
      </c>
      <c r="BG641" s="173">
        <v>0</v>
      </c>
      <c r="BH641" s="174">
        <v>4</v>
      </c>
      <c r="BI641" s="164"/>
      <c r="BJ641" s="174" t="s">
        <v>8791</v>
      </c>
      <c r="BK641" s="164"/>
      <c r="BL641" s="174" t="s">
        <v>8792</v>
      </c>
      <c r="BM641" s="157" t="s">
        <v>8791</v>
      </c>
      <c r="BN641" s="166" t="s">
        <v>8793</v>
      </c>
      <c r="BO641" s="157" t="s">
        <v>8794</v>
      </c>
      <c r="BP641" s="157" t="s">
        <v>8796</v>
      </c>
      <c r="BQ641" s="157" t="s">
        <v>8795</v>
      </c>
      <c r="BV641" s="160">
        <v>1</v>
      </c>
    </row>
    <row r="642" spans="53:74" x14ac:dyDescent="0.25">
      <c r="BA642" s="163" t="s">
        <v>175</v>
      </c>
      <c r="BB642" s="163" t="s">
        <v>1202</v>
      </c>
      <c r="BC642" s="163" t="s">
        <v>9770</v>
      </c>
      <c r="BD642" s="163" t="s">
        <v>301</v>
      </c>
      <c r="BE642" s="163" t="s">
        <v>266</v>
      </c>
      <c r="BF642" s="163">
        <v>2</v>
      </c>
      <c r="BG642" s="173">
        <v>0</v>
      </c>
      <c r="BH642" s="174">
        <v>4</v>
      </c>
      <c r="BI642" s="164"/>
      <c r="BJ642" s="174" t="s">
        <v>9770</v>
      </c>
      <c r="BK642" s="164"/>
      <c r="BL642" s="174" t="s">
        <v>9771</v>
      </c>
      <c r="BM642" s="157" t="s">
        <v>9770</v>
      </c>
      <c r="BN642" s="166" t="s">
        <v>9772</v>
      </c>
      <c r="BO642" s="157" t="s">
        <v>8794</v>
      </c>
      <c r="BP642" s="157" t="s">
        <v>9773</v>
      </c>
      <c r="BQ642" s="157" t="s">
        <v>9202</v>
      </c>
      <c r="BV642" s="160">
        <v>1</v>
      </c>
    </row>
    <row r="643" spans="53:74" x14ac:dyDescent="0.25">
      <c r="BA643" s="163" t="s">
        <v>175</v>
      </c>
      <c r="BB643" s="163" t="s">
        <v>1203</v>
      </c>
      <c r="BC643" s="163" t="s">
        <v>9860</v>
      </c>
      <c r="BD643" s="163" t="s">
        <v>301</v>
      </c>
      <c r="BE643" s="163" t="s">
        <v>266</v>
      </c>
      <c r="BF643" s="163">
        <v>3</v>
      </c>
      <c r="BG643" s="173">
        <v>0</v>
      </c>
      <c r="BH643" s="174">
        <v>4</v>
      </c>
      <c r="BI643" s="164"/>
      <c r="BJ643" s="174" t="s">
        <v>9860</v>
      </c>
      <c r="BK643" s="164"/>
      <c r="BL643" s="174" t="s">
        <v>9861</v>
      </c>
      <c r="BM643" s="157" t="s">
        <v>9860</v>
      </c>
      <c r="BN643" s="166" t="s">
        <v>9807</v>
      </c>
      <c r="BO643" s="157" t="s">
        <v>9586</v>
      </c>
      <c r="BP643" s="157" t="s">
        <v>8802</v>
      </c>
      <c r="BQ643" s="157" t="s">
        <v>9862</v>
      </c>
      <c r="BV643" s="160">
        <v>1</v>
      </c>
    </row>
    <row r="644" spans="53:74" x14ac:dyDescent="0.25">
      <c r="BA644" s="163" t="s">
        <v>175</v>
      </c>
      <c r="BB644" s="163" t="s">
        <v>1204</v>
      </c>
      <c r="BC644" s="163" t="s">
        <v>8806</v>
      </c>
      <c r="BD644" s="163" t="s">
        <v>301</v>
      </c>
      <c r="BE644" s="163" t="s">
        <v>266</v>
      </c>
      <c r="BF644" s="163">
        <v>4</v>
      </c>
      <c r="BG644" s="173">
        <v>0</v>
      </c>
      <c r="BH644" s="174">
        <v>4</v>
      </c>
      <c r="BI644" s="164"/>
      <c r="BJ644" s="174" t="s">
        <v>8806</v>
      </c>
      <c r="BK644" s="164"/>
      <c r="BL644" s="174" t="s">
        <v>8807</v>
      </c>
      <c r="BM644" s="157" t="s">
        <v>8806</v>
      </c>
      <c r="BN644" s="166" t="s">
        <v>9863</v>
      </c>
      <c r="BO644" s="157" t="s">
        <v>9813</v>
      </c>
      <c r="BP644" s="157" t="s">
        <v>8802</v>
      </c>
      <c r="BQ644" s="157" t="s">
        <v>8809</v>
      </c>
      <c r="BV644" s="160">
        <v>1</v>
      </c>
    </row>
    <row r="645" spans="53:74" x14ac:dyDescent="0.25">
      <c r="BA645" s="163" t="s">
        <v>175</v>
      </c>
      <c r="BB645" s="163" t="s">
        <v>1205</v>
      </c>
      <c r="BC645" s="163" t="s">
        <v>9814</v>
      </c>
      <c r="BD645" s="163" t="s">
        <v>301</v>
      </c>
      <c r="BE645" s="163" t="s">
        <v>266</v>
      </c>
      <c r="BF645" s="163">
        <v>5</v>
      </c>
      <c r="BG645" s="173">
        <v>0</v>
      </c>
      <c r="BH645" s="174">
        <v>4</v>
      </c>
      <c r="BI645" s="164"/>
      <c r="BJ645" s="174" t="s">
        <v>9814</v>
      </c>
      <c r="BK645" s="164"/>
      <c r="BL645" s="174" t="s">
        <v>9815</v>
      </c>
      <c r="BM645" s="157" t="s">
        <v>9814</v>
      </c>
      <c r="BN645" s="166" t="s">
        <v>9816</v>
      </c>
      <c r="BO645" s="157" t="s">
        <v>8663</v>
      </c>
      <c r="BP645" s="157" t="s">
        <v>8659</v>
      </c>
      <c r="BQ645" s="157" t="s">
        <v>9023</v>
      </c>
      <c r="BV645" s="160">
        <v>1</v>
      </c>
    </row>
    <row r="646" spans="53:74" x14ac:dyDescent="0.25">
      <c r="BA646" s="163" t="s">
        <v>176</v>
      </c>
      <c r="BB646" s="163" t="s">
        <v>1206</v>
      </c>
      <c r="BC646" s="163" t="s">
        <v>9864</v>
      </c>
      <c r="BD646" s="163" t="s">
        <v>265</v>
      </c>
      <c r="BE646" s="163" t="s">
        <v>266</v>
      </c>
      <c r="BF646" s="163">
        <v>1</v>
      </c>
      <c r="BG646" s="173">
        <v>4</v>
      </c>
      <c r="BH646" s="174">
        <v>0</v>
      </c>
      <c r="BI646" s="164" t="s">
        <v>9864</v>
      </c>
      <c r="BJ646" s="174"/>
      <c r="BK646" s="164" t="s">
        <v>9865</v>
      </c>
      <c r="BL646" s="174"/>
      <c r="BM646" s="157" t="s">
        <v>9864</v>
      </c>
      <c r="BN646" s="166" t="s">
        <v>8812</v>
      </c>
      <c r="BO646" s="157" t="s">
        <v>9866</v>
      </c>
      <c r="BP646" s="157" t="s">
        <v>9867</v>
      </c>
      <c r="BQ646" s="157" t="s">
        <v>9868</v>
      </c>
      <c r="BV646" s="160">
        <v>1</v>
      </c>
    </row>
    <row r="647" spans="53:74" x14ac:dyDescent="0.25">
      <c r="BA647" s="163" t="s">
        <v>176</v>
      </c>
      <c r="BB647" s="163" t="s">
        <v>1207</v>
      </c>
      <c r="BC647" s="163" t="s">
        <v>9869</v>
      </c>
      <c r="BD647" s="163" t="s">
        <v>265</v>
      </c>
      <c r="BE647" s="163" t="s">
        <v>266</v>
      </c>
      <c r="BF647" s="163">
        <v>2</v>
      </c>
      <c r="BG647" s="173">
        <v>4</v>
      </c>
      <c r="BH647" s="174">
        <v>0</v>
      </c>
      <c r="BI647" s="164" t="s">
        <v>9869</v>
      </c>
      <c r="BJ647" s="174"/>
      <c r="BK647" s="164" t="s">
        <v>9870</v>
      </c>
      <c r="BL647" s="174"/>
      <c r="BM647" s="157" t="s">
        <v>9869</v>
      </c>
      <c r="BN647" s="166" t="s">
        <v>9871</v>
      </c>
      <c r="BO647" s="157" t="s">
        <v>9872</v>
      </c>
      <c r="BP647" s="157" t="s">
        <v>9873</v>
      </c>
      <c r="BQ647" s="157" t="s">
        <v>9868</v>
      </c>
      <c r="BV647" s="160">
        <v>1</v>
      </c>
    </row>
    <row r="648" spans="53:74" x14ac:dyDescent="0.25">
      <c r="BA648" s="163" t="s">
        <v>176</v>
      </c>
      <c r="BB648" s="163" t="s">
        <v>1208</v>
      </c>
      <c r="BC648" s="163" t="s">
        <v>8821</v>
      </c>
      <c r="BD648" s="163" t="s">
        <v>265</v>
      </c>
      <c r="BE648" s="163" t="s">
        <v>266</v>
      </c>
      <c r="BF648" s="163">
        <v>3</v>
      </c>
      <c r="BG648" s="173">
        <v>4</v>
      </c>
      <c r="BH648" s="174">
        <v>0</v>
      </c>
      <c r="BI648" s="164" t="s">
        <v>8821</v>
      </c>
      <c r="BJ648" s="174"/>
      <c r="BK648" s="164" t="s">
        <v>8822</v>
      </c>
      <c r="BL648" s="174"/>
      <c r="BM648" s="157" t="s">
        <v>8821</v>
      </c>
      <c r="BN648" s="166" t="s">
        <v>9217</v>
      </c>
      <c r="BO648" s="157" t="s">
        <v>9116</v>
      </c>
      <c r="BP648" s="157" t="s">
        <v>8984</v>
      </c>
      <c r="BQ648" s="157" t="s">
        <v>8829</v>
      </c>
      <c r="BV648" s="160">
        <v>1</v>
      </c>
    </row>
    <row r="649" spans="53:74" x14ac:dyDescent="0.25">
      <c r="BA649" s="163" t="s">
        <v>176</v>
      </c>
      <c r="BB649" s="163" t="s">
        <v>1209</v>
      </c>
      <c r="BC649" s="163" t="s">
        <v>8821</v>
      </c>
      <c r="BD649" s="163" t="s">
        <v>265</v>
      </c>
      <c r="BE649" s="163" t="s">
        <v>266</v>
      </c>
      <c r="BF649" s="163">
        <v>4</v>
      </c>
      <c r="BG649" s="173">
        <v>4</v>
      </c>
      <c r="BH649" s="174">
        <v>0</v>
      </c>
      <c r="BI649" s="164" t="s">
        <v>8821</v>
      </c>
      <c r="BJ649" s="174"/>
      <c r="BK649" s="164" t="s">
        <v>8822</v>
      </c>
      <c r="BL649" s="174"/>
      <c r="BM649" s="157" t="s">
        <v>8821</v>
      </c>
      <c r="BN649" s="166" t="s">
        <v>8826</v>
      </c>
      <c r="BO649" s="157" t="s">
        <v>8985</v>
      </c>
      <c r="BP649" s="157" t="s">
        <v>8986</v>
      </c>
      <c r="BQ649" s="157" t="s">
        <v>8987</v>
      </c>
      <c r="BV649" s="160">
        <v>1</v>
      </c>
    </row>
    <row r="650" spans="53:74" x14ac:dyDescent="0.25">
      <c r="BA650" s="163" t="s">
        <v>176</v>
      </c>
      <c r="BB650" s="163" t="s">
        <v>1210</v>
      </c>
      <c r="BC650" s="163" t="s">
        <v>8830</v>
      </c>
      <c r="BD650" s="163" t="s">
        <v>265</v>
      </c>
      <c r="BE650" s="163" t="s">
        <v>266</v>
      </c>
      <c r="BF650" s="163">
        <v>5</v>
      </c>
      <c r="BG650" s="173">
        <v>4</v>
      </c>
      <c r="BH650" s="174">
        <v>0</v>
      </c>
      <c r="BI650" s="164" t="s">
        <v>8830</v>
      </c>
      <c r="BJ650" s="174"/>
      <c r="BK650" s="164" t="s">
        <v>8831</v>
      </c>
      <c r="BL650" s="174"/>
      <c r="BM650" s="157" t="s">
        <v>8830</v>
      </c>
      <c r="BN650" s="166" t="s">
        <v>8832</v>
      </c>
      <c r="BO650" s="157" t="s">
        <v>8833</v>
      </c>
      <c r="BP650" s="157" t="s">
        <v>8834</v>
      </c>
      <c r="BQ650" s="157" t="s">
        <v>8835</v>
      </c>
      <c r="BV650" s="160">
        <v>1</v>
      </c>
    </row>
    <row r="651" spans="53:74" x14ac:dyDescent="0.25">
      <c r="BA651" s="163" t="s">
        <v>176</v>
      </c>
      <c r="BB651" s="163" t="s">
        <v>1211</v>
      </c>
      <c r="BC651" s="163" t="s">
        <v>8836</v>
      </c>
      <c r="BD651" s="163" t="s">
        <v>301</v>
      </c>
      <c r="BE651" s="163" t="s">
        <v>266</v>
      </c>
      <c r="BF651" s="163">
        <v>1</v>
      </c>
      <c r="BG651" s="173">
        <v>0</v>
      </c>
      <c r="BH651" s="174">
        <v>4</v>
      </c>
      <c r="BI651" s="164"/>
      <c r="BJ651" s="174" t="s">
        <v>8836</v>
      </c>
      <c r="BK651" s="164"/>
      <c r="BL651" s="174" t="s">
        <v>8837</v>
      </c>
      <c r="BM651" s="157" t="s">
        <v>8836</v>
      </c>
      <c r="BN651" s="166" t="s">
        <v>8838</v>
      </c>
      <c r="BO651" s="157" t="s">
        <v>8839</v>
      </c>
      <c r="BP651" s="157" t="s">
        <v>8840</v>
      </c>
      <c r="BQ651" s="157" t="s">
        <v>8841</v>
      </c>
      <c r="BV651" s="160">
        <v>1</v>
      </c>
    </row>
    <row r="652" spans="53:74" x14ac:dyDescent="0.25">
      <c r="BA652" s="163" t="s">
        <v>176</v>
      </c>
      <c r="BB652" s="163" t="s">
        <v>1212</v>
      </c>
      <c r="BC652" s="163" t="s">
        <v>8842</v>
      </c>
      <c r="BD652" s="163" t="s">
        <v>301</v>
      </c>
      <c r="BE652" s="163" t="s">
        <v>266</v>
      </c>
      <c r="BF652" s="163">
        <v>2</v>
      </c>
      <c r="BG652" s="173">
        <v>0</v>
      </c>
      <c r="BH652" s="174">
        <v>4</v>
      </c>
      <c r="BI652" s="164"/>
      <c r="BJ652" s="174" t="s">
        <v>8842</v>
      </c>
      <c r="BK652" s="164"/>
      <c r="BL652" s="174" t="s">
        <v>8843</v>
      </c>
      <c r="BM652" s="157" t="s">
        <v>8842</v>
      </c>
      <c r="BN652" s="166" t="s">
        <v>8844</v>
      </c>
      <c r="BO652" s="157" t="s">
        <v>8845</v>
      </c>
      <c r="BP652" s="157" t="s">
        <v>8846</v>
      </c>
      <c r="BQ652" s="157" t="s">
        <v>9403</v>
      </c>
      <c r="BV652" s="160">
        <v>1</v>
      </c>
    </row>
    <row r="653" spans="53:74" x14ac:dyDescent="0.25">
      <c r="BA653" s="163" t="s">
        <v>176</v>
      </c>
      <c r="BB653" s="163" t="s">
        <v>1213</v>
      </c>
      <c r="BC653" s="163" t="s">
        <v>8848</v>
      </c>
      <c r="BD653" s="163" t="s">
        <v>301</v>
      </c>
      <c r="BE653" s="163" t="s">
        <v>266</v>
      </c>
      <c r="BF653" s="163">
        <v>3</v>
      </c>
      <c r="BG653" s="173">
        <v>0</v>
      </c>
      <c r="BH653" s="174">
        <v>4</v>
      </c>
      <c r="BI653" s="164"/>
      <c r="BJ653" s="174" t="s">
        <v>8848</v>
      </c>
      <c r="BK653" s="164"/>
      <c r="BL653" s="174" t="s">
        <v>8849</v>
      </c>
      <c r="BM653" s="157" t="s">
        <v>8848</v>
      </c>
      <c r="BN653" s="166" t="s">
        <v>8850</v>
      </c>
      <c r="BO653" s="157" t="s">
        <v>8851</v>
      </c>
      <c r="BP653" s="157" t="s">
        <v>8846</v>
      </c>
      <c r="BQ653" s="157" t="s">
        <v>8842</v>
      </c>
      <c r="BV653" s="160">
        <v>1</v>
      </c>
    </row>
    <row r="654" spans="53:74" x14ac:dyDescent="0.25">
      <c r="BA654" s="163" t="s">
        <v>176</v>
      </c>
      <c r="BB654" s="163" t="s">
        <v>1214</v>
      </c>
      <c r="BC654" s="163" t="s">
        <v>8852</v>
      </c>
      <c r="BD654" s="163" t="s">
        <v>301</v>
      </c>
      <c r="BE654" s="163" t="s">
        <v>266</v>
      </c>
      <c r="BF654" s="163">
        <v>4</v>
      </c>
      <c r="BG654" s="173">
        <v>0</v>
      </c>
      <c r="BH654" s="174">
        <v>4</v>
      </c>
      <c r="BI654" s="164"/>
      <c r="BJ654" s="174" t="s">
        <v>8852</v>
      </c>
      <c r="BK654" s="164"/>
      <c r="BL654" s="174" t="s">
        <v>8853</v>
      </c>
      <c r="BM654" s="157" t="s">
        <v>8852</v>
      </c>
      <c r="BN654" s="166" t="s">
        <v>8659</v>
      </c>
      <c r="BO654" s="157" t="s">
        <v>9874</v>
      </c>
      <c r="BP654" s="157" t="s">
        <v>8716</v>
      </c>
      <c r="BQ654" s="157" t="s">
        <v>9219</v>
      </c>
      <c r="BV654" s="160">
        <v>1</v>
      </c>
    </row>
    <row r="655" spans="53:74" x14ac:dyDescent="0.25">
      <c r="BA655" s="163" t="s">
        <v>176</v>
      </c>
      <c r="BB655" s="163" t="s">
        <v>1215</v>
      </c>
      <c r="BC655" s="163" t="s">
        <v>9814</v>
      </c>
      <c r="BD655" s="163" t="s">
        <v>301</v>
      </c>
      <c r="BE655" s="163" t="s">
        <v>266</v>
      </c>
      <c r="BF655" s="163">
        <v>5</v>
      </c>
      <c r="BG655" s="173">
        <v>0</v>
      </c>
      <c r="BH655" s="174">
        <v>4</v>
      </c>
      <c r="BI655" s="164"/>
      <c r="BJ655" s="174" t="s">
        <v>9814</v>
      </c>
      <c r="BK655" s="164"/>
      <c r="BL655" s="174" t="s">
        <v>9815</v>
      </c>
      <c r="BM655" s="157" t="s">
        <v>9814</v>
      </c>
      <c r="BN655" s="166" t="s">
        <v>9816</v>
      </c>
      <c r="BO655" s="157" t="s">
        <v>8663</v>
      </c>
      <c r="BP655" s="157" t="s">
        <v>8659</v>
      </c>
      <c r="BQ655" s="157" t="s">
        <v>9023</v>
      </c>
      <c r="BV655" s="160">
        <v>1</v>
      </c>
    </row>
    <row r="656" spans="53:74" x14ac:dyDescent="0.25">
      <c r="BA656" s="163" t="s">
        <v>177</v>
      </c>
      <c r="BB656" s="163" t="s">
        <v>1216</v>
      </c>
      <c r="BC656" s="163" t="s">
        <v>9875</v>
      </c>
      <c r="BD656" s="163" t="s">
        <v>265</v>
      </c>
      <c r="BE656" s="163" t="s">
        <v>266</v>
      </c>
      <c r="BF656" s="163">
        <v>1</v>
      </c>
      <c r="BG656" s="173">
        <v>4</v>
      </c>
      <c r="BH656" s="174">
        <v>0</v>
      </c>
      <c r="BI656" s="164" t="s">
        <v>9875</v>
      </c>
      <c r="BJ656" s="174"/>
      <c r="BK656" s="164" t="s">
        <v>9876</v>
      </c>
      <c r="BL656" s="174"/>
      <c r="BM656" s="157" t="s">
        <v>9875</v>
      </c>
      <c r="BN656" s="166" t="s">
        <v>9877</v>
      </c>
      <c r="BO656" s="157" t="s">
        <v>9878</v>
      </c>
      <c r="BP656" s="157" t="s">
        <v>9879</v>
      </c>
      <c r="BQ656" s="157" t="s">
        <v>9880</v>
      </c>
      <c r="BV656" s="160">
        <v>1</v>
      </c>
    </row>
    <row r="657" spans="53:74" x14ac:dyDescent="0.25">
      <c r="BA657" s="163" t="s">
        <v>177</v>
      </c>
      <c r="BB657" s="163" t="s">
        <v>1220</v>
      </c>
      <c r="BC657" s="163" t="s">
        <v>9881</v>
      </c>
      <c r="BD657" s="163" t="s">
        <v>265</v>
      </c>
      <c r="BE657" s="163" t="s">
        <v>266</v>
      </c>
      <c r="BF657" s="163">
        <v>2</v>
      </c>
      <c r="BG657" s="173">
        <v>4</v>
      </c>
      <c r="BH657" s="174">
        <v>0</v>
      </c>
      <c r="BI657" s="164" t="s">
        <v>9881</v>
      </c>
      <c r="BJ657" s="174"/>
      <c r="BK657" s="164" t="s">
        <v>9882</v>
      </c>
      <c r="BL657" s="174"/>
      <c r="BM657" s="157" t="s">
        <v>9881</v>
      </c>
      <c r="BN657" s="166" t="s">
        <v>9883</v>
      </c>
      <c r="BO657" s="157" t="s">
        <v>9884</v>
      </c>
      <c r="BP657" s="157" t="s">
        <v>9885</v>
      </c>
      <c r="BQ657" s="157" t="s">
        <v>9886</v>
      </c>
      <c r="BV657" s="160">
        <v>1</v>
      </c>
    </row>
    <row r="658" spans="53:74" x14ac:dyDescent="0.25">
      <c r="BA658" s="163" t="s">
        <v>177</v>
      </c>
      <c r="BB658" s="163" t="s">
        <v>1224</v>
      </c>
      <c r="BC658" s="163" t="s">
        <v>9887</v>
      </c>
      <c r="BD658" s="163" t="s">
        <v>265</v>
      </c>
      <c r="BE658" s="163" t="s">
        <v>266</v>
      </c>
      <c r="BF658" s="163">
        <v>3</v>
      </c>
      <c r="BG658" s="173">
        <v>4</v>
      </c>
      <c r="BH658" s="174">
        <v>0</v>
      </c>
      <c r="BI658" s="164" t="s">
        <v>9887</v>
      </c>
      <c r="BJ658" s="174"/>
      <c r="BK658" s="164" t="s">
        <v>9888</v>
      </c>
      <c r="BL658" s="174"/>
      <c r="BM658" s="157" t="s">
        <v>9887</v>
      </c>
      <c r="BN658" s="166" t="s">
        <v>9617</v>
      </c>
      <c r="BO658" s="157" t="s">
        <v>9618</v>
      </c>
      <c r="BP658" s="157" t="s">
        <v>8629</v>
      </c>
      <c r="BQ658" s="157" t="s">
        <v>9889</v>
      </c>
      <c r="BV658" s="160">
        <v>1</v>
      </c>
    </row>
    <row r="659" spans="53:74" x14ac:dyDescent="0.25">
      <c r="BA659" s="163" t="s">
        <v>177</v>
      </c>
      <c r="BB659" s="163" t="s">
        <v>1231</v>
      </c>
      <c r="BC659" s="163" t="s">
        <v>8873</v>
      </c>
      <c r="BD659" s="163" t="s">
        <v>265</v>
      </c>
      <c r="BE659" s="163" t="s">
        <v>266</v>
      </c>
      <c r="BF659" s="163">
        <v>4</v>
      </c>
      <c r="BG659" s="173">
        <v>4</v>
      </c>
      <c r="BH659" s="174">
        <v>0</v>
      </c>
      <c r="BI659" s="164" t="s">
        <v>8873</v>
      </c>
      <c r="BJ659" s="174"/>
      <c r="BK659" s="164" t="s">
        <v>9621</v>
      </c>
      <c r="BL659" s="174"/>
      <c r="BM659" s="157" t="s">
        <v>8873</v>
      </c>
      <c r="BN659" s="166" t="s">
        <v>9622</v>
      </c>
      <c r="BO659" s="157" t="s">
        <v>8632</v>
      </c>
      <c r="BP659" s="157" t="s">
        <v>9236</v>
      </c>
      <c r="BQ659" s="157" t="s">
        <v>8633</v>
      </c>
      <c r="BV659" s="160">
        <v>1</v>
      </c>
    </row>
    <row r="660" spans="53:74" x14ac:dyDescent="0.25">
      <c r="BA660" s="163" t="s">
        <v>177</v>
      </c>
      <c r="BB660" s="163" t="s">
        <v>1238</v>
      </c>
      <c r="BC660" s="163" t="s">
        <v>8638</v>
      </c>
      <c r="BD660" s="163" t="s">
        <v>265</v>
      </c>
      <c r="BE660" s="163" t="s">
        <v>266</v>
      </c>
      <c r="BF660" s="163">
        <v>5</v>
      </c>
      <c r="BG660" s="173">
        <v>4</v>
      </c>
      <c r="BH660" s="174">
        <v>0</v>
      </c>
      <c r="BI660" s="164" t="s">
        <v>8638</v>
      </c>
      <c r="BJ660" s="174"/>
      <c r="BK660" s="164" t="s">
        <v>8875</v>
      </c>
      <c r="BL660" s="174"/>
      <c r="BM660" s="157" t="s">
        <v>8638</v>
      </c>
      <c r="BN660" s="166" t="s">
        <v>8876</v>
      </c>
      <c r="BO660" s="157" t="s">
        <v>2069</v>
      </c>
      <c r="BP660" s="157" t="s">
        <v>8877</v>
      </c>
      <c r="BQ660" s="157" t="s">
        <v>8878</v>
      </c>
      <c r="BV660" s="160">
        <v>1</v>
      </c>
    </row>
    <row r="661" spans="53:74" x14ac:dyDescent="0.25">
      <c r="BA661" s="163" t="s">
        <v>177</v>
      </c>
      <c r="BB661" s="163" t="s">
        <v>1244</v>
      </c>
      <c r="BC661" s="163" t="s">
        <v>9890</v>
      </c>
      <c r="BD661" s="163" t="s">
        <v>301</v>
      </c>
      <c r="BE661" s="163" t="s">
        <v>266</v>
      </c>
      <c r="BF661" s="163">
        <v>1</v>
      </c>
      <c r="BG661" s="173">
        <v>0</v>
      </c>
      <c r="BH661" s="174">
        <v>4</v>
      </c>
      <c r="BI661" s="164"/>
      <c r="BJ661" s="174" t="s">
        <v>9890</v>
      </c>
      <c r="BK661" s="164"/>
      <c r="BL661" s="174" t="s">
        <v>9891</v>
      </c>
      <c r="BM661" s="157" t="s">
        <v>9890</v>
      </c>
      <c r="BN661" s="166" t="s">
        <v>9892</v>
      </c>
      <c r="BO661" s="157" t="s">
        <v>8642</v>
      </c>
      <c r="BP661" s="157" t="s">
        <v>9893</v>
      </c>
      <c r="BQ661" s="157" t="s">
        <v>9894</v>
      </c>
      <c r="BV661" s="160">
        <v>1</v>
      </c>
    </row>
    <row r="662" spans="53:74" x14ac:dyDescent="0.25">
      <c r="BA662" s="163" t="s">
        <v>177</v>
      </c>
      <c r="BB662" s="163" t="s">
        <v>1246</v>
      </c>
      <c r="BC662" s="163" t="s">
        <v>9890</v>
      </c>
      <c r="BD662" s="163" t="s">
        <v>301</v>
      </c>
      <c r="BE662" s="163" t="s">
        <v>266</v>
      </c>
      <c r="BF662" s="163">
        <v>2</v>
      </c>
      <c r="BG662" s="173">
        <v>0</v>
      </c>
      <c r="BH662" s="174">
        <v>4</v>
      </c>
      <c r="BI662" s="164"/>
      <c r="BJ662" s="174" t="s">
        <v>9890</v>
      </c>
      <c r="BK662" s="164"/>
      <c r="BL662" s="174" t="s">
        <v>9891</v>
      </c>
      <c r="BM662" s="157" t="s">
        <v>9890</v>
      </c>
      <c r="BN662" s="166" t="s">
        <v>8885</v>
      </c>
      <c r="BO662" s="157" t="s">
        <v>9525</v>
      </c>
      <c r="BP662" s="157" t="s">
        <v>9895</v>
      </c>
      <c r="BQ662" s="157" t="s">
        <v>9894</v>
      </c>
      <c r="BV662" s="160">
        <v>1</v>
      </c>
    </row>
    <row r="663" spans="53:74" x14ac:dyDescent="0.25">
      <c r="BA663" s="163" t="s">
        <v>177</v>
      </c>
      <c r="BB663" s="163" t="s">
        <v>1249</v>
      </c>
      <c r="BC663" s="163" t="s">
        <v>8649</v>
      </c>
      <c r="BD663" s="163" t="s">
        <v>301</v>
      </c>
      <c r="BE663" s="163" t="s">
        <v>266</v>
      </c>
      <c r="BF663" s="163">
        <v>3</v>
      </c>
      <c r="BG663" s="173">
        <v>0</v>
      </c>
      <c r="BH663" s="174">
        <v>4</v>
      </c>
      <c r="BI663" s="164"/>
      <c r="BJ663" s="174" t="s">
        <v>8649</v>
      </c>
      <c r="BK663" s="164"/>
      <c r="BL663" s="174" t="s">
        <v>8650</v>
      </c>
      <c r="BM663" s="157" t="s">
        <v>8649</v>
      </c>
      <c r="BN663" s="166" t="s">
        <v>8887</v>
      </c>
      <c r="BO663" s="157" t="s">
        <v>8888</v>
      </c>
      <c r="BP663" s="157" t="s">
        <v>8889</v>
      </c>
      <c r="BQ663" s="157" t="s">
        <v>8890</v>
      </c>
      <c r="BV663" s="160">
        <v>1</v>
      </c>
    </row>
    <row r="664" spans="53:74" x14ac:dyDescent="0.25">
      <c r="BA664" s="163" t="s">
        <v>177</v>
      </c>
      <c r="BB664" s="163" t="s">
        <v>1254</v>
      </c>
      <c r="BC664" s="163" t="s">
        <v>8655</v>
      </c>
      <c r="BD664" s="163" t="s">
        <v>301</v>
      </c>
      <c r="BE664" s="163" t="s">
        <v>266</v>
      </c>
      <c r="BF664" s="163">
        <v>4</v>
      </c>
      <c r="BG664" s="173">
        <v>0</v>
      </c>
      <c r="BH664" s="174">
        <v>4</v>
      </c>
      <c r="BI664" s="164"/>
      <c r="BJ664" s="174" t="s">
        <v>8655</v>
      </c>
      <c r="BK664" s="164"/>
      <c r="BL664" s="174" t="s">
        <v>8656</v>
      </c>
      <c r="BM664" s="157" t="s">
        <v>8655</v>
      </c>
      <c r="BN664" s="166" t="s">
        <v>8654</v>
      </c>
      <c r="BO664" s="157" t="s">
        <v>9896</v>
      </c>
      <c r="BP664" s="157" t="s">
        <v>9897</v>
      </c>
      <c r="BQ664" s="157" t="s">
        <v>8659</v>
      </c>
      <c r="BV664" s="160">
        <v>1</v>
      </c>
    </row>
    <row r="665" spans="53:74" x14ac:dyDescent="0.25">
      <c r="BA665" s="163" t="s">
        <v>177</v>
      </c>
      <c r="BB665" s="163" t="s">
        <v>1256</v>
      </c>
      <c r="BC665" s="163" t="s">
        <v>9898</v>
      </c>
      <c r="BD665" s="163" t="s">
        <v>301</v>
      </c>
      <c r="BE665" s="163" t="s">
        <v>266</v>
      </c>
      <c r="BF665" s="163">
        <v>5</v>
      </c>
      <c r="BG665" s="173">
        <v>0</v>
      </c>
      <c r="BH665" s="174">
        <v>4</v>
      </c>
      <c r="BI665" s="164"/>
      <c r="BJ665" s="174" t="s">
        <v>9898</v>
      </c>
      <c r="BK665" s="164"/>
      <c r="BL665" s="174" t="s">
        <v>9899</v>
      </c>
      <c r="BM665" s="157" t="s">
        <v>9898</v>
      </c>
      <c r="BN665" s="166" t="s">
        <v>8892</v>
      </c>
      <c r="BO665" s="157" t="s">
        <v>8663</v>
      </c>
      <c r="BP665" s="157" t="s">
        <v>9900</v>
      </c>
      <c r="BQ665" s="157" t="s">
        <v>9023</v>
      </c>
      <c r="BV665" s="160">
        <v>1</v>
      </c>
    </row>
    <row r="666" spans="53:74" x14ac:dyDescent="0.25">
      <c r="BA666" s="163" t="s">
        <v>179</v>
      </c>
      <c r="BB666" s="163" t="s">
        <v>1258</v>
      </c>
      <c r="BC666" s="163" t="s">
        <v>9901</v>
      </c>
      <c r="BD666" s="163" t="s">
        <v>265</v>
      </c>
      <c r="BE666" s="163" t="s">
        <v>266</v>
      </c>
      <c r="BF666" s="163">
        <v>1</v>
      </c>
      <c r="BG666" s="173">
        <v>4</v>
      </c>
      <c r="BH666" s="174">
        <v>0</v>
      </c>
      <c r="BI666" s="164" t="s">
        <v>9901</v>
      </c>
      <c r="BJ666" s="174"/>
      <c r="BK666" s="164" t="s">
        <v>9902</v>
      </c>
      <c r="BL666" s="174"/>
      <c r="BM666" s="157" t="s">
        <v>9901</v>
      </c>
      <c r="BN666" s="166" t="s">
        <v>9903</v>
      </c>
      <c r="BO666" s="157" t="s">
        <v>9904</v>
      </c>
      <c r="BP666" s="157" t="s">
        <v>9905</v>
      </c>
      <c r="BQ666" s="157" t="s">
        <v>9906</v>
      </c>
      <c r="BV666" s="160">
        <v>1</v>
      </c>
    </row>
    <row r="667" spans="53:74" x14ac:dyDescent="0.25">
      <c r="BA667" s="163" t="s">
        <v>179</v>
      </c>
      <c r="BB667" s="163" t="s">
        <v>1259</v>
      </c>
      <c r="BC667" s="163" t="s">
        <v>9907</v>
      </c>
      <c r="BD667" s="163" t="s">
        <v>265</v>
      </c>
      <c r="BE667" s="163" t="s">
        <v>266</v>
      </c>
      <c r="BF667" s="163">
        <v>2</v>
      </c>
      <c r="BG667" s="173">
        <v>4</v>
      </c>
      <c r="BH667" s="174">
        <v>0</v>
      </c>
      <c r="BI667" s="164" t="s">
        <v>9907</v>
      </c>
      <c r="BJ667" s="174"/>
      <c r="BK667" s="164" t="s">
        <v>9908</v>
      </c>
      <c r="BL667" s="174"/>
      <c r="BM667" s="157" t="s">
        <v>9907</v>
      </c>
      <c r="BN667" s="166" t="s">
        <v>9038</v>
      </c>
      <c r="BO667" s="157" t="s">
        <v>8675</v>
      </c>
      <c r="BP667" s="157" t="s">
        <v>9905</v>
      </c>
      <c r="BQ667" s="157" t="s">
        <v>9909</v>
      </c>
      <c r="BV667" s="160">
        <v>1</v>
      </c>
    </row>
    <row r="668" spans="53:74" x14ac:dyDescent="0.25">
      <c r="BA668" s="163" t="s">
        <v>179</v>
      </c>
      <c r="BB668" s="163" t="s">
        <v>1260</v>
      </c>
      <c r="BC668" s="163" t="s">
        <v>8678</v>
      </c>
      <c r="BD668" s="163" t="s">
        <v>265</v>
      </c>
      <c r="BE668" s="163" t="s">
        <v>266</v>
      </c>
      <c r="BF668" s="163">
        <v>3</v>
      </c>
      <c r="BG668" s="173">
        <v>4</v>
      </c>
      <c r="BH668" s="174">
        <v>0</v>
      </c>
      <c r="BI668" s="164" t="s">
        <v>8678</v>
      </c>
      <c r="BJ668" s="174"/>
      <c r="BK668" s="164" t="s">
        <v>8679</v>
      </c>
      <c r="BL668" s="174"/>
      <c r="BM668" s="157" t="s">
        <v>8678</v>
      </c>
      <c r="BN668" s="166" t="s">
        <v>8680</v>
      </c>
      <c r="BO668" s="157" t="s">
        <v>8681</v>
      </c>
      <c r="BP668" s="157" t="s">
        <v>8682</v>
      </c>
      <c r="BQ668" s="157" t="s">
        <v>9646</v>
      </c>
      <c r="BV668" s="160">
        <v>1</v>
      </c>
    </row>
    <row r="669" spans="53:74" x14ac:dyDescent="0.25">
      <c r="BA669" s="163" t="s">
        <v>179</v>
      </c>
      <c r="BB669" s="163" t="s">
        <v>1261</v>
      </c>
      <c r="BC669" s="163" t="s">
        <v>8695</v>
      </c>
      <c r="BD669" s="163" t="s">
        <v>265</v>
      </c>
      <c r="BE669" s="163" t="s">
        <v>266</v>
      </c>
      <c r="BF669" s="163">
        <v>4</v>
      </c>
      <c r="BG669" s="173">
        <v>4</v>
      </c>
      <c r="BH669" s="174">
        <v>0</v>
      </c>
      <c r="BI669" s="164" t="s">
        <v>8695</v>
      </c>
      <c r="BJ669" s="174"/>
      <c r="BK669" s="164" t="s">
        <v>9159</v>
      </c>
      <c r="BL669" s="174"/>
      <c r="BM669" s="157" t="s">
        <v>8695</v>
      </c>
      <c r="BN669" s="166" t="s">
        <v>9160</v>
      </c>
      <c r="BO669" s="157" t="s">
        <v>9161</v>
      </c>
      <c r="BP669" s="157" t="s">
        <v>9162</v>
      </c>
      <c r="BQ669" s="157" t="s">
        <v>9163</v>
      </c>
      <c r="BV669" s="160">
        <v>1</v>
      </c>
    </row>
    <row r="670" spans="53:74" x14ac:dyDescent="0.25">
      <c r="BA670" s="163" t="s">
        <v>179</v>
      </c>
      <c r="BB670" s="163" t="s">
        <v>1262</v>
      </c>
      <c r="BC670" s="163" t="s">
        <v>8690</v>
      </c>
      <c r="BD670" s="163" t="s">
        <v>265</v>
      </c>
      <c r="BE670" s="163" t="s">
        <v>266</v>
      </c>
      <c r="BF670" s="163">
        <v>5</v>
      </c>
      <c r="BG670" s="173">
        <v>4</v>
      </c>
      <c r="BH670" s="174">
        <v>0</v>
      </c>
      <c r="BI670" s="164" t="s">
        <v>8690</v>
      </c>
      <c r="BJ670" s="174"/>
      <c r="BK670" s="164" t="s">
        <v>8691</v>
      </c>
      <c r="BL670" s="174"/>
      <c r="BM670" s="157" t="s">
        <v>8690</v>
      </c>
      <c r="BN670" s="166" t="s">
        <v>8692</v>
      </c>
      <c r="BO670" s="157" t="s">
        <v>8693</v>
      </c>
      <c r="BP670" s="157" t="s">
        <v>8694</v>
      </c>
      <c r="BQ670" s="157" t="s">
        <v>8695</v>
      </c>
      <c r="BV670" s="160">
        <v>1</v>
      </c>
    </row>
    <row r="671" spans="53:74" x14ac:dyDescent="0.25">
      <c r="BA671" s="163" t="s">
        <v>179</v>
      </c>
      <c r="BB671" s="163" t="s">
        <v>1263</v>
      </c>
      <c r="BC671" s="163" t="s">
        <v>9910</v>
      </c>
      <c r="BD671" s="163" t="s">
        <v>301</v>
      </c>
      <c r="BE671" s="163" t="s">
        <v>266</v>
      </c>
      <c r="BF671" s="163">
        <v>1</v>
      </c>
      <c r="BG671" s="173">
        <v>0</v>
      </c>
      <c r="BH671" s="174">
        <v>4</v>
      </c>
      <c r="BI671" s="164"/>
      <c r="BJ671" s="174" t="s">
        <v>9910</v>
      </c>
      <c r="BK671" s="164"/>
      <c r="BL671" s="174" t="s">
        <v>9911</v>
      </c>
      <c r="BM671" s="157" t="s">
        <v>9910</v>
      </c>
      <c r="BN671" s="166" t="s">
        <v>9543</v>
      </c>
      <c r="BO671" s="157" t="s">
        <v>9046</v>
      </c>
      <c r="BP671" s="157" t="s">
        <v>9912</v>
      </c>
      <c r="BQ671" s="157" t="s">
        <v>9913</v>
      </c>
      <c r="BV671" s="160">
        <v>1</v>
      </c>
    </row>
    <row r="672" spans="53:74" x14ac:dyDescent="0.25">
      <c r="BA672" s="163" t="s">
        <v>179</v>
      </c>
      <c r="BB672" s="163" t="s">
        <v>1264</v>
      </c>
      <c r="BC672" s="163" t="s">
        <v>8923</v>
      </c>
      <c r="BD672" s="163" t="s">
        <v>301</v>
      </c>
      <c r="BE672" s="163" t="s">
        <v>266</v>
      </c>
      <c r="BF672" s="163">
        <v>2</v>
      </c>
      <c r="BG672" s="173">
        <v>0</v>
      </c>
      <c r="BH672" s="174">
        <v>4</v>
      </c>
      <c r="BI672" s="164"/>
      <c r="BJ672" s="174" t="s">
        <v>8923</v>
      </c>
      <c r="BK672" s="164"/>
      <c r="BL672" s="174" t="s">
        <v>9168</v>
      </c>
      <c r="BM672" s="157" t="s">
        <v>8923</v>
      </c>
      <c r="BN672" s="166" t="s">
        <v>8908</v>
      </c>
      <c r="BO672" s="157" t="s">
        <v>9454</v>
      </c>
      <c r="BP672" s="157" t="s">
        <v>9050</v>
      </c>
      <c r="BQ672" s="157" t="s">
        <v>9455</v>
      </c>
      <c r="BV672" s="160">
        <v>1</v>
      </c>
    </row>
    <row r="673" spans="53:74" x14ac:dyDescent="0.25">
      <c r="BA673" s="163" t="s">
        <v>179</v>
      </c>
      <c r="BB673" s="163" t="s">
        <v>1265</v>
      </c>
      <c r="BC673" s="163" t="s">
        <v>9263</v>
      </c>
      <c r="BD673" s="163" t="s">
        <v>301</v>
      </c>
      <c r="BE673" s="163" t="s">
        <v>266</v>
      </c>
      <c r="BF673" s="163">
        <v>3</v>
      </c>
      <c r="BG673" s="173">
        <v>0</v>
      </c>
      <c r="BH673" s="174">
        <v>4</v>
      </c>
      <c r="BI673" s="164"/>
      <c r="BJ673" s="174" t="s">
        <v>9263</v>
      </c>
      <c r="BK673" s="164"/>
      <c r="BL673" s="174" t="s">
        <v>9264</v>
      </c>
      <c r="BM673" s="157" t="s">
        <v>9263</v>
      </c>
      <c r="BN673" s="166" t="s">
        <v>9265</v>
      </c>
      <c r="BO673" s="157" t="s">
        <v>9266</v>
      </c>
      <c r="BP673" s="157" t="s">
        <v>8712</v>
      </c>
      <c r="BQ673" s="157" t="s">
        <v>8711</v>
      </c>
      <c r="BV673" s="160">
        <v>1</v>
      </c>
    </row>
    <row r="674" spans="53:74" x14ac:dyDescent="0.25">
      <c r="BA674" s="163" t="s">
        <v>179</v>
      </c>
      <c r="BB674" s="163" t="s">
        <v>1266</v>
      </c>
      <c r="BC674" s="163" t="s">
        <v>9914</v>
      </c>
      <c r="BD674" s="163" t="s">
        <v>301</v>
      </c>
      <c r="BE674" s="163" t="s">
        <v>266</v>
      </c>
      <c r="BF674" s="163">
        <v>4</v>
      </c>
      <c r="BG674" s="173">
        <v>0</v>
      </c>
      <c r="BH674" s="174">
        <v>4</v>
      </c>
      <c r="BI674" s="164"/>
      <c r="BJ674" s="174" t="s">
        <v>9914</v>
      </c>
      <c r="BK674" s="164"/>
      <c r="BL674" s="174" t="s">
        <v>9915</v>
      </c>
      <c r="BM674" s="157" t="s">
        <v>9914</v>
      </c>
      <c r="BN674" s="166" t="s">
        <v>8715</v>
      </c>
      <c r="BO674" s="157" t="s">
        <v>8716</v>
      </c>
      <c r="BP674" s="157" t="s">
        <v>8659</v>
      </c>
      <c r="BQ674" s="157" t="s">
        <v>9916</v>
      </c>
      <c r="BV674" s="160">
        <v>1</v>
      </c>
    </row>
    <row r="675" spans="53:74" x14ac:dyDescent="0.25">
      <c r="BA675" s="163" t="s">
        <v>179</v>
      </c>
      <c r="BB675" s="163" t="s">
        <v>1267</v>
      </c>
      <c r="BC675" s="163" t="s">
        <v>9898</v>
      </c>
      <c r="BD675" s="163" t="s">
        <v>301</v>
      </c>
      <c r="BE675" s="163" t="s">
        <v>266</v>
      </c>
      <c r="BF675" s="163">
        <v>5</v>
      </c>
      <c r="BG675" s="173">
        <v>0</v>
      </c>
      <c r="BH675" s="174">
        <v>4</v>
      </c>
      <c r="BI675" s="164"/>
      <c r="BJ675" s="174" t="s">
        <v>9898</v>
      </c>
      <c r="BK675" s="164"/>
      <c r="BL675" s="174" t="s">
        <v>9899</v>
      </c>
      <c r="BM675" s="157" t="s">
        <v>9898</v>
      </c>
      <c r="BN675" s="166" t="s">
        <v>8892</v>
      </c>
      <c r="BO675" s="157" t="s">
        <v>8663</v>
      </c>
      <c r="BP675" s="157" t="s">
        <v>9900</v>
      </c>
      <c r="BQ675" s="157" t="s">
        <v>9023</v>
      </c>
      <c r="BV675" s="160">
        <v>1</v>
      </c>
    </row>
    <row r="676" spans="53:74" x14ac:dyDescent="0.25">
      <c r="BA676" s="163" t="s">
        <v>180</v>
      </c>
      <c r="BB676" s="163" t="s">
        <v>1268</v>
      </c>
      <c r="BC676" s="163" t="s">
        <v>9917</v>
      </c>
      <c r="BD676" s="163" t="s">
        <v>265</v>
      </c>
      <c r="BE676" s="163" t="s">
        <v>266</v>
      </c>
      <c r="BF676" s="163">
        <v>1</v>
      </c>
      <c r="BG676" s="173">
        <v>4</v>
      </c>
      <c r="BH676" s="174">
        <v>0</v>
      </c>
      <c r="BI676" s="164" t="s">
        <v>9917</v>
      </c>
      <c r="BJ676" s="174"/>
      <c r="BK676" s="164" t="s">
        <v>9918</v>
      </c>
      <c r="BL676" s="174"/>
      <c r="BM676" s="157" t="s">
        <v>9917</v>
      </c>
      <c r="BN676" s="166" t="s">
        <v>9919</v>
      </c>
      <c r="BO676" s="157" t="s">
        <v>9920</v>
      </c>
      <c r="BP676" s="157" t="s">
        <v>9921</v>
      </c>
      <c r="BQ676" s="157" t="s">
        <v>9922</v>
      </c>
      <c r="BV676" s="160">
        <v>1</v>
      </c>
    </row>
    <row r="677" spans="53:74" x14ac:dyDescent="0.25">
      <c r="BA677" s="163" t="s">
        <v>180</v>
      </c>
      <c r="BB677" s="163" t="s">
        <v>1269</v>
      </c>
      <c r="BC677" s="163" t="s">
        <v>9923</v>
      </c>
      <c r="BD677" s="163" t="s">
        <v>265</v>
      </c>
      <c r="BE677" s="163" t="s">
        <v>266</v>
      </c>
      <c r="BF677" s="163">
        <v>2</v>
      </c>
      <c r="BG677" s="173">
        <v>4</v>
      </c>
      <c r="BH677" s="174">
        <v>0</v>
      </c>
      <c r="BI677" s="164" t="s">
        <v>9923</v>
      </c>
      <c r="BJ677" s="174"/>
      <c r="BK677" s="164" t="s">
        <v>9924</v>
      </c>
      <c r="BL677" s="174"/>
      <c r="BM677" s="157" t="s">
        <v>9923</v>
      </c>
      <c r="BN677" s="166" t="s">
        <v>9925</v>
      </c>
      <c r="BO677" s="157" t="s">
        <v>9926</v>
      </c>
      <c r="BP677" s="157" t="s">
        <v>9927</v>
      </c>
      <c r="BQ677" s="157" t="s">
        <v>9928</v>
      </c>
      <c r="BV677" s="160">
        <v>1</v>
      </c>
    </row>
    <row r="678" spans="53:74" x14ac:dyDescent="0.25">
      <c r="BA678" s="163" t="s">
        <v>180</v>
      </c>
      <c r="BB678" s="163" t="s">
        <v>1270</v>
      </c>
      <c r="BC678" s="163" t="s">
        <v>8733</v>
      </c>
      <c r="BD678" s="163" t="s">
        <v>265</v>
      </c>
      <c r="BE678" s="163" t="s">
        <v>266</v>
      </c>
      <c r="BF678" s="163">
        <v>3</v>
      </c>
      <c r="BG678" s="173">
        <v>4</v>
      </c>
      <c r="BH678" s="174">
        <v>0</v>
      </c>
      <c r="BI678" s="164" t="s">
        <v>8733</v>
      </c>
      <c r="BJ678" s="174"/>
      <c r="BK678" s="164" t="s">
        <v>8942</v>
      </c>
      <c r="BL678" s="174"/>
      <c r="BM678" s="157" t="s">
        <v>8733</v>
      </c>
      <c r="BN678" s="166" t="s">
        <v>8731</v>
      </c>
      <c r="BO678" s="157" t="s">
        <v>8732</v>
      </c>
      <c r="BP678" s="157" t="s">
        <v>9927</v>
      </c>
      <c r="BQ678" s="157" t="s">
        <v>8734</v>
      </c>
      <c r="BV678" s="160">
        <v>1</v>
      </c>
    </row>
    <row r="679" spans="53:74" x14ac:dyDescent="0.25">
      <c r="BA679" s="163" t="s">
        <v>180</v>
      </c>
      <c r="BB679" s="163" t="s">
        <v>1271</v>
      </c>
      <c r="BC679" s="163" t="s">
        <v>8735</v>
      </c>
      <c r="BD679" s="163" t="s">
        <v>265</v>
      </c>
      <c r="BE679" s="163" t="s">
        <v>266</v>
      </c>
      <c r="BF679" s="163">
        <v>4</v>
      </c>
      <c r="BG679" s="173">
        <v>4</v>
      </c>
      <c r="BH679" s="174">
        <v>0</v>
      </c>
      <c r="BI679" s="164" t="s">
        <v>8735</v>
      </c>
      <c r="BJ679" s="174"/>
      <c r="BK679" s="164" t="s">
        <v>8736</v>
      </c>
      <c r="BL679" s="174"/>
      <c r="BM679" s="157" t="s">
        <v>8735</v>
      </c>
      <c r="BN679" s="166" t="s">
        <v>8944</v>
      </c>
      <c r="BO679" s="157" t="s">
        <v>8732</v>
      </c>
      <c r="BP679" s="157" t="s">
        <v>8740</v>
      </c>
      <c r="BQ679" s="157" t="s">
        <v>8739</v>
      </c>
      <c r="BV679" s="160">
        <v>1</v>
      </c>
    </row>
    <row r="680" spans="53:74" x14ac:dyDescent="0.25">
      <c r="BA680" s="163" t="s">
        <v>180</v>
      </c>
      <c r="BB680" s="163" t="s">
        <v>1272</v>
      </c>
      <c r="BC680" s="163" t="s">
        <v>8740</v>
      </c>
      <c r="BD680" s="163" t="s">
        <v>265</v>
      </c>
      <c r="BE680" s="163" t="s">
        <v>266</v>
      </c>
      <c r="BF680" s="163">
        <v>5</v>
      </c>
      <c r="BG680" s="173">
        <v>4</v>
      </c>
      <c r="BH680" s="174">
        <v>0</v>
      </c>
      <c r="BI680" s="164" t="s">
        <v>8740</v>
      </c>
      <c r="BJ680" s="174"/>
      <c r="BK680" s="164" t="s">
        <v>8741</v>
      </c>
      <c r="BL680" s="174"/>
      <c r="BM680" s="157" t="s">
        <v>8740</v>
      </c>
      <c r="BN680" s="166" t="s">
        <v>8742</v>
      </c>
      <c r="BO680" s="157" t="s">
        <v>8743</v>
      </c>
      <c r="BP680" s="157" t="s">
        <v>8735</v>
      </c>
      <c r="BQ680" s="157" t="s">
        <v>8744</v>
      </c>
      <c r="BV680" s="160">
        <v>1</v>
      </c>
    </row>
    <row r="681" spans="53:74" x14ac:dyDescent="0.25">
      <c r="BA681" s="163" t="s">
        <v>180</v>
      </c>
      <c r="BB681" s="163" t="s">
        <v>1273</v>
      </c>
      <c r="BC681" s="163" t="s">
        <v>8745</v>
      </c>
      <c r="BD681" s="163" t="s">
        <v>301</v>
      </c>
      <c r="BE681" s="163" t="s">
        <v>266</v>
      </c>
      <c r="BF681" s="163">
        <v>1</v>
      </c>
      <c r="BG681" s="173">
        <v>0</v>
      </c>
      <c r="BH681" s="174">
        <v>4</v>
      </c>
      <c r="BI681" s="164"/>
      <c r="BJ681" s="174" t="s">
        <v>8745</v>
      </c>
      <c r="BK681" s="164"/>
      <c r="BL681" s="174" t="s">
        <v>8746</v>
      </c>
      <c r="BM681" s="157" t="s">
        <v>8745</v>
      </c>
      <c r="BN681" s="166" t="s">
        <v>9565</v>
      </c>
      <c r="BO681" s="157" t="s">
        <v>8748</v>
      </c>
      <c r="BP681" s="157" t="s">
        <v>9566</v>
      </c>
      <c r="BQ681" s="157" t="s">
        <v>9567</v>
      </c>
      <c r="BV681" s="160">
        <v>1</v>
      </c>
    </row>
    <row r="682" spans="53:74" x14ac:dyDescent="0.25">
      <c r="BA682" s="163" t="s">
        <v>180</v>
      </c>
      <c r="BB682" s="163" t="s">
        <v>1274</v>
      </c>
      <c r="BC682" s="163" t="s">
        <v>8745</v>
      </c>
      <c r="BD682" s="163" t="s">
        <v>301</v>
      </c>
      <c r="BE682" s="163" t="s">
        <v>266</v>
      </c>
      <c r="BF682" s="163">
        <v>2</v>
      </c>
      <c r="BG682" s="173">
        <v>0</v>
      </c>
      <c r="BH682" s="174">
        <v>4</v>
      </c>
      <c r="BI682" s="164"/>
      <c r="BJ682" s="174" t="s">
        <v>8745</v>
      </c>
      <c r="BK682" s="164"/>
      <c r="BL682" s="174" t="s">
        <v>8746</v>
      </c>
      <c r="BM682" s="157" t="s">
        <v>8745</v>
      </c>
      <c r="BN682" s="166" t="s">
        <v>8751</v>
      </c>
      <c r="BO682" s="157" t="s">
        <v>8752</v>
      </c>
      <c r="BP682" s="157" t="s">
        <v>8753</v>
      </c>
      <c r="BQ682" s="157" t="s">
        <v>8750</v>
      </c>
      <c r="BV682" s="160">
        <v>1</v>
      </c>
    </row>
    <row r="683" spans="53:74" x14ac:dyDescent="0.25">
      <c r="BA683" s="163" t="s">
        <v>180</v>
      </c>
      <c r="BB683" s="163" t="s">
        <v>1275</v>
      </c>
      <c r="BC683" s="163" t="s">
        <v>8754</v>
      </c>
      <c r="BD683" s="163" t="s">
        <v>301</v>
      </c>
      <c r="BE683" s="163" t="s">
        <v>266</v>
      </c>
      <c r="BF683" s="163">
        <v>3</v>
      </c>
      <c r="BG683" s="173">
        <v>0</v>
      </c>
      <c r="BH683" s="174">
        <v>4</v>
      </c>
      <c r="BI683" s="164"/>
      <c r="BJ683" s="174" t="s">
        <v>8754</v>
      </c>
      <c r="BK683" s="164"/>
      <c r="BL683" s="174" t="s">
        <v>8755</v>
      </c>
      <c r="BM683" s="157" t="s">
        <v>8754</v>
      </c>
      <c r="BN683" s="166" t="s">
        <v>8756</v>
      </c>
      <c r="BO683" s="157" t="s">
        <v>8757</v>
      </c>
      <c r="BP683" s="157" t="s">
        <v>8758</v>
      </c>
      <c r="BQ683" s="157" t="s">
        <v>9568</v>
      </c>
      <c r="BV683" s="160">
        <v>1</v>
      </c>
    </row>
    <row r="684" spans="53:74" x14ac:dyDescent="0.25">
      <c r="BA684" s="163" t="s">
        <v>180</v>
      </c>
      <c r="BB684" s="163" t="s">
        <v>1276</v>
      </c>
      <c r="BC684" s="163" t="s">
        <v>9076</v>
      </c>
      <c r="BD684" s="163" t="s">
        <v>301</v>
      </c>
      <c r="BE684" s="163" t="s">
        <v>266</v>
      </c>
      <c r="BF684" s="163">
        <v>4</v>
      </c>
      <c r="BG684" s="173">
        <v>0</v>
      </c>
      <c r="BH684" s="174">
        <v>4</v>
      </c>
      <c r="BI684" s="164"/>
      <c r="BJ684" s="174" t="s">
        <v>9076</v>
      </c>
      <c r="BK684" s="164"/>
      <c r="BL684" s="174" t="s">
        <v>9187</v>
      </c>
      <c r="BM684" s="157" t="s">
        <v>9076</v>
      </c>
      <c r="BN684" s="166" t="s">
        <v>9929</v>
      </c>
      <c r="BO684" s="157" t="s">
        <v>9897</v>
      </c>
      <c r="BP684" s="157" t="s">
        <v>8759</v>
      </c>
      <c r="BQ684" s="157" t="s">
        <v>8659</v>
      </c>
      <c r="BV684" s="160">
        <v>1</v>
      </c>
    </row>
    <row r="685" spans="53:74" x14ac:dyDescent="0.25">
      <c r="BA685" s="163" t="s">
        <v>180</v>
      </c>
      <c r="BB685" s="163" t="s">
        <v>1277</v>
      </c>
      <c r="BC685" s="163" t="s">
        <v>9898</v>
      </c>
      <c r="BD685" s="163" t="s">
        <v>301</v>
      </c>
      <c r="BE685" s="163" t="s">
        <v>266</v>
      </c>
      <c r="BF685" s="163">
        <v>5</v>
      </c>
      <c r="BG685" s="173">
        <v>0</v>
      </c>
      <c r="BH685" s="174">
        <v>4</v>
      </c>
      <c r="BI685" s="164"/>
      <c r="BJ685" s="174" t="s">
        <v>9898</v>
      </c>
      <c r="BK685" s="164"/>
      <c r="BL685" s="174" t="s">
        <v>9899</v>
      </c>
      <c r="BM685" s="157" t="s">
        <v>9898</v>
      </c>
      <c r="BN685" s="166" t="s">
        <v>8892</v>
      </c>
      <c r="BO685" s="157" t="s">
        <v>8663</v>
      </c>
      <c r="BP685" s="157" t="s">
        <v>9900</v>
      </c>
      <c r="BQ685" s="157" t="s">
        <v>9023</v>
      </c>
      <c r="BV685" s="160">
        <v>1</v>
      </c>
    </row>
    <row r="686" spans="53:74" x14ac:dyDescent="0.25">
      <c r="BA686" s="163" t="s">
        <v>181</v>
      </c>
      <c r="BB686" s="163" t="s">
        <v>1278</v>
      </c>
      <c r="BC686" s="163" t="s">
        <v>8947</v>
      </c>
      <c r="BD686" s="163" t="s">
        <v>265</v>
      </c>
      <c r="BE686" s="163" t="s">
        <v>266</v>
      </c>
      <c r="BF686" s="163">
        <v>1</v>
      </c>
      <c r="BG686" s="173">
        <v>4</v>
      </c>
      <c r="BH686" s="174">
        <v>0</v>
      </c>
      <c r="BI686" s="164" t="s">
        <v>8947</v>
      </c>
      <c r="BJ686" s="174"/>
      <c r="BK686" s="164" t="s">
        <v>8948</v>
      </c>
      <c r="BL686" s="174"/>
      <c r="BM686" s="157" t="s">
        <v>8947</v>
      </c>
      <c r="BN686" s="166" t="s">
        <v>9930</v>
      </c>
      <c r="BO686" s="157" t="s">
        <v>8950</v>
      </c>
      <c r="BP686" s="157" t="s">
        <v>9931</v>
      </c>
      <c r="BQ686" s="157" t="s">
        <v>9932</v>
      </c>
      <c r="BV686" s="160">
        <v>1</v>
      </c>
    </row>
    <row r="687" spans="53:74" x14ac:dyDescent="0.25">
      <c r="BA687" s="163" t="s">
        <v>181</v>
      </c>
      <c r="BB687" s="163" t="s">
        <v>1279</v>
      </c>
      <c r="BC687" s="163" t="s">
        <v>9933</v>
      </c>
      <c r="BD687" s="163" t="s">
        <v>265</v>
      </c>
      <c r="BE687" s="163" t="s">
        <v>266</v>
      </c>
      <c r="BF687" s="163">
        <v>2</v>
      </c>
      <c r="BG687" s="173">
        <v>4</v>
      </c>
      <c r="BH687" s="174">
        <v>0</v>
      </c>
      <c r="BI687" s="164" t="s">
        <v>9933</v>
      </c>
      <c r="BJ687" s="174"/>
      <c r="BK687" s="164" t="s">
        <v>9934</v>
      </c>
      <c r="BL687" s="174"/>
      <c r="BM687" s="157" t="s">
        <v>9933</v>
      </c>
      <c r="BN687" s="166" t="s">
        <v>9935</v>
      </c>
      <c r="BO687" s="157" t="s">
        <v>9936</v>
      </c>
      <c r="BP687" s="157" t="s">
        <v>9937</v>
      </c>
      <c r="BQ687" s="157" t="s">
        <v>9932</v>
      </c>
      <c r="BV687" s="160">
        <v>1</v>
      </c>
    </row>
    <row r="688" spans="53:74" x14ac:dyDescent="0.25">
      <c r="BA688" s="163" t="s">
        <v>181</v>
      </c>
      <c r="BB688" s="163" t="s">
        <v>1280</v>
      </c>
      <c r="BC688" s="163" t="s">
        <v>9938</v>
      </c>
      <c r="BD688" s="163" t="s">
        <v>265</v>
      </c>
      <c r="BE688" s="163" t="s">
        <v>266</v>
      </c>
      <c r="BF688" s="163">
        <v>3</v>
      </c>
      <c r="BG688" s="173">
        <v>4</v>
      </c>
      <c r="BH688" s="174">
        <v>0</v>
      </c>
      <c r="BI688" s="164" t="s">
        <v>9938</v>
      </c>
      <c r="BJ688" s="174"/>
      <c r="BK688" s="164" t="s">
        <v>9939</v>
      </c>
      <c r="BL688" s="174"/>
      <c r="BM688" s="157" t="s">
        <v>9938</v>
      </c>
      <c r="BN688" s="166" t="s">
        <v>8776</v>
      </c>
      <c r="BO688" s="157" t="s">
        <v>9579</v>
      </c>
      <c r="BP688" s="157" t="s">
        <v>9940</v>
      </c>
      <c r="BQ688" s="157" t="s">
        <v>9941</v>
      </c>
      <c r="BV688" s="160">
        <v>1</v>
      </c>
    </row>
    <row r="689" spans="53:74" x14ac:dyDescent="0.25">
      <c r="BA689" s="163" t="s">
        <v>181</v>
      </c>
      <c r="BB689" s="163" t="s">
        <v>1281</v>
      </c>
      <c r="BC689" s="163" t="s">
        <v>8780</v>
      </c>
      <c r="BD689" s="163" t="s">
        <v>265</v>
      </c>
      <c r="BE689" s="163" t="s">
        <v>266</v>
      </c>
      <c r="BF689" s="163">
        <v>4</v>
      </c>
      <c r="BG689" s="173">
        <v>4</v>
      </c>
      <c r="BH689" s="174">
        <v>0</v>
      </c>
      <c r="BI689" s="164" t="s">
        <v>8780</v>
      </c>
      <c r="BJ689" s="174"/>
      <c r="BK689" s="164" t="s">
        <v>8781</v>
      </c>
      <c r="BL689" s="174"/>
      <c r="BM689" s="157" t="s">
        <v>8780</v>
      </c>
      <c r="BN689" s="166" t="s">
        <v>8782</v>
      </c>
      <c r="BO689" s="157" t="s">
        <v>8783</v>
      </c>
      <c r="BP689" s="157" t="s">
        <v>8784</v>
      </c>
      <c r="BQ689" s="157" t="s">
        <v>8785</v>
      </c>
      <c r="BV689" s="160">
        <v>1</v>
      </c>
    </row>
    <row r="690" spans="53:74" x14ac:dyDescent="0.25">
      <c r="BA690" s="163" t="s">
        <v>181</v>
      </c>
      <c r="BB690" s="163" t="s">
        <v>1282</v>
      </c>
      <c r="BC690" s="163" t="s">
        <v>8786</v>
      </c>
      <c r="BD690" s="163" t="s">
        <v>265</v>
      </c>
      <c r="BE690" s="163" t="s">
        <v>266</v>
      </c>
      <c r="BF690" s="163">
        <v>5</v>
      </c>
      <c r="BG690" s="173">
        <v>4</v>
      </c>
      <c r="BH690" s="174">
        <v>0</v>
      </c>
      <c r="BI690" s="164" t="s">
        <v>8786</v>
      </c>
      <c r="BJ690" s="174"/>
      <c r="BK690" s="164" t="s">
        <v>8787</v>
      </c>
      <c r="BL690" s="174"/>
      <c r="BM690" s="157" t="s">
        <v>8786</v>
      </c>
      <c r="BN690" s="166" t="s">
        <v>8782</v>
      </c>
      <c r="BO690" s="157" t="s">
        <v>8788</v>
      </c>
      <c r="BP690" s="157" t="s">
        <v>8789</v>
      </c>
      <c r="BQ690" s="157" t="s">
        <v>8790</v>
      </c>
      <c r="BV690" s="160">
        <v>1</v>
      </c>
    </row>
    <row r="691" spans="53:74" x14ac:dyDescent="0.25">
      <c r="BA691" s="163" t="s">
        <v>181</v>
      </c>
      <c r="BB691" s="163" t="s">
        <v>1283</v>
      </c>
      <c r="BC691" s="163" t="s">
        <v>8791</v>
      </c>
      <c r="BD691" s="163" t="s">
        <v>301</v>
      </c>
      <c r="BE691" s="163" t="s">
        <v>266</v>
      </c>
      <c r="BF691" s="163">
        <v>1</v>
      </c>
      <c r="BG691" s="173">
        <v>0</v>
      </c>
      <c r="BH691" s="174">
        <v>4</v>
      </c>
      <c r="BI691" s="164"/>
      <c r="BJ691" s="174" t="s">
        <v>8791</v>
      </c>
      <c r="BK691" s="164"/>
      <c r="BL691" s="174" t="s">
        <v>8792</v>
      </c>
      <c r="BM691" s="157" t="s">
        <v>8791</v>
      </c>
      <c r="BN691" s="166" t="s">
        <v>8793</v>
      </c>
      <c r="BO691" s="157" t="s">
        <v>8794</v>
      </c>
      <c r="BP691" s="157" t="s">
        <v>8796</v>
      </c>
      <c r="BQ691" s="157" t="s">
        <v>8795</v>
      </c>
      <c r="BV691" s="160">
        <v>1</v>
      </c>
    </row>
    <row r="692" spans="53:74" x14ac:dyDescent="0.25">
      <c r="BA692" s="163" t="s">
        <v>181</v>
      </c>
      <c r="BB692" s="163" t="s">
        <v>1284</v>
      </c>
      <c r="BC692" s="163" t="s">
        <v>8966</v>
      </c>
      <c r="BD692" s="163" t="s">
        <v>301</v>
      </c>
      <c r="BE692" s="163" t="s">
        <v>266</v>
      </c>
      <c r="BF692" s="163">
        <v>2</v>
      </c>
      <c r="BG692" s="173">
        <v>0</v>
      </c>
      <c r="BH692" s="174">
        <v>4</v>
      </c>
      <c r="BI692" s="164"/>
      <c r="BJ692" s="174" t="s">
        <v>8966</v>
      </c>
      <c r="BK692" s="164"/>
      <c r="BL692" s="174" t="s">
        <v>9582</v>
      </c>
      <c r="BM692" s="157" t="s">
        <v>8966</v>
      </c>
      <c r="BN692" s="166" t="s">
        <v>8799</v>
      </c>
      <c r="BO692" s="157" t="s">
        <v>8794</v>
      </c>
      <c r="BP692" s="157" t="s">
        <v>9202</v>
      </c>
      <c r="BQ692" s="157" t="s">
        <v>9583</v>
      </c>
      <c r="BV692" s="160">
        <v>1</v>
      </c>
    </row>
    <row r="693" spans="53:74" x14ac:dyDescent="0.25">
      <c r="BA693" s="163" t="s">
        <v>181</v>
      </c>
      <c r="BB693" s="163" t="s">
        <v>1285</v>
      </c>
      <c r="BC693" s="163" t="s">
        <v>9942</v>
      </c>
      <c r="BD693" s="163" t="s">
        <v>301</v>
      </c>
      <c r="BE693" s="163" t="s">
        <v>266</v>
      </c>
      <c r="BF693" s="163">
        <v>3</v>
      </c>
      <c r="BG693" s="173">
        <v>0</v>
      </c>
      <c r="BH693" s="174">
        <v>4</v>
      </c>
      <c r="BI693" s="164"/>
      <c r="BJ693" s="174" t="s">
        <v>9942</v>
      </c>
      <c r="BK693" s="164"/>
      <c r="BL693" s="174" t="s">
        <v>9943</v>
      </c>
      <c r="BM693" s="157" t="s">
        <v>9942</v>
      </c>
      <c r="BN693" s="166" t="s">
        <v>9100</v>
      </c>
      <c r="BO693" s="157" t="s">
        <v>9586</v>
      </c>
      <c r="BP693" s="157" t="s">
        <v>8806</v>
      </c>
      <c r="BQ693" s="157" t="s">
        <v>9944</v>
      </c>
      <c r="BV693" s="160">
        <v>1</v>
      </c>
    </row>
    <row r="694" spans="53:74" x14ac:dyDescent="0.25">
      <c r="BA694" s="163" t="s">
        <v>181</v>
      </c>
      <c r="BB694" s="163" t="s">
        <v>1286</v>
      </c>
      <c r="BC694" s="163" t="s">
        <v>8806</v>
      </c>
      <c r="BD694" s="163" t="s">
        <v>301</v>
      </c>
      <c r="BE694" s="163" t="s">
        <v>266</v>
      </c>
      <c r="BF694" s="163">
        <v>4</v>
      </c>
      <c r="BG694" s="173">
        <v>0</v>
      </c>
      <c r="BH694" s="174">
        <v>4</v>
      </c>
      <c r="BI694" s="164"/>
      <c r="BJ694" s="174" t="s">
        <v>8806</v>
      </c>
      <c r="BK694" s="164"/>
      <c r="BL694" s="174" t="s">
        <v>8807</v>
      </c>
      <c r="BM694" s="157" t="s">
        <v>8806</v>
      </c>
      <c r="BN694" s="166" t="s">
        <v>9945</v>
      </c>
      <c r="BO694" s="157" t="s">
        <v>9897</v>
      </c>
      <c r="BP694" s="157" t="s">
        <v>8802</v>
      </c>
      <c r="BQ694" s="157" t="s">
        <v>8809</v>
      </c>
      <c r="BV694" s="160">
        <v>1</v>
      </c>
    </row>
    <row r="695" spans="53:74" x14ac:dyDescent="0.25">
      <c r="BA695" s="163" t="s">
        <v>181</v>
      </c>
      <c r="BB695" s="163" t="s">
        <v>1287</v>
      </c>
      <c r="BC695" s="163" t="s">
        <v>9898</v>
      </c>
      <c r="BD695" s="163" t="s">
        <v>301</v>
      </c>
      <c r="BE695" s="163" t="s">
        <v>266</v>
      </c>
      <c r="BF695" s="163">
        <v>5</v>
      </c>
      <c r="BG695" s="173">
        <v>0</v>
      </c>
      <c r="BH695" s="174">
        <v>4</v>
      </c>
      <c r="BI695" s="164"/>
      <c r="BJ695" s="174" t="s">
        <v>9898</v>
      </c>
      <c r="BK695" s="164"/>
      <c r="BL695" s="174" t="s">
        <v>9899</v>
      </c>
      <c r="BM695" s="157" t="s">
        <v>9898</v>
      </c>
      <c r="BN695" s="166" t="s">
        <v>8892</v>
      </c>
      <c r="BO695" s="157" t="s">
        <v>8663</v>
      </c>
      <c r="BP695" s="157" t="s">
        <v>9900</v>
      </c>
      <c r="BQ695" s="157" t="s">
        <v>9023</v>
      </c>
      <c r="BV695" s="160">
        <v>1</v>
      </c>
    </row>
    <row r="696" spans="53:74" x14ac:dyDescent="0.25">
      <c r="BA696" s="163" t="s">
        <v>182</v>
      </c>
      <c r="BB696" s="163" t="s">
        <v>1288</v>
      </c>
      <c r="BC696" s="163" t="s">
        <v>9946</v>
      </c>
      <c r="BD696" s="163" t="s">
        <v>265</v>
      </c>
      <c r="BE696" s="163" t="s">
        <v>266</v>
      </c>
      <c r="BF696" s="163">
        <v>1</v>
      </c>
      <c r="BG696" s="173">
        <v>4</v>
      </c>
      <c r="BH696" s="174">
        <v>0</v>
      </c>
      <c r="BI696" s="164" t="s">
        <v>9946</v>
      </c>
      <c r="BJ696" s="174"/>
      <c r="BK696" s="164" t="s">
        <v>9947</v>
      </c>
      <c r="BL696" s="174"/>
      <c r="BM696" s="157" t="s">
        <v>9946</v>
      </c>
      <c r="BN696" s="166" t="s">
        <v>9106</v>
      </c>
      <c r="BO696" s="157" t="s">
        <v>9948</v>
      </c>
      <c r="BP696" s="157" t="s">
        <v>9949</v>
      </c>
      <c r="BQ696" s="157" t="s">
        <v>9950</v>
      </c>
      <c r="BV696" s="160">
        <v>1</v>
      </c>
    </row>
    <row r="697" spans="53:74" x14ac:dyDescent="0.25">
      <c r="BA697" s="163" t="s">
        <v>182</v>
      </c>
      <c r="BB697" s="163" t="s">
        <v>1289</v>
      </c>
      <c r="BC697" s="163" t="s">
        <v>9951</v>
      </c>
      <c r="BD697" s="163" t="s">
        <v>265</v>
      </c>
      <c r="BE697" s="163" t="s">
        <v>266</v>
      </c>
      <c r="BF697" s="163">
        <v>2</v>
      </c>
      <c r="BG697" s="173">
        <v>4</v>
      </c>
      <c r="BH697" s="174">
        <v>0</v>
      </c>
      <c r="BI697" s="164" t="s">
        <v>9951</v>
      </c>
      <c r="BJ697" s="174"/>
      <c r="BK697" s="164" t="s">
        <v>9952</v>
      </c>
      <c r="BL697" s="174"/>
      <c r="BM697" s="157" t="s">
        <v>9951</v>
      </c>
      <c r="BN697" s="166" t="s">
        <v>9953</v>
      </c>
      <c r="BO697" s="157" t="s">
        <v>9399</v>
      </c>
      <c r="BP697" s="157" t="s">
        <v>9950</v>
      </c>
      <c r="BQ697" s="157" t="s">
        <v>9949</v>
      </c>
      <c r="BV697" s="160">
        <v>1</v>
      </c>
    </row>
    <row r="698" spans="53:74" x14ac:dyDescent="0.25">
      <c r="BA698" s="163" t="s">
        <v>182</v>
      </c>
      <c r="BB698" s="163" t="s">
        <v>1290</v>
      </c>
      <c r="BC698" s="163" t="s">
        <v>8821</v>
      </c>
      <c r="BD698" s="163" t="s">
        <v>265</v>
      </c>
      <c r="BE698" s="163" t="s">
        <v>266</v>
      </c>
      <c r="BF698" s="163">
        <v>3</v>
      </c>
      <c r="BG698" s="173">
        <v>4</v>
      </c>
      <c r="BH698" s="174">
        <v>0</v>
      </c>
      <c r="BI698" s="164" t="s">
        <v>8821</v>
      </c>
      <c r="BJ698" s="174"/>
      <c r="BK698" s="164" t="s">
        <v>8822</v>
      </c>
      <c r="BL698" s="174"/>
      <c r="BM698" s="157" t="s">
        <v>8821</v>
      </c>
      <c r="BN698" s="166" t="s">
        <v>9217</v>
      </c>
      <c r="BO698" s="157" t="s">
        <v>9116</v>
      </c>
      <c r="BP698" s="157" t="s">
        <v>8984</v>
      </c>
      <c r="BQ698" s="157" t="s">
        <v>8829</v>
      </c>
      <c r="BV698" s="160">
        <v>1</v>
      </c>
    </row>
    <row r="699" spans="53:74" x14ac:dyDescent="0.25">
      <c r="BA699" s="163" t="s">
        <v>182</v>
      </c>
      <c r="BB699" s="163" t="s">
        <v>1291</v>
      </c>
      <c r="BC699" s="163" t="s">
        <v>8821</v>
      </c>
      <c r="BD699" s="163" t="s">
        <v>265</v>
      </c>
      <c r="BE699" s="163" t="s">
        <v>266</v>
      </c>
      <c r="BF699" s="163">
        <v>4</v>
      </c>
      <c r="BG699" s="173">
        <v>4</v>
      </c>
      <c r="BH699" s="174">
        <v>0</v>
      </c>
      <c r="BI699" s="164" t="s">
        <v>8821</v>
      </c>
      <c r="BJ699" s="174"/>
      <c r="BK699" s="164" t="s">
        <v>8822</v>
      </c>
      <c r="BL699" s="174"/>
      <c r="BM699" s="157" t="s">
        <v>8821</v>
      </c>
      <c r="BN699" s="166" t="s">
        <v>8826</v>
      </c>
      <c r="BO699" s="157" t="s">
        <v>8985</v>
      </c>
      <c r="BP699" s="157" t="s">
        <v>8986</v>
      </c>
      <c r="BQ699" s="157" t="s">
        <v>8987</v>
      </c>
      <c r="BV699" s="160">
        <v>1</v>
      </c>
    </row>
    <row r="700" spans="53:74" x14ac:dyDescent="0.25">
      <c r="BA700" s="163" t="s">
        <v>182</v>
      </c>
      <c r="BB700" s="163" t="s">
        <v>1292</v>
      </c>
      <c r="BC700" s="163" t="s">
        <v>8830</v>
      </c>
      <c r="BD700" s="163" t="s">
        <v>265</v>
      </c>
      <c r="BE700" s="163" t="s">
        <v>266</v>
      </c>
      <c r="BF700" s="163">
        <v>5</v>
      </c>
      <c r="BG700" s="173">
        <v>4</v>
      </c>
      <c r="BH700" s="174">
        <v>0</v>
      </c>
      <c r="BI700" s="164" t="s">
        <v>8830</v>
      </c>
      <c r="BJ700" s="174"/>
      <c r="BK700" s="164" t="s">
        <v>8831</v>
      </c>
      <c r="BL700" s="174"/>
      <c r="BM700" s="157" t="s">
        <v>8830</v>
      </c>
      <c r="BN700" s="166" t="s">
        <v>8832</v>
      </c>
      <c r="BO700" s="157" t="s">
        <v>8833</v>
      </c>
      <c r="BP700" s="157" t="s">
        <v>8834</v>
      </c>
      <c r="BQ700" s="157" t="s">
        <v>8835</v>
      </c>
      <c r="BV700" s="160">
        <v>1</v>
      </c>
    </row>
    <row r="701" spans="53:74" x14ac:dyDescent="0.25">
      <c r="BA701" s="163" t="s">
        <v>182</v>
      </c>
      <c r="BB701" s="163" t="s">
        <v>1293</v>
      </c>
      <c r="BC701" s="163" t="s">
        <v>8836</v>
      </c>
      <c r="BD701" s="163" t="s">
        <v>301</v>
      </c>
      <c r="BE701" s="163" t="s">
        <v>266</v>
      </c>
      <c r="BF701" s="163">
        <v>1</v>
      </c>
      <c r="BG701" s="173">
        <v>0</v>
      </c>
      <c r="BH701" s="174">
        <v>4</v>
      </c>
      <c r="BI701" s="164"/>
      <c r="BJ701" s="174" t="s">
        <v>8836</v>
      </c>
      <c r="BK701" s="164"/>
      <c r="BL701" s="174" t="s">
        <v>8837</v>
      </c>
      <c r="BM701" s="157" t="s">
        <v>8836</v>
      </c>
      <c r="BN701" s="166" t="s">
        <v>8838</v>
      </c>
      <c r="BO701" s="157" t="s">
        <v>8839</v>
      </c>
      <c r="BP701" s="157" t="s">
        <v>8840</v>
      </c>
      <c r="BQ701" s="157" t="s">
        <v>8841</v>
      </c>
      <c r="BV701" s="160">
        <v>1</v>
      </c>
    </row>
    <row r="702" spans="53:74" x14ac:dyDescent="0.25">
      <c r="BA702" s="163" t="s">
        <v>182</v>
      </c>
      <c r="BB702" s="163" t="s">
        <v>1294</v>
      </c>
      <c r="BC702" s="163" t="s">
        <v>8842</v>
      </c>
      <c r="BD702" s="163" t="s">
        <v>301</v>
      </c>
      <c r="BE702" s="163" t="s">
        <v>266</v>
      </c>
      <c r="BF702" s="163">
        <v>2</v>
      </c>
      <c r="BG702" s="173">
        <v>0</v>
      </c>
      <c r="BH702" s="174">
        <v>4</v>
      </c>
      <c r="BI702" s="164"/>
      <c r="BJ702" s="174" t="s">
        <v>8842</v>
      </c>
      <c r="BK702" s="164"/>
      <c r="BL702" s="174" t="s">
        <v>8843</v>
      </c>
      <c r="BM702" s="157" t="s">
        <v>8842</v>
      </c>
      <c r="BN702" s="166" t="s">
        <v>8844</v>
      </c>
      <c r="BO702" s="157" t="s">
        <v>8845</v>
      </c>
      <c r="BP702" s="157" t="s">
        <v>8846</v>
      </c>
      <c r="BQ702" s="157" t="s">
        <v>9403</v>
      </c>
      <c r="BV702" s="160">
        <v>1</v>
      </c>
    </row>
    <row r="703" spans="53:74" x14ac:dyDescent="0.25">
      <c r="BA703" s="163" t="s">
        <v>182</v>
      </c>
      <c r="BB703" s="163" t="s">
        <v>1295</v>
      </c>
      <c r="BC703" s="163" t="s">
        <v>9601</v>
      </c>
      <c r="BD703" s="163" t="s">
        <v>301</v>
      </c>
      <c r="BE703" s="163" t="s">
        <v>266</v>
      </c>
      <c r="BF703" s="163">
        <v>3</v>
      </c>
      <c r="BG703" s="173">
        <v>0</v>
      </c>
      <c r="BH703" s="174">
        <v>4</v>
      </c>
      <c r="BI703" s="164"/>
      <c r="BJ703" s="174" t="s">
        <v>9601</v>
      </c>
      <c r="BK703" s="164"/>
      <c r="BL703" s="174" t="s">
        <v>9602</v>
      </c>
      <c r="BM703" s="157" t="s">
        <v>9601</v>
      </c>
      <c r="BN703" s="166" t="s">
        <v>9603</v>
      </c>
      <c r="BO703" s="157" t="s">
        <v>9604</v>
      </c>
      <c r="BP703" s="157" t="s">
        <v>8848</v>
      </c>
      <c r="BQ703" s="157" t="s">
        <v>9120</v>
      </c>
      <c r="BV703" s="160">
        <v>1</v>
      </c>
    </row>
    <row r="704" spans="53:74" x14ac:dyDescent="0.25">
      <c r="BA704" s="163" t="s">
        <v>182</v>
      </c>
      <c r="BB704" s="163" t="s">
        <v>1296</v>
      </c>
      <c r="BC704" s="163" t="s">
        <v>8852</v>
      </c>
      <c r="BD704" s="163" t="s">
        <v>301</v>
      </c>
      <c r="BE704" s="163" t="s">
        <v>266</v>
      </c>
      <c r="BF704" s="163">
        <v>4</v>
      </c>
      <c r="BG704" s="173">
        <v>0</v>
      </c>
      <c r="BH704" s="174">
        <v>4</v>
      </c>
      <c r="BI704" s="164"/>
      <c r="BJ704" s="174" t="s">
        <v>8852</v>
      </c>
      <c r="BK704" s="164"/>
      <c r="BL704" s="174" t="s">
        <v>8853</v>
      </c>
      <c r="BM704" s="157" t="s">
        <v>8852</v>
      </c>
      <c r="BN704" s="166" t="s">
        <v>9954</v>
      </c>
      <c r="BO704" s="157" t="s">
        <v>8892</v>
      </c>
      <c r="BP704" s="157" t="s">
        <v>8716</v>
      </c>
      <c r="BQ704" s="157" t="s">
        <v>9955</v>
      </c>
      <c r="BV704" s="160">
        <v>1</v>
      </c>
    </row>
    <row r="705" spans="53:74" x14ac:dyDescent="0.25">
      <c r="BA705" s="163" t="s">
        <v>182</v>
      </c>
      <c r="BB705" s="163" t="s">
        <v>1297</v>
      </c>
      <c r="BC705" s="163" t="s">
        <v>9898</v>
      </c>
      <c r="BD705" s="163" t="s">
        <v>301</v>
      </c>
      <c r="BE705" s="163" t="s">
        <v>266</v>
      </c>
      <c r="BF705" s="163">
        <v>5</v>
      </c>
      <c r="BG705" s="173">
        <v>0</v>
      </c>
      <c r="BH705" s="174">
        <v>4</v>
      </c>
      <c r="BI705" s="164"/>
      <c r="BJ705" s="174" t="s">
        <v>9898</v>
      </c>
      <c r="BK705" s="164"/>
      <c r="BL705" s="174" t="s">
        <v>9899</v>
      </c>
      <c r="BM705" s="157" t="s">
        <v>9898</v>
      </c>
      <c r="BN705" s="166" t="s">
        <v>8892</v>
      </c>
      <c r="BO705" s="157" t="s">
        <v>8663</v>
      </c>
      <c r="BP705" s="157" t="s">
        <v>9900</v>
      </c>
      <c r="BQ705" s="157" t="s">
        <v>9023</v>
      </c>
      <c r="BV705" s="160">
        <v>1</v>
      </c>
    </row>
    <row r="706" spans="53:74" x14ac:dyDescent="0.25">
      <c r="BA706" s="163" t="s">
        <v>183</v>
      </c>
      <c r="BB706" s="163" t="s">
        <v>1298</v>
      </c>
      <c r="BC706" s="163" t="s">
        <v>9956</v>
      </c>
      <c r="BD706" s="163" t="s">
        <v>265</v>
      </c>
      <c r="BE706" s="163" t="s">
        <v>266</v>
      </c>
      <c r="BF706" s="163">
        <v>1</v>
      </c>
      <c r="BG706" s="173">
        <v>4</v>
      </c>
      <c r="BH706" s="174">
        <v>0</v>
      </c>
      <c r="BI706" s="164" t="s">
        <v>9956</v>
      </c>
      <c r="BJ706" s="174"/>
      <c r="BK706" s="164" t="s">
        <v>9957</v>
      </c>
      <c r="BL706" s="174"/>
      <c r="BM706" s="157" t="s">
        <v>9956</v>
      </c>
      <c r="BN706" s="166" t="s">
        <v>8619</v>
      </c>
      <c r="BO706" s="157" t="s">
        <v>2041</v>
      </c>
      <c r="BP706" s="157" t="s">
        <v>9958</v>
      </c>
      <c r="BQ706" s="157" t="s">
        <v>9959</v>
      </c>
      <c r="BV706" s="160">
        <v>1</v>
      </c>
    </row>
    <row r="707" spans="53:74" x14ac:dyDescent="0.25">
      <c r="BA707" s="163" t="s">
        <v>183</v>
      </c>
      <c r="BB707" s="163" t="s">
        <v>1305</v>
      </c>
      <c r="BC707" s="163" t="s">
        <v>9960</v>
      </c>
      <c r="BD707" s="163" t="s">
        <v>265</v>
      </c>
      <c r="BE707" s="163" t="s">
        <v>266</v>
      </c>
      <c r="BF707" s="163">
        <v>2</v>
      </c>
      <c r="BG707" s="173">
        <v>4</v>
      </c>
      <c r="BH707" s="174">
        <v>0</v>
      </c>
      <c r="BI707" s="164" t="s">
        <v>9960</v>
      </c>
      <c r="BJ707" s="174"/>
      <c r="BK707" s="164" t="s">
        <v>9961</v>
      </c>
      <c r="BL707" s="174"/>
      <c r="BM707" s="157" t="s">
        <v>9960</v>
      </c>
      <c r="BN707" s="166" t="s">
        <v>9962</v>
      </c>
      <c r="BO707" s="157" t="s">
        <v>9963</v>
      </c>
      <c r="BP707" s="157" t="s">
        <v>9964</v>
      </c>
      <c r="BQ707" s="157" t="s">
        <v>9880</v>
      </c>
      <c r="BV707" s="160">
        <v>1</v>
      </c>
    </row>
    <row r="708" spans="53:74" x14ac:dyDescent="0.25">
      <c r="BA708" s="163" t="s">
        <v>183</v>
      </c>
      <c r="BB708" s="163" t="s">
        <v>1309</v>
      </c>
      <c r="BC708" s="163" t="s">
        <v>8628</v>
      </c>
      <c r="BD708" s="163" t="s">
        <v>265</v>
      </c>
      <c r="BE708" s="163" t="s">
        <v>266</v>
      </c>
      <c r="BF708" s="163">
        <v>3</v>
      </c>
      <c r="BG708" s="173">
        <v>4</v>
      </c>
      <c r="BH708" s="174">
        <v>0</v>
      </c>
      <c r="BI708" s="164" t="s">
        <v>8628</v>
      </c>
      <c r="BJ708" s="174"/>
      <c r="BK708" s="164" t="s">
        <v>9321</v>
      </c>
      <c r="BL708" s="174"/>
      <c r="BM708" s="157" t="s">
        <v>8628</v>
      </c>
      <c r="BN708" s="166" t="s">
        <v>8625</v>
      </c>
      <c r="BO708" s="157" t="s">
        <v>9322</v>
      </c>
      <c r="BP708" s="157" t="s">
        <v>9323</v>
      </c>
      <c r="BQ708" s="157" t="s">
        <v>9324</v>
      </c>
      <c r="BV708" s="160">
        <v>1</v>
      </c>
    </row>
    <row r="709" spans="53:74" x14ac:dyDescent="0.25">
      <c r="BA709" s="163" t="s">
        <v>183</v>
      </c>
      <c r="BB709" s="163" t="s">
        <v>1314</v>
      </c>
      <c r="BC709" s="163" t="s">
        <v>8870</v>
      </c>
      <c r="BD709" s="163" t="s">
        <v>265</v>
      </c>
      <c r="BE709" s="163" t="s">
        <v>266</v>
      </c>
      <c r="BF709" s="163">
        <v>4</v>
      </c>
      <c r="BG709" s="173">
        <v>4</v>
      </c>
      <c r="BH709" s="174">
        <v>0</v>
      </c>
      <c r="BI709" s="164" t="s">
        <v>8870</v>
      </c>
      <c r="BJ709" s="174"/>
      <c r="BK709" s="164" t="s">
        <v>8871</v>
      </c>
      <c r="BL709" s="174"/>
      <c r="BM709" s="157" t="s">
        <v>8870</v>
      </c>
      <c r="BN709" s="166" t="s">
        <v>9235</v>
      </c>
      <c r="BO709" s="157" t="s">
        <v>8632</v>
      </c>
      <c r="BP709" s="157" t="s">
        <v>8629</v>
      </c>
      <c r="BQ709" s="157" t="s">
        <v>9236</v>
      </c>
      <c r="BV709" s="160">
        <v>1</v>
      </c>
    </row>
    <row r="710" spans="53:74" x14ac:dyDescent="0.25">
      <c r="BA710" s="163" t="s">
        <v>183</v>
      </c>
      <c r="BB710" s="163" t="s">
        <v>1318</v>
      </c>
      <c r="BC710" s="163" t="s">
        <v>8638</v>
      </c>
      <c r="BD710" s="163" t="s">
        <v>265</v>
      </c>
      <c r="BE710" s="163" t="s">
        <v>266</v>
      </c>
      <c r="BF710" s="163">
        <v>5</v>
      </c>
      <c r="BG710" s="173">
        <v>4</v>
      </c>
      <c r="BH710" s="174">
        <v>0</v>
      </c>
      <c r="BI710" s="164" t="s">
        <v>8638</v>
      </c>
      <c r="BJ710" s="174"/>
      <c r="BK710" s="164" t="s">
        <v>8875</v>
      </c>
      <c r="BL710" s="174"/>
      <c r="BM710" s="157" t="s">
        <v>8638</v>
      </c>
      <c r="BN710" s="166" t="s">
        <v>8876</v>
      </c>
      <c r="BO710" s="157" t="s">
        <v>2069</v>
      </c>
      <c r="BP710" s="157" t="s">
        <v>8877</v>
      </c>
      <c r="BQ710" s="157" t="s">
        <v>8878</v>
      </c>
      <c r="BV710" s="160">
        <v>1</v>
      </c>
    </row>
    <row r="711" spans="53:74" x14ac:dyDescent="0.25">
      <c r="BA711" s="163" t="s">
        <v>183</v>
      </c>
      <c r="BB711" s="163" t="s">
        <v>1324</v>
      </c>
      <c r="BC711" s="163" t="s">
        <v>9965</v>
      </c>
      <c r="BD711" s="163" t="s">
        <v>301</v>
      </c>
      <c r="BE711" s="163" t="s">
        <v>266</v>
      </c>
      <c r="BF711" s="163">
        <v>1</v>
      </c>
      <c r="BG711" s="173">
        <v>0</v>
      </c>
      <c r="BH711" s="174">
        <v>4</v>
      </c>
      <c r="BI711" s="164"/>
      <c r="BJ711" s="174" t="s">
        <v>9965</v>
      </c>
      <c r="BK711" s="164"/>
      <c r="BL711" s="174" t="s">
        <v>9966</v>
      </c>
      <c r="BM711" s="157" t="s">
        <v>9965</v>
      </c>
      <c r="BN711" s="166" t="s">
        <v>9967</v>
      </c>
      <c r="BO711" s="157" t="s">
        <v>8642</v>
      </c>
      <c r="BP711" s="157" t="s">
        <v>9968</v>
      </c>
      <c r="BV711" s="160">
        <v>1</v>
      </c>
    </row>
    <row r="712" spans="53:74" x14ac:dyDescent="0.25">
      <c r="BA712" s="163" t="s">
        <v>183</v>
      </c>
      <c r="BB712" s="163" t="s">
        <v>1328</v>
      </c>
      <c r="BC712" s="163" t="s">
        <v>8647</v>
      </c>
      <c r="BD712" s="163" t="s">
        <v>301</v>
      </c>
      <c r="BE712" s="163" t="s">
        <v>266</v>
      </c>
      <c r="BF712" s="163">
        <v>2</v>
      </c>
      <c r="BG712" s="173">
        <v>0</v>
      </c>
      <c r="BH712" s="174">
        <v>4</v>
      </c>
      <c r="BI712" s="164"/>
      <c r="BJ712" s="174" t="s">
        <v>8647</v>
      </c>
      <c r="BK712" s="164"/>
      <c r="BL712" s="174" t="s">
        <v>9141</v>
      </c>
      <c r="BM712" s="157" t="s">
        <v>8647</v>
      </c>
      <c r="BN712" s="166" t="s">
        <v>9142</v>
      </c>
      <c r="BO712" s="157" t="s">
        <v>9969</v>
      </c>
      <c r="BP712" s="157" t="s">
        <v>9143</v>
      </c>
      <c r="BQ712" s="157" t="s">
        <v>9970</v>
      </c>
      <c r="BV712" s="160">
        <v>1</v>
      </c>
    </row>
    <row r="713" spans="53:74" x14ac:dyDescent="0.25">
      <c r="BA713" s="163" t="s">
        <v>183</v>
      </c>
      <c r="BB713" s="163" t="s">
        <v>1333</v>
      </c>
      <c r="BC713" s="163" t="s">
        <v>8649</v>
      </c>
      <c r="BD713" s="163" t="s">
        <v>301</v>
      </c>
      <c r="BE713" s="163" t="s">
        <v>266</v>
      </c>
      <c r="BF713" s="163">
        <v>3</v>
      </c>
      <c r="BG713" s="173">
        <v>0</v>
      </c>
      <c r="BH713" s="174">
        <v>4</v>
      </c>
      <c r="BI713" s="164"/>
      <c r="BJ713" s="174" t="s">
        <v>8649</v>
      </c>
      <c r="BK713" s="164"/>
      <c r="BL713" s="174" t="s">
        <v>8650</v>
      </c>
      <c r="BM713" s="157" t="s">
        <v>8649</v>
      </c>
      <c r="BN713" s="166" t="s">
        <v>8887</v>
      </c>
      <c r="BO713" s="157" t="s">
        <v>8888</v>
      </c>
      <c r="BP713" s="157" t="s">
        <v>8889</v>
      </c>
      <c r="BQ713" s="157" t="s">
        <v>8890</v>
      </c>
      <c r="BV713" s="160">
        <v>1</v>
      </c>
    </row>
    <row r="714" spans="53:74" x14ac:dyDescent="0.25">
      <c r="BA714" s="163" t="s">
        <v>183</v>
      </c>
      <c r="BB714" s="163" t="s">
        <v>1335</v>
      </c>
      <c r="BC714" s="163" t="s">
        <v>8655</v>
      </c>
      <c r="BD714" s="163" t="s">
        <v>301</v>
      </c>
      <c r="BE714" s="163" t="s">
        <v>266</v>
      </c>
      <c r="BF714" s="163">
        <v>4</v>
      </c>
      <c r="BG714" s="173">
        <v>0</v>
      </c>
      <c r="BH714" s="174">
        <v>4</v>
      </c>
      <c r="BI714" s="164"/>
      <c r="BJ714" s="174" t="s">
        <v>8655</v>
      </c>
      <c r="BK714" s="164"/>
      <c r="BL714" s="174" t="s">
        <v>8656</v>
      </c>
      <c r="BM714" s="157" t="s">
        <v>8655</v>
      </c>
      <c r="BN714" s="166" t="s">
        <v>8654</v>
      </c>
      <c r="BO714" s="157" t="s">
        <v>9971</v>
      </c>
      <c r="BP714" s="157" t="s">
        <v>9972</v>
      </c>
      <c r="BQ714" s="157" t="s">
        <v>8659</v>
      </c>
      <c r="BV714" s="160">
        <v>1</v>
      </c>
    </row>
    <row r="715" spans="53:74" x14ac:dyDescent="0.25">
      <c r="BA715" s="163" t="s">
        <v>183</v>
      </c>
      <c r="BB715" s="163" t="s">
        <v>1336</v>
      </c>
      <c r="BC715" s="163" t="s">
        <v>9973</v>
      </c>
      <c r="BD715" s="163" t="s">
        <v>301</v>
      </c>
      <c r="BE715" s="163" t="s">
        <v>266</v>
      </c>
      <c r="BF715" s="163">
        <v>5</v>
      </c>
      <c r="BG715" s="173">
        <v>0</v>
      </c>
      <c r="BH715" s="174">
        <v>4</v>
      </c>
      <c r="BI715" s="164"/>
      <c r="BJ715" s="174" t="s">
        <v>9973</v>
      </c>
      <c r="BK715" s="164"/>
      <c r="BL715" s="174" t="s">
        <v>9974</v>
      </c>
      <c r="BM715" s="157" t="s">
        <v>9973</v>
      </c>
      <c r="BN715" s="166" t="s">
        <v>9975</v>
      </c>
      <c r="BO715" s="157" t="s">
        <v>8663</v>
      </c>
      <c r="BP715" s="157" t="s">
        <v>8659</v>
      </c>
      <c r="BQ715" s="157" t="s">
        <v>9023</v>
      </c>
      <c r="BV715" s="160">
        <v>1</v>
      </c>
    </row>
    <row r="716" spans="53:74" x14ac:dyDescent="0.25">
      <c r="BA716" s="163" t="s">
        <v>186</v>
      </c>
      <c r="BB716" s="163" t="s">
        <v>1342</v>
      </c>
      <c r="BC716" s="163" t="s">
        <v>9976</v>
      </c>
      <c r="BD716" s="163" t="s">
        <v>265</v>
      </c>
      <c r="BE716" s="163" t="s">
        <v>266</v>
      </c>
      <c r="BF716" s="163">
        <v>1</v>
      </c>
      <c r="BG716" s="173">
        <v>4</v>
      </c>
      <c r="BH716" s="174">
        <v>0</v>
      </c>
      <c r="BI716" s="164" t="s">
        <v>9976</v>
      </c>
      <c r="BJ716" s="174"/>
      <c r="BK716" s="164" t="s">
        <v>9977</v>
      </c>
      <c r="BL716" s="174"/>
      <c r="BM716" s="157" t="s">
        <v>9976</v>
      </c>
      <c r="BN716" s="166" t="s">
        <v>9978</v>
      </c>
      <c r="BO716" s="157" t="s">
        <v>9640</v>
      </c>
      <c r="BP716" s="157" t="s">
        <v>9979</v>
      </c>
      <c r="BQ716" s="157" t="s">
        <v>9980</v>
      </c>
      <c r="BV716" s="160">
        <v>1</v>
      </c>
    </row>
    <row r="717" spans="53:74" x14ac:dyDescent="0.25">
      <c r="BA717" s="163" t="s">
        <v>186</v>
      </c>
      <c r="BB717" s="163" t="s">
        <v>1343</v>
      </c>
      <c r="BC717" s="163" t="s">
        <v>9979</v>
      </c>
      <c r="BD717" s="163" t="s">
        <v>265</v>
      </c>
      <c r="BE717" s="163" t="s">
        <v>266</v>
      </c>
      <c r="BF717" s="163">
        <v>2</v>
      </c>
      <c r="BG717" s="173">
        <v>4</v>
      </c>
      <c r="BH717" s="174">
        <v>0</v>
      </c>
      <c r="BI717" s="164" t="s">
        <v>9979</v>
      </c>
      <c r="BJ717" s="174"/>
      <c r="BK717" s="164" t="s">
        <v>9981</v>
      </c>
      <c r="BL717" s="174"/>
      <c r="BM717" s="157" t="s">
        <v>9979</v>
      </c>
      <c r="BN717" s="166" t="s">
        <v>9540</v>
      </c>
      <c r="BO717" s="157" t="s">
        <v>8675</v>
      </c>
      <c r="BP717" s="157" t="s">
        <v>9982</v>
      </c>
      <c r="BQ717" s="157" t="s">
        <v>9980</v>
      </c>
      <c r="BV717" s="160">
        <v>1</v>
      </c>
    </row>
    <row r="718" spans="53:74" x14ac:dyDescent="0.25">
      <c r="BA718" s="163" t="s">
        <v>186</v>
      </c>
      <c r="BB718" s="163" t="s">
        <v>1344</v>
      </c>
      <c r="BC718" s="163" t="s">
        <v>8678</v>
      </c>
      <c r="BD718" s="163" t="s">
        <v>265</v>
      </c>
      <c r="BE718" s="163" t="s">
        <v>266</v>
      </c>
      <c r="BF718" s="163">
        <v>3</v>
      </c>
      <c r="BG718" s="173">
        <v>4</v>
      </c>
      <c r="BH718" s="174">
        <v>0</v>
      </c>
      <c r="BI718" s="164" t="s">
        <v>8678</v>
      </c>
      <c r="BJ718" s="174"/>
      <c r="BK718" s="164" t="s">
        <v>8679</v>
      </c>
      <c r="BL718" s="174"/>
      <c r="BM718" s="157" t="s">
        <v>8678</v>
      </c>
      <c r="BN718" s="166" t="s">
        <v>8680</v>
      </c>
      <c r="BO718" s="157" t="s">
        <v>8681</v>
      </c>
      <c r="BP718" s="157" t="s">
        <v>8682</v>
      </c>
      <c r="BQ718" s="157" t="s">
        <v>9646</v>
      </c>
      <c r="BV718" s="160">
        <v>1</v>
      </c>
    </row>
    <row r="719" spans="53:74" x14ac:dyDescent="0.25">
      <c r="BA719" s="163" t="s">
        <v>186</v>
      </c>
      <c r="BB719" s="163" t="s">
        <v>1345</v>
      </c>
      <c r="BC719" s="163" t="s">
        <v>8695</v>
      </c>
      <c r="BD719" s="163" t="s">
        <v>265</v>
      </c>
      <c r="BE719" s="163" t="s">
        <v>266</v>
      </c>
      <c r="BF719" s="163">
        <v>4</v>
      </c>
      <c r="BG719" s="173">
        <v>4</v>
      </c>
      <c r="BH719" s="174">
        <v>0</v>
      </c>
      <c r="BI719" s="164" t="s">
        <v>8695</v>
      </c>
      <c r="BJ719" s="174"/>
      <c r="BK719" s="164" t="s">
        <v>9159</v>
      </c>
      <c r="BL719" s="174"/>
      <c r="BM719" s="157" t="s">
        <v>8695</v>
      </c>
      <c r="BN719" s="166" t="s">
        <v>9160</v>
      </c>
      <c r="BO719" s="157" t="s">
        <v>9161</v>
      </c>
      <c r="BP719" s="157" t="s">
        <v>9162</v>
      </c>
      <c r="BQ719" s="157" t="s">
        <v>9163</v>
      </c>
      <c r="BV719" s="160">
        <v>1</v>
      </c>
    </row>
    <row r="720" spans="53:74" x14ac:dyDescent="0.25">
      <c r="BA720" s="163" t="s">
        <v>186</v>
      </c>
      <c r="BB720" s="163" t="s">
        <v>1346</v>
      </c>
      <c r="BC720" s="163" t="s">
        <v>8690</v>
      </c>
      <c r="BD720" s="163" t="s">
        <v>265</v>
      </c>
      <c r="BE720" s="163" t="s">
        <v>266</v>
      </c>
      <c r="BF720" s="163">
        <v>5</v>
      </c>
      <c r="BG720" s="173">
        <v>4</v>
      </c>
      <c r="BH720" s="174">
        <v>0</v>
      </c>
      <c r="BI720" s="164" t="s">
        <v>8690</v>
      </c>
      <c r="BJ720" s="174"/>
      <c r="BK720" s="164" t="s">
        <v>8691</v>
      </c>
      <c r="BL720" s="174"/>
      <c r="BM720" s="157" t="s">
        <v>8690</v>
      </c>
      <c r="BN720" s="166" t="s">
        <v>8692</v>
      </c>
      <c r="BO720" s="157" t="s">
        <v>8693</v>
      </c>
      <c r="BP720" s="157" t="s">
        <v>8694</v>
      </c>
      <c r="BQ720" s="157" t="s">
        <v>8695</v>
      </c>
      <c r="BV720" s="160">
        <v>1</v>
      </c>
    </row>
    <row r="721" spans="53:74" x14ac:dyDescent="0.25">
      <c r="BA721" s="163" t="s">
        <v>186</v>
      </c>
      <c r="BB721" s="163" t="s">
        <v>1347</v>
      </c>
      <c r="BC721" s="163" t="s">
        <v>9983</v>
      </c>
      <c r="BD721" s="163" t="s">
        <v>301</v>
      </c>
      <c r="BE721" s="163" t="s">
        <v>266</v>
      </c>
      <c r="BF721" s="163">
        <v>1</v>
      </c>
      <c r="BG721" s="173">
        <v>0</v>
      </c>
      <c r="BH721" s="174">
        <v>4</v>
      </c>
      <c r="BI721" s="164"/>
      <c r="BJ721" s="174" t="s">
        <v>9983</v>
      </c>
      <c r="BK721" s="164"/>
      <c r="BL721" s="174" t="s">
        <v>9984</v>
      </c>
      <c r="BM721" s="157" t="s">
        <v>9983</v>
      </c>
      <c r="BN721" s="166" t="s">
        <v>9649</v>
      </c>
      <c r="BO721" s="157" t="s">
        <v>2041</v>
      </c>
      <c r="BP721" s="157" t="s">
        <v>9985</v>
      </c>
      <c r="BQ721" s="157" t="s">
        <v>9986</v>
      </c>
      <c r="BV721" s="160">
        <v>1</v>
      </c>
    </row>
    <row r="722" spans="53:74" x14ac:dyDescent="0.25">
      <c r="BA722" s="163" t="s">
        <v>186</v>
      </c>
      <c r="BB722" s="163" t="s">
        <v>1348</v>
      </c>
      <c r="BC722" s="163" t="s">
        <v>9987</v>
      </c>
      <c r="BD722" s="163" t="s">
        <v>301</v>
      </c>
      <c r="BE722" s="163" t="s">
        <v>266</v>
      </c>
      <c r="BF722" s="163">
        <v>2</v>
      </c>
      <c r="BG722" s="173">
        <v>0</v>
      </c>
      <c r="BH722" s="174">
        <v>4</v>
      </c>
      <c r="BI722" s="164"/>
      <c r="BJ722" s="174" t="s">
        <v>9987</v>
      </c>
      <c r="BK722" s="164"/>
      <c r="BL722" s="174" t="s">
        <v>9988</v>
      </c>
      <c r="BM722" s="157" t="s">
        <v>9987</v>
      </c>
      <c r="BN722" s="166" t="s">
        <v>8908</v>
      </c>
      <c r="BO722" s="157" t="s">
        <v>8922</v>
      </c>
      <c r="BP722" s="157" t="s">
        <v>8923</v>
      </c>
      <c r="BQ722" s="157" t="s">
        <v>9050</v>
      </c>
      <c r="BV722" s="160">
        <v>1</v>
      </c>
    </row>
    <row r="723" spans="53:74" x14ac:dyDescent="0.25">
      <c r="BA723" s="163" t="s">
        <v>186</v>
      </c>
      <c r="BB723" s="163" t="s">
        <v>1349</v>
      </c>
      <c r="BC723" s="163" t="s">
        <v>9263</v>
      </c>
      <c r="BD723" s="163" t="s">
        <v>301</v>
      </c>
      <c r="BE723" s="163" t="s">
        <v>266</v>
      </c>
      <c r="BF723" s="163">
        <v>3</v>
      </c>
      <c r="BG723" s="173">
        <v>0</v>
      </c>
      <c r="BH723" s="174">
        <v>4</v>
      </c>
      <c r="BI723" s="164"/>
      <c r="BJ723" s="174" t="s">
        <v>9263</v>
      </c>
      <c r="BK723" s="164"/>
      <c r="BL723" s="174" t="s">
        <v>9264</v>
      </c>
      <c r="BM723" s="157" t="s">
        <v>9263</v>
      </c>
      <c r="BN723" s="166" t="s">
        <v>9265</v>
      </c>
      <c r="BO723" s="157" t="s">
        <v>9266</v>
      </c>
      <c r="BP723" s="157" t="s">
        <v>8712</v>
      </c>
      <c r="BQ723" s="157" t="s">
        <v>8711</v>
      </c>
      <c r="BV723" s="160">
        <v>1</v>
      </c>
    </row>
    <row r="724" spans="53:74" x14ac:dyDescent="0.25">
      <c r="BA724" s="163" t="s">
        <v>186</v>
      </c>
      <c r="BB724" s="163" t="s">
        <v>1350</v>
      </c>
      <c r="BC724" s="163" t="s">
        <v>9989</v>
      </c>
      <c r="BD724" s="163" t="s">
        <v>301</v>
      </c>
      <c r="BE724" s="163" t="s">
        <v>266</v>
      </c>
      <c r="BF724" s="163">
        <v>4</v>
      </c>
      <c r="BG724" s="173">
        <v>0</v>
      </c>
      <c r="BH724" s="174">
        <v>4</v>
      </c>
      <c r="BI724" s="164"/>
      <c r="BJ724" s="174" t="s">
        <v>9989</v>
      </c>
      <c r="BK724" s="164"/>
      <c r="BL724" s="174" t="s">
        <v>9990</v>
      </c>
      <c r="BM724" s="157" t="s">
        <v>9989</v>
      </c>
      <c r="BN724" s="166" t="s">
        <v>8715</v>
      </c>
      <c r="BO724" s="157" t="s">
        <v>8716</v>
      </c>
      <c r="BP724" s="157" t="s">
        <v>8659</v>
      </c>
      <c r="BQ724" s="157" t="s">
        <v>9991</v>
      </c>
      <c r="BV724" s="160">
        <v>1</v>
      </c>
    </row>
    <row r="725" spans="53:74" x14ac:dyDescent="0.25">
      <c r="BA725" s="163" t="s">
        <v>186</v>
      </c>
      <c r="BB725" s="163" t="s">
        <v>1351</v>
      </c>
      <c r="BC725" s="163" t="s">
        <v>9973</v>
      </c>
      <c r="BD725" s="163" t="s">
        <v>301</v>
      </c>
      <c r="BE725" s="163" t="s">
        <v>266</v>
      </c>
      <c r="BF725" s="163">
        <v>5</v>
      </c>
      <c r="BG725" s="173">
        <v>0</v>
      </c>
      <c r="BH725" s="174">
        <v>4</v>
      </c>
      <c r="BI725" s="164"/>
      <c r="BJ725" s="174" t="s">
        <v>9973</v>
      </c>
      <c r="BK725" s="164"/>
      <c r="BL725" s="174" t="s">
        <v>9974</v>
      </c>
      <c r="BM725" s="157" t="s">
        <v>9973</v>
      </c>
      <c r="BN725" s="166" t="s">
        <v>9975</v>
      </c>
      <c r="BO725" s="157" t="s">
        <v>8663</v>
      </c>
      <c r="BP725" s="157" t="s">
        <v>8659</v>
      </c>
      <c r="BQ725" s="157" t="s">
        <v>9023</v>
      </c>
      <c r="BV725" s="160">
        <v>1</v>
      </c>
    </row>
    <row r="726" spans="53:74" x14ac:dyDescent="0.25">
      <c r="BA726" s="163" t="s">
        <v>187</v>
      </c>
      <c r="BB726" s="163" t="s">
        <v>1352</v>
      </c>
      <c r="BC726" s="163" t="s">
        <v>9992</v>
      </c>
      <c r="BD726" s="163" t="s">
        <v>265</v>
      </c>
      <c r="BE726" s="163" t="s">
        <v>266</v>
      </c>
      <c r="BF726" s="163">
        <v>1</v>
      </c>
      <c r="BG726" s="173">
        <v>4</v>
      </c>
      <c r="BH726" s="174">
        <v>0</v>
      </c>
      <c r="BI726" s="164" t="s">
        <v>9992</v>
      </c>
      <c r="BJ726" s="174"/>
      <c r="BK726" s="164" t="s">
        <v>9993</v>
      </c>
      <c r="BL726" s="174"/>
      <c r="BM726" s="157" t="s">
        <v>9992</v>
      </c>
      <c r="BN726" s="166" t="s">
        <v>9994</v>
      </c>
      <c r="BO726" s="157" t="s">
        <v>9995</v>
      </c>
      <c r="BP726" s="157" t="s">
        <v>9996</v>
      </c>
      <c r="BQ726" s="157" t="s">
        <v>9997</v>
      </c>
      <c r="BV726" s="160">
        <v>1</v>
      </c>
    </row>
    <row r="727" spans="53:74" x14ac:dyDescent="0.25">
      <c r="BA727" s="163" t="s">
        <v>187</v>
      </c>
      <c r="BB727" s="163" t="s">
        <v>1353</v>
      </c>
      <c r="BC727" s="163" t="s">
        <v>9998</v>
      </c>
      <c r="BD727" s="163" t="s">
        <v>265</v>
      </c>
      <c r="BE727" s="163" t="s">
        <v>266</v>
      </c>
      <c r="BF727" s="163">
        <v>2</v>
      </c>
      <c r="BG727" s="173">
        <v>4</v>
      </c>
      <c r="BH727" s="174">
        <v>0</v>
      </c>
      <c r="BI727" s="164" t="s">
        <v>9998</v>
      </c>
      <c r="BJ727" s="174"/>
      <c r="BK727" s="164" t="s">
        <v>9999</v>
      </c>
      <c r="BL727" s="174"/>
      <c r="BM727" s="157" t="s">
        <v>9998</v>
      </c>
      <c r="BN727" s="166" t="s">
        <v>10000</v>
      </c>
      <c r="BO727" s="157" t="s">
        <v>10001</v>
      </c>
      <c r="BP727" s="157" t="s">
        <v>9997</v>
      </c>
      <c r="BQ727" s="157" t="s">
        <v>10002</v>
      </c>
      <c r="BV727" s="160">
        <v>1</v>
      </c>
    </row>
    <row r="728" spans="53:74" x14ac:dyDescent="0.25">
      <c r="BA728" s="163" t="s">
        <v>187</v>
      </c>
      <c r="BB728" s="163" t="s">
        <v>1354</v>
      </c>
      <c r="BC728" s="163" t="s">
        <v>8733</v>
      </c>
      <c r="BD728" s="163" t="s">
        <v>265</v>
      </c>
      <c r="BE728" s="163" t="s">
        <v>266</v>
      </c>
      <c r="BF728" s="163">
        <v>3</v>
      </c>
      <c r="BG728" s="173">
        <v>4</v>
      </c>
      <c r="BH728" s="174">
        <v>0</v>
      </c>
      <c r="BI728" s="164" t="s">
        <v>8733</v>
      </c>
      <c r="BJ728" s="174"/>
      <c r="BK728" s="164" t="s">
        <v>8942</v>
      </c>
      <c r="BL728" s="174"/>
      <c r="BM728" s="157" t="s">
        <v>8733</v>
      </c>
      <c r="BN728" s="166" t="s">
        <v>8731</v>
      </c>
      <c r="BO728" s="157" t="s">
        <v>8732</v>
      </c>
      <c r="BP728" s="157" t="s">
        <v>8734</v>
      </c>
      <c r="BQ728" s="157" t="s">
        <v>10003</v>
      </c>
      <c r="BV728" s="160">
        <v>1</v>
      </c>
    </row>
    <row r="729" spans="53:74" x14ac:dyDescent="0.25">
      <c r="BA729" s="163" t="s">
        <v>187</v>
      </c>
      <c r="BB729" s="163" t="s">
        <v>1355</v>
      </c>
      <c r="BC729" s="163" t="s">
        <v>8735</v>
      </c>
      <c r="BD729" s="163" t="s">
        <v>265</v>
      </c>
      <c r="BE729" s="163" t="s">
        <v>266</v>
      </c>
      <c r="BF729" s="163">
        <v>4</v>
      </c>
      <c r="BG729" s="173">
        <v>4</v>
      </c>
      <c r="BH729" s="174">
        <v>0</v>
      </c>
      <c r="BI729" s="164" t="s">
        <v>8735</v>
      </c>
      <c r="BJ729" s="174"/>
      <c r="BK729" s="164" t="s">
        <v>8736</v>
      </c>
      <c r="BL729" s="174"/>
      <c r="BM729" s="157" t="s">
        <v>8735</v>
      </c>
      <c r="BN729" s="166" t="s">
        <v>8944</v>
      </c>
      <c r="BO729" s="157" t="s">
        <v>8732</v>
      </c>
      <c r="BP729" s="157" t="s">
        <v>8740</v>
      </c>
      <c r="BQ729" s="157" t="s">
        <v>8739</v>
      </c>
      <c r="BV729" s="160">
        <v>1</v>
      </c>
    </row>
    <row r="730" spans="53:74" x14ac:dyDescent="0.25">
      <c r="BA730" s="163" t="s">
        <v>187</v>
      </c>
      <c r="BB730" s="163" t="s">
        <v>1356</v>
      </c>
      <c r="BC730" s="163" t="s">
        <v>8740</v>
      </c>
      <c r="BD730" s="163" t="s">
        <v>265</v>
      </c>
      <c r="BE730" s="163" t="s">
        <v>266</v>
      </c>
      <c r="BF730" s="163">
        <v>5</v>
      </c>
      <c r="BG730" s="173">
        <v>4</v>
      </c>
      <c r="BH730" s="174">
        <v>0</v>
      </c>
      <c r="BI730" s="164" t="s">
        <v>8740</v>
      </c>
      <c r="BJ730" s="174"/>
      <c r="BK730" s="164" t="s">
        <v>8741</v>
      </c>
      <c r="BL730" s="174"/>
      <c r="BM730" s="157" t="s">
        <v>8740</v>
      </c>
      <c r="BN730" s="166" t="s">
        <v>8742</v>
      </c>
      <c r="BO730" s="157" t="s">
        <v>8743</v>
      </c>
      <c r="BP730" s="157" t="s">
        <v>8735</v>
      </c>
      <c r="BQ730" s="157" t="s">
        <v>8744</v>
      </c>
      <c r="BV730" s="160">
        <v>1</v>
      </c>
    </row>
    <row r="731" spans="53:74" x14ac:dyDescent="0.25">
      <c r="BA731" s="163" t="s">
        <v>187</v>
      </c>
      <c r="BB731" s="163" t="s">
        <v>1357</v>
      </c>
      <c r="BC731" s="163" t="s">
        <v>8745</v>
      </c>
      <c r="BD731" s="163" t="s">
        <v>301</v>
      </c>
      <c r="BE731" s="163" t="s">
        <v>266</v>
      </c>
      <c r="BF731" s="163">
        <v>1</v>
      </c>
      <c r="BG731" s="173">
        <v>0</v>
      </c>
      <c r="BH731" s="174">
        <v>4</v>
      </c>
      <c r="BI731" s="164"/>
      <c r="BJ731" s="174" t="s">
        <v>8745</v>
      </c>
      <c r="BK731" s="164"/>
      <c r="BL731" s="174" t="s">
        <v>8746</v>
      </c>
      <c r="BM731" s="157" t="s">
        <v>8745</v>
      </c>
      <c r="BN731" s="166" t="s">
        <v>8747</v>
      </c>
      <c r="BO731" s="157" t="s">
        <v>8748</v>
      </c>
      <c r="BP731" s="157" t="s">
        <v>8749</v>
      </c>
      <c r="BQ731" s="157" t="s">
        <v>8750</v>
      </c>
      <c r="BV731" s="160">
        <v>1</v>
      </c>
    </row>
    <row r="732" spans="53:74" x14ac:dyDescent="0.25">
      <c r="BA732" s="163" t="s">
        <v>187</v>
      </c>
      <c r="BB732" s="163" t="s">
        <v>1358</v>
      </c>
      <c r="BC732" s="163" t="s">
        <v>8745</v>
      </c>
      <c r="BD732" s="163" t="s">
        <v>301</v>
      </c>
      <c r="BE732" s="163" t="s">
        <v>266</v>
      </c>
      <c r="BF732" s="163">
        <v>2</v>
      </c>
      <c r="BG732" s="173">
        <v>0</v>
      </c>
      <c r="BH732" s="174">
        <v>4</v>
      </c>
      <c r="BI732" s="164"/>
      <c r="BJ732" s="174" t="s">
        <v>8745</v>
      </c>
      <c r="BK732" s="164"/>
      <c r="BL732" s="174" t="s">
        <v>8746</v>
      </c>
      <c r="BM732" s="157" t="s">
        <v>8745</v>
      </c>
      <c r="BN732" s="166" t="s">
        <v>8751</v>
      </c>
      <c r="BO732" s="157" t="s">
        <v>8752</v>
      </c>
      <c r="BP732" s="157" t="s">
        <v>8753</v>
      </c>
      <c r="BQ732" s="157" t="s">
        <v>8750</v>
      </c>
      <c r="BV732" s="160">
        <v>1</v>
      </c>
    </row>
    <row r="733" spans="53:74" x14ac:dyDescent="0.25">
      <c r="BA733" s="163" t="s">
        <v>187</v>
      </c>
      <c r="BB733" s="163" t="s">
        <v>1359</v>
      </c>
      <c r="BC733" s="163" t="s">
        <v>8754</v>
      </c>
      <c r="BD733" s="163" t="s">
        <v>301</v>
      </c>
      <c r="BE733" s="163" t="s">
        <v>266</v>
      </c>
      <c r="BF733" s="163">
        <v>3</v>
      </c>
      <c r="BG733" s="173">
        <v>0</v>
      </c>
      <c r="BH733" s="174">
        <v>4</v>
      </c>
      <c r="BI733" s="164"/>
      <c r="BJ733" s="174" t="s">
        <v>8754</v>
      </c>
      <c r="BK733" s="164"/>
      <c r="BL733" s="174" t="s">
        <v>8755</v>
      </c>
      <c r="BM733" s="157" t="s">
        <v>8754</v>
      </c>
      <c r="BN733" s="166" t="s">
        <v>8756</v>
      </c>
      <c r="BO733" s="157" t="s">
        <v>8757</v>
      </c>
      <c r="BP733" s="157" t="s">
        <v>8758</v>
      </c>
      <c r="BQ733" s="157" t="s">
        <v>8759</v>
      </c>
      <c r="BV733" s="160">
        <v>1</v>
      </c>
    </row>
    <row r="734" spans="53:74" x14ac:dyDescent="0.25">
      <c r="BA734" s="163" t="s">
        <v>187</v>
      </c>
      <c r="BB734" s="163" t="s">
        <v>1360</v>
      </c>
      <c r="BC734" s="163" t="s">
        <v>9076</v>
      </c>
      <c r="BD734" s="163" t="s">
        <v>301</v>
      </c>
      <c r="BE734" s="163" t="s">
        <v>266</v>
      </c>
      <c r="BF734" s="163">
        <v>4</v>
      </c>
      <c r="BG734" s="173">
        <v>0</v>
      </c>
      <c r="BH734" s="174">
        <v>4</v>
      </c>
      <c r="BI734" s="164"/>
      <c r="BJ734" s="174" t="s">
        <v>9076</v>
      </c>
      <c r="BK734" s="164"/>
      <c r="BL734" s="174" t="s">
        <v>9187</v>
      </c>
      <c r="BM734" s="157" t="s">
        <v>9076</v>
      </c>
      <c r="BN734" s="166" t="s">
        <v>10004</v>
      </c>
      <c r="BO734" s="157" t="s">
        <v>9972</v>
      </c>
      <c r="BP734" s="157" t="s">
        <v>8759</v>
      </c>
      <c r="BQ734" s="157" t="s">
        <v>8659</v>
      </c>
      <c r="BV734" s="160">
        <v>1</v>
      </c>
    </row>
    <row r="735" spans="53:74" x14ac:dyDescent="0.25">
      <c r="BA735" s="163" t="s">
        <v>187</v>
      </c>
      <c r="BB735" s="163" t="s">
        <v>1361</v>
      </c>
      <c r="BC735" s="163" t="s">
        <v>9973</v>
      </c>
      <c r="BD735" s="163" t="s">
        <v>301</v>
      </c>
      <c r="BE735" s="163" t="s">
        <v>266</v>
      </c>
      <c r="BF735" s="163">
        <v>5</v>
      </c>
      <c r="BG735" s="173">
        <v>0</v>
      </c>
      <c r="BH735" s="174">
        <v>4</v>
      </c>
      <c r="BI735" s="164"/>
      <c r="BJ735" s="174" t="s">
        <v>9973</v>
      </c>
      <c r="BK735" s="164"/>
      <c r="BL735" s="174" t="s">
        <v>9974</v>
      </c>
      <c r="BM735" s="157" t="s">
        <v>9973</v>
      </c>
      <c r="BN735" s="166" t="s">
        <v>9975</v>
      </c>
      <c r="BO735" s="157" t="s">
        <v>8663</v>
      </c>
      <c r="BP735" s="157" t="s">
        <v>8659</v>
      </c>
      <c r="BQ735" s="157" t="s">
        <v>9023</v>
      </c>
      <c r="BV735" s="160">
        <v>1</v>
      </c>
    </row>
    <row r="736" spans="53:74" x14ac:dyDescent="0.25">
      <c r="BA736" s="163" t="s">
        <v>188</v>
      </c>
      <c r="BB736" s="163" t="s">
        <v>1362</v>
      </c>
      <c r="BC736" s="163" t="s">
        <v>10005</v>
      </c>
      <c r="BD736" s="163" t="s">
        <v>265</v>
      </c>
      <c r="BE736" s="163" t="s">
        <v>266</v>
      </c>
      <c r="BF736" s="163">
        <v>1</v>
      </c>
      <c r="BG736" s="173">
        <v>4</v>
      </c>
      <c r="BH736" s="174">
        <v>0</v>
      </c>
      <c r="BI736" s="164" t="s">
        <v>10005</v>
      </c>
      <c r="BJ736" s="174"/>
      <c r="BK736" s="164" t="s">
        <v>10006</v>
      </c>
      <c r="BL736" s="174"/>
      <c r="BM736" s="157" t="s">
        <v>10005</v>
      </c>
      <c r="BN736" s="166" t="s">
        <v>8765</v>
      </c>
      <c r="BO736" s="157" t="s">
        <v>10007</v>
      </c>
      <c r="BP736" s="157" t="s">
        <v>8947</v>
      </c>
      <c r="BQ736" s="157" t="s">
        <v>9192</v>
      </c>
      <c r="BV736" s="160">
        <v>1</v>
      </c>
    </row>
    <row r="737" spans="53:74" x14ac:dyDescent="0.25">
      <c r="BA737" s="163" t="s">
        <v>188</v>
      </c>
      <c r="BB737" s="163" t="s">
        <v>1363</v>
      </c>
      <c r="BC737" s="163" t="s">
        <v>10008</v>
      </c>
      <c r="BD737" s="163" t="s">
        <v>265</v>
      </c>
      <c r="BE737" s="163" t="s">
        <v>266</v>
      </c>
      <c r="BF737" s="163">
        <v>2</v>
      </c>
      <c r="BG737" s="173">
        <v>4</v>
      </c>
      <c r="BH737" s="174">
        <v>0</v>
      </c>
      <c r="BI737" s="164" t="s">
        <v>10008</v>
      </c>
      <c r="BJ737" s="174"/>
      <c r="BK737" s="164" t="s">
        <v>10009</v>
      </c>
      <c r="BL737" s="174"/>
      <c r="BM737" s="157" t="s">
        <v>10008</v>
      </c>
      <c r="BN737" s="166" t="s">
        <v>10010</v>
      </c>
      <c r="BO737" s="157" t="s">
        <v>10011</v>
      </c>
      <c r="BP737" s="157" t="s">
        <v>10012</v>
      </c>
      <c r="BQ737" s="157" t="s">
        <v>10013</v>
      </c>
      <c r="BV737" s="160">
        <v>1</v>
      </c>
    </row>
    <row r="738" spans="53:74" x14ac:dyDescent="0.25">
      <c r="BA738" s="163" t="s">
        <v>188</v>
      </c>
      <c r="BB738" s="163" t="s">
        <v>1364</v>
      </c>
      <c r="BC738" s="163" t="s">
        <v>8778</v>
      </c>
      <c r="BD738" s="163" t="s">
        <v>265</v>
      </c>
      <c r="BE738" s="163" t="s">
        <v>266</v>
      </c>
      <c r="BF738" s="163">
        <v>3</v>
      </c>
      <c r="BG738" s="173">
        <v>4</v>
      </c>
      <c r="BH738" s="174">
        <v>0</v>
      </c>
      <c r="BI738" s="164" t="s">
        <v>8778</v>
      </c>
      <c r="BJ738" s="174"/>
      <c r="BK738" s="164" t="s">
        <v>9198</v>
      </c>
      <c r="BL738" s="174"/>
      <c r="BM738" s="157" t="s">
        <v>8778</v>
      </c>
      <c r="BN738" s="166" t="s">
        <v>10010</v>
      </c>
      <c r="BO738" s="157" t="s">
        <v>9292</v>
      </c>
      <c r="BP738" s="157" t="s">
        <v>8785</v>
      </c>
      <c r="BQ738" s="157" t="s">
        <v>10014</v>
      </c>
      <c r="BV738" s="160">
        <v>1</v>
      </c>
    </row>
    <row r="739" spans="53:74" x14ac:dyDescent="0.25">
      <c r="BA739" s="163" t="s">
        <v>188</v>
      </c>
      <c r="BB739" s="163" t="s">
        <v>1365</v>
      </c>
      <c r="BC739" s="163" t="s">
        <v>8780</v>
      </c>
      <c r="BD739" s="163" t="s">
        <v>265</v>
      </c>
      <c r="BE739" s="163" t="s">
        <v>266</v>
      </c>
      <c r="BF739" s="163">
        <v>4</v>
      </c>
      <c r="BG739" s="173">
        <v>4</v>
      </c>
      <c r="BH739" s="174">
        <v>0</v>
      </c>
      <c r="BI739" s="164" t="s">
        <v>8780</v>
      </c>
      <c r="BJ739" s="174"/>
      <c r="BK739" s="164" t="s">
        <v>8781</v>
      </c>
      <c r="BL739" s="174"/>
      <c r="BM739" s="157" t="s">
        <v>8780</v>
      </c>
      <c r="BN739" s="166" t="s">
        <v>8782</v>
      </c>
      <c r="BO739" s="157" t="s">
        <v>8783</v>
      </c>
      <c r="BP739" s="157" t="s">
        <v>8784</v>
      </c>
      <c r="BQ739" s="157" t="s">
        <v>8785</v>
      </c>
      <c r="BV739" s="160">
        <v>1</v>
      </c>
    </row>
    <row r="740" spans="53:74" x14ac:dyDescent="0.25">
      <c r="BA740" s="163" t="s">
        <v>188</v>
      </c>
      <c r="BB740" s="163" t="s">
        <v>1366</v>
      </c>
      <c r="BC740" s="163" t="s">
        <v>9382</v>
      </c>
      <c r="BD740" s="163" t="s">
        <v>265</v>
      </c>
      <c r="BE740" s="163" t="s">
        <v>266</v>
      </c>
      <c r="BF740" s="163">
        <v>5</v>
      </c>
      <c r="BG740" s="173">
        <v>4</v>
      </c>
      <c r="BH740" s="174">
        <v>0</v>
      </c>
      <c r="BI740" s="164" t="s">
        <v>9382</v>
      </c>
      <c r="BJ740" s="174"/>
      <c r="BK740" s="164" t="s">
        <v>9383</v>
      </c>
      <c r="BL740" s="174"/>
      <c r="BM740" s="157" t="s">
        <v>9382</v>
      </c>
      <c r="BN740" s="166" t="s">
        <v>8782</v>
      </c>
      <c r="BO740" s="157" t="s">
        <v>9384</v>
      </c>
      <c r="BP740" s="157" t="s">
        <v>9385</v>
      </c>
      <c r="BQ740" s="157" t="s">
        <v>9386</v>
      </c>
      <c r="BV740" s="160">
        <v>1</v>
      </c>
    </row>
    <row r="741" spans="53:74" x14ac:dyDescent="0.25">
      <c r="BA741" s="163" t="s">
        <v>188</v>
      </c>
      <c r="BB741" s="163" t="s">
        <v>1367</v>
      </c>
      <c r="BC741" s="163" t="s">
        <v>8791</v>
      </c>
      <c r="BD741" s="163" t="s">
        <v>301</v>
      </c>
      <c r="BE741" s="163" t="s">
        <v>266</v>
      </c>
      <c r="BF741" s="163">
        <v>1</v>
      </c>
      <c r="BG741" s="173">
        <v>0</v>
      </c>
      <c r="BH741" s="174">
        <v>4</v>
      </c>
      <c r="BI741" s="164"/>
      <c r="BJ741" s="174" t="s">
        <v>8791</v>
      </c>
      <c r="BK741" s="164"/>
      <c r="BL741" s="174" t="s">
        <v>8792</v>
      </c>
      <c r="BM741" s="157" t="s">
        <v>8791</v>
      </c>
      <c r="BN741" s="166" t="s">
        <v>8793</v>
      </c>
      <c r="BO741" s="157" t="s">
        <v>8794</v>
      </c>
      <c r="BP741" s="157" t="s">
        <v>8796</v>
      </c>
      <c r="BQ741" s="157" t="s">
        <v>8795</v>
      </c>
      <c r="BV741" s="160">
        <v>1</v>
      </c>
    </row>
    <row r="742" spans="53:74" x14ac:dyDescent="0.25">
      <c r="BA742" s="163" t="s">
        <v>188</v>
      </c>
      <c r="BB742" s="163" t="s">
        <v>1368</v>
      </c>
      <c r="BC742" s="163" t="s">
        <v>10015</v>
      </c>
      <c r="BD742" s="163" t="s">
        <v>301</v>
      </c>
      <c r="BE742" s="163" t="s">
        <v>266</v>
      </c>
      <c r="BF742" s="163">
        <v>2</v>
      </c>
      <c r="BG742" s="173">
        <v>0</v>
      </c>
      <c r="BH742" s="174">
        <v>4</v>
      </c>
      <c r="BI742" s="164"/>
      <c r="BJ742" s="174" t="s">
        <v>10015</v>
      </c>
      <c r="BK742" s="164"/>
      <c r="BL742" s="174" t="s">
        <v>10016</v>
      </c>
      <c r="BM742" s="157" t="s">
        <v>10015</v>
      </c>
      <c r="BN742" s="166" t="s">
        <v>8799</v>
      </c>
      <c r="BO742" s="157" t="s">
        <v>8794</v>
      </c>
      <c r="BP742" s="157" t="s">
        <v>8966</v>
      </c>
      <c r="BQ742" s="157" t="s">
        <v>9202</v>
      </c>
      <c r="BV742" s="160">
        <v>1</v>
      </c>
    </row>
    <row r="743" spans="53:74" x14ac:dyDescent="0.25">
      <c r="BA743" s="163" t="s">
        <v>188</v>
      </c>
      <c r="BB743" s="163" t="s">
        <v>1369</v>
      </c>
      <c r="BC743" s="163" t="s">
        <v>10017</v>
      </c>
      <c r="BD743" s="163" t="s">
        <v>301</v>
      </c>
      <c r="BE743" s="163" t="s">
        <v>266</v>
      </c>
      <c r="BF743" s="163">
        <v>3</v>
      </c>
      <c r="BG743" s="173">
        <v>0</v>
      </c>
      <c r="BH743" s="174">
        <v>4</v>
      </c>
      <c r="BI743" s="164"/>
      <c r="BJ743" s="174" t="s">
        <v>10017</v>
      </c>
      <c r="BK743" s="164"/>
      <c r="BL743" s="174" t="s">
        <v>10018</v>
      </c>
      <c r="BM743" s="157" t="s">
        <v>10017</v>
      </c>
      <c r="BN743" s="166" t="s">
        <v>9967</v>
      </c>
      <c r="BO743" s="157" t="s">
        <v>2041</v>
      </c>
      <c r="BP743" s="157" t="s">
        <v>8802</v>
      </c>
      <c r="BQ743" s="157" t="s">
        <v>8806</v>
      </c>
      <c r="BV743" s="160">
        <v>1</v>
      </c>
    </row>
    <row r="744" spans="53:74" x14ac:dyDescent="0.25">
      <c r="BA744" s="163" t="s">
        <v>188</v>
      </c>
      <c r="BB744" s="163" t="s">
        <v>1370</v>
      </c>
      <c r="BC744" s="163" t="s">
        <v>8806</v>
      </c>
      <c r="BD744" s="163" t="s">
        <v>301</v>
      </c>
      <c r="BE744" s="163" t="s">
        <v>266</v>
      </c>
      <c r="BF744" s="163">
        <v>4</v>
      </c>
      <c r="BG744" s="173">
        <v>0</v>
      </c>
      <c r="BH744" s="174">
        <v>4</v>
      </c>
      <c r="BI744" s="164"/>
      <c r="BJ744" s="174" t="s">
        <v>8806</v>
      </c>
      <c r="BK744" s="164"/>
      <c r="BL744" s="174" t="s">
        <v>8807</v>
      </c>
      <c r="BM744" s="157" t="s">
        <v>8806</v>
      </c>
      <c r="BN744" s="166" t="s">
        <v>10019</v>
      </c>
      <c r="BO744" s="157" t="s">
        <v>9972</v>
      </c>
      <c r="BP744" s="157" t="s">
        <v>8802</v>
      </c>
      <c r="BQ744" s="157" t="s">
        <v>8809</v>
      </c>
      <c r="BV744" s="160">
        <v>1</v>
      </c>
    </row>
    <row r="745" spans="53:74" x14ac:dyDescent="0.25">
      <c r="BA745" s="163" t="s">
        <v>188</v>
      </c>
      <c r="BB745" s="163" t="s">
        <v>1371</v>
      </c>
      <c r="BC745" s="163" t="s">
        <v>9973</v>
      </c>
      <c r="BD745" s="163" t="s">
        <v>301</v>
      </c>
      <c r="BE745" s="163" t="s">
        <v>266</v>
      </c>
      <c r="BF745" s="163">
        <v>5</v>
      </c>
      <c r="BG745" s="173">
        <v>0</v>
      </c>
      <c r="BH745" s="174">
        <v>4</v>
      </c>
      <c r="BI745" s="164"/>
      <c r="BJ745" s="174" t="s">
        <v>9973</v>
      </c>
      <c r="BK745" s="164"/>
      <c r="BL745" s="174" t="s">
        <v>9974</v>
      </c>
      <c r="BM745" s="157" t="s">
        <v>9973</v>
      </c>
      <c r="BN745" s="166" t="s">
        <v>9975</v>
      </c>
      <c r="BO745" s="157" t="s">
        <v>8663</v>
      </c>
      <c r="BP745" s="157" t="s">
        <v>8659</v>
      </c>
      <c r="BQ745" s="157" t="s">
        <v>9023</v>
      </c>
      <c r="BV745" s="160">
        <v>1</v>
      </c>
    </row>
    <row r="746" spans="53:74" x14ac:dyDescent="0.25">
      <c r="BA746" s="163" t="s">
        <v>189</v>
      </c>
      <c r="BB746" s="163" t="s">
        <v>1372</v>
      </c>
      <c r="BC746" s="163" t="s">
        <v>10020</v>
      </c>
      <c r="BD746" s="163" t="s">
        <v>265</v>
      </c>
      <c r="BE746" s="163" t="s">
        <v>266</v>
      </c>
      <c r="BF746" s="163">
        <v>1</v>
      </c>
      <c r="BG746" s="173">
        <v>4</v>
      </c>
      <c r="BH746" s="174">
        <v>0</v>
      </c>
      <c r="BI746" s="164" t="s">
        <v>10020</v>
      </c>
      <c r="BJ746" s="174"/>
      <c r="BK746" s="164" t="s">
        <v>10021</v>
      </c>
      <c r="BL746" s="174"/>
      <c r="BM746" s="157" t="s">
        <v>10020</v>
      </c>
      <c r="BN746" s="166" t="s">
        <v>8812</v>
      </c>
      <c r="BO746" s="157" t="s">
        <v>10022</v>
      </c>
      <c r="BP746" s="157" t="s">
        <v>10023</v>
      </c>
      <c r="BQ746" s="157" t="s">
        <v>10024</v>
      </c>
      <c r="BV746" s="160">
        <v>1</v>
      </c>
    </row>
    <row r="747" spans="53:74" x14ac:dyDescent="0.25">
      <c r="BA747" s="163" t="s">
        <v>189</v>
      </c>
      <c r="BB747" s="163" t="s">
        <v>1373</v>
      </c>
      <c r="BC747" s="163" t="s">
        <v>10025</v>
      </c>
      <c r="BD747" s="163" t="s">
        <v>265</v>
      </c>
      <c r="BE747" s="163" t="s">
        <v>266</v>
      </c>
      <c r="BF747" s="163">
        <v>2</v>
      </c>
      <c r="BG747" s="173">
        <v>4</v>
      </c>
      <c r="BH747" s="174">
        <v>0</v>
      </c>
      <c r="BI747" s="164" t="s">
        <v>10025</v>
      </c>
      <c r="BJ747" s="174"/>
      <c r="BK747" s="164" t="s">
        <v>10026</v>
      </c>
      <c r="BL747" s="174"/>
      <c r="BM747" s="157" t="s">
        <v>10025</v>
      </c>
      <c r="BN747" s="166" t="s">
        <v>10027</v>
      </c>
      <c r="BO747" s="157" t="s">
        <v>10022</v>
      </c>
      <c r="BP747" s="157" t="s">
        <v>10028</v>
      </c>
      <c r="BQ747" s="157" t="s">
        <v>10029</v>
      </c>
      <c r="BV747" s="160">
        <v>1</v>
      </c>
    </row>
    <row r="748" spans="53:74" x14ac:dyDescent="0.25">
      <c r="BA748" s="163" t="s">
        <v>189</v>
      </c>
      <c r="BB748" s="163" t="s">
        <v>1374</v>
      </c>
      <c r="BC748" s="163" t="s">
        <v>8821</v>
      </c>
      <c r="BD748" s="163" t="s">
        <v>265</v>
      </c>
      <c r="BE748" s="163" t="s">
        <v>266</v>
      </c>
      <c r="BF748" s="163">
        <v>3</v>
      </c>
      <c r="BG748" s="173">
        <v>4</v>
      </c>
      <c r="BH748" s="174">
        <v>0</v>
      </c>
      <c r="BI748" s="164" t="s">
        <v>8821</v>
      </c>
      <c r="BJ748" s="174"/>
      <c r="BK748" s="164" t="s">
        <v>8822</v>
      </c>
      <c r="BL748" s="174"/>
      <c r="BM748" s="157" t="s">
        <v>8821</v>
      </c>
      <c r="BN748" s="166" t="s">
        <v>10030</v>
      </c>
      <c r="BO748" s="157" t="s">
        <v>9116</v>
      </c>
      <c r="BP748" s="157" t="s">
        <v>8825</v>
      </c>
      <c r="BQ748" s="157" t="s">
        <v>8984</v>
      </c>
      <c r="BV748" s="160">
        <v>1</v>
      </c>
    </row>
    <row r="749" spans="53:74" x14ac:dyDescent="0.25">
      <c r="BA749" s="163" t="s">
        <v>189</v>
      </c>
      <c r="BB749" s="163" t="s">
        <v>1375</v>
      </c>
      <c r="BC749" s="163" t="s">
        <v>8821</v>
      </c>
      <c r="BD749" s="163" t="s">
        <v>265</v>
      </c>
      <c r="BE749" s="163" t="s">
        <v>266</v>
      </c>
      <c r="BF749" s="163">
        <v>4</v>
      </c>
      <c r="BG749" s="173">
        <v>4</v>
      </c>
      <c r="BH749" s="174">
        <v>0</v>
      </c>
      <c r="BI749" s="164" t="s">
        <v>8821</v>
      </c>
      <c r="BJ749" s="174"/>
      <c r="BK749" s="164" t="s">
        <v>8822</v>
      </c>
      <c r="BL749" s="174"/>
      <c r="BM749" s="157" t="s">
        <v>8821</v>
      </c>
      <c r="BN749" s="166" t="s">
        <v>8826</v>
      </c>
      <c r="BO749" s="157" t="s">
        <v>8827</v>
      </c>
      <c r="BP749" s="157" t="s">
        <v>8828</v>
      </c>
      <c r="BQ749" s="157" t="s">
        <v>8829</v>
      </c>
      <c r="BV749" s="160">
        <v>1</v>
      </c>
    </row>
    <row r="750" spans="53:74" x14ac:dyDescent="0.25">
      <c r="BA750" s="163" t="s">
        <v>189</v>
      </c>
      <c r="BB750" s="163" t="s">
        <v>1376</v>
      </c>
      <c r="BC750" s="163" t="s">
        <v>8830</v>
      </c>
      <c r="BD750" s="163" t="s">
        <v>265</v>
      </c>
      <c r="BE750" s="163" t="s">
        <v>266</v>
      </c>
      <c r="BF750" s="163">
        <v>5</v>
      </c>
      <c r="BG750" s="173">
        <v>4</v>
      </c>
      <c r="BH750" s="174">
        <v>0</v>
      </c>
      <c r="BI750" s="164" t="s">
        <v>8830</v>
      </c>
      <c r="BJ750" s="174"/>
      <c r="BK750" s="164" t="s">
        <v>8831</v>
      </c>
      <c r="BL750" s="174"/>
      <c r="BM750" s="157" t="s">
        <v>8830</v>
      </c>
      <c r="BN750" s="166" t="s">
        <v>8832</v>
      </c>
      <c r="BO750" s="157" t="s">
        <v>8833</v>
      </c>
      <c r="BP750" s="157" t="s">
        <v>8834</v>
      </c>
      <c r="BQ750" s="157" t="s">
        <v>8835</v>
      </c>
      <c r="BV750" s="160">
        <v>1</v>
      </c>
    </row>
    <row r="751" spans="53:74" x14ac:dyDescent="0.25">
      <c r="BA751" s="163" t="s">
        <v>189</v>
      </c>
      <c r="BB751" s="163" t="s">
        <v>1377</v>
      </c>
      <c r="BC751" s="163" t="s">
        <v>8836</v>
      </c>
      <c r="BD751" s="163" t="s">
        <v>301</v>
      </c>
      <c r="BE751" s="163" t="s">
        <v>266</v>
      </c>
      <c r="BF751" s="163">
        <v>1</v>
      </c>
      <c r="BG751" s="173">
        <v>0</v>
      </c>
      <c r="BH751" s="174">
        <v>4</v>
      </c>
      <c r="BI751" s="164"/>
      <c r="BJ751" s="174" t="s">
        <v>8836</v>
      </c>
      <c r="BK751" s="164"/>
      <c r="BL751" s="174" t="s">
        <v>8837</v>
      </c>
      <c r="BM751" s="157" t="s">
        <v>8836</v>
      </c>
      <c r="BN751" s="166" t="s">
        <v>8838</v>
      </c>
      <c r="BO751" s="157" t="s">
        <v>8839</v>
      </c>
      <c r="BP751" s="157" t="s">
        <v>8840</v>
      </c>
      <c r="BQ751" s="157" t="s">
        <v>8841</v>
      </c>
      <c r="BV751" s="160">
        <v>1</v>
      </c>
    </row>
    <row r="752" spans="53:74" x14ac:dyDescent="0.25">
      <c r="BA752" s="163" t="s">
        <v>189</v>
      </c>
      <c r="BB752" s="163" t="s">
        <v>1378</v>
      </c>
      <c r="BC752" s="163" t="s">
        <v>8842</v>
      </c>
      <c r="BD752" s="163" t="s">
        <v>301</v>
      </c>
      <c r="BE752" s="163" t="s">
        <v>266</v>
      </c>
      <c r="BF752" s="163">
        <v>2</v>
      </c>
      <c r="BG752" s="173">
        <v>0</v>
      </c>
      <c r="BH752" s="174">
        <v>4</v>
      </c>
      <c r="BI752" s="164"/>
      <c r="BJ752" s="174" t="s">
        <v>8842</v>
      </c>
      <c r="BK752" s="164"/>
      <c r="BL752" s="174" t="s">
        <v>8843</v>
      </c>
      <c r="BM752" s="157" t="s">
        <v>8842</v>
      </c>
      <c r="BN752" s="166" t="s">
        <v>8844</v>
      </c>
      <c r="BO752" s="157" t="s">
        <v>8845</v>
      </c>
      <c r="BP752" s="157" t="s">
        <v>8846</v>
      </c>
      <c r="BQ752" s="157" t="s">
        <v>9403</v>
      </c>
      <c r="BV752" s="160">
        <v>1</v>
      </c>
    </row>
    <row r="753" spans="53:74" x14ac:dyDescent="0.25">
      <c r="BA753" s="163" t="s">
        <v>189</v>
      </c>
      <c r="BB753" s="163" t="s">
        <v>1379</v>
      </c>
      <c r="BC753" s="163" t="s">
        <v>8848</v>
      </c>
      <c r="BD753" s="163" t="s">
        <v>301</v>
      </c>
      <c r="BE753" s="163" t="s">
        <v>266</v>
      </c>
      <c r="BF753" s="163">
        <v>3</v>
      </c>
      <c r="BG753" s="173">
        <v>0</v>
      </c>
      <c r="BH753" s="174">
        <v>4</v>
      </c>
      <c r="BI753" s="164"/>
      <c r="BJ753" s="174" t="s">
        <v>8848</v>
      </c>
      <c r="BK753" s="164"/>
      <c r="BL753" s="174" t="s">
        <v>8849</v>
      </c>
      <c r="BM753" s="157" t="s">
        <v>8848</v>
      </c>
      <c r="BN753" s="166" t="s">
        <v>8850</v>
      </c>
      <c r="BO753" s="157" t="s">
        <v>8851</v>
      </c>
      <c r="BP753" s="157" t="s">
        <v>8846</v>
      </c>
      <c r="BQ753" s="157" t="s">
        <v>8842</v>
      </c>
      <c r="BV753" s="160">
        <v>1</v>
      </c>
    </row>
    <row r="754" spans="53:74" x14ac:dyDescent="0.25">
      <c r="BA754" s="163" t="s">
        <v>189</v>
      </c>
      <c r="BB754" s="163" t="s">
        <v>1380</v>
      </c>
      <c r="BC754" s="163" t="s">
        <v>8852</v>
      </c>
      <c r="BD754" s="163" t="s">
        <v>301</v>
      </c>
      <c r="BE754" s="163" t="s">
        <v>266</v>
      </c>
      <c r="BF754" s="163">
        <v>4</v>
      </c>
      <c r="BG754" s="173">
        <v>0</v>
      </c>
      <c r="BH754" s="174">
        <v>4</v>
      </c>
      <c r="BI754" s="164"/>
      <c r="BJ754" s="174" t="s">
        <v>8852</v>
      </c>
      <c r="BK754" s="164"/>
      <c r="BL754" s="174" t="s">
        <v>8853</v>
      </c>
      <c r="BM754" s="157" t="s">
        <v>8852</v>
      </c>
      <c r="BN754" s="166" t="s">
        <v>8659</v>
      </c>
      <c r="BO754" s="157" t="s">
        <v>10031</v>
      </c>
      <c r="BP754" s="157" t="s">
        <v>8716</v>
      </c>
      <c r="BQ754" s="157" t="s">
        <v>9219</v>
      </c>
      <c r="BV754" s="160">
        <v>1</v>
      </c>
    </row>
    <row r="755" spans="53:74" x14ac:dyDescent="0.25">
      <c r="BA755" s="163" t="s">
        <v>189</v>
      </c>
      <c r="BB755" s="163" t="s">
        <v>1381</v>
      </c>
      <c r="BC755" s="163" t="s">
        <v>9973</v>
      </c>
      <c r="BD755" s="163" t="s">
        <v>301</v>
      </c>
      <c r="BE755" s="163" t="s">
        <v>266</v>
      </c>
      <c r="BF755" s="163">
        <v>5</v>
      </c>
      <c r="BG755" s="173">
        <v>0</v>
      </c>
      <c r="BH755" s="174">
        <v>4</v>
      </c>
      <c r="BI755" s="164"/>
      <c r="BJ755" s="174" t="s">
        <v>9973</v>
      </c>
      <c r="BK755" s="164"/>
      <c r="BL755" s="174" t="s">
        <v>9974</v>
      </c>
      <c r="BM755" s="157" t="s">
        <v>9973</v>
      </c>
      <c r="BN755" s="166" t="s">
        <v>9975</v>
      </c>
      <c r="BO755" s="157" t="s">
        <v>8663</v>
      </c>
      <c r="BP755" s="157" t="s">
        <v>8659</v>
      </c>
      <c r="BQ755" s="157" t="s">
        <v>9023</v>
      </c>
      <c r="BV755" s="160">
        <v>1</v>
      </c>
    </row>
    <row r="756" spans="53:74" x14ac:dyDescent="0.25">
      <c r="BA756" s="163" t="s">
        <v>190</v>
      </c>
      <c r="BB756" s="163" t="s">
        <v>1382</v>
      </c>
      <c r="BC756" s="163" t="s">
        <v>10032</v>
      </c>
      <c r="BD756" s="163" t="s">
        <v>265</v>
      </c>
      <c r="BE756" s="163" t="s">
        <v>266</v>
      </c>
      <c r="BF756" s="163">
        <v>1</v>
      </c>
      <c r="BG756" s="173">
        <v>4</v>
      </c>
      <c r="BH756" s="174">
        <v>0</v>
      </c>
      <c r="BI756" s="164" t="s">
        <v>10032</v>
      </c>
      <c r="BJ756" s="174"/>
      <c r="BK756" s="164" t="s">
        <v>10033</v>
      </c>
      <c r="BL756" s="174"/>
      <c r="BM756" s="157" t="s">
        <v>10032</v>
      </c>
      <c r="BN756" s="166" t="s">
        <v>10034</v>
      </c>
      <c r="BO756" s="157" t="s">
        <v>10035</v>
      </c>
      <c r="BP756" s="157" t="s">
        <v>10036</v>
      </c>
      <c r="BQ756" s="157" t="s">
        <v>10037</v>
      </c>
      <c r="BV756" s="160">
        <v>1</v>
      </c>
    </row>
    <row r="757" spans="53:74" x14ac:dyDescent="0.25">
      <c r="BA757" s="163" t="s">
        <v>190</v>
      </c>
      <c r="BB757" s="163" t="s">
        <v>1387</v>
      </c>
      <c r="BC757" s="163" t="s">
        <v>10038</v>
      </c>
      <c r="BD757" s="163" t="s">
        <v>265</v>
      </c>
      <c r="BE757" s="163" t="s">
        <v>266</v>
      </c>
      <c r="BF757" s="163">
        <v>2</v>
      </c>
      <c r="BG757" s="173">
        <v>4</v>
      </c>
      <c r="BH757" s="174">
        <v>0</v>
      </c>
      <c r="BI757" s="164" t="s">
        <v>10038</v>
      </c>
      <c r="BJ757" s="174"/>
      <c r="BK757" s="164" t="s">
        <v>10039</v>
      </c>
      <c r="BL757" s="174"/>
      <c r="BM757" s="157" t="s">
        <v>10038</v>
      </c>
      <c r="BN757" s="166" t="s">
        <v>8619</v>
      </c>
      <c r="BO757" s="157" t="s">
        <v>8997</v>
      </c>
      <c r="BP757" s="157" t="s">
        <v>10040</v>
      </c>
      <c r="BQ757" s="157" t="s">
        <v>10041</v>
      </c>
      <c r="BV757" s="160">
        <v>1</v>
      </c>
    </row>
    <row r="758" spans="53:74" x14ac:dyDescent="0.25">
      <c r="BA758" s="163" t="s">
        <v>190</v>
      </c>
      <c r="BB758" s="163" t="s">
        <v>1389</v>
      </c>
      <c r="BC758" s="163" t="s">
        <v>10042</v>
      </c>
      <c r="BD758" s="163" t="s">
        <v>265</v>
      </c>
      <c r="BE758" s="163" t="s">
        <v>266</v>
      </c>
      <c r="BF758" s="163">
        <v>3</v>
      </c>
      <c r="BG758" s="173">
        <v>4</v>
      </c>
      <c r="BH758" s="174">
        <v>0</v>
      </c>
      <c r="BI758" s="164" t="s">
        <v>10042</v>
      </c>
      <c r="BJ758" s="174"/>
      <c r="BK758" s="164" t="s">
        <v>10043</v>
      </c>
      <c r="BL758" s="174"/>
      <c r="BM758" s="157" t="s">
        <v>10042</v>
      </c>
      <c r="BN758" s="166" t="s">
        <v>8867</v>
      </c>
      <c r="BO758" s="157" t="s">
        <v>10044</v>
      </c>
      <c r="BP758" s="157" t="s">
        <v>10045</v>
      </c>
      <c r="BQ758" s="157" t="s">
        <v>9136</v>
      </c>
      <c r="BV758" s="160">
        <v>1</v>
      </c>
    </row>
    <row r="759" spans="53:74" x14ac:dyDescent="0.25">
      <c r="BA759" s="163" t="s">
        <v>190</v>
      </c>
      <c r="BB759" s="163" t="s">
        <v>1396</v>
      </c>
      <c r="BC759" s="163" t="s">
        <v>8629</v>
      </c>
      <c r="BD759" s="163" t="s">
        <v>265</v>
      </c>
      <c r="BE759" s="163" t="s">
        <v>266</v>
      </c>
      <c r="BF759" s="163">
        <v>4</v>
      </c>
      <c r="BG759" s="173">
        <v>4</v>
      </c>
      <c r="BH759" s="174">
        <v>0</v>
      </c>
      <c r="BI759" s="164" t="s">
        <v>8629</v>
      </c>
      <c r="BJ759" s="174"/>
      <c r="BK759" s="164" t="s">
        <v>8630</v>
      </c>
      <c r="BL759" s="174"/>
      <c r="BM759" s="157" t="s">
        <v>8629</v>
      </c>
      <c r="BN759" s="166" t="s">
        <v>8631</v>
      </c>
      <c r="BO759" s="157" t="s">
        <v>8632</v>
      </c>
      <c r="BP759" s="157" t="s">
        <v>8633</v>
      </c>
      <c r="BQ759" s="157" t="s">
        <v>8634</v>
      </c>
      <c r="BV759" s="160">
        <v>1</v>
      </c>
    </row>
    <row r="760" spans="53:74" x14ac:dyDescent="0.25">
      <c r="BA760" s="163" t="s">
        <v>190</v>
      </c>
      <c r="BB760" s="163" t="s">
        <v>1401</v>
      </c>
      <c r="BC760" s="163" t="s">
        <v>8638</v>
      </c>
      <c r="BD760" s="163" t="s">
        <v>265</v>
      </c>
      <c r="BE760" s="163" t="s">
        <v>266</v>
      </c>
      <c r="BF760" s="163">
        <v>5</v>
      </c>
      <c r="BG760" s="173">
        <v>4</v>
      </c>
      <c r="BH760" s="174">
        <v>0</v>
      </c>
      <c r="BI760" s="164" t="s">
        <v>8638</v>
      </c>
      <c r="BJ760" s="174"/>
      <c r="BK760" s="164" t="s">
        <v>8875</v>
      </c>
      <c r="BL760" s="174"/>
      <c r="BM760" s="157" t="s">
        <v>8638</v>
      </c>
      <c r="BN760" s="166" t="s">
        <v>8876</v>
      </c>
      <c r="BO760" s="157" t="s">
        <v>2069</v>
      </c>
      <c r="BP760" s="157" t="s">
        <v>8877</v>
      </c>
      <c r="BQ760" s="157" t="s">
        <v>8878</v>
      </c>
      <c r="BV760" s="160">
        <v>1</v>
      </c>
    </row>
    <row r="761" spans="53:74" x14ac:dyDescent="0.25">
      <c r="BA761" s="163" t="s">
        <v>190</v>
      </c>
      <c r="BB761" s="163" t="s">
        <v>1404</v>
      </c>
      <c r="BC761" s="163" t="s">
        <v>10046</v>
      </c>
      <c r="BD761" s="163" t="s">
        <v>301</v>
      </c>
      <c r="BE761" s="163" t="s">
        <v>266</v>
      </c>
      <c r="BF761" s="163">
        <v>1</v>
      </c>
      <c r="BG761" s="173">
        <v>0</v>
      </c>
      <c r="BH761" s="174">
        <v>4</v>
      </c>
      <c r="BI761" s="164"/>
      <c r="BJ761" s="174" t="s">
        <v>10046</v>
      </c>
      <c r="BK761" s="164"/>
      <c r="BL761" s="174" t="s">
        <v>10047</v>
      </c>
      <c r="BM761" s="157" t="s">
        <v>10046</v>
      </c>
      <c r="BN761" s="166" t="s">
        <v>10048</v>
      </c>
      <c r="BO761" s="157" t="s">
        <v>10049</v>
      </c>
      <c r="BP761" s="157" t="s">
        <v>10050</v>
      </c>
      <c r="BQ761" s="157" t="s">
        <v>10051</v>
      </c>
      <c r="BV761" s="160">
        <v>1</v>
      </c>
    </row>
    <row r="762" spans="53:74" x14ac:dyDescent="0.25">
      <c r="BA762" s="163" t="s">
        <v>190</v>
      </c>
      <c r="BB762" s="163" t="s">
        <v>1406</v>
      </c>
      <c r="BC762" s="163" t="s">
        <v>10052</v>
      </c>
      <c r="BD762" s="163" t="s">
        <v>301</v>
      </c>
      <c r="BE762" s="163" t="s">
        <v>266</v>
      </c>
      <c r="BF762" s="163">
        <v>2</v>
      </c>
      <c r="BG762" s="173">
        <v>0</v>
      </c>
      <c r="BH762" s="174">
        <v>4</v>
      </c>
      <c r="BI762" s="164"/>
      <c r="BJ762" s="174" t="s">
        <v>10052</v>
      </c>
      <c r="BK762" s="164"/>
      <c r="BL762" s="174" t="s">
        <v>10053</v>
      </c>
      <c r="BM762" s="157" t="s">
        <v>10052</v>
      </c>
      <c r="BN762" s="166" t="s">
        <v>10034</v>
      </c>
      <c r="BO762" s="157" t="s">
        <v>10049</v>
      </c>
      <c r="BP762" s="157" t="s">
        <v>8647</v>
      </c>
      <c r="BQ762" s="157" t="s">
        <v>8886</v>
      </c>
      <c r="BV762" s="160">
        <v>1</v>
      </c>
    </row>
    <row r="763" spans="53:74" x14ac:dyDescent="0.25">
      <c r="BA763" s="163" t="s">
        <v>190</v>
      </c>
      <c r="BB763" s="163" t="s">
        <v>1407</v>
      </c>
      <c r="BC763" s="163" t="s">
        <v>8649</v>
      </c>
      <c r="BD763" s="163" t="s">
        <v>301</v>
      </c>
      <c r="BE763" s="163" t="s">
        <v>266</v>
      </c>
      <c r="BF763" s="163">
        <v>3</v>
      </c>
      <c r="BG763" s="173">
        <v>0</v>
      </c>
      <c r="BH763" s="174">
        <v>4</v>
      </c>
      <c r="BI763" s="164"/>
      <c r="BJ763" s="174" t="s">
        <v>8649</v>
      </c>
      <c r="BK763" s="164"/>
      <c r="BL763" s="174" t="s">
        <v>8650</v>
      </c>
      <c r="BM763" s="157" t="s">
        <v>8649</v>
      </c>
      <c r="BN763" s="166" t="s">
        <v>8651</v>
      </c>
      <c r="BO763" s="157" t="s">
        <v>8652</v>
      </c>
      <c r="BP763" s="157" t="s">
        <v>8653</v>
      </c>
      <c r="BQ763" s="157" t="s">
        <v>8654</v>
      </c>
      <c r="BV763" s="160">
        <v>1</v>
      </c>
    </row>
    <row r="764" spans="53:74" x14ac:dyDescent="0.25">
      <c r="BA764" s="163" t="s">
        <v>190</v>
      </c>
      <c r="BB764" s="163" t="s">
        <v>1412</v>
      </c>
      <c r="BC764" s="163" t="s">
        <v>8655</v>
      </c>
      <c r="BD764" s="163" t="s">
        <v>301</v>
      </c>
      <c r="BE764" s="163" t="s">
        <v>266</v>
      </c>
      <c r="BF764" s="163">
        <v>4</v>
      </c>
      <c r="BG764" s="173">
        <v>0</v>
      </c>
      <c r="BH764" s="174">
        <v>4</v>
      </c>
      <c r="BI764" s="164"/>
      <c r="BJ764" s="174" t="s">
        <v>8655</v>
      </c>
      <c r="BK764" s="164"/>
      <c r="BL764" s="174" t="s">
        <v>8656</v>
      </c>
      <c r="BM764" s="157" t="s">
        <v>8655</v>
      </c>
      <c r="BN764" s="166" t="s">
        <v>8654</v>
      </c>
      <c r="BO764" s="157" t="s">
        <v>10054</v>
      </c>
      <c r="BP764" s="157" t="s">
        <v>10055</v>
      </c>
      <c r="BQ764" s="157" t="s">
        <v>10056</v>
      </c>
      <c r="BV764" s="160">
        <v>1</v>
      </c>
    </row>
    <row r="765" spans="53:74" x14ac:dyDescent="0.25">
      <c r="BA765" s="163" t="s">
        <v>190</v>
      </c>
      <c r="BB765" s="163" t="s">
        <v>1415</v>
      </c>
      <c r="BC765" s="163" t="s">
        <v>10057</v>
      </c>
      <c r="BD765" s="163" t="s">
        <v>301</v>
      </c>
      <c r="BE765" s="163" t="s">
        <v>266</v>
      </c>
      <c r="BF765" s="163">
        <v>5</v>
      </c>
      <c r="BG765" s="173">
        <v>0</v>
      </c>
      <c r="BH765" s="174">
        <v>4</v>
      </c>
      <c r="BI765" s="164"/>
      <c r="BJ765" s="174" t="s">
        <v>10057</v>
      </c>
      <c r="BK765" s="164"/>
      <c r="BL765" s="174" t="s">
        <v>10058</v>
      </c>
      <c r="BM765" s="157" t="s">
        <v>10057</v>
      </c>
      <c r="BN765" s="166" t="s">
        <v>10059</v>
      </c>
      <c r="BO765" s="157" t="s">
        <v>8663</v>
      </c>
      <c r="BP765" s="157" t="s">
        <v>8659</v>
      </c>
      <c r="BQ765" s="157" t="s">
        <v>9023</v>
      </c>
      <c r="BV765" s="160">
        <v>1</v>
      </c>
    </row>
    <row r="766" spans="53:74" x14ac:dyDescent="0.25">
      <c r="BA766" s="163" t="s">
        <v>192</v>
      </c>
      <c r="BB766" s="163" t="s">
        <v>1418</v>
      </c>
      <c r="BC766" s="163" t="s">
        <v>10060</v>
      </c>
      <c r="BD766" s="163" t="s">
        <v>265</v>
      </c>
      <c r="BE766" s="163" t="s">
        <v>266</v>
      </c>
      <c r="BF766" s="163">
        <v>1</v>
      </c>
      <c r="BG766" s="173">
        <v>4</v>
      </c>
      <c r="BH766" s="174">
        <v>0</v>
      </c>
      <c r="BI766" s="164" t="s">
        <v>10060</v>
      </c>
      <c r="BJ766" s="174"/>
      <c r="BK766" s="164" t="s">
        <v>10061</v>
      </c>
      <c r="BL766" s="174"/>
      <c r="BM766" s="157" t="s">
        <v>10060</v>
      </c>
      <c r="BN766" s="166" t="s">
        <v>10062</v>
      </c>
      <c r="BO766" s="157" t="s">
        <v>10063</v>
      </c>
      <c r="BP766" s="157" t="s">
        <v>10064</v>
      </c>
      <c r="BQ766" s="157" t="s">
        <v>10065</v>
      </c>
      <c r="BV766" s="160">
        <v>1</v>
      </c>
    </row>
    <row r="767" spans="53:74" x14ac:dyDescent="0.25">
      <c r="BA767" s="163" t="s">
        <v>192</v>
      </c>
      <c r="BB767" s="163" t="s">
        <v>1419</v>
      </c>
      <c r="BC767" s="163" t="s">
        <v>10066</v>
      </c>
      <c r="BD767" s="163" t="s">
        <v>265</v>
      </c>
      <c r="BE767" s="163" t="s">
        <v>266</v>
      </c>
      <c r="BF767" s="163">
        <v>2</v>
      </c>
      <c r="BG767" s="173">
        <v>4</v>
      </c>
      <c r="BH767" s="174">
        <v>0</v>
      </c>
      <c r="BI767" s="164" t="s">
        <v>10066</v>
      </c>
      <c r="BJ767" s="174"/>
      <c r="BK767" s="164" t="s">
        <v>10067</v>
      </c>
      <c r="BL767" s="174"/>
      <c r="BM767" s="157" t="s">
        <v>10066</v>
      </c>
      <c r="BN767" s="166" t="s">
        <v>9442</v>
      </c>
      <c r="BO767" s="157" t="s">
        <v>9443</v>
      </c>
      <c r="BP767" s="157" t="s">
        <v>10068</v>
      </c>
      <c r="BQ767" s="157" t="s">
        <v>9445</v>
      </c>
      <c r="BV767" s="160">
        <v>1</v>
      </c>
    </row>
    <row r="768" spans="53:74" x14ac:dyDescent="0.25">
      <c r="BA768" s="163" t="s">
        <v>192</v>
      </c>
      <c r="BB768" s="163" t="s">
        <v>1420</v>
      </c>
      <c r="BC768" s="163" t="s">
        <v>8678</v>
      </c>
      <c r="BD768" s="163" t="s">
        <v>265</v>
      </c>
      <c r="BE768" s="163" t="s">
        <v>266</v>
      </c>
      <c r="BF768" s="163">
        <v>3</v>
      </c>
      <c r="BG768" s="173">
        <v>4</v>
      </c>
      <c r="BH768" s="174">
        <v>0</v>
      </c>
      <c r="BI768" s="164" t="s">
        <v>8678</v>
      </c>
      <c r="BJ768" s="174"/>
      <c r="BK768" s="164" t="s">
        <v>8679</v>
      </c>
      <c r="BL768" s="174"/>
      <c r="BM768" s="157" t="s">
        <v>8678</v>
      </c>
      <c r="BN768" s="166" t="s">
        <v>8680</v>
      </c>
      <c r="BO768" s="157" t="s">
        <v>8681</v>
      </c>
      <c r="BP768" s="157" t="s">
        <v>8682</v>
      </c>
      <c r="BQ768" s="157" t="s">
        <v>9163</v>
      </c>
      <c r="BV768" s="160">
        <v>1</v>
      </c>
    </row>
    <row r="769" spans="53:74" x14ac:dyDescent="0.25">
      <c r="BA769" s="163" t="s">
        <v>192</v>
      </c>
      <c r="BB769" s="163" t="s">
        <v>1421</v>
      </c>
      <c r="BC769" s="163" t="s">
        <v>8695</v>
      </c>
      <c r="BD769" s="163" t="s">
        <v>265</v>
      </c>
      <c r="BE769" s="163" t="s">
        <v>266</v>
      </c>
      <c r="BF769" s="163">
        <v>4</v>
      </c>
      <c r="BG769" s="173">
        <v>4</v>
      </c>
      <c r="BH769" s="174">
        <v>0</v>
      </c>
      <c r="BI769" s="164" t="s">
        <v>8695</v>
      </c>
      <c r="BJ769" s="174"/>
      <c r="BK769" s="164" t="s">
        <v>9159</v>
      </c>
      <c r="BL769" s="174"/>
      <c r="BM769" s="157" t="s">
        <v>8695</v>
      </c>
      <c r="BN769" s="166" t="s">
        <v>9446</v>
      </c>
      <c r="BO769" s="157" t="s">
        <v>9447</v>
      </c>
      <c r="BP769" s="157" t="s">
        <v>8694</v>
      </c>
      <c r="BQ769" s="157" t="s">
        <v>9448</v>
      </c>
      <c r="BV769" s="160">
        <v>1</v>
      </c>
    </row>
    <row r="770" spans="53:74" x14ac:dyDescent="0.25">
      <c r="BA770" s="163" t="s">
        <v>192</v>
      </c>
      <c r="BB770" s="163" t="s">
        <v>1422</v>
      </c>
      <c r="BC770" s="163" t="s">
        <v>8690</v>
      </c>
      <c r="BD770" s="163" t="s">
        <v>265</v>
      </c>
      <c r="BE770" s="163" t="s">
        <v>266</v>
      </c>
      <c r="BF770" s="163">
        <v>5</v>
      </c>
      <c r="BG770" s="173">
        <v>4</v>
      </c>
      <c r="BH770" s="174">
        <v>0</v>
      </c>
      <c r="BI770" s="164" t="s">
        <v>8690</v>
      </c>
      <c r="BJ770" s="174"/>
      <c r="BK770" s="164" t="s">
        <v>8691</v>
      </c>
      <c r="BL770" s="174"/>
      <c r="BM770" s="157" t="s">
        <v>8690</v>
      </c>
      <c r="BN770" s="166" t="s">
        <v>8692</v>
      </c>
      <c r="BO770" s="157" t="s">
        <v>8693</v>
      </c>
      <c r="BP770" s="157" t="s">
        <v>8694</v>
      </c>
      <c r="BQ770" s="157" t="s">
        <v>8695</v>
      </c>
      <c r="BV770" s="160">
        <v>1</v>
      </c>
    </row>
    <row r="771" spans="53:74" x14ac:dyDescent="0.25">
      <c r="BA771" s="163" t="s">
        <v>192</v>
      </c>
      <c r="BB771" s="163" t="s">
        <v>1423</v>
      </c>
      <c r="BC771" s="163" t="s">
        <v>10069</v>
      </c>
      <c r="BD771" s="163" t="s">
        <v>301</v>
      </c>
      <c r="BE771" s="163" t="s">
        <v>266</v>
      </c>
      <c r="BF771" s="163">
        <v>1</v>
      </c>
      <c r="BG771" s="173">
        <v>0</v>
      </c>
      <c r="BH771" s="174">
        <v>4</v>
      </c>
      <c r="BI771" s="164"/>
      <c r="BJ771" s="174" t="s">
        <v>10069</v>
      </c>
      <c r="BK771" s="164"/>
      <c r="BL771" s="174" t="s">
        <v>10070</v>
      </c>
      <c r="BM771" s="157" t="s">
        <v>10069</v>
      </c>
      <c r="BN771" s="166" t="s">
        <v>10048</v>
      </c>
      <c r="BO771" s="157" t="s">
        <v>10049</v>
      </c>
      <c r="BP771" s="157" t="s">
        <v>10071</v>
      </c>
      <c r="BQ771" s="157" t="s">
        <v>10072</v>
      </c>
      <c r="BV771" s="160">
        <v>1</v>
      </c>
    </row>
    <row r="772" spans="53:74" x14ac:dyDescent="0.25">
      <c r="BA772" s="163" t="s">
        <v>192</v>
      </c>
      <c r="BB772" s="163" t="s">
        <v>1424</v>
      </c>
      <c r="BC772" s="163" t="s">
        <v>10073</v>
      </c>
      <c r="BD772" s="163" t="s">
        <v>301</v>
      </c>
      <c r="BE772" s="163" t="s">
        <v>266</v>
      </c>
      <c r="BF772" s="163">
        <v>2</v>
      </c>
      <c r="BG772" s="173">
        <v>0</v>
      </c>
      <c r="BH772" s="174">
        <v>4</v>
      </c>
      <c r="BI772" s="164"/>
      <c r="BJ772" s="174" t="s">
        <v>10073</v>
      </c>
      <c r="BK772" s="164"/>
      <c r="BL772" s="174" t="s">
        <v>10074</v>
      </c>
      <c r="BM772" s="157" t="s">
        <v>10073</v>
      </c>
      <c r="BN772" s="166" t="s">
        <v>8703</v>
      </c>
      <c r="BO772" s="157" t="s">
        <v>8704</v>
      </c>
      <c r="BP772" s="157" t="s">
        <v>10075</v>
      </c>
      <c r="BQ772" s="157" t="s">
        <v>10076</v>
      </c>
      <c r="BV772" s="160">
        <v>1</v>
      </c>
    </row>
    <row r="773" spans="53:74" x14ac:dyDescent="0.25">
      <c r="BA773" s="163" t="s">
        <v>192</v>
      </c>
      <c r="BB773" s="163" t="s">
        <v>1425</v>
      </c>
      <c r="BC773" s="163" t="s">
        <v>8707</v>
      </c>
      <c r="BD773" s="163" t="s">
        <v>301</v>
      </c>
      <c r="BE773" s="163" t="s">
        <v>266</v>
      </c>
      <c r="BF773" s="163">
        <v>3</v>
      </c>
      <c r="BG773" s="173">
        <v>0</v>
      </c>
      <c r="BH773" s="174">
        <v>4</v>
      </c>
      <c r="BI773" s="164"/>
      <c r="BJ773" s="174" t="s">
        <v>8707</v>
      </c>
      <c r="BK773" s="164"/>
      <c r="BL773" s="174" t="s">
        <v>8708</v>
      </c>
      <c r="BM773" s="157" t="s">
        <v>8707</v>
      </c>
      <c r="BN773" s="166" t="s">
        <v>8709</v>
      </c>
      <c r="BO773" s="157" t="s">
        <v>8710</v>
      </c>
      <c r="BP773" s="157" t="s">
        <v>8711</v>
      </c>
      <c r="BQ773" s="157" t="s">
        <v>8712</v>
      </c>
      <c r="BV773" s="160">
        <v>1</v>
      </c>
    </row>
    <row r="774" spans="53:74" x14ac:dyDescent="0.25">
      <c r="BA774" s="163" t="s">
        <v>192</v>
      </c>
      <c r="BB774" s="163" t="s">
        <v>1426</v>
      </c>
      <c r="BC774" s="163" t="s">
        <v>10077</v>
      </c>
      <c r="BD774" s="163" t="s">
        <v>301</v>
      </c>
      <c r="BE774" s="163" t="s">
        <v>266</v>
      </c>
      <c r="BF774" s="163">
        <v>4</v>
      </c>
      <c r="BG774" s="173">
        <v>0</v>
      </c>
      <c r="BH774" s="174">
        <v>4</v>
      </c>
      <c r="BI774" s="164"/>
      <c r="BJ774" s="174" t="s">
        <v>10077</v>
      </c>
      <c r="BK774" s="164"/>
      <c r="BL774" s="174" t="s">
        <v>10078</v>
      </c>
      <c r="BM774" s="157" t="s">
        <v>10077</v>
      </c>
      <c r="BN774" s="166" t="s">
        <v>9456</v>
      </c>
      <c r="BO774" s="157" t="s">
        <v>8716</v>
      </c>
      <c r="BP774" s="157" t="s">
        <v>10079</v>
      </c>
      <c r="BQ774" s="157" t="s">
        <v>10080</v>
      </c>
      <c r="BV774" s="160">
        <v>1</v>
      </c>
    </row>
    <row r="775" spans="53:74" x14ac:dyDescent="0.25">
      <c r="BA775" s="163" t="s">
        <v>192</v>
      </c>
      <c r="BB775" s="163" t="s">
        <v>1427</v>
      </c>
      <c r="BC775" s="163" t="s">
        <v>10057</v>
      </c>
      <c r="BD775" s="163" t="s">
        <v>301</v>
      </c>
      <c r="BE775" s="163" t="s">
        <v>266</v>
      </c>
      <c r="BF775" s="163">
        <v>5</v>
      </c>
      <c r="BG775" s="173">
        <v>0</v>
      </c>
      <c r="BH775" s="174">
        <v>4</v>
      </c>
      <c r="BI775" s="164"/>
      <c r="BJ775" s="174" t="s">
        <v>10057</v>
      </c>
      <c r="BK775" s="164"/>
      <c r="BL775" s="174" t="s">
        <v>10058</v>
      </c>
      <c r="BM775" s="157" t="s">
        <v>10057</v>
      </c>
      <c r="BN775" s="166" t="s">
        <v>10059</v>
      </c>
      <c r="BO775" s="157" t="s">
        <v>8663</v>
      </c>
      <c r="BP775" s="157" t="s">
        <v>8659</v>
      </c>
      <c r="BQ775" s="157" t="s">
        <v>9023</v>
      </c>
      <c r="BV775" s="160">
        <v>1</v>
      </c>
    </row>
    <row r="776" spans="53:74" x14ac:dyDescent="0.25">
      <c r="BA776" s="163" t="s">
        <v>193</v>
      </c>
      <c r="BB776" s="163" t="s">
        <v>1428</v>
      </c>
      <c r="BC776" s="163" t="s">
        <v>10081</v>
      </c>
      <c r="BD776" s="163" t="s">
        <v>265</v>
      </c>
      <c r="BE776" s="163" t="s">
        <v>266</v>
      </c>
      <c r="BF776" s="163">
        <v>1</v>
      </c>
      <c r="BG776" s="173">
        <v>4</v>
      </c>
      <c r="BH776" s="174">
        <v>0</v>
      </c>
      <c r="BI776" s="164" t="s">
        <v>10081</v>
      </c>
      <c r="BJ776" s="174"/>
      <c r="BK776" s="164" t="s">
        <v>10082</v>
      </c>
      <c r="BL776" s="174"/>
      <c r="BM776" s="157" t="s">
        <v>10081</v>
      </c>
      <c r="BN776" s="166" t="s">
        <v>10083</v>
      </c>
      <c r="BO776" s="157" t="s">
        <v>10084</v>
      </c>
      <c r="BP776" s="157" t="s">
        <v>10085</v>
      </c>
      <c r="BQ776" s="157" t="s">
        <v>10086</v>
      </c>
      <c r="BV776" s="160">
        <v>1</v>
      </c>
    </row>
    <row r="777" spans="53:74" x14ac:dyDescent="0.25">
      <c r="BA777" s="163" t="s">
        <v>193</v>
      </c>
      <c r="BB777" s="163" t="s">
        <v>1429</v>
      </c>
      <c r="BC777" s="163" t="s">
        <v>10087</v>
      </c>
      <c r="BD777" s="163" t="s">
        <v>265</v>
      </c>
      <c r="BE777" s="163" t="s">
        <v>266</v>
      </c>
      <c r="BF777" s="163">
        <v>2</v>
      </c>
      <c r="BG777" s="173">
        <v>4</v>
      </c>
      <c r="BH777" s="174">
        <v>0</v>
      </c>
      <c r="BI777" s="164" t="s">
        <v>10087</v>
      </c>
      <c r="BJ777" s="174"/>
      <c r="BK777" s="164" t="s">
        <v>10088</v>
      </c>
      <c r="BL777" s="174"/>
      <c r="BM777" s="157" t="s">
        <v>10087</v>
      </c>
      <c r="BN777" s="166" t="s">
        <v>9669</v>
      </c>
      <c r="BO777" s="157" t="s">
        <v>10084</v>
      </c>
      <c r="BP777" s="157" t="s">
        <v>10089</v>
      </c>
      <c r="BQ777" s="157" t="s">
        <v>10090</v>
      </c>
      <c r="BV777" s="160">
        <v>1</v>
      </c>
    </row>
    <row r="778" spans="53:74" x14ac:dyDescent="0.25">
      <c r="BA778" s="163" t="s">
        <v>193</v>
      </c>
      <c r="BB778" s="163" t="s">
        <v>1430</v>
      </c>
      <c r="BC778" s="163" t="s">
        <v>9560</v>
      </c>
      <c r="BD778" s="163" t="s">
        <v>265</v>
      </c>
      <c r="BE778" s="163" t="s">
        <v>266</v>
      </c>
      <c r="BF778" s="163">
        <v>3</v>
      </c>
      <c r="BG778" s="173">
        <v>4</v>
      </c>
      <c r="BH778" s="174">
        <v>0</v>
      </c>
      <c r="BI778" s="164" t="s">
        <v>9560</v>
      </c>
      <c r="BJ778" s="174"/>
      <c r="BK778" s="164" t="s">
        <v>9561</v>
      </c>
      <c r="BL778" s="174"/>
      <c r="BM778" s="157" t="s">
        <v>9560</v>
      </c>
      <c r="BN778" s="166" t="s">
        <v>9671</v>
      </c>
      <c r="BO778" s="157" t="s">
        <v>9672</v>
      </c>
      <c r="BP778" s="157" t="s">
        <v>9186</v>
      </c>
      <c r="BQ778" s="157" t="s">
        <v>8734</v>
      </c>
      <c r="BV778" s="160">
        <v>1</v>
      </c>
    </row>
    <row r="779" spans="53:74" x14ac:dyDescent="0.25">
      <c r="BA779" s="163" t="s">
        <v>193</v>
      </c>
      <c r="BB779" s="163" t="s">
        <v>1431</v>
      </c>
      <c r="BC779" s="163" t="s">
        <v>8735</v>
      </c>
      <c r="BD779" s="163" t="s">
        <v>265</v>
      </c>
      <c r="BE779" s="163" t="s">
        <v>266</v>
      </c>
      <c r="BF779" s="163">
        <v>4</v>
      </c>
      <c r="BG779" s="173">
        <v>4</v>
      </c>
      <c r="BH779" s="174">
        <v>0</v>
      </c>
      <c r="BI779" s="164" t="s">
        <v>8735</v>
      </c>
      <c r="BJ779" s="174"/>
      <c r="BK779" s="164" t="s">
        <v>8736</v>
      </c>
      <c r="BL779" s="174"/>
      <c r="BM779" s="157" t="s">
        <v>8735</v>
      </c>
      <c r="BN779" s="166" t="s">
        <v>9068</v>
      </c>
      <c r="BO779" s="157" t="s">
        <v>9069</v>
      </c>
      <c r="BP779" s="157" t="s">
        <v>9070</v>
      </c>
      <c r="BQ779" s="157" t="s">
        <v>9071</v>
      </c>
      <c r="BV779" s="160">
        <v>1</v>
      </c>
    </row>
    <row r="780" spans="53:74" x14ac:dyDescent="0.25">
      <c r="BA780" s="163" t="s">
        <v>193</v>
      </c>
      <c r="BB780" s="163" t="s">
        <v>1432</v>
      </c>
      <c r="BC780" s="163" t="s">
        <v>8740</v>
      </c>
      <c r="BD780" s="163" t="s">
        <v>265</v>
      </c>
      <c r="BE780" s="163" t="s">
        <v>266</v>
      </c>
      <c r="BF780" s="163">
        <v>5</v>
      </c>
      <c r="BG780" s="173">
        <v>4</v>
      </c>
      <c r="BH780" s="174">
        <v>0</v>
      </c>
      <c r="BI780" s="164" t="s">
        <v>8740</v>
      </c>
      <c r="BJ780" s="174"/>
      <c r="BK780" s="164" t="s">
        <v>8741</v>
      </c>
      <c r="BL780" s="174"/>
      <c r="BM780" s="157" t="s">
        <v>8740</v>
      </c>
      <c r="BN780" s="166" t="s">
        <v>8742</v>
      </c>
      <c r="BO780" s="157" t="s">
        <v>9072</v>
      </c>
      <c r="BP780" s="157" t="s">
        <v>8735</v>
      </c>
      <c r="BQ780" s="157" t="s">
        <v>9073</v>
      </c>
      <c r="BV780" s="160">
        <v>1</v>
      </c>
    </row>
    <row r="781" spans="53:74" x14ac:dyDescent="0.25">
      <c r="BA781" s="163" t="s">
        <v>193</v>
      </c>
      <c r="BB781" s="163" t="s">
        <v>1433</v>
      </c>
      <c r="BC781" s="163" t="s">
        <v>8745</v>
      </c>
      <c r="BD781" s="163" t="s">
        <v>301</v>
      </c>
      <c r="BE781" s="163" t="s">
        <v>266</v>
      </c>
      <c r="BF781" s="163">
        <v>1</v>
      </c>
      <c r="BG781" s="173">
        <v>0</v>
      </c>
      <c r="BH781" s="174">
        <v>4</v>
      </c>
      <c r="BI781" s="164"/>
      <c r="BJ781" s="174" t="s">
        <v>8745</v>
      </c>
      <c r="BK781" s="164"/>
      <c r="BL781" s="174" t="s">
        <v>8746</v>
      </c>
      <c r="BM781" s="157" t="s">
        <v>8745</v>
      </c>
      <c r="BN781" s="166" t="s">
        <v>8747</v>
      </c>
      <c r="BO781" s="157" t="s">
        <v>8748</v>
      </c>
      <c r="BP781" s="157" t="s">
        <v>8749</v>
      </c>
      <c r="BQ781" s="157" t="s">
        <v>8750</v>
      </c>
      <c r="BV781" s="160">
        <v>1</v>
      </c>
    </row>
    <row r="782" spans="53:74" x14ac:dyDescent="0.25">
      <c r="BA782" s="163" t="s">
        <v>193</v>
      </c>
      <c r="BB782" s="163" t="s">
        <v>1434</v>
      </c>
      <c r="BC782" s="163" t="s">
        <v>8745</v>
      </c>
      <c r="BD782" s="163" t="s">
        <v>301</v>
      </c>
      <c r="BE782" s="163" t="s">
        <v>266</v>
      </c>
      <c r="BF782" s="163">
        <v>2</v>
      </c>
      <c r="BG782" s="173">
        <v>0</v>
      </c>
      <c r="BH782" s="174">
        <v>4</v>
      </c>
      <c r="BI782" s="164"/>
      <c r="BJ782" s="174" t="s">
        <v>8745</v>
      </c>
      <c r="BK782" s="164"/>
      <c r="BL782" s="174" t="s">
        <v>8746</v>
      </c>
      <c r="BM782" s="157" t="s">
        <v>8745</v>
      </c>
      <c r="BN782" s="166" t="s">
        <v>8751</v>
      </c>
      <c r="BO782" s="157" t="s">
        <v>8752</v>
      </c>
      <c r="BP782" s="157" t="s">
        <v>8753</v>
      </c>
      <c r="BQ782" s="157" t="s">
        <v>8750</v>
      </c>
      <c r="BV782" s="160">
        <v>1</v>
      </c>
    </row>
    <row r="783" spans="53:74" x14ac:dyDescent="0.25">
      <c r="BA783" s="163" t="s">
        <v>193</v>
      </c>
      <c r="BB783" s="163" t="s">
        <v>1435</v>
      </c>
      <c r="BC783" s="163" t="s">
        <v>8754</v>
      </c>
      <c r="BD783" s="163" t="s">
        <v>301</v>
      </c>
      <c r="BE783" s="163" t="s">
        <v>266</v>
      </c>
      <c r="BF783" s="163">
        <v>3</v>
      </c>
      <c r="BG783" s="173">
        <v>0</v>
      </c>
      <c r="BH783" s="174">
        <v>4</v>
      </c>
      <c r="BI783" s="164"/>
      <c r="BJ783" s="174" t="s">
        <v>8754</v>
      </c>
      <c r="BK783" s="164"/>
      <c r="BL783" s="174" t="s">
        <v>8755</v>
      </c>
      <c r="BM783" s="157" t="s">
        <v>8754</v>
      </c>
      <c r="BN783" s="166" t="s">
        <v>8756</v>
      </c>
      <c r="BO783" s="157" t="s">
        <v>8757</v>
      </c>
      <c r="BP783" s="157" t="s">
        <v>8758</v>
      </c>
      <c r="BQ783" s="157" t="s">
        <v>8759</v>
      </c>
      <c r="BV783" s="160">
        <v>1</v>
      </c>
    </row>
    <row r="784" spans="53:74" x14ac:dyDescent="0.25">
      <c r="BA784" s="163" t="s">
        <v>193</v>
      </c>
      <c r="BB784" s="163" t="s">
        <v>1436</v>
      </c>
      <c r="BC784" s="163" t="s">
        <v>9076</v>
      </c>
      <c r="BD784" s="163" t="s">
        <v>301</v>
      </c>
      <c r="BE784" s="163" t="s">
        <v>266</v>
      </c>
      <c r="BF784" s="163">
        <v>4</v>
      </c>
      <c r="BG784" s="173">
        <v>0</v>
      </c>
      <c r="BH784" s="174">
        <v>4</v>
      </c>
      <c r="BI784" s="164"/>
      <c r="BJ784" s="174" t="s">
        <v>9076</v>
      </c>
      <c r="BK784" s="164"/>
      <c r="BL784" s="174" t="s">
        <v>9187</v>
      </c>
      <c r="BM784" s="157" t="s">
        <v>9076</v>
      </c>
      <c r="BN784" s="166" t="s">
        <v>10091</v>
      </c>
      <c r="BO784" s="157" t="s">
        <v>10055</v>
      </c>
      <c r="BP784" s="157" t="s">
        <v>8759</v>
      </c>
      <c r="BQ784" s="157" t="s">
        <v>8659</v>
      </c>
      <c r="BV784" s="160">
        <v>1</v>
      </c>
    </row>
    <row r="785" spans="53:74" x14ac:dyDescent="0.25">
      <c r="BA785" s="163" t="s">
        <v>193</v>
      </c>
      <c r="BB785" s="163" t="s">
        <v>1437</v>
      </c>
      <c r="BC785" s="163" t="s">
        <v>10057</v>
      </c>
      <c r="BD785" s="163" t="s">
        <v>301</v>
      </c>
      <c r="BE785" s="163" t="s">
        <v>266</v>
      </c>
      <c r="BF785" s="163">
        <v>5</v>
      </c>
      <c r="BG785" s="173">
        <v>0</v>
      </c>
      <c r="BH785" s="174">
        <v>4</v>
      </c>
      <c r="BI785" s="164"/>
      <c r="BJ785" s="174" t="s">
        <v>10057</v>
      </c>
      <c r="BK785" s="164"/>
      <c r="BL785" s="174" t="s">
        <v>10058</v>
      </c>
      <c r="BM785" s="157" t="s">
        <v>10057</v>
      </c>
      <c r="BN785" s="166" t="s">
        <v>10059</v>
      </c>
      <c r="BO785" s="157" t="s">
        <v>8663</v>
      </c>
      <c r="BP785" s="157" t="s">
        <v>8659</v>
      </c>
      <c r="BQ785" s="157" t="s">
        <v>9023</v>
      </c>
      <c r="BV785" s="160">
        <v>1</v>
      </c>
    </row>
    <row r="786" spans="53:74" x14ac:dyDescent="0.25">
      <c r="BA786" s="163" t="s">
        <v>194</v>
      </c>
      <c r="BB786" s="163" t="s">
        <v>1438</v>
      </c>
      <c r="BC786" s="163" t="s">
        <v>10092</v>
      </c>
      <c r="BD786" s="163" t="s">
        <v>265</v>
      </c>
      <c r="BE786" s="163" t="s">
        <v>266</v>
      </c>
      <c r="BF786" s="163">
        <v>1</v>
      </c>
      <c r="BG786" s="173">
        <v>4</v>
      </c>
      <c r="BH786" s="174">
        <v>0</v>
      </c>
      <c r="BI786" s="164" t="s">
        <v>10092</v>
      </c>
      <c r="BJ786" s="174"/>
      <c r="BK786" s="164" t="s">
        <v>10093</v>
      </c>
      <c r="BL786" s="174"/>
      <c r="BM786" s="157" t="s">
        <v>10092</v>
      </c>
      <c r="BN786" s="166" t="s">
        <v>8765</v>
      </c>
      <c r="BO786" s="157" t="s">
        <v>8766</v>
      </c>
      <c r="BP786" s="157" t="s">
        <v>10094</v>
      </c>
      <c r="BQ786" s="157" t="s">
        <v>10095</v>
      </c>
      <c r="BV786" s="160">
        <v>1</v>
      </c>
    </row>
    <row r="787" spans="53:74" x14ac:dyDescent="0.25">
      <c r="BA787" s="163" t="s">
        <v>194</v>
      </c>
      <c r="BB787" s="163" t="s">
        <v>1439</v>
      </c>
      <c r="BC787" s="163" t="s">
        <v>10094</v>
      </c>
      <c r="BD787" s="163" t="s">
        <v>265</v>
      </c>
      <c r="BE787" s="163" t="s">
        <v>266</v>
      </c>
      <c r="BF787" s="163">
        <v>2</v>
      </c>
      <c r="BG787" s="173">
        <v>4</v>
      </c>
      <c r="BH787" s="174">
        <v>0</v>
      </c>
      <c r="BI787" s="164" t="s">
        <v>10094</v>
      </c>
      <c r="BJ787" s="174"/>
      <c r="BK787" s="164" t="s">
        <v>10096</v>
      </c>
      <c r="BL787" s="174"/>
      <c r="BM787" s="157" t="s">
        <v>10094</v>
      </c>
      <c r="BN787" s="166" t="s">
        <v>10097</v>
      </c>
      <c r="BO787" s="157" t="s">
        <v>10098</v>
      </c>
      <c r="BP787" s="157" t="s">
        <v>10092</v>
      </c>
      <c r="BQ787" s="157" t="s">
        <v>10099</v>
      </c>
      <c r="BV787" s="160">
        <v>1</v>
      </c>
    </row>
    <row r="788" spans="53:74" x14ac:dyDescent="0.25">
      <c r="BA788" s="163" t="s">
        <v>194</v>
      </c>
      <c r="BB788" s="163" t="s">
        <v>1440</v>
      </c>
      <c r="BC788" s="163" t="s">
        <v>8778</v>
      </c>
      <c r="BD788" s="163" t="s">
        <v>265</v>
      </c>
      <c r="BE788" s="163" t="s">
        <v>266</v>
      </c>
      <c r="BF788" s="163">
        <v>3</v>
      </c>
      <c r="BG788" s="173">
        <v>4</v>
      </c>
      <c r="BH788" s="174">
        <v>0</v>
      </c>
      <c r="BI788" s="164" t="s">
        <v>8778</v>
      </c>
      <c r="BJ788" s="174"/>
      <c r="BK788" s="164" t="s">
        <v>9198</v>
      </c>
      <c r="BL788" s="174"/>
      <c r="BM788" s="157" t="s">
        <v>8778</v>
      </c>
      <c r="BN788" s="166" t="s">
        <v>8776</v>
      </c>
      <c r="BO788" s="157" t="s">
        <v>10098</v>
      </c>
      <c r="BP788" s="157" t="s">
        <v>8779</v>
      </c>
      <c r="BQ788" s="157" t="s">
        <v>8785</v>
      </c>
      <c r="BV788" s="160">
        <v>1</v>
      </c>
    </row>
    <row r="789" spans="53:74" x14ac:dyDescent="0.25">
      <c r="BA789" s="163" t="s">
        <v>194</v>
      </c>
      <c r="BB789" s="163" t="s">
        <v>1441</v>
      </c>
      <c r="BC789" s="163" t="s">
        <v>8780</v>
      </c>
      <c r="BD789" s="163" t="s">
        <v>265</v>
      </c>
      <c r="BE789" s="163" t="s">
        <v>266</v>
      </c>
      <c r="BF789" s="163">
        <v>4</v>
      </c>
      <c r="BG789" s="173">
        <v>4</v>
      </c>
      <c r="BH789" s="174">
        <v>0</v>
      </c>
      <c r="BI789" s="164" t="s">
        <v>8780</v>
      </c>
      <c r="BJ789" s="174"/>
      <c r="BK789" s="164" t="s">
        <v>8781</v>
      </c>
      <c r="BL789" s="174"/>
      <c r="BM789" s="157" t="s">
        <v>8780</v>
      </c>
      <c r="BN789" s="166" t="s">
        <v>8782</v>
      </c>
      <c r="BO789" s="157" t="s">
        <v>8783</v>
      </c>
      <c r="BP789" s="157" t="s">
        <v>8790</v>
      </c>
      <c r="BQ789" s="157" t="s">
        <v>8784</v>
      </c>
      <c r="BV789" s="160">
        <v>1</v>
      </c>
    </row>
    <row r="790" spans="53:74" x14ac:dyDescent="0.25">
      <c r="BA790" s="163" t="s">
        <v>194</v>
      </c>
      <c r="BB790" s="163" t="s">
        <v>1442</v>
      </c>
      <c r="BC790" s="163" t="s">
        <v>9382</v>
      </c>
      <c r="BD790" s="163" t="s">
        <v>265</v>
      </c>
      <c r="BE790" s="163" t="s">
        <v>266</v>
      </c>
      <c r="BF790" s="163">
        <v>5</v>
      </c>
      <c r="BG790" s="173">
        <v>4</v>
      </c>
      <c r="BH790" s="174">
        <v>0</v>
      </c>
      <c r="BI790" s="164" t="s">
        <v>9382</v>
      </c>
      <c r="BJ790" s="174"/>
      <c r="BK790" s="164" t="s">
        <v>9383</v>
      </c>
      <c r="BL790" s="174"/>
      <c r="BM790" s="157" t="s">
        <v>9382</v>
      </c>
      <c r="BN790" s="166" t="s">
        <v>8782</v>
      </c>
      <c r="BO790" s="157" t="s">
        <v>9384</v>
      </c>
      <c r="BP790" s="157" t="s">
        <v>9385</v>
      </c>
      <c r="BQ790" s="157" t="s">
        <v>9386</v>
      </c>
      <c r="BV790" s="160">
        <v>1</v>
      </c>
    </row>
    <row r="791" spans="53:74" x14ac:dyDescent="0.25">
      <c r="BA791" s="163" t="s">
        <v>194</v>
      </c>
      <c r="BB791" s="163" t="s">
        <v>1443</v>
      </c>
      <c r="BC791" s="163" t="s">
        <v>8791</v>
      </c>
      <c r="BD791" s="163" t="s">
        <v>301</v>
      </c>
      <c r="BE791" s="163" t="s">
        <v>266</v>
      </c>
      <c r="BF791" s="163">
        <v>1</v>
      </c>
      <c r="BG791" s="173">
        <v>0</v>
      </c>
      <c r="BH791" s="174">
        <v>4</v>
      </c>
      <c r="BI791" s="164"/>
      <c r="BJ791" s="174" t="s">
        <v>8791</v>
      </c>
      <c r="BK791" s="164"/>
      <c r="BL791" s="174" t="s">
        <v>8792</v>
      </c>
      <c r="BM791" s="157" t="s">
        <v>8791</v>
      </c>
      <c r="BN791" s="166" t="s">
        <v>8793</v>
      </c>
      <c r="BO791" s="157" t="s">
        <v>8794</v>
      </c>
      <c r="BP791" s="157" t="s">
        <v>8796</v>
      </c>
      <c r="BQ791" s="157" t="s">
        <v>8795</v>
      </c>
      <c r="BV791" s="160">
        <v>1</v>
      </c>
    </row>
    <row r="792" spans="53:74" x14ac:dyDescent="0.25">
      <c r="BA792" s="163" t="s">
        <v>194</v>
      </c>
      <c r="BB792" s="163" t="s">
        <v>1444</v>
      </c>
      <c r="BC792" s="163" t="s">
        <v>10100</v>
      </c>
      <c r="BD792" s="163" t="s">
        <v>301</v>
      </c>
      <c r="BE792" s="163" t="s">
        <v>266</v>
      </c>
      <c r="BF792" s="163">
        <v>2</v>
      </c>
      <c r="BG792" s="173">
        <v>0</v>
      </c>
      <c r="BH792" s="174">
        <v>4</v>
      </c>
      <c r="BI792" s="164"/>
      <c r="BJ792" s="174" t="s">
        <v>10100</v>
      </c>
      <c r="BK792" s="164"/>
      <c r="BL792" s="174" t="s">
        <v>10101</v>
      </c>
      <c r="BM792" s="157" t="s">
        <v>10100</v>
      </c>
      <c r="BN792" s="166" t="s">
        <v>8799</v>
      </c>
      <c r="BO792" s="157" t="s">
        <v>8794</v>
      </c>
      <c r="BP792" s="157" t="s">
        <v>10102</v>
      </c>
      <c r="BQ792" s="157" t="s">
        <v>10103</v>
      </c>
      <c r="BV792" s="160">
        <v>1</v>
      </c>
    </row>
    <row r="793" spans="53:74" x14ac:dyDescent="0.25">
      <c r="BA793" s="163" t="s">
        <v>194</v>
      </c>
      <c r="BB793" s="163" t="s">
        <v>1445</v>
      </c>
      <c r="BC793" s="163" t="s">
        <v>10100</v>
      </c>
      <c r="BD793" s="163" t="s">
        <v>301</v>
      </c>
      <c r="BE793" s="163" t="s">
        <v>266</v>
      </c>
      <c r="BF793" s="163">
        <v>3</v>
      </c>
      <c r="BG793" s="173">
        <v>0</v>
      </c>
      <c r="BH793" s="174">
        <v>4</v>
      </c>
      <c r="BI793" s="164"/>
      <c r="BJ793" s="174" t="s">
        <v>10100</v>
      </c>
      <c r="BK793" s="164"/>
      <c r="BL793" s="174" t="s">
        <v>10101</v>
      </c>
      <c r="BM793" s="157" t="s">
        <v>10100</v>
      </c>
      <c r="BN793" s="166" t="s">
        <v>10034</v>
      </c>
      <c r="BO793" s="157" t="s">
        <v>10104</v>
      </c>
      <c r="BP793" s="157" t="s">
        <v>10032</v>
      </c>
      <c r="BQ793" s="157" t="s">
        <v>10103</v>
      </c>
      <c r="BV793" s="160">
        <v>1</v>
      </c>
    </row>
    <row r="794" spans="53:74" x14ac:dyDescent="0.25">
      <c r="BA794" s="163" t="s">
        <v>194</v>
      </c>
      <c r="BB794" s="163" t="s">
        <v>1446</v>
      </c>
      <c r="BC794" s="163" t="s">
        <v>8806</v>
      </c>
      <c r="BD794" s="163" t="s">
        <v>301</v>
      </c>
      <c r="BE794" s="163" t="s">
        <v>266</v>
      </c>
      <c r="BF794" s="163">
        <v>4</v>
      </c>
      <c r="BG794" s="173">
        <v>0</v>
      </c>
      <c r="BH794" s="174">
        <v>4</v>
      </c>
      <c r="BI794" s="164"/>
      <c r="BJ794" s="174" t="s">
        <v>8806</v>
      </c>
      <c r="BK794" s="164"/>
      <c r="BL794" s="174" t="s">
        <v>8807</v>
      </c>
      <c r="BM794" s="157" t="s">
        <v>8806</v>
      </c>
      <c r="BN794" s="166" t="s">
        <v>9100</v>
      </c>
      <c r="BO794" s="157" t="s">
        <v>10105</v>
      </c>
      <c r="BP794" s="157" t="s">
        <v>8809</v>
      </c>
      <c r="BQ794" s="157" t="s">
        <v>10106</v>
      </c>
      <c r="BV794" s="160">
        <v>1</v>
      </c>
    </row>
    <row r="795" spans="53:74" x14ac:dyDescent="0.25">
      <c r="BA795" s="163" t="s">
        <v>194</v>
      </c>
      <c r="BB795" s="163" t="s">
        <v>1447</v>
      </c>
      <c r="BC795" s="163" t="s">
        <v>10057</v>
      </c>
      <c r="BD795" s="163" t="s">
        <v>301</v>
      </c>
      <c r="BE795" s="163" t="s">
        <v>266</v>
      </c>
      <c r="BF795" s="163">
        <v>5</v>
      </c>
      <c r="BG795" s="173">
        <v>0</v>
      </c>
      <c r="BH795" s="174">
        <v>4</v>
      </c>
      <c r="BI795" s="164"/>
      <c r="BJ795" s="174" t="s">
        <v>10057</v>
      </c>
      <c r="BK795" s="164"/>
      <c r="BL795" s="174" t="s">
        <v>10058</v>
      </c>
      <c r="BM795" s="157" t="s">
        <v>10057</v>
      </c>
      <c r="BN795" s="166" t="s">
        <v>10059</v>
      </c>
      <c r="BO795" s="157" t="s">
        <v>8663</v>
      </c>
      <c r="BP795" s="157" t="s">
        <v>8659</v>
      </c>
      <c r="BQ795" s="157" t="s">
        <v>9023</v>
      </c>
      <c r="BV795" s="160">
        <v>1</v>
      </c>
    </row>
    <row r="796" spans="53:74" x14ac:dyDescent="0.25">
      <c r="BA796" s="163" t="s">
        <v>195</v>
      </c>
      <c r="BB796" s="163" t="s">
        <v>1448</v>
      </c>
      <c r="BC796" s="163" t="s">
        <v>10107</v>
      </c>
      <c r="BD796" s="163" t="s">
        <v>265</v>
      </c>
      <c r="BE796" s="163" t="s">
        <v>266</v>
      </c>
      <c r="BF796" s="163">
        <v>1</v>
      </c>
      <c r="BG796" s="173">
        <v>4</v>
      </c>
      <c r="BH796" s="174">
        <v>0</v>
      </c>
      <c r="BI796" s="164" t="s">
        <v>10107</v>
      </c>
      <c r="BJ796" s="174"/>
      <c r="BK796" s="164" t="s">
        <v>10108</v>
      </c>
      <c r="BL796" s="174"/>
      <c r="BM796" s="157" t="s">
        <v>10107</v>
      </c>
      <c r="BN796" s="166" t="s">
        <v>9106</v>
      </c>
      <c r="BO796" s="157" t="s">
        <v>10109</v>
      </c>
      <c r="BP796" s="157" t="s">
        <v>10110</v>
      </c>
      <c r="BQ796" s="157" t="s">
        <v>10111</v>
      </c>
      <c r="BV796" s="160">
        <v>1</v>
      </c>
    </row>
    <row r="797" spans="53:74" x14ac:dyDescent="0.25">
      <c r="BA797" s="163" t="s">
        <v>195</v>
      </c>
      <c r="BB797" s="163" t="s">
        <v>1449</v>
      </c>
      <c r="BC797" s="163" t="s">
        <v>10112</v>
      </c>
      <c r="BD797" s="163" t="s">
        <v>265</v>
      </c>
      <c r="BE797" s="163" t="s">
        <v>266</v>
      </c>
      <c r="BF797" s="163">
        <v>2</v>
      </c>
      <c r="BG797" s="173">
        <v>4</v>
      </c>
      <c r="BH797" s="174">
        <v>0</v>
      </c>
      <c r="BI797" s="164" t="s">
        <v>10112</v>
      </c>
      <c r="BJ797" s="174"/>
      <c r="BK797" s="164" t="s">
        <v>10113</v>
      </c>
      <c r="BL797" s="174"/>
      <c r="BM797" s="157" t="s">
        <v>10112</v>
      </c>
      <c r="BN797" s="166" t="s">
        <v>10114</v>
      </c>
      <c r="BO797" s="157" t="s">
        <v>10115</v>
      </c>
      <c r="BP797" s="157" t="s">
        <v>10110</v>
      </c>
      <c r="BQ797" s="157" t="s">
        <v>10116</v>
      </c>
      <c r="BV797" s="160">
        <v>1</v>
      </c>
    </row>
    <row r="798" spans="53:74" x14ac:dyDescent="0.25">
      <c r="BA798" s="163" t="s">
        <v>195</v>
      </c>
      <c r="BB798" s="163" t="s">
        <v>1450</v>
      </c>
      <c r="BC798" s="163" t="s">
        <v>8821</v>
      </c>
      <c r="BD798" s="163" t="s">
        <v>265</v>
      </c>
      <c r="BE798" s="163" t="s">
        <v>266</v>
      </c>
      <c r="BF798" s="163">
        <v>3</v>
      </c>
      <c r="BG798" s="173">
        <v>4</v>
      </c>
      <c r="BH798" s="174">
        <v>0</v>
      </c>
      <c r="BI798" s="164" t="s">
        <v>8821</v>
      </c>
      <c r="BJ798" s="174"/>
      <c r="BK798" s="164" t="s">
        <v>8822</v>
      </c>
      <c r="BL798" s="174"/>
      <c r="BM798" s="157" t="s">
        <v>8821</v>
      </c>
      <c r="BN798" s="166" t="s">
        <v>8983</v>
      </c>
      <c r="BO798" s="157" t="s">
        <v>10115</v>
      </c>
      <c r="BP798" s="157" t="s">
        <v>8825</v>
      </c>
      <c r="BQ798" s="157" t="s">
        <v>8984</v>
      </c>
      <c r="BV798" s="160">
        <v>1</v>
      </c>
    </row>
    <row r="799" spans="53:74" x14ac:dyDescent="0.25">
      <c r="BA799" s="163" t="s">
        <v>195</v>
      </c>
      <c r="BB799" s="163" t="s">
        <v>1451</v>
      </c>
      <c r="BC799" s="163" t="s">
        <v>8821</v>
      </c>
      <c r="BD799" s="163" t="s">
        <v>265</v>
      </c>
      <c r="BE799" s="163" t="s">
        <v>266</v>
      </c>
      <c r="BF799" s="163">
        <v>4</v>
      </c>
      <c r="BG799" s="173">
        <v>4</v>
      </c>
      <c r="BH799" s="174">
        <v>0</v>
      </c>
      <c r="BI799" s="164" t="s">
        <v>8821</v>
      </c>
      <c r="BJ799" s="174"/>
      <c r="BK799" s="164" t="s">
        <v>8822</v>
      </c>
      <c r="BL799" s="174"/>
      <c r="BM799" s="157" t="s">
        <v>8821</v>
      </c>
      <c r="BN799" s="166" t="s">
        <v>8826</v>
      </c>
      <c r="BO799" s="157" t="s">
        <v>8985</v>
      </c>
      <c r="BP799" s="157" t="s">
        <v>8986</v>
      </c>
      <c r="BQ799" s="157" t="s">
        <v>8987</v>
      </c>
      <c r="BV799" s="160">
        <v>1</v>
      </c>
    </row>
    <row r="800" spans="53:74" x14ac:dyDescent="0.25">
      <c r="BA800" s="163" t="s">
        <v>195</v>
      </c>
      <c r="BB800" s="163" t="s">
        <v>1452</v>
      </c>
      <c r="BC800" s="163" t="s">
        <v>8830</v>
      </c>
      <c r="BD800" s="163" t="s">
        <v>265</v>
      </c>
      <c r="BE800" s="163" t="s">
        <v>266</v>
      </c>
      <c r="BF800" s="163">
        <v>5</v>
      </c>
      <c r="BG800" s="173">
        <v>4</v>
      </c>
      <c r="BH800" s="174">
        <v>0</v>
      </c>
      <c r="BI800" s="164" t="s">
        <v>8830</v>
      </c>
      <c r="BJ800" s="174"/>
      <c r="BK800" s="164" t="s">
        <v>8831</v>
      </c>
      <c r="BL800" s="174"/>
      <c r="BM800" s="157" t="s">
        <v>8830</v>
      </c>
      <c r="BN800" s="166" t="s">
        <v>8832</v>
      </c>
      <c r="BO800" s="157" t="s">
        <v>8833</v>
      </c>
      <c r="BP800" s="157" t="s">
        <v>8834</v>
      </c>
      <c r="BQ800" s="157" t="s">
        <v>8835</v>
      </c>
      <c r="BV800" s="160">
        <v>1</v>
      </c>
    </row>
    <row r="801" spans="53:74" x14ac:dyDescent="0.25">
      <c r="BA801" s="163" t="s">
        <v>195</v>
      </c>
      <c r="BB801" s="163" t="s">
        <v>1453</v>
      </c>
      <c r="BC801" s="163" t="s">
        <v>8836</v>
      </c>
      <c r="BD801" s="163" t="s">
        <v>301</v>
      </c>
      <c r="BE801" s="163" t="s">
        <v>266</v>
      </c>
      <c r="BF801" s="163">
        <v>1</v>
      </c>
      <c r="BG801" s="173">
        <v>0</v>
      </c>
      <c r="BH801" s="174">
        <v>4</v>
      </c>
      <c r="BI801" s="164"/>
      <c r="BJ801" s="174" t="s">
        <v>8836</v>
      </c>
      <c r="BK801" s="164"/>
      <c r="BL801" s="174" t="s">
        <v>8837</v>
      </c>
      <c r="BM801" s="157" t="s">
        <v>8836</v>
      </c>
      <c r="BN801" s="166" t="s">
        <v>8838</v>
      </c>
      <c r="BO801" s="157" t="s">
        <v>8839</v>
      </c>
      <c r="BP801" s="157" t="s">
        <v>8840</v>
      </c>
      <c r="BQ801" s="157" t="s">
        <v>8841</v>
      </c>
      <c r="BV801" s="160">
        <v>1</v>
      </c>
    </row>
    <row r="802" spans="53:74" x14ac:dyDescent="0.25">
      <c r="BA802" s="163" t="s">
        <v>195</v>
      </c>
      <c r="BB802" s="163" t="s">
        <v>1454</v>
      </c>
      <c r="BC802" s="163" t="s">
        <v>8842</v>
      </c>
      <c r="BD802" s="163" t="s">
        <v>301</v>
      </c>
      <c r="BE802" s="163" t="s">
        <v>266</v>
      </c>
      <c r="BF802" s="163">
        <v>2</v>
      </c>
      <c r="BG802" s="173">
        <v>0</v>
      </c>
      <c r="BH802" s="174">
        <v>4</v>
      </c>
      <c r="BI802" s="164"/>
      <c r="BJ802" s="174" t="s">
        <v>8842</v>
      </c>
      <c r="BK802" s="164"/>
      <c r="BL802" s="174" t="s">
        <v>8843</v>
      </c>
      <c r="BM802" s="157" t="s">
        <v>8842</v>
      </c>
      <c r="BN802" s="166" t="s">
        <v>8844</v>
      </c>
      <c r="BO802" s="157" t="s">
        <v>8845</v>
      </c>
      <c r="BP802" s="157" t="s">
        <v>8846</v>
      </c>
      <c r="BQ802" s="157" t="s">
        <v>9403</v>
      </c>
      <c r="BV802" s="160">
        <v>1</v>
      </c>
    </row>
    <row r="803" spans="53:74" x14ac:dyDescent="0.25">
      <c r="BA803" s="163" t="s">
        <v>195</v>
      </c>
      <c r="BB803" s="163" t="s">
        <v>1455</v>
      </c>
      <c r="BC803" s="163" t="s">
        <v>8848</v>
      </c>
      <c r="BD803" s="163" t="s">
        <v>301</v>
      </c>
      <c r="BE803" s="163" t="s">
        <v>266</v>
      </c>
      <c r="BF803" s="163">
        <v>3</v>
      </c>
      <c r="BG803" s="173">
        <v>0</v>
      </c>
      <c r="BH803" s="174">
        <v>4</v>
      </c>
      <c r="BI803" s="164"/>
      <c r="BJ803" s="174" t="s">
        <v>8848</v>
      </c>
      <c r="BK803" s="164"/>
      <c r="BL803" s="174" t="s">
        <v>8849</v>
      </c>
      <c r="BM803" s="157" t="s">
        <v>8848</v>
      </c>
      <c r="BN803" s="166" t="s">
        <v>8850</v>
      </c>
      <c r="BO803" s="157" t="s">
        <v>8851</v>
      </c>
      <c r="BP803" s="157" t="s">
        <v>8846</v>
      </c>
      <c r="BQ803" s="157" t="s">
        <v>8842</v>
      </c>
      <c r="BV803" s="160">
        <v>1</v>
      </c>
    </row>
    <row r="804" spans="53:74" x14ac:dyDescent="0.25">
      <c r="BA804" s="163" t="s">
        <v>195</v>
      </c>
      <c r="BB804" s="163" t="s">
        <v>1456</v>
      </c>
      <c r="BC804" s="163" t="s">
        <v>8852</v>
      </c>
      <c r="BD804" s="163" t="s">
        <v>301</v>
      </c>
      <c r="BE804" s="163" t="s">
        <v>266</v>
      </c>
      <c r="BF804" s="163">
        <v>4</v>
      </c>
      <c r="BG804" s="173">
        <v>0</v>
      </c>
      <c r="BH804" s="174">
        <v>4</v>
      </c>
      <c r="BI804" s="164"/>
      <c r="BJ804" s="174" t="s">
        <v>8852</v>
      </c>
      <c r="BK804" s="164"/>
      <c r="BL804" s="174" t="s">
        <v>8853</v>
      </c>
      <c r="BM804" s="157" t="s">
        <v>8852</v>
      </c>
      <c r="BN804" s="166" t="s">
        <v>8659</v>
      </c>
      <c r="BO804" s="157" t="s">
        <v>10117</v>
      </c>
      <c r="BP804" s="157" t="s">
        <v>8716</v>
      </c>
      <c r="BQ804" s="157" t="s">
        <v>9219</v>
      </c>
      <c r="BV804" s="160">
        <v>1</v>
      </c>
    </row>
    <row r="805" spans="53:74" x14ac:dyDescent="0.25">
      <c r="BA805" s="163" t="s">
        <v>195</v>
      </c>
      <c r="BB805" s="163" t="s">
        <v>1457</v>
      </c>
      <c r="BC805" s="163" t="s">
        <v>10057</v>
      </c>
      <c r="BD805" s="163" t="s">
        <v>301</v>
      </c>
      <c r="BE805" s="163" t="s">
        <v>266</v>
      </c>
      <c r="BF805" s="163">
        <v>5</v>
      </c>
      <c r="BG805" s="173">
        <v>0</v>
      </c>
      <c r="BH805" s="174">
        <v>4</v>
      </c>
      <c r="BI805" s="164"/>
      <c r="BJ805" s="174" t="s">
        <v>10057</v>
      </c>
      <c r="BK805" s="164"/>
      <c r="BL805" s="174" t="s">
        <v>10058</v>
      </c>
      <c r="BM805" s="157" t="s">
        <v>10057</v>
      </c>
      <c r="BN805" s="166" t="s">
        <v>10059</v>
      </c>
      <c r="BO805" s="157" t="s">
        <v>8663</v>
      </c>
      <c r="BP805" s="157" t="s">
        <v>8659</v>
      </c>
      <c r="BQ805" s="157" t="s">
        <v>9023</v>
      </c>
      <c r="BV805" s="160">
        <v>1</v>
      </c>
    </row>
    <row r="806" spans="53:74" x14ac:dyDescent="0.25">
      <c r="BA806" s="163" t="s">
        <v>196</v>
      </c>
      <c r="BB806" s="163" t="s">
        <v>1458</v>
      </c>
      <c r="BC806" s="163" t="s">
        <v>10118</v>
      </c>
      <c r="BD806" s="163" t="s">
        <v>265</v>
      </c>
      <c r="BE806" s="163" t="s">
        <v>266</v>
      </c>
      <c r="BF806" s="163">
        <v>1</v>
      </c>
      <c r="BG806" s="173">
        <v>4</v>
      </c>
      <c r="BH806" s="174">
        <v>0</v>
      </c>
      <c r="BI806" s="164" t="s">
        <v>10118</v>
      </c>
      <c r="BJ806" s="174"/>
      <c r="BK806" s="164" t="s">
        <v>10119</v>
      </c>
      <c r="BL806" s="174"/>
      <c r="BM806" s="157" t="s">
        <v>10118</v>
      </c>
      <c r="BN806" s="166" t="s">
        <v>2049</v>
      </c>
      <c r="BO806" s="157" t="s">
        <v>8997</v>
      </c>
      <c r="BP806" s="157" t="s">
        <v>10120</v>
      </c>
      <c r="BQ806" s="157" t="s">
        <v>10121</v>
      </c>
      <c r="BV806" s="160">
        <v>1</v>
      </c>
    </row>
    <row r="807" spans="53:74" x14ac:dyDescent="0.25">
      <c r="BA807" s="163" t="s">
        <v>196</v>
      </c>
      <c r="BB807" s="163" t="s">
        <v>1465</v>
      </c>
      <c r="BC807" s="163" t="s">
        <v>10122</v>
      </c>
      <c r="BD807" s="163" t="s">
        <v>265</v>
      </c>
      <c r="BE807" s="163" t="s">
        <v>266</v>
      </c>
      <c r="BF807" s="163">
        <v>2</v>
      </c>
      <c r="BG807" s="173">
        <v>4</v>
      </c>
      <c r="BH807" s="174">
        <v>0</v>
      </c>
      <c r="BI807" s="164" t="s">
        <v>10122</v>
      </c>
      <c r="BJ807" s="174"/>
      <c r="BK807" s="164" t="s">
        <v>10123</v>
      </c>
      <c r="BL807" s="174"/>
      <c r="BM807" s="157" t="s">
        <v>10122</v>
      </c>
      <c r="BN807" s="166" t="s">
        <v>2049</v>
      </c>
      <c r="BO807" s="157" t="s">
        <v>10124</v>
      </c>
      <c r="BP807" s="157" t="s">
        <v>10125</v>
      </c>
      <c r="BQ807" s="157" t="s">
        <v>10126</v>
      </c>
      <c r="BV807" s="160">
        <v>1</v>
      </c>
    </row>
    <row r="808" spans="53:74" x14ac:dyDescent="0.25">
      <c r="BA808" s="163" t="s">
        <v>196</v>
      </c>
      <c r="BB808" s="163" t="s">
        <v>1469</v>
      </c>
      <c r="BC808" s="163" t="s">
        <v>10126</v>
      </c>
      <c r="BD808" s="163" t="s">
        <v>265</v>
      </c>
      <c r="BE808" s="163" t="s">
        <v>266</v>
      </c>
      <c r="BF808" s="163">
        <v>3</v>
      </c>
      <c r="BG808" s="173">
        <v>4</v>
      </c>
      <c r="BH808" s="174">
        <v>0</v>
      </c>
      <c r="BI808" s="164" t="s">
        <v>10126</v>
      </c>
      <c r="BJ808" s="174"/>
      <c r="BK808" s="164" t="s">
        <v>10127</v>
      </c>
      <c r="BL808" s="174"/>
      <c r="BM808" s="157" t="s">
        <v>10126</v>
      </c>
      <c r="BN808" s="166" t="s">
        <v>2049</v>
      </c>
      <c r="BO808" s="157" t="s">
        <v>9618</v>
      </c>
      <c r="BP808" s="157" t="s">
        <v>10128</v>
      </c>
      <c r="BQ808" s="157" t="s">
        <v>9136</v>
      </c>
      <c r="BV808" s="160">
        <v>1</v>
      </c>
    </row>
    <row r="809" spans="53:74" x14ac:dyDescent="0.25">
      <c r="BA809" s="163" t="s">
        <v>196</v>
      </c>
      <c r="BB809" s="163" t="s">
        <v>1474</v>
      </c>
      <c r="BC809" s="163" t="s">
        <v>8870</v>
      </c>
      <c r="BD809" s="163" t="s">
        <v>265</v>
      </c>
      <c r="BE809" s="163" t="s">
        <v>266</v>
      </c>
      <c r="BF809" s="163">
        <v>4</v>
      </c>
      <c r="BG809" s="173">
        <v>4</v>
      </c>
      <c r="BH809" s="174">
        <v>0</v>
      </c>
      <c r="BI809" s="164" t="s">
        <v>8870</v>
      </c>
      <c r="BJ809" s="174"/>
      <c r="BK809" s="164" t="s">
        <v>8871</v>
      </c>
      <c r="BL809" s="174"/>
      <c r="BM809" s="157" t="s">
        <v>8870</v>
      </c>
      <c r="BN809" s="166" t="s">
        <v>9235</v>
      </c>
      <c r="BO809" s="157" t="s">
        <v>8632</v>
      </c>
      <c r="BP809" s="157" t="s">
        <v>8629</v>
      </c>
      <c r="BQ809" s="157" t="s">
        <v>9236</v>
      </c>
      <c r="BV809" s="160">
        <v>1</v>
      </c>
    </row>
    <row r="810" spans="53:74" x14ac:dyDescent="0.25">
      <c r="BA810" s="163" t="s">
        <v>196</v>
      </c>
      <c r="BB810" s="163" t="s">
        <v>1480</v>
      </c>
      <c r="BC810" s="163" t="s">
        <v>8638</v>
      </c>
      <c r="BD810" s="163" t="s">
        <v>265</v>
      </c>
      <c r="BE810" s="163" t="s">
        <v>266</v>
      </c>
      <c r="BF810" s="163">
        <v>5</v>
      </c>
      <c r="BG810" s="173">
        <v>4</v>
      </c>
      <c r="BH810" s="174">
        <v>0</v>
      </c>
      <c r="BI810" s="164" t="s">
        <v>8638</v>
      </c>
      <c r="BJ810" s="174"/>
      <c r="BK810" s="164" t="s">
        <v>8875</v>
      </c>
      <c r="BL810" s="174"/>
      <c r="BM810" s="157" t="s">
        <v>8638</v>
      </c>
      <c r="BN810" s="166" t="s">
        <v>8876</v>
      </c>
      <c r="BO810" s="157" t="s">
        <v>2069</v>
      </c>
      <c r="BP810" s="157" t="s">
        <v>8877</v>
      </c>
      <c r="BQ810" s="157" t="s">
        <v>8878</v>
      </c>
      <c r="BV810" s="160">
        <v>1</v>
      </c>
    </row>
    <row r="811" spans="53:74" x14ac:dyDescent="0.25">
      <c r="BA811" s="163" t="s">
        <v>196</v>
      </c>
      <c r="BB811" s="163" t="s">
        <v>1484</v>
      </c>
      <c r="BC811" s="163" t="s">
        <v>10129</v>
      </c>
      <c r="BD811" s="163" t="s">
        <v>301</v>
      </c>
      <c r="BE811" s="163" t="s">
        <v>266</v>
      </c>
      <c r="BF811" s="163">
        <v>1</v>
      </c>
      <c r="BG811" s="173">
        <v>0</v>
      </c>
      <c r="BH811" s="174">
        <v>4</v>
      </c>
      <c r="BI811" s="164"/>
      <c r="BJ811" s="174" t="s">
        <v>10129</v>
      </c>
      <c r="BK811" s="164"/>
      <c r="BL811" s="174" t="s">
        <v>10130</v>
      </c>
      <c r="BM811" s="157" t="s">
        <v>10129</v>
      </c>
      <c r="BN811" s="166" t="s">
        <v>10131</v>
      </c>
      <c r="BO811" s="157" t="s">
        <v>8642</v>
      </c>
      <c r="BP811" s="157" t="s">
        <v>10132</v>
      </c>
      <c r="BQ811" s="157" t="s">
        <v>10133</v>
      </c>
      <c r="BV811" s="160">
        <v>1</v>
      </c>
    </row>
    <row r="812" spans="53:74" x14ac:dyDescent="0.25">
      <c r="BA812" s="163" t="s">
        <v>196</v>
      </c>
      <c r="BB812" s="163" t="s">
        <v>1488</v>
      </c>
      <c r="BC812" s="163" t="s">
        <v>10129</v>
      </c>
      <c r="BD812" s="163" t="s">
        <v>301</v>
      </c>
      <c r="BE812" s="163" t="s">
        <v>266</v>
      </c>
      <c r="BF812" s="163">
        <v>2</v>
      </c>
      <c r="BG812" s="173">
        <v>0</v>
      </c>
      <c r="BH812" s="174">
        <v>4</v>
      </c>
      <c r="BI812" s="164"/>
      <c r="BJ812" s="174" t="s">
        <v>10129</v>
      </c>
      <c r="BK812" s="164"/>
      <c r="BL812" s="174" t="s">
        <v>10130</v>
      </c>
      <c r="BM812" s="157" t="s">
        <v>10129</v>
      </c>
      <c r="BN812" s="166" t="s">
        <v>8885</v>
      </c>
      <c r="BO812" s="157" t="s">
        <v>9525</v>
      </c>
      <c r="BP812" s="157" t="s">
        <v>10134</v>
      </c>
      <c r="BQ812" s="157" t="s">
        <v>10133</v>
      </c>
      <c r="BV812" s="160">
        <v>1</v>
      </c>
    </row>
    <row r="813" spans="53:74" x14ac:dyDescent="0.25">
      <c r="BA813" s="163" t="s">
        <v>196</v>
      </c>
      <c r="BB813" s="163" t="s">
        <v>1493</v>
      </c>
      <c r="BC813" s="163" t="s">
        <v>8653</v>
      </c>
      <c r="BD813" s="163" t="s">
        <v>301</v>
      </c>
      <c r="BE813" s="163" t="s">
        <v>266</v>
      </c>
      <c r="BF813" s="163">
        <v>3</v>
      </c>
      <c r="BG813" s="173">
        <v>0</v>
      </c>
      <c r="BH813" s="174">
        <v>4</v>
      </c>
      <c r="BI813" s="164"/>
      <c r="BJ813" s="174" t="s">
        <v>8653</v>
      </c>
      <c r="BK813" s="164"/>
      <c r="BL813" s="174" t="s">
        <v>9629</v>
      </c>
      <c r="BM813" s="157" t="s">
        <v>8653</v>
      </c>
      <c r="BN813" s="166" t="s">
        <v>9630</v>
      </c>
      <c r="BO813" s="157" t="s">
        <v>8888</v>
      </c>
      <c r="BP813" s="157" t="s">
        <v>8654</v>
      </c>
      <c r="BQ813" s="157" t="s">
        <v>9631</v>
      </c>
      <c r="BV813" s="160">
        <v>1</v>
      </c>
    </row>
    <row r="814" spans="53:74" x14ac:dyDescent="0.25">
      <c r="BA814" s="163" t="s">
        <v>196</v>
      </c>
      <c r="BB814" s="163" t="s">
        <v>1496</v>
      </c>
      <c r="BC814" s="163" t="s">
        <v>8655</v>
      </c>
      <c r="BD814" s="163" t="s">
        <v>301</v>
      </c>
      <c r="BE814" s="163" t="s">
        <v>266</v>
      </c>
      <c r="BF814" s="163">
        <v>4</v>
      </c>
      <c r="BG814" s="173">
        <v>0</v>
      </c>
      <c r="BH814" s="174">
        <v>4</v>
      </c>
      <c r="BI814" s="164"/>
      <c r="BJ814" s="174" t="s">
        <v>8655</v>
      </c>
      <c r="BK814" s="164"/>
      <c r="BL814" s="174" t="s">
        <v>8656</v>
      </c>
      <c r="BM814" s="157" t="s">
        <v>8655</v>
      </c>
      <c r="BN814" s="166" t="s">
        <v>10135</v>
      </c>
      <c r="BO814" s="157" t="s">
        <v>8892</v>
      </c>
      <c r="BP814" s="157" t="s">
        <v>8716</v>
      </c>
      <c r="BQ814" s="157" t="s">
        <v>10136</v>
      </c>
      <c r="BV814" s="160">
        <v>1</v>
      </c>
    </row>
    <row r="815" spans="53:74" x14ac:dyDescent="0.25">
      <c r="BA815" s="163" t="s">
        <v>196</v>
      </c>
      <c r="BB815" s="163" t="s">
        <v>1500</v>
      </c>
      <c r="BC815" s="163" t="s">
        <v>10137</v>
      </c>
      <c r="BD815" s="163" t="s">
        <v>301</v>
      </c>
      <c r="BE815" s="163" t="s">
        <v>266</v>
      </c>
      <c r="BF815" s="163">
        <v>5</v>
      </c>
      <c r="BG815" s="173">
        <v>0</v>
      </c>
      <c r="BH815" s="174">
        <v>4</v>
      </c>
      <c r="BI815" s="164"/>
      <c r="BJ815" s="174" t="s">
        <v>10137</v>
      </c>
      <c r="BK815" s="164"/>
      <c r="BL815" s="174" t="s">
        <v>10138</v>
      </c>
      <c r="BM815" s="157" t="s">
        <v>10137</v>
      </c>
      <c r="BN815" s="166" t="s">
        <v>10139</v>
      </c>
      <c r="BO815" s="157" t="s">
        <v>8663</v>
      </c>
      <c r="BP815" s="157" t="s">
        <v>8659</v>
      </c>
      <c r="BQ815" s="157" t="s">
        <v>9023</v>
      </c>
      <c r="BV815" s="160">
        <v>1</v>
      </c>
    </row>
    <row r="816" spans="53:74" x14ac:dyDescent="0.25">
      <c r="BA816" s="163" t="s">
        <v>198</v>
      </c>
      <c r="BB816" s="163" t="s">
        <v>1502</v>
      </c>
      <c r="BC816" s="163" t="s">
        <v>10140</v>
      </c>
      <c r="BD816" s="163" t="s">
        <v>265</v>
      </c>
      <c r="BE816" s="163" t="s">
        <v>266</v>
      </c>
      <c r="BF816" s="163">
        <v>1</v>
      </c>
      <c r="BG816" s="173">
        <v>4</v>
      </c>
      <c r="BH816" s="174">
        <v>0</v>
      </c>
      <c r="BI816" s="164" t="s">
        <v>10140</v>
      </c>
      <c r="BJ816" s="174"/>
      <c r="BK816" s="164" t="s">
        <v>10141</v>
      </c>
      <c r="BL816" s="174"/>
      <c r="BM816" s="157" t="s">
        <v>10140</v>
      </c>
      <c r="BN816" s="166" t="s">
        <v>9436</v>
      </c>
      <c r="BO816" s="157" t="s">
        <v>10142</v>
      </c>
      <c r="BP816" s="157" t="s">
        <v>10143</v>
      </c>
      <c r="BQ816" s="157" t="s">
        <v>10144</v>
      </c>
      <c r="BV816" s="160">
        <v>1</v>
      </c>
    </row>
    <row r="817" spans="53:74" x14ac:dyDescent="0.25">
      <c r="BA817" s="163" t="s">
        <v>198</v>
      </c>
      <c r="BB817" s="163" t="s">
        <v>1503</v>
      </c>
      <c r="BC817" s="163" t="s">
        <v>10145</v>
      </c>
      <c r="BD817" s="163" t="s">
        <v>265</v>
      </c>
      <c r="BE817" s="163" t="s">
        <v>266</v>
      </c>
      <c r="BF817" s="163">
        <v>2</v>
      </c>
      <c r="BG817" s="173">
        <v>4</v>
      </c>
      <c r="BH817" s="174">
        <v>0</v>
      </c>
      <c r="BI817" s="164" t="s">
        <v>10145</v>
      </c>
      <c r="BJ817" s="174"/>
      <c r="BK817" s="164" t="s">
        <v>10146</v>
      </c>
      <c r="BL817" s="174"/>
      <c r="BM817" s="157" t="s">
        <v>10145</v>
      </c>
      <c r="BN817" s="166" t="s">
        <v>9442</v>
      </c>
      <c r="BO817" s="157" t="s">
        <v>9443</v>
      </c>
      <c r="BP817" s="157" t="s">
        <v>10147</v>
      </c>
      <c r="BQ817" s="157" t="s">
        <v>9445</v>
      </c>
      <c r="BV817" s="160">
        <v>1</v>
      </c>
    </row>
    <row r="818" spans="53:74" x14ac:dyDescent="0.25">
      <c r="BA818" s="163" t="s">
        <v>198</v>
      </c>
      <c r="BB818" s="163" t="s">
        <v>1504</v>
      </c>
      <c r="BC818" s="163" t="s">
        <v>8678</v>
      </c>
      <c r="BD818" s="163" t="s">
        <v>265</v>
      </c>
      <c r="BE818" s="163" t="s">
        <v>266</v>
      </c>
      <c r="BF818" s="163">
        <v>3</v>
      </c>
      <c r="BG818" s="173">
        <v>4</v>
      </c>
      <c r="BH818" s="174">
        <v>0</v>
      </c>
      <c r="BI818" s="164" t="s">
        <v>8678</v>
      </c>
      <c r="BJ818" s="174"/>
      <c r="BK818" s="164" t="s">
        <v>8679</v>
      </c>
      <c r="BL818" s="174"/>
      <c r="BM818" s="157" t="s">
        <v>8678</v>
      </c>
      <c r="BN818" s="166" t="s">
        <v>8680</v>
      </c>
      <c r="BO818" s="157" t="s">
        <v>8681</v>
      </c>
      <c r="BP818" s="157" t="s">
        <v>8682</v>
      </c>
      <c r="BQ818" s="157" t="s">
        <v>9163</v>
      </c>
      <c r="BV818" s="160">
        <v>1</v>
      </c>
    </row>
    <row r="819" spans="53:74" x14ac:dyDescent="0.25">
      <c r="BA819" s="163" t="s">
        <v>198</v>
      </c>
      <c r="BB819" s="163" t="s">
        <v>1505</v>
      </c>
      <c r="BC819" s="163" t="s">
        <v>8695</v>
      </c>
      <c r="BD819" s="163" t="s">
        <v>265</v>
      </c>
      <c r="BE819" s="163" t="s">
        <v>266</v>
      </c>
      <c r="BF819" s="163">
        <v>4</v>
      </c>
      <c r="BG819" s="173">
        <v>4</v>
      </c>
      <c r="BH819" s="174">
        <v>0</v>
      </c>
      <c r="BI819" s="164" t="s">
        <v>8695</v>
      </c>
      <c r="BJ819" s="174"/>
      <c r="BK819" s="164" t="s">
        <v>9159</v>
      </c>
      <c r="BL819" s="174"/>
      <c r="BM819" s="157" t="s">
        <v>8695</v>
      </c>
      <c r="BN819" s="166" t="s">
        <v>9446</v>
      </c>
      <c r="BO819" s="157" t="s">
        <v>9447</v>
      </c>
      <c r="BP819" s="157" t="s">
        <v>8694</v>
      </c>
      <c r="BQ819" s="157" t="s">
        <v>9448</v>
      </c>
      <c r="BV819" s="160">
        <v>1</v>
      </c>
    </row>
    <row r="820" spans="53:74" x14ac:dyDescent="0.25">
      <c r="BA820" s="163" t="s">
        <v>198</v>
      </c>
      <c r="BB820" s="163" t="s">
        <v>1506</v>
      </c>
      <c r="BC820" s="163" t="s">
        <v>8690</v>
      </c>
      <c r="BD820" s="163" t="s">
        <v>265</v>
      </c>
      <c r="BE820" s="163" t="s">
        <v>266</v>
      </c>
      <c r="BF820" s="163">
        <v>5</v>
      </c>
      <c r="BG820" s="173">
        <v>4</v>
      </c>
      <c r="BH820" s="174">
        <v>0</v>
      </c>
      <c r="BI820" s="164" t="s">
        <v>8690</v>
      </c>
      <c r="BJ820" s="174"/>
      <c r="BK820" s="164" t="s">
        <v>8691</v>
      </c>
      <c r="BL820" s="174"/>
      <c r="BM820" s="157" t="s">
        <v>8690</v>
      </c>
      <c r="BN820" s="166" t="s">
        <v>8692</v>
      </c>
      <c r="BO820" s="157" t="s">
        <v>8693</v>
      </c>
      <c r="BP820" s="157" t="s">
        <v>8694</v>
      </c>
      <c r="BQ820" s="157" t="s">
        <v>8695</v>
      </c>
      <c r="BV820" s="160">
        <v>1</v>
      </c>
    </row>
    <row r="821" spans="53:74" x14ac:dyDescent="0.25">
      <c r="BA821" s="163" t="s">
        <v>198</v>
      </c>
      <c r="BB821" s="163" t="s">
        <v>1507</v>
      </c>
      <c r="BC821" s="163" t="s">
        <v>10148</v>
      </c>
      <c r="BD821" s="163" t="s">
        <v>301</v>
      </c>
      <c r="BE821" s="163" t="s">
        <v>266</v>
      </c>
      <c r="BF821" s="163">
        <v>1</v>
      </c>
      <c r="BG821" s="173">
        <v>0</v>
      </c>
      <c r="BH821" s="174">
        <v>4</v>
      </c>
      <c r="BI821" s="164"/>
      <c r="BJ821" s="174" t="s">
        <v>10148</v>
      </c>
      <c r="BK821" s="164"/>
      <c r="BL821" s="174" t="s">
        <v>10149</v>
      </c>
      <c r="BM821" s="157" t="s">
        <v>10148</v>
      </c>
      <c r="BN821" s="166" t="s">
        <v>9543</v>
      </c>
      <c r="BO821" s="157" t="s">
        <v>9046</v>
      </c>
      <c r="BP821" s="157" t="s">
        <v>10150</v>
      </c>
      <c r="BQ821" s="157" t="s">
        <v>10151</v>
      </c>
      <c r="BV821" s="160">
        <v>1</v>
      </c>
    </row>
    <row r="822" spans="53:74" x14ac:dyDescent="0.25">
      <c r="BA822" s="163" t="s">
        <v>198</v>
      </c>
      <c r="BB822" s="163" t="s">
        <v>1508</v>
      </c>
      <c r="BC822" s="163" t="s">
        <v>8923</v>
      </c>
      <c r="BD822" s="163" t="s">
        <v>301</v>
      </c>
      <c r="BE822" s="163" t="s">
        <v>266</v>
      </c>
      <c r="BF822" s="163">
        <v>2</v>
      </c>
      <c r="BG822" s="173">
        <v>0</v>
      </c>
      <c r="BH822" s="174">
        <v>4</v>
      </c>
      <c r="BI822" s="164"/>
      <c r="BJ822" s="174" t="s">
        <v>8923</v>
      </c>
      <c r="BK822" s="164"/>
      <c r="BL822" s="174" t="s">
        <v>9168</v>
      </c>
      <c r="BM822" s="157" t="s">
        <v>8923</v>
      </c>
      <c r="BN822" s="166" t="s">
        <v>8908</v>
      </c>
      <c r="BO822" s="157" t="s">
        <v>9454</v>
      </c>
      <c r="BP822" s="157" t="s">
        <v>9455</v>
      </c>
      <c r="BQ822" s="157" t="s">
        <v>9652</v>
      </c>
      <c r="BV822" s="160">
        <v>1</v>
      </c>
    </row>
    <row r="823" spans="53:74" x14ac:dyDescent="0.25">
      <c r="BA823" s="163" t="s">
        <v>198</v>
      </c>
      <c r="BB823" s="163" t="s">
        <v>1509</v>
      </c>
      <c r="BC823" s="163" t="s">
        <v>9653</v>
      </c>
      <c r="BD823" s="163" t="s">
        <v>301</v>
      </c>
      <c r="BE823" s="163" t="s">
        <v>266</v>
      </c>
      <c r="BF823" s="163">
        <v>3</v>
      </c>
      <c r="BG823" s="173">
        <v>0</v>
      </c>
      <c r="BH823" s="174">
        <v>4</v>
      </c>
      <c r="BI823" s="164"/>
      <c r="BJ823" s="174" t="s">
        <v>9653</v>
      </c>
      <c r="BK823" s="164"/>
      <c r="BL823" s="174" t="s">
        <v>9654</v>
      </c>
      <c r="BM823" s="157" t="s">
        <v>9653</v>
      </c>
      <c r="BN823" s="166" t="s">
        <v>9655</v>
      </c>
      <c r="BO823" s="157" t="s">
        <v>9454</v>
      </c>
      <c r="BP823" s="157" t="s">
        <v>9656</v>
      </c>
      <c r="BQ823" s="157" t="s">
        <v>10152</v>
      </c>
      <c r="BV823" s="160">
        <v>1</v>
      </c>
    </row>
    <row r="824" spans="53:74" x14ac:dyDescent="0.25">
      <c r="BA824" s="163" t="s">
        <v>198</v>
      </c>
      <c r="BB824" s="163" t="s">
        <v>1510</v>
      </c>
      <c r="BC824" s="163" t="s">
        <v>10153</v>
      </c>
      <c r="BD824" s="163" t="s">
        <v>301</v>
      </c>
      <c r="BE824" s="163" t="s">
        <v>266</v>
      </c>
      <c r="BF824" s="163">
        <v>4</v>
      </c>
      <c r="BG824" s="173">
        <v>0</v>
      </c>
      <c r="BH824" s="174">
        <v>4</v>
      </c>
      <c r="BI824" s="164"/>
      <c r="BJ824" s="174" t="s">
        <v>10153</v>
      </c>
      <c r="BK824" s="164"/>
      <c r="BL824" s="174" t="s">
        <v>10154</v>
      </c>
      <c r="BM824" s="157" t="s">
        <v>10153</v>
      </c>
      <c r="BN824" s="166" t="s">
        <v>8715</v>
      </c>
      <c r="BO824" s="157" t="s">
        <v>8716</v>
      </c>
      <c r="BP824" s="157" t="s">
        <v>10155</v>
      </c>
      <c r="BQ824" s="157" t="s">
        <v>8659</v>
      </c>
      <c r="BV824" s="160">
        <v>1</v>
      </c>
    </row>
    <row r="825" spans="53:74" x14ac:dyDescent="0.25">
      <c r="BA825" s="163" t="s">
        <v>198</v>
      </c>
      <c r="BB825" s="163" t="s">
        <v>1511</v>
      </c>
      <c r="BC825" s="163" t="s">
        <v>10137</v>
      </c>
      <c r="BD825" s="163" t="s">
        <v>301</v>
      </c>
      <c r="BE825" s="163" t="s">
        <v>266</v>
      </c>
      <c r="BF825" s="163">
        <v>5</v>
      </c>
      <c r="BG825" s="173">
        <v>0</v>
      </c>
      <c r="BH825" s="174">
        <v>4</v>
      </c>
      <c r="BI825" s="164"/>
      <c r="BJ825" s="174" t="s">
        <v>10137</v>
      </c>
      <c r="BK825" s="164"/>
      <c r="BL825" s="174" t="s">
        <v>10138</v>
      </c>
      <c r="BM825" s="157" t="s">
        <v>10137</v>
      </c>
      <c r="BN825" s="166" t="s">
        <v>10139</v>
      </c>
      <c r="BO825" s="157" t="s">
        <v>8663</v>
      </c>
      <c r="BP825" s="157" t="s">
        <v>8659</v>
      </c>
      <c r="BQ825" s="157" t="s">
        <v>9023</v>
      </c>
      <c r="BV825" s="160">
        <v>1</v>
      </c>
    </row>
    <row r="826" spans="53:74" x14ac:dyDescent="0.25">
      <c r="BA826" s="163" t="s">
        <v>199</v>
      </c>
      <c r="BB826" s="163" t="s">
        <v>1512</v>
      </c>
      <c r="BC826" s="163" t="s">
        <v>10156</v>
      </c>
      <c r="BD826" s="163" t="s">
        <v>265</v>
      </c>
      <c r="BE826" s="163" t="s">
        <v>266</v>
      </c>
      <c r="BF826" s="163">
        <v>1</v>
      </c>
      <c r="BG826" s="173">
        <v>4</v>
      </c>
      <c r="BH826" s="174">
        <v>0</v>
      </c>
      <c r="BI826" s="164" t="s">
        <v>10156</v>
      </c>
      <c r="BJ826" s="174"/>
      <c r="BK826" s="164" t="s">
        <v>10157</v>
      </c>
      <c r="BL826" s="174"/>
      <c r="BM826" s="157" t="s">
        <v>10156</v>
      </c>
      <c r="BN826" s="166" t="s">
        <v>9464</v>
      </c>
      <c r="BO826" s="157" t="s">
        <v>10158</v>
      </c>
      <c r="BP826" s="157" t="s">
        <v>10159</v>
      </c>
      <c r="BQ826" s="157" t="s">
        <v>10160</v>
      </c>
      <c r="BV826" s="160">
        <v>1</v>
      </c>
    </row>
    <row r="827" spans="53:74" x14ac:dyDescent="0.25">
      <c r="BA827" s="163" t="s">
        <v>199</v>
      </c>
      <c r="BB827" s="163" t="s">
        <v>1513</v>
      </c>
      <c r="BC827" s="163" t="s">
        <v>10161</v>
      </c>
      <c r="BD827" s="163" t="s">
        <v>265</v>
      </c>
      <c r="BE827" s="163" t="s">
        <v>266</v>
      </c>
      <c r="BF827" s="163">
        <v>2</v>
      </c>
      <c r="BG827" s="173">
        <v>4</v>
      </c>
      <c r="BH827" s="174">
        <v>0</v>
      </c>
      <c r="BI827" s="164" t="s">
        <v>10161</v>
      </c>
      <c r="BJ827" s="174"/>
      <c r="BK827" s="164" t="s">
        <v>10162</v>
      </c>
      <c r="BL827" s="174"/>
      <c r="BM827" s="157" t="s">
        <v>10161</v>
      </c>
      <c r="BN827" s="166" t="s">
        <v>10163</v>
      </c>
      <c r="BO827" s="157" t="s">
        <v>10158</v>
      </c>
      <c r="BP827" s="157" t="s">
        <v>10164</v>
      </c>
      <c r="BQ827" s="157" t="s">
        <v>8734</v>
      </c>
      <c r="BV827" s="160">
        <v>1</v>
      </c>
    </row>
    <row r="828" spans="53:74" x14ac:dyDescent="0.25">
      <c r="BA828" s="163" t="s">
        <v>199</v>
      </c>
      <c r="BB828" s="163" t="s">
        <v>1514</v>
      </c>
      <c r="BC828" s="163" t="s">
        <v>9560</v>
      </c>
      <c r="BD828" s="163" t="s">
        <v>265</v>
      </c>
      <c r="BE828" s="163" t="s">
        <v>266</v>
      </c>
      <c r="BF828" s="163">
        <v>3</v>
      </c>
      <c r="BG828" s="173">
        <v>4</v>
      </c>
      <c r="BH828" s="174">
        <v>0</v>
      </c>
      <c r="BI828" s="164" t="s">
        <v>9560</v>
      </c>
      <c r="BJ828" s="174"/>
      <c r="BK828" s="164" t="s">
        <v>9561</v>
      </c>
      <c r="BL828" s="174"/>
      <c r="BM828" s="157" t="s">
        <v>9560</v>
      </c>
      <c r="BN828" s="166" t="s">
        <v>9562</v>
      </c>
      <c r="BO828" s="157" t="s">
        <v>9204</v>
      </c>
      <c r="BP828" s="157" t="s">
        <v>9067</v>
      </c>
      <c r="BQ828" s="157" t="s">
        <v>9071</v>
      </c>
      <c r="BV828" s="160">
        <v>1</v>
      </c>
    </row>
    <row r="829" spans="53:74" x14ac:dyDescent="0.25">
      <c r="BA829" s="163" t="s">
        <v>199</v>
      </c>
      <c r="BB829" s="163" t="s">
        <v>1515</v>
      </c>
      <c r="BC829" s="163" t="s">
        <v>8735</v>
      </c>
      <c r="BD829" s="163" t="s">
        <v>265</v>
      </c>
      <c r="BE829" s="163" t="s">
        <v>266</v>
      </c>
      <c r="BF829" s="163">
        <v>4</v>
      </c>
      <c r="BG829" s="173">
        <v>4</v>
      </c>
      <c r="BH829" s="174">
        <v>0</v>
      </c>
      <c r="BI829" s="164" t="s">
        <v>8735</v>
      </c>
      <c r="BJ829" s="174"/>
      <c r="BK829" s="164" t="s">
        <v>8736</v>
      </c>
      <c r="BL829" s="174"/>
      <c r="BM829" s="157" t="s">
        <v>8735</v>
      </c>
      <c r="BN829" s="166" t="s">
        <v>9068</v>
      </c>
      <c r="BO829" s="157" t="s">
        <v>9563</v>
      </c>
      <c r="BP829" s="157" t="s">
        <v>9564</v>
      </c>
      <c r="BQ829" s="157" t="s">
        <v>9071</v>
      </c>
      <c r="BV829" s="160">
        <v>1</v>
      </c>
    </row>
    <row r="830" spans="53:74" x14ac:dyDescent="0.25">
      <c r="BA830" s="163" t="s">
        <v>199</v>
      </c>
      <c r="BB830" s="163" t="s">
        <v>1516</v>
      </c>
      <c r="BC830" s="163" t="s">
        <v>8740</v>
      </c>
      <c r="BD830" s="163" t="s">
        <v>265</v>
      </c>
      <c r="BE830" s="163" t="s">
        <v>266</v>
      </c>
      <c r="BF830" s="163">
        <v>5</v>
      </c>
      <c r="BG830" s="173">
        <v>4</v>
      </c>
      <c r="BH830" s="174">
        <v>0</v>
      </c>
      <c r="BI830" s="164" t="s">
        <v>8740</v>
      </c>
      <c r="BJ830" s="174"/>
      <c r="BK830" s="164" t="s">
        <v>8741</v>
      </c>
      <c r="BL830" s="174"/>
      <c r="BM830" s="157" t="s">
        <v>8740</v>
      </c>
      <c r="BN830" s="166" t="s">
        <v>8742</v>
      </c>
      <c r="BO830" s="157" t="s">
        <v>9072</v>
      </c>
      <c r="BP830" s="157" t="s">
        <v>8735</v>
      </c>
      <c r="BQ830" s="157" t="s">
        <v>9073</v>
      </c>
      <c r="BV830" s="160">
        <v>1</v>
      </c>
    </row>
    <row r="831" spans="53:74" x14ac:dyDescent="0.25">
      <c r="BA831" s="163" t="s">
        <v>199</v>
      </c>
      <c r="BB831" s="163" t="s">
        <v>1517</v>
      </c>
      <c r="BC831" s="163" t="s">
        <v>8745</v>
      </c>
      <c r="BD831" s="163" t="s">
        <v>301</v>
      </c>
      <c r="BE831" s="163" t="s">
        <v>266</v>
      </c>
      <c r="BF831" s="163">
        <v>1</v>
      </c>
      <c r="BG831" s="173">
        <v>0</v>
      </c>
      <c r="BH831" s="174">
        <v>4</v>
      </c>
      <c r="BI831" s="164"/>
      <c r="BJ831" s="174" t="s">
        <v>8745</v>
      </c>
      <c r="BK831" s="164"/>
      <c r="BL831" s="174" t="s">
        <v>8746</v>
      </c>
      <c r="BM831" s="157" t="s">
        <v>8745</v>
      </c>
      <c r="BN831" s="166" t="s">
        <v>8747</v>
      </c>
      <c r="BO831" s="157" t="s">
        <v>8748</v>
      </c>
      <c r="BP831" s="157" t="s">
        <v>8749</v>
      </c>
      <c r="BQ831" s="157" t="s">
        <v>8750</v>
      </c>
      <c r="BV831" s="160">
        <v>1</v>
      </c>
    </row>
    <row r="832" spans="53:74" x14ac:dyDescent="0.25">
      <c r="BA832" s="163" t="s">
        <v>199</v>
      </c>
      <c r="BB832" s="163" t="s">
        <v>1518</v>
      </c>
      <c r="BC832" s="163" t="s">
        <v>8745</v>
      </c>
      <c r="BD832" s="163" t="s">
        <v>301</v>
      </c>
      <c r="BE832" s="163" t="s">
        <v>266</v>
      </c>
      <c r="BF832" s="163">
        <v>2</v>
      </c>
      <c r="BG832" s="173">
        <v>0</v>
      </c>
      <c r="BH832" s="174">
        <v>4</v>
      </c>
      <c r="BI832" s="164"/>
      <c r="BJ832" s="174" t="s">
        <v>8745</v>
      </c>
      <c r="BK832" s="164"/>
      <c r="BL832" s="174" t="s">
        <v>8746</v>
      </c>
      <c r="BM832" s="157" t="s">
        <v>8745</v>
      </c>
      <c r="BN832" s="166" t="s">
        <v>8751</v>
      </c>
      <c r="BO832" s="157" t="s">
        <v>8752</v>
      </c>
      <c r="BP832" s="157" t="s">
        <v>8753</v>
      </c>
      <c r="BQ832" s="157" t="s">
        <v>8750</v>
      </c>
      <c r="BV832" s="160">
        <v>1</v>
      </c>
    </row>
    <row r="833" spans="53:74" x14ac:dyDescent="0.25">
      <c r="BA833" s="163" t="s">
        <v>199</v>
      </c>
      <c r="BB833" s="163" t="s">
        <v>1519</v>
      </c>
      <c r="BC833" s="163" t="s">
        <v>8754</v>
      </c>
      <c r="BD833" s="163" t="s">
        <v>301</v>
      </c>
      <c r="BE833" s="163" t="s">
        <v>266</v>
      </c>
      <c r="BF833" s="163">
        <v>3</v>
      </c>
      <c r="BG833" s="173">
        <v>0</v>
      </c>
      <c r="BH833" s="174">
        <v>4</v>
      </c>
      <c r="BI833" s="164"/>
      <c r="BJ833" s="174" t="s">
        <v>8754</v>
      </c>
      <c r="BK833" s="164"/>
      <c r="BL833" s="174" t="s">
        <v>8755</v>
      </c>
      <c r="BM833" s="157" t="s">
        <v>8754</v>
      </c>
      <c r="BN833" s="166" t="s">
        <v>8756</v>
      </c>
      <c r="BO833" s="157" t="s">
        <v>8757</v>
      </c>
      <c r="BP833" s="157" t="s">
        <v>10165</v>
      </c>
      <c r="BQ833" s="157" t="s">
        <v>8758</v>
      </c>
      <c r="BV833" s="160">
        <v>1</v>
      </c>
    </row>
    <row r="834" spans="53:74" x14ac:dyDescent="0.25">
      <c r="BA834" s="163" t="s">
        <v>199</v>
      </c>
      <c r="BB834" s="163" t="s">
        <v>1520</v>
      </c>
      <c r="BC834" s="163" t="s">
        <v>10165</v>
      </c>
      <c r="BD834" s="163" t="s">
        <v>301</v>
      </c>
      <c r="BE834" s="163" t="s">
        <v>266</v>
      </c>
      <c r="BF834" s="163">
        <v>4</v>
      </c>
      <c r="BG834" s="173">
        <v>0</v>
      </c>
      <c r="BH834" s="174">
        <v>4</v>
      </c>
      <c r="BI834" s="164"/>
      <c r="BJ834" s="174" t="s">
        <v>10165</v>
      </c>
      <c r="BK834" s="164"/>
      <c r="BL834" s="174" t="s">
        <v>10166</v>
      </c>
      <c r="BM834" s="157" t="s">
        <v>10165</v>
      </c>
      <c r="BN834" s="166" t="s">
        <v>10167</v>
      </c>
      <c r="BO834" s="157" t="s">
        <v>8716</v>
      </c>
      <c r="BP834" s="157" t="s">
        <v>9076</v>
      </c>
      <c r="BQ834" s="157" t="s">
        <v>10168</v>
      </c>
      <c r="BV834" s="160">
        <v>1</v>
      </c>
    </row>
    <row r="835" spans="53:74" x14ac:dyDescent="0.25">
      <c r="BA835" s="163" t="s">
        <v>199</v>
      </c>
      <c r="BB835" s="163" t="s">
        <v>1521</v>
      </c>
      <c r="BC835" s="163" t="s">
        <v>10137</v>
      </c>
      <c r="BD835" s="163" t="s">
        <v>301</v>
      </c>
      <c r="BE835" s="163" t="s">
        <v>266</v>
      </c>
      <c r="BF835" s="163">
        <v>5</v>
      </c>
      <c r="BG835" s="173">
        <v>0</v>
      </c>
      <c r="BH835" s="174">
        <v>4</v>
      </c>
      <c r="BI835" s="164"/>
      <c r="BJ835" s="174" t="s">
        <v>10137</v>
      </c>
      <c r="BK835" s="164"/>
      <c r="BL835" s="174" t="s">
        <v>10138</v>
      </c>
      <c r="BM835" s="157" t="s">
        <v>10137</v>
      </c>
      <c r="BN835" s="166" t="s">
        <v>10139</v>
      </c>
      <c r="BO835" s="157" t="s">
        <v>8663</v>
      </c>
      <c r="BP835" s="157" t="s">
        <v>8659</v>
      </c>
      <c r="BQ835" s="157" t="s">
        <v>9023</v>
      </c>
      <c r="BV835" s="160">
        <v>1</v>
      </c>
    </row>
    <row r="836" spans="53:74" x14ac:dyDescent="0.25">
      <c r="BA836" s="163" t="s">
        <v>200</v>
      </c>
      <c r="BB836" s="163" t="s">
        <v>1522</v>
      </c>
      <c r="BC836" s="163" t="s">
        <v>10169</v>
      </c>
      <c r="BD836" s="163" t="s">
        <v>265</v>
      </c>
      <c r="BE836" s="163" t="s">
        <v>266</v>
      </c>
      <c r="BF836" s="163">
        <v>1</v>
      </c>
      <c r="BG836" s="173">
        <v>4</v>
      </c>
      <c r="BH836" s="174">
        <v>0</v>
      </c>
      <c r="BI836" s="164" t="s">
        <v>10169</v>
      </c>
      <c r="BJ836" s="174"/>
      <c r="BK836" s="164" t="s">
        <v>10170</v>
      </c>
      <c r="BL836" s="174"/>
      <c r="BM836" s="157" t="s">
        <v>10169</v>
      </c>
      <c r="BN836" s="166" t="s">
        <v>8765</v>
      </c>
      <c r="BO836" s="157" t="s">
        <v>10171</v>
      </c>
      <c r="BP836" s="157" t="s">
        <v>10172</v>
      </c>
      <c r="BQ836" s="157" t="s">
        <v>10173</v>
      </c>
      <c r="BV836" s="160">
        <v>1</v>
      </c>
    </row>
    <row r="837" spans="53:74" x14ac:dyDescent="0.25">
      <c r="BA837" s="163" t="s">
        <v>200</v>
      </c>
      <c r="BB837" s="163" t="s">
        <v>1523</v>
      </c>
      <c r="BC837" s="163" t="s">
        <v>10174</v>
      </c>
      <c r="BD837" s="163" t="s">
        <v>265</v>
      </c>
      <c r="BE837" s="163" t="s">
        <v>266</v>
      </c>
      <c r="BF837" s="163">
        <v>2</v>
      </c>
      <c r="BG837" s="173">
        <v>4</v>
      </c>
      <c r="BH837" s="174">
        <v>0</v>
      </c>
      <c r="BI837" s="164" t="s">
        <v>10174</v>
      </c>
      <c r="BJ837" s="174"/>
      <c r="BK837" s="164" t="s">
        <v>10175</v>
      </c>
      <c r="BL837" s="174"/>
      <c r="BM837" s="157" t="s">
        <v>10174</v>
      </c>
      <c r="BN837" s="166" t="s">
        <v>10176</v>
      </c>
      <c r="BO837" s="157" t="s">
        <v>10177</v>
      </c>
      <c r="BP837" s="157" t="s">
        <v>10169</v>
      </c>
      <c r="BQ837" s="157" t="s">
        <v>10178</v>
      </c>
      <c r="BV837" s="160">
        <v>1</v>
      </c>
    </row>
    <row r="838" spans="53:74" x14ac:dyDescent="0.25">
      <c r="BA838" s="163" t="s">
        <v>200</v>
      </c>
      <c r="BB838" s="163" t="s">
        <v>1524</v>
      </c>
      <c r="BC838" s="163" t="s">
        <v>8778</v>
      </c>
      <c r="BD838" s="163" t="s">
        <v>265</v>
      </c>
      <c r="BE838" s="163" t="s">
        <v>266</v>
      </c>
      <c r="BF838" s="163">
        <v>3</v>
      </c>
      <c r="BG838" s="173">
        <v>4</v>
      </c>
      <c r="BH838" s="174">
        <v>0</v>
      </c>
      <c r="BI838" s="164" t="s">
        <v>8778</v>
      </c>
      <c r="BJ838" s="174"/>
      <c r="BK838" s="164" t="s">
        <v>9198</v>
      </c>
      <c r="BL838" s="174"/>
      <c r="BM838" s="157" t="s">
        <v>8778</v>
      </c>
      <c r="BN838" s="166" t="s">
        <v>10176</v>
      </c>
      <c r="BO838" s="157" t="s">
        <v>9292</v>
      </c>
      <c r="BP838" s="157" t="s">
        <v>10179</v>
      </c>
      <c r="BQ838" s="157" t="s">
        <v>8785</v>
      </c>
      <c r="BV838" s="160">
        <v>1</v>
      </c>
    </row>
    <row r="839" spans="53:74" x14ac:dyDescent="0.25">
      <c r="BA839" s="163" t="s">
        <v>200</v>
      </c>
      <c r="BB839" s="163" t="s">
        <v>1525</v>
      </c>
      <c r="BC839" s="163" t="s">
        <v>8780</v>
      </c>
      <c r="BD839" s="163" t="s">
        <v>265</v>
      </c>
      <c r="BE839" s="163" t="s">
        <v>266</v>
      </c>
      <c r="BF839" s="163">
        <v>4</v>
      </c>
      <c r="BG839" s="173">
        <v>4</v>
      </c>
      <c r="BH839" s="174">
        <v>0</v>
      </c>
      <c r="BI839" s="164" t="s">
        <v>8780</v>
      </c>
      <c r="BJ839" s="174"/>
      <c r="BK839" s="164" t="s">
        <v>8781</v>
      </c>
      <c r="BL839" s="174"/>
      <c r="BM839" s="157" t="s">
        <v>8780</v>
      </c>
      <c r="BN839" s="166" t="s">
        <v>8782</v>
      </c>
      <c r="BO839" s="157" t="s">
        <v>8783</v>
      </c>
      <c r="BP839" s="157" t="s">
        <v>8784</v>
      </c>
      <c r="BQ839" s="157" t="s">
        <v>8785</v>
      </c>
      <c r="BV839" s="160">
        <v>1</v>
      </c>
    </row>
    <row r="840" spans="53:74" x14ac:dyDescent="0.25">
      <c r="BA840" s="163" t="s">
        <v>200</v>
      </c>
      <c r="BB840" s="163" t="s">
        <v>1526</v>
      </c>
      <c r="BC840" s="163" t="s">
        <v>8786</v>
      </c>
      <c r="BD840" s="163" t="s">
        <v>265</v>
      </c>
      <c r="BE840" s="163" t="s">
        <v>266</v>
      </c>
      <c r="BF840" s="163">
        <v>5</v>
      </c>
      <c r="BG840" s="173">
        <v>4</v>
      </c>
      <c r="BH840" s="174">
        <v>0</v>
      </c>
      <c r="BI840" s="164" t="s">
        <v>8786</v>
      </c>
      <c r="BJ840" s="174"/>
      <c r="BK840" s="164" t="s">
        <v>8787</v>
      </c>
      <c r="BL840" s="174"/>
      <c r="BM840" s="157" t="s">
        <v>8786</v>
      </c>
      <c r="BN840" s="166" t="s">
        <v>8782</v>
      </c>
      <c r="BO840" s="157" t="s">
        <v>8788</v>
      </c>
      <c r="BP840" s="157" t="s">
        <v>8789</v>
      </c>
      <c r="BQ840" s="157" t="s">
        <v>8790</v>
      </c>
      <c r="BV840" s="160">
        <v>1</v>
      </c>
    </row>
    <row r="841" spans="53:74" x14ac:dyDescent="0.25">
      <c r="BA841" s="163" t="s">
        <v>200</v>
      </c>
      <c r="BB841" s="163" t="s">
        <v>1527</v>
      </c>
      <c r="BC841" s="163" t="s">
        <v>8791</v>
      </c>
      <c r="BD841" s="163" t="s">
        <v>301</v>
      </c>
      <c r="BE841" s="163" t="s">
        <v>266</v>
      </c>
      <c r="BF841" s="163">
        <v>1</v>
      </c>
      <c r="BG841" s="173">
        <v>0</v>
      </c>
      <c r="BH841" s="174">
        <v>4</v>
      </c>
      <c r="BI841" s="164"/>
      <c r="BJ841" s="174" t="s">
        <v>8791</v>
      </c>
      <c r="BK841" s="164"/>
      <c r="BL841" s="174" t="s">
        <v>8792</v>
      </c>
      <c r="BM841" s="157" t="s">
        <v>8791</v>
      </c>
      <c r="BN841" s="166" t="s">
        <v>8793</v>
      </c>
      <c r="BO841" s="157" t="s">
        <v>8794</v>
      </c>
      <c r="BP841" s="157" t="s">
        <v>8796</v>
      </c>
      <c r="BQ841" s="157" t="s">
        <v>8795</v>
      </c>
      <c r="BV841" s="160">
        <v>1</v>
      </c>
    </row>
    <row r="842" spans="53:74" x14ac:dyDescent="0.25">
      <c r="BA842" s="163" t="s">
        <v>200</v>
      </c>
      <c r="BB842" s="163" t="s">
        <v>1528</v>
      </c>
      <c r="BC842" s="163" t="s">
        <v>8966</v>
      </c>
      <c r="BD842" s="163" t="s">
        <v>301</v>
      </c>
      <c r="BE842" s="163" t="s">
        <v>266</v>
      </c>
      <c r="BF842" s="163">
        <v>2</v>
      </c>
      <c r="BG842" s="173">
        <v>0</v>
      </c>
      <c r="BH842" s="174">
        <v>4</v>
      </c>
      <c r="BI842" s="164"/>
      <c r="BJ842" s="174" t="s">
        <v>8966</v>
      </c>
      <c r="BK842" s="164"/>
      <c r="BL842" s="174" t="s">
        <v>9582</v>
      </c>
      <c r="BM842" s="157" t="s">
        <v>8966</v>
      </c>
      <c r="BN842" s="166" t="s">
        <v>8799</v>
      </c>
      <c r="BO842" s="157" t="s">
        <v>8794</v>
      </c>
      <c r="BP842" s="157" t="s">
        <v>9202</v>
      </c>
      <c r="BQ842" s="157" t="s">
        <v>9583</v>
      </c>
      <c r="BV842" s="160">
        <v>1</v>
      </c>
    </row>
    <row r="843" spans="53:74" x14ac:dyDescent="0.25">
      <c r="BA843" s="163" t="s">
        <v>200</v>
      </c>
      <c r="BB843" s="163" t="s">
        <v>1529</v>
      </c>
      <c r="BC843" s="163" t="s">
        <v>10180</v>
      </c>
      <c r="BD843" s="163" t="s">
        <v>301</v>
      </c>
      <c r="BE843" s="163" t="s">
        <v>266</v>
      </c>
      <c r="BF843" s="163">
        <v>3</v>
      </c>
      <c r="BG843" s="173">
        <v>0</v>
      </c>
      <c r="BH843" s="174">
        <v>4</v>
      </c>
      <c r="BI843" s="164"/>
      <c r="BJ843" s="174" t="s">
        <v>10180</v>
      </c>
      <c r="BK843" s="164"/>
      <c r="BL843" s="174" t="s">
        <v>10181</v>
      </c>
      <c r="BM843" s="157" t="s">
        <v>10180</v>
      </c>
      <c r="BN843" s="166" t="s">
        <v>9100</v>
      </c>
      <c r="BO843" s="157" t="s">
        <v>9586</v>
      </c>
      <c r="BP843" s="157" t="s">
        <v>8806</v>
      </c>
      <c r="BQ843" s="157" t="s">
        <v>10182</v>
      </c>
      <c r="BV843" s="160">
        <v>1</v>
      </c>
    </row>
    <row r="844" spans="53:74" x14ac:dyDescent="0.25">
      <c r="BA844" s="163" t="s">
        <v>200</v>
      </c>
      <c r="BB844" s="163" t="s">
        <v>1530</v>
      </c>
      <c r="BC844" s="163" t="s">
        <v>10183</v>
      </c>
      <c r="BD844" s="163" t="s">
        <v>301</v>
      </c>
      <c r="BE844" s="163" t="s">
        <v>266</v>
      </c>
      <c r="BF844" s="163">
        <v>4</v>
      </c>
      <c r="BG844" s="173">
        <v>0</v>
      </c>
      <c r="BH844" s="174">
        <v>4</v>
      </c>
      <c r="BI844" s="164"/>
      <c r="BJ844" s="174" t="s">
        <v>10183</v>
      </c>
      <c r="BK844" s="164"/>
      <c r="BL844" s="174" t="s">
        <v>10184</v>
      </c>
      <c r="BM844" s="157" t="s">
        <v>10183</v>
      </c>
      <c r="BN844" s="166" t="s">
        <v>10167</v>
      </c>
      <c r="BO844" s="157" t="s">
        <v>8716</v>
      </c>
      <c r="BP844" s="157" t="s">
        <v>8806</v>
      </c>
      <c r="BQ844" s="157" t="s">
        <v>10185</v>
      </c>
      <c r="BV844" s="160">
        <v>1</v>
      </c>
    </row>
    <row r="845" spans="53:74" x14ac:dyDescent="0.25">
      <c r="BA845" s="163" t="s">
        <v>200</v>
      </c>
      <c r="BB845" s="163" t="s">
        <v>1531</v>
      </c>
      <c r="BC845" s="163" t="s">
        <v>10137</v>
      </c>
      <c r="BD845" s="163" t="s">
        <v>301</v>
      </c>
      <c r="BE845" s="163" t="s">
        <v>266</v>
      </c>
      <c r="BF845" s="163">
        <v>5</v>
      </c>
      <c r="BG845" s="173">
        <v>0</v>
      </c>
      <c r="BH845" s="174">
        <v>4</v>
      </c>
      <c r="BI845" s="164"/>
      <c r="BJ845" s="174" t="s">
        <v>10137</v>
      </c>
      <c r="BK845" s="164"/>
      <c r="BL845" s="174" t="s">
        <v>10138</v>
      </c>
      <c r="BM845" s="157" t="s">
        <v>10137</v>
      </c>
      <c r="BN845" s="166" t="s">
        <v>10139</v>
      </c>
      <c r="BO845" s="157" t="s">
        <v>8663</v>
      </c>
      <c r="BP845" s="157" t="s">
        <v>8659</v>
      </c>
      <c r="BQ845" s="157" t="s">
        <v>9023</v>
      </c>
      <c r="BV845" s="160">
        <v>1</v>
      </c>
    </row>
    <row r="846" spans="53:74" x14ac:dyDescent="0.25">
      <c r="BA846" s="163" t="s">
        <v>201</v>
      </c>
      <c r="BB846" s="163" t="s">
        <v>1532</v>
      </c>
      <c r="BC846" s="163" t="s">
        <v>10186</v>
      </c>
      <c r="BD846" s="163" t="s">
        <v>265</v>
      </c>
      <c r="BE846" s="163" t="s">
        <v>266</v>
      </c>
      <c r="BF846" s="163">
        <v>1</v>
      </c>
      <c r="BG846" s="173">
        <v>4</v>
      </c>
      <c r="BH846" s="174">
        <v>0</v>
      </c>
      <c r="BI846" s="164" t="s">
        <v>10186</v>
      </c>
      <c r="BJ846" s="174"/>
      <c r="BK846" s="164" t="s">
        <v>10187</v>
      </c>
      <c r="BL846" s="174"/>
      <c r="BM846" s="157" t="s">
        <v>10186</v>
      </c>
      <c r="BN846" s="166" t="s">
        <v>8812</v>
      </c>
      <c r="BO846" s="157" t="s">
        <v>10188</v>
      </c>
      <c r="BP846" s="157" t="s">
        <v>10189</v>
      </c>
      <c r="BQ846" s="157" t="s">
        <v>10190</v>
      </c>
      <c r="BV846" s="160">
        <v>1</v>
      </c>
    </row>
    <row r="847" spans="53:74" x14ac:dyDescent="0.25">
      <c r="BA847" s="163" t="s">
        <v>201</v>
      </c>
      <c r="BB847" s="163" t="s">
        <v>1533</v>
      </c>
      <c r="BC847" s="163" t="s">
        <v>10191</v>
      </c>
      <c r="BD847" s="163" t="s">
        <v>265</v>
      </c>
      <c r="BE847" s="163" t="s">
        <v>266</v>
      </c>
      <c r="BF847" s="163">
        <v>2</v>
      </c>
      <c r="BG847" s="173">
        <v>4</v>
      </c>
      <c r="BH847" s="174">
        <v>0</v>
      </c>
      <c r="BI847" s="164" t="s">
        <v>10191</v>
      </c>
      <c r="BJ847" s="174"/>
      <c r="BK847" s="164" t="s">
        <v>10192</v>
      </c>
      <c r="BL847" s="174"/>
      <c r="BM847" s="157" t="s">
        <v>10191</v>
      </c>
      <c r="BN847" s="166" t="s">
        <v>10193</v>
      </c>
      <c r="BO847" s="157" t="s">
        <v>9787</v>
      </c>
      <c r="BP847" s="157" t="s">
        <v>10194</v>
      </c>
      <c r="BQ847" s="157" t="s">
        <v>10195</v>
      </c>
      <c r="BV847" s="160">
        <v>1</v>
      </c>
    </row>
    <row r="848" spans="53:74" x14ac:dyDescent="0.25">
      <c r="BA848" s="163" t="s">
        <v>201</v>
      </c>
      <c r="BB848" s="163" t="s">
        <v>1534</v>
      </c>
      <c r="BC848" s="163" t="s">
        <v>8821</v>
      </c>
      <c r="BD848" s="163" t="s">
        <v>265</v>
      </c>
      <c r="BE848" s="163" t="s">
        <v>266</v>
      </c>
      <c r="BF848" s="163">
        <v>3</v>
      </c>
      <c r="BG848" s="173">
        <v>4</v>
      </c>
      <c r="BH848" s="174">
        <v>0</v>
      </c>
      <c r="BI848" s="164" t="s">
        <v>8821</v>
      </c>
      <c r="BJ848" s="174"/>
      <c r="BK848" s="164" t="s">
        <v>8822</v>
      </c>
      <c r="BL848" s="174"/>
      <c r="BM848" s="157" t="s">
        <v>8821</v>
      </c>
      <c r="BN848" s="166" t="s">
        <v>9217</v>
      </c>
      <c r="BO848" s="157" t="s">
        <v>9116</v>
      </c>
      <c r="BP848" s="157" t="s">
        <v>8984</v>
      </c>
      <c r="BQ848" s="157" t="s">
        <v>8829</v>
      </c>
      <c r="BV848" s="160">
        <v>1</v>
      </c>
    </row>
    <row r="849" spans="53:74" x14ac:dyDescent="0.25">
      <c r="BA849" s="163" t="s">
        <v>201</v>
      </c>
      <c r="BB849" s="163" t="s">
        <v>1535</v>
      </c>
      <c r="BC849" s="163" t="s">
        <v>8821</v>
      </c>
      <c r="BD849" s="163" t="s">
        <v>265</v>
      </c>
      <c r="BE849" s="163" t="s">
        <v>266</v>
      </c>
      <c r="BF849" s="163">
        <v>4</v>
      </c>
      <c r="BG849" s="173">
        <v>4</v>
      </c>
      <c r="BH849" s="174">
        <v>0</v>
      </c>
      <c r="BI849" s="164" t="s">
        <v>8821</v>
      </c>
      <c r="BJ849" s="174"/>
      <c r="BK849" s="164" t="s">
        <v>8822</v>
      </c>
      <c r="BL849" s="174"/>
      <c r="BM849" s="157" t="s">
        <v>8821</v>
      </c>
      <c r="BN849" s="166" t="s">
        <v>8826</v>
      </c>
      <c r="BO849" s="157" t="s">
        <v>8985</v>
      </c>
      <c r="BP849" s="157" t="s">
        <v>8986</v>
      </c>
      <c r="BQ849" s="157" t="s">
        <v>8987</v>
      </c>
      <c r="BV849" s="160">
        <v>1</v>
      </c>
    </row>
    <row r="850" spans="53:74" x14ac:dyDescent="0.25">
      <c r="BA850" s="163" t="s">
        <v>201</v>
      </c>
      <c r="BB850" s="163" t="s">
        <v>1536</v>
      </c>
      <c r="BC850" s="163" t="s">
        <v>8830</v>
      </c>
      <c r="BD850" s="163" t="s">
        <v>265</v>
      </c>
      <c r="BE850" s="163" t="s">
        <v>266</v>
      </c>
      <c r="BF850" s="163">
        <v>5</v>
      </c>
      <c r="BG850" s="173">
        <v>4</v>
      </c>
      <c r="BH850" s="174">
        <v>0</v>
      </c>
      <c r="BI850" s="164" t="s">
        <v>8830</v>
      </c>
      <c r="BJ850" s="174"/>
      <c r="BK850" s="164" t="s">
        <v>8831</v>
      </c>
      <c r="BL850" s="174"/>
      <c r="BM850" s="157" t="s">
        <v>8830</v>
      </c>
      <c r="BN850" s="166" t="s">
        <v>8832</v>
      </c>
      <c r="BO850" s="157" t="s">
        <v>8833</v>
      </c>
      <c r="BP850" s="157" t="s">
        <v>8834</v>
      </c>
      <c r="BQ850" s="157" t="s">
        <v>8835</v>
      </c>
      <c r="BV850" s="160">
        <v>1</v>
      </c>
    </row>
    <row r="851" spans="53:74" x14ac:dyDescent="0.25">
      <c r="BA851" s="163" t="s">
        <v>201</v>
      </c>
      <c r="BB851" s="163" t="s">
        <v>1537</v>
      </c>
      <c r="BC851" s="163" t="s">
        <v>8836</v>
      </c>
      <c r="BD851" s="163" t="s">
        <v>301</v>
      </c>
      <c r="BE851" s="163" t="s">
        <v>266</v>
      </c>
      <c r="BF851" s="163">
        <v>1</v>
      </c>
      <c r="BG851" s="173">
        <v>0</v>
      </c>
      <c r="BH851" s="174">
        <v>4</v>
      </c>
      <c r="BI851" s="164"/>
      <c r="BJ851" s="174" t="s">
        <v>8836</v>
      </c>
      <c r="BK851" s="164"/>
      <c r="BL851" s="174" t="s">
        <v>8837</v>
      </c>
      <c r="BM851" s="157" t="s">
        <v>8836</v>
      </c>
      <c r="BN851" s="166" t="s">
        <v>8838</v>
      </c>
      <c r="BO851" s="157" t="s">
        <v>8839</v>
      </c>
      <c r="BP851" s="157" t="s">
        <v>8840</v>
      </c>
      <c r="BQ851" s="157" t="s">
        <v>8841</v>
      </c>
      <c r="BV851" s="160">
        <v>1</v>
      </c>
    </row>
    <row r="852" spans="53:74" x14ac:dyDescent="0.25">
      <c r="BA852" s="163" t="s">
        <v>201</v>
      </c>
      <c r="BB852" s="163" t="s">
        <v>1538</v>
      </c>
      <c r="BC852" s="163" t="s">
        <v>8842</v>
      </c>
      <c r="BD852" s="163" t="s">
        <v>301</v>
      </c>
      <c r="BE852" s="163" t="s">
        <v>266</v>
      </c>
      <c r="BF852" s="163">
        <v>2</v>
      </c>
      <c r="BG852" s="173">
        <v>0</v>
      </c>
      <c r="BH852" s="174">
        <v>4</v>
      </c>
      <c r="BI852" s="164"/>
      <c r="BJ852" s="174" t="s">
        <v>8842</v>
      </c>
      <c r="BK852" s="164"/>
      <c r="BL852" s="174" t="s">
        <v>8843</v>
      </c>
      <c r="BM852" s="157" t="s">
        <v>8842</v>
      </c>
      <c r="BN852" s="166" t="s">
        <v>8844</v>
      </c>
      <c r="BO852" s="157" t="s">
        <v>8845</v>
      </c>
      <c r="BP852" s="157" t="s">
        <v>8846</v>
      </c>
      <c r="BQ852" s="157" t="s">
        <v>8847</v>
      </c>
      <c r="BV852" s="160">
        <v>1</v>
      </c>
    </row>
    <row r="853" spans="53:74" x14ac:dyDescent="0.25">
      <c r="BA853" s="163" t="s">
        <v>201</v>
      </c>
      <c r="BB853" s="163" t="s">
        <v>1539</v>
      </c>
      <c r="BC853" s="163" t="s">
        <v>8848</v>
      </c>
      <c r="BD853" s="163" t="s">
        <v>301</v>
      </c>
      <c r="BE853" s="163" t="s">
        <v>266</v>
      </c>
      <c r="BF853" s="163">
        <v>3</v>
      </c>
      <c r="BG853" s="173">
        <v>0</v>
      </c>
      <c r="BH853" s="174">
        <v>4</v>
      </c>
      <c r="BI853" s="164"/>
      <c r="BJ853" s="174" t="s">
        <v>8848</v>
      </c>
      <c r="BK853" s="164"/>
      <c r="BL853" s="174" t="s">
        <v>8849</v>
      </c>
      <c r="BM853" s="157" t="s">
        <v>8848</v>
      </c>
      <c r="BN853" s="166" t="s">
        <v>8850</v>
      </c>
      <c r="BO853" s="157" t="s">
        <v>2056</v>
      </c>
      <c r="BP853" s="157" t="s">
        <v>9120</v>
      </c>
      <c r="BQ853" s="157" t="s">
        <v>8846</v>
      </c>
      <c r="BV853" s="160">
        <v>1</v>
      </c>
    </row>
    <row r="854" spans="53:74" x14ac:dyDescent="0.25">
      <c r="BA854" s="163" t="s">
        <v>201</v>
      </c>
      <c r="BB854" s="163" t="s">
        <v>1540</v>
      </c>
      <c r="BC854" s="163" t="s">
        <v>8852</v>
      </c>
      <c r="BD854" s="163" t="s">
        <v>301</v>
      </c>
      <c r="BE854" s="163" t="s">
        <v>266</v>
      </c>
      <c r="BF854" s="163">
        <v>4</v>
      </c>
      <c r="BG854" s="173">
        <v>0</v>
      </c>
      <c r="BH854" s="174">
        <v>4</v>
      </c>
      <c r="BI854" s="164"/>
      <c r="BJ854" s="174" t="s">
        <v>8852</v>
      </c>
      <c r="BK854" s="164"/>
      <c r="BL854" s="174" t="s">
        <v>8853</v>
      </c>
      <c r="BM854" s="157" t="s">
        <v>8852</v>
      </c>
      <c r="BN854" s="166" t="s">
        <v>10196</v>
      </c>
      <c r="BO854" s="157" t="s">
        <v>10167</v>
      </c>
      <c r="BP854" s="157" t="s">
        <v>8716</v>
      </c>
      <c r="BQ854" s="157" t="s">
        <v>8659</v>
      </c>
      <c r="BV854" s="160">
        <v>1</v>
      </c>
    </row>
    <row r="855" spans="53:74" x14ac:dyDescent="0.25">
      <c r="BA855" s="163" t="s">
        <v>201</v>
      </c>
      <c r="BB855" s="163" t="s">
        <v>1541</v>
      </c>
      <c r="BC855" s="163" t="s">
        <v>10137</v>
      </c>
      <c r="BD855" s="163" t="s">
        <v>301</v>
      </c>
      <c r="BE855" s="163" t="s">
        <v>266</v>
      </c>
      <c r="BF855" s="163">
        <v>5</v>
      </c>
      <c r="BG855" s="173">
        <v>0</v>
      </c>
      <c r="BH855" s="174">
        <v>4</v>
      </c>
      <c r="BI855" s="164"/>
      <c r="BJ855" s="174" t="s">
        <v>10137</v>
      </c>
      <c r="BK855" s="164"/>
      <c r="BL855" s="174" t="s">
        <v>10138</v>
      </c>
      <c r="BM855" s="157" t="s">
        <v>10137</v>
      </c>
      <c r="BN855" s="166" t="s">
        <v>10139</v>
      </c>
      <c r="BO855" s="157" t="s">
        <v>8663</v>
      </c>
      <c r="BP855" s="157" t="s">
        <v>8659</v>
      </c>
      <c r="BQ855" s="157" t="s">
        <v>9023</v>
      </c>
      <c r="BV855" s="160">
        <v>1</v>
      </c>
    </row>
    <row r="856" spans="53:74" x14ac:dyDescent="0.25">
      <c r="BA856" s="163" t="s">
        <v>202</v>
      </c>
      <c r="BB856" s="163" t="s">
        <v>1542</v>
      </c>
      <c r="BC856" s="163" t="s">
        <v>10197</v>
      </c>
      <c r="BD856" s="163" t="s">
        <v>265</v>
      </c>
      <c r="BE856" s="163" t="s">
        <v>266</v>
      </c>
      <c r="BF856" s="163">
        <v>1</v>
      </c>
      <c r="BG856" s="173">
        <v>4</v>
      </c>
      <c r="BH856" s="174">
        <v>0</v>
      </c>
      <c r="BI856" s="164" t="s">
        <v>10197</v>
      </c>
      <c r="BJ856" s="174"/>
      <c r="BK856" s="164" t="s">
        <v>10198</v>
      </c>
      <c r="BL856" s="174"/>
      <c r="BM856" s="157" t="s">
        <v>10197</v>
      </c>
      <c r="BN856" s="166" t="s">
        <v>10199</v>
      </c>
      <c r="BO856" s="157" t="s">
        <v>10200</v>
      </c>
      <c r="BP856" s="157" t="s">
        <v>9880</v>
      </c>
      <c r="BQ856" s="157" t="s">
        <v>10201</v>
      </c>
      <c r="BV856" s="160">
        <v>1</v>
      </c>
    </row>
    <row r="857" spans="53:74" x14ac:dyDescent="0.25">
      <c r="BA857" s="163" t="s">
        <v>202</v>
      </c>
      <c r="BB857" s="163" t="s">
        <v>1548</v>
      </c>
      <c r="BC857" s="163" t="s">
        <v>10202</v>
      </c>
      <c r="BD857" s="163" t="s">
        <v>265</v>
      </c>
      <c r="BE857" s="163" t="s">
        <v>266</v>
      </c>
      <c r="BF857" s="163">
        <v>2</v>
      </c>
      <c r="BG857" s="173">
        <v>4</v>
      </c>
      <c r="BH857" s="174">
        <v>0</v>
      </c>
      <c r="BI857" s="164" t="s">
        <v>10202</v>
      </c>
      <c r="BJ857" s="174"/>
      <c r="BK857" s="164" t="s">
        <v>10203</v>
      </c>
      <c r="BL857" s="174"/>
      <c r="BM857" s="157" t="s">
        <v>10202</v>
      </c>
      <c r="BN857" s="166" t="s">
        <v>10204</v>
      </c>
      <c r="BO857" s="157" t="s">
        <v>9318</v>
      </c>
      <c r="BP857" s="157" t="s">
        <v>10205</v>
      </c>
      <c r="BQ857" s="157" t="s">
        <v>10206</v>
      </c>
      <c r="BV857" s="160">
        <v>1</v>
      </c>
    </row>
    <row r="858" spans="53:74" x14ac:dyDescent="0.25">
      <c r="BA858" s="163" t="s">
        <v>202</v>
      </c>
      <c r="BB858" s="163" t="s">
        <v>1552</v>
      </c>
      <c r="BC858" s="163" t="s">
        <v>9714</v>
      </c>
      <c r="BD858" s="163" t="s">
        <v>265</v>
      </c>
      <c r="BE858" s="163" t="s">
        <v>266</v>
      </c>
      <c r="BF858" s="163">
        <v>3</v>
      </c>
      <c r="BG858" s="173">
        <v>4</v>
      </c>
      <c r="BH858" s="174">
        <v>0</v>
      </c>
      <c r="BI858" s="164" t="s">
        <v>9714</v>
      </c>
      <c r="BJ858" s="174"/>
      <c r="BK858" s="164" t="s">
        <v>10207</v>
      </c>
      <c r="BL858" s="174"/>
      <c r="BM858" s="157" t="s">
        <v>9714</v>
      </c>
      <c r="BN858" s="166" t="s">
        <v>9617</v>
      </c>
      <c r="BO858" s="157" t="s">
        <v>9161</v>
      </c>
      <c r="BP858" s="157" t="s">
        <v>10208</v>
      </c>
      <c r="BQ858" s="157" t="s">
        <v>8634</v>
      </c>
      <c r="BV858" s="160">
        <v>1</v>
      </c>
    </row>
    <row r="859" spans="53:74" x14ac:dyDescent="0.25">
      <c r="BA859" s="163" t="s">
        <v>202</v>
      </c>
      <c r="BB859" s="163" t="s">
        <v>1557</v>
      </c>
      <c r="BC859" s="163" t="s">
        <v>8870</v>
      </c>
      <c r="BD859" s="163" t="s">
        <v>265</v>
      </c>
      <c r="BE859" s="163" t="s">
        <v>266</v>
      </c>
      <c r="BF859" s="163">
        <v>4</v>
      </c>
      <c r="BG859" s="173">
        <v>4</v>
      </c>
      <c r="BH859" s="174">
        <v>0</v>
      </c>
      <c r="BI859" s="164" t="s">
        <v>8870</v>
      </c>
      <c r="BJ859" s="174"/>
      <c r="BK859" s="164" t="s">
        <v>8871</v>
      </c>
      <c r="BL859" s="174"/>
      <c r="BM859" s="157" t="s">
        <v>8870</v>
      </c>
      <c r="BN859" s="166" t="s">
        <v>9235</v>
      </c>
      <c r="BO859" s="157" t="s">
        <v>8632</v>
      </c>
      <c r="BP859" s="157" t="s">
        <v>8629</v>
      </c>
      <c r="BQ859" s="157" t="s">
        <v>9236</v>
      </c>
      <c r="BV859" s="160">
        <v>1</v>
      </c>
    </row>
    <row r="860" spans="53:74" x14ac:dyDescent="0.25">
      <c r="BA860" s="163" t="s">
        <v>202</v>
      </c>
      <c r="BB860" s="163" t="s">
        <v>1561</v>
      </c>
      <c r="BC860" s="163" t="s">
        <v>8638</v>
      </c>
      <c r="BD860" s="163" t="s">
        <v>265</v>
      </c>
      <c r="BE860" s="163" t="s">
        <v>266</v>
      </c>
      <c r="BF860" s="163">
        <v>5</v>
      </c>
      <c r="BG860" s="173">
        <v>4</v>
      </c>
      <c r="BH860" s="174">
        <v>0</v>
      </c>
      <c r="BI860" s="164" t="s">
        <v>8638</v>
      </c>
      <c r="BJ860" s="174"/>
      <c r="BK860" s="164" t="s">
        <v>8875</v>
      </c>
      <c r="BL860" s="174"/>
      <c r="BM860" s="157" t="s">
        <v>8638</v>
      </c>
      <c r="BN860" s="166" t="s">
        <v>8876</v>
      </c>
      <c r="BO860" s="157" t="s">
        <v>2069</v>
      </c>
      <c r="BP860" s="157" t="s">
        <v>8877</v>
      </c>
      <c r="BQ860" s="157" t="s">
        <v>8878</v>
      </c>
      <c r="BV860" s="160">
        <v>1</v>
      </c>
    </row>
    <row r="861" spans="53:74" x14ac:dyDescent="0.25">
      <c r="BA861" s="163" t="s">
        <v>202</v>
      </c>
      <c r="BB861" s="163" t="s">
        <v>1566</v>
      </c>
      <c r="BC861" s="163" t="s">
        <v>10209</v>
      </c>
      <c r="BD861" s="163" t="s">
        <v>301</v>
      </c>
      <c r="BE861" s="163" t="s">
        <v>266</v>
      </c>
      <c r="BF861" s="163">
        <v>1</v>
      </c>
      <c r="BG861" s="173">
        <v>0</v>
      </c>
      <c r="BH861" s="174">
        <v>4</v>
      </c>
      <c r="BI861" s="164"/>
      <c r="BJ861" s="174" t="s">
        <v>10209</v>
      </c>
      <c r="BK861" s="164"/>
      <c r="BL861" s="174" t="s">
        <v>10210</v>
      </c>
      <c r="BM861" s="157" t="s">
        <v>10209</v>
      </c>
      <c r="BN861" s="166" t="s">
        <v>10211</v>
      </c>
      <c r="BO861" s="157" t="s">
        <v>8642</v>
      </c>
      <c r="BP861" s="157" t="s">
        <v>10212</v>
      </c>
      <c r="BV861" s="160">
        <v>1</v>
      </c>
    </row>
    <row r="862" spans="53:74" x14ac:dyDescent="0.25">
      <c r="BA862" s="163" t="s">
        <v>202</v>
      </c>
      <c r="BB862" s="163" t="s">
        <v>1569</v>
      </c>
      <c r="BC862" s="163" t="s">
        <v>8647</v>
      </c>
      <c r="BD862" s="163" t="s">
        <v>301</v>
      </c>
      <c r="BE862" s="163" t="s">
        <v>266</v>
      </c>
      <c r="BF862" s="163">
        <v>2</v>
      </c>
      <c r="BG862" s="173">
        <v>0</v>
      </c>
      <c r="BH862" s="174">
        <v>4</v>
      </c>
      <c r="BI862" s="164"/>
      <c r="BJ862" s="174" t="s">
        <v>8647</v>
      </c>
      <c r="BK862" s="164"/>
      <c r="BL862" s="174" t="s">
        <v>9141</v>
      </c>
      <c r="BM862" s="157" t="s">
        <v>8647</v>
      </c>
      <c r="BN862" s="166" t="s">
        <v>9242</v>
      </c>
      <c r="BO862" s="157" t="s">
        <v>2060</v>
      </c>
      <c r="BP862" s="157" t="s">
        <v>10213</v>
      </c>
      <c r="BQ862" s="157" t="s">
        <v>9143</v>
      </c>
      <c r="BV862" s="160">
        <v>1</v>
      </c>
    </row>
    <row r="863" spans="53:74" x14ac:dyDescent="0.25">
      <c r="BA863" s="163" t="s">
        <v>202</v>
      </c>
      <c r="BB863" s="163" t="s">
        <v>1574</v>
      </c>
      <c r="BC863" s="163" t="s">
        <v>8649</v>
      </c>
      <c r="BD863" s="163" t="s">
        <v>301</v>
      </c>
      <c r="BE863" s="163" t="s">
        <v>266</v>
      </c>
      <c r="BF863" s="163">
        <v>3</v>
      </c>
      <c r="BG863" s="173">
        <v>0</v>
      </c>
      <c r="BH863" s="174">
        <v>4</v>
      </c>
      <c r="BI863" s="164"/>
      <c r="BJ863" s="174" t="s">
        <v>8649</v>
      </c>
      <c r="BK863" s="164"/>
      <c r="BL863" s="174" t="s">
        <v>8650</v>
      </c>
      <c r="BM863" s="157" t="s">
        <v>8649</v>
      </c>
      <c r="BN863" s="166" t="s">
        <v>8887</v>
      </c>
      <c r="BO863" s="157" t="s">
        <v>8888</v>
      </c>
      <c r="BP863" s="157" t="s">
        <v>8889</v>
      </c>
      <c r="BQ863" s="157" t="s">
        <v>8890</v>
      </c>
      <c r="BV863" s="160">
        <v>1</v>
      </c>
    </row>
    <row r="864" spans="53:74" x14ac:dyDescent="0.25">
      <c r="BA864" s="163" t="s">
        <v>202</v>
      </c>
      <c r="BB864" s="163" t="s">
        <v>1576</v>
      </c>
      <c r="BC864" s="163" t="s">
        <v>8655</v>
      </c>
      <c r="BD864" s="163" t="s">
        <v>301</v>
      </c>
      <c r="BE864" s="163" t="s">
        <v>266</v>
      </c>
      <c r="BF864" s="163">
        <v>4</v>
      </c>
      <c r="BG864" s="173">
        <v>0</v>
      </c>
      <c r="BH864" s="174">
        <v>4</v>
      </c>
      <c r="BI864" s="164"/>
      <c r="BJ864" s="174" t="s">
        <v>8655</v>
      </c>
      <c r="BK864" s="164"/>
      <c r="BL864" s="174" t="s">
        <v>8656</v>
      </c>
      <c r="BM864" s="157" t="s">
        <v>8655</v>
      </c>
      <c r="BN864" s="166" t="s">
        <v>8654</v>
      </c>
      <c r="BO864" s="157" t="s">
        <v>10214</v>
      </c>
      <c r="BP864" s="157" t="s">
        <v>10215</v>
      </c>
      <c r="BQ864" s="157" t="s">
        <v>8659</v>
      </c>
      <c r="BV864" s="160">
        <v>1</v>
      </c>
    </row>
    <row r="865" spans="53:74" x14ac:dyDescent="0.25">
      <c r="BA865" s="163" t="s">
        <v>202</v>
      </c>
      <c r="BB865" s="163" t="s">
        <v>1579</v>
      </c>
      <c r="BC865" s="163" t="s">
        <v>10216</v>
      </c>
      <c r="BD865" s="163" t="s">
        <v>301</v>
      </c>
      <c r="BE865" s="163" t="s">
        <v>266</v>
      </c>
      <c r="BF865" s="163">
        <v>5</v>
      </c>
      <c r="BG865" s="173">
        <v>0</v>
      </c>
      <c r="BH865" s="174">
        <v>4</v>
      </c>
      <c r="BI865" s="164"/>
      <c r="BJ865" s="174" t="s">
        <v>10216</v>
      </c>
      <c r="BK865" s="164"/>
      <c r="BL865" s="174" t="s">
        <v>10217</v>
      </c>
      <c r="BM865" s="157" t="s">
        <v>10216</v>
      </c>
      <c r="BN865" s="166" t="s">
        <v>8892</v>
      </c>
      <c r="BO865" s="157" t="s">
        <v>8663</v>
      </c>
      <c r="BP865" s="157" t="s">
        <v>10218</v>
      </c>
      <c r="BQ865" s="157" t="s">
        <v>9023</v>
      </c>
      <c r="BV865" s="160">
        <v>1</v>
      </c>
    </row>
    <row r="866" spans="53:74" x14ac:dyDescent="0.25">
      <c r="BA866" s="163" t="s">
        <v>205</v>
      </c>
      <c r="BB866" s="163" t="s">
        <v>1584</v>
      </c>
      <c r="BC866" s="163" t="s">
        <v>10219</v>
      </c>
      <c r="BD866" s="163" t="s">
        <v>265</v>
      </c>
      <c r="BE866" s="163" t="s">
        <v>266</v>
      </c>
      <c r="BF866" s="163">
        <v>1</v>
      </c>
      <c r="BG866" s="173">
        <v>4</v>
      </c>
      <c r="BH866" s="174">
        <v>0</v>
      </c>
      <c r="BI866" s="164" t="s">
        <v>10219</v>
      </c>
      <c r="BJ866" s="174"/>
      <c r="BK866" s="164" t="s">
        <v>10220</v>
      </c>
      <c r="BL866" s="174"/>
      <c r="BM866" s="157" t="s">
        <v>10219</v>
      </c>
      <c r="BN866" s="166" t="s">
        <v>10221</v>
      </c>
      <c r="BO866" s="157" t="s">
        <v>10222</v>
      </c>
      <c r="BP866" s="157" t="s">
        <v>10223</v>
      </c>
      <c r="BQ866" s="157" t="s">
        <v>10224</v>
      </c>
      <c r="BV866" s="160">
        <v>1</v>
      </c>
    </row>
    <row r="867" spans="53:74" x14ac:dyDescent="0.25">
      <c r="BA867" s="163" t="s">
        <v>205</v>
      </c>
      <c r="BB867" s="163" t="s">
        <v>1585</v>
      </c>
      <c r="BC867" s="163" t="s">
        <v>10225</v>
      </c>
      <c r="BD867" s="163" t="s">
        <v>265</v>
      </c>
      <c r="BE867" s="163" t="s">
        <v>266</v>
      </c>
      <c r="BF867" s="163">
        <v>2</v>
      </c>
      <c r="BG867" s="173">
        <v>4</v>
      </c>
      <c r="BH867" s="174">
        <v>0</v>
      </c>
      <c r="BI867" s="164" t="s">
        <v>10225</v>
      </c>
      <c r="BJ867" s="174"/>
      <c r="BK867" s="164" t="s">
        <v>10226</v>
      </c>
      <c r="BL867" s="174"/>
      <c r="BM867" s="157" t="s">
        <v>10225</v>
      </c>
      <c r="BN867" s="166" t="s">
        <v>10227</v>
      </c>
      <c r="BO867" s="157" t="s">
        <v>9443</v>
      </c>
      <c r="BP867" s="157" t="s">
        <v>10223</v>
      </c>
      <c r="BQ867" s="157" t="s">
        <v>9445</v>
      </c>
      <c r="BV867" s="160">
        <v>1</v>
      </c>
    </row>
    <row r="868" spans="53:74" x14ac:dyDescent="0.25">
      <c r="BA868" s="163" t="s">
        <v>205</v>
      </c>
      <c r="BB868" s="163" t="s">
        <v>1586</v>
      </c>
      <c r="BC868" s="163" t="s">
        <v>8678</v>
      </c>
      <c r="BD868" s="163" t="s">
        <v>265</v>
      </c>
      <c r="BE868" s="163" t="s">
        <v>266</v>
      </c>
      <c r="BF868" s="163">
        <v>3</v>
      </c>
      <c r="BG868" s="173">
        <v>4</v>
      </c>
      <c r="BH868" s="174">
        <v>0</v>
      </c>
      <c r="BI868" s="164" t="s">
        <v>8678</v>
      </c>
      <c r="BJ868" s="174"/>
      <c r="BK868" s="164" t="s">
        <v>8679</v>
      </c>
      <c r="BL868" s="174"/>
      <c r="BM868" s="157" t="s">
        <v>8678</v>
      </c>
      <c r="BN868" s="166" t="s">
        <v>8680</v>
      </c>
      <c r="BO868" s="157" t="s">
        <v>8681</v>
      </c>
      <c r="BP868" s="157" t="s">
        <v>8682</v>
      </c>
      <c r="BQ868" s="157" t="s">
        <v>9163</v>
      </c>
      <c r="BV868" s="160">
        <v>1</v>
      </c>
    </row>
    <row r="869" spans="53:74" x14ac:dyDescent="0.25">
      <c r="BA869" s="163" t="s">
        <v>205</v>
      </c>
      <c r="BB869" s="163" t="s">
        <v>1587</v>
      </c>
      <c r="BC869" s="163" t="s">
        <v>8695</v>
      </c>
      <c r="BD869" s="163" t="s">
        <v>265</v>
      </c>
      <c r="BE869" s="163" t="s">
        <v>266</v>
      </c>
      <c r="BF869" s="163">
        <v>4</v>
      </c>
      <c r="BG869" s="173">
        <v>4</v>
      </c>
      <c r="BH869" s="174">
        <v>0</v>
      </c>
      <c r="BI869" s="164" t="s">
        <v>8695</v>
      </c>
      <c r="BJ869" s="174"/>
      <c r="BK869" s="164" t="s">
        <v>9159</v>
      </c>
      <c r="BL869" s="174"/>
      <c r="BM869" s="157" t="s">
        <v>8695</v>
      </c>
      <c r="BN869" s="166" t="s">
        <v>9160</v>
      </c>
      <c r="BO869" s="157" t="s">
        <v>9161</v>
      </c>
      <c r="BP869" s="157" t="s">
        <v>9162</v>
      </c>
      <c r="BQ869" s="157" t="s">
        <v>9163</v>
      </c>
      <c r="BV869" s="160">
        <v>1</v>
      </c>
    </row>
    <row r="870" spans="53:74" x14ac:dyDescent="0.25">
      <c r="BA870" s="163" t="s">
        <v>205</v>
      </c>
      <c r="BB870" s="163" t="s">
        <v>1588</v>
      </c>
      <c r="BC870" s="163" t="s">
        <v>8690</v>
      </c>
      <c r="BD870" s="163" t="s">
        <v>265</v>
      </c>
      <c r="BE870" s="163" t="s">
        <v>266</v>
      </c>
      <c r="BF870" s="163">
        <v>5</v>
      </c>
      <c r="BG870" s="173">
        <v>4</v>
      </c>
      <c r="BH870" s="174">
        <v>0</v>
      </c>
      <c r="BI870" s="164" t="s">
        <v>8690</v>
      </c>
      <c r="BJ870" s="174"/>
      <c r="BK870" s="164" t="s">
        <v>8691</v>
      </c>
      <c r="BL870" s="174"/>
      <c r="BM870" s="157" t="s">
        <v>8690</v>
      </c>
      <c r="BN870" s="166" t="s">
        <v>8692</v>
      </c>
      <c r="BO870" s="157" t="s">
        <v>8693</v>
      </c>
      <c r="BP870" s="157" t="s">
        <v>8694</v>
      </c>
      <c r="BQ870" s="157" t="s">
        <v>8695</v>
      </c>
      <c r="BV870" s="160">
        <v>1</v>
      </c>
    </row>
    <row r="871" spans="53:74" x14ac:dyDescent="0.25">
      <c r="BA871" s="163" t="s">
        <v>205</v>
      </c>
      <c r="BB871" s="163" t="s">
        <v>1589</v>
      </c>
      <c r="BC871" s="163" t="s">
        <v>10228</v>
      </c>
      <c r="BD871" s="163" t="s">
        <v>301</v>
      </c>
      <c r="BE871" s="163" t="s">
        <v>266</v>
      </c>
      <c r="BF871" s="163">
        <v>1</v>
      </c>
      <c r="BG871" s="173">
        <v>0</v>
      </c>
      <c r="BH871" s="174">
        <v>4</v>
      </c>
      <c r="BI871" s="164"/>
      <c r="BJ871" s="174" t="s">
        <v>10228</v>
      </c>
      <c r="BK871" s="164"/>
      <c r="BL871" s="174" t="s">
        <v>10229</v>
      </c>
      <c r="BM871" s="157" t="s">
        <v>10228</v>
      </c>
      <c r="BN871" s="166" t="s">
        <v>9649</v>
      </c>
      <c r="BO871" s="157" t="s">
        <v>9046</v>
      </c>
      <c r="BP871" s="157" t="s">
        <v>10230</v>
      </c>
      <c r="BQ871" s="157" t="s">
        <v>10231</v>
      </c>
      <c r="BV871" s="160">
        <v>1</v>
      </c>
    </row>
    <row r="872" spans="53:74" x14ac:dyDescent="0.25">
      <c r="BA872" s="163" t="s">
        <v>205</v>
      </c>
      <c r="BB872" s="163" t="s">
        <v>1590</v>
      </c>
      <c r="BC872" s="163" t="s">
        <v>10232</v>
      </c>
      <c r="BD872" s="163" t="s">
        <v>301</v>
      </c>
      <c r="BE872" s="163" t="s">
        <v>266</v>
      </c>
      <c r="BF872" s="163">
        <v>2</v>
      </c>
      <c r="BG872" s="173">
        <v>0</v>
      </c>
      <c r="BH872" s="174">
        <v>4</v>
      </c>
      <c r="BI872" s="164"/>
      <c r="BJ872" s="174" t="s">
        <v>10232</v>
      </c>
      <c r="BK872" s="164"/>
      <c r="BL872" s="174" t="s">
        <v>10233</v>
      </c>
      <c r="BM872" s="157" t="s">
        <v>10232</v>
      </c>
      <c r="BN872" s="166" t="s">
        <v>8908</v>
      </c>
      <c r="BO872" s="157" t="s">
        <v>8922</v>
      </c>
      <c r="BP872" s="157" t="s">
        <v>8923</v>
      </c>
      <c r="BQ872" s="157" t="s">
        <v>9050</v>
      </c>
      <c r="BV872" s="160">
        <v>1</v>
      </c>
    </row>
    <row r="873" spans="53:74" x14ac:dyDescent="0.25">
      <c r="BA873" s="163" t="s">
        <v>205</v>
      </c>
      <c r="BB873" s="163" t="s">
        <v>1591</v>
      </c>
      <c r="BC873" s="163" t="s">
        <v>9263</v>
      </c>
      <c r="BD873" s="163" t="s">
        <v>301</v>
      </c>
      <c r="BE873" s="163" t="s">
        <v>266</v>
      </c>
      <c r="BF873" s="163">
        <v>3</v>
      </c>
      <c r="BG873" s="173">
        <v>0</v>
      </c>
      <c r="BH873" s="174">
        <v>4</v>
      </c>
      <c r="BI873" s="164"/>
      <c r="BJ873" s="174" t="s">
        <v>9263</v>
      </c>
      <c r="BK873" s="164"/>
      <c r="BL873" s="174" t="s">
        <v>9264</v>
      </c>
      <c r="BM873" s="157" t="s">
        <v>9263</v>
      </c>
      <c r="BN873" s="166" t="s">
        <v>9265</v>
      </c>
      <c r="BO873" s="157" t="s">
        <v>9266</v>
      </c>
      <c r="BP873" s="157" t="s">
        <v>8712</v>
      </c>
      <c r="BQ873" s="157" t="s">
        <v>8711</v>
      </c>
      <c r="BV873" s="160">
        <v>1</v>
      </c>
    </row>
    <row r="874" spans="53:74" x14ac:dyDescent="0.25">
      <c r="BA874" s="163" t="s">
        <v>205</v>
      </c>
      <c r="BB874" s="163" t="s">
        <v>1592</v>
      </c>
      <c r="BC874" s="163" t="s">
        <v>10234</v>
      </c>
      <c r="BD874" s="163" t="s">
        <v>301</v>
      </c>
      <c r="BE874" s="163" t="s">
        <v>266</v>
      </c>
      <c r="BF874" s="163">
        <v>4</v>
      </c>
      <c r="BG874" s="173">
        <v>0</v>
      </c>
      <c r="BH874" s="174">
        <v>4</v>
      </c>
      <c r="BI874" s="164"/>
      <c r="BJ874" s="174" t="s">
        <v>10234</v>
      </c>
      <c r="BK874" s="164"/>
      <c r="BL874" s="174" t="s">
        <v>10235</v>
      </c>
      <c r="BM874" s="157" t="s">
        <v>10234</v>
      </c>
      <c r="BN874" s="166" t="s">
        <v>8715</v>
      </c>
      <c r="BO874" s="157" t="s">
        <v>8716</v>
      </c>
      <c r="BP874" s="157" t="s">
        <v>8659</v>
      </c>
      <c r="BQ874" s="157" t="s">
        <v>10236</v>
      </c>
      <c r="BV874" s="160">
        <v>1</v>
      </c>
    </row>
    <row r="875" spans="53:74" x14ac:dyDescent="0.25">
      <c r="BA875" s="163" t="s">
        <v>205</v>
      </c>
      <c r="BB875" s="163" t="s">
        <v>1593</v>
      </c>
      <c r="BC875" s="163" t="s">
        <v>10216</v>
      </c>
      <c r="BD875" s="163" t="s">
        <v>301</v>
      </c>
      <c r="BE875" s="163" t="s">
        <v>266</v>
      </c>
      <c r="BF875" s="163">
        <v>5</v>
      </c>
      <c r="BG875" s="173">
        <v>0</v>
      </c>
      <c r="BH875" s="174">
        <v>4</v>
      </c>
      <c r="BI875" s="164"/>
      <c r="BJ875" s="174" t="s">
        <v>10216</v>
      </c>
      <c r="BK875" s="164"/>
      <c r="BL875" s="174" t="s">
        <v>10217</v>
      </c>
      <c r="BM875" s="157" t="s">
        <v>10216</v>
      </c>
      <c r="BN875" s="166" t="s">
        <v>8892</v>
      </c>
      <c r="BO875" s="157" t="s">
        <v>8663</v>
      </c>
      <c r="BP875" s="157" t="s">
        <v>10218</v>
      </c>
      <c r="BQ875" s="157" t="s">
        <v>9023</v>
      </c>
      <c r="BV875" s="160">
        <v>1</v>
      </c>
    </row>
    <row r="876" spans="53:74" x14ac:dyDescent="0.25">
      <c r="BA876" s="163" t="s">
        <v>206</v>
      </c>
      <c r="BB876" s="163" t="s">
        <v>1594</v>
      </c>
      <c r="BC876" s="163" t="s">
        <v>10237</v>
      </c>
      <c r="BD876" s="163" t="s">
        <v>265</v>
      </c>
      <c r="BE876" s="163" t="s">
        <v>266</v>
      </c>
      <c r="BF876" s="163">
        <v>1</v>
      </c>
      <c r="BG876" s="173">
        <v>4</v>
      </c>
      <c r="BH876" s="174">
        <v>0</v>
      </c>
      <c r="BI876" s="164" t="s">
        <v>10237</v>
      </c>
      <c r="BJ876" s="174"/>
      <c r="BK876" s="164" t="s">
        <v>10238</v>
      </c>
      <c r="BL876" s="174"/>
      <c r="BM876" s="157" t="s">
        <v>10237</v>
      </c>
      <c r="BN876" s="166" t="s">
        <v>9464</v>
      </c>
      <c r="BO876" s="157" t="s">
        <v>10239</v>
      </c>
      <c r="BP876" s="157" t="s">
        <v>10240</v>
      </c>
      <c r="BQ876" s="157" t="s">
        <v>10241</v>
      </c>
      <c r="BV876" s="160">
        <v>1</v>
      </c>
    </row>
    <row r="877" spans="53:74" x14ac:dyDescent="0.25">
      <c r="BA877" s="163" t="s">
        <v>206</v>
      </c>
      <c r="BB877" s="163" t="s">
        <v>1595</v>
      </c>
      <c r="BC877" s="163" t="s">
        <v>10242</v>
      </c>
      <c r="BD877" s="163" t="s">
        <v>265</v>
      </c>
      <c r="BE877" s="163" t="s">
        <v>266</v>
      </c>
      <c r="BF877" s="163">
        <v>2</v>
      </c>
      <c r="BG877" s="173">
        <v>4</v>
      </c>
      <c r="BH877" s="174">
        <v>0</v>
      </c>
      <c r="BI877" s="164" t="s">
        <v>10242</v>
      </c>
      <c r="BJ877" s="174"/>
      <c r="BK877" s="164" t="s">
        <v>10243</v>
      </c>
      <c r="BL877" s="174"/>
      <c r="BM877" s="157" t="s">
        <v>10242</v>
      </c>
      <c r="BN877" s="166" t="s">
        <v>9669</v>
      </c>
      <c r="BO877" s="157" t="s">
        <v>9204</v>
      </c>
      <c r="BP877" s="157" t="s">
        <v>10244</v>
      </c>
      <c r="BQ877" s="157" t="s">
        <v>10245</v>
      </c>
      <c r="BV877" s="160">
        <v>1</v>
      </c>
    </row>
    <row r="878" spans="53:74" x14ac:dyDescent="0.25">
      <c r="BA878" s="163" t="s">
        <v>206</v>
      </c>
      <c r="BB878" s="163" t="s">
        <v>1596</v>
      </c>
      <c r="BC878" s="163" t="s">
        <v>9560</v>
      </c>
      <c r="BD878" s="163" t="s">
        <v>265</v>
      </c>
      <c r="BE878" s="163" t="s">
        <v>266</v>
      </c>
      <c r="BF878" s="163">
        <v>3</v>
      </c>
      <c r="BG878" s="173">
        <v>4</v>
      </c>
      <c r="BH878" s="174">
        <v>0</v>
      </c>
      <c r="BI878" s="164" t="s">
        <v>9560</v>
      </c>
      <c r="BJ878" s="174"/>
      <c r="BK878" s="164" t="s">
        <v>9561</v>
      </c>
      <c r="BL878" s="174"/>
      <c r="BM878" s="157" t="s">
        <v>9560</v>
      </c>
      <c r="BN878" s="166" t="s">
        <v>9562</v>
      </c>
      <c r="BO878" s="157" t="s">
        <v>9204</v>
      </c>
      <c r="BP878" s="157" t="s">
        <v>9067</v>
      </c>
      <c r="BQ878" s="157" t="s">
        <v>9071</v>
      </c>
      <c r="BV878" s="160">
        <v>1</v>
      </c>
    </row>
    <row r="879" spans="53:74" x14ac:dyDescent="0.25">
      <c r="BA879" s="163" t="s">
        <v>206</v>
      </c>
      <c r="BB879" s="163" t="s">
        <v>1597</v>
      </c>
      <c r="BC879" s="163" t="s">
        <v>8735</v>
      </c>
      <c r="BD879" s="163" t="s">
        <v>265</v>
      </c>
      <c r="BE879" s="163" t="s">
        <v>266</v>
      </c>
      <c r="BF879" s="163">
        <v>4</v>
      </c>
      <c r="BG879" s="173">
        <v>4</v>
      </c>
      <c r="BH879" s="174">
        <v>0</v>
      </c>
      <c r="BI879" s="164" t="s">
        <v>8735</v>
      </c>
      <c r="BJ879" s="174"/>
      <c r="BK879" s="164" t="s">
        <v>8736</v>
      </c>
      <c r="BL879" s="174"/>
      <c r="BM879" s="157" t="s">
        <v>8735</v>
      </c>
      <c r="BN879" s="166" t="s">
        <v>9068</v>
      </c>
      <c r="BO879" s="157" t="s">
        <v>9563</v>
      </c>
      <c r="BP879" s="157" t="s">
        <v>9564</v>
      </c>
      <c r="BQ879" s="157" t="s">
        <v>9071</v>
      </c>
      <c r="BV879" s="160">
        <v>1</v>
      </c>
    </row>
    <row r="880" spans="53:74" x14ac:dyDescent="0.25">
      <c r="BA880" s="163" t="s">
        <v>206</v>
      </c>
      <c r="BB880" s="163" t="s">
        <v>1598</v>
      </c>
      <c r="BC880" s="163" t="s">
        <v>8740</v>
      </c>
      <c r="BD880" s="163" t="s">
        <v>265</v>
      </c>
      <c r="BE880" s="163" t="s">
        <v>266</v>
      </c>
      <c r="BF880" s="163">
        <v>5</v>
      </c>
      <c r="BG880" s="173">
        <v>4</v>
      </c>
      <c r="BH880" s="174">
        <v>0</v>
      </c>
      <c r="BI880" s="164" t="s">
        <v>8740</v>
      </c>
      <c r="BJ880" s="174"/>
      <c r="BK880" s="164" t="s">
        <v>8741</v>
      </c>
      <c r="BL880" s="174"/>
      <c r="BM880" s="157" t="s">
        <v>8740</v>
      </c>
      <c r="BN880" s="166" t="s">
        <v>8742</v>
      </c>
      <c r="BO880" s="157" t="s">
        <v>9072</v>
      </c>
      <c r="BP880" s="157" t="s">
        <v>8735</v>
      </c>
      <c r="BQ880" s="157" t="s">
        <v>9073</v>
      </c>
      <c r="BV880" s="160">
        <v>1</v>
      </c>
    </row>
    <row r="881" spans="53:74" x14ac:dyDescent="0.25">
      <c r="BA881" s="163" t="s">
        <v>206</v>
      </c>
      <c r="BB881" s="163" t="s">
        <v>1599</v>
      </c>
      <c r="BC881" s="163" t="s">
        <v>8745</v>
      </c>
      <c r="BD881" s="163" t="s">
        <v>301</v>
      </c>
      <c r="BE881" s="163" t="s">
        <v>266</v>
      </c>
      <c r="BF881" s="163">
        <v>1</v>
      </c>
      <c r="BG881" s="173">
        <v>0</v>
      </c>
      <c r="BH881" s="174">
        <v>4</v>
      </c>
      <c r="BI881" s="164"/>
      <c r="BJ881" s="174" t="s">
        <v>8745</v>
      </c>
      <c r="BK881" s="164"/>
      <c r="BL881" s="174" t="s">
        <v>8746</v>
      </c>
      <c r="BM881" s="157" t="s">
        <v>8745</v>
      </c>
      <c r="BN881" s="166" t="s">
        <v>9565</v>
      </c>
      <c r="BO881" s="157" t="s">
        <v>8748</v>
      </c>
      <c r="BP881" s="157" t="s">
        <v>9566</v>
      </c>
      <c r="BQ881" s="157" t="s">
        <v>9567</v>
      </c>
      <c r="BV881" s="160">
        <v>1</v>
      </c>
    </row>
    <row r="882" spans="53:74" x14ac:dyDescent="0.25">
      <c r="BA882" s="163" t="s">
        <v>206</v>
      </c>
      <c r="BB882" s="163" t="s">
        <v>1600</v>
      </c>
      <c r="BC882" s="163" t="s">
        <v>8745</v>
      </c>
      <c r="BD882" s="163" t="s">
        <v>301</v>
      </c>
      <c r="BE882" s="163" t="s">
        <v>266</v>
      </c>
      <c r="BF882" s="163">
        <v>2</v>
      </c>
      <c r="BG882" s="173">
        <v>0</v>
      </c>
      <c r="BH882" s="174">
        <v>4</v>
      </c>
      <c r="BI882" s="164"/>
      <c r="BJ882" s="174" t="s">
        <v>8745</v>
      </c>
      <c r="BK882" s="164"/>
      <c r="BL882" s="174" t="s">
        <v>8746</v>
      </c>
      <c r="BM882" s="157" t="s">
        <v>8745</v>
      </c>
      <c r="BN882" s="166" t="s">
        <v>8751</v>
      </c>
      <c r="BO882" s="157" t="s">
        <v>8752</v>
      </c>
      <c r="BP882" s="157" t="s">
        <v>8753</v>
      </c>
      <c r="BQ882" s="157" t="s">
        <v>8750</v>
      </c>
      <c r="BV882" s="160">
        <v>1</v>
      </c>
    </row>
    <row r="883" spans="53:74" x14ac:dyDescent="0.25">
      <c r="BA883" s="163" t="s">
        <v>206</v>
      </c>
      <c r="BB883" s="163" t="s">
        <v>1601</v>
      </c>
      <c r="BC883" s="163" t="s">
        <v>8754</v>
      </c>
      <c r="BD883" s="163" t="s">
        <v>301</v>
      </c>
      <c r="BE883" s="163" t="s">
        <v>266</v>
      </c>
      <c r="BF883" s="163">
        <v>3</v>
      </c>
      <c r="BG883" s="173">
        <v>0</v>
      </c>
      <c r="BH883" s="174">
        <v>4</v>
      </c>
      <c r="BI883" s="164"/>
      <c r="BJ883" s="174" t="s">
        <v>8754</v>
      </c>
      <c r="BK883" s="164"/>
      <c r="BL883" s="174" t="s">
        <v>8755</v>
      </c>
      <c r="BM883" s="157" t="s">
        <v>8754</v>
      </c>
      <c r="BN883" s="166" t="s">
        <v>8756</v>
      </c>
      <c r="BO883" s="157" t="s">
        <v>8757</v>
      </c>
      <c r="BP883" s="157" t="s">
        <v>8758</v>
      </c>
      <c r="BQ883" s="157" t="s">
        <v>9568</v>
      </c>
      <c r="BV883" s="160">
        <v>1</v>
      </c>
    </row>
    <row r="884" spans="53:74" x14ac:dyDescent="0.25">
      <c r="BA884" s="163" t="s">
        <v>206</v>
      </c>
      <c r="BB884" s="163" t="s">
        <v>1602</v>
      </c>
      <c r="BC884" s="163" t="s">
        <v>9076</v>
      </c>
      <c r="BD884" s="163" t="s">
        <v>301</v>
      </c>
      <c r="BE884" s="163" t="s">
        <v>266</v>
      </c>
      <c r="BF884" s="163">
        <v>4</v>
      </c>
      <c r="BG884" s="173">
        <v>0</v>
      </c>
      <c r="BH884" s="174">
        <v>4</v>
      </c>
      <c r="BI884" s="164"/>
      <c r="BJ884" s="174" t="s">
        <v>9076</v>
      </c>
      <c r="BK884" s="164"/>
      <c r="BL884" s="174" t="s">
        <v>9187</v>
      </c>
      <c r="BM884" s="157" t="s">
        <v>9076</v>
      </c>
      <c r="BN884" s="166" t="s">
        <v>10246</v>
      </c>
      <c r="BO884" s="157" t="s">
        <v>10215</v>
      </c>
      <c r="BP884" s="157" t="s">
        <v>8759</v>
      </c>
      <c r="BQ884" s="157" t="s">
        <v>8659</v>
      </c>
      <c r="BV884" s="160">
        <v>1</v>
      </c>
    </row>
    <row r="885" spans="53:74" x14ac:dyDescent="0.25">
      <c r="BA885" s="163" t="s">
        <v>206</v>
      </c>
      <c r="BB885" s="163" t="s">
        <v>1603</v>
      </c>
      <c r="BC885" s="163" t="s">
        <v>10216</v>
      </c>
      <c r="BD885" s="163" t="s">
        <v>301</v>
      </c>
      <c r="BE885" s="163" t="s">
        <v>266</v>
      </c>
      <c r="BF885" s="163">
        <v>5</v>
      </c>
      <c r="BG885" s="173">
        <v>0</v>
      </c>
      <c r="BH885" s="174">
        <v>4</v>
      </c>
      <c r="BI885" s="164"/>
      <c r="BJ885" s="174" t="s">
        <v>10216</v>
      </c>
      <c r="BK885" s="164"/>
      <c r="BL885" s="174" t="s">
        <v>10217</v>
      </c>
      <c r="BM885" s="157" t="s">
        <v>10216</v>
      </c>
      <c r="BN885" s="166" t="s">
        <v>8892</v>
      </c>
      <c r="BO885" s="157" t="s">
        <v>8663</v>
      </c>
      <c r="BP885" s="157" t="s">
        <v>10218</v>
      </c>
      <c r="BQ885" s="157" t="s">
        <v>9023</v>
      </c>
      <c r="BV885" s="160">
        <v>1</v>
      </c>
    </row>
    <row r="886" spans="53:74" x14ac:dyDescent="0.25">
      <c r="BA886" s="163" t="s">
        <v>207</v>
      </c>
      <c r="BB886" s="163" t="s">
        <v>1604</v>
      </c>
      <c r="BC886" s="163" t="s">
        <v>10247</v>
      </c>
      <c r="BD886" s="163" t="s">
        <v>265</v>
      </c>
      <c r="BE886" s="163" t="s">
        <v>266</v>
      </c>
      <c r="BF886" s="163">
        <v>1</v>
      </c>
      <c r="BG886" s="173">
        <v>4</v>
      </c>
      <c r="BH886" s="174">
        <v>0</v>
      </c>
      <c r="BI886" s="164" t="s">
        <v>10247</v>
      </c>
      <c r="BJ886" s="174"/>
      <c r="BK886" s="164" t="s">
        <v>10248</v>
      </c>
      <c r="BL886" s="174"/>
      <c r="BM886" s="157" t="s">
        <v>10247</v>
      </c>
      <c r="BN886" s="166" t="s">
        <v>8765</v>
      </c>
      <c r="BO886" s="157" t="s">
        <v>9373</v>
      </c>
      <c r="BP886" s="157" t="s">
        <v>10249</v>
      </c>
      <c r="BQ886" s="157" t="s">
        <v>10250</v>
      </c>
      <c r="BV886" s="160">
        <v>1</v>
      </c>
    </row>
    <row r="887" spans="53:74" x14ac:dyDescent="0.25">
      <c r="BA887" s="163" t="s">
        <v>207</v>
      </c>
      <c r="BB887" s="163" t="s">
        <v>1605</v>
      </c>
      <c r="BC887" s="163" t="s">
        <v>10251</v>
      </c>
      <c r="BD887" s="163" t="s">
        <v>265</v>
      </c>
      <c r="BE887" s="163" t="s">
        <v>266</v>
      </c>
      <c r="BF887" s="163">
        <v>2</v>
      </c>
      <c r="BG887" s="173">
        <v>4</v>
      </c>
      <c r="BH887" s="174">
        <v>0</v>
      </c>
      <c r="BI887" s="164" t="s">
        <v>10251</v>
      </c>
      <c r="BJ887" s="174"/>
      <c r="BK887" s="164" t="s">
        <v>10252</v>
      </c>
      <c r="BL887" s="174"/>
      <c r="BM887" s="157" t="s">
        <v>10251</v>
      </c>
      <c r="BN887" s="166" t="s">
        <v>10253</v>
      </c>
      <c r="BO887" s="157" t="s">
        <v>2059</v>
      </c>
      <c r="BP887" s="157" t="s">
        <v>10254</v>
      </c>
      <c r="BQ887" s="157" t="s">
        <v>10255</v>
      </c>
      <c r="BV887" s="160">
        <v>1</v>
      </c>
    </row>
    <row r="888" spans="53:74" x14ac:dyDescent="0.25">
      <c r="BA888" s="163" t="s">
        <v>207</v>
      </c>
      <c r="BB888" s="163" t="s">
        <v>1606</v>
      </c>
      <c r="BC888" s="163" t="s">
        <v>10256</v>
      </c>
      <c r="BD888" s="163" t="s">
        <v>265</v>
      </c>
      <c r="BE888" s="163" t="s">
        <v>266</v>
      </c>
      <c r="BF888" s="163">
        <v>3</v>
      </c>
      <c r="BG888" s="173">
        <v>4</v>
      </c>
      <c r="BH888" s="174">
        <v>0</v>
      </c>
      <c r="BI888" s="164" t="s">
        <v>10256</v>
      </c>
      <c r="BJ888" s="174"/>
      <c r="BK888" s="164" t="s">
        <v>10257</v>
      </c>
      <c r="BL888" s="174"/>
      <c r="BM888" s="157" t="s">
        <v>10256</v>
      </c>
      <c r="BN888" s="166" t="s">
        <v>8776</v>
      </c>
      <c r="BO888" s="157" t="s">
        <v>10258</v>
      </c>
      <c r="BP888" s="157" t="s">
        <v>8778</v>
      </c>
      <c r="BQ888" s="157" t="s">
        <v>10259</v>
      </c>
      <c r="BV888" s="160">
        <v>1</v>
      </c>
    </row>
    <row r="889" spans="53:74" x14ac:dyDescent="0.25">
      <c r="BA889" s="163" t="s">
        <v>207</v>
      </c>
      <c r="BB889" s="163" t="s">
        <v>1607</v>
      </c>
      <c r="BC889" s="163" t="s">
        <v>8780</v>
      </c>
      <c r="BD889" s="163" t="s">
        <v>265</v>
      </c>
      <c r="BE889" s="163" t="s">
        <v>266</v>
      </c>
      <c r="BF889" s="163">
        <v>4</v>
      </c>
      <c r="BG889" s="173">
        <v>4</v>
      </c>
      <c r="BH889" s="174">
        <v>0</v>
      </c>
      <c r="BI889" s="164" t="s">
        <v>8780</v>
      </c>
      <c r="BJ889" s="174"/>
      <c r="BK889" s="164" t="s">
        <v>8781</v>
      </c>
      <c r="BL889" s="174"/>
      <c r="BM889" s="157" t="s">
        <v>8780</v>
      </c>
      <c r="BN889" s="166" t="s">
        <v>8782</v>
      </c>
      <c r="BO889" s="157" t="s">
        <v>8783</v>
      </c>
      <c r="BP889" s="157" t="s">
        <v>8784</v>
      </c>
      <c r="BQ889" s="157" t="s">
        <v>8785</v>
      </c>
      <c r="BV889" s="160">
        <v>1</v>
      </c>
    </row>
    <row r="890" spans="53:74" x14ac:dyDescent="0.25">
      <c r="BA890" s="163" t="s">
        <v>207</v>
      </c>
      <c r="BB890" s="163" t="s">
        <v>1608</v>
      </c>
      <c r="BC890" s="163" t="s">
        <v>8786</v>
      </c>
      <c r="BD890" s="163" t="s">
        <v>265</v>
      </c>
      <c r="BE890" s="163" t="s">
        <v>266</v>
      </c>
      <c r="BF890" s="163">
        <v>5</v>
      </c>
      <c r="BG890" s="173">
        <v>4</v>
      </c>
      <c r="BH890" s="174">
        <v>0</v>
      </c>
      <c r="BI890" s="164" t="s">
        <v>8786</v>
      </c>
      <c r="BJ890" s="174"/>
      <c r="BK890" s="164" t="s">
        <v>8787</v>
      </c>
      <c r="BL890" s="174"/>
      <c r="BM890" s="157" t="s">
        <v>8786</v>
      </c>
      <c r="BN890" s="166" t="s">
        <v>8782</v>
      </c>
      <c r="BO890" s="157" t="s">
        <v>8788</v>
      </c>
      <c r="BP890" s="157" t="s">
        <v>8789</v>
      </c>
      <c r="BQ890" s="157" t="s">
        <v>8790</v>
      </c>
      <c r="BV890" s="160">
        <v>1</v>
      </c>
    </row>
    <row r="891" spans="53:74" x14ac:dyDescent="0.25">
      <c r="BA891" s="163" t="s">
        <v>207</v>
      </c>
      <c r="BB891" s="163" t="s">
        <v>1609</v>
      </c>
      <c r="BC891" s="163" t="s">
        <v>8791</v>
      </c>
      <c r="BD891" s="163" t="s">
        <v>301</v>
      </c>
      <c r="BE891" s="163" t="s">
        <v>266</v>
      </c>
      <c r="BF891" s="163">
        <v>1</v>
      </c>
      <c r="BG891" s="173">
        <v>0</v>
      </c>
      <c r="BH891" s="174">
        <v>4</v>
      </c>
      <c r="BI891" s="164"/>
      <c r="BJ891" s="174" t="s">
        <v>8791</v>
      </c>
      <c r="BK891" s="164"/>
      <c r="BL891" s="174" t="s">
        <v>8792</v>
      </c>
      <c r="BM891" s="157" t="s">
        <v>8791</v>
      </c>
      <c r="BN891" s="166" t="s">
        <v>8793</v>
      </c>
      <c r="BO891" s="157" t="s">
        <v>8794</v>
      </c>
      <c r="BP891" s="157" t="s">
        <v>8796</v>
      </c>
      <c r="BQ891" s="157" t="s">
        <v>8795</v>
      </c>
      <c r="BV891" s="160">
        <v>1</v>
      </c>
    </row>
    <row r="892" spans="53:74" x14ac:dyDescent="0.25">
      <c r="BA892" s="163" t="s">
        <v>207</v>
      </c>
      <c r="BB892" s="163" t="s">
        <v>1610</v>
      </c>
      <c r="BC892" s="163" t="s">
        <v>8966</v>
      </c>
      <c r="BD892" s="163" t="s">
        <v>301</v>
      </c>
      <c r="BE892" s="163" t="s">
        <v>266</v>
      </c>
      <c r="BF892" s="163">
        <v>2</v>
      </c>
      <c r="BG892" s="173">
        <v>0</v>
      </c>
      <c r="BH892" s="174">
        <v>4</v>
      </c>
      <c r="BI892" s="164"/>
      <c r="BJ892" s="174" t="s">
        <v>8966</v>
      </c>
      <c r="BK892" s="164"/>
      <c r="BL892" s="174" t="s">
        <v>9582</v>
      </c>
      <c r="BM892" s="157" t="s">
        <v>8966</v>
      </c>
      <c r="BN892" s="166" t="s">
        <v>8799</v>
      </c>
      <c r="BO892" s="157" t="s">
        <v>8794</v>
      </c>
      <c r="BP892" s="157" t="s">
        <v>9202</v>
      </c>
      <c r="BQ892" s="157" t="s">
        <v>9583</v>
      </c>
      <c r="BV892" s="160">
        <v>1</v>
      </c>
    </row>
    <row r="893" spans="53:74" x14ac:dyDescent="0.25">
      <c r="BA893" s="163" t="s">
        <v>207</v>
      </c>
      <c r="BB893" s="163" t="s">
        <v>1611</v>
      </c>
      <c r="BC893" s="163" t="s">
        <v>10260</v>
      </c>
      <c r="BD893" s="163" t="s">
        <v>301</v>
      </c>
      <c r="BE893" s="163" t="s">
        <v>266</v>
      </c>
      <c r="BF893" s="163">
        <v>3</v>
      </c>
      <c r="BG893" s="173">
        <v>0</v>
      </c>
      <c r="BH893" s="174">
        <v>4</v>
      </c>
      <c r="BI893" s="164"/>
      <c r="BJ893" s="174" t="s">
        <v>10260</v>
      </c>
      <c r="BK893" s="164"/>
      <c r="BL893" s="174" t="s">
        <v>10261</v>
      </c>
      <c r="BM893" s="157" t="s">
        <v>10260</v>
      </c>
      <c r="BN893" s="166" t="s">
        <v>10262</v>
      </c>
      <c r="BO893" s="157" t="s">
        <v>9586</v>
      </c>
      <c r="BP893" s="157" t="s">
        <v>8802</v>
      </c>
      <c r="BQ893" s="157" t="s">
        <v>8806</v>
      </c>
      <c r="BV893" s="160">
        <v>1</v>
      </c>
    </row>
    <row r="894" spans="53:74" x14ac:dyDescent="0.25">
      <c r="BA894" s="163" t="s">
        <v>207</v>
      </c>
      <c r="BB894" s="163" t="s">
        <v>1612</v>
      </c>
      <c r="BC894" s="163" t="s">
        <v>8806</v>
      </c>
      <c r="BD894" s="163" t="s">
        <v>301</v>
      </c>
      <c r="BE894" s="163" t="s">
        <v>266</v>
      </c>
      <c r="BF894" s="163">
        <v>4</v>
      </c>
      <c r="BG894" s="173">
        <v>0</v>
      </c>
      <c r="BH894" s="174">
        <v>4</v>
      </c>
      <c r="BI894" s="164"/>
      <c r="BJ894" s="174" t="s">
        <v>8806</v>
      </c>
      <c r="BK894" s="164"/>
      <c r="BL894" s="174" t="s">
        <v>8807</v>
      </c>
      <c r="BM894" s="157" t="s">
        <v>8806</v>
      </c>
      <c r="BN894" s="166" t="s">
        <v>10263</v>
      </c>
      <c r="BO894" s="157" t="s">
        <v>10215</v>
      </c>
      <c r="BP894" s="157" t="s">
        <v>8802</v>
      </c>
      <c r="BQ894" s="157" t="s">
        <v>8809</v>
      </c>
      <c r="BV894" s="160">
        <v>1</v>
      </c>
    </row>
    <row r="895" spans="53:74" x14ac:dyDescent="0.25">
      <c r="BA895" s="163" t="s">
        <v>207</v>
      </c>
      <c r="BB895" s="163" t="s">
        <v>1613</v>
      </c>
      <c r="BC895" s="163" t="s">
        <v>10216</v>
      </c>
      <c r="BD895" s="163" t="s">
        <v>301</v>
      </c>
      <c r="BE895" s="163" t="s">
        <v>266</v>
      </c>
      <c r="BF895" s="163">
        <v>5</v>
      </c>
      <c r="BG895" s="173">
        <v>0</v>
      </c>
      <c r="BH895" s="174">
        <v>4</v>
      </c>
      <c r="BI895" s="164"/>
      <c r="BJ895" s="174" t="s">
        <v>10216</v>
      </c>
      <c r="BK895" s="164"/>
      <c r="BL895" s="174" t="s">
        <v>10217</v>
      </c>
      <c r="BM895" s="157" t="s">
        <v>10216</v>
      </c>
      <c r="BN895" s="166" t="s">
        <v>8892</v>
      </c>
      <c r="BO895" s="157" t="s">
        <v>8663</v>
      </c>
      <c r="BP895" s="157" t="s">
        <v>10218</v>
      </c>
      <c r="BQ895" s="157" t="s">
        <v>9023</v>
      </c>
      <c r="BV895" s="160">
        <v>1</v>
      </c>
    </row>
    <row r="896" spans="53:74" x14ac:dyDescent="0.25">
      <c r="BA896" s="163" t="s">
        <v>208</v>
      </c>
      <c r="BB896" s="163" t="s">
        <v>1614</v>
      </c>
      <c r="BC896" s="163" t="s">
        <v>10264</v>
      </c>
      <c r="BD896" s="163" t="s">
        <v>265</v>
      </c>
      <c r="BE896" s="163" t="s">
        <v>266</v>
      </c>
      <c r="BF896" s="163">
        <v>1</v>
      </c>
      <c r="BG896" s="173">
        <v>4</v>
      </c>
      <c r="BH896" s="174">
        <v>0</v>
      </c>
      <c r="BI896" s="164" t="s">
        <v>10264</v>
      </c>
      <c r="BJ896" s="174"/>
      <c r="BK896" s="164" t="s">
        <v>10265</v>
      </c>
      <c r="BL896" s="174"/>
      <c r="BM896" s="157" t="s">
        <v>10264</v>
      </c>
      <c r="BN896" s="166" t="s">
        <v>10266</v>
      </c>
      <c r="BO896" s="157" t="s">
        <v>9948</v>
      </c>
      <c r="BP896" s="157" t="s">
        <v>10267</v>
      </c>
      <c r="BQ896" s="157" t="s">
        <v>10268</v>
      </c>
      <c r="BV896" s="160">
        <v>1</v>
      </c>
    </row>
    <row r="897" spans="53:74" x14ac:dyDescent="0.25">
      <c r="BA897" s="163" t="s">
        <v>208</v>
      </c>
      <c r="BB897" s="163" t="s">
        <v>1615</v>
      </c>
      <c r="BC897" s="163" t="s">
        <v>10269</v>
      </c>
      <c r="BD897" s="163" t="s">
        <v>265</v>
      </c>
      <c r="BE897" s="163" t="s">
        <v>266</v>
      </c>
      <c r="BF897" s="163">
        <v>2</v>
      </c>
      <c r="BG897" s="173">
        <v>4</v>
      </c>
      <c r="BH897" s="174">
        <v>0</v>
      </c>
      <c r="BI897" s="164" t="s">
        <v>10269</v>
      </c>
      <c r="BJ897" s="174"/>
      <c r="BK897" s="164" t="s">
        <v>10270</v>
      </c>
      <c r="BL897" s="174"/>
      <c r="BM897" s="157" t="s">
        <v>10269</v>
      </c>
      <c r="BN897" s="166" t="s">
        <v>10266</v>
      </c>
      <c r="BO897" s="157" t="s">
        <v>10271</v>
      </c>
      <c r="BP897" s="157" t="s">
        <v>10272</v>
      </c>
      <c r="BQ897" s="157" t="s">
        <v>10268</v>
      </c>
      <c r="BV897" s="160">
        <v>1</v>
      </c>
    </row>
    <row r="898" spans="53:74" x14ac:dyDescent="0.25">
      <c r="BA898" s="163" t="s">
        <v>208</v>
      </c>
      <c r="BB898" s="163" t="s">
        <v>1616</v>
      </c>
      <c r="BC898" s="163" t="s">
        <v>8821</v>
      </c>
      <c r="BD898" s="163" t="s">
        <v>265</v>
      </c>
      <c r="BE898" s="163" t="s">
        <v>266</v>
      </c>
      <c r="BF898" s="163">
        <v>3</v>
      </c>
      <c r="BG898" s="173">
        <v>4</v>
      </c>
      <c r="BH898" s="174">
        <v>0</v>
      </c>
      <c r="BI898" s="164" t="s">
        <v>8821</v>
      </c>
      <c r="BJ898" s="174"/>
      <c r="BK898" s="164" t="s">
        <v>8822</v>
      </c>
      <c r="BL898" s="174"/>
      <c r="BM898" s="157" t="s">
        <v>8821</v>
      </c>
      <c r="BN898" s="166" t="s">
        <v>9217</v>
      </c>
      <c r="BO898" s="157" t="s">
        <v>9116</v>
      </c>
      <c r="BP898" s="157" t="s">
        <v>8984</v>
      </c>
      <c r="BQ898" s="157" t="s">
        <v>8829</v>
      </c>
      <c r="BV898" s="160">
        <v>1</v>
      </c>
    </row>
    <row r="899" spans="53:74" x14ac:dyDescent="0.25">
      <c r="BA899" s="163" t="s">
        <v>208</v>
      </c>
      <c r="BB899" s="163" t="s">
        <v>1617</v>
      </c>
      <c r="BC899" s="163" t="s">
        <v>8821</v>
      </c>
      <c r="BD899" s="163" t="s">
        <v>265</v>
      </c>
      <c r="BE899" s="163" t="s">
        <v>266</v>
      </c>
      <c r="BF899" s="163">
        <v>4</v>
      </c>
      <c r="BG899" s="173">
        <v>4</v>
      </c>
      <c r="BH899" s="174">
        <v>0</v>
      </c>
      <c r="BI899" s="164" t="s">
        <v>8821</v>
      </c>
      <c r="BJ899" s="174"/>
      <c r="BK899" s="164" t="s">
        <v>8822</v>
      </c>
      <c r="BL899" s="174"/>
      <c r="BM899" s="157" t="s">
        <v>8821</v>
      </c>
      <c r="BN899" s="166" t="s">
        <v>8826</v>
      </c>
      <c r="BO899" s="157" t="s">
        <v>8985</v>
      </c>
      <c r="BP899" s="157" t="s">
        <v>8986</v>
      </c>
      <c r="BQ899" s="157" t="s">
        <v>8987</v>
      </c>
      <c r="BV899" s="160">
        <v>1</v>
      </c>
    </row>
    <row r="900" spans="53:74" x14ac:dyDescent="0.25">
      <c r="BA900" s="163" t="s">
        <v>208</v>
      </c>
      <c r="BB900" s="163" t="s">
        <v>1618</v>
      </c>
      <c r="BC900" s="163" t="s">
        <v>8830</v>
      </c>
      <c r="BD900" s="163" t="s">
        <v>265</v>
      </c>
      <c r="BE900" s="163" t="s">
        <v>266</v>
      </c>
      <c r="BF900" s="163">
        <v>5</v>
      </c>
      <c r="BG900" s="173">
        <v>4</v>
      </c>
      <c r="BH900" s="174">
        <v>0</v>
      </c>
      <c r="BI900" s="164" t="s">
        <v>8830</v>
      </c>
      <c r="BJ900" s="174"/>
      <c r="BK900" s="164" t="s">
        <v>8831</v>
      </c>
      <c r="BL900" s="174"/>
      <c r="BM900" s="157" t="s">
        <v>8830</v>
      </c>
      <c r="BN900" s="166" t="s">
        <v>8832</v>
      </c>
      <c r="BO900" s="157" t="s">
        <v>8833</v>
      </c>
      <c r="BP900" s="157" t="s">
        <v>8834</v>
      </c>
      <c r="BQ900" s="157" t="s">
        <v>8835</v>
      </c>
      <c r="BV900" s="160">
        <v>1</v>
      </c>
    </row>
    <row r="901" spans="53:74" x14ac:dyDescent="0.25">
      <c r="BA901" s="163" t="s">
        <v>208</v>
      </c>
      <c r="BB901" s="163" t="s">
        <v>1619</v>
      </c>
      <c r="BC901" s="163" t="s">
        <v>8836</v>
      </c>
      <c r="BD901" s="163" t="s">
        <v>301</v>
      </c>
      <c r="BE901" s="163" t="s">
        <v>266</v>
      </c>
      <c r="BF901" s="163">
        <v>1</v>
      </c>
      <c r="BG901" s="173">
        <v>0</v>
      </c>
      <c r="BH901" s="174">
        <v>4</v>
      </c>
      <c r="BI901" s="164"/>
      <c r="BJ901" s="174" t="s">
        <v>8836</v>
      </c>
      <c r="BK901" s="164"/>
      <c r="BL901" s="174" t="s">
        <v>8837</v>
      </c>
      <c r="BM901" s="157" t="s">
        <v>8836</v>
      </c>
      <c r="BN901" s="166" t="s">
        <v>8838</v>
      </c>
      <c r="BO901" s="157" t="s">
        <v>8839</v>
      </c>
      <c r="BP901" s="157" t="s">
        <v>8840</v>
      </c>
      <c r="BQ901" s="157" t="s">
        <v>8841</v>
      </c>
      <c r="BV901" s="160">
        <v>1</v>
      </c>
    </row>
    <row r="902" spans="53:74" x14ac:dyDescent="0.25">
      <c r="BA902" s="163" t="s">
        <v>208</v>
      </c>
      <c r="BB902" s="163" t="s">
        <v>1620</v>
      </c>
      <c r="BC902" s="163" t="s">
        <v>8842</v>
      </c>
      <c r="BD902" s="163" t="s">
        <v>301</v>
      </c>
      <c r="BE902" s="163" t="s">
        <v>266</v>
      </c>
      <c r="BF902" s="163">
        <v>2</v>
      </c>
      <c r="BG902" s="173">
        <v>0</v>
      </c>
      <c r="BH902" s="174">
        <v>4</v>
      </c>
      <c r="BI902" s="164"/>
      <c r="BJ902" s="174" t="s">
        <v>8842</v>
      </c>
      <c r="BK902" s="164"/>
      <c r="BL902" s="174" t="s">
        <v>8843</v>
      </c>
      <c r="BM902" s="157" t="s">
        <v>8842</v>
      </c>
      <c r="BN902" s="166" t="s">
        <v>8844</v>
      </c>
      <c r="BO902" s="157" t="s">
        <v>8845</v>
      </c>
      <c r="BP902" s="157" t="s">
        <v>8846</v>
      </c>
      <c r="BQ902" s="157" t="s">
        <v>9403</v>
      </c>
      <c r="BV902" s="160">
        <v>1</v>
      </c>
    </row>
    <row r="903" spans="53:74" x14ac:dyDescent="0.25">
      <c r="BA903" s="163" t="s">
        <v>208</v>
      </c>
      <c r="BB903" s="163" t="s">
        <v>1621</v>
      </c>
      <c r="BC903" s="163" t="s">
        <v>9601</v>
      </c>
      <c r="BD903" s="163" t="s">
        <v>301</v>
      </c>
      <c r="BE903" s="163" t="s">
        <v>266</v>
      </c>
      <c r="BF903" s="163">
        <v>3</v>
      </c>
      <c r="BG903" s="173">
        <v>0</v>
      </c>
      <c r="BH903" s="174">
        <v>4</v>
      </c>
      <c r="BI903" s="164"/>
      <c r="BJ903" s="174" t="s">
        <v>9601</v>
      </c>
      <c r="BK903" s="164"/>
      <c r="BL903" s="174" t="s">
        <v>9602</v>
      </c>
      <c r="BM903" s="157" t="s">
        <v>9601</v>
      </c>
      <c r="BN903" s="166" t="s">
        <v>9603</v>
      </c>
      <c r="BO903" s="157" t="s">
        <v>9604</v>
      </c>
      <c r="BP903" s="157" t="s">
        <v>8848</v>
      </c>
      <c r="BQ903" s="157" t="s">
        <v>9120</v>
      </c>
      <c r="BV903" s="160">
        <v>1</v>
      </c>
    </row>
    <row r="904" spans="53:74" x14ac:dyDescent="0.25">
      <c r="BA904" s="163" t="s">
        <v>208</v>
      </c>
      <c r="BB904" s="163" t="s">
        <v>1622</v>
      </c>
      <c r="BC904" s="163" t="s">
        <v>8852</v>
      </c>
      <c r="BD904" s="163" t="s">
        <v>301</v>
      </c>
      <c r="BE904" s="163" t="s">
        <v>266</v>
      </c>
      <c r="BF904" s="163">
        <v>4</v>
      </c>
      <c r="BG904" s="173">
        <v>0</v>
      </c>
      <c r="BH904" s="174">
        <v>4</v>
      </c>
      <c r="BI904" s="164"/>
      <c r="BJ904" s="174" t="s">
        <v>8852</v>
      </c>
      <c r="BK904" s="164"/>
      <c r="BL904" s="174" t="s">
        <v>8853</v>
      </c>
      <c r="BM904" s="157" t="s">
        <v>8852</v>
      </c>
      <c r="BN904" s="166" t="s">
        <v>10273</v>
      </c>
      <c r="BO904" s="157" t="s">
        <v>8892</v>
      </c>
      <c r="BP904" s="157" t="s">
        <v>8716</v>
      </c>
      <c r="BQ904" s="157" t="s">
        <v>10274</v>
      </c>
      <c r="BV904" s="160">
        <v>1</v>
      </c>
    </row>
    <row r="905" spans="53:74" x14ac:dyDescent="0.25">
      <c r="BA905" s="163" t="s">
        <v>208</v>
      </c>
      <c r="BB905" s="163" t="s">
        <v>1623</v>
      </c>
      <c r="BC905" s="163" t="s">
        <v>10216</v>
      </c>
      <c r="BD905" s="163" t="s">
        <v>301</v>
      </c>
      <c r="BE905" s="163" t="s">
        <v>266</v>
      </c>
      <c r="BF905" s="163">
        <v>5</v>
      </c>
      <c r="BG905" s="173">
        <v>0</v>
      </c>
      <c r="BH905" s="174">
        <v>4</v>
      </c>
      <c r="BI905" s="164"/>
      <c r="BJ905" s="174" t="s">
        <v>10216</v>
      </c>
      <c r="BK905" s="164"/>
      <c r="BL905" s="174" t="s">
        <v>10217</v>
      </c>
      <c r="BM905" s="157" t="s">
        <v>10216</v>
      </c>
      <c r="BN905" s="166" t="s">
        <v>8892</v>
      </c>
      <c r="BO905" s="157" t="s">
        <v>8663</v>
      </c>
      <c r="BP905" s="157" t="s">
        <v>10218</v>
      </c>
      <c r="BQ905" s="157" t="s">
        <v>9023</v>
      </c>
      <c r="BV905" s="160">
        <v>1</v>
      </c>
    </row>
    <row r="906" spans="53:74" x14ac:dyDescent="0.25">
      <c r="BA906" s="163" t="s">
        <v>209</v>
      </c>
      <c r="BB906" s="163" t="s">
        <v>1624</v>
      </c>
      <c r="BC906" s="163" t="s">
        <v>9880</v>
      </c>
      <c r="BD906" s="163" t="s">
        <v>265</v>
      </c>
      <c r="BE906" s="163" t="s">
        <v>266</v>
      </c>
      <c r="BF906" s="163">
        <v>1</v>
      </c>
      <c r="BG906" s="173">
        <v>4</v>
      </c>
      <c r="BH906" s="174">
        <v>0</v>
      </c>
      <c r="BI906" s="164" t="s">
        <v>9880</v>
      </c>
      <c r="BJ906" s="174"/>
      <c r="BK906" s="164" t="s">
        <v>10275</v>
      </c>
      <c r="BL906" s="174"/>
      <c r="BM906" s="157" t="s">
        <v>9880</v>
      </c>
      <c r="BN906" s="166" t="s">
        <v>10276</v>
      </c>
      <c r="BO906" s="157" t="s">
        <v>10200</v>
      </c>
      <c r="BP906" s="157" t="s">
        <v>10277</v>
      </c>
      <c r="BQ906" s="157" t="s">
        <v>10278</v>
      </c>
      <c r="BV906" s="160">
        <v>1</v>
      </c>
    </row>
    <row r="907" spans="53:74" x14ac:dyDescent="0.25">
      <c r="BA907" s="163" t="s">
        <v>209</v>
      </c>
      <c r="BB907" s="163" t="s">
        <v>1630</v>
      </c>
      <c r="BC907" s="163" t="s">
        <v>10279</v>
      </c>
      <c r="BD907" s="163" t="s">
        <v>265</v>
      </c>
      <c r="BE907" s="163" t="s">
        <v>266</v>
      </c>
      <c r="BF907" s="163">
        <v>2</v>
      </c>
      <c r="BG907" s="173">
        <v>4</v>
      </c>
      <c r="BH907" s="174">
        <v>0</v>
      </c>
      <c r="BI907" s="164" t="s">
        <v>10279</v>
      </c>
      <c r="BJ907" s="174"/>
      <c r="BK907" s="164" t="s">
        <v>10280</v>
      </c>
      <c r="BL907" s="174"/>
      <c r="BM907" s="157" t="s">
        <v>10279</v>
      </c>
      <c r="BN907" s="166" t="s">
        <v>10281</v>
      </c>
      <c r="BO907" s="157" t="s">
        <v>10282</v>
      </c>
      <c r="BP907" s="157" t="s">
        <v>10283</v>
      </c>
      <c r="BQ907" s="157" t="s">
        <v>10284</v>
      </c>
      <c r="BV907" s="160">
        <v>1</v>
      </c>
    </row>
    <row r="908" spans="53:74" x14ac:dyDescent="0.25">
      <c r="BA908" s="163" t="s">
        <v>209</v>
      </c>
      <c r="BB908" s="163" t="s">
        <v>1631</v>
      </c>
      <c r="BC908" s="163" t="s">
        <v>9714</v>
      </c>
      <c r="BD908" s="163" t="s">
        <v>265</v>
      </c>
      <c r="BE908" s="163" t="s">
        <v>266</v>
      </c>
      <c r="BF908" s="163">
        <v>3</v>
      </c>
      <c r="BG908" s="173">
        <v>4</v>
      </c>
      <c r="BH908" s="174">
        <v>0</v>
      </c>
      <c r="BI908" s="164" t="s">
        <v>9714</v>
      </c>
      <c r="BJ908" s="174"/>
      <c r="BK908" s="164" t="s">
        <v>10207</v>
      </c>
      <c r="BL908" s="174"/>
      <c r="BM908" s="157" t="s">
        <v>9714</v>
      </c>
      <c r="BN908" s="166" t="s">
        <v>9617</v>
      </c>
      <c r="BO908" s="157" t="s">
        <v>9161</v>
      </c>
      <c r="BP908" s="157" t="s">
        <v>10285</v>
      </c>
      <c r="BQ908" s="157" t="s">
        <v>8634</v>
      </c>
      <c r="BV908" s="160">
        <v>1</v>
      </c>
    </row>
    <row r="909" spans="53:74" x14ac:dyDescent="0.25">
      <c r="BA909" s="163" t="s">
        <v>209</v>
      </c>
      <c r="BB909" s="163" t="s">
        <v>1637</v>
      </c>
      <c r="BC909" s="163" t="s">
        <v>8870</v>
      </c>
      <c r="BD909" s="163" t="s">
        <v>265</v>
      </c>
      <c r="BE909" s="163" t="s">
        <v>266</v>
      </c>
      <c r="BF909" s="163">
        <v>4</v>
      </c>
      <c r="BG909" s="173">
        <v>4</v>
      </c>
      <c r="BH909" s="174">
        <v>0</v>
      </c>
      <c r="BI909" s="164" t="s">
        <v>8870</v>
      </c>
      <c r="BJ909" s="174"/>
      <c r="BK909" s="164" t="s">
        <v>8871</v>
      </c>
      <c r="BL909" s="174"/>
      <c r="BM909" s="157" t="s">
        <v>8870</v>
      </c>
      <c r="BN909" s="166" t="s">
        <v>9235</v>
      </c>
      <c r="BO909" s="157" t="s">
        <v>8632</v>
      </c>
      <c r="BP909" s="157" t="s">
        <v>8629</v>
      </c>
      <c r="BQ909" s="157" t="s">
        <v>9236</v>
      </c>
      <c r="BV909" s="160">
        <v>1</v>
      </c>
    </row>
    <row r="910" spans="53:74" x14ac:dyDescent="0.25">
      <c r="BA910" s="163" t="s">
        <v>209</v>
      </c>
      <c r="BB910" s="163" t="s">
        <v>1642</v>
      </c>
      <c r="BC910" s="163" t="s">
        <v>8638</v>
      </c>
      <c r="BD910" s="163" t="s">
        <v>265</v>
      </c>
      <c r="BE910" s="163" t="s">
        <v>266</v>
      </c>
      <c r="BF910" s="163">
        <v>5</v>
      </c>
      <c r="BG910" s="173">
        <v>4</v>
      </c>
      <c r="BH910" s="174">
        <v>0</v>
      </c>
      <c r="BI910" s="164" t="s">
        <v>8638</v>
      </c>
      <c r="BJ910" s="174"/>
      <c r="BK910" s="164" t="s">
        <v>8875</v>
      </c>
      <c r="BL910" s="174"/>
      <c r="BM910" s="157" t="s">
        <v>8638</v>
      </c>
      <c r="BN910" s="166" t="s">
        <v>8876</v>
      </c>
      <c r="BO910" s="157" t="s">
        <v>2069</v>
      </c>
      <c r="BP910" s="157" t="s">
        <v>8877</v>
      </c>
      <c r="BQ910" s="157" t="s">
        <v>8878</v>
      </c>
      <c r="BV910" s="160">
        <v>1</v>
      </c>
    </row>
    <row r="911" spans="53:74" x14ac:dyDescent="0.25">
      <c r="BA911" s="163" t="s">
        <v>209</v>
      </c>
      <c r="BB911" s="163" t="s">
        <v>1646</v>
      </c>
      <c r="BC911" s="163" t="s">
        <v>10286</v>
      </c>
      <c r="BD911" s="163" t="s">
        <v>301</v>
      </c>
      <c r="BE911" s="163" t="s">
        <v>266</v>
      </c>
      <c r="BF911" s="163">
        <v>1</v>
      </c>
      <c r="BG911" s="173">
        <v>0</v>
      </c>
      <c r="BH911" s="174">
        <v>4</v>
      </c>
      <c r="BI911" s="164"/>
      <c r="BJ911" s="174" t="s">
        <v>10286</v>
      </c>
      <c r="BK911" s="164"/>
      <c r="BL911" s="174" t="s">
        <v>10287</v>
      </c>
      <c r="BM911" s="157" t="s">
        <v>10286</v>
      </c>
      <c r="BN911" s="166" t="s">
        <v>9142</v>
      </c>
      <c r="BO911" s="157" t="s">
        <v>8642</v>
      </c>
      <c r="BP911" s="157" t="s">
        <v>9625</v>
      </c>
      <c r="BV911" s="160">
        <v>1</v>
      </c>
    </row>
    <row r="912" spans="53:74" x14ac:dyDescent="0.25">
      <c r="BA912" s="163" t="s">
        <v>209</v>
      </c>
      <c r="BB912" s="163" t="s">
        <v>1651</v>
      </c>
      <c r="BC912" s="163" t="s">
        <v>8647</v>
      </c>
      <c r="BD912" s="163" t="s">
        <v>301</v>
      </c>
      <c r="BE912" s="163" t="s">
        <v>266</v>
      </c>
      <c r="BF912" s="163">
        <v>2</v>
      </c>
      <c r="BG912" s="173">
        <v>0</v>
      </c>
      <c r="BH912" s="174">
        <v>4</v>
      </c>
      <c r="BI912" s="164"/>
      <c r="BJ912" s="174" t="s">
        <v>8647</v>
      </c>
      <c r="BK912" s="164"/>
      <c r="BL912" s="174" t="s">
        <v>9141</v>
      </c>
      <c r="BM912" s="157" t="s">
        <v>8647</v>
      </c>
      <c r="BN912" s="166" t="s">
        <v>9242</v>
      </c>
      <c r="BO912" s="157" t="s">
        <v>9626</v>
      </c>
      <c r="BP912" s="157" t="s">
        <v>10288</v>
      </c>
      <c r="BQ912" s="157" t="s">
        <v>10289</v>
      </c>
      <c r="BV912" s="160">
        <v>1</v>
      </c>
    </row>
    <row r="913" spans="53:74" x14ac:dyDescent="0.25">
      <c r="BA913" s="163" t="s">
        <v>209</v>
      </c>
      <c r="BB913" s="163" t="s">
        <v>1656</v>
      </c>
      <c r="BC913" s="163" t="s">
        <v>8653</v>
      </c>
      <c r="BD913" s="163" t="s">
        <v>301</v>
      </c>
      <c r="BE913" s="163" t="s">
        <v>266</v>
      </c>
      <c r="BF913" s="163">
        <v>3</v>
      </c>
      <c r="BG913" s="173">
        <v>0</v>
      </c>
      <c r="BH913" s="174">
        <v>4</v>
      </c>
      <c r="BI913" s="164"/>
      <c r="BJ913" s="174" t="s">
        <v>8653</v>
      </c>
      <c r="BK913" s="164"/>
      <c r="BL913" s="174" t="s">
        <v>9629</v>
      </c>
      <c r="BM913" s="157" t="s">
        <v>8653</v>
      </c>
      <c r="BN913" s="166" t="s">
        <v>9630</v>
      </c>
      <c r="BO913" s="157" t="s">
        <v>8888</v>
      </c>
      <c r="BP913" s="157" t="s">
        <v>8654</v>
      </c>
      <c r="BQ913" s="157" t="s">
        <v>9631</v>
      </c>
      <c r="BV913" s="160">
        <v>1</v>
      </c>
    </row>
    <row r="914" spans="53:74" x14ac:dyDescent="0.25">
      <c r="BA914" s="163" t="s">
        <v>209</v>
      </c>
      <c r="BB914" s="163" t="s">
        <v>1658</v>
      </c>
      <c r="BC914" s="163" t="s">
        <v>8655</v>
      </c>
      <c r="BD914" s="163" t="s">
        <v>301</v>
      </c>
      <c r="BE914" s="163" t="s">
        <v>266</v>
      </c>
      <c r="BF914" s="163">
        <v>4</v>
      </c>
      <c r="BG914" s="173">
        <v>0</v>
      </c>
      <c r="BH914" s="174">
        <v>4</v>
      </c>
      <c r="BI914" s="164"/>
      <c r="BJ914" s="174" t="s">
        <v>8655</v>
      </c>
      <c r="BK914" s="164"/>
      <c r="BL914" s="174" t="s">
        <v>8656</v>
      </c>
      <c r="BM914" s="157" t="s">
        <v>8655</v>
      </c>
      <c r="BN914" s="166" t="s">
        <v>10290</v>
      </c>
      <c r="BO914" s="157" t="s">
        <v>8892</v>
      </c>
      <c r="BP914" s="157" t="s">
        <v>8716</v>
      </c>
      <c r="BQ914" s="157" t="s">
        <v>10291</v>
      </c>
      <c r="BV914" s="160">
        <v>1</v>
      </c>
    </row>
    <row r="915" spans="53:74" x14ac:dyDescent="0.25">
      <c r="BA915" s="163" t="s">
        <v>209</v>
      </c>
      <c r="BB915" s="163" t="s">
        <v>1660</v>
      </c>
      <c r="BC915" s="163" t="s">
        <v>10292</v>
      </c>
      <c r="BD915" s="163" t="s">
        <v>301</v>
      </c>
      <c r="BE915" s="163" t="s">
        <v>266</v>
      </c>
      <c r="BF915" s="163">
        <v>5</v>
      </c>
      <c r="BG915" s="173">
        <v>0</v>
      </c>
      <c r="BH915" s="174">
        <v>4</v>
      </c>
      <c r="BI915" s="164"/>
      <c r="BJ915" s="174" t="s">
        <v>10292</v>
      </c>
      <c r="BK915" s="164"/>
      <c r="BL915" s="174" t="s">
        <v>10293</v>
      </c>
      <c r="BM915" s="157" t="s">
        <v>10292</v>
      </c>
      <c r="BN915" s="166" t="s">
        <v>10294</v>
      </c>
      <c r="BO915" s="157" t="s">
        <v>8663</v>
      </c>
      <c r="BP915" s="157" t="s">
        <v>8659</v>
      </c>
      <c r="BQ915" s="157" t="s">
        <v>9023</v>
      </c>
      <c r="BV915" s="160">
        <v>1</v>
      </c>
    </row>
    <row r="916" spans="53:74" x14ac:dyDescent="0.25">
      <c r="BA916" s="163" t="s">
        <v>211</v>
      </c>
      <c r="BB916" s="163" t="s">
        <v>1662</v>
      </c>
      <c r="BC916" s="163" t="s">
        <v>10295</v>
      </c>
      <c r="BD916" s="163" t="s">
        <v>265</v>
      </c>
      <c r="BE916" s="163" t="s">
        <v>266</v>
      </c>
      <c r="BF916" s="163">
        <v>1</v>
      </c>
      <c r="BG916" s="173">
        <v>4</v>
      </c>
      <c r="BH916" s="174">
        <v>0</v>
      </c>
      <c r="BI916" s="164" t="s">
        <v>10295</v>
      </c>
      <c r="BJ916" s="174"/>
      <c r="BK916" s="164" t="s">
        <v>10296</v>
      </c>
      <c r="BL916" s="174"/>
      <c r="BM916" s="157" t="s">
        <v>10295</v>
      </c>
      <c r="BN916" s="166" t="s">
        <v>10297</v>
      </c>
      <c r="BO916" s="157" t="s">
        <v>10142</v>
      </c>
      <c r="BP916" s="157" t="s">
        <v>10298</v>
      </c>
      <c r="BQ916" s="157" t="s">
        <v>10299</v>
      </c>
      <c r="BV916" s="160">
        <v>1</v>
      </c>
    </row>
    <row r="917" spans="53:74" x14ac:dyDescent="0.25">
      <c r="BA917" s="163" t="s">
        <v>211</v>
      </c>
      <c r="BB917" s="163" t="s">
        <v>1663</v>
      </c>
      <c r="BC917" s="163" t="s">
        <v>10300</v>
      </c>
      <c r="BD917" s="163" t="s">
        <v>265</v>
      </c>
      <c r="BE917" s="163" t="s">
        <v>266</v>
      </c>
      <c r="BF917" s="163">
        <v>2</v>
      </c>
      <c r="BG917" s="173">
        <v>4</v>
      </c>
      <c r="BH917" s="174">
        <v>0</v>
      </c>
      <c r="BI917" s="164" t="s">
        <v>10300</v>
      </c>
      <c r="BJ917" s="174"/>
      <c r="BK917" s="164" t="s">
        <v>10301</v>
      </c>
      <c r="BL917" s="174"/>
      <c r="BM917" s="157" t="s">
        <v>10300</v>
      </c>
      <c r="BN917" s="166" t="s">
        <v>9038</v>
      </c>
      <c r="BO917" s="157" t="s">
        <v>9443</v>
      </c>
      <c r="BP917" s="157" t="s">
        <v>10302</v>
      </c>
      <c r="BQ917" s="157" t="s">
        <v>10303</v>
      </c>
      <c r="BV917" s="160">
        <v>1</v>
      </c>
    </row>
    <row r="918" spans="53:74" x14ac:dyDescent="0.25">
      <c r="BA918" s="163" t="s">
        <v>211</v>
      </c>
      <c r="BB918" s="163" t="s">
        <v>1664</v>
      </c>
      <c r="BC918" s="163" t="s">
        <v>8678</v>
      </c>
      <c r="BD918" s="163" t="s">
        <v>265</v>
      </c>
      <c r="BE918" s="163" t="s">
        <v>266</v>
      </c>
      <c r="BF918" s="163">
        <v>3</v>
      </c>
      <c r="BG918" s="173">
        <v>4</v>
      </c>
      <c r="BH918" s="174">
        <v>0</v>
      </c>
      <c r="BI918" s="164" t="s">
        <v>8678</v>
      </c>
      <c r="BJ918" s="174"/>
      <c r="BK918" s="164" t="s">
        <v>8679</v>
      </c>
      <c r="BL918" s="174"/>
      <c r="BM918" s="157" t="s">
        <v>8678</v>
      </c>
      <c r="BN918" s="166" t="s">
        <v>8680</v>
      </c>
      <c r="BO918" s="157" t="s">
        <v>8681</v>
      </c>
      <c r="BP918" s="157" t="s">
        <v>8682</v>
      </c>
      <c r="BQ918" s="157" t="s">
        <v>9163</v>
      </c>
      <c r="BV918" s="160">
        <v>1</v>
      </c>
    </row>
    <row r="919" spans="53:74" x14ac:dyDescent="0.25">
      <c r="BA919" s="163" t="s">
        <v>211</v>
      </c>
      <c r="BB919" s="163" t="s">
        <v>1665</v>
      </c>
      <c r="BC919" s="163" t="s">
        <v>8695</v>
      </c>
      <c r="BD919" s="163" t="s">
        <v>265</v>
      </c>
      <c r="BE919" s="163" t="s">
        <v>266</v>
      </c>
      <c r="BF919" s="163">
        <v>4</v>
      </c>
      <c r="BG919" s="173">
        <v>4</v>
      </c>
      <c r="BH919" s="174">
        <v>0</v>
      </c>
      <c r="BI919" s="164" t="s">
        <v>8695</v>
      </c>
      <c r="BJ919" s="174"/>
      <c r="BK919" s="164" t="s">
        <v>9159</v>
      </c>
      <c r="BL919" s="174"/>
      <c r="BM919" s="157" t="s">
        <v>8695</v>
      </c>
      <c r="BN919" s="166" t="s">
        <v>9446</v>
      </c>
      <c r="BO919" s="157" t="s">
        <v>9447</v>
      </c>
      <c r="BP919" s="157" t="s">
        <v>8694</v>
      </c>
      <c r="BQ919" s="157" t="s">
        <v>9448</v>
      </c>
      <c r="BV919" s="160">
        <v>1</v>
      </c>
    </row>
    <row r="920" spans="53:74" x14ac:dyDescent="0.25">
      <c r="BA920" s="163" t="s">
        <v>211</v>
      </c>
      <c r="BB920" s="163" t="s">
        <v>1666</v>
      </c>
      <c r="BC920" s="163" t="s">
        <v>8690</v>
      </c>
      <c r="BD920" s="163" t="s">
        <v>265</v>
      </c>
      <c r="BE920" s="163" t="s">
        <v>266</v>
      </c>
      <c r="BF920" s="163">
        <v>5</v>
      </c>
      <c r="BG920" s="173">
        <v>4</v>
      </c>
      <c r="BH920" s="174">
        <v>0</v>
      </c>
      <c r="BI920" s="164" t="s">
        <v>8690</v>
      </c>
      <c r="BJ920" s="174"/>
      <c r="BK920" s="164" t="s">
        <v>8691</v>
      </c>
      <c r="BL920" s="174"/>
      <c r="BM920" s="157" t="s">
        <v>8690</v>
      </c>
      <c r="BN920" s="166" t="s">
        <v>8692</v>
      </c>
      <c r="BO920" s="157" t="s">
        <v>8693</v>
      </c>
      <c r="BP920" s="157" t="s">
        <v>8694</v>
      </c>
      <c r="BQ920" s="157" t="s">
        <v>8695</v>
      </c>
      <c r="BV920" s="160">
        <v>1</v>
      </c>
    </row>
    <row r="921" spans="53:74" x14ac:dyDescent="0.25">
      <c r="BA921" s="163" t="s">
        <v>211</v>
      </c>
      <c r="BB921" s="163" t="s">
        <v>1667</v>
      </c>
      <c r="BC921" s="163" t="s">
        <v>10304</v>
      </c>
      <c r="BD921" s="163" t="s">
        <v>301</v>
      </c>
      <c r="BE921" s="163" t="s">
        <v>266</v>
      </c>
      <c r="BF921" s="163">
        <v>1</v>
      </c>
      <c r="BG921" s="173">
        <v>0</v>
      </c>
      <c r="BH921" s="174">
        <v>4</v>
      </c>
      <c r="BI921" s="164"/>
      <c r="BJ921" s="174" t="s">
        <v>10304</v>
      </c>
      <c r="BK921" s="164"/>
      <c r="BL921" s="174" t="s">
        <v>10305</v>
      </c>
      <c r="BM921" s="157" t="s">
        <v>10304</v>
      </c>
      <c r="BN921" s="166" t="s">
        <v>9649</v>
      </c>
      <c r="BO921" s="157" t="s">
        <v>9046</v>
      </c>
      <c r="BP921" s="157" t="s">
        <v>10306</v>
      </c>
      <c r="BQ921" s="157" t="s">
        <v>10307</v>
      </c>
      <c r="BV921" s="160">
        <v>1</v>
      </c>
    </row>
    <row r="922" spans="53:74" x14ac:dyDescent="0.25">
      <c r="BA922" s="163" t="s">
        <v>211</v>
      </c>
      <c r="BB922" s="163" t="s">
        <v>1668</v>
      </c>
      <c r="BC922" s="163" t="s">
        <v>8923</v>
      </c>
      <c r="BD922" s="163" t="s">
        <v>301</v>
      </c>
      <c r="BE922" s="163" t="s">
        <v>266</v>
      </c>
      <c r="BF922" s="163">
        <v>2</v>
      </c>
      <c r="BG922" s="173">
        <v>0</v>
      </c>
      <c r="BH922" s="174">
        <v>4</v>
      </c>
      <c r="BI922" s="164"/>
      <c r="BJ922" s="174" t="s">
        <v>8923</v>
      </c>
      <c r="BK922" s="164"/>
      <c r="BL922" s="174" t="s">
        <v>9168</v>
      </c>
      <c r="BM922" s="157" t="s">
        <v>8923</v>
      </c>
      <c r="BN922" s="166" t="s">
        <v>8908</v>
      </c>
      <c r="BO922" s="157" t="s">
        <v>9454</v>
      </c>
      <c r="BP922" s="157" t="s">
        <v>9455</v>
      </c>
      <c r="BQ922" s="157" t="s">
        <v>9652</v>
      </c>
      <c r="BV922" s="160">
        <v>1</v>
      </c>
    </row>
    <row r="923" spans="53:74" x14ac:dyDescent="0.25">
      <c r="BA923" s="163" t="s">
        <v>211</v>
      </c>
      <c r="BB923" s="163" t="s">
        <v>1669</v>
      </c>
      <c r="BC923" s="163" t="s">
        <v>9653</v>
      </c>
      <c r="BD923" s="163" t="s">
        <v>301</v>
      </c>
      <c r="BE923" s="163" t="s">
        <v>266</v>
      </c>
      <c r="BF923" s="163">
        <v>3</v>
      </c>
      <c r="BG923" s="173">
        <v>0</v>
      </c>
      <c r="BH923" s="174">
        <v>4</v>
      </c>
      <c r="BI923" s="164"/>
      <c r="BJ923" s="174" t="s">
        <v>9653</v>
      </c>
      <c r="BK923" s="164"/>
      <c r="BL923" s="174" t="s">
        <v>9654</v>
      </c>
      <c r="BM923" s="157" t="s">
        <v>9653</v>
      </c>
      <c r="BN923" s="166" t="s">
        <v>9655</v>
      </c>
      <c r="BO923" s="157" t="s">
        <v>9454</v>
      </c>
      <c r="BP923" s="157" t="s">
        <v>9656</v>
      </c>
      <c r="BQ923" s="157" t="s">
        <v>10308</v>
      </c>
      <c r="BV923" s="160">
        <v>1</v>
      </c>
    </row>
    <row r="924" spans="53:74" x14ac:dyDescent="0.25">
      <c r="BA924" s="163" t="s">
        <v>211</v>
      </c>
      <c r="BB924" s="163" t="s">
        <v>1670</v>
      </c>
      <c r="BC924" s="163" t="s">
        <v>10309</v>
      </c>
      <c r="BD924" s="163" t="s">
        <v>301</v>
      </c>
      <c r="BE924" s="163" t="s">
        <v>266</v>
      </c>
      <c r="BF924" s="163">
        <v>4</v>
      </c>
      <c r="BG924" s="173">
        <v>0</v>
      </c>
      <c r="BH924" s="174">
        <v>4</v>
      </c>
      <c r="BI924" s="164"/>
      <c r="BJ924" s="174" t="s">
        <v>10309</v>
      </c>
      <c r="BK924" s="164"/>
      <c r="BL924" s="174" t="s">
        <v>10310</v>
      </c>
      <c r="BM924" s="157" t="s">
        <v>10309</v>
      </c>
      <c r="BN924" s="166" t="s">
        <v>8715</v>
      </c>
      <c r="BO924" s="157" t="s">
        <v>8716</v>
      </c>
      <c r="BP924" s="157" t="s">
        <v>10311</v>
      </c>
      <c r="BQ924" s="157" t="s">
        <v>8659</v>
      </c>
      <c r="BV924" s="160">
        <v>1</v>
      </c>
    </row>
    <row r="925" spans="53:74" x14ac:dyDescent="0.25">
      <c r="BA925" s="163" t="s">
        <v>211</v>
      </c>
      <c r="BB925" s="163" t="s">
        <v>1671</v>
      </c>
      <c r="BC925" s="163" t="s">
        <v>10292</v>
      </c>
      <c r="BD925" s="163" t="s">
        <v>301</v>
      </c>
      <c r="BE925" s="163" t="s">
        <v>266</v>
      </c>
      <c r="BF925" s="163">
        <v>5</v>
      </c>
      <c r="BG925" s="173">
        <v>0</v>
      </c>
      <c r="BH925" s="174">
        <v>4</v>
      </c>
      <c r="BI925" s="164"/>
      <c r="BJ925" s="174" t="s">
        <v>10292</v>
      </c>
      <c r="BK925" s="164"/>
      <c r="BL925" s="174" t="s">
        <v>10293</v>
      </c>
      <c r="BM925" s="157" t="s">
        <v>10292</v>
      </c>
      <c r="BN925" s="166" t="s">
        <v>10294</v>
      </c>
      <c r="BO925" s="157" t="s">
        <v>8663</v>
      </c>
      <c r="BP925" s="157" t="s">
        <v>8659</v>
      </c>
      <c r="BQ925" s="157" t="s">
        <v>9023</v>
      </c>
      <c r="BV925" s="160">
        <v>1</v>
      </c>
    </row>
    <row r="926" spans="53:74" x14ac:dyDescent="0.25">
      <c r="BA926" s="163" t="s">
        <v>212</v>
      </c>
      <c r="BB926" s="163" t="s">
        <v>1672</v>
      </c>
      <c r="BC926" s="163" t="s">
        <v>10312</v>
      </c>
      <c r="BD926" s="163" t="s">
        <v>265</v>
      </c>
      <c r="BE926" s="163" t="s">
        <v>266</v>
      </c>
      <c r="BF926" s="163">
        <v>1</v>
      </c>
      <c r="BG926" s="173">
        <v>4</v>
      </c>
      <c r="BH926" s="174">
        <v>0</v>
      </c>
      <c r="BI926" s="164" t="s">
        <v>10312</v>
      </c>
      <c r="BJ926" s="174"/>
      <c r="BK926" s="164" t="s">
        <v>10313</v>
      </c>
      <c r="BL926" s="174"/>
      <c r="BM926" s="157" t="s">
        <v>10312</v>
      </c>
      <c r="BN926" s="166" t="s">
        <v>9464</v>
      </c>
      <c r="BO926" s="157" t="s">
        <v>10314</v>
      </c>
      <c r="BP926" s="157" t="s">
        <v>10315</v>
      </c>
      <c r="BQ926" s="157" t="s">
        <v>10316</v>
      </c>
      <c r="BV926" s="160">
        <v>1</v>
      </c>
    </row>
    <row r="927" spans="53:74" x14ac:dyDescent="0.25">
      <c r="BA927" s="163" t="s">
        <v>212</v>
      </c>
      <c r="BB927" s="163" t="s">
        <v>1673</v>
      </c>
      <c r="BC927" s="163" t="s">
        <v>10317</v>
      </c>
      <c r="BD927" s="163" t="s">
        <v>265</v>
      </c>
      <c r="BE927" s="163" t="s">
        <v>266</v>
      </c>
      <c r="BF927" s="163">
        <v>2</v>
      </c>
      <c r="BG927" s="173">
        <v>4</v>
      </c>
      <c r="BH927" s="174">
        <v>0</v>
      </c>
      <c r="BI927" s="164" t="s">
        <v>10317</v>
      </c>
      <c r="BJ927" s="174"/>
      <c r="BK927" s="164" t="s">
        <v>10318</v>
      </c>
      <c r="BL927" s="174"/>
      <c r="BM927" s="157" t="s">
        <v>10317</v>
      </c>
      <c r="BN927" s="166" t="s">
        <v>9669</v>
      </c>
      <c r="BO927" s="157" t="s">
        <v>10314</v>
      </c>
      <c r="BP927" s="157" t="s">
        <v>10319</v>
      </c>
      <c r="BQ927" s="157" t="s">
        <v>10320</v>
      </c>
      <c r="BV927" s="160">
        <v>1</v>
      </c>
    </row>
    <row r="928" spans="53:74" x14ac:dyDescent="0.25">
      <c r="BA928" s="163" t="s">
        <v>212</v>
      </c>
      <c r="BB928" s="163" t="s">
        <v>1674</v>
      </c>
      <c r="BC928" s="163" t="s">
        <v>9560</v>
      </c>
      <c r="BD928" s="163" t="s">
        <v>265</v>
      </c>
      <c r="BE928" s="163" t="s">
        <v>266</v>
      </c>
      <c r="BF928" s="163">
        <v>3</v>
      </c>
      <c r="BG928" s="173">
        <v>4</v>
      </c>
      <c r="BH928" s="174">
        <v>0</v>
      </c>
      <c r="BI928" s="164" t="s">
        <v>9560</v>
      </c>
      <c r="BJ928" s="174"/>
      <c r="BK928" s="164" t="s">
        <v>9561</v>
      </c>
      <c r="BL928" s="174"/>
      <c r="BM928" s="157" t="s">
        <v>9560</v>
      </c>
      <c r="BN928" s="166" t="s">
        <v>9671</v>
      </c>
      <c r="BO928" s="157" t="s">
        <v>9672</v>
      </c>
      <c r="BP928" s="157" t="s">
        <v>9186</v>
      </c>
      <c r="BQ928" s="157" t="s">
        <v>8734</v>
      </c>
      <c r="BV928" s="160">
        <v>1</v>
      </c>
    </row>
    <row r="929" spans="53:74" x14ac:dyDescent="0.25">
      <c r="BA929" s="163" t="s">
        <v>212</v>
      </c>
      <c r="BB929" s="163" t="s">
        <v>1675</v>
      </c>
      <c r="BC929" s="163" t="s">
        <v>8735</v>
      </c>
      <c r="BD929" s="163" t="s">
        <v>265</v>
      </c>
      <c r="BE929" s="163" t="s">
        <v>266</v>
      </c>
      <c r="BF929" s="163">
        <v>4</v>
      </c>
      <c r="BG929" s="173">
        <v>4</v>
      </c>
      <c r="BH929" s="174">
        <v>0</v>
      </c>
      <c r="BI929" s="164" t="s">
        <v>8735</v>
      </c>
      <c r="BJ929" s="174"/>
      <c r="BK929" s="164" t="s">
        <v>8736</v>
      </c>
      <c r="BL929" s="174"/>
      <c r="BM929" s="157" t="s">
        <v>8735</v>
      </c>
      <c r="BN929" s="166" t="s">
        <v>9068</v>
      </c>
      <c r="BO929" s="157" t="s">
        <v>9069</v>
      </c>
      <c r="BP929" s="157" t="s">
        <v>9070</v>
      </c>
      <c r="BQ929" s="157" t="s">
        <v>9071</v>
      </c>
      <c r="BV929" s="160">
        <v>1</v>
      </c>
    </row>
    <row r="930" spans="53:74" x14ac:dyDescent="0.25">
      <c r="BA930" s="163" t="s">
        <v>212</v>
      </c>
      <c r="BB930" s="163" t="s">
        <v>1676</v>
      </c>
      <c r="BC930" s="163" t="s">
        <v>8740</v>
      </c>
      <c r="BD930" s="163" t="s">
        <v>265</v>
      </c>
      <c r="BE930" s="163" t="s">
        <v>266</v>
      </c>
      <c r="BF930" s="163">
        <v>5</v>
      </c>
      <c r="BG930" s="173">
        <v>4</v>
      </c>
      <c r="BH930" s="174">
        <v>0</v>
      </c>
      <c r="BI930" s="164" t="s">
        <v>8740</v>
      </c>
      <c r="BJ930" s="174"/>
      <c r="BK930" s="164" t="s">
        <v>8741</v>
      </c>
      <c r="BL930" s="174"/>
      <c r="BM930" s="157" t="s">
        <v>8740</v>
      </c>
      <c r="BN930" s="166" t="s">
        <v>8742</v>
      </c>
      <c r="BO930" s="157" t="s">
        <v>9072</v>
      </c>
      <c r="BP930" s="157" t="s">
        <v>8735</v>
      </c>
      <c r="BQ930" s="157" t="s">
        <v>9073</v>
      </c>
      <c r="BV930" s="160">
        <v>1</v>
      </c>
    </row>
    <row r="931" spans="53:74" x14ac:dyDescent="0.25">
      <c r="BA931" s="163" t="s">
        <v>212</v>
      </c>
      <c r="BB931" s="163" t="s">
        <v>1677</v>
      </c>
      <c r="BC931" s="163" t="s">
        <v>8745</v>
      </c>
      <c r="BD931" s="163" t="s">
        <v>301</v>
      </c>
      <c r="BE931" s="163" t="s">
        <v>266</v>
      </c>
      <c r="BF931" s="163">
        <v>1</v>
      </c>
      <c r="BG931" s="173">
        <v>0</v>
      </c>
      <c r="BH931" s="174">
        <v>4</v>
      </c>
      <c r="BI931" s="164"/>
      <c r="BJ931" s="174" t="s">
        <v>8745</v>
      </c>
      <c r="BK931" s="164"/>
      <c r="BL931" s="174" t="s">
        <v>8746</v>
      </c>
      <c r="BM931" s="157" t="s">
        <v>8745</v>
      </c>
      <c r="BN931" s="166" t="s">
        <v>8747</v>
      </c>
      <c r="BO931" s="157" t="s">
        <v>8748</v>
      </c>
      <c r="BP931" s="157" t="s">
        <v>8749</v>
      </c>
      <c r="BQ931" s="157" t="s">
        <v>8750</v>
      </c>
      <c r="BV931" s="160">
        <v>1</v>
      </c>
    </row>
    <row r="932" spans="53:74" x14ac:dyDescent="0.25">
      <c r="BA932" s="163" t="s">
        <v>212</v>
      </c>
      <c r="BB932" s="163" t="s">
        <v>1678</v>
      </c>
      <c r="BC932" s="163" t="s">
        <v>8745</v>
      </c>
      <c r="BD932" s="163" t="s">
        <v>301</v>
      </c>
      <c r="BE932" s="163" t="s">
        <v>266</v>
      </c>
      <c r="BF932" s="163">
        <v>2</v>
      </c>
      <c r="BG932" s="173">
        <v>0</v>
      </c>
      <c r="BH932" s="174">
        <v>4</v>
      </c>
      <c r="BI932" s="164"/>
      <c r="BJ932" s="174" t="s">
        <v>8745</v>
      </c>
      <c r="BK932" s="164"/>
      <c r="BL932" s="174" t="s">
        <v>8746</v>
      </c>
      <c r="BM932" s="157" t="s">
        <v>8745</v>
      </c>
      <c r="BN932" s="166" t="s">
        <v>8751</v>
      </c>
      <c r="BO932" s="157" t="s">
        <v>8752</v>
      </c>
      <c r="BP932" s="157" t="s">
        <v>8753</v>
      </c>
      <c r="BQ932" s="157" t="s">
        <v>8750</v>
      </c>
      <c r="BV932" s="160">
        <v>1</v>
      </c>
    </row>
    <row r="933" spans="53:74" x14ac:dyDescent="0.25">
      <c r="BA933" s="163" t="s">
        <v>212</v>
      </c>
      <c r="BB933" s="163" t="s">
        <v>1679</v>
      </c>
      <c r="BC933" s="163" t="s">
        <v>8754</v>
      </c>
      <c r="BD933" s="163" t="s">
        <v>301</v>
      </c>
      <c r="BE933" s="163" t="s">
        <v>266</v>
      </c>
      <c r="BF933" s="163">
        <v>3</v>
      </c>
      <c r="BG933" s="173">
        <v>0</v>
      </c>
      <c r="BH933" s="174">
        <v>4</v>
      </c>
      <c r="BI933" s="164"/>
      <c r="BJ933" s="174" t="s">
        <v>8754</v>
      </c>
      <c r="BK933" s="164"/>
      <c r="BL933" s="174" t="s">
        <v>8755</v>
      </c>
      <c r="BM933" s="157" t="s">
        <v>8754</v>
      </c>
      <c r="BN933" s="166" t="s">
        <v>8756</v>
      </c>
      <c r="BO933" s="157" t="s">
        <v>8757</v>
      </c>
      <c r="BP933" s="157" t="s">
        <v>10321</v>
      </c>
      <c r="BQ933" s="157" t="s">
        <v>8758</v>
      </c>
      <c r="BV933" s="160">
        <v>1</v>
      </c>
    </row>
    <row r="934" spans="53:74" x14ac:dyDescent="0.25">
      <c r="BA934" s="163" t="s">
        <v>212</v>
      </c>
      <c r="BB934" s="163" t="s">
        <v>1680</v>
      </c>
      <c r="BC934" s="163" t="s">
        <v>10321</v>
      </c>
      <c r="BD934" s="163" t="s">
        <v>301</v>
      </c>
      <c r="BE934" s="163" t="s">
        <v>266</v>
      </c>
      <c r="BF934" s="163">
        <v>4</v>
      </c>
      <c r="BG934" s="173">
        <v>0</v>
      </c>
      <c r="BH934" s="174">
        <v>4</v>
      </c>
      <c r="BI934" s="164"/>
      <c r="BJ934" s="174" t="s">
        <v>10321</v>
      </c>
      <c r="BK934" s="164"/>
      <c r="BL934" s="174" t="s">
        <v>10322</v>
      </c>
      <c r="BM934" s="157" t="s">
        <v>10321</v>
      </c>
      <c r="BN934" s="166" t="s">
        <v>10323</v>
      </c>
      <c r="BO934" s="157" t="s">
        <v>8716</v>
      </c>
      <c r="BP934" s="157" t="s">
        <v>9076</v>
      </c>
      <c r="BQ934" s="157" t="s">
        <v>10324</v>
      </c>
      <c r="BV934" s="160">
        <v>1</v>
      </c>
    </row>
    <row r="935" spans="53:74" x14ac:dyDescent="0.25">
      <c r="BA935" s="163" t="s">
        <v>212</v>
      </c>
      <c r="BB935" s="163" t="s">
        <v>1681</v>
      </c>
      <c r="BC935" s="163" t="s">
        <v>10292</v>
      </c>
      <c r="BD935" s="163" t="s">
        <v>301</v>
      </c>
      <c r="BE935" s="163" t="s">
        <v>266</v>
      </c>
      <c r="BF935" s="163">
        <v>5</v>
      </c>
      <c r="BG935" s="173">
        <v>0</v>
      </c>
      <c r="BH935" s="174">
        <v>4</v>
      </c>
      <c r="BI935" s="164"/>
      <c r="BJ935" s="174" t="s">
        <v>10292</v>
      </c>
      <c r="BK935" s="164"/>
      <c r="BL935" s="174" t="s">
        <v>10293</v>
      </c>
      <c r="BM935" s="157" t="s">
        <v>10292</v>
      </c>
      <c r="BN935" s="166" t="s">
        <v>10294</v>
      </c>
      <c r="BO935" s="157" t="s">
        <v>8663</v>
      </c>
      <c r="BP935" s="157" t="s">
        <v>8659</v>
      </c>
      <c r="BQ935" s="157" t="s">
        <v>9023</v>
      </c>
      <c r="BV935" s="160">
        <v>1</v>
      </c>
    </row>
    <row r="936" spans="53:74" x14ac:dyDescent="0.25">
      <c r="BA936" s="163" t="s">
        <v>213</v>
      </c>
      <c r="BB936" s="163" t="s">
        <v>1682</v>
      </c>
      <c r="BC936" s="163" t="s">
        <v>10325</v>
      </c>
      <c r="BD936" s="163" t="s">
        <v>265</v>
      </c>
      <c r="BE936" s="163" t="s">
        <v>266</v>
      </c>
      <c r="BF936" s="163">
        <v>1</v>
      </c>
      <c r="BG936" s="173">
        <v>4</v>
      </c>
      <c r="BH936" s="174">
        <v>0</v>
      </c>
      <c r="BI936" s="164" t="s">
        <v>10325</v>
      </c>
      <c r="BJ936" s="174"/>
      <c r="BK936" s="164" t="s">
        <v>10326</v>
      </c>
      <c r="BL936" s="174"/>
      <c r="BM936" s="157" t="s">
        <v>10325</v>
      </c>
      <c r="BN936" s="166" t="s">
        <v>8765</v>
      </c>
      <c r="BO936" s="157" t="s">
        <v>9373</v>
      </c>
      <c r="BP936" s="157" t="s">
        <v>10327</v>
      </c>
      <c r="BQ936" s="157" t="s">
        <v>10328</v>
      </c>
      <c r="BV936" s="160">
        <v>1</v>
      </c>
    </row>
    <row r="937" spans="53:74" x14ac:dyDescent="0.25">
      <c r="BA937" s="163" t="s">
        <v>213</v>
      </c>
      <c r="BB937" s="163" t="s">
        <v>1683</v>
      </c>
      <c r="BC937" s="163" t="s">
        <v>10325</v>
      </c>
      <c r="BD937" s="163" t="s">
        <v>265</v>
      </c>
      <c r="BE937" s="163" t="s">
        <v>266</v>
      </c>
      <c r="BF937" s="163">
        <v>2</v>
      </c>
      <c r="BG937" s="173">
        <v>4</v>
      </c>
      <c r="BH937" s="174">
        <v>0</v>
      </c>
      <c r="BI937" s="164" t="s">
        <v>10325</v>
      </c>
      <c r="BJ937" s="174"/>
      <c r="BK937" s="164" t="s">
        <v>10326</v>
      </c>
      <c r="BL937" s="174"/>
      <c r="BM937" s="157" t="s">
        <v>10325</v>
      </c>
      <c r="BN937" s="166" t="s">
        <v>10329</v>
      </c>
      <c r="BO937" s="157" t="s">
        <v>10330</v>
      </c>
      <c r="BP937" s="157" t="s">
        <v>10331</v>
      </c>
      <c r="BQ937" s="157" t="s">
        <v>10332</v>
      </c>
      <c r="BV937" s="160">
        <v>1</v>
      </c>
    </row>
    <row r="938" spans="53:74" x14ac:dyDescent="0.25">
      <c r="BA938" s="163" t="s">
        <v>213</v>
      </c>
      <c r="BB938" s="163" t="s">
        <v>1684</v>
      </c>
      <c r="BC938" s="163" t="s">
        <v>8778</v>
      </c>
      <c r="BD938" s="163" t="s">
        <v>265</v>
      </c>
      <c r="BE938" s="163" t="s">
        <v>266</v>
      </c>
      <c r="BF938" s="163">
        <v>3</v>
      </c>
      <c r="BG938" s="173">
        <v>4</v>
      </c>
      <c r="BH938" s="174">
        <v>0</v>
      </c>
      <c r="BI938" s="164" t="s">
        <v>8778</v>
      </c>
      <c r="BJ938" s="174"/>
      <c r="BK938" s="164" t="s">
        <v>9198</v>
      </c>
      <c r="BL938" s="174"/>
      <c r="BM938" s="157" t="s">
        <v>8778</v>
      </c>
      <c r="BN938" s="166" t="s">
        <v>8776</v>
      </c>
      <c r="BO938" s="157" t="s">
        <v>10330</v>
      </c>
      <c r="BP938" s="157" t="s">
        <v>8779</v>
      </c>
      <c r="BQ938" s="157" t="s">
        <v>8785</v>
      </c>
      <c r="BV938" s="160">
        <v>1</v>
      </c>
    </row>
    <row r="939" spans="53:74" x14ac:dyDescent="0.25">
      <c r="BA939" s="163" t="s">
        <v>213</v>
      </c>
      <c r="BB939" s="163" t="s">
        <v>1685</v>
      </c>
      <c r="BC939" s="163" t="s">
        <v>8780</v>
      </c>
      <c r="BD939" s="163" t="s">
        <v>265</v>
      </c>
      <c r="BE939" s="163" t="s">
        <v>266</v>
      </c>
      <c r="BF939" s="163">
        <v>4</v>
      </c>
      <c r="BG939" s="173">
        <v>4</v>
      </c>
      <c r="BH939" s="174">
        <v>0</v>
      </c>
      <c r="BI939" s="164" t="s">
        <v>8780</v>
      </c>
      <c r="BJ939" s="174"/>
      <c r="BK939" s="164" t="s">
        <v>8781</v>
      </c>
      <c r="BL939" s="174"/>
      <c r="BM939" s="157" t="s">
        <v>8780</v>
      </c>
      <c r="BN939" s="166" t="s">
        <v>8782</v>
      </c>
      <c r="BO939" s="157" t="s">
        <v>8783</v>
      </c>
      <c r="BP939" s="157" t="s">
        <v>8784</v>
      </c>
      <c r="BQ939" s="157" t="s">
        <v>8785</v>
      </c>
      <c r="BV939" s="160">
        <v>1</v>
      </c>
    </row>
    <row r="940" spans="53:74" x14ac:dyDescent="0.25">
      <c r="BA940" s="163" t="s">
        <v>213</v>
      </c>
      <c r="BB940" s="163" t="s">
        <v>1686</v>
      </c>
      <c r="BC940" s="163" t="s">
        <v>9382</v>
      </c>
      <c r="BD940" s="163" t="s">
        <v>265</v>
      </c>
      <c r="BE940" s="163" t="s">
        <v>266</v>
      </c>
      <c r="BF940" s="163">
        <v>5</v>
      </c>
      <c r="BG940" s="173">
        <v>4</v>
      </c>
      <c r="BH940" s="174">
        <v>0</v>
      </c>
      <c r="BI940" s="164" t="s">
        <v>9382</v>
      </c>
      <c r="BJ940" s="174"/>
      <c r="BK940" s="164" t="s">
        <v>9383</v>
      </c>
      <c r="BL940" s="174"/>
      <c r="BM940" s="157" t="s">
        <v>9382</v>
      </c>
      <c r="BN940" s="166" t="s">
        <v>8782</v>
      </c>
      <c r="BO940" s="157" t="s">
        <v>9384</v>
      </c>
      <c r="BP940" s="157" t="s">
        <v>9385</v>
      </c>
      <c r="BQ940" s="157" t="s">
        <v>9386</v>
      </c>
      <c r="BV940" s="160">
        <v>1</v>
      </c>
    </row>
    <row r="941" spans="53:74" x14ac:dyDescent="0.25">
      <c r="BA941" s="163" t="s">
        <v>213</v>
      </c>
      <c r="BB941" s="163" t="s">
        <v>1687</v>
      </c>
      <c r="BC941" s="163" t="s">
        <v>8791</v>
      </c>
      <c r="BD941" s="163" t="s">
        <v>301</v>
      </c>
      <c r="BE941" s="163" t="s">
        <v>266</v>
      </c>
      <c r="BF941" s="163">
        <v>1</v>
      </c>
      <c r="BG941" s="173">
        <v>0</v>
      </c>
      <c r="BH941" s="174">
        <v>4</v>
      </c>
      <c r="BI941" s="164"/>
      <c r="BJ941" s="174" t="s">
        <v>8791</v>
      </c>
      <c r="BK941" s="164"/>
      <c r="BL941" s="174" t="s">
        <v>8792</v>
      </c>
      <c r="BM941" s="157" t="s">
        <v>8791</v>
      </c>
      <c r="BN941" s="166" t="s">
        <v>8793</v>
      </c>
      <c r="BO941" s="157" t="s">
        <v>8794</v>
      </c>
      <c r="BP941" s="157" t="s">
        <v>8796</v>
      </c>
      <c r="BQ941" s="157" t="s">
        <v>8795</v>
      </c>
      <c r="BV941" s="160">
        <v>1</v>
      </c>
    </row>
    <row r="942" spans="53:74" x14ac:dyDescent="0.25">
      <c r="BA942" s="163" t="s">
        <v>213</v>
      </c>
      <c r="BB942" s="163" t="s">
        <v>1688</v>
      </c>
      <c r="BC942" s="163" t="s">
        <v>8966</v>
      </c>
      <c r="BD942" s="163" t="s">
        <v>301</v>
      </c>
      <c r="BE942" s="163" t="s">
        <v>266</v>
      </c>
      <c r="BF942" s="163">
        <v>2</v>
      </c>
      <c r="BG942" s="173">
        <v>0</v>
      </c>
      <c r="BH942" s="174">
        <v>4</v>
      </c>
      <c r="BI942" s="164"/>
      <c r="BJ942" s="174" t="s">
        <v>8966</v>
      </c>
      <c r="BK942" s="164"/>
      <c r="BL942" s="174" t="s">
        <v>9582</v>
      </c>
      <c r="BM942" s="157" t="s">
        <v>8966</v>
      </c>
      <c r="BN942" s="166" t="s">
        <v>8799</v>
      </c>
      <c r="BO942" s="157" t="s">
        <v>8794</v>
      </c>
      <c r="BP942" s="157" t="s">
        <v>9202</v>
      </c>
      <c r="BQ942" s="157" t="s">
        <v>9583</v>
      </c>
      <c r="BV942" s="160">
        <v>1</v>
      </c>
    </row>
    <row r="943" spans="53:74" x14ac:dyDescent="0.25">
      <c r="BA943" s="163" t="s">
        <v>213</v>
      </c>
      <c r="BB943" s="163" t="s">
        <v>1689</v>
      </c>
      <c r="BC943" s="163" t="s">
        <v>10333</v>
      </c>
      <c r="BD943" s="163" t="s">
        <v>301</v>
      </c>
      <c r="BE943" s="163" t="s">
        <v>266</v>
      </c>
      <c r="BF943" s="163">
        <v>3</v>
      </c>
      <c r="BG943" s="173">
        <v>0</v>
      </c>
      <c r="BH943" s="174">
        <v>4</v>
      </c>
      <c r="BI943" s="164"/>
      <c r="BJ943" s="174" t="s">
        <v>10333</v>
      </c>
      <c r="BK943" s="164"/>
      <c r="BL943" s="174" t="s">
        <v>10334</v>
      </c>
      <c r="BM943" s="157" t="s">
        <v>10333</v>
      </c>
      <c r="BN943" s="166" t="s">
        <v>9489</v>
      </c>
      <c r="BO943" s="157" t="s">
        <v>9586</v>
      </c>
      <c r="BP943" s="157" t="s">
        <v>8802</v>
      </c>
      <c r="BQ943" s="157" t="s">
        <v>10335</v>
      </c>
      <c r="BV943" s="160">
        <v>1</v>
      </c>
    </row>
    <row r="944" spans="53:74" x14ac:dyDescent="0.25">
      <c r="BA944" s="163" t="s">
        <v>213</v>
      </c>
      <c r="BB944" s="163" t="s">
        <v>1690</v>
      </c>
      <c r="BC944" s="163" t="s">
        <v>10336</v>
      </c>
      <c r="BD944" s="163" t="s">
        <v>301</v>
      </c>
      <c r="BE944" s="163" t="s">
        <v>266</v>
      </c>
      <c r="BF944" s="163">
        <v>4</v>
      </c>
      <c r="BG944" s="173">
        <v>0</v>
      </c>
      <c r="BH944" s="174">
        <v>4</v>
      </c>
      <c r="BI944" s="164"/>
      <c r="BJ944" s="174" t="s">
        <v>10336</v>
      </c>
      <c r="BK944" s="164"/>
      <c r="BL944" s="174" t="s">
        <v>10337</v>
      </c>
      <c r="BM944" s="157" t="s">
        <v>10336</v>
      </c>
      <c r="BN944" s="166" t="s">
        <v>10323</v>
      </c>
      <c r="BO944" s="157" t="s">
        <v>8716</v>
      </c>
      <c r="BP944" s="157" t="s">
        <v>8806</v>
      </c>
      <c r="BQ944" s="157" t="s">
        <v>10338</v>
      </c>
      <c r="BV944" s="160">
        <v>1</v>
      </c>
    </row>
    <row r="945" spans="53:74" x14ac:dyDescent="0.25">
      <c r="BA945" s="163" t="s">
        <v>213</v>
      </c>
      <c r="BB945" s="163" t="s">
        <v>1691</v>
      </c>
      <c r="BC945" s="163" t="s">
        <v>10292</v>
      </c>
      <c r="BD945" s="163" t="s">
        <v>301</v>
      </c>
      <c r="BE945" s="163" t="s">
        <v>266</v>
      </c>
      <c r="BF945" s="163">
        <v>5</v>
      </c>
      <c r="BG945" s="173">
        <v>0</v>
      </c>
      <c r="BH945" s="174">
        <v>4</v>
      </c>
      <c r="BI945" s="164"/>
      <c r="BJ945" s="174" t="s">
        <v>10292</v>
      </c>
      <c r="BK945" s="164"/>
      <c r="BL945" s="174" t="s">
        <v>10293</v>
      </c>
      <c r="BM945" s="157" t="s">
        <v>10292</v>
      </c>
      <c r="BN945" s="166" t="s">
        <v>10294</v>
      </c>
      <c r="BO945" s="157" t="s">
        <v>8663</v>
      </c>
      <c r="BP945" s="157" t="s">
        <v>8659</v>
      </c>
      <c r="BQ945" s="157" t="s">
        <v>9023</v>
      </c>
      <c r="BV945" s="160">
        <v>1</v>
      </c>
    </row>
    <row r="946" spans="53:74" x14ac:dyDescent="0.25">
      <c r="BA946" s="163" t="s">
        <v>214</v>
      </c>
      <c r="BB946" s="163" t="s">
        <v>1692</v>
      </c>
      <c r="BC946" s="163" t="s">
        <v>10339</v>
      </c>
      <c r="BD946" s="163" t="s">
        <v>265</v>
      </c>
      <c r="BE946" s="163" t="s">
        <v>266</v>
      </c>
      <c r="BF946" s="163">
        <v>1</v>
      </c>
      <c r="BG946" s="173">
        <v>4</v>
      </c>
      <c r="BH946" s="174">
        <v>0</v>
      </c>
      <c r="BI946" s="164" t="s">
        <v>10339</v>
      </c>
      <c r="BJ946" s="174"/>
      <c r="BK946" s="164" t="s">
        <v>10340</v>
      </c>
      <c r="BL946" s="174"/>
      <c r="BM946" s="157" t="s">
        <v>10339</v>
      </c>
      <c r="BN946" s="166" t="s">
        <v>8812</v>
      </c>
      <c r="BO946" s="157" t="s">
        <v>2061</v>
      </c>
      <c r="BP946" s="157" t="s">
        <v>10341</v>
      </c>
      <c r="BQ946" s="157" t="s">
        <v>10342</v>
      </c>
      <c r="BV946" s="160">
        <v>1</v>
      </c>
    </row>
    <row r="947" spans="53:74" x14ac:dyDescent="0.25">
      <c r="BA947" s="163" t="s">
        <v>214</v>
      </c>
      <c r="BB947" s="163" t="s">
        <v>1693</v>
      </c>
      <c r="BC947" s="163" t="s">
        <v>10343</v>
      </c>
      <c r="BD947" s="163" t="s">
        <v>265</v>
      </c>
      <c r="BE947" s="163" t="s">
        <v>266</v>
      </c>
      <c r="BF947" s="163">
        <v>2</v>
      </c>
      <c r="BG947" s="173">
        <v>4</v>
      </c>
      <c r="BH947" s="174">
        <v>0</v>
      </c>
      <c r="BI947" s="164" t="s">
        <v>10343</v>
      </c>
      <c r="BJ947" s="174"/>
      <c r="BK947" s="164" t="s">
        <v>10344</v>
      </c>
      <c r="BL947" s="174"/>
      <c r="BM947" s="157" t="s">
        <v>10343</v>
      </c>
      <c r="BN947" s="166" t="s">
        <v>10345</v>
      </c>
      <c r="BO947" s="157" t="s">
        <v>9116</v>
      </c>
      <c r="BP947" s="157" t="s">
        <v>10346</v>
      </c>
      <c r="BQ947" s="157" t="s">
        <v>10347</v>
      </c>
      <c r="BV947" s="160">
        <v>1</v>
      </c>
    </row>
    <row r="948" spans="53:74" x14ac:dyDescent="0.25">
      <c r="BA948" s="163" t="s">
        <v>214</v>
      </c>
      <c r="BB948" s="163" t="s">
        <v>1694</v>
      </c>
      <c r="BC948" s="163" t="s">
        <v>8821</v>
      </c>
      <c r="BD948" s="163" t="s">
        <v>265</v>
      </c>
      <c r="BE948" s="163" t="s">
        <v>266</v>
      </c>
      <c r="BF948" s="163">
        <v>3</v>
      </c>
      <c r="BG948" s="173">
        <v>4</v>
      </c>
      <c r="BH948" s="174">
        <v>0</v>
      </c>
      <c r="BI948" s="164" t="s">
        <v>8821</v>
      </c>
      <c r="BJ948" s="174"/>
      <c r="BK948" s="164" t="s">
        <v>8822</v>
      </c>
      <c r="BL948" s="174"/>
      <c r="BM948" s="157" t="s">
        <v>8821</v>
      </c>
      <c r="BN948" s="166" t="s">
        <v>9217</v>
      </c>
      <c r="BO948" s="157" t="s">
        <v>9116</v>
      </c>
      <c r="BP948" s="157" t="s">
        <v>8984</v>
      </c>
      <c r="BQ948" s="157" t="s">
        <v>8829</v>
      </c>
      <c r="BV948" s="160">
        <v>1</v>
      </c>
    </row>
    <row r="949" spans="53:74" x14ac:dyDescent="0.25">
      <c r="BA949" s="163" t="s">
        <v>214</v>
      </c>
      <c r="BB949" s="163" t="s">
        <v>1695</v>
      </c>
      <c r="BC949" s="163" t="s">
        <v>8821</v>
      </c>
      <c r="BD949" s="163" t="s">
        <v>265</v>
      </c>
      <c r="BE949" s="163" t="s">
        <v>266</v>
      </c>
      <c r="BF949" s="163">
        <v>4</v>
      </c>
      <c r="BG949" s="173">
        <v>4</v>
      </c>
      <c r="BH949" s="174">
        <v>0</v>
      </c>
      <c r="BI949" s="164" t="s">
        <v>8821</v>
      </c>
      <c r="BJ949" s="174"/>
      <c r="BK949" s="164" t="s">
        <v>8822</v>
      </c>
      <c r="BL949" s="174"/>
      <c r="BM949" s="157" t="s">
        <v>8821</v>
      </c>
      <c r="BN949" s="166" t="s">
        <v>8826</v>
      </c>
      <c r="BO949" s="157" t="s">
        <v>8985</v>
      </c>
      <c r="BP949" s="157" t="s">
        <v>8986</v>
      </c>
      <c r="BQ949" s="157" t="s">
        <v>8987</v>
      </c>
      <c r="BV949" s="160">
        <v>1</v>
      </c>
    </row>
    <row r="950" spans="53:74" x14ac:dyDescent="0.25">
      <c r="BA950" s="163" t="s">
        <v>214</v>
      </c>
      <c r="BB950" s="163" t="s">
        <v>1696</v>
      </c>
      <c r="BC950" s="163" t="s">
        <v>8830</v>
      </c>
      <c r="BD950" s="163" t="s">
        <v>265</v>
      </c>
      <c r="BE950" s="163" t="s">
        <v>266</v>
      </c>
      <c r="BF950" s="163">
        <v>5</v>
      </c>
      <c r="BG950" s="173">
        <v>4</v>
      </c>
      <c r="BH950" s="174">
        <v>0</v>
      </c>
      <c r="BI950" s="164" t="s">
        <v>8830</v>
      </c>
      <c r="BJ950" s="174"/>
      <c r="BK950" s="164" t="s">
        <v>8831</v>
      </c>
      <c r="BL950" s="174"/>
      <c r="BM950" s="157" t="s">
        <v>8830</v>
      </c>
      <c r="BN950" s="166" t="s">
        <v>8832</v>
      </c>
      <c r="BO950" s="157" t="s">
        <v>8833</v>
      </c>
      <c r="BP950" s="157" t="s">
        <v>8834</v>
      </c>
      <c r="BQ950" s="157" t="s">
        <v>8835</v>
      </c>
      <c r="BV950" s="160">
        <v>1</v>
      </c>
    </row>
    <row r="951" spans="53:74" x14ac:dyDescent="0.25">
      <c r="BA951" s="163" t="s">
        <v>214</v>
      </c>
      <c r="BB951" s="163" t="s">
        <v>1697</v>
      </c>
      <c r="BC951" s="163" t="s">
        <v>8836</v>
      </c>
      <c r="BD951" s="163" t="s">
        <v>301</v>
      </c>
      <c r="BE951" s="163" t="s">
        <v>266</v>
      </c>
      <c r="BF951" s="163">
        <v>1</v>
      </c>
      <c r="BG951" s="173">
        <v>0</v>
      </c>
      <c r="BH951" s="174">
        <v>4</v>
      </c>
      <c r="BI951" s="164"/>
      <c r="BJ951" s="174" t="s">
        <v>8836</v>
      </c>
      <c r="BK951" s="164"/>
      <c r="BL951" s="174" t="s">
        <v>8837</v>
      </c>
      <c r="BM951" s="157" t="s">
        <v>8836</v>
      </c>
      <c r="BN951" s="166" t="s">
        <v>8838</v>
      </c>
      <c r="BO951" s="157" t="s">
        <v>8839</v>
      </c>
      <c r="BP951" s="157" t="s">
        <v>8840</v>
      </c>
      <c r="BQ951" s="157" t="s">
        <v>8841</v>
      </c>
      <c r="BV951" s="160">
        <v>1</v>
      </c>
    </row>
    <row r="952" spans="53:74" x14ac:dyDescent="0.25">
      <c r="BA952" s="163" t="s">
        <v>214</v>
      </c>
      <c r="BB952" s="163" t="s">
        <v>1698</v>
      </c>
      <c r="BC952" s="163" t="s">
        <v>8842</v>
      </c>
      <c r="BD952" s="163" t="s">
        <v>301</v>
      </c>
      <c r="BE952" s="163" t="s">
        <v>266</v>
      </c>
      <c r="BF952" s="163">
        <v>2</v>
      </c>
      <c r="BG952" s="173">
        <v>0</v>
      </c>
      <c r="BH952" s="174">
        <v>4</v>
      </c>
      <c r="BI952" s="164"/>
      <c r="BJ952" s="174" t="s">
        <v>8842</v>
      </c>
      <c r="BK952" s="164"/>
      <c r="BL952" s="174" t="s">
        <v>8843</v>
      </c>
      <c r="BM952" s="157" t="s">
        <v>8842</v>
      </c>
      <c r="BN952" s="166" t="s">
        <v>8844</v>
      </c>
      <c r="BO952" s="157" t="s">
        <v>8845</v>
      </c>
      <c r="BP952" s="157" t="s">
        <v>8846</v>
      </c>
      <c r="BQ952" s="157" t="s">
        <v>8847</v>
      </c>
      <c r="BV952" s="160">
        <v>1</v>
      </c>
    </row>
    <row r="953" spans="53:74" x14ac:dyDescent="0.25">
      <c r="BA953" s="163" t="s">
        <v>214</v>
      </c>
      <c r="BB953" s="163" t="s">
        <v>1699</v>
      </c>
      <c r="BC953" s="163" t="s">
        <v>8848</v>
      </c>
      <c r="BD953" s="163" t="s">
        <v>301</v>
      </c>
      <c r="BE953" s="163" t="s">
        <v>266</v>
      </c>
      <c r="BF953" s="163">
        <v>3</v>
      </c>
      <c r="BG953" s="173">
        <v>0</v>
      </c>
      <c r="BH953" s="174">
        <v>4</v>
      </c>
      <c r="BI953" s="164"/>
      <c r="BJ953" s="174" t="s">
        <v>8848</v>
      </c>
      <c r="BK953" s="164"/>
      <c r="BL953" s="174" t="s">
        <v>8849</v>
      </c>
      <c r="BM953" s="157" t="s">
        <v>8848</v>
      </c>
      <c r="BN953" s="166" t="s">
        <v>8850</v>
      </c>
      <c r="BO953" s="157" t="s">
        <v>2061</v>
      </c>
      <c r="BP953" s="157" t="s">
        <v>9120</v>
      </c>
      <c r="BQ953" s="157" t="s">
        <v>8846</v>
      </c>
      <c r="BV953" s="160">
        <v>1</v>
      </c>
    </row>
    <row r="954" spans="53:74" x14ac:dyDescent="0.25">
      <c r="BA954" s="163" t="s">
        <v>214</v>
      </c>
      <c r="BB954" s="163" t="s">
        <v>1700</v>
      </c>
      <c r="BC954" s="163" t="s">
        <v>8852</v>
      </c>
      <c r="BD954" s="163" t="s">
        <v>301</v>
      </c>
      <c r="BE954" s="163" t="s">
        <v>266</v>
      </c>
      <c r="BF954" s="163">
        <v>4</v>
      </c>
      <c r="BG954" s="173">
        <v>0</v>
      </c>
      <c r="BH954" s="174">
        <v>4</v>
      </c>
      <c r="BI954" s="164"/>
      <c r="BJ954" s="174" t="s">
        <v>8852</v>
      </c>
      <c r="BK954" s="164"/>
      <c r="BL954" s="174" t="s">
        <v>8853</v>
      </c>
      <c r="BM954" s="157" t="s">
        <v>8852</v>
      </c>
      <c r="BN954" s="166" t="s">
        <v>10348</v>
      </c>
      <c r="BO954" s="157" t="s">
        <v>10323</v>
      </c>
      <c r="BP954" s="157" t="s">
        <v>8716</v>
      </c>
      <c r="BQ954" s="157" t="s">
        <v>8659</v>
      </c>
      <c r="BV954" s="160">
        <v>1</v>
      </c>
    </row>
    <row r="955" spans="53:74" x14ac:dyDescent="0.25">
      <c r="BA955" s="163" t="s">
        <v>214</v>
      </c>
      <c r="BB955" s="163" t="s">
        <v>1701</v>
      </c>
      <c r="BC955" s="163" t="s">
        <v>10292</v>
      </c>
      <c r="BD955" s="163" t="s">
        <v>301</v>
      </c>
      <c r="BE955" s="163" t="s">
        <v>266</v>
      </c>
      <c r="BF955" s="163">
        <v>5</v>
      </c>
      <c r="BG955" s="173">
        <v>0</v>
      </c>
      <c r="BH955" s="174">
        <v>4</v>
      </c>
      <c r="BI955" s="164"/>
      <c r="BJ955" s="174" t="s">
        <v>10292</v>
      </c>
      <c r="BK955" s="164"/>
      <c r="BL955" s="174" t="s">
        <v>10293</v>
      </c>
      <c r="BM955" s="157" t="s">
        <v>10292</v>
      </c>
      <c r="BN955" s="166" t="s">
        <v>10294</v>
      </c>
      <c r="BO955" s="157" t="s">
        <v>8663</v>
      </c>
      <c r="BP955" s="157" t="s">
        <v>8659</v>
      </c>
      <c r="BQ955" s="157" t="s">
        <v>9023</v>
      </c>
      <c r="BV955" s="160">
        <v>1</v>
      </c>
    </row>
    <row r="956" spans="53:74" x14ac:dyDescent="0.25">
      <c r="BA956" s="163" t="s">
        <v>215</v>
      </c>
      <c r="BB956" s="163" t="s">
        <v>1702</v>
      </c>
      <c r="BC956" s="163" t="s">
        <v>10349</v>
      </c>
      <c r="BD956" s="163" t="s">
        <v>265</v>
      </c>
      <c r="BE956" s="163" t="s">
        <v>266</v>
      </c>
      <c r="BF956" s="163">
        <v>1</v>
      </c>
      <c r="BG956" s="173">
        <v>4</v>
      </c>
      <c r="BH956" s="174">
        <v>0</v>
      </c>
      <c r="BI956" s="164" t="s">
        <v>10349</v>
      </c>
      <c r="BJ956" s="174"/>
      <c r="BK956" s="164" t="s">
        <v>10350</v>
      </c>
      <c r="BL956" s="174"/>
      <c r="BM956" s="157" t="s">
        <v>10349</v>
      </c>
      <c r="BN956" s="166" t="s">
        <v>10351</v>
      </c>
      <c r="BO956" s="157" t="s">
        <v>10352</v>
      </c>
      <c r="BP956" s="157" t="s">
        <v>10353</v>
      </c>
      <c r="BQ956" s="157" t="s">
        <v>10354</v>
      </c>
      <c r="BV956" s="160">
        <v>1</v>
      </c>
    </row>
    <row r="957" spans="53:74" x14ac:dyDescent="0.25">
      <c r="BA957" s="163" t="s">
        <v>215</v>
      </c>
      <c r="BB957" s="163" t="s">
        <v>1706</v>
      </c>
      <c r="BC957" s="163" t="s">
        <v>10355</v>
      </c>
      <c r="BD957" s="163" t="s">
        <v>265</v>
      </c>
      <c r="BE957" s="163" t="s">
        <v>266</v>
      </c>
      <c r="BF957" s="163">
        <v>2</v>
      </c>
      <c r="BG957" s="173">
        <v>4</v>
      </c>
      <c r="BH957" s="174">
        <v>0</v>
      </c>
      <c r="BI957" s="164" t="s">
        <v>10355</v>
      </c>
      <c r="BJ957" s="174"/>
      <c r="BK957" s="164" t="s">
        <v>10356</v>
      </c>
      <c r="BL957" s="174"/>
      <c r="BM957" s="157" t="s">
        <v>10355</v>
      </c>
      <c r="BN957" s="166" t="s">
        <v>10357</v>
      </c>
      <c r="BO957" s="157" t="s">
        <v>10358</v>
      </c>
      <c r="BP957" s="157" t="s">
        <v>10353</v>
      </c>
      <c r="BQ957" s="157" t="s">
        <v>10359</v>
      </c>
      <c r="BV957" s="160">
        <v>1</v>
      </c>
    </row>
    <row r="958" spans="53:74" x14ac:dyDescent="0.25">
      <c r="BA958" s="163" t="s">
        <v>215</v>
      </c>
      <c r="BB958" s="163" t="s">
        <v>1713</v>
      </c>
      <c r="BC958" s="163" t="s">
        <v>10360</v>
      </c>
      <c r="BD958" s="163" t="s">
        <v>265</v>
      </c>
      <c r="BE958" s="163" t="s">
        <v>266</v>
      </c>
      <c r="BF958" s="163">
        <v>3</v>
      </c>
      <c r="BG958" s="173">
        <v>4</v>
      </c>
      <c r="BH958" s="174">
        <v>0</v>
      </c>
      <c r="BI958" s="164" t="s">
        <v>10360</v>
      </c>
      <c r="BJ958" s="174"/>
      <c r="BK958" s="164" t="s">
        <v>10361</v>
      </c>
      <c r="BL958" s="174"/>
      <c r="BM958" s="157" t="s">
        <v>10360</v>
      </c>
      <c r="BN958" s="166" t="s">
        <v>8625</v>
      </c>
      <c r="BO958" s="157" t="s">
        <v>9161</v>
      </c>
      <c r="BP958" s="157" t="s">
        <v>10362</v>
      </c>
      <c r="BQ958" s="157" t="s">
        <v>8628</v>
      </c>
      <c r="BV958" s="160">
        <v>1</v>
      </c>
    </row>
    <row r="959" spans="53:74" x14ac:dyDescent="0.25">
      <c r="BA959" s="163" t="s">
        <v>215</v>
      </c>
      <c r="BB959" s="163" t="s">
        <v>1717</v>
      </c>
      <c r="BC959" s="163" t="s">
        <v>8629</v>
      </c>
      <c r="BD959" s="163" t="s">
        <v>265</v>
      </c>
      <c r="BE959" s="163" t="s">
        <v>266</v>
      </c>
      <c r="BF959" s="163">
        <v>4</v>
      </c>
      <c r="BG959" s="173">
        <v>4</v>
      </c>
      <c r="BH959" s="174">
        <v>0</v>
      </c>
      <c r="BI959" s="164" t="s">
        <v>8629</v>
      </c>
      <c r="BJ959" s="174"/>
      <c r="BK959" s="164" t="s">
        <v>8630</v>
      </c>
      <c r="BL959" s="174"/>
      <c r="BM959" s="157" t="s">
        <v>8629</v>
      </c>
      <c r="BN959" s="166" t="s">
        <v>8631</v>
      </c>
      <c r="BO959" s="157" t="s">
        <v>8632</v>
      </c>
      <c r="BP959" s="157" t="s">
        <v>8633</v>
      </c>
      <c r="BQ959" s="157" t="s">
        <v>8634</v>
      </c>
      <c r="BV959" s="160">
        <v>1</v>
      </c>
    </row>
    <row r="960" spans="53:74" x14ac:dyDescent="0.25">
      <c r="BA960" s="163" t="s">
        <v>215</v>
      </c>
      <c r="BB960" s="163" t="s">
        <v>1721</v>
      </c>
      <c r="BC960" s="163" t="s">
        <v>8638</v>
      </c>
      <c r="BD960" s="163" t="s">
        <v>265</v>
      </c>
      <c r="BE960" s="163" t="s">
        <v>266</v>
      </c>
      <c r="BF960" s="163">
        <v>5</v>
      </c>
      <c r="BG960" s="173">
        <v>4</v>
      </c>
      <c r="BH960" s="174">
        <v>0</v>
      </c>
      <c r="BI960" s="164" t="s">
        <v>8638</v>
      </c>
      <c r="BJ960" s="174"/>
      <c r="BK960" s="164" t="s">
        <v>8875</v>
      </c>
      <c r="BL960" s="174"/>
      <c r="BM960" s="157" t="s">
        <v>8638</v>
      </c>
      <c r="BN960" s="166" t="s">
        <v>8876</v>
      </c>
      <c r="BO960" s="157" t="s">
        <v>2069</v>
      </c>
      <c r="BP960" s="157" t="s">
        <v>8877</v>
      </c>
      <c r="BQ960" s="157" t="s">
        <v>8878</v>
      </c>
      <c r="BV960" s="160">
        <v>1</v>
      </c>
    </row>
    <row r="961" spans="53:74" x14ac:dyDescent="0.25">
      <c r="BA961" s="163" t="s">
        <v>215</v>
      </c>
      <c r="BB961" s="163" t="s">
        <v>1726</v>
      </c>
      <c r="BC961" s="163" t="s">
        <v>10363</v>
      </c>
      <c r="BD961" s="163" t="s">
        <v>301</v>
      </c>
      <c r="BE961" s="163" t="s">
        <v>266</v>
      </c>
      <c r="BF961" s="163">
        <v>1</v>
      </c>
      <c r="BG961" s="173">
        <v>0</v>
      </c>
      <c r="BH961" s="174">
        <v>4</v>
      </c>
      <c r="BI961" s="164"/>
      <c r="BJ961" s="174" t="s">
        <v>10363</v>
      </c>
      <c r="BK961" s="164"/>
      <c r="BL961" s="174" t="s">
        <v>10364</v>
      </c>
      <c r="BM961" s="157" t="s">
        <v>10363</v>
      </c>
      <c r="BN961" s="166" t="s">
        <v>10351</v>
      </c>
      <c r="BO961" s="157" t="s">
        <v>1989</v>
      </c>
      <c r="BP961" s="157" t="s">
        <v>10365</v>
      </c>
      <c r="BQ961" s="157" t="s">
        <v>10366</v>
      </c>
      <c r="BV961" s="160">
        <v>1</v>
      </c>
    </row>
    <row r="962" spans="53:74" x14ac:dyDescent="0.25">
      <c r="BA962" s="163" t="s">
        <v>215</v>
      </c>
      <c r="BB962" s="163" t="s">
        <v>1730</v>
      </c>
      <c r="BC962" s="163" t="s">
        <v>10367</v>
      </c>
      <c r="BD962" s="163" t="s">
        <v>301</v>
      </c>
      <c r="BE962" s="163" t="s">
        <v>266</v>
      </c>
      <c r="BF962" s="163">
        <v>2</v>
      </c>
      <c r="BG962" s="173">
        <v>0</v>
      </c>
      <c r="BH962" s="174">
        <v>4</v>
      </c>
      <c r="BI962" s="164"/>
      <c r="BJ962" s="174" t="s">
        <v>10367</v>
      </c>
      <c r="BK962" s="164"/>
      <c r="BL962" s="174" t="s">
        <v>10368</v>
      </c>
      <c r="BM962" s="157" t="s">
        <v>10367</v>
      </c>
      <c r="BN962" s="166" t="s">
        <v>10369</v>
      </c>
      <c r="BO962" s="157" t="s">
        <v>1989</v>
      </c>
      <c r="BP962" s="157" t="s">
        <v>10370</v>
      </c>
      <c r="BQ962" s="157" t="s">
        <v>10371</v>
      </c>
      <c r="BV962" s="160">
        <v>1</v>
      </c>
    </row>
    <row r="963" spans="53:74" x14ac:dyDescent="0.25">
      <c r="BA963" s="163" t="s">
        <v>215</v>
      </c>
      <c r="BB963" s="163" t="s">
        <v>1733</v>
      </c>
      <c r="BC963" s="163" t="s">
        <v>8649</v>
      </c>
      <c r="BD963" s="163" t="s">
        <v>301</v>
      </c>
      <c r="BE963" s="163" t="s">
        <v>266</v>
      </c>
      <c r="BF963" s="163">
        <v>3</v>
      </c>
      <c r="BG963" s="173">
        <v>0</v>
      </c>
      <c r="BH963" s="174">
        <v>4</v>
      </c>
      <c r="BI963" s="164"/>
      <c r="BJ963" s="174" t="s">
        <v>8649</v>
      </c>
      <c r="BK963" s="164"/>
      <c r="BL963" s="174" t="s">
        <v>8650</v>
      </c>
      <c r="BM963" s="157" t="s">
        <v>8649</v>
      </c>
      <c r="BN963" s="166" t="s">
        <v>8651</v>
      </c>
      <c r="BO963" s="157" t="s">
        <v>8652</v>
      </c>
      <c r="BP963" s="157" t="s">
        <v>8653</v>
      </c>
      <c r="BQ963" s="157" t="s">
        <v>8654</v>
      </c>
      <c r="BV963" s="160">
        <v>1</v>
      </c>
    </row>
    <row r="964" spans="53:74" x14ac:dyDescent="0.25">
      <c r="BA964" s="163" t="s">
        <v>215</v>
      </c>
      <c r="BB964" s="163" t="s">
        <v>1738</v>
      </c>
      <c r="BC964" s="163" t="s">
        <v>8655</v>
      </c>
      <c r="BD964" s="163" t="s">
        <v>301</v>
      </c>
      <c r="BE964" s="163" t="s">
        <v>266</v>
      </c>
      <c r="BF964" s="163">
        <v>4</v>
      </c>
      <c r="BG964" s="173">
        <v>0</v>
      </c>
      <c r="BH964" s="174">
        <v>4</v>
      </c>
      <c r="BI964" s="164"/>
      <c r="BJ964" s="174" t="s">
        <v>8655</v>
      </c>
      <c r="BK964" s="164"/>
      <c r="BL964" s="174" t="s">
        <v>8656</v>
      </c>
      <c r="BM964" s="157" t="s">
        <v>8655</v>
      </c>
      <c r="BN964" s="166" t="s">
        <v>8654</v>
      </c>
      <c r="BO964" s="157" t="s">
        <v>10372</v>
      </c>
      <c r="BP964" s="157" t="s">
        <v>10373</v>
      </c>
      <c r="BQ964" s="157" t="s">
        <v>10056</v>
      </c>
      <c r="BV964" s="160">
        <v>1</v>
      </c>
    </row>
    <row r="965" spans="53:74" x14ac:dyDescent="0.25">
      <c r="BA965" s="163" t="s">
        <v>215</v>
      </c>
      <c r="BB965" s="163" t="s">
        <v>1743</v>
      </c>
      <c r="BC965" s="163" t="s">
        <v>10374</v>
      </c>
      <c r="BD965" s="163" t="s">
        <v>301</v>
      </c>
      <c r="BE965" s="163" t="s">
        <v>266</v>
      </c>
      <c r="BF965" s="163">
        <v>5</v>
      </c>
      <c r="BG965" s="173">
        <v>0</v>
      </c>
      <c r="BH965" s="174">
        <v>4</v>
      </c>
      <c r="BI965" s="164"/>
      <c r="BJ965" s="174" t="s">
        <v>10374</v>
      </c>
      <c r="BK965" s="164"/>
      <c r="BL965" s="174" t="s">
        <v>10375</v>
      </c>
      <c r="BM965" s="157" t="s">
        <v>10374</v>
      </c>
      <c r="BN965" s="166" t="s">
        <v>10376</v>
      </c>
      <c r="BO965" s="157" t="s">
        <v>8663</v>
      </c>
      <c r="BP965" s="157" t="s">
        <v>8659</v>
      </c>
      <c r="BQ965" s="157" t="s">
        <v>9023</v>
      </c>
      <c r="BV965" s="160">
        <v>1</v>
      </c>
    </row>
    <row r="966" spans="53:74" x14ac:dyDescent="0.25">
      <c r="BA966" s="163" t="s">
        <v>217</v>
      </c>
      <c r="BB966" s="163" t="s">
        <v>1748</v>
      </c>
      <c r="BC966" s="163" t="s">
        <v>10377</v>
      </c>
      <c r="BD966" s="163" t="s">
        <v>265</v>
      </c>
      <c r="BE966" s="163" t="s">
        <v>266</v>
      </c>
      <c r="BF966" s="163">
        <v>1</v>
      </c>
      <c r="BG966" s="173">
        <v>4</v>
      </c>
      <c r="BH966" s="174">
        <v>0</v>
      </c>
      <c r="BI966" s="164" t="s">
        <v>10377</v>
      </c>
      <c r="BJ966" s="174"/>
      <c r="BK966" s="164" t="s">
        <v>10378</v>
      </c>
      <c r="BL966" s="174"/>
      <c r="BM966" s="157" t="s">
        <v>10377</v>
      </c>
      <c r="BN966" s="166" t="s">
        <v>10379</v>
      </c>
      <c r="BO966" s="157" t="s">
        <v>10142</v>
      </c>
      <c r="BP966" s="157" t="s">
        <v>10380</v>
      </c>
      <c r="BQ966" s="157" t="s">
        <v>10381</v>
      </c>
      <c r="BV966" s="160">
        <v>1</v>
      </c>
    </row>
    <row r="967" spans="53:74" x14ac:dyDescent="0.25">
      <c r="BA967" s="163" t="s">
        <v>217</v>
      </c>
      <c r="BB967" s="163" t="s">
        <v>1749</v>
      </c>
      <c r="BC967" s="163" t="s">
        <v>10382</v>
      </c>
      <c r="BD967" s="163" t="s">
        <v>265</v>
      </c>
      <c r="BE967" s="163" t="s">
        <v>266</v>
      </c>
      <c r="BF967" s="163">
        <v>2</v>
      </c>
      <c r="BG967" s="173">
        <v>4</v>
      </c>
      <c r="BH967" s="174">
        <v>0</v>
      </c>
      <c r="BI967" s="164" t="s">
        <v>10382</v>
      </c>
      <c r="BJ967" s="174"/>
      <c r="BK967" s="164" t="s">
        <v>10383</v>
      </c>
      <c r="BL967" s="174"/>
      <c r="BM967" s="157" t="s">
        <v>10382</v>
      </c>
      <c r="BN967" s="166" t="s">
        <v>10384</v>
      </c>
      <c r="BO967" s="157" t="s">
        <v>8675</v>
      </c>
      <c r="BP967" s="157" t="s">
        <v>8682</v>
      </c>
      <c r="BQ967" s="157" t="s">
        <v>10385</v>
      </c>
      <c r="BV967" s="160">
        <v>1</v>
      </c>
    </row>
    <row r="968" spans="53:74" x14ac:dyDescent="0.25">
      <c r="BA968" s="163" t="s">
        <v>217</v>
      </c>
      <c r="BB968" s="163" t="s">
        <v>1750</v>
      </c>
      <c r="BC968" s="163" t="s">
        <v>8678</v>
      </c>
      <c r="BD968" s="163" t="s">
        <v>265</v>
      </c>
      <c r="BE968" s="163" t="s">
        <v>266</v>
      </c>
      <c r="BF968" s="163">
        <v>3</v>
      </c>
      <c r="BG968" s="173">
        <v>4</v>
      </c>
      <c r="BH968" s="174">
        <v>0</v>
      </c>
      <c r="BI968" s="164" t="s">
        <v>8678</v>
      </c>
      <c r="BJ968" s="174"/>
      <c r="BK968" s="164" t="s">
        <v>8679</v>
      </c>
      <c r="BL968" s="174"/>
      <c r="BM968" s="157" t="s">
        <v>8678</v>
      </c>
      <c r="BN968" s="166" t="s">
        <v>8680</v>
      </c>
      <c r="BO968" s="157" t="s">
        <v>8681</v>
      </c>
      <c r="BP968" s="157" t="s">
        <v>8682</v>
      </c>
      <c r="BQ968" s="157" t="s">
        <v>9646</v>
      </c>
      <c r="BV968" s="160">
        <v>1</v>
      </c>
    </row>
    <row r="969" spans="53:74" x14ac:dyDescent="0.25">
      <c r="BA969" s="163" t="s">
        <v>217</v>
      </c>
      <c r="BB969" s="163" t="s">
        <v>1751</v>
      </c>
      <c r="BC969" s="163" t="s">
        <v>8695</v>
      </c>
      <c r="BD969" s="163" t="s">
        <v>265</v>
      </c>
      <c r="BE969" s="163" t="s">
        <v>266</v>
      </c>
      <c r="BF969" s="163">
        <v>4</v>
      </c>
      <c r="BG969" s="173">
        <v>4</v>
      </c>
      <c r="BH969" s="174">
        <v>0</v>
      </c>
      <c r="BI969" s="164" t="s">
        <v>8695</v>
      </c>
      <c r="BJ969" s="174"/>
      <c r="BK969" s="164" t="s">
        <v>9159</v>
      </c>
      <c r="BL969" s="174"/>
      <c r="BM969" s="157" t="s">
        <v>8695</v>
      </c>
      <c r="BN969" s="166" t="s">
        <v>9160</v>
      </c>
      <c r="BO969" s="157" t="s">
        <v>9161</v>
      </c>
      <c r="BP969" s="157" t="s">
        <v>9162</v>
      </c>
      <c r="BQ969" s="157" t="s">
        <v>9163</v>
      </c>
      <c r="BV969" s="160">
        <v>1</v>
      </c>
    </row>
    <row r="970" spans="53:74" x14ac:dyDescent="0.25">
      <c r="BA970" s="163" t="s">
        <v>217</v>
      </c>
      <c r="BB970" s="163" t="s">
        <v>1752</v>
      </c>
      <c r="BC970" s="163" t="s">
        <v>8690</v>
      </c>
      <c r="BD970" s="163" t="s">
        <v>265</v>
      </c>
      <c r="BE970" s="163" t="s">
        <v>266</v>
      </c>
      <c r="BF970" s="163">
        <v>5</v>
      </c>
      <c r="BG970" s="173">
        <v>4</v>
      </c>
      <c r="BH970" s="174">
        <v>0</v>
      </c>
      <c r="BI970" s="164" t="s">
        <v>8690</v>
      </c>
      <c r="BJ970" s="174"/>
      <c r="BK970" s="164" t="s">
        <v>8691</v>
      </c>
      <c r="BL970" s="174"/>
      <c r="BM970" s="157" t="s">
        <v>8690</v>
      </c>
      <c r="BN970" s="166" t="s">
        <v>8692</v>
      </c>
      <c r="BO970" s="157" t="s">
        <v>8693</v>
      </c>
      <c r="BP970" s="157" t="s">
        <v>8694</v>
      </c>
      <c r="BQ970" s="157" t="s">
        <v>8695</v>
      </c>
      <c r="BV970" s="160">
        <v>1</v>
      </c>
    </row>
    <row r="971" spans="53:74" x14ac:dyDescent="0.25">
      <c r="BA971" s="163" t="s">
        <v>217</v>
      </c>
      <c r="BB971" s="163" t="s">
        <v>1753</v>
      </c>
      <c r="BC971" s="163" t="s">
        <v>10386</v>
      </c>
      <c r="BD971" s="163" t="s">
        <v>301</v>
      </c>
      <c r="BE971" s="163" t="s">
        <v>266</v>
      </c>
      <c r="BF971" s="163">
        <v>1</v>
      </c>
      <c r="BG971" s="173">
        <v>0</v>
      </c>
      <c r="BH971" s="174">
        <v>4</v>
      </c>
      <c r="BI971" s="164"/>
      <c r="BJ971" s="174" t="s">
        <v>10386</v>
      </c>
      <c r="BK971" s="164"/>
      <c r="BL971" s="174" t="s">
        <v>10387</v>
      </c>
      <c r="BM971" s="157" t="s">
        <v>10386</v>
      </c>
      <c r="BN971" s="166" t="s">
        <v>10388</v>
      </c>
      <c r="BO971" s="157" t="s">
        <v>9046</v>
      </c>
      <c r="BP971" s="157" t="s">
        <v>10389</v>
      </c>
      <c r="BQ971" s="157" t="s">
        <v>10390</v>
      </c>
      <c r="BV971" s="160">
        <v>1</v>
      </c>
    </row>
    <row r="972" spans="53:74" x14ac:dyDescent="0.25">
      <c r="BA972" s="163" t="s">
        <v>217</v>
      </c>
      <c r="BB972" s="163" t="s">
        <v>1754</v>
      </c>
      <c r="BC972" s="163" t="s">
        <v>8920</v>
      </c>
      <c r="BD972" s="163" t="s">
        <v>301</v>
      </c>
      <c r="BE972" s="163" t="s">
        <v>266</v>
      </c>
      <c r="BF972" s="163">
        <v>2</v>
      </c>
      <c r="BG972" s="173">
        <v>0</v>
      </c>
      <c r="BH972" s="174">
        <v>4</v>
      </c>
      <c r="BI972" s="164"/>
      <c r="BJ972" s="174" t="s">
        <v>8920</v>
      </c>
      <c r="BK972" s="164"/>
      <c r="BL972" s="174" t="s">
        <v>8921</v>
      </c>
      <c r="BM972" s="157" t="s">
        <v>8920</v>
      </c>
      <c r="BN972" s="166" t="s">
        <v>8703</v>
      </c>
      <c r="BO972" s="157" t="s">
        <v>8704</v>
      </c>
      <c r="BP972" s="157" t="s">
        <v>10391</v>
      </c>
      <c r="BQ972" s="157" t="s">
        <v>10392</v>
      </c>
      <c r="BV972" s="160">
        <v>1</v>
      </c>
    </row>
    <row r="973" spans="53:74" x14ac:dyDescent="0.25">
      <c r="BA973" s="163" t="s">
        <v>217</v>
      </c>
      <c r="BB973" s="163" t="s">
        <v>1755</v>
      </c>
      <c r="BC973" s="163" t="s">
        <v>8707</v>
      </c>
      <c r="BD973" s="163" t="s">
        <v>301</v>
      </c>
      <c r="BE973" s="163" t="s">
        <v>266</v>
      </c>
      <c r="BF973" s="163">
        <v>3</v>
      </c>
      <c r="BG973" s="173">
        <v>0</v>
      </c>
      <c r="BH973" s="174">
        <v>4</v>
      </c>
      <c r="BI973" s="164"/>
      <c r="BJ973" s="174" t="s">
        <v>8707</v>
      </c>
      <c r="BK973" s="164"/>
      <c r="BL973" s="174" t="s">
        <v>8708</v>
      </c>
      <c r="BM973" s="157" t="s">
        <v>8707</v>
      </c>
      <c r="BN973" s="166" t="s">
        <v>8709</v>
      </c>
      <c r="BO973" s="157" t="s">
        <v>8710</v>
      </c>
      <c r="BP973" s="157" t="s">
        <v>8711</v>
      </c>
      <c r="BQ973" s="157" t="s">
        <v>8712</v>
      </c>
      <c r="BV973" s="160">
        <v>1</v>
      </c>
    </row>
    <row r="974" spans="53:74" x14ac:dyDescent="0.25">
      <c r="BA974" s="163" t="s">
        <v>217</v>
      </c>
      <c r="BB974" s="163" t="s">
        <v>1756</v>
      </c>
      <c r="BC974" s="163" t="s">
        <v>10393</v>
      </c>
      <c r="BD974" s="163" t="s">
        <v>301</v>
      </c>
      <c r="BE974" s="163" t="s">
        <v>266</v>
      </c>
      <c r="BF974" s="163">
        <v>4</v>
      </c>
      <c r="BG974" s="173">
        <v>0</v>
      </c>
      <c r="BH974" s="174">
        <v>4</v>
      </c>
      <c r="BI974" s="164"/>
      <c r="BJ974" s="174" t="s">
        <v>10393</v>
      </c>
      <c r="BK974" s="164"/>
      <c r="BL974" s="174" t="s">
        <v>10394</v>
      </c>
      <c r="BM974" s="157" t="s">
        <v>10393</v>
      </c>
      <c r="BN974" s="166" t="s">
        <v>9456</v>
      </c>
      <c r="BO974" s="157" t="s">
        <v>8716</v>
      </c>
      <c r="BP974" s="157" t="s">
        <v>10395</v>
      </c>
      <c r="BQ974" s="157" t="s">
        <v>10396</v>
      </c>
      <c r="BV974" s="160">
        <v>1</v>
      </c>
    </row>
    <row r="975" spans="53:74" x14ac:dyDescent="0.25">
      <c r="BA975" s="163" t="s">
        <v>217</v>
      </c>
      <c r="BB975" s="163" t="s">
        <v>1757</v>
      </c>
      <c r="BC975" s="163" t="s">
        <v>10374</v>
      </c>
      <c r="BD975" s="163" t="s">
        <v>301</v>
      </c>
      <c r="BE975" s="163" t="s">
        <v>266</v>
      </c>
      <c r="BF975" s="163">
        <v>5</v>
      </c>
      <c r="BG975" s="173">
        <v>0</v>
      </c>
      <c r="BH975" s="174">
        <v>4</v>
      </c>
      <c r="BI975" s="164"/>
      <c r="BJ975" s="174" t="s">
        <v>10374</v>
      </c>
      <c r="BK975" s="164"/>
      <c r="BL975" s="174" t="s">
        <v>10375</v>
      </c>
      <c r="BM975" s="157" t="s">
        <v>10374</v>
      </c>
      <c r="BN975" s="166" t="s">
        <v>10376</v>
      </c>
      <c r="BO975" s="157" t="s">
        <v>8663</v>
      </c>
      <c r="BP975" s="157" t="s">
        <v>8659</v>
      </c>
      <c r="BQ975" s="157" t="s">
        <v>9023</v>
      </c>
      <c r="BV975" s="160">
        <v>1</v>
      </c>
    </row>
    <row r="976" spans="53:74" x14ac:dyDescent="0.25">
      <c r="BA976" s="163" t="s">
        <v>218</v>
      </c>
      <c r="BB976" s="163" t="s">
        <v>1758</v>
      </c>
      <c r="BC976" s="163" t="s">
        <v>10397</v>
      </c>
      <c r="BD976" s="163" t="s">
        <v>265</v>
      </c>
      <c r="BE976" s="163" t="s">
        <v>266</v>
      </c>
      <c r="BF976" s="163">
        <v>1</v>
      </c>
      <c r="BG976" s="173">
        <v>4</v>
      </c>
      <c r="BH976" s="174">
        <v>0</v>
      </c>
      <c r="BI976" s="164" t="s">
        <v>10397</v>
      </c>
      <c r="BJ976" s="174"/>
      <c r="BK976" s="164" t="s">
        <v>10398</v>
      </c>
      <c r="BL976" s="174"/>
      <c r="BM976" s="157" t="s">
        <v>10397</v>
      </c>
      <c r="BN976" s="166" t="s">
        <v>10399</v>
      </c>
      <c r="BO976" s="157" t="s">
        <v>10400</v>
      </c>
      <c r="BP976" s="157" t="s">
        <v>10401</v>
      </c>
      <c r="BQ976" s="157" t="s">
        <v>10402</v>
      </c>
      <c r="BV976" s="160">
        <v>1</v>
      </c>
    </row>
    <row r="977" spans="53:74" x14ac:dyDescent="0.25">
      <c r="BA977" s="163" t="s">
        <v>218</v>
      </c>
      <c r="BB977" s="163" t="s">
        <v>1759</v>
      </c>
      <c r="BC977" s="163" t="s">
        <v>10403</v>
      </c>
      <c r="BD977" s="163" t="s">
        <v>265</v>
      </c>
      <c r="BE977" s="163" t="s">
        <v>266</v>
      </c>
      <c r="BF977" s="163">
        <v>2</v>
      </c>
      <c r="BG977" s="173">
        <v>4</v>
      </c>
      <c r="BH977" s="174">
        <v>0</v>
      </c>
      <c r="BI977" s="164" t="s">
        <v>10403</v>
      </c>
      <c r="BJ977" s="174"/>
      <c r="BK977" s="164" t="s">
        <v>10404</v>
      </c>
      <c r="BL977" s="174"/>
      <c r="BM977" s="157" t="s">
        <v>10403</v>
      </c>
      <c r="BN977" s="166" t="s">
        <v>10405</v>
      </c>
      <c r="BO977" s="157" t="s">
        <v>9204</v>
      </c>
      <c r="BP977" s="157" t="s">
        <v>10406</v>
      </c>
      <c r="BQ977" s="157" t="s">
        <v>10407</v>
      </c>
      <c r="BV977" s="160">
        <v>1</v>
      </c>
    </row>
    <row r="978" spans="53:74" x14ac:dyDescent="0.25">
      <c r="BA978" s="163" t="s">
        <v>218</v>
      </c>
      <c r="BB978" s="163" t="s">
        <v>1760</v>
      </c>
      <c r="BC978" s="163" t="s">
        <v>9560</v>
      </c>
      <c r="BD978" s="163" t="s">
        <v>265</v>
      </c>
      <c r="BE978" s="163" t="s">
        <v>266</v>
      </c>
      <c r="BF978" s="163">
        <v>3</v>
      </c>
      <c r="BG978" s="173">
        <v>4</v>
      </c>
      <c r="BH978" s="174">
        <v>0</v>
      </c>
      <c r="BI978" s="164" t="s">
        <v>9560</v>
      </c>
      <c r="BJ978" s="174"/>
      <c r="BK978" s="164" t="s">
        <v>9561</v>
      </c>
      <c r="BL978" s="174"/>
      <c r="BM978" s="157" t="s">
        <v>9560</v>
      </c>
      <c r="BN978" s="166" t="s">
        <v>9562</v>
      </c>
      <c r="BO978" s="157" t="s">
        <v>9204</v>
      </c>
      <c r="BP978" s="157" t="s">
        <v>9067</v>
      </c>
      <c r="BQ978" s="157" t="s">
        <v>9071</v>
      </c>
      <c r="BV978" s="160">
        <v>1</v>
      </c>
    </row>
    <row r="979" spans="53:74" x14ac:dyDescent="0.25">
      <c r="BA979" s="163" t="s">
        <v>218</v>
      </c>
      <c r="BB979" s="163" t="s">
        <v>1761</v>
      </c>
      <c r="BC979" s="163" t="s">
        <v>8735</v>
      </c>
      <c r="BD979" s="163" t="s">
        <v>265</v>
      </c>
      <c r="BE979" s="163" t="s">
        <v>266</v>
      </c>
      <c r="BF979" s="163">
        <v>4</v>
      </c>
      <c r="BG979" s="173">
        <v>4</v>
      </c>
      <c r="BH979" s="174">
        <v>0</v>
      </c>
      <c r="BI979" s="164" t="s">
        <v>8735</v>
      </c>
      <c r="BJ979" s="174"/>
      <c r="BK979" s="164" t="s">
        <v>8736</v>
      </c>
      <c r="BL979" s="174"/>
      <c r="BM979" s="157" t="s">
        <v>8735</v>
      </c>
      <c r="BN979" s="166" t="s">
        <v>9068</v>
      </c>
      <c r="BO979" s="157" t="s">
        <v>9563</v>
      </c>
      <c r="BP979" s="157" t="s">
        <v>9564</v>
      </c>
      <c r="BQ979" s="157" t="s">
        <v>9071</v>
      </c>
      <c r="BV979" s="160">
        <v>1</v>
      </c>
    </row>
    <row r="980" spans="53:74" x14ac:dyDescent="0.25">
      <c r="BA980" s="163" t="s">
        <v>218</v>
      </c>
      <c r="BB980" s="163" t="s">
        <v>1762</v>
      </c>
      <c r="BC980" s="163" t="s">
        <v>8740</v>
      </c>
      <c r="BD980" s="163" t="s">
        <v>265</v>
      </c>
      <c r="BE980" s="163" t="s">
        <v>266</v>
      </c>
      <c r="BF980" s="163">
        <v>5</v>
      </c>
      <c r="BG980" s="173">
        <v>4</v>
      </c>
      <c r="BH980" s="174">
        <v>0</v>
      </c>
      <c r="BI980" s="164" t="s">
        <v>8740</v>
      </c>
      <c r="BJ980" s="174"/>
      <c r="BK980" s="164" t="s">
        <v>8741</v>
      </c>
      <c r="BL980" s="174"/>
      <c r="BM980" s="157" t="s">
        <v>8740</v>
      </c>
      <c r="BN980" s="166" t="s">
        <v>8742</v>
      </c>
      <c r="BO980" s="157" t="s">
        <v>9072</v>
      </c>
      <c r="BP980" s="157" t="s">
        <v>8735</v>
      </c>
      <c r="BQ980" s="157" t="s">
        <v>9073</v>
      </c>
      <c r="BV980" s="160">
        <v>1</v>
      </c>
    </row>
    <row r="981" spans="53:74" x14ac:dyDescent="0.25">
      <c r="BA981" s="163" t="s">
        <v>218</v>
      </c>
      <c r="BB981" s="163" t="s">
        <v>1763</v>
      </c>
      <c r="BC981" s="163" t="s">
        <v>8745</v>
      </c>
      <c r="BD981" s="163" t="s">
        <v>301</v>
      </c>
      <c r="BE981" s="163" t="s">
        <v>266</v>
      </c>
      <c r="BF981" s="163">
        <v>1</v>
      </c>
      <c r="BG981" s="173">
        <v>0</v>
      </c>
      <c r="BH981" s="174">
        <v>4</v>
      </c>
      <c r="BI981" s="164"/>
      <c r="BJ981" s="174" t="s">
        <v>8745</v>
      </c>
      <c r="BK981" s="164"/>
      <c r="BL981" s="174" t="s">
        <v>8746</v>
      </c>
      <c r="BM981" s="157" t="s">
        <v>8745</v>
      </c>
      <c r="BN981" s="166" t="s">
        <v>8747</v>
      </c>
      <c r="BO981" s="157" t="s">
        <v>8748</v>
      </c>
      <c r="BP981" s="157" t="s">
        <v>8749</v>
      </c>
      <c r="BQ981" s="157" t="s">
        <v>8750</v>
      </c>
      <c r="BV981" s="160">
        <v>1</v>
      </c>
    </row>
    <row r="982" spans="53:74" x14ac:dyDescent="0.25">
      <c r="BA982" s="163" t="s">
        <v>218</v>
      </c>
      <c r="BB982" s="163" t="s">
        <v>1764</v>
      </c>
      <c r="BC982" s="163" t="s">
        <v>8745</v>
      </c>
      <c r="BD982" s="163" t="s">
        <v>301</v>
      </c>
      <c r="BE982" s="163" t="s">
        <v>266</v>
      </c>
      <c r="BF982" s="163">
        <v>2</v>
      </c>
      <c r="BG982" s="173">
        <v>0</v>
      </c>
      <c r="BH982" s="174">
        <v>4</v>
      </c>
      <c r="BI982" s="164"/>
      <c r="BJ982" s="174" t="s">
        <v>8745</v>
      </c>
      <c r="BK982" s="164"/>
      <c r="BL982" s="174" t="s">
        <v>8746</v>
      </c>
      <c r="BM982" s="157" t="s">
        <v>8745</v>
      </c>
      <c r="BN982" s="166" t="s">
        <v>8751</v>
      </c>
      <c r="BO982" s="157" t="s">
        <v>8752</v>
      </c>
      <c r="BP982" s="157" t="s">
        <v>8753</v>
      </c>
      <c r="BQ982" s="157" t="s">
        <v>8750</v>
      </c>
      <c r="BV982" s="160">
        <v>1</v>
      </c>
    </row>
    <row r="983" spans="53:74" x14ac:dyDescent="0.25">
      <c r="BA983" s="163" t="s">
        <v>218</v>
      </c>
      <c r="BB983" s="163" t="s">
        <v>1765</v>
      </c>
      <c r="BC983" s="163" t="s">
        <v>8754</v>
      </c>
      <c r="BD983" s="163" t="s">
        <v>301</v>
      </c>
      <c r="BE983" s="163" t="s">
        <v>266</v>
      </c>
      <c r="BF983" s="163">
        <v>3</v>
      </c>
      <c r="BG983" s="173">
        <v>0</v>
      </c>
      <c r="BH983" s="174">
        <v>4</v>
      </c>
      <c r="BI983" s="164"/>
      <c r="BJ983" s="174" t="s">
        <v>8754</v>
      </c>
      <c r="BK983" s="164"/>
      <c r="BL983" s="174" t="s">
        <v>8755</v>
      </c>
      <c r="BM983" s="157" t="s">
        <v>8754</v>
      </c>
      <c r="BN983" s="166" t="s">
        <v>8756</v>
      </c>
      <c r="BO983" s="157" t="s">
        <v>8757</v>
      </c>
      <c r="BP983" s="157" t="s">
        <v>8758</v>
      </c>
      <c r="BQ983" s="157" t="s">
        <v>8759</v>
      </c>
      <c r="BV983" s="160">
        <v>1</v>
      </c>
    </row>
    <row r="984" spans="53:74" x14ac:dyDescent="0.25">
      <c r="BA984" s="163" t="s">
        <v>218</v>
      </c>
      <c r="BB984" s="163" t="s">
        <v>1766</v>
      </c>
      <c r="BC984" s="163" t="s">
        <v>9076</v>
      </c>
      <c r="BD984" s="163" t="s">
        <v>301</v>
      </c>
      <c r="BE984" s="163" t="s">
        <v>266</v>
      </c>
      <c r="BF984" s="163">
        <v>4</v>
      </c>
      <c r="BG984" s="173">
        <v>0</v>
      </c>
      <c r="BH984" s="174">
        <v>4</v>
      </c>
      <c r="BI984" s="164"/>
      <c r="BJ984" s="174" t="s">
        <v>9076</v>
      </c>
      <c r="BK984" s="164"/>
      <c r="BL984" s="174" t="s">
        <v>9187</v>
      </c>
      <c r="BM984" s="157" t="s">
        <v>9076</v>
      </c>
      <c r="BN984" s="166" t="s">
        <v>10408</v>
      </c>
      <c r="BO984" s="157" t="s">
        <v>10373</v>
      </c>
      <c r="BP984" s="157" t="s">
        <v>8759</v>
      </c>
      <c r="BQ984" s="157" t="s">
        <v>8659</v>
      </c>
      <c r="BV984" s="160">
        <v>1</v>
      </c>
    </row>
    <row r="985" spans="53:74" x14ac:dyDescent="0.25">
      <c r="BA985" s="163" t="s">
        <v>218</v>
      </c>
      <c r="BB985" s="163" t="s">
        <v>1767</v>
      </c>
      <c r="BC985" s="163" t="s">
        <v>10374</v>
      </c>
      <c r="BD985" s="163" t="s">
        <v>301</v>
      </c>
      <c r="BE985" s="163" t="s">
        <v>266</v>
      </c>
      <c r="BF985" s="163">
        <v>5</v>
      </c>
      <c r="BG985" s="173">
        <v>0</v>
      </c>
      <c r="BH985" s="174">
        <v>4</v>
      </c>
      <c r="BI985" s="164"/>
      <c r="BJ985" s="174" t="s">
        <v>10374</v>
      </c>
      <c r="BK985" s="164"/>
      <c r="BL985" s="174" t="s">
        <v>10375</v>
      </c>
      <c r="BM985" s="157" t="s">
        <v>10374</v>
      </c>
      <c r="BN985" s="166" t="s">
        <v>10376</v>
      </c>
      <c r="BO985" s="157" t="s">
        <v>8663</v>
      </c>
      <c r="BP985" s="157" t="s">
        <v>8659</v>
      </c>
      <c r="BQ985" s="157" t="s">
        <v>9023</v>
      </c>
      <c r="BV985" s="160">
        <v>1</v>
      </c>
    </row>
    <row r="986" spans="53:74" x14ac:dyDescent="0.25">
      <c r="BA986" s="163" t="s">
        <v>219</v>
      </c>
      <c r="BB986" s="163" t="s">
        <v>1768</v>
      </c>
      <c r="BC986" s="163" t="s">
        <v>8947</v>
      </c>
      <c r="BD986" s="163" t="s">
        <v>265</v>
      </c>
      <c r="BE986" s="163" t="s">
        <v>266</v>
      </c>
      <c r="BF986" s="163">
        <v>1</v>
      </c>
      <c r="BG986" s="173">
        <v>4</v>
      </c>
      <c r="BH986" s="174">
        <v>0</v>
      </c>
      <c r="BI986" s="164" t="s">
        <v>8947</v>
      </c>
      <c r="BJ986" s="174"/>
      <c r="BK986" s="164" t="s">
        <v>8948</v>
      </c>
      <c r="BL986" s="174"/>
      <c r="BM986" s="157" t="s">
        <v>8947</v>
      </c>
      <c r="BN986" s="166" t="s">
        <v>10409</v>
      </c>
      <c r="BO986" s="157" t="s">
        <v>8950</v>
      </c>
      <c r="BP986" s="157" t="s">
        <v>10410</v>
      </c>
      <c r="BQ986" s="157" t="s">
        <v>10411</v>
      </c>
      <c r="BV986" s="160">
        <v>1</v>
      </c>
    </row>
    <row r="987" spans="53:74" x14ac:dyDescent="0.25">
      <c r="BA987" s="163" t="s">
        <v>219</v>
      </c>
      <c r="BB987" s="163" t="s">
        <v>1769</v>
      </c>
      <c r="BC987" s="163" t="s">
        <v>10412</v>
      </c>
      <c r="BD987" s="163" t="s">
        <v>265</v>
      </c>
      <c r="BE987" s="163" t="s">
        <v>266</v>
      </c>
      <c r="BF987" s="163">
        <v>2</v>
      </c>
      <c r="BG987" s="173">
        <v>4</v>
      </c>
      <c r="BH987" s="174">
        <v>0</v>
      </c>
      <c r="BI987" s="164" t="s">
        <v>10412</v>
      </c>
      <c r="BJ987" s="174"/>
      <c r="BK987" s="164" t="s">
        <v>10413</v>
      </c>
      <c r="BL987" s="174"/>
      <c r="BM987" s="157" t="s">
        <v>10412</v>
      </c>
      <c r="BN987" s="166" t="s">
        <v>10414</v>
      </c>
      <c r="BO987" s="157" t="s">
        <v>10415</v>
      </c>
      <c r="BP987" s="157" t="s">
        <v>10416</v>
      </c>
      <c r="BQ987" s="157" t="s">
        <v>10417</v>
      </c>
      <c r="BV987" s="160">
        <v>1</v>
      </c>
    </row>
    <row r="988" spans="53:74" x14ac:dyDescent="0.25">
      <c r="BA988" s="163" t="s">
        <v>219</v>
      </c>
      <c r="BB988" s="163" t="s">
        <v>1770</v>
      </c>
      <c r="BC988" s="163" t="s">
        <v>10418</v>
      </c>
      <c r="BD988" s="163" t="s">
        <v>265</v>
      </c>
      <c r="BE988" s="163" t="s">
        <v>266</v>
      </c>
      <c r="BF988" s="163">
        <v>3</v>
      </c>
      <c r="BG988" s="173">
        <v>4</v>
      </c>
      <c r="BH988" s="174">
        <v>0</v>
      </c>
      <c r="BI988" s="164" t="s">
        <v>10418</v>
      </c>
      <c r="BJ988" s="174"/>
      <c r="BK988" s="164" t="s">
        <v>10419</v>
      </c>
      <c r="BL988" s="174"/>
      <c r="BM988" s="157" t="s">
        <v>10418</v>
      </c>
      <c r="BN988" s="166" t="s">
        <v>10420</v>
      </c>
      <c r="BO988" s="157" t="s">
        <v>8962</v>
      </c>
      <c r="BP988" s="157" t="s">
        <v>10421</v>
      </c>
      <c r="BQ988" s="157" t="s">
        <v>8779</v>
      </c>
      <c r="BV988" s="160">
        <v>1</v>
      </c>
    </row>
    <row r="989" spans="53:74" x14ac:dyDescent="0.25">
      <c r="BA989" s="163" t="s">
        <v>219</v>
      </c>
      <c r="BB989" s="163" t="s">
        <v>1771</v>
      </c>
      <c r="BC989" s="163" t="s">
        <v>8780</v>
      </c>
      <c r="BD989" s="163" t="s">
        <v>265</v>
      </c>
      <c r="BE989" s="163" t="s">
        <v>266</v>
      </c>
      <c r="BF989" s="163">
        <v>4</v>
      </c>
      <c r="BG989" s="173">
        <v>4</v>
      </c>
      <c r="BH989" s="174">
        <v>0</v>
      </c>
      <c r="BI989" s="164" t="s">
        <v>8780</v>
      </c>
      <c r="BJ989" s="174"/>
      <c r="BK989" s="164" t="s">
        <v>8781</v>
      </c>
      <c r="BL989" s="174"/>
      <c r="BM989" s="157" t="s">
        <v>8780</v>
      </c>
      <c r="BN989" s="166" t="s">
        <v>8782</v>
      </c>
      <c r="BO989" s="157" t="s">
        <v>8964</v>
      </c>
      <c r="BP989" s="157" t="s">
        <v>8778</v>
      </c>
      <c r="BQ989" s="157" t="s">
        <v>8965</v>
      </c>
      <c r="BV989" s="160">
        <v>1</v>
      </c>
    </row>
    <row r="990" spans="53:74" x14ac:dyDescent="0.25">
      <c r="BA990" s="163" t="s">
        <v>219</v>
      </c>
      <c r="BB990" s="163" t="s">
        <v>1772</v>
      </c>
      <c r="BC990" s="163" t="s">
        <v>8786</v>
      </c>
      <c r="BD990" s="163" t="s">
        <v>265</v>
      </c>
      <c r="BE990" s="163" t="s">
        <v>266</v>
      </c>
      <c r="BF990" s="163">
        <v>5</v>
      </c>
      <c r="BG990" s="173">
        <v>4</v>
      </c>
      <c r="BH990" s="174">
        <v>0</v>
      </c>
      <c r="BI990" s="164" t="s">
        <v>8786</v>
      </c>
      <c r="BJ990" s="174"/>
      <c r="BK990" s="164" t="s">
        <v>8787</v>
      </c>
      <c r="BL990" s="174"/>
      <c r="BM990" s="157" t="s">
        <v>8786</v>
      </c>
      <c r="BN990" s="166" t="s">
        <v>8782</v>
      </c>
      <c r="BO990" s="157" t="s">
        <v>8788</v>
      </c>
      <c r="BP990" s="157" t="s">
        <v>8789</v>
      </c>
      <c r="BQ990" s="157" t="s">
        <v>8790</v>
      </c>
      <c r="BV990" s="160">
        <v>1</v>
      </c>
    </row>
    <row r="991" spans="53:74" x14ac:dyDescent="0.25">
      <c r="BA991" s="163" t="s">
        <v>219</v>
      </c>
      <c r="BB991" s="163" t="s">
        <v>1773</v>
      </c>
      <c r="BC991" s="163" t="s">
        <v>8791</v>
      </c>
      <c r="BD991" s="163" t="s">
        <v>301</v>
      </c>
      <c r="BE991" s="163" t="s">
        <v>266</v>
      </c>
      <c r="BF991" s="163">
        <v>1</v>
      </c>
      <c r="BG991" s="173">
        <v>0</v>
      </c>
      <c r="BH991" s="174">
        <v>4</v>
      </c>
      <c r="BI991" s="164"/>
      <c r="BJ991" s="174" t="s">
        <v>8791</v>
      </c>
      <c r="BK991" s="164"/>
      <c r="BL991" s="174" t="s">
        <v>8792</v>
      </c>
      <c r="BM991" s="157" t="s">
        <v>8791</v>
      </c>
      <c r="BN991" s="166" t="s">
        <v>8793</v>
      </c>
      <c r="BO991" s="157" t="s">
        <v>8794</v>
      </c>
      <c r="BP991" s="157" t="s">
        <v>8796</v>
      </c>
      <c r="BQ991" s="157" t="s">
        <v>8795</v>
      </c>
      <c r="BV991" s="160">
        <v>1</v>
      </c>
    </row>
    <row r="992" spans="53:74" x14ac:dyDescent="0.25">
      <c r="BA992" s="163" t="s">
        <v>219</v>
      </c>
      <c r="BB992" s="163" t="s">
        <v>1774</v>
      </c>
      <c r="BC992" s="163" t="s">
        <v>10422</v>
      </c>
      <c r="BD992" s="163" t="s">
        <v>301</v>
      </c>
      <c r="BE992" s="163" t="s">
        <v>266</v>
      </c>
      <c r="BF992" s="163">
        <v>2</v>
      </c>
      <c r="BG992" s="173">
        <v>0</v>
      </c>
      <c r="BH992" s="174">
        <v>4</v>
      </c>
      <c r="BI992" s="164"/>
      <c r="BJ992" s="174" t="s">
        <v>10422</v>
      </c>
      <c r="BK992" s="164"/>
      <c r="BL992" s="174" t="s">
        <v>10423</v>
      </c>
      <c r="BM992" s="157" t="s">
        <v>10422</v>
      </c>
      <c r="BN992" s="166" t="s">
        <v>8799</v>
      </c>
      <c r="BO992" s="157" t="s">
        <v>8794</v>
      </c>
      <c r="BP992" s="157" t="s">
        <v>10424</v>
      </c>
      <c r="BQ992" s="157" t="s">
        <v>9202</v>
      </c>
      <c r="BV992" s="160">
        <v>1</v>
      </c>
    </row>
    <row r="993" spans="53:74" x14ac:dyDescent="0.25">
      <c r="BA993" s="163" t="s">
        <v>219</v>
      </c>
      <c r="BB993" s="163" t="s">
        <v>1775</v>
      </c>
      <c r="BC993" s="163" t="s">
        <v>10349</v>
      </c>
      <c r="BD993" s="163" t="s">
        <v>301</v>
      </c>
      <c r="BE993" s="163" t="s">
        <v>266</v>
      </c>
      <c r="BF993" s="163">
        <v>3</v>
      </c>
      <c r="BG993" s="173">
        <v>0</v>
      </c>
      <c r="BH993" s="174">
        <v>4</v>
      </c>
      <c r="BI993" s="164"/>
      <c r="BJ993" s="174" t="s">
        <v>10349</v>
      </c>
      <c r="BK993" s="164"/>
      <c r="BL993" s="174" t="s">
        <v>10425</v>
      </c>
      <c r="BM993" s="157" t="s">
        <v>10349</v>
      </c>
      <c r="BN993" s="166" t="s">
        <v>10351</v>
      </c>
      <c r="BO993" s="157" t="s">
        <v>10104</v>
      </c>
      <c r="BP993" s="157" t="s">
        <v>10390</v>
      </c>
      <c r="BQ993" s="157" t="s">
        <v>10424</v>
      </c>
      <c r="BV993" s="160">
        <v>1</v>
      </c>
    </row>
    <row r="994" spans="53:74" x14ac:dyDescent="0.25">
      <c r="BA994" s="163" t="s">
        <v>219</v>
      </c>
      <c r="BB994" s="163" t="s">
        <v>1776</v>
      </c>
      <c r="BC994" s="163" t="s">
        <v>8806</v>
      </c>
      <c r="BD994" s="163" t="s">
        <v>301</v>
      </c>
      <c r="BE994" s="163" t="s">
        <v>266</v>
      </c>
      <c r="BF994" s="163">
        <v>4</v>
      </c>
      <c r="BG994" s="173">
        <v>0</v>
      </c>
      <c r="BH994" s="174">
        <v>4</v>
      </c>
      <c r="BI994" s="164"/>
      <c r="BJ994" s="174" t="s">
        <v>8806</v>
      </c>
      <c r="BK994" s="164"/>
      <c r="BL994" s="174" t="s">
        <v>8807</v>
      </c>
      <c r="BM994" s="157" t="s">
        <v>8806</v>
      </c>
      <c r="BN994" s="166" t="s">
        <v>9100</v>
      </c>
      <c r="BO994" s="157" t="s">
        <v>10426</v>
      </c>
      <c r="BP994" s="157" t="s">
        <v>8809</v>
      </c>
      <c r="BQ994" s="157" t="s">
        <v>10427</v>
      </c>
      <c r="BV994" s="160">
        <v>1</v>
      </c>
    </row>
    <row r="995" spans="53:74" x14ac:dyDescent="0.25">
      <c r="BA995" s="163" t="s">
        <v>219</v>
      </c>
      <c r="BB995" s="163" t="s">
        <v>1777</v>
      </c>
      <c r="BC995" s="163" t="s">
        <v>10374</v>
      </c>
      <c r="BD995" s="163" t="s">
        <v>301</v>
      </c>
      <c r="BE995" s="163" t="s">
        <v>266</v>
      </c>
      <c r="BF995" s="163">
        <v>5</v>
      </c>
      <c r="BG995" s="173">
        <v>0</v>
      </c>
      <c r="BH995" s="174">
        <v>4</v>
      </c>
      <c r="BI995" s="164"/>
      <c r="BJ995" s="174" t="s">
        <v>10374</v>
      </c>
      <c r="BK995" s="164"/>
      <c r="BL995" s="174" t="s">
        <v>10375</v>
      </c>
      <c r="BM995" s="157" t="s">
        <v>10374</v>
      </c>
      <c r="BN995" s="166" t="s">
        <v>10376</v>
      </c>
      <c r="BO995" s="157" t="s">
        <v>8663</v>
      </c>
      <c r="BP995" s="157" t="s">
        <v>8659</v>
      </c>
      <c r="BQ995" s="157" t="s">
        <v>9023</v>
      </c>
      <c r="BV995" s="160">
        <v>1</v>
      </c>
    </row>
    <row r="996" spans="53:74" x14ac:dyDescent="0.25">
      <c r="BA996" s="163" t="s">
        <v>220</v>
      </c>
      <c r="BB996" s="163" t="s">
        <v>1778</v>
      </c>
      <c r="BC996" s="163" t="s">
        <v>10428</v>
      </c>
      <c r="BD996" s="163" t="s">
        <v>265</v>
      </c>
      <c r="BE996" s="163" t="s">
        <v>266</v>
      </c>
      <c r="BF996" s="163">
        <v>1</v>
      </c>
      <c r="BG996" s="173">
        <v>4</v>
      </c>
      <c r="BH996" s="174">
        <v>0</v>
      </c>
      <c r="BI996" s="164" t="s">
        <v>10428</v>
      </c>
      <c r="BJ996" s="174"/>
      <c r="BK996" s="164" t="s">
        <v>10429</v>
      </c>
      <c r="BL996" s="174"/>
      <c r="BM996" s="157" t="s">
        <v>10428</v>
      </c>
      <c r="BN996" s="166" t="s">
        <v>8812</v>
      </c>
      <c r="BO996" s="157" t="s">
        <v>10430</v>
      </c>
      <c r="BP996" s="157" t="s">
        <v>10431</v>
      </c>
      <c r="BQ996" s="157" t="s">
        <v>10432</v>
      </c>
      <c r="BV996" s="160">
        <v>1</v>
      </c>
    </row>
    <row r="997" spans="53:74" x14ac:dyDescent="0.25">
      <c r="BA997" s="163" t="s">
        <v>220</v>
      </c>
      <c r="BB997" s="163" t="s">
        <v>1779</v>
      </c>
      <c r="BC997" s="163" t="s">
        <v>10433</v>
      </c>
      <c r="BD997" s="163" t="s">
        <v>265</v>
      </c>
      <c r="BE997" s="163" t="s">
        <v>266</v>
      </c>
      <c r="BF997" s="163">
        <v>2</v>
      </c>
      <c r="BG997" s="173">
        <v>4</v>
      </c>
      <c r="BH997" s="174">
        <v>0</v>
      </c>
      <c r="BI997" s="164" t="s">
        <v>10433</v>
      </c>
      <c r="BJ997" s="174"/>
      <c r="BK997" s="164" t="s">
        <v>10434</v>
      </c>
      <c r="BL997" s="174"/>
      <c r="BM997" s="157" t="s">
        <v>10433</v>
      </c>
      <c r="BN997" s="166" t="s">
        <v>10435</v>
      </c>
      <c r="BO997" s="157" t="s">
        <v>10436</v>
      </c>
      <c r="BP997" s="157" t="s">
        <v>10437</v>
      </c>
      <c r="BQ997" s="157" t="s">
        <v>10438</v>
      </c>
      <c r="BV997" s="160">
        <v>1</v>
      </c>
    </row>
    <row r="998" spans="53:74" x14ac:dyDescent="0.25">
      <c r="BA998" s="163" t="s">
        <v>220</v>
      </c>
      <c r="BB998" s="163" t="s">
        <v>1780</v>
      </c>
      <c r="BC998" s="163" t="s">
        <v>10433</v>
      </c>
      <c r="BD998" s="163" t="s">
        <v>265</v>
      </c>
      <c r="BE998" s="163" t="s">
        <v>266</v>
      </c>
      <c r="BF998" s="163">
        <v>3</v>
      </c>
      <c r="BG998" s="173">
        <v>4</v>
      </c>
      <c r="BH998" s="174">
        <v>0</v>
      </c>
      <c r="BI998" s="164" t="s">
        <v>10433</v>
      </c>
      <c r="BJ998" s="174"/>
      <c r="BK998" s="164" t="s">
        <v>10434</v>
      </c>
      <c r="BL998" s="174"/>
      <c r="BM998" s="157" t="s">
        <v>10433</v>
      </c>
      <c r="BN998" s="166" t="s">
        <v>10439</v>
      </c>
      <c r="BO998" s="157" t="s">
        <v>10440</v>
      </c>
      <c r="BP998" s="157" t="s">
        <v>10441</v>
      </c>
      <c r="BQ998" s="157" t="s">
        <v>10442</v>
      </c>
      <c r="BV998" s="160">
        <v>1</v>
      </c>
    </row>
    <row r="999" spans="53:74" x14ac:dyDescent="0.25">
      <c r="BA999" s="163" t="s">
        <v>220</v>
      </c>
      <c r="BB999" s="163" t="s">
        <v>1781</v>
      </c>
      <c r="BC999" s="163" t="s">
        <v>8821</v>
      </c>
      <c r="BD999" s="163" t="s">
        <v>265</v>
      </c>
      <c r="BE999" s="163" t="s">
        <v>266</v>
      </c>
      <c r="BF999" s="163">
        <v>4</v>
      </c>
      <c r="BG999" s="173">
        <v>4</v>
      </c>
      <c r="BH999" s="174">
        <v>0</v>
      </c>
      <c r="BI999" s="164" t="s">
        <v>8821</v>
      </c>
      <c r="BJ999" s="174"/>
      <c r="BK999" s="164" t="s">
        <v>8822</v>
      </c>
      <c r="BL999" s="174"/>
      <c r="BM999" s="157" t="s">
        <v>8821</v>
      </c>
      <c r="BN999" s="166" t="s">
        <v>8826</v>
      </c>
      <c r="BO999" s="157" t="s">
        <v>8985</v>
      </c>
      <c r="BP999" s="157" t="s">
        <v>8986</v>
      </c>
      <c r="BQ999" s="157" t="s">
        <v>8987</v>
      </c>
      <c r="BV999" s="160">
        <v>1</v>
      </c>
    </row>
    <row r="1000" spans="53:74" x14ac:dyDescent="0.25">
      <c r="BA1000" s="163" t="s">
        <v>220</v>
      </c>
      <c r="BB1000" s="163" t="s">
        <v>1782</v>
      </c>
      <c r="BC1000" s="163" t="s">
        <v>8830</v>
      </c>
      <c r="BD1000" s="163" t="s">
        <v>265</v>
      </c>
      <c r="BE1000" s="163" t="s">
        <v>266</v>
      </c>
      <c r="BF1000" s="163">
        <v>5</v>
      </c>
      <c r="BG1000" s="173">
        <v>4</v>
      </c>
      <c r="BH1000" s="174">
        <v>0</v>
      </c>
      <c r="BI1000" s="164" t="s">
        <v>8830</v>
      </c>
      <c r="BJ1000" s="174"/>
      <c r="BK1000" s="164" t="s">
        <v>8831</v>
      </c>
      <c r="BL1000" s="174"/>
      <c r="BM1000" s="157" t="s">
        <v>8830</v>
      </c>
      <c r="BN1000" s="166" t="s">
        <v>8832</v>
      </c>
      <c r="BO1000" s="157" t="s">
        <v>8833</v>
      </c>
      <c r="BP1000" s="157" t="s">
        <v>8834</v>
      </c>
      <c r="BQ1000" s="157" t="s">
        <v>8835</v>
      </c>
      <c r="BV1000" s="160">
        <v>1</v>
      </c>
    </row>
    <row r="1001" spans="53:74" x14ac:dyDescent="0.25">
      <c r="BA1001" s="163" t="s">
        <v>220</v>
      </c>
      <c r="BB1001" s="163" t="s">
        <v>1783</v>
      </c>
      <c r="BC1001" s="163" t="s">
        <v>8836</v>
      </c>
      <c r="BD1001" s="163" t="s">
        <v>301</v>
      </c>
      <c r="BE1001" s="163" t="s">
        <v>266</v>
      </c>
      <c r="BF1001" s="163">
        <v>1</v>
      </c>
      <c r="BG1001" s="173">
        <v>0</v>
      </c>
      <c r="BH1001" s="174">
        <v>4</v>
      </c>
      <c r="BI1001" s="164"/>
      <c r="BJ1001" s="174" t="s">
        <v>8836</v>
      </c>
      <c r="BK1001" s="164"/>
      <c r="BL1001" s="174" t="s">
        <v>8837</v>
      </c>
      <c r="BM1001" s="157" t="s">
        <v>8836</v>
      </c>
      <c r="BN1001" s="166" t="s">
        <v>8838</v>
      </c>
      <c r="BO1001" s="157" t="s">
        <v>8839</v>
      </c>
      <c r="BP1001" s="157" t="s">
        <v>8840</v>
      </c>
      <c r="BQ1001" s="157" t="s">
        <v>8841</v>
      </c>
      <c r="BV1001" s="160">
        <v>1</v>
      </c>
    </row>
    <row r="1002" spans="53:74" x14ac:dyDescent="0.25">
      <c r="BA1002" s="163" t="s">
        <v>220</v>
      </c>
      <c r="BB1002" s="163" t="s">
        <v>1784</v>
      </c>
      <c r="BC1002" s="163" t="s">
        <v>8842</v>
      </c>
      <c r="BD1002" s="163" t="s">
        <v>301</v>
      </c>
      <c r="BE1002" s="163" t="s">
        <v>266</v>
      </c>
      <c r="BF1002" s="163">
        <v>2</v>
      </c>
      <c r="BG1002" s="173">
        <v>0</v>
      </c>
      <c r="BH1002" s="174">
        <v>4</v>
      </c>
      <c r="BI1002" s="164"/>
      <c r="BJ1002" s="174" t="s">
        <v>8842</v>
      </c>
      <c r="BK1002" s="164"/>
      <c r="BL1002" s="174" t="s">
        <v>8843</v>
      </c>
      <c r="BM1002" s="157" t="s">
        <v>8842</v>
      </c>
      <c r="BN1002" s="166" t="s">
        <v>8844</v>
      </c>
      <c r="BO1002" s="157" t="s">
        <v>8845</v>
      </c>
      <c r="BP1002" s="157" t="s">
        <v>8846</v>
      </c>
      <c r="BQ1002" s="157" t="s">
        <v>9403</v>
      </c>
      <c r="BV1002" s="160">
        <v>1</v>
      </c>
    </row>
    <row r="1003" spans="53:74" x14ac:dyDescent="0.25">
      <c r="BA1003" s="163" t="s">
        <v>220</v>
      </c>
      <c r="BB1003" s="163" t="s">
        <v>1785</v>
      </c>
      <c r="BC1003" s="163" t="s">
        <v>8848</v>
      </c>
      <c r="BD1003" s="163" t="s">
        <v>301</v>
      </c>
      <c r="BE1003" s="163" t="s">
        <v>266</v>
      </c>
      <c r="BF1003" s="163">
        <v>3</v>
      </c>
      <c r="BG1003" s="173">
        <v>0</v>
      </c>
      <c r="BH1003" s="174">
        <v>4</v>
      </c>
      <c r="BI1003" s="164"/>
      <c r="BJ1003" s="174" t="s">
        <v>8848</v>
      </c>
      <c r="BK1003" s="164"/>
      <c r="BL1003" s="174" t="s">
        <v>8849</v>
      </c>
      <c r="BM1003" s="157" t="s">
        <v>8848</v>
      </c>
      <c r="BN1003" s="166" t="s">
        <v>8850</v>
      </c>
      <c r="BO1003" s="157" t="s">
        <v>8851</v>
      </c>
      <c r="BP1003" s="157" t="s">
        <v>8846</v>
      </c>
      <c r="BQ1003" s="157" t="s">
        <v>8842</v>
      </c>
      <c r="BV1003" s="160">
        <v>1</v>
      </c>
    </row>
    <row r="1004" spans="53:74" x14ac:dyDescent="0.25">
      <c r="BA1004" s="163" t="s">
        <v>220</v>
      </c>
      <c r="BB1004" s="163" t="s">
        <v>1786</v>
      </c>
      <c r="BC1004" s="163" t="s">
        <v>8852</v>
      </c>
      <c r="BD1004" s="163" t="s">
        <v>301</v>
      </c>
      <c r="BE1004" s="163" t="s">
        <v>266</v>
      </c>
      <c r="BF1004" s="163">
        <v>4</v>
      </c>
      <c r="BG1004" s="173">
        <v>0</v>
      </c>
      <c r="BH1004" s="174">
        <v>4</v>
      </c>
      <c r="BI1004" s="164"/>
      <c r="BJ1004" s="174" t="s">
        <v>8852</v>
      </c>
      <c r="BK1004" s="164"/>
      <c r="BL1004" s="174" t="s">
        <v>8853</v>
      </c>
      <c r="BM1004" s="157" t="s">
        <v>8852</v>
      </c>
      <c r="BN1004" s="166" t="s">
        <v>8659</v>
      </c>
      <c r="BO1004" s="157" t="s">
        <v>10443</v>
      </c>
      <c r="BP1004" s="157" t="s">
        <v>8716</v>
      </c>
      <c r="BQ1004" s="157" t="s">
        <v>9219</v>
      </c>
      <c r="BV1004" s="160">
        <v>1</v>
      </c>
    </row>
    <row r="1005" spans="53:74" x14ac:dyDescent="0.25">
      <c r="BA1005" s="163" t="s">
        <v>220</v>
      </c>
      <c r="BB1005" s="163" t="s">
        <v>1787</v>
      </c>
      <c r="BC1005" s="163" t="s">
        <v>10374</v>
      </c>
      <c r="BD1005" s="163" t="s">
        <v>301</v>
      </c>
      <c r="BE1005" s="163" t="s">
        <v>266</v>
      </c>
      <c r="BF1005" s="163">
        <v>5</v>
      </c>
      <c r="BG1005" s="173">
        <v>0</v>
      </c>
      <c r="BH1005" s="174">
        <v>4</v>
      </c>
      <c r="BI1005" s="164"/>
      <c r="BJ1005" s="174" t="s">
        <v>10374</v>
      </c>
      <c r="BK1005" s="164"/>
      <c r="BL1005" s="174" t="s">
        <v>10375</v>
      </c>
      <c r="BM1005" s="157" t="s">
        <v>10374</v>
      </c>
      <c r="BN1005" s="166" t="s">
        <v>10376</v>
      </c>
      <c r="BO1005" s="157" t="s">
        <v>8663</v>
      </c>
      <c r="BP1005" s="157" t="s">
        <v>8659</v>
      </c>
      <c r="BQ1005" s="157" t="s">
        <v>9023</v>
      </c>
      <c r="BV1005" s="160">
        <v>1</v>
      </c>
    </row>
    <row r="1006" spans="53:74" x14ac:dyDescent="0.25">
      <c r="BA1006" s="163" t="s">
        <v>221</v>
      </c>
      <c r="BB1006" s="163" t="s">
        <v>1788</v>
      </c>
      <c r="BC1006" s="163" t="s">
        <v>10444</v>
      </c>
      <c r="BD1006" s="163" t="s">
        <v>265</v>
      </c>
      <c r="BE1006" s="163" t="s">
        <v>266</v>
      </c>
      <c r="BF1006" s="163">
        <v>1</v>
      </c>
      <c r="BG1006" s="173">
        <v>4</v>
      </c>
      <c r="BH1006" s="174">
        <v>0</v>
      </c>
      <c r="BI1006" s="164" t="s">
        <v>10444</v>
      </c>
      <c r="BJ1006" s="174"/>
      <c r="BK1006" s="164" t="s">
        <v>10445</v>
      </c>
      <c r="BL1006" s="174"/>
      <c r="BM1006" s="157" t="s">
        <v>10444</v>
      </c>
      <c r="BN1006" s="166" t="s">
        <v>10446</v>
      </c>
      <c r="BO1006" s="157" t="s">
        <v>8997</v>
      </c>
      <c r="BP1006" s="157" t="s">
        <v>10447</v>
      </c>
      <c r="BQ1006" s="157" t="s">
        <v>10448</v>
      </c>
      <c r="BV1006" s="160">
        <v>1</v>
      </c>
    </row>
    <row r="1007" spans="53:74" x14ac:dyDescent="0.25">
      <c r="BA1007" s="163" t="s">
        <v>221</v>
      </c>
      <c r="BB1007" s="163" t="s">
        <v>1793</v>
      </c>
      <c r="BC1007" s="163" t="s">
        <v>10449</v>
      </c>
      <c r="BD1007" s="163" t="s">
        <v>265</v>
      </c>
      <c r="BE1007" s="163" t="s">
        <v>266</v>
      </c>
      <c r="BF1007" s="163">
        <v>2</v>
      </c>
      <c r="BG1007" s="173">
        <v>4</v>
      </c>
      <c r="BH1007" s="174">
        <v>0</v>
      </c>
      <c r="BI1007" s="164" t="s">
        <v>10449</v>
      </c>
      <c r="BJ1007" s="174"/>
      <c r="BK1007" s="164" t="s">
        <v>10450</v>
      </c>
      <c r="BL1007" s="174"/>
      <c r="BM1007" s="157" t="s">
        <v>10449</v>
      </c>
      <c r="BN1007" s="166" t="s">
        <v>10451</v>
      </c>
      <c r="BO1007" s="157" t="s">
        <v>10452</v>
      </c>
      <c r="BP1007" s="157" t="s">
        <v>10453</v>
      </c>
      <c r="BQ1007" s="157" t="s">
        <v>10454</v>
      </c>
      <c r="BV1007" s="160">
        <v>1</v>
      </c>
    </row>
    <row r="1008" spans="53:74" x14ac:dyDescent="0.25">
      <c r="BA1008" s="163" t="s">
        <v>221</v>
      </c>
      <c r="BB1008" s="163" t="s">
        <v>1799</v>
      </c>
      <c r="BC1008" s="163" t="s">
        <v>10455</v>
      </c>
      <c r="BD1008" s="163" t="s">
        <v>265</v>
      </c>
      <c r="BE1008" s="163" t="s">
        <v>266</v>
      </c>
      <c r="BF1008" s="163">
        <v>3</v>
      </c>
      <c r="BG1008" s="173">
        <v>4</v>
      </c>
      <c r="BH1008" s="174">
        <v>0</v>
      </c>
      <c r="BI1008" s="164" t="s">
        <v>10455</v>
      </c>
      <c r="BJ1008" s="174"/>
      <c r="BK1008" s="164" t="s">
        <v>10456</v>
      </c>
      <c r="BL1008" s="174"/>
      <c r="BM1008" s="157" t="s">
        <v>10455</v>
      </c>
      <c r="BN1008" s="166" t="s">
        <v>8867</v>
      </c>
      <c r="BO1008" s="157" t="s">
        <v>10457</v>
      </c>
      <c r="BP1008" s="157" t="s">
        <v>10458</v>
      </c>
      <c r="BQ1008" s="157" t="s">
        <v>9136</v>
      </c>
      <c r="BV1008" s="160">
        <v>1</v>
      </c>
    </row>
    <row r="1009" spans="53:74" x14ac:dyDescent="0.25">
      <c r="BA1009" s="163" t="s">
        <v>221</v>
      </c>
      <c r="BB1009" s="163" t="s">
        <v>1804</v>
      </c>
      <c r="BC1009" s="163" t="s">
        <v>8870</v>
      </c>
      <c r="BD1009" s="163" t="s">
        <v>265</v>
      </c>
      <c r="BE1009" s="163" t="s">
        <v>266</v>
      </c>
      <c r="BF1009" s="163">
        <v>4</v>
      </c>
      <c r="BG1009" s="173">
        <v>4</v>
      </c>
      <c r="BH1009" s="174">
        <v>0</v>
      </c>
      <c r="BI1009" s="164" t="s">
        <v>8870</v>
      </c>
      <c r="BJ1009" s="174"/>
      <c r="BK1009" s="164" t="s">
        <v>8871</v>
      </c>
      <c r="BL1009" s="174"/>
      <c r="BM1009" s="157" t="s">
        <v>8870</v>
      </c>
      <c r="BN1009" s="166" t="s">
        <v>9235</v>
      </c>
      <c r="BO1009" s="157" t="s">
        <v>8632</v>
      </c>
      <c r="BP1009" s="157" t="s">
        <v>8629</v>
      </c>
      <c r="BQ1009" s="157" t="s">
        <v>9236</v>
      </c>
      <c r="BV1009" s="160">
        <v>1</v>
      </c>
    </row>
    <row r="1010" spans="53:74" x14ac:dyDescent="0.25">
      <c r="BA1010" s="163" t="s">
        <v>221</v>
      </c>
      <c r="BB1010" s="163" t="s">
        <v>1810</v>
      </c>
      <c r="BC1010" s="163" t="s">
        <v>8638</v>
      </c>
      <c r="BD1010" s="163" t="s">
        <v>265</v>
      </c>
      <c r="BE1010" s="163" t="s">
        <v>266</v>
      </c>
      <c r="BF1010" s="163">
        <v>5</v>
      </c>
      <c r="BG1010" s="173">
        <v>4</v>
      </c>
      <c r="BH1010" s="174">
        <v>0</v>
      </c>
      <c r="BI1010" s="164" t="s">
        <v>8638</v>
      </c>
      <c r="BJ1010" s="174"/>
      <c r="BK1010" s="164" t="s">
        <v>8875</v>
      </c>
      <c r="BL1010" s="174"/>
      <c r="BM1010" s="157" t="s">
        <v>8638</v>
      </c>
      <c r="BN1010" s="166" t="s">
        <v>8876</v>
      </c>
      <c r="BO1010" s="157" t="s">
        <v>2069</v>
      </c>
      <c r="BP1010" s="157" t="s">
        <v>8877</v>
      </c>
      <c r="BQ1010" s="157" t="s">
        <v>8878</v>
      </c>
      <c r="BV1010" s="160">
        <v>1</v>
      </c>
    </row>
    <row r="1011" spans="53:74" x14ac:dyDescent="0.25">
      <c r="BA1011" s="163" t="s">
        <v>221</v>
      </c>
      <c r="BB1011" s="163" t="s">
        <v>1813</v>
      </c>
      <c r="BC1011" s="163" t="s">
        <v>10459</v>
      </c>
      <c r="BD1011" s="163" t="s">
        <v>301</v>
      </c>
      <c r="BE1011" s="163" t="s">
        <v>266</v>
      </c>
      <c r="BF1011" s="163">
        <v>1</v>
      </c>
      <c r="BG1011" s="173">
        <v>0</v>
      </c>
      <c r="BH1011" s="174">
        <v>4</v>
      </c>
      <c r="BI1011" s="164"/>
      <c r="BJ1011" s="174" t="s">
        <v>10459</v>
      </c>
      <c r="BK1011" s="164"/>
      <c r="BL1011" s="174" t="s">
        <v>10460</v>
      </c>
      <c r="BM1011" s="157" t="s">
        <v>10459</v>
      </c>
      <c r="BN1011" s="166" t="s">
        <v>10461</v>
      </c>
      <c r="BO1011" s="157" t="s">
        <v>9421</v>
      </c>
      <c r="BP1011" s="157" t="s">
        <v>10462</v>
      </c>
      <c r="BQ1011" s="157" t="s">
        <v>10463</v>
      </c>
      <c r="BV1011" s="160">
        <v>1</v>
      </c>
    </row>
    <row r="1012" spans="53:74" x14ac:dyDescent="0.25">
      <c r="BA1012" s="163" t="s">
        <v>221</v>
      </c>
      <c r="BB1012" s="163" t="s">
        <v>1814</v>
      </c>
      <c r="BC1012" s="163" t="s">
        <v>8647</v>
      </c>
      <c r="BD1012" s="163" t="s">
        <v>301</v>
      </c>
      <c r="BE1012" s="163" t="s">
        <v>266</v>
      </c>
      <c r="BF1012" s="163">
        <v>2</v>
      </c>
      <c r="BG1012" s="173">
        <v>0</v>
      </c>
      <c r="BH1012" s="174">
        <v>4</v>
      </c>
      <c r="BI1012" s="164"/>
      <c r="BJ1012" s="174" t="s">
        <v>8647</v>
      </c>
      <c r="BK1012" s="164"/>
      <c r="BL1012" s="174" t="s">
        <v>9141</v>
      </c>
      <c r="BM1012" s="157" t="s">
        <v>8647</v>
      </c>
      <c r="BN1012" s="166" t="s">
        <v>9242</v>
      </c>
      <c r="BO1012" s="157" t="s">
        <v>10464</v>
      </c>
      <c r="BP1012" s="157" t="s">
        <v>10465</v>
      </c>
      <c r="BQ1012" s="157" t="s">
        <v>9143</v>
      </c>
      <c r="BV1012" s="160">
        <v>1</v>
      </c>
    </row>
    <row r="1013" spans="53:74" x14ac:dyDescent="0.25">
      <c r="BA1013" s="163" t="s">
        <v>221</v>
      </c>
      <c r="BB1013" s="163" t="s">
        <v>1817</v>
      </c>
      <c r="BC1013" s="163" t="s">
        <v>8653</v>
      </c>
      <c r="BD1013" s="163" t="s">
        <v>301</v>
      </c>
      <c r="BE1013" s="163" t="s">
        <v>266</v>
      </c>
      <c r="BF1013" s="163">
        <v>3</v>
      </c>
      <c r="BG1013" s="173">
        <v>0</v>
      </c>
      <c r="BH1013" s="174">
        <v>4</v>
      </c>
      <c r="BI1013" s="164"/>
      <c r="BJ1013" s="174" t="s">
        <v>8653</v>
      </c>
      <c r="BK1013" s="164"/>
      <c r="BL1013" s="174" t="s">
        <v>9629</v>
      </c>
      <c r="BM1013" s="157" t="s">
        <v>8653</v>
      </c>
      <c r="BN1013" s="166" t="s">
        <v>9630</v>
      </c>
      <c r="BO1013" s="157" t="s">
        <v>8888</v>
      </c>
      <c r="BP1013" s="157" t="s">
        <v>8654</v>
      </c>
      <c r="BQ1013" s="157" t="s">
        <v>9631</v>
      </c>
      <c r="BV1013" s="160">
        <v>1</v>
      </c>
    </row>
    <row r="1014" spans="53:74" x14ac:dyDescent="0.25">
      <c r="BA1014" s="163" t="s">
        <v>221</v>
      </c>
      <c r="BB1014" s="163" t="s">
        <v>1819</v>
      </c>
      <c r="BC1014" s="163" t="s">
        <v>8655</v>
      </c>
      <c r="BD1014" s="163" t="s">
        <v>301</v>
      </c>
      <c r="BE1014" s="163" t="s">
        <v>266</v>
      </c>
      <c r="BF1014" s="163">
        <v>4</v>
      </c>
      <c r="BG1014" s="173">
        <v>0</v>
      </c>
      <c r="BH1014" s="174">
        <v>4</v>
      </c>
      <c r="BI1014" s="164"/>
      <c r="BJ1014" s="174" t="s">
        <v>8655</v>
      </c>
      <c r="BK1014" s="164"/>
      <c r="BL1014" s="174" t="s">
        <v>8656</v>
      </c>
      <c r="BM1014" s="157" t="s">
        <v>8655</v>
      </c>
      <c r="BN1014" s="166" t="s">
        <v>10466</v>
      </c>
      <c r="BO1014" s="157" t="s">
        <v>10467</v>
      </c>
      <c r="BP1014" s="157" t="s">
        <v>8716</v>
      </c>
      <c r="BQ1014" s="157" t="s">
        <v>10468</v>
      </c>
      <c r="BV1014" s="160">
        <v>1</v>
      </c>
    </row>
    <row r="1015" spans="53:74" x14ac:dyDescent="0.25">
      <c r="BA1015" s="163" t="s">
        <v>221</v>
      </c>
      <c r="BB1015" s="163" t="s">
        <v>1822</v>
      </c>
      <c r="BC1015" s="163" t="s">
        <v>10469</v>
      </c>
      <c r="BD1015" s="163" t="s">
        <v>301</v>
      </c>
      <c r="BE1015" s="163" t="s">
        <v>266</v>
      </c>
      <c r="BF1015" s="163">
        <v>5</v>
      </c>
      <c r="BG1015" s="173">
        <v>0</v>
      </c>
      <c r="BH1015" s="174">
        <v>4</v>
      </c>
      <c r="BI1015" s="164"/>
      <c r="BJ1015" s="174" t="s">
        <v>10469</v>
      </c>
      <c r="BK1015" s="164"/>
      <c r="BL1015" s="174" t="s">
        <v>10470</v>
      </c>
      <c r="BM1015" s="157" t="s">
        <v>10469</v>
      </c>
      <c r="BN1015" s="166" t="s">
        <v>10471</v>
      </c>
      <c r="BO1015" s="157" t="s">
        <v>8663</v>
      </c>
      <c r="BP1015" s="157" t="s">
        <v>8659</v>
      </c>
      <c r="BQ1015" s="157" t="s">
        <v>9023</v>
      </c>
      <c r="BV1015" s="160">
        <v>1</v>
      </c>
    </row>
    <row r="1016" spans="53:74" x14ac:dyDescent="0.25">
      <c r="BA1016" s="163" t="s">
        <v>223</v>
      </c>
      <c r="BB1016" s="163" t="s">
        <v>1827</v>
      </c>
      <c r="BC1016" s="163" t="s">
        <v>10472</v>
      </c>
      <c r="BD1016" s="163" t="s">
        <v>265</v>
      </c>
      <c r="BE1016" s="163" t="s">
        <v>266</v>
      </c>
      <c r="BF1016" s="163">
        <v>1</v>
      </c>
      <c r="BG1016" s="173">
        <v>4</v>
      </c>
      <c r="BH1016" s="174">
        <v>0</v>
      </c>
      <c r="BI1016" s="164" t="s">
        <v>10472</v>
      </c>
      <c r="BJ1016" s="174"/>
      <c r="BK1016" s="164" t="s">
        <v>10473</v>
      </c>
      <c r="BL1016" s="174"/>
      <c r="BM1016" s="157" t="s">
        <v>10472</v>
      </c>
      <c r="BN1016" s="166" t="s">
        <v>10474</v>
      </c>
      <c r="BO1016" s="157" t="s">
        <v>10475</v>
      </c>
      <c r="BP1016" s="157" t="s">
        <v>10476</v>
      </c>
      <c r="BQ1016" s="157" t="s">
        <v>10477</v>
      </c>
      <c r="BV1016" s="160">
        <v>1</v>
      </c>
    </row>
    <row r="1017" spans="53:74" x14ac:dyDescent="0.25">
      <c r="BA1017" s="163" t="s">
        <v>223</v>
      </c>
      <c r="BB1017" s="163" t="s">
        <v>1828</v>
      </c>
      <c r="BC1017" s="163" t="s">
        <v>10478</v>
      </c>
      <c r="BD1017" s="163" t="s">
        <v>265</v>
      </c>
      <c r="BE1017" s="163" t="s">
        <v>266</v>
      </c>
      <c r="BF1017" s="163">
        <v>2</v>
      </c>
      <c r="BG1017" s="173">
        <v>4</v>
      </c>
      <c r="BH1017" s="174">
        <v>0</v>
      </c>
      <c r="BI1017" s="164" t="s">
        <v>10478</v>
      </c>
      <c r="BJ1017" s="174"/>
      <c r="BK1017" s="164" t="s">
        <v>10479</v>
      </c>
      <c r="BL1017" s="174"/>
      <c r="BM1017" s="157" t="s">
        <v>10478</v>
      </c>
      <c r="BN1017" s="166" t="s">
        <v>10480</v>
      </c>
      <c r="BO1017" s="157" t="s">
        <v>8675</v>
      </c>
      <c r="BP1017" s="157" t="s">
        <v>10481</v>
      </c>
      <c r="BQ1017" s="157" t="s">
        <v>10482</v>
      </c>
      <c r="BV1017" s="160">
        <v>1</v>
      </c>
    </row>
    <row r="1018" spans="53:74" x14ac:dyDescent="0.25">
      <c r="BA1018" s="163" t="s">
        <v>223</v>
      </c>
      <c r="BB1018" s="163" t="s">
        <v>1829</v>
      </c>
      <c r="BC1018" s="163" t="s">
        <v>8678</v>
      </c>
      <c r="BD1018" s="163" t="s">
        <v>265</v>
      </c>
      <c r="BE1018" s="163" t="s">
        <v>266</v>
      </c>
      <c r="BF1018" s="163">
        <v>3</v>
      </c>
      <c r="BG1018" s="173">
        <v>4</v>
      </c>
      <c r="BH1018" s="174">
        <v>0</v>
      </c>
      <c r="BI1018" s="164" t="s">
        <v>8678</v>
      </c>
      <c r="BJ1018" s="174"/>
      <c r="BK1018" s="164" t="s">
        <v>8679</v>
      </c>
      <c r="BL1018" s="174"/>
      <c r="BM1018" s="157" t="s">
        <v>8678</v>
      </c>
      <c r="BN1018" s="166" t="s">
        <v>8680</v>
      </c>
      <c r="BO1018" s="157" t="s">
        <v>8681</v>
      </c>
      <c r="BP1018" s="157" t="s">
        <v>8682</v>
      </c>
      <c r="BQ1018" s="157" t="s">
        <v>8683</v>
      </c>
      <c r="BV1018" s="160">
        <v>1</v>
      </c>
    </row>
    <row r="1019" spans="53:74" x14ac:dyDescent="0.25">
      <c r="BA1019" s="163" t="s">
        <v>223</v>
      </c>
      <c r="BB1019" s="163" t="s">
        <v>1830</v>
      </c>
      <c r="BC1019" s="163" t="s">
        <v>8684</v>
      </c>
      <c r="BD1019" s="163" t="s">
        <v>265</v>
      </c>
      <c r="BE1019" s="163" t="s">
        <v>266</v>
      </c>
      <c r="BF1019" s="163">
        <v>4</v>
      </c>
      <c r="BG1019" s="173">
        <v>4</v>
      </c>
      <c r="BH1019" s="174">
        <v>0</v>
      </c>
      <c r="BI1019" s="164" t="s">
        <v>8684</v>
      </c>
      <c r="BJ1019" s="174"/>
      <c r="BK1019" s="164" t="s">
        <v>8685</v>
      </c>
      <c r="BL1019" s="174"/>
      <c r="BM1019" s="157" t="s">
        <v>8684</v>
      </c>
      <c r="BN1019" s="166" t="s">
        <v>8686</v>
      </c>
      <c r="BO1019" s="157" t="s">
        <v>8687</v>
      </c>
      <c r="BP1019" s="157" t="s">
        <v>8688</v>
      </c>
      <c r="BQ1019" s="157" t="s">
        <v>8689</v>
      </c>
      <c r="BV1019" s="160">
        <v>1</v>
      </c>
    </row>
    <row r="1020" spans="53:74" x14ac:dyDescent="0.25">
      <c r="BA1020" s="163" t="s">
        <v>223</v>
      </c>
      <c r="BB1020" s="163" t="s">
        <v>1831</v>
      </c>
      <c r="BC1020" s="163" t="s">
        <v>8690</v>
      </c>
      <c r="BD1020" s="163" t="s">
        <v>265</v>
      </c>
      <c r="BE1020" s="163" t="s">
        <v>266</v>
      </c>
      <c r="BF1020" s="163">
        <v>5</v>
      </c>
      <c r="BG1020" s="173">
        <v>4</v>
      </c>
      <c r="BH1020" s="174">
        <v>0</v>
      </c>
      <c r="BI1020" s="164" t="s">
        <v>8690</v>
      </c>
      <c r="BJ1020" s="174"/>
      <c r="BK1020" s="164" t="s">
        <v>8691</v>
      </c>
      <c r="BL1020" s="174"/>
      <c r="BM1020" s="157" t="s">
        <v>8690</v>
      </c>
      <c r="BN1020" s="166" t="s">
        <v>8692</v>
      </c>
      <c r="BO1020" s="157" t="s">
        <v>8693</v>
      </c>
      <c r="BP1020" s="157" t="s">
        <v>8694</v>
      </c>
      <c r="BQ1020" s="157" t="s">
        <v>8695</v>
      </c>
      <c r="BV1020" s="160">
        <v>1</v>
      </c>
    </row>
    <row r="1021" spans="53:74" x14ac:dyDescent="0.25">
      <c r="BA1021" s="163" t="s">
        <v>223</v>
      </c>
      <c r="BB1021" s="163" t="s">
        <v>1832</v>
      </c>
      <c r="BC1021" s="163" t="s">
        <v>10483</v>
      </c>
      <c r="BD1021" s="163" t="s">
        <v>301</v>
      </c>
      <c r="BE1021" s="163" t="s">
        <v>266</v>
      </c>
      <c r="BF1021" s="163">
        <v>1</v>
      </c>
      <c r="BG1021" s="173">
        <v>0</v>
      </c>
      <c r="BH1021" s="174">
        <v>4</v>
      </c>
      <c r="BI1021" s="164"/>
      <c r="BJ1021" s="174" t="s">
        <v>10483</v>
      </c>
      <c r="BK1021" s="164"/>
      <c r="BL1021" s="174" t="s">
        <v>10484</v>
      </c>
      <c r="BM1021" s="157" t="s">
        <v>10483</v>
      </c>
      <c r="BN1021" s="166" t="s">
        <v>9649</v>
      </c>
      <c r="BO1021" s="157" t="s">
        <v>9046</v>
      </c>
      <c r="BP1021" s="157" t="s">
        <v>10485</v>
      </c>
      <c r="BQ1021" s="157" t="s">
        <v>10486</v>
      </c>
      <c r="BV1021" s="160">
        <v>1</v>
      </c>
    </row>
    <row r="1022" spans="53:74" x14ac:dyDescent="0.25">
      <c r="BA1022" s="163" t="s">
        <v>223</v>
      </c>
      <c r="BB1022" s="163" t="s">
        <v>1833</v>
      </c>
      <c r="BC1022" s="163" t="s">
        <v>8923</v>
      </c>
      <c r="BD1022" s="163" t="s">
        <v>301</v>
      </c>
      <c r="BE1022" s="163" t="s">
        <v>266</v>
      </c>
      <c r="BF1022" s="163">
        <v>2</v>
      </c>
      <c r="BG1022" s="173">
        <v>0</v>
      </c>
      <c r="BH1022" s="174">
        <v>4</v>
      </c>
      <c r="BI1022" s="164"/>
      <c r="BJ1022" s="174" t="s">
        <v>8923</v>
      </c>
      <c r="BK1022" s="164"/>
      <c r="BL1022" s="174" t="s">
        <v>9168</v>
      </c>
      <c r="BM1022" s="157" t="s">
        <v>8923</v>
      </c>
      <c r="BN1022" s="166" t="s">
        <v>8908</v>
      </c>
      <c r="BO1022" s="157" t="s">
        <v>9454</v>
      </c>
      <c r="BP1022" s="157" t="s">
        <v>9050</v>
      </c>
      <c r="BQ1022" s="157" t="s">
        <v>9455</v>
      </c>
      <c r="BV1022" s="160">
        <v>1</v>
      </c>
    </row>
    <row r="1023" spans="53:74" x14ac:dyDescent="0.25">
      <c r="BA1023" s="163" t="s">
        <v>223</v>
      </c>
      <c r="BB1023" s="163" t="s">
        <v>1834</v>
      </c>
      <c r="BC1023" s="163" t="s">
        <v>9263</v>
      </c>
      <c r="BD1023" s="163" t="s">
        <v>301</v>
      </c>
      <c r="BE1023" s="163" t="s">
        <v>266</v>
      </c>
      <c r="BF1023" s="163">
        <v>3</v>
      </c>
      <c r="BG1023" s="173">
        <v>0</v>
      </c>
      <c r="BH1023" s="174">
        <v>4</v>
      </c>
      <c r="BI1023" s="164"/>
      <c r="BJ1023" s="174" t="s">
        <v>9263</v>
      </c>
      <c r="BK1023" s="164"/>
      <c r="BL1023" s="174" t="s">
        <v>9264</v>
      </c>
      <c r="BM1023" s="157" t="s">
        <v>9263</v>
      </c>
      <c r="BN1023" s="166" t="s">
        <v>9456</v>
      </c>
      <c r="BO1023" s="157" t="s">
        <v>9454</v>
      </c>
      <c r="BP1023" s="157" t="s">
        <v>8712</v>
      </c>
      <c r="BQ1023" s="157" t="s">
        <v>8711</v>
      </c>
      <c r="BV1023" s="160">
        <v>1</v>
      </c>
    </row>
    <row r="1024" spans="53:74" x14ac:dyDescent="0.25">
      <c r="BA1024" s="163" t="s">
        <v>223</v>
      </c>
      <c r="BB1024" s="163" t="s">
        <v>1835</v>
      </c>
      <c r="BC1024" s="163" t="s">
        <v>10487</v>
      </c>
      <c r="BD1024" s="163" t="s">
        <v>301</v>
      </c>
      <c r="BE1024" s="163" t="s">
        <v>266</v>
      </c>
      <c r="BF1024" s="163">
        <v>4</v>
      </c>
      <c r="BG1024" s="173">
        <v>0</v>
      </c>
      <c r="BH1024" s="174">
        <v>4</v>
      </c>
      <c r="BI1024" s="164"/>
      <c r="BJ1024" s="174" t="s">
        <v>10487</v>
      </c>
      <c r="BK1024" s="164"/>
      <c r="BL1024" s="174" t="s">
        <v>10488</v>
      </c>
      <c r="BM1024" s="157" t="s">
        <v>10487</v>
      </c>
      <c r="BN1024" s="166" t="s">
        <v>8715</v>
      </c>
      <c r="BO1024" s="157" t="s">
        <v>8716</v>
      </c>
      <c r="BP1024" s="157" t="s">
        <v>10489</v>
      </c>
      <c r="BQ1024" s="157" t="s">
        <v>8659</v>
      </c>
      <c r="BV1024" s="160">
        <v>1</v>
      </c>
    </row>
    <row r="1025" spans="53:74" x14ac:dyDescent="0.25">
      <c r="BA1025" s="163" t="s">
        <v>223</v>
      </c>
      <c r="BB1025" s="163" t="s">
        <v>1836</v>
      </c>
      <c r="BC1025" s="163" t="s">
        <v>10469</v>
      </c>
      <c r="BD1025" s="163" t="s">
        <v>301</v>
      </c>
      <c r="BE1025" s="163" t="s">
        <v>266</v>
      </c>
      <c r="BF1025" s="163">
        <v>5</v>
      </c>
      <c r="BG1025" s="173">
        <v>0</v>
      </c>
      <c r="BH1025" s="174">
        <v>4</v>
      </c>
      <c r="BI1025" s="164"/>
      <c r="BJ1025" s="174" t="s">
        <v>10469</v>
      </c>
      <c r="BK1025" s="164"/>
      <c r="BL1025" s="174" t="s">
        <v>10470</v>
      </c>
      <c r="BM1025" s="157" t="s">
        <v>10469</v>
      </c>
      <c r="BN1025" s="166" t="s">
        <v>10471</v>
      </c>
      <c r="BO1025" s="157" t="s">
        <v>8663</v>
      </c>
      <c r="BP1025" s="157" t="s">
        <v>8659</v>
      </c>
      <c r="BQ1025" s="157" t="s">
        <v>9023</v>
      </c>
      <c r="BV1025" s="160">
        <v>1</v>
      </c>
    </row>
    <row r="1026" spans="53:74" x14ac:dyDescent="0.25">
      <c r="BA1026" s="163" t="s">
        <v>224</v>
      </c>
      <c r="BB1026" s="163" t="s">
        <v>1837</v>
      </c>
      <c r="BC1026" s="163" t="s">
        <v>10490</v>
      </c>
      <c r="BD1026" s="163" t="s">
        <v>265</v>
      </c>
      <c r="BE1026" s="163" t="s">
        <v>266</v>
      </c>
      <c r="BF1026" s="163">
        <v>1</v>
      </c>
      <c r="BG1026" s="173">
        <v>4</v>
      </c>
      <c r="BH1026" s="174">
        <v>0</v>
      </c>
      <c r="BI1026" s="164" t="s">
        <v>10490</v>
      </c>
      <c r="BJ1026" s="174"/>
      <c r="BK1026" s="164" t="s">
        <v>10491</v>
      </c>
      <c r="BL1026" s="174"/>
      <c r="BM1026" s="157" t="s">
        <v>10490</v>
      </c>
      <c r="BN1026" s="166" t="s">
        <v>10492</v>
      </c>
      <c r="BO1026" s="157" t="s">
        <v>10493</v>
      </c>
      <c r="BP1026" s="157" t="s">
        <v>10494</v>
      </c>
      <c r="BQ1026" s="157" t="s">
        <v>10495</v>
      </c>
      <c r="BV1026" s="160">
        <v>1</v>
      </c>
    </row>
    <row r="1027" spans="53:74" x14ac:dyDescent="0.25">
      <c r="BA1027" s="163" t="s">
        <v>224</v>
      </c>
      <c r="BB1027" s="163" t="s">
        <v>1838</v>
      </c>
      <c r="BC1027" s="163" t="s">
        <v>10496</v>
      </c>
      <c r="BD1027" s="163" t="s">
        <v>265</v>
      </c>
      <c r="BE1027" s="163" t="s">
        <v>266</v>
      </c>
      <c r="BF1027" s="163">
        <v>2</v>
      </c>
      <c r="BG1027" s="173">
        <v>4</v>
      </c>
      <c r="BH1027" s="174">
        <v>0</v>
      </c>
      <c r="BI1027" s="164" t="s">
        <v>10496</v>
      </c>
      <c r="BJ1027" s="174"/>
      <c r="BK1027" s="164" t="s">
        <v>10497</v>
      </c>
      <c r="BL1027" s="174"/>
      <c r="BM1027" s="157" t="s">
        <v>10496</v>
      </c>
      <c r="BN1027" s="166" t="s">
        <v>9669</v>
      </c>
      <c r="BO1027" s="157" t="s">
        <v>10498</v>
      </c>
      <c r="BP1027" s="157" t="s">
        <v>10499</v>
      </c>
      <c r="BQ1027" s="157" t="s">
        <v>10500</v>
      </c>
      <c r="BV1027" s="160">
        <v>1</v>
      </c>
    </row>
    <row r="1028" spans="53:74" x14ac:dyDescent="0.25">
      <c r="BA1028" s="163" t="s">
        <v>224</v>
      </c>
      <c r="BB1028" s="163" t="s">
        <v>1839</v>
      </c>
      <c r="BC1028" s="163" t="s">
        <v>8733</v>
      </c>
      <c r="BD1028" s="163" t="s">
        <v>265</v>
      </c>
      <c r="BE1028" s="163" t="s">
        <v>266</v>
      </c>
      <c r="BF1028" s="163">
        <v>3</v>
      </c>
      <c r="BG1028" s="173">
        <v>4</v>
      </c>
      <c r="BH1028" s="174">
        <v>0</v>
      </c>
      <c r="BI1028" s="164" t="s">
        <v>8733</v>
      </c>
      <c r="BJ1028" s="174"/>
      <c r="BK1028" s="164" t="s">
        <v>8942</v>
      </c>
      <c r="BL1028" s="174"/>
      <c r="BM1028" s="157" t="s">
        <v>8733</v>
      </c>
      <c r="BN1028" s="166" t="s">
        <v>8731</v>
      </c>
      <c r="BO1028" s="157" t="s">
        <v>8732</v>
      </c>
      <c r="BP1028" s="157" t="s">
        <v>8734</v>
      </c>
      <c r="BQ1028" s="157" t="s">
        <v>9067</v>
      </c>
      <c r="BV1028" s="160">
        <v>1</v>
      </c>
    </row>
    <row r="1029" spans="53:74" x14ac:dyDescent="0.25">
      <c r="BA1029" s="163" t="s">
        <v>224</v>
      </c>
      <c r="BB1029" s="163" t="s">
        <v>1840</v>
      </c>
      <c r="BC1029" s="163" t="s">
        <v>8735</v>
      </c>
      <c r="BD1029" s="163" t="s">
        <v>265</v>
      </c>
      <c r="BE1029" s="163" t="s">
        <v>266</v>
      </c>
      <c r="BF1029" s="163">
        <v>4</v>
      </c>
      <c r="BG1029" s="173">
        <v>4</v>
      </c>
      <c r="BH1029" s="174">
        <v>0</v>
      </c>
      <c r="BI1029" s="164" t="s">
        <v>8735</v>
      </c>
      <c r="BJ1029" s="174"/>
      <c r="BK1029" s="164" t="s">
        <v>8736</v>
      </c>
      <c r="BL1029" s="174"/>
      <c r="BM1029" s="157" t="s">
        <v>8735</v>
      </c>
      <c r="BN1029" s="166" t="s">
        <v>9068</v>
      </c>
      <c r="BO1029" s="157" t="s">
        <v>9069</v>
      </c>
      <c r="BP1029" s="157" t="s">
        <v>9070</v>
      </c>
      <c r="BQ1029" s="157" t="s">
        <v>9071</v>
      </c>
      <c r="BV1029" s="160">
        <v>1</v>
      </c>
    </row>
    <row r="1030" spans="53:74" x14ac:dyDescent="0.25">
      <c r="BA1030" s="163" t="s">
        <v>224</v>
      </c>
      <c r="BB1030" s="163" t="s">
        <v>1841</v>
      </c>
      <c r="BC1030" s="163" t="s">
        <v>8740</v>
      </c>
      <c r="BD1030" s="163" t="s">
        <v>265</v>
      </c>
      <c r="BE1030" s="163" t="s">
        <v>266</v>
      </c>
      <c r="BF1030" s="163">
        <v>5</v>
      </c>
      <c r="BG1030" s="173">
        <v>4</v>
      </c>
      <c r="BH1030" s="174">
        <v>0</v>
      </c>
      <c r="BI1030" s="164" t="s">
        <v>8740</v>
      </c>
      <c r="BJ1030" s="174"/>
      <c r="BK1030" s="164" t="s">
        <v>8741</v>
      </c>
      <c r="BL1030" s="174"/>
      <c r="BM1030" s="157" t="s">
        <v>8740</v>
      </c>
      <c r="BN1030" s="166" t="s">
        <v>8742</v>
      </c>
      <c r="BO1030" s="157" t="s">
        <v>9072</v>
      </c>
      <c r="BP1030" s="157" t="s">
        <v>8735</v>
      </c>
      <c r="BQ1030" s="157" t="s">
        <v>9073</v>
      </c>
      <c r="BV1030" s="160">
        <v>1</v>
      </c>
    </row>
    <row r="1031" spans="53:74" x14ac:dyDescent="0.25">
      <c r="BA1031" s="163" t="s">
        <v>224</v>
      </c>
      <c r="BB1031" s="163" t="s">
        <v>1842</v>
      </c>
      <c r="BC1031" s="163" t="s">
        <v>8745</v>
      </c>
      <c r="BD1031" s="163" t="s">
        <v>301</v>
      </c>
      <c r="BE1031" s="163" t="s">
        <v>266</v>
      </c>
      <c r="BF1031" s="163">
        <v>1</v>
      </c>
      <c r="BG1031" s="173">
        <v>0</v>
      </c>
      <c r="BH1031" s="174">
        <v>4</v>
      </c>
      <c r="BI1031" s="164"/>
      <c r="BJ1031" s="174" t="s">
        <v>8745</v>
      </c>
      <c r="BK1031" s="164"/>
      <c r="BL1031" s="174" t="s">
        <v>8746</v>
      </c>
      <c r="BM1031" s="157" t="s">
        <v>8745</v>
      </c>
      <c r="BN1031" s="166" t="s">
        <v>8747</v>
      </c>
      <c r="BO1031" s="157" t="s">
        <v>8748</v>
      </c>
      <c r="BP1031" s="157" t="s">
        <v>8749</v>
      </c>
      <c r="BQ1031" s="157" t="s">
        <v>8750</v>
      </c>
      <c r="BV1031" s="160">
        <v>1</v>
      </c>
    </row>
    <row r="1032" spans="53:74" x14ac:dyDescent="0.25">
      <c r="BA1032" s="163" t="s">
        <v>224</v>
      </c>
      <c r="BB1032" s="163" t="s">
        <v>1843</v>
      </c>
      <c r="BC1032" s="163" t="s">
        <v>8745</v>
      </c>
      <c r="BD1032" s="163" t="s">
        <v>301</v>
      </c>
      <c r="BE1032" s="163" t="s">
        <v>266</v>
      </c>
      <c r="BF1032" s="163">
        <v>2</v>
      </c>
      <c r="BG1032" s="173">
        <v>0</v>
      </c>
      <c r="BH1032" s="174">
        <v>4</v>
      </c>
      <c r="BI1032" s="164"/>
      <c r="BJ1032" s="174" t="s">
        <v>8745</v>
      </c>
      <c r="BK1032" s="164"/>
      <c r="BL1032" s="174" t="s">
        <v>8746</v>
      </c>
      <c r="BM1032" s="157" t="s">
        <v>8745</v>
      </c>
      <c r="BN1032" s="166" t="s">
        <v>8751</v>
      </c>
      <c r="BO1032" s="157" t="s">
        <v>8752</v>
      </c>
      <c r="BP1032" s="157" t="s">
        <v>8753</v>
      </c>
      <c r="BQ1032" s="157" t="s">
        <v>8750</v>
      </c>
      <c r="BV1032" s="160">
        <v>1</v>
      </c>
    </row>
    <row r="1033" spans="53:74" x14ac:dyDescent="0.25">
      <c r="BA1033" s="163" t="s">
        <v>224</v>
      </c>
      <c r="BB1033" s="163" t="s">
        <v>1844</v>
      </c>
      <c r="BC1033" s="163" t="s">
        <v>8754</v>
      </c>
      <c r="BD1033" s="163" t="s">
        <v>301</v>
      </c>
      <c r="BE1033" s="163" t="s">
        <v>266</v>
      </c>
      <c r="BF1033" s="163">
        <v>3</v>
      </c>
      <c r="BG1033" s="173">
        <v>0</v>
      </c>
      <c r="BH1033" s="174">
        <v>4</v>
      </c>
      <c r="BI1033" s="164"/>
      <c r="BJ1033" s="174" t="s">
        <v>8754</v>
      </c>
      <c r="BK1033" s="164"/>
      <c r="BL1033" s="174" t="s">
        <v>8755</v>
      </c>
      <c r="BM1033" s="157" t="s">
        <v>8754</v>
      </c>
      <c r="BN1033" s="166" t="s">
        <v>8756</v>
      </c>
      <c r="BO1033" s="157" t="s">
        <v>8757</v>
      </c>
      <c r="BP1033" s="157" t="s">
        <v>10501</v>
      </c>
      <c r="BQ1033" s="157" t="s">
        <v>8758</v>
      </c>
      <c r="BV1033" s="160">
        <v>1</v>
      </c>
    </row>
    <row r="1034" spans="53:74" x14ac:dyDescent="0.25">
      <c r="BA1034" s="163" t="s">
        <v>224</v>
      </c>
      <c r="BB1034" s="163" t="s">
        <v>1845</v>
      </c>
      <c r="BC1034" s="163" t="s">
        <v>10501</v>
      </c>
      <c r="BD1034" s="163" t="s">
        <v>301</v>
      </c>
      <c r="BE1034" s="163" t="s">
        <v>266</v>
      </c>
      <c r="BF1034" s="163">
        <v>4</v>
      </c>
      <c r="BG1034" s="173">
        <v>0</v>
      </c>
      <c r="BH1034" s="174">
        <v>4</v>
      </c>
      <c r="BI1034" s="164"/>
      <c r="BJ1034" s="174" t="s">
        <v>10501</v>
      </c>
      <c r="BK1034" s="164"/>
      <c r="BL1034" s="174" t="s">
        <v>10502</v>
      </c>
      <c r="BM1034" s="157" t="s">
        <v>10501</v>
      </c>
      <c r="BN1034" s="166" t="s">
        <v>10503</v>
      </c>
      <c r="BO1034" s="157" t="s">
        <v>8716</v>
      </c>
      <c r="BP1034" s="157" t="s">
        <v>9076</v>
      </c>
      <c r="BQ1034" s="157" t="s">
        <v>10504</v>
      </c>
      <c r="BV1034" s="160">
        <v>1</v>
      </c>
    </row>
    <row r="1035" spans="53:74" x14ac:dyDescent="0.25">
      <c r="BA1035" s="163" t="s">
        <v>224</v>
      </c>
      <c r="BB1035" s="163" t="s">
        <v>1846</v>
      </c>
      <c r="BC1035" s="163" t="s">
        <v>10469</v>
      </c>
      <c r="BD1035" s="163" t="s">
        <v>301</v>
      </c>
      <c r="BE1035" s="163" t="s">
        <v>266</v>
      </c>
      <c r="BF1035" s="163">
        <v>5</v>
      </c>
      <c r="BG1035" s="173">
        <v>0</v>
      </c>
      <c r="BH1035" s="174">
        <v>4</v>
      </c>
      <c r="BI1035" s="164"/>
      <c r="BJ1035" s="174" t="s">
        <v>10469</v>
      </c>
      <c r="BK1035" s="164"/>
      <c r="BL1035" s="174" t="s">
        <v>10470</v>
      </c>
      <c r="BM1035" s="157" t="s">
        <v>10469</v>
      </c>
      <c r="BN1035" s="166" t="s">
        <v>10471</v>
      </c>
      <c r="BO1035" s="157" t="s">
        <v>8663</v>
      </c>
      <c r="BP1035" s="157" t="s">
        <v>8659</v>
      </c>
      <c r="BQ1035" s="157" t="s">
        <v>9023</v>
      </c>
      <c r="BV1035" s="160">
        <v>1</v>
      </c>
    </row>
    <row r="1036" spans="53:74" x14ac:dyDescent="0.25">
      <c r="BA1036" s="163" t="s">
        <v>225</v>
      </c>
      <c r="BB1036" s="163" t="s">
        <v>1847</v>
      </c>
      <c r="BC1036" s="163" t="s">
        <v>10505</v>
      </c>
      <c r="BD1036" s="163" t="s">
        <v>265</v>
      </c>
      <c r="BE1036" s="163" t="s">
        <v>266</v>
      </c>
      <c r="BF1036" s="163">
        <v>1</v>
      </c>
      <c r="BG1036" s="173">
        <v>4</v>
      </c>
      <c r="BH1036" s="174">
        <v>0</v>
      </c>
      <c r="BI1036" s="164" t="s">
        <v>10505</v>
      </c>
      <c r="BJ1036" s="174"/>
      <c r="BK1036" s="164" t="s">
        <v>10506</v>
      </c>
      <c r="BL1036" s="174"/>
      <c r="BM1036" s="157" t="s">
        <v>10505</v>
      </c>
      <c r="BN1036" s="166" t="s">
        <v>8765</v>
      </c>
      <c r="BO1036" s="157" t="s">
        <v>8766</v>
      </c>
      <c r="BP1036" s="157" t="s">
        <v>10507</v>
      </c>
      <c r="BQ1036" s="157" t="s">
        <v>10508</v>
      </c>
      <c r="BV1036" s="160">
        <v>1</v>
      </c>
    </row>
    <row r="1037" spans="53:74" x14ac:dyDescent="0.25">
      <c r="BA1037" s="163" t="s">
        <v>225</v>
      </c>
      <c r="BB1037" s="163" t="s">
        <v>1848</v>
      </c>
      <c r="BC1037" s="163" t="s">
        <v>10509</v>
      </c>
      <c r="BD1037" s="163" t="s">
        <v>265</v>
      </c>
      <c r="BE1037" s="163" t="s">
        <v>266</v>
      </c>
      <c r="BF1037" s="163">
        <v>2</v>
      </c>
      <c r="BG1037" s="173">
        <v>4</v>
      </c>
      <c r="BH1037" s="174">
        <v>0</v>
      </c>
      <c r="BI1037" s="164" t="s">
        <v>10509</v>
      </c>
      <c r="BJ1037" s="174"/>
      <c r="BK1037" s="164" t="s">
        <v>10510</v>
      </c>
      <c r="BL1037" s="174"/>
      <c r="BM1037" s="157" t="s">
        <v>10509</v>
      </c>
      <c r="BN1037" s="166" t="s">
        <v>10511</v>
      </c>
      <c r="BO1037" s="157" t="s">
        <v>10512</v>
      </c>
      <c r="BP1037" s="157" t="s">
        <v>10508</v>
      </c>
      <c r="BQ1037" s="157" t="s">
        <v>10507</v>
      </c>
      <c r="BV1037" s="160">
        <v>1</v>
      </c>
    </row>
    <row r="1038" spans="53:74" x14ac:dyDescent="0.25">
      <c r="BA1038" s="163" t="s">
        <v>225</v>
      </c>
      <c r="BB1038" s="163" t="s">
        <v>1849</v>
      </c>
      <c r="BC1038" s="163" t="s">
        <v>8778</v>
      </c>
      <c r="BD1038" s="163" t="s">
        <v>265</v>
      </c>
      <c r="BE1038" s="163" t="s">
        <v>266</v>
      </c>
      <c r="BF1038" s="163">
        <v>3</v>
      </c>
      <c r="BG1038" s="173">
        <v>4</v>
      </c>
      <c r="BH1038" s="174">
        <v>0</v>
      </c>
      <c r="BI1038" s="164" t="s">
        <v>8778</v>
      </c>
      <c r="BJ1038" s="174"/>
      <c r="BK1038" s="164" t="s">
        <v>9198</v>
      </c>
      <c r="BL1038" s="174"/>
      <c r="BM1038" s="157" t="s">
        <v>8778</v>
      </c>
      <c r="BN1038" s="166" t="s">
        <v>8776</v>
      </c>
      <c r="BO1038" s="157" t="s">
        <v>10512</v>
      </c>
      <c r="BP1038" s="157" t="s">
        <v>8779</v>
      </c>
      <c r="BQ1038" s="157" t="s">
        <v>8785</v>
      </c>
      <c r="BV1038" s="160">
        <v>1</v>
      </c>
    </row>
    <row r="1039" spans="53:74" x14ac:dyDescent="0.25">
      <c r="BA1039" s="163" t="s">
        <v>225</v>
      </c>
      <c r="BB1039" s="163" t="s">
        <v>1850</v>
      </c>
      <c r="BC1039" s="163" t="s">
        <v>8780</v>
      </c>
      <c r="BD1039" s="163" t="s">
        <v>265</v>
      </c>
      <c r="BE1039" s="163" t="s">
        <v>266</v>
      </c>
      <c r="BF1039" s="163">
        <v>4</v>
      </c>
      <c r="BG1039" s="173">
        <v>4</v>
      </c>
      <c r="BH1039" s="174">
        <v>0</v>
      </c>
      <c r="BI1039" s="164" t="s">
        <v>8780</v>
      </c>
      <c r="BJ1039" s="174"/>
      <c r="BK1039" s="164" t="s">
        <v>8781</v>
      </c>
      <c r="BL1039" s="174"/>
      <c r="BM1039" s="157" t="s">
        <v>8780</v>
      </c>
      <c r="BN1039" s="166" t="s">
        <v>8782</v>
      </c>
      <c r="BO1039" s="157" t="s">
        <v>8783</v>
      </c>
      <c r="BP1039" s="157" t="s">
        <v>8790</v>
      </c>
      <c r="BQ1039" s="157" t="s">
        <v>8784</v>
      </c>
      <c r="BV1039" s="160">
        <v>1</v>
      </c>
    </row>
    <row r="1040" spans="53:74" x14ac:dyDescent="0.25">
      <c r="BA1040" s="163" t="s">
        <v>225</v>
      </c>
      <c r="BB1040" s="163" t="s">
        <v>1851</v>
      </c>
      <c r="BC1040" s="163" t="s">
        <v>9382</v>
      </c>
      <c r="BD1040" s="163" t="s">
        <v>265</v>
      </c>
      <c r="BE1040" s="163" t="s">
        <v>266</v>
      </c>
      <c r="BF1040" s="163">
        <v>5</v>
      </c>
      <c r="BG1040" s="173">
        <v>4</v>
      </c>
      <c r="BH1040" s="174">
        <v>0</v>
      </c>
      <c r="BI1040" s="164" t="s">
        <v>9382</v>
      </c>
      <c r="BJ1040" s="174"/>
      <c r="BK1040" s="164" t="s">
        <v>9383</v>
      </c>
      <c r="BL1040" s="174"/>
      <c r="BM1040" s="157" t="s">
        <v>9382</v>
      </c>
      <c r="BN1040" s="166" t="s">
        <v>8782</v>
      </c>
      <c r="BO1040" s="157" t="s">
        <v>9384</v>
      </c>
      <c r="BP1040" s="157" t="s">
        <v>9385</v>
      </c>
      <c r="BQ1040" s="157" t="s">
        <v>9386</v>
      </c>
      <c r="BV1040" s="160">
        <v>1</v>
      </c>
    </row>
    <row r="1041" spans="53:74" x14ac:dyDescent="0.25">
      <c r="BA1041" s="163" t="s">
        <v>225</v>
      </c>
      <c r="BB1041" s="163" t="s">
        <v>1852</v>
      </c>
      <c r="BC1041" s="163" t="s">
        <v>8791</v>
      </c>
      <c r="BD1041" s="163" t="s">
        <v>301</v>
      </c>
      <c r="BE1041" s="163" t="s">
        <v>266</v>
      </c>
      <c r="BF1041" s="163">
        <v>1</v>
      </c>
      <c r="BG1041" s="173">
        <v>0</v>
      </c>
      <c r="BH1041" s="174">
        <v>4</v>
      </c>
      <c r="BI1041" s="164"/>
      <c r="BJ1041" s="174" t="s">
        <v>8791</v>
      </c>
      <c r="BK1041" s="164"/>
      <c r="BL1041" s="174" t="s">
        <v>8792</v>
      </c>
      <c r="BM1041" s="157" t="s">
        <v>8791</v>
      </c>
      <c r="BN1041" s="166" t="s">
        <v>8793</v>
      </c>
      <c r="BO1041" s="157" t="s">
        <v>8794</v>
      </c>
      <c r="BP1041" s="157" t="s">
        <v>8796</v>
      </c>
      <c r="BQ1041" s="157" t="s">
        <v>8795</v>
      </c>
      <c r="BV1041" s="160">
        <v>1</v>
      </c>
    </row>
    <row r="1042" spans="53:74" x14ac:dyDescent="0.25">
      <c r="BA1042" s="163" t="s">
        <v>225</v>
      </c>
      <c r="BB1042" s="163" t="s">
        <v>1853</v>
      </c>
      <c r="BC1042" s="163" t="s">
        <v>9770</v>
      </c>
      <c r="BD1042" s="163" t="s">
        <v>301</v>
      </c>
      <c r="BE1042" s="163" t="s">
        <v>266</v>
      </c>
      <c r="BF1042" s="163">
        <v>2</v>
      </c>
      <c r="BG1042" s="173">
        <v>0</v>
      </c>
      <c r="BH1042" s="174">
        <v>4</v>
      </c>
      <c r="BI1042" s="164"/>
      <c r="BJ1042" s="174" t="s">
        <v>9770</v>
      </c>
      <c r="BK1042" s="164"/>
      <c r="BL1042" s="174" t="s">
        <v>9771</v>
      </c>
      <c r="BM1042" s="157" t="s">
        <v>9770</v>
      </c>
      <c r="BN1042" s="166" t="s">
        <v>9772</v>
      </c>
      <c r="BO1042" s="157" t="s">
        <v>8794</v>
      </c>
      <c r="BP1042" s="157" t="s">
        <v>9773</v>
      </c>
      <c r="BQ1042" s="157" t="s">
        <v>9202</v>
      </c>
      <c r="BV1042" s="160">
        <v>1</v>
      </c>
    </row>
    <row r="1043" spans="53:74" x14ac:dyDescent="0.25">
      <c r="BA1043" s="163" t="s">
        <v>225</v>
      </c>
      <c r="BB1043" s="163" t="s">
        <v>1854</v>
      </c>
      <c r="BC1043" s="163" t="s">
        <v>10513</v>
      </c>
      <c r="BD1043" s="163" t="s">
        <v>301</v>
      </c>
      <c r="BE1043" s="163" t="s">
        <v>266</v>
      </c>
      <c r="BF1043" s="163">
        <v>3</v>
      </c>
      <c r="BG1043" s="173">
        <v>0</v>
      </c>
      <c r="BH1043" s="174">
        <v>4</v>
      </c>
      <c r="BI1043" s="164"/>
      <c r="BJ1043" s="174" t="s">
        <v>10513</v>
      </c>
      <c r="BK1043" s="164"/>
      <c r="BL1043" s="174" t="s">
        <v>10514</v>
      </c>
      <c r="BM1043" s="157" t="s">
        <v>10513</v>
      </c>
      <c r="BN1043" s="166" t="s">
        <v>9489</v>
      </c>
      <c r="BO1043" s="157" t="s">
        <v>9586</v>
      </c>
      <c r="BP1043" s="157" t="s">
        <v>8802</v>
      </c>
      <c r="BQ1043" s="157" t="s">
        <v>10515</v>
      </c>
      <c r="BV1043" s="160">
        <v>1</v>
      </c>
    </row>
    <row r="1044" spans="53:74" x14ac:dyDescent="0.25">
      <c r="BA1044" s="163" t="s">
        <v>225</v>
      </c>
      <c r="BB1044" s="163" t="s">
        <v>1855</v>
      </c>
      <c r="BC1044" s="163" t="s">
        <v>10516</v>
      </c>
      <c r="BD1044" s="163" t="s">
        <v>301</v>
      </c>
      <c r="BE1044" s="163" t="s">
        <v>266</v>
      </c>
      <c r="BF1044" s="163">
        <v>4</v>
      </c>
      <c r="BG1044" s="173">
        <v>0</v>
      </c>
      <c r="BH1044" s="174">
        <v>4</v>
      </c>
      <c r="BI1044" s="164"/>
      <c r="BJ1044" s="174" t="s">
        <v>10516</v>
      </c>
      <c r="BK1044" s="164"/>
      <c r="BL1044" s="174" t="s">
        <v>10517</v>
      </c>
      <c r="BM1044" s="157" t="s">
        <v>10516</v>
      </c>
      <c r="BN1044" s="166" t="s">
        <v>10503</v>
      </c>
      <c r="BO1044" s="157" t="s">
        <v>8716</v>
      </c>
      <c r="BP1044" s="157" t="s">
        <v>8806</v>
      </c>
      <c r="BQ1044" s="157" t="s">
        <v>8802</v>
      </c>
      <c r="BV1044" s="160">
        <v>1</v>
      </c>
    </row>
    <row r="1045" spans="53:74" x14ac:dyDescent="0.25">
      <c r="BA1045" s="163" t="s">
        <v>225</v>
      </c>
      <c r="BB1045" s="163" t="s">
        <v>1856</v>
      </c>
      <c r="BC1045" s="163" t="s">
        <v>10469</v>
      </c>
      <c r="BD1045" s="163" t="s">
        <v>301</v>
      </c>
      <c r="BE1045" s="163" t="s">
        <v>266</v>
      </c>
      <c r="BF1045" s="163">
        <v>5</v>
      </c>
      <c r="BG1045" s="173">
        <v>0</v>
      </c>
      <c r="BH1045" s="174">
        <v>4</v>
      </c>
      <c r="BI1045" s="164"/>
      <c r="BJ1045" s="174" t="s">
        <v>10469</v>
      </c>
      <c r="BK1045" s="164"/>
      <c r="BL1045" s="174" t="s">
        <v>10470</v>
      </c>
      <c r="BM1045" s="157" t="s">
        <v>10469</v>
      </c>
      <c r="BN1045" s="166" t="s">
        <v>10471</v>
      </c>
      <c r="BO1045" s="157" t="s">
        <v>8663</v>
      </c>
      <c r="BP1045" s="157" t="s">
        <v>8659</v>
      </c>
      <c r="BQ1045" s="157" t="s">
        <v>9023</v>
      </c>
      <c r="BV1045" s="160">
        <v>1</v>
      </c>
    </row>
    <row r="1046" spans="53:74" x14ac:dyDescent="0.25">
      <c r="BA1046" s="163" t="s">
        <v>226</v>
      </c>
      <c r="BB1046" s="163" t="s">
        <v>1857</v>
      </c>
      <c r="BC1046" s="163" t="s">
        <v>10518</v>
      </c>
      <c r="BD1046" s="163" t="s">
        <v>265</v>
      </c>
      <c r="BE1046" s="163" t="s">
        <v>266</v>
      </c>
      <c r="BF1046" s="163">
        <v>1</v>
      </c>
      <c r="BG1046" s="173">
        <v>4</v>
      </c>
      <c r="BH1046" s="174">
        <v>0</v>
      </c>
      <c r="BI1046" s="164" t="s">
        <v>10518</v>
      </c>
      <c r="BJ1046" s="174"/>
      <c r="BK1046" s="164" t="s">
        <v>10519</v>
      </c>
      <c r="BL1046" s="174"/>
      <c r="BM1046" s="157" t="s">
        <v>10518</v>
      </c>
      <c r="BN1046" s="166" t="s">
        <v>10520</v>
      </c>
      <c r="BO1046" s="157" t="s">
        <v>9948</v>
      </c>
      <c r="BP1046" s="157" t="s">
        <v>10521</v>
      </c>
      <c r="BQ1046" s="157" t="s">
        <v>10522</v>
      </c>
      <c r="BV1046" s="160">
        <v>1</v>
      </c>
    </row>
    <row r="1047" spans="53:74" x14ac:dyDescent="0.25">
      <c r="BA1047" s="163" t="s">
        <v>226</v>
      </c>
      <c r="BB1047" s="163" t="s">
        <v>1858</v>
      </c>
      <c r="BC1047" s="163" t="s">
        <v>10523</v>
      </c>
      <c r="BD1047" s="163" t="s">
        <v>265</v>
      </c>
      <c r="BE1047" s="163" t="s">
        <v>266</v>
      </c>
      <c r="BF1047" s="163">
        <v>2</v>
      </c>
      <c r="BG1047" s="173">
        <v>4</v>
      </c>
      <c r="BH1047" s="174">
        <v>0</v>
      </c>
      <c r="BI1047" s="164" t="s">
        <v>10523</v>
      </c>
      <c r="BJ1047" s="174"/>
      <c r="BK1047" s="164" t="s">
        <v>10524</v>
      </c>
      <c r="BL1047" s="174"/>
      <c r="BM1047" s="157" t="s">
        <v>10523</v>
      </c>
      <c r="BN1047" s="166" t="s">
        <v>10525</v>
      </c>
      <c r="BO1047" s="157" t="s">
        <v>9116</v>
      </c>
      <c r="BP1047" s="157" t="s">
        <v>10526</v>
      </c>
      <c r="BQ1047" s="157" t="s">
        <v>10522</v>
      </c>
      <c r="BV1047" s="160">
        <v>1</v>
      </c>
    </row>
    <row r="1048" spans="53:74" x14ac:dyDescent="0.25">
      <c r="BA1048" s="163" t="s">
        <v>226</v>
      </c>
      <c r="BB1048" s="163" t="s">
        <v>1859</v>
      </c>
      <c r="BC1048" s="163" t="s">
        <v>8821</v>
      </c>
      <c r="BD1048" s="163" t="s">
        <v>265</v>
      </c>
      <c r="BE1048" s="163" t="s">
        <v>266</v>
      </c>
      <c r="BF1048" s="163">
        <v>3</v>
      </c>
      <c r="BG1048" s="173">
        <v>4</v>
      </c>
      <c r="BH1048" s="174">
        <v>0</v>
      </c>
      <c r="BI1048" s="164" t="s">
        <v>8821</v>
      </c>
      <c r="BJ1048" s="174"/>
      <c r="BK1048" s="164" t="s">
        <v>8822</v>
      </c>
      <c r="BL1048" s="174"/>
      <c r="BM1048" s="157" t="s">
        <v>8821</v>
      </c>
      <c r="BN1048" s="166" t="s">
        <v>9217</v>
      </c>
      <c r="BO1048" s="157" t="s">
        <v>9116</v>
      </c>
      <c r="BP1048" s="157" t="s">
        <v>8984</v>
      </c>
      <c r="BQ1048" s="157" t="s">
        <v>8829</v>
      </c>
      <c r="BV1048" s="160">
        <v>1</v>
      </c>
    </row>
    <row r="1049" spans="53:74" x14ac:dyDescent="0.25">
      <c r="BA1049" s="163" t="s">
        <v>226</v>
      </c>
      <c r="BB1049" s="163" t="s">
        <v>1860</v>
      </c>
      <c r="BC1049" s="163" t="s">
        <v>8821</v>
      </c>
      <c r="BD1049" s="163" t="s">
        <v>265</v>
      </c>
      <c r="BE1049" s="163" t="s">
        <v>266</v>
      </c>
      <c r="BF1049" s="163">
        <v>4</v>
      </c>
      <c r="BG1049" s="173">
        <v>4</v>
      </c>
      <c r="BH1049" s="174">
        <v>0</v>
      </c>
      <c r="BI1049" s="164" t="s">
        <v>8821</v>
      </c>
      <c r="BJ1049" s="174"/>
      <c r="BK1049" s="164" t="s">
        <v>8822</v>
      </c>
      <c r="BL1049" s="174"/>
      <c r="BM1049" s="157" t="s">
        <v>8821</v>
      </c>
      <c r="BN1049" s="166" t="s">
        <v>8826</v>
      </c>
      <c r="BO1049" s="157" t="s">
        <v>8985</v>
      </c>
      <c r="BP1049" s="157" t="s">
        <v>8986</v>
      </c>
      <c r="BQ1049" s="157" t="s">
        <v>8987</v>
      </c>
      <c r="BV1049" s="160">
        <v>1</v>
      </c>
    </row>
    <row r="1050" spans="53:74" x14ac:dyDescent="0.25">
      <c r="BA1050" s="163" t="s">
        <v>226</v>
      </c>
      <c r="BB1050" s="163" t="s">
        <v>1861</v>
      </c>
      <c r="BC1050" s="163" t="s">
        <v>8830</v>
      </c>
      <c r="BD1050" s="163" t="s">
        <v>265</v>
      </c>
      <c r="BE1050" s="163" t="s">
        <v>266</v>
      </c>
      <c r="BF1050" s="163">
        <v>5</v>
      </c>
      <c r="BG1050" s="173">
        <v>4</v>
      </c>
      <c r="BH1050" s="174">
        <v>0</v>
      </c>
      <c r="BI1050" s="164" t="s">
        <v>8830</v>
      </c>
      <c r="BJ1050" s="174"/>
      <c r="BK1050" s="164" t="s">
        <v>8831</v>
      </c>
      <c r="BL1050" s="174"/>
      <c r="BM1050" s="157" t="s">
        <v>8830</v>
      </c>
      <c r="BN1050" s="166" t="s">
        <v>8832</v>
      </c>
      <c r="BO1050" s="157" t="s">
        <v>8833</v>
      </c>
      <c r="BP1050" s="157" t="s">
        <v>8834</v>
      </c>
      <c r="BQ1050" s="157" t="s">
        <v>8835</v>
      </c>
      <c r="BV1050" s="160">
        <v>1</v>
      </c>
    </row>
    <row r="1051" spans="53:74" x14ac:dyDescent="0.25">
      <c r="BA1051" s="163" t="s">
        <v>226</v>
      </c>
      <c r="BB1051" s="163" t="s">
        <v>1862</v>
      </c>
      <c r="BC1051" s="163" t="s">
        <v>8836</v>
      </c>
      <c r="BD1051" s="163" t="s">
        <v>301</v>
      </c>
      <c r="BE1051" s="163" t="s">
        <v>266</v>
      </c>
      <c r="BF1051" s="163">
        <v>1</v>
      </c>
      <c r="BG1051" s="173">
        <v>0</v>
      </c>
      <c r="BH1051" s="174">
        <v>4</v>
      </c>
      <c r="BI1051" s="164"/>
      <c r="BJ1051" s="174" t="s">
        <v>8836</v>
      </c>
      <c r="BK1051" s="164"/>
      <c r="BL1051" s="174" t="s">
        <v>8837</v>
      </c>
      <c r="BM1051" s="157" t="s">
        <v>8836</v>
      </c>
      <c r="BN1051" s="166" t="s">
        <v>8838</v>
      </c>
      <c r="BO1051" s="157" t="s">
        <v>8839</v>
      </c>
      <c r="BP1051" s="157" t="s">
        <v>8840</v>
      </c>
      <c r="BQ1051" s="157" t="s">
        <v>8841</v>
      </c>
      <c r="BV1051" s="160">
        <v>1</v>
      </c>
    </row>
    <row r="1052" spans="53:74" x14ac:dyDescent="0.25">
      <c r="BA1052" s="163" t="s">
        <v>226</v>
      </c>
      <c r="BB1052" s="163" t="s">
        <v>1863</v>
      </c>
      <c r="BC1052" s="163" t="s">
        <v>8842</v>
      </c>
      <c r="BD1052" s="163" t="s">
        <v>301</v>
      </c>
      <c r="BE1052" s="163" t="s">
        <v>266</v>
      </c>
      <c r="BF1052" s="163">
        <v>2</v>
      </c>
      <c r="BG1052" s="173">
        <v>0</v>
      </c>
      <c r="BH1052" s="174">
        <v>4</v>
      </c>
      <c r="BI1052" s="164"/>
      <c r="BJ1052" s="174" t="s">
        <v>8842</v>
      </c>
      <c r="BK1052" s="164"/>
      <c r="BL1052" s="174" t="s">
        <v>8843</v>
      </c>
      <c r="BM1052" s="157" t="s">
        <v>8842</v>
      </c>
      <c r="BN1052" s="166" t="s">
        <v>8844</v>
      </c>
      <c r="BO1052" s="157" t="s">
        <v>8845</v>
      </c>
      <c r="BP1052" s="157" t="s">
        <v>8846</v>
      </c>
      <c r="BQ1052" s="157" t="s">
        <v>8847</v>
      </c>
      <c r="BV1052" s="160">
        <v>1</v>
      </c>
    </row>
    <row r="1053" spans="53:74" x14ac:dyDescent="0.25">
      <c r="BA1053" s="163" t="s">
        <v>226</v>
      </c>
      <c r="BB1053" s="163" t="s">
        <v>1864</v>
      </c>
      <c r="BC1053" s="163" t="s">
        <v>8848</v>
      </c>
      <c r="BD1053" s="163" t="s">
        <v>301</v>
      </c>
      <c r="BE1053" s="163" t="s">
        <v>266</v>
      </c>
      <c r="BF1053" s="163">
        <v>3</v>
      </c>
      <c r="BG1053" s="173">
        <v>0</v>
      </c>
      <c r="BH1053" s="174">
        <v>4</v>
      </c>
      <c r="BI1053" s="164"/>
      <c r="BJ1053" s="174" t="s">
        <v>8848</v>
      </c>
      <c r="BK1053" s="164"/>
      <c r="BL1053" s="174" t="s">
        <v>8849</v>
      </c>
      <c r="BM1053" s="157" t="s">
        <v>8848</v>
      </c>
      <c r="BN1053" s="166" t="s">
        <v>8850</v>
      </c>
      <c r="BO1053" s="157" t="s">
        <v>10527</v>
      </c>
      <c r="BP1053" s="157" t="s">
        <v>9120</v>
      </c>
      <c r="BQ1053" s="157" t="s">
        <v>8846</v>
      </c>
      <c r="BV1053" s="160">
        <v>1</v>
      </c>
    </row>
    <row r="1054" spans="53:74" x14ac:dyDescent="0.25">
      <c r="BA1054" s="163" t="s">
        <v>226</v>
      </c>
      <c r="BB1054" s="163" t="s">
        <v>1865</v>
      </c>
      <c r="BC1054" s="163" t="s">
        <v>8852</v>
      </c>
      <c r="BD1054" s="163" t="s">
        <v>301</v>
      </c>
      <c r="BE1054" s="163" t="s">
        <v>266</v>
      </c>
      <c r="BF1054" s="163">
        <v>4</v>
      </c>
      <c r="BG1054" s="173">
        <v>0</v>
      </c>
      <c r="BH1054" s="174">
        <v>4</v>
      </c>
      <c r="BI1054" s="164"/>
      <c r="BJ1054" s="174" t="s">
        <v>8852</v>
      </c>
      <c r="BK1054" s="164"/>
      <c r="BL1054" s="174" t="s">
        <v>8853</v>
      </c>
      <c r="BM1054" s="157" t="s">
        <v>8852</v>
      </c>
      <c r="BN1054" s="166" t="s">
        <v>10528</v>
      </c>
      <c r="BO1054" s="157" t="s">
        <v>10503</v>
      </c>
      <c r="BP1054" s="157" t="s">
        <v>8716</v>
      </c>
      <c r="BQ1054" s="157" t="s">
        <v>8659</v>
      </c>
      <c r="BV1054" s="160">
        <v>1</v>
      </c>
    </row>
    <row r="1055" spans="53:74" x14ac:dyDescent="0.25">
      <c r="BA1055" s="163" t="s">
        <v>226</v>
      </c>
      <c r="BB1055" s="163" t="s">
        <v>1866</v>
      </c>
      <c r="BC1055" s="163" t="s">
        <v>10469</v>
      </c>
      <c r="BD1055" s="163" t="s">
        <v>301</v>
      </c>
      <c r="BE1055" s="163" t="s">
        <v>266</v>
      </c>
      <c r="BF1055" s="163">
        <v>5</v>
      </c>
      <c r="BG1055" s="173">
        <v>0</v>
      </c>
      <c r="BH1055" s="174">
        <v>4</v>
      </c>
      <c r="BI1055" s="164"/>
      <c r="BJ1055" s="174" t="s">
        <v>10469</v>
      </c>
      <c r="BK1055" s="164"/>
      <c r="BL1055" s="174" t="s">
        <v>10470</v>
      </c>
      <c r="BM1055" s="157" t="s">
        <v>10469</v>
      </c>
      <c r="BN1055" s="166" t="s">
        <v>10471</v>
      </c>
      <c r="BO1055" s="157" t="s">
        <v>8663</v>
      </c>
      <c r="BP1055" s="157" t="s">
        <v>8659</v>
      </c>
      <c r="BQ1055" s="157" t="s">
        <v>9023</v>
      </c>
      <c r="BV1055" s="160">
        <v>1</v>
      </c>
    </row>
    <row r="1056" spans="53:74" x14ac:dyDescent="0.25">
      <c r="BA1056" s="163" t="s">
        <v>227</v>
      </c>
      <c r="BB1056" s="163" t="s">
        <v>1867</v>
      </c>
      <c r="BC1056" s="163" t="s">
        <v>10529</v>
      </c>
      <c r="BD1056" s="163" t="s">
        <v>265</v>
      </c>
      <c r="BE1056" s="163" t="s">
        <v>266</v>
      </c>
      <c r="BF1056" s="163">
        <v>1</v>
      </c>
      <c r="BG1056" s="173">
        <v>4</v>
      </c>
      <c r="BH1056" s="174">
        <v>0</v>
      </c>
      <c r="BI1056" s="164" t="s">
        <v>10529</v>
      </c>
      <c r="BJ1056" s="174"/>
      <c r="BK1056" s="164" t="s">
        <v>10530</v>
      </c>
      <c r="BL1056" s="174"/>
      <c r="BM1056" s="157" t="s">
        <v>10529</v>
      </c>
      <c r="BN1056" s="166" t="s">
        <v>8619</v>
      </c>
      <c r="BO1056" s="157" t="s">
        <v>2229</v>
      </c>
      <c r="BP1056" s="157" t="s">
        <v>10531</v>
      </c>
      <c r="BQ1056" s="157" t="s">
        <v>10532</v>
      </c>
      <c r="BV1056" s="160">
        <v>1</v>
      </c>
    </row>
    <row r="1057" spans="53:74" x14ac:dyDescent="0.25">
      <c r="BA1057" s="163" t="s">
        <v>227</v>
      </c>
      <c r="BB1057" s="163" t="s">
        <v>1870</v>
      </c>
      <c r="BC1057" s="163" t="s">
        <v>10533</v>
      </c>
      <c r="BD1057" s="163" t="s">
        <v>265</v>
      </c>
      <c r="BE1057" s="163" t="s">
        <v>266</v>
      </c>
      <c r="BF1057" s="163">
        <v>2</v>
      </c>
      <c r="BG1057" s="173">
        <v>4</v>
      </c>
      <c r="BH1057" s="174">
        <v>0</v>
      </c>
      <c r="BI1057" s="164" t="s">
        <v>10533</v>
      </c>
      <c r="BJ1057" s="174"/>
      <c r="BK1057" s="164" t="s">
        <v>10534</v>
      </c>
      <c r="BL1057" s="174"/>
      <c r="BM1057" s="157" t="s">
        <v>10533</v>
      </c>
      <c r="BN1057" s="166" t="s">
        <v>10357</v>
      </c>
      <c r="BO1057" s="157" t="s">
        <v>10535</v>
      </c>
      <c r="BP1057" s="157" t="s">
        <v>10536</v>
      </c>
      <c r="BQ1057" s="157" t="s">
        <v>10537</v>
      </c>
      <c r="BV1057" s="160">
        <v>1</v>
      </c>
    </row>
    <row r="1058" spans="53:74" x14ac:dyDescent="0.25">
      <c r="BA1058" s="163" t="s">
        <v>227</v>
      </c>
      <c r="BB1058" s="163" t="s">
        <v>1873</v>
      </c>
      <c r="BC1058" s="163" t="s">
        <v>10537</v>
      </c>
      <c r="BD1058" s="163" t="s">
        <v>265</v>
      </c>
      <c r="BE1058" s="163" t="s">
        <v>266</v>
      </c>
      <c r="BF1058" s="163">
        <v>3</v>
      </c>
      <c r="BG1058" s="173">
        <v>4</v>
      </c>
      <c r="BH1058" s="174">
        <v>0</v>
      </c>
      <c r="BI1058" s="164" t="s">
        <v>10537</v>
      </c>
      <c r="BJ1058" s="174"/>
      <c r="BK1058" s="164" t="s">
        <v>10538</v>
      </c>
      <c r="BL1058" s="174"/>
      <c r="BM1058" s="157" t="s">
        <v>10537</v>
      </c>
      <c r="BN1058" s="166" t="s">
        <v>8625</v>
      </c>
      <c r="BO1058" s="157" t="s">
        <v>9134</v>
      </c>
      <c r="BP1058" s="157" t="s">
        <v>10539</v>
      </c>
      <c r="BQ1058" s="157" t="s">
        <v>10540</v>
      </c>
      <c r="BV1058" s="160">
        <v>1</v>
      </c>
    </row>
    <row r="1059" spans="53:74" x14ac:dyDescent="0.25">
      <c r="BA1059" s="163" t="s">
        <v>227</v>
      </c>
      <c r="BB1059" s="163" t="s">
        <v>1876</v>
      </c>
      <c r="BC1059" s="163" t="s">
        <v>8870</v>
      </c>
      <c r="BD1059" s="163" t="s">
        <v>265</v>
      </c>
      <c r="BE1059" s="163" t="s">
        <v>266</v>
      </c>
      <c r="BF1059" s="163">
        <v>4</v>
      </c>
      <c r="BG1059" s="173">
        <v>4</v>
      </c>
      <c r="BH1059" s="174">
        <v>0</v>
      </c>
      <c r="BI1059" s="164" t="s">
        <v>8870</v>
      </c>
      <c r="BJ1059" s="174"/>
      <c r="BK1059" s="164" t="s">
        <v>8871</v>
      </c>
      <c r="BL1059" s="174"/>
      <c r="BM1059" s="157" t="s">
        <v>8870</v>
      </c>
      <c r="BN1059" s="166" t="s">
        <v>8872</v>
      </c>
      <c r="BO1059" s="157" t="s">
        <v>8632</v>
      </c>
      <c r="BP1059" s="157" t="s">
        <v>8873</v>
      </c>
      <c r="BQ1059" s="157" t="s">
        <v>8874</v>
      </c>
      <c r="BV1059" s="160">
        <v>1</v>
      </c>
    </row>
    <row r="1060" spans="53:74" x14ac:dyDescent="0.25">
      <c r="BA1060" s="163" t="s">
        <v>227</v>
      </c>
      <c r="BB1060" s="163" t="s">
        <v>1877</v>
      </c>
      <c r="BC1060" s="163" t="s">
        <v>8638</v>
      </c>
      <c r="BD1060" s="163" t="s">
        <v>265</v>
      </c>
      <c r="BE1060" s="163" t="s">
        <v>266</v>
      </c>
      <c r="BF1060" s="163">
        <v>5</v>
      </c>
      <c r="BG1060" s="173">
        <v>4</v>
      </c>
      <c r="BH1060" s="174">
        <v>0</v>
      </c>
      <c r="BI1060" s="164" t="s">
        <v>8638</v>
      </c>
      <c r="BJ1060" s="174"/>
      <c r="BK1060" s="164" t="s">
        <v>8875</v>
      </c>
      <c r="BL1060" s="174"/>
      <c r="BM1060" s="157" t="s">
        <v>8638</v>
      </c>
      <c r="BN1060" s="166" t="s">
        <v>8876</v>
      </c>
      <c r="BO1060" s="157" t="s">
        <v>2069</v>
      </c>
      <c r="BP1060" s="157" t="s">
        <v>8877</v>
      </c>
      <c r="BQ1060" s="157" t="s">
        <v>8878</v>
      </c>
      <c r="BV1060" s="160">
        <v>1</v>
      </c>
    </row>
    <row r="1061" spans="53:74" x14ac:dyDescent="0.25">
      <c r="BA1061" s="163" t="s">
        <v>227</v>
      </c>
      <c r="BB1061" s="163" t="s">
        <v>1884</v>
      </c>
      <c r="BC1061" s="163" t="s">
        <v>10541</v>
      </c>
      <c r="BD1061" s="163" t="s">
        <v>301</v>
      </c>
      <c r="BE1061" s="163" t="s">
        <v>266</v>
      </c>
      <c r="BF1061" s="163">
        <v>1</v>
      </c>
      <c r="BG1061" s="173">
        <v>0</v>
      </c>
      <c r="BH1061" s="174">
        <v>4</v>
      </c>
      <c r="BI1061" s="164"/>
      <c r="BJ1061" s="174" t="s">
        <v>10541</v>
      </c>
      <c r="BK1061" s="164"/>
      <c r="BL1061" s="174" t="s">
        <v>10542</v>
      </c>
      <c r="BM1061" s="157" t="s">
        <v>10541</v>
      </c>
      <c r="BN1061" s="166" t="s">
        <v>10543</v>
      </c>
      <c r="BO1061" s="157" t="s">
        <v>8642</v>
      </c>
      <c r="BP1061" s="157" t="s">
        <v>10544</v>
      </c>
      <c r="BV1061" s="160">
        <v>1</v>
      </c>
    </row>
    <row r="1062" spans="53:74" x14ac:dyDescent="0.25">
      <c r="BA1062" s="163" t="s">
        <v>227</v>
      </c>
      <c r="BB1062" s="163" t="s">
        <v>1886</v>
      </c>
      <c r="BC1062" s="163" t="s">
        <v>8647</v>
      </c>
      <c r="BD1062" s="163" t="s">
        <v>301</v>
      </c>
      <c r="BE1062" s="163" t="s">
        <v>266</v>
      </c>
      <c r="BF1062" s="163">
        <v>2</v>
      </c>
      <c r="BG1062" s="173">
        <v>0</v>
      </c>
      <c r="BH1062" s="174">
        <v>4</v>
      </c>
      <c r="BI1062" s="164"/>
      <c r="BJ1062" s="174" t="s">
        <v>8647</v>
      </c>
      <c r="BK1062" s="164"/>
      <c r="BL1062" s="174" t="s">
        <v>9141</v>
      </c>
      <c r="BM1062" s="157" t="s">
        <v>8647</v>
      </c>
      <c r="BN1062" s="166" t="s">
        <v>9142</v>
      </c>
      <c r="BO1062" s="157" t="s">
        <v>10545</v>
      </c>
      <c r="BP1062" s="157" t="s">
        <v>9143</v>
      </c>
      <c r="BQ1062" s="157" t="s">
        <v>9970</v>
      </c>
      <c r="BV1062" s="160">
        <v>1</v>
      </c>
    </row>
    <row r="1063" spans="53:74" x14ac:dyDescent="0.25">
      <c r="BA1063" s="163" t="s">
        <v>227</v>
      </c>
      <c r="BB1063" s="163" t="s">
        <v>1888</v>
      </c>
      <c r="BC1063" s="163" t="s">
        <v>8649</v>
      </c>
      <c r="BD1063" s="163" t="s">
        <v>301</v>
      </c>
      <c r="BE1063" s="163" t="s">
        <v>266</v>
      </c>
      <c r="BF1063" s="163">
        <v>3</v>
      </c>
      <c r="BG1063" s="173">
        <v>0</v>
      </c>
      <c r="BH1063" s="174">
        <v>4</v>
      </c>
      <c r="BI1063" s="164"/>
      <c r="BJ1063" s="174" t="s">
        <v>8649</v>
      </c>
      <c r="BK1063" s="164"/>
      <c r="BL1063" s="174" t="s">
        <v>8650</v>
      </c>
      <c r="BM1063" s="157" t="s">
        <v>8649</v>
      </c>
      <c r="BN1063" s="166" t="s">
        <v>8887</v>
      </c>
      <c r="BO1063" s="157" t="s">
        <v>8888</v>
      </c>
      <c r="BP1063" s="157" t="s">
        <v>8889</v>
      </c>
      <c r="BQ1063" s="157" t="s">
        <v>8890</v>
      </c>
      <c r="BV1063" s="160">
        <v>1</v>
      </c>
    </row>
    <row r="1064" spans="53:74" x14ac:dyDescent="0.25">
      <c r="BA1064" s="163" t="s">
        <v>227</v>
      </c>
      <c r="BB1064" s="163" t="s">
        <v>1890</v>
      </c>
      <c r="BC1064" s="163" t="s">
        <v>8655</v>
      </c>
      <c r="BD1064" s="163" t="s">
        <v>301</v>
      </c>
      <c r="BE1064" s="163" t="s">
        <v>266</v>
      </c>
      <c r="BF1064" s="163">
        <v>4</v>
      </c>
      <c r="BG1064" s="173">
        <v>0</v>
      </c>
      <c r="BH1064" s="174">
        <v>4</v>
      </c>
      <c r="BI1064" s="164"/>
      <c r="BJ1064" s="174" t="s">
        <v>8655</v>
      </c>
      <c r="BK1064" s="164"/>
      <c r="BL1064" s="174" t="s">
        <v>8656</v>
      </c>
      <c r="BM1064" s="157" t="s">
        <v>8655</v>
      </c>
      <c r="BN1064" s="166" t="s">
        <v>8654</v>
      </c>
      <c r="BO1064" s="157" t="s">
        <v>10546</v>
      </c>
      <c r="BP1064" s="157" t="s">
        <v>10547</v>
      </c>
      <c r="BQ1064" s="157" t="s">
        <v>8659</v>
      </c>
      <c r="BV1064" s="160">
        <v>1</v>
      </c>
    </row>
    <row r="1065" spans="53:74" x14ac:dyDescent="0.25">
      <c r="BA1065" s="163" t="s">
        <v>227</v>
      </c>
      <c r="BB1065" s="163" t="s">
        <v>1892</v>
      </c>
      <c r="BC1065" s="163" t="s">
        <v>10548</v>
      </c>
      <c r="BD1065" s="163" t="s">
        <v>301</v>
      </c>
      <c r="BE1065" s="163" t="s">
        <v>266</v>
      </c>
      <c r="BF1065" s="163">
        <v>5</v>
      </c>
      <c r="BG1065" s="173">
        <v>0</v>
      </c>
      <c r="BH1065" s="174">
        <v>4</v>
      </c>
      <c r="BI1065" s="164"/>
      <c r="BJ1065" s="174" t="s">
        <v>10548</v>
      </c>
      <c r="BK1065" s="164"/>
      <c r="BL1065" s="174" t="s">
        <v>10549</v>
      </c>
      <c r="BM1065" s="157" t="s">
        <v>10548</v>
      </c>
      <c r="BN1065" s="166" t="s">
        <v>10550</v>
      </c>
      <c r="BO1065" s="157" t="s">
        <v>8663</v>
      </c>
      <c r="BP1065" s="157" t="s">
        <v>8659</v>
      </c>
      <c r="BQ1065" s="157" t="s">
        <v>9023</v>
      </c>
      <c r="BV1065" s="160">
        <v>1</v>
      </c>
    </row>
    <row r="1066" spans="53:74" x14ac:dyDescent="0.25">
      <c r="BA1066" s="163" t="s">
        <v>229</v>
      </c>
      <c r="BB1066" s="163" t="s">
        <v>1897</v>
      </c>
      <c r="BC1066" s="163" t="s">
        <v>10551</v>
      </c>
      <c r="BD1066" s="163" t="s">
        <v>265</v>
      </c>
      <c r="BE1066" s="163" t="s">
        <v>266</v>
      </c>
      <c r="BF1066" s="163">
        <v>1</v>
      </c>
      <c r="BG1066" s="173">
        <v>4</v>
      </c>
      <c r="BH1066" s="174">
        <v>0</v>
      </c>
      <c r="BI1066" s="164" t="s">
        <v>10551</v>
      </c>
      <c r="BJ1066" s="174"/>
      <c r="BK1066" s="164" t="s">
        <v>10552</v>
      </c>
      <c r="BL1066" s="174"/>
      <c r="BM1066" s="157" t="s">
        <v>10551</v>
      </c>
      <c r="BN1066" s="166" t="s">
        <v>10553</v>
      </c>
      <c r="BO1066" s="157" t="s">
        <v>10554</v>
      </c>
      <c r="BP1066" s="157" t="s">
        <v>10555</v>
      </c>
      <c r="BQ1066" s="157" t="s">
        <v>10556</v>
      </c>
      <c r="BV1066" s="160">
        <v>1</v>
      </c>
    </row>
    <row r="1067" spans="53:74" x14ac:dyDescent="0.25">
      <c r="BA1067" s="163" t="s">
        <v>229</v>
      </c>
      <c r="BB1067" s="163" t="s">
        <v>1898</v>
      </c>
      <c r="BC1067" s="163" t="s">
        <v>10557</v>
      </c>
      <c r="BD1067" s="163" t="s">
        <v>265</v>
      </c>
      <c r="BE1067" s="163" t="s">
        <v>266</v>
      </c>
      <c r="BF1067" s="163">
        <v>2</v>
      </c>
      <c r="BG1067" s="173">
        <v>4</v>
      </c>
      <c r="BH1067" s="174">
        <v>0</v>
      </c>
      <c r="BI1067" s="164" t="s">
        <v>10557</v>
      </c>
      <c r="BJ1067" s="174"/>
      <c r="BK1067" s="164" t="s">
        <v>10558</v>
      </c>
      <c r="BL1067" s="174"/>
      <c r="BM1067" s="157" t="s">
        <v>10557</v>
      </c>
      <c r="BN1067" s="166" t="s">
        <v>9156</v>
      </c>
      <c r="BO1067" s="157" t="s">
        <v>8675</v>
      </c>
      <c r="BP1067" s="157" t="s">
        <v>10556</v>
      </c>
      <c r="BQ1067" s="157" t="s">
        <v>10555</v>
      </c>
      <c r="BV1067" s="160">
        <v>1</v>
      </c>
    </row>
    <row r="1068" spans="53:74" x14ac:dyDescent="0.25">
      <c r="BA1068" s="163" t="s">
        <v>229</v>
      </c>
      <c r="BB1068" s="163" t="s">
        <v>1899</v>
      </c>
      <c r="BC1068" s="163" t="s">
        <v>8678</v>
      </c>
      <c r="BD1068" s="163" t="s">
        <v>265</v>
      </c>
      <c r="BE1068" s="163" t="s">
        <v>266</v>
      </c>
      <c r="BF1068" s="163">
        <v>3</v>
      </c>
      <c r="BG1068" s="173">
        <v>4</v>
      </c>
      <c r="BH1068" s="174">
        <v>0</v>
      </c>
      <c r="BI1068" s="164" t="s">
        <v>8678</v>
      </c>
      <c r="BJ1068" s="174"/>
      <c r="BK1068" s="164" t="s">
        <v>8679</v>
      </c>
      <c r="BL1068" s="174"/>
      <c r="BM1068" s="157" t="s">
        <v>8678</v>
      </c>
      <c r="BN1068" s="166" t="s">
        <v>8680</v>
      </c>
      <c r="BO1068" s="157" t="s">
        <v>8681</v>
      </c>
      <c r="BP1068" s="157" t="s">
        <v>8682</v>
      </c>
      <c r="BQ1068" s="157" t="s">
        <v>8683</v>
      </c>
      <c r="BV1068" s="160">
        <v>1</v>
      </c>
    </row>
    <row r="1069" spans="53:74" x14ac:dyDescent="0.25">
      <c r="BA1069" s="163" t="s">
        <v>229</v>
      </c>
      <c r="BB1069" s="163" t="s">
        <v>1900</v>
      </c>
      <c r="BC1069" s="163" t="s">
        <v>8695</v>
      </c>
      <c r="BD1069" s="163" t="s">
        <v>265</v>
      </c>
      <c r="BE1069" s="163" t="s">
        <v>266</v>
      </c>
      <c r="BF1069" s="163">
        <v>4</v>
      </c>
      <c r="BG1069" s="173">
        <v>4</v>
      </c>
      <c r="BH1069" s="174">
        <v>0</v>
      </c>
      <c r="BI1069" s="164" t="s">
        <v>8695</v>
      </c>
      <c r="BJ1069" s="174"/>
      <c r="BK1069" s="164" t="s">
        <v>9159</v>
      </c>
      <c r="BL1069" s="174"/>
      <c r="BM1069" s="157" t="s">
        <v>8695</v>
      </c>
      <c r="BN1069" s="166" t="s">
        <v>9160</v>
      </c>
      <c r="BO1069" s="157" t="s">
        <v>9161</v>
      </c>
      <c r="BP1069" s="157" t="s">
        <v>9162</v>
      </c>
      <c r="BQ1069" s="157" t="s">
        <v>9163</v>
      </c>
      <c r="BV1069" s="160">
        <v>1</v>
      </c>
    </row>
    <row r="1070" spans="53:74" x14ac:dyDescent="0.25">
      <c r="BA1070" s="163" t="s">
        <v>229</v>
      </c>
      <c r="BB1070" s="163" t="s">
        <v>1901</v>
      </c>
      <c r="BC1070" s="163" t="s">
        <v>8690</v>
      </c>
      <c r="BD1070" s="163" t="s">
        <v>265</v>
      </c>
      <c r="BE1070" s="163" t="s">
        <v>266</v>
      </c>
      <c r="BF1070" s="163">
        <v>5</v>
      </c>
      <c r="BG1070" s="173">
        <v>4</v>
      </c>
      <c r="BH1070" s="174">
        <v>0</v>
      </c>
      <c r="BI1070" s="164" t="s">
        <v>8690</v>
      </c>
      <c r="BJ1070" s="174"/>
      <c r="BK1070" s="164" t="s">
        <v>8691</v>
      </c>
      <c r="BL1070" s="174"/>
      <c r="BM1070" s="157" t="s">
        <v>8690</v>
      </c>
      <c r="BN1070" s="166" t="s">
        <v>8692</v>
      </c>
      <c r="BO1070" s="157" t="s">
        <v>8693</v>
      </c>
      <c r="BP1070" s="157" t="s">
        <v>8694</v>
      </c>
      <c r="BQ1070" s="157" t="s">
        <v>8695</v>
      </c>
      <c r="BV1070" s="160">
        <v>1</v>
      </c>
    </row>
    <row r="1071" spans="53:74" x14ac:dyDescent="0.25">
      <c r="BA1071" s="163" t="s">
        <v>229</v>
      </c>
      <c r="BB1071" s="163" t="s">
        <v>1902</v>
      </c>
      <c r="BC1071" s="163" t="s">
        <v>10559</v>
      </c>
      <c r="BD1071" s="163" t="s">
        <v>301</v>
      </c>
      <c r="BE1071" s="163" t="s">
        <v>266</v>
      </c>
      <c r="BF1071" s="163">
        <v>1</v>
      </c>
      <c r="BG1071" s="173">
        <v>0</v>
      </c>
      <c r="BH1071" s="174">
        <v>4</v>
      </c>
      <c r="BI1071" s="164"/>
      <c r="BJ1071" s="174" t="s">
        <v>10559</v>
      </c>
      <c r="BK1071" s="164"/>
      <c r="BL1071" s="174" t="s">
        <v>10560</v>
      </c>
      <c r="BM1071" s="157" t="s">
        <v>10559</v>
      </c>
      <c r="BN1071" s="166" t="s">
        <v>9649</v>
      </c>
      <c r="BO1071" s="157" t="s">
        <v>2229</v>
      </c>
      <c r="BP1071" s="157" t="s">
        <v>10561</v>
      </c>
      <c r="BQ1071" s="157" t="s">
        <v>10562</v>
      </c>
      <c r="BV1071" s="160">
        <v>1</v>
      </c>
    </row>
    <row r="1072" spans="53:74" x14ac:dyDescent="0.25">
      <c r="BA1072" s="163" t="s">
        <v>229</v>
      </c>
      <c r="BB1072" s="163" t="s">
        <v>1903</v>
      </c>
      <c r="BC1072" s="163" t="s">
        <v>10563</v>
      </c>
      <c r="BD1072" s="163" t="s">
        <v>301</v>
      </c>
      <c r="BE1072" s="163" t="s">
        <v>266</v>
      </c>
      <c r="BF1072" s="163">
        <v>2</v>
      </c>
      <c r="BG1072" s="173">
        <v>0</v>
      </c>
      <c r="BH1072" s="174">
        <v>4</v>
      </c>
      <c r="BI1072" s="164"/>
      <c r="BJ1072" s="174" t="s">
        <v>10563</v>
      </c>
      <c r="BK1072" s="164"/>
      <c r="BL1072" s="174" t="s">
        <v>10564</v>
      </c>
      <c r="BM1072" s="157" t="s">
        <v>10563</v>
      </c>
      <c r="BN1072" s="166" t="s">
        <v>8908</v>
      </c>
      <c r="BO1072" s="157" t="s">
        <v>8922</v>
      </c>
      <c r="BP1072" s="157" t="s">
        <v>8923</v>
      </c>
      <c r="BQ1072" s="157" t="s">
        <v>9050</v>
      </c>
      <c r="BV1072" s="160">
        <v>1</v>
      </c>
    </row>
    <row r="1073" spans="53:74" x14ac:dyDescent="0.25">
      <c r="BA1073" s="163" t="s">
        <v>229</v>
      </c>
      <c r="BB1073" s="163" t="s">
        <v>1904</v>
      </c>
      <c r="BC1073" s="163" t="s">
        <v>9263</v>
      </c>
      <c r="BD1073" s="163" t="s">
        <v>301</v>
      </c>
      <c r="BE1073" s="163" t="s">
        <v>266</v>
      </c>
      <c r="BF1073" s="163">
        <v>3</v>
      </c>
      <c r="BG1073" s="173">
        <v>0</v>
      </c>
      <c r="BH1073" s="174">
        <v>4</v>
      </c>
      <c r="BI1073" s="164"/>
      <c r="BJ1073" s="174" t="s">
        <v>9263</v>
      </c>
      <c r="BK1073" s="164"/>
      <c r="BL1073" s="174" t="s">
        <v>9264</v>
      </c>
      <c r="BM1073" s="157" t="s">
        <v>9263</v>
      </c>
      <c r="BN1073" s="166" t="s">
        <v>9265</v>
      </c>
      <c r="BO1073" s="157" t="s">
        <v>9266</v>
      </c>
      <c r="BP1073" s="157" t="s">
        <v>8712</v>
      </c>
      <c r="BQ1073" s="157" t="s">
        <v>8711</v>
      </c>
      <c r="BV1073" s="160">
        <v>1</v>
      </c>
    </row>
    <row r="1074" spans="53:74" x14ac:dyDescent="0.25">
      <c r="BA1074" s="163" t="s">
        <v>229</v>
      </c>
      <c r="BB1074" s="163" t="s">
        <v>1905</v>
      </c>
      <c r="BC1074" s="163" t="s">
        <v>10565</v>
      </c>
      <c r="BD1074" s="163" t="s">
        <v>301</v>
      </c>
      <c r="BE1074" s="163" t="s">
        <v>266</v>
      </c>
      <c r="BF1074" s="163">
        <v>4</v>
      </c>
      <c r="BG1074" s="173">
        <v>0</v>
      </c>
      <c r="BH1074" s="174">
        <v>4</v>
      </c>
      <c r="BI1074" s="164"/>
      <c r="BJ1074" s="174" t="s">
        <v>10565</v>
      </c>
      <c r="BK1074" s="164"/>
      <c r="BL1074" s="174" t="s">
        <v>10566</v>
      </c>
      <c r="BM1074" s="157" t="s">
        <v>10565</v>
      </c>
      <c r="BN1074" s="166" t="s">
        <v>8715</v>
      </c>
      <c r="BO1074" s="157" t="s">
        <v>8716</v>
      </c>
      <c r="BP1074" s="157" t="s">
        <v>8659</v>
      </c>
      <c r="BQ1074" s="157" t="s">
        <v>10567</v>
      </c>
      <c r="BV1074" s="160">
        <v>1</v>
      </c>
    </row>
    <row r="1075" spans="53:74" x14ac:dyDescent="0.25">
      <c r="BA1075" s="163" t="s">
        <v>229</v>
      </c>
      <c r="BB1075" s="163" t="s">
        <v>1906</v>
      </c>
      <c r="BC1075" s="163" t="s">
        <v>10548</v>
      </c>
      <c r="BD1075" s="163" t="s">
        <v>301</v>
      </c>
      <c r="BE1075" s="163" t="s">
        <v>266</v>
      </c>
      <c r="BF1075" s="163">
        <v>5</v>
      </c>
      <c r="BG1075" s="173">
        <v>0</v>
      </c>
      <c r="BH1075" s="174">
        <v>4</v>
      </c>
      <c r="BI1075" s="164"/>
      <c r="BJ1075" s="174" t="s">
        <v>10548</v>
      </c>
      <c r="BK1075" s="164"/>
      <c r="BL1075" s="174" t="s">
        <v>10549</v>
      </c>
      <c r="BM1075" s="157" t="s">
        <v>10548</v>
      </c>
      <c r="BN1075" s="166" t="s">
        <v>10550</v>
      </c>
      <c r="BO1075" s="157" t="s">
        <v>8663</v>
      </c>
      <c r="BP1075" s="157" t="s">
        <v>8659</v>
      </c>
      <c r="BQ1075" s="157" t="s">
        <v>9023</v>
      </c>
      <c r="BV1075" s="160">
        <v>1</v>
      </c>
    </row>
    <row r="1076" spans="53:74" x14ac:dyDescent="0.25">
      <c r="BA1076" s="163" t="s">
        <v>230</v>
      </c>
      <c r="BB1076" s="163" t="s">
        <v>1907</v>
      </c>
      <c r="BC1076" s="163" t="s">
        <v>10568</v>
      </c>
      <c r="BD1076" s="163" t="s">
        <v>265</v>
      </c>
      <c r="BE1076" s="163" t="s">
        <v>266</v>
      </c>
      <c r="BF1076" s="163">
        <v>1</v>
      </c>
      <c r="BG1076" s="173">
        <v>4</v>
      </c>
      <c r="BH1076" s="174">
        <v>0</v>
      </c>
      <c r="BI1076" s="164" t="s">
        <v>10568</v>
      </c>
      <c r="BJ1076" s="174"/>
      <c r="BK1076" s="164" t="s">
        <v>10569</v>
      </c>
      <c r="BL1076" s="174"/>
      <c r="BM1076" s="157" t="s">
        <v>10568</v>
      </c>
      <c r="BN1076" s="166" t="s">
        <v>10570</v>
      </c>
      <c r="BO1076" s="157" t="s">
        <v>10571</v>
      </c>
      <c r="BP1076" s="157" t="s">
        <v>10572</v>
      </c>
      <c r="BQ1076" s="157" t="s">
        <v>10573</v>
      </c>
      <c r="BV1076" s="160">
        <v>1</v>
      </c>
    </row>
    <row r="1077" spans="53:74" x14ac:dyDescent="0.25">
      <c r="BA1077" s="163" t="s">
        <v>230</v>
      </c>
      <c r="BB1077" s="163" t="s">
        <v>1908</v>
      </c>
      <c r="BC1077" s="163" t="s">
        <v>10574</v>
      </c>
      <c r="BD1077" s="163" t="s">
        <v>265</v>
      </c>
      <c r="BE1077" s="163" t="s">
        <v>266</v>
      </c>
      <c r="BF1077" s="163">
        <v>2</v>
      </c>
      <c r="BG1077" s="173">
        <v>4</v>
      </c>
      <c r="BH1077" s="174">
        <v>0</v>
      </c>
      <c r="BI1077" s="164" t="s">
        <v>10574</v>
      </c>
      <c r="BJ1077" s="174"/>
      <c r="BK1077" s="164" t="s">
        <v>10575</v>
      </c>
      <c r="BL1077" s="174"/>
      <c r="BM1077" s="157" t="s">
        <v>10574</v>
      </c>
      <c r="BN1077" s="166" t="s">
        <v>10576</v>
      </c>
      <c r="BO1077" s="157" t="s">
        <v>10577</v>
      </c>
      <c r="BP1077" s="157" t="s">
        <v>8734</v>
      </c>
      <c r="BQ1077" s="157" t="s">
        <v>10578</v>
      </c>
      <c r="BV1077" s="160">
        <v>1</v>
      </c>
    </row>
    <row r="1078" spans="53:74" x14ac:dyDescent="0.25">
      <c r="BA1078" s="163" t="s">
        <v>230</v>
      </c>
      <c r="BB1078" s="163" t="s">
        <v>1909</v>
      </c>
      <c r="BC1078" s="163" t="s">
        <v>8733</v>
      </c>
      <c r="BD1078" s="163" t="s">
        <v>265</v>
      </c>
      <c r="BE1078" s="163" t="s">
        <v>266</v>
      </c>
      <c r="BF1078" s="163">
        <v>3</v>
      </c>
      <c r="BG1078" s="173">
        <v>4</v>
      </c>
      <c r="BH1078" s="174">
        <v>0</v>
      </c>
      <c r="BI1078" s="164" t="s">
        <v>8733</v>
      </c>
      <c r="BJ1078" s="174"/>
      <c r="BK1078" s="164" t="s">
        <v>8942</v>
      </c>
      <c r="BL1078" s="174"/>
      <c r="BM1078" s="157" t="s">
        <v>8733</v>
      </c>
      <c r="BN1078" s="166" t="s">
        <v>8731</v>
      </c>
      <c r="BO1078" s="157" t="s">
        <v>8732</v>
      </c>
      <c r="BP1078" s="157" t="s">
        <v>8734</v>
      </c>
      <c r="BQ1078" s="157" t="s">
        <v>9067</v>
      </c>
      <c r="BV1078" s="160">
        <v>1</v>
      </c>
    </row>
    <row r="1079" spans="53:74" x14ac:dyDescent="0.25">
      <c r="BA1079" s="163" t="s">
        <v>230</v>
      </c>
      <c r="BB1079" s="163" t="s">
        <v>1910</v>
      </c>
      <c r="BC1079" s="163" t="s">
        <v>8735</v>
      </c>
      <c r="BD1079" s="163" t="s">
        <v>265</v>
      </c>
      <c r="BE1079" s="163" t="s">
        <v>266</v>
      </c>
      <c r="BF1079" s="163">
        <v>4</v>
      </c>
      <c r="BG1079" s="173">
        <v>4</v>
      </c>
      <c r="BH1079" s="174">
        <v>0</v>
      </c>
      <c r="BI1079" s="164" t="s">
        <v>8735</v>
      </c>
      <c r="BJ1079" s="174"/>
      <c r="BK1079" s="164" t="s">
        <v>8736</v>
      </c>
      <c r="BL1079" s="174"/>
      <c r="BM1079" s="157" t="s">
        <v>8735</v>
      </c>
      <c r="BN1079" s="166" t="s">
        <v>9068</v>
      </c>
      <c r="BO1079" s="157" t="s">
        <v>9069</v>
      </c>
      <c r="BP1079" s="157" t="s">
        <v>9070</v>
      </c>
      <c r="BQ1079" s="157" t="s">
        <v>9071</v>
      </c>
      <c r="BV1079" s="160">
        <v>1</v>
      </c>
    </row>
    <row r="1080" spans="53:74" x14ac:dyDescent="0.25">
      <c r="BA1080" s="163" t="s">
        <v>230</v>
      </c>
      <c r="BB1080" s="163" t="s">
        <v>1911</v>
      </c>
      <c r="BC1080" s="163" t="s">
        <v>8740</v>
      </c>
      <c r="BD1080" s="163" t="s">
        <v>265</v>
      </c>
      <c r="BE1080" s="163" t="s">
        <v>266</v>
      </c>
      <c r="BF1080" s="163">
        <v>5</v>
      </c>
      <c r="BG1080" s="173">
        <v>4</v>
      </c>
      <c r="BH1080" s="174">
        <v>0</v>
      </c>
      <c r="BI1080" s="164" t="s">
        <v>8740</v>
      </c>
      <c r="BJ1080" s="174"/>
      <c r="BK1080" s="164" t="s">
        <v>8741</v>
      </c>
      <c r="BL1080" s="174"/>
      <c r="BM1080" s="157" t="s">
        <v>8740</v>
      </c>
      <c r="BN1080" s="166" t="s">
        <v>8742</v>
      </c>
      <c r="BO1080" s="157" t="s">
        <v>9072</v>
      </c>
      <c r="BP1080" s="157" t="s">
        <v>8735</v>
      </c>
      <c r="BQ1080" s="157" t="s">
        <v>9073</v>
      </c>
      <c r="BV1080" s="160">
        <v>1</v>
      </c>
    </row>
    <row r="1081" spans="53:74" x14ac:dyDescent="0.25">
      <c r="BA1081" s="163" t="s">
        <v>230</v>
      </c>
      <c r="BB1081" s="163" t="s">
        <v>1912</v>
      </c>
      <c r="BC1081" s="163" t="s">
        <v>8745</v>
      </c>
      <c r="BD1081" s="163" t="s">
        <v>301</v>
      </c>
      <c r="BE1081" s="163" t="s">
        <v>266</v>
      </c>
      <c r="BF1081" s="163">
        <v>1</v>
      </c>
      <c r="BG1081" s="173">
        <v>0</v>
      </c>
      <c r="BH1081" s="174">
        <v>4</v>
      </c>
      <c r="BI1081" s="164"/>
      <c r="BJ1081" s="174" t="s">
        <v>8745</v>
      </c>
      <c r="BK1081" s="164"/>
      <c r="BL1081" s="174" t="s">
        <v>8746</v>
      </c>
      <c r="BM1081" s="157" t="s">
        <v>8745</v>
      </c>
      <c r="BN1081" s="166" t="s">
        <v>8747</v>
      </c>
      <c r="BO1081" s="157" t="s">
        <v>8748</v>
      </c>
      <c r="BP1081" s="157" t="s">
        <v>8749</v>
      </c>
      <c r="BQ1081" s="157" t="s">
        <v>8750</v>
      </c>
      <c r="BV1081" s="160">
        <v>1</v>
      </c>
    </row>
    <row r="1082" spans="53:74" x14ac:dyDescent="0.25">
      <c r="BA1082" s="163" t="s">
        <v>230</v>
      </c>
      <c r="BB1082" s="163" t="s">
        <v>1913</v>
      </c>
      <c r="BC1082" s="163" t="s">
        <v>8745</v>
      </c>
      <c r="BD1082" s="163" t="s">
        <v>301</v>
      </c>
      <c r="BE1082" s="163" t="s">
        <v>266</v>
      </c>
      <c r="BF1082" s="163">
        <v>2</v>
      </c>
      <c r="BG1082" s="173">
        <v>0</v>
      </c>
      <c r="BH1082" s="174">
        <v>4</v>
      </c>
      <c r="BI1082" s="164"/>
      <c r="BJ1082" s="174" t="s">
        <v>8745</v>
      </c>
      <c r="BK1082" s="164"/>
      <c r="BL1082" s="174" t="s">
        <v>8746</v>
      </c>
      <c r="BM1082" s="157" t="s">
        <v>8745</v>
      </c>
      <c r="BN1082" s="166" t="s">
        <v>8751</v>
      </c>
      <c r="BO1082" s="157" t="s">
        <v>8752</v>
      </c>
      <c r="BP1082" s="157" t="s">
        <v>8753</v>
      </c>
      <c r="BQ1082" s="157" t="s">
        <v>8750</v>
      </c>
      <c r="BV1082" s="160">
        <v>1</v>
      </c>
    </row>
    <row r="1083" spans="53:74" x14ac:dyDescent="0.25">
      <c r="BA1083" s="163" t="s">
        <v>230</v>
      </c>
      <c r="BB1083" s="163" t="s">
        <v>1914</v>
      </c>
      <c r="BC1083" s="163" t="s">
        <v>8754</v>
      </c>
      <c r="BD1083" s="163" t="s">
        <v>301</v>
      </c>
      <c r="BE1083" s="163" t="s">
        <v>266</v>
      </c>
      <c r="BF1083" s="163">
        <v>3</v>
      </c>
      <c r="BG1083" s="173">
        <v>0</v>
      </c>
      <c r="BH1083" s="174">
        <v>4</v>
      </c>
      <c r="BI1083" s="164"/>
      <c r="BJ1083" s="174" t="s">
        <v>8754</v>
      </c>
      <c r="BK1083" s="164"/>
      <c r="BL1083" s="174" t="s">
        <v>8755</v>
      </c>
      <c r="BM1083" s="157" t="s">
        <v>8754</v>
      </c>
      <c r="BN1083" s="166" t="s">
        <v>8756</v>
      </c>
      <c r="BO1083" s="157" t="s">
        <v>8757</v>
      </c>
      <c r="BP1083" s="157" t="s">
        <v>8758</v>
      </c>
      <c r="BQ1083" s="157" t="s">
        <v>8759</v>
      </c>
      <c r="BV1083" s="160">
        <v>1</v>
      </c>
    </row>
    <row r="1084" spans="53:74" x14ac:dyDescent="0.25">
      <c r="BA1084" s="163" t="s">
        <v>230</v>
      </c>
      <c r="BB1084" s="163" t="s">
        <v>1915</v>
      </c>
      <c r="BC1084" s="163" t="s">
        <v>9076</v>
      </c>
      <c r="BD1084" s="163" t="s">
        <v>301</v>
      </c>
      <c r="BE1084" s="163" t="s">
        <v>266</v>
      </c>
      <c r="BF1084" s="163">
        <v>4</v>
      </c>
      <c r="BG1084" s="173">
        <v>0</v>
      </c>
      <c r="BH1084" s="174">
        <v>4</v>
      </c>
      <c r="BI1084" s="164"/>
      <c r="BJ1084" s="174" t="s">
        <v>9076</v>
      </c>
      <c r="BK1084" s="164"/>
      <c r="BL1084" s="174" t="s">
        <v>9187</v>
      </c>
      <c r="BM1084" s="157" t="s">
        <v>9076</v>
      </c>
      <c r="BN1084" s="166" t="s">
        <v>10579</v>
      </c>
      <c r="BO1084" s="157" t="s">
        <v>10547</v>
      </c>
      <c r="BP1084" s="157" t="s">
        <v>8759</v>
      </c>
      <c r="BQ1084" s="157" t="s">
        <v>8659</v>
      </c>
      <c r="BV1084" s="160">
        <v>1</v>
      </c>
    </row>
    <row r="1085" spans="53:74" x14ac:dyDescent="0.25">
      <c r="BA1085" s="163" t="s">
        <v>230</v>
      </c>
      <c r="BB1085" s="163" t="s">
        <v>1916</v>
      </c>
      <c r="BC1085" s="163" t="s">
        <v>10548</v>
      </c>
      <c r="BD1085" s="163" t="s">
        <v>301</v>
      </c>
      <c r="BE1085" s="163" t="s">
        <v>266</v>
      </c>
      <c r="BF1085" s="163">
        <v>5</v>
      </c>
      <c r="BG1085" s="173">
        <v>0</v>
      </c>
      <c r="BH1085" s="174">
        <v>4</v>
      </c>
      <c r="BI1085" s="164"/>
      <c r="BJ1085" s="174" t="s">
        <v>10548</v>
      </c>
      <c r="BK1085" s="164"/>
      <c r="BL1085" s="174" t="s">
        <v>10549</v>
      </c>
      <c r="BM1085" s="157" t="s">
        <v>10548</v>
      </c>
      <c r="BN1085" s="166" t="s">
        <v>10550</v>
      </c>
      <c r="BO1085" s="157" t="s">
        <v>8663</v>
      </c>
      <c r="BP1085" s="157" t="s">
        <v>8659</v>
      </c>
      <c r="BQ1085" s="157" t="s">
        <v>9023</v>
      </c>
      <c r="BV1085" s="160">
        <v>1</v>
      </c>
    </row>
    <row r="1086" spans="53:74" x14ac:dyDescent="0.25">
      <c r="BA1086" s="163" t="s">
        <v>231</v>
      </c>
      <c r="BB1086" s="163" t="s">
        <v>1917</v>
      </c>
      <c r="BC1086" s="163" t="s">
        <v>10580</v>
      </c>
      <c r="BD1086" s="163" t="s">
        <v>265</v>
      </c>
      <c r="BE1086" s="163" t="s">
        <v>266</v>
      </c>
      <c r="BF1086" s="163">
        <v>1</v>
      </c>
      <c r="BG1086" s="173">
        <v>4</v>
      </c>
      <c r="BH1086" s="174">
        <v>0</v>
      </c>
      <c r="BI1086" s="164" t="s">
        <v>10580</v>
      </c>
      <c r="BJ1086" s="174"/>
      <c r="BK1086" s="164" t="s">
        <v>10581</v>
      </c>
      <c r="BL1086" s="174"/>
      <c r="BM1086" s="157" t="s">
        <v>10580</v>
      </c>
      <c r="BN1086" s="166" t="s">
        <v>8765</v>
      </c>
      <c r="BO1086" s="157" t="s">
        <v>10582</v>
      </c>
      <c r="BP1086" s="157" t="s">
        <v>10583</v>
      </c>
      <c r="BQ1086" s="157" t="s">
        <v>8947</v>
      </c>
      <c r="BV1086" s="160">
        <v>1</v>
      </c>
    </row>
    <row r="1087" spans="53:74" x14ac:dyDescent="0.25">
      <c r="BA1087" s="163" t="s">
        <v>231</v>
      </c>
      <c r="BB1087" s="163" t="s">
        <v>1918</v>
      </c>
      <c r="BC1087" s="163" t="s">
        <v>10557</v>
      </c>
      <c r="BD1087" s="163" t="s">
        <v>265</v>
      </c>
      <c r="BE1087" s="163" t="s">
        <v>266</v>
      </c>
      <c r="BF1087" s="163">
        <v>2</v>
      </c>
      <c r="BG1087" s="173">
        <v>4</v>
      </c>
      <c r="BH1087" s="174">
        <v>0</v>
      </c>
      <c r="BI1087" s="164" t="s">
        <v>10557</v>
      </c>
      <c r="BJ1087" s="174"/>
      <c r="BK1087" s="164" t="s">
        <v>10558</v>
      </c>
      <c r="BL1087" s="174"/>
      <c r="BM1087" s="157" t="s">
        <v>10557</v>
      </c>
      <c r="BN1087" s="166" t="s">
        <v>10584</v>
      </c>
      <c r="BO1087" s="157" t="s">
        <v>10585</v>
      </c>
      <c r="BP1087" s="157" t="s">
        <v>10586</v>
      </c>
      <c r="BQ1087" s="157" t="s">
        <v>10587</v>
      </c>
      <c r="BV1087" s="160">
        <v>1</v>
      </c>
    </row>
    <row r="1088" spans="53:74" x14ac:dyDescent="0.25">
      <c r="BA1088" s="163" t="s">
        <v>231</v>
      </c>
      <c r="BB1088" s="163" t="s">
        <v>1919</v>
      </c>
      <c r="BC1088" s="163" t="s">
        <v>10588</v>
      </c>
      <c r="BD1088" s="163" t="s">
        <v>265</v>
      </c>
      <c r="BE1088" s="163" t="s">
        <v>266</v>
      </c>
      <c r="BF1088" s="163">
        <v>3</v>
      </c>
      <c r="BG1088" s="173">
        <v>4</v>
      </c>
      <c r="BH1088" s="174">
        <v>0</v>
      </c>
      <c r="BI1088" s="164" t="s">
        <v>10588</v>
      </c>
      <c r="BJ1088" s="174"/>
      <c r="BK1088" s="164" t="s">
        <v>10589</v>
      </c>
      <c r="BL1088" s="174"/>
      <c r="BM1088" s="157" t="s">
        <v>10588</v>
      </c>
      <c r="BN1088" s="166" t="s">
        <v>10590</v>
      </c>
      <c r="BO1088" s="157" t="s">
        <v>8962</v>
      </c>
      <c r="BP1088" s="157" t="s">
        <v>10591</v>
      </c>
      <c r="BQ1088" s="157" t="s">
        <v>8779</v>
      </c>
      <c r="BV1088" s="160">
        <v>1</v>
      </c>
    </row>
    <row r="1089" spans="53:74" x14ac:dyDescent="0.25">
      <c r="BA1089" s="163" t="s">
        <v>231</v>
      </c>
      <c r="BB1089" s="163" t="s">
        <v>1920</v>
      </c>
      <c r="BC1089" s="163" t="s">
        <v>8780</v>
      </c>
      <c r="BD1089" s="163" t="s">
        <v>265</v>
      </c>
      <c r="BE1089" s="163" t="s">
        <v>266</v>
      </c>
      <c r="BF1089" s="163">
        <v>4</v>
      </c>
      <c r="BG1089" s="173">
        <v>4</v>
      </c>
      <c r="BH1089" s="174">
        <v>0</v>
      </c>
      <c r="BI1089" s="164" t="s">
        <v>8780</v>
      </c>
      <c r="BJ1089" s="174"/>
      <c r="BK1089" s="164" t="s">
        <v>8781</v>
      </c>
      <c r="BL1089" s="174"/>
      <c r="BM1089" s="157" t="s">
        <v>8780</v>
      </c>
      <c r="BN1089" s="166" t="s">
        <v>8782</v>
      </c>
      <c r="BO1089" s="157" t="s">
        <v>8783</v>
      </c>
      <c r="BP1089" s="157" t="s">
        <v>8784</v>
      </c>
      <c r="BQ1089" s="157" t="s">
        <v>8785</v>
      </c>
      <c r="BV1089" s="160">
        <v>1</v>
      </c>
    </row>
    <row r="1090" spans="53:74" x14ac:dyDescent="0.25">
      <c r="BA1090" s="163" t="s">
        <v>231</v>
      </c>
      <c r="BB1090" s="163" t="s">
        <v>1921</v>
      </c>
      <c r="BC1090" s="163" t="s">
        <v>8786</v>
      </c>
      <c r="BD1090" s="163" t="s">
        <v>265</v>
      </c>
      <c r="BE1090" s="163" t="s">
        <v>266</v>
      </c>
      <c r="BF1090" s="163">
        <v>5</v>
      </c>
      <c r="BG1090" s="173">
        <v>4</v>
      </c>
      <c r="BH1090" s="174">
        <v>0</v>
      </c>
      <c r="BI1090" s="164" t="s">
        <v>8786</v>
      </c>
      <c r="BJ1090" s="174"/>
      <c r="BK1090" s="164" t="s">
        <v>8787</v>
      </c>
      <c r="BL1090" s="174"/>
      <c r="BM1090" s="157" t="s">
        <v>8786</v>
      </c>
      <c r="BN1090" s="166" t="s">
        <v>8782</v>
      </c>
      <c r="BO1090" s="157" t="s">
        <v>8788</v>
      </c>
      <c r="BP1090" s="157" t="s">
        <v>8789</v>
      </c>
      <c r="BQ1090" s="157" t="s">
        <v>8790</v>
      </c>
      <c r="BV1090" s="160">
        <v>1</v>
      </c>
    </row>
    <row r="1091" spans="53:74" x14ac:dyDescent="0.25">
      <c r="BA1091" s="163" t="s">
        <v>231</v>
      </c>
      <c r="BB1091" s="163" t="s">
        <v>1922</v>
      </c>
      <c r="BC1091" s="163" t="s">
        <v>8791</v>
      </c>
      <c r="BD1091" s="163" t="s">
        <v>301</v>
      </c>
      <c r="BE1091" s="163" t="s">
        <v>266</v>
      </c>
      <c r="BF1091" s="163">
        <v>1</v>
      </c>
      <c r="BG1091" s="173">
        <v>0</v>
      </c>
      <c r="BH1091" s="174">
        <v>4</v>
      </c>
      <c r="BI1091" s="164"/>
      <c r="BJ1091" s="174" t="s">
        <v>8791</v>
      </c>
      <c r="BK1091" s="164"/>
      <c r="BL1091" s="174" t="s">
        <v>8792</v>
      </c>
      <c r="BM1091" s="157" t="s">
        <v>8791</v>
      </c>
      <c r="BN1091" s="166" t="s">
        <v>8793</v>
      </c>
      <c r="BO1091" s="157" t="s">
        <v>8794</v>
      </c>
      <c r="BP1091" s="157" t="s">
        <v>8796</v>
      </c>
      <c r="BQ1091" s="157" t="s">
        <v>8795</v>
      </c>
      <c r="BV1091" s="160">
        <v>1</v>
      </c>
    </row>
    <row r="1092" spans="53:74" x14ac:dyDescent="0.25">
      <c r="BA1092" s="163" t="s">
        <v>231</v>
      </c>
      <c r="BB1092" s="163" t="s">
        <v>1923</v>
      </c>
      <c r="BC1092" s="163" t="s">
        <v>10592</v>
      </c>
      <c r="BD1092" s="163" t="s">
        <v>301</v>
      </c>
      <c r="BE1092" s="163" t="s">
        <v>266</v>
      </c>
      <c r="BF1092" s="163">
        <v>2</v>
      </c>
      <c r="BG1092" s="173">
        <v>0</v>
      </c>
      <c r="BH1092" s="174">
        <v>4</v>
      </c>
      <c r="BI1092" s="164"/>
      <c r="BJ1092" s="174" t="s">
        <v>10592</v>
      </c>
      <c r="BK1092" s="164"/>
      <c r="BL1092" s="174" t="s">
        <v>10593</v>
      </c>
      <c r="BM1092" s="157" t="s">
        <v>10592</v>
      </c>
      <c r="BN1092" s="166" t="s">
        <v>8799</v>
      </c>
      <c r="BO1092" s="157" t="s">
        <v>8794</v>
      </c>
      <c r="BP1092" s="157" t="s">
        <v>8966</v>
      </c>
      <c r="BQ1092" s="157" t="s">
        <v>9202</v>
      </c>
      <c r="BV1092" s="160">
        <v>1</v>
      </c>
    </row>
    <row r="1093" spans="53:74" x14ac:dyDescent="0.25">
      <c r="BA1093" s="163" t="s">
        <v>231</v>
      </c>
      <c r="BB1093" s="163" t="s">
        <v>1924</v>
      </c>
      <c r="BC1093" s="163" t="s">
        <v>10594</v>
      </c>
      <c r="BD1093" s="163" t="s">
        <v>301</v>
      </c>
      <c r="BE1093" s="163" t="s">
        <v>266</v>
      </c>
      <c r="BF1093" s="163">
        <v>3</v>
      </c>
      <c r="BG1093" s="173">
        <v>0</v>
      </c>
      <c r="BH1093" s="174">
        <v>4</v>
      </c>
      <c r="BI1093" s="164"/>
      <c r="BJ1093" s="174" t="s">
        <v>10594</v>
      </c>
      <c r="BK1093" s="164"/>
      <c r="BL1093" s="174" t="s">
        <v>10595</v>
      </c>
      <c r="BM1093" s="157" t="s">
        <v>10594</v>
      </c>
      <c r="BN1093" s="166" t="s">
        <v>10543</v>
      </c>
      <c r="BO1093" s="157" t="s">
        <v>2229</v>
      </c>
      <c r="BP1093" s="157" t="s">
        <v>8802</v>
      </c>
      <c r="BQ1093" s="157" t="s">
        <v>8806</v>
      </c>
      <c r="BV1093" s="160">
        <v>1</v>
      </c>
    </row>
    <row r="1094" spans="53:74" x14ac:dyDescent="0.25">
      <c r="BA1094" s="163" t="s">
        <v>231</v>
      </c>
      <c r="BB1094" s="163" t="s">
        <v>1925</v>
      </c>
      <c r="BC1094" s="163" t="s">
        <v>8806</v>
      </c>
      <c r="BD1094" s="163" t="s">
        <v>301</v>
      </c>
      <c r="BE1094" s="163" t="s">
        <v>266</v>
      </c>
      <c r="BF1094" s="163">
        <v>4</v>
      </c>
      <c r="BG1094" s="173">
        <v>0</v>
      </c>
      <c r="BH1094" s="174">
        <v>4</v>
      </c>
      <c r="BI1094" s="164"/>
      <c r="BJ1094" s="174" t="s">
        <v>8806</v>
      </c>
      <c r="BK1094" s="164"/>
      <c r="BL1094" s="174" t="s">
        <v>8807</v>
      </c>
      <c r="BM1094" s="157" t="s">
        <v>8806</v>
      </c>
      <c r="BN1094" s="166" t="s">
        <v>10596</v>
      </c>
      <c r="BO1094" s="157" t="s">
        <v>10547</v>
      </c>
      <c r="BP1094" s="157" t="s">
        <v>8802</v>
      </c>
      <c r="BQ1094" s="157" t="s">
        <v>8809</v>
      </c>
      <c r="BV1094" s="160">
        <v>1</v>
      </c>
    </row>
    <row r="1095" spans="53:74" x14ac:dyDescent="0.25">
      <c r="BA1095" s="163" t="s">
        <v>231</v>
      </c>
      <c r="BB1095" s="163" t="s">
        <v>1926</v>
      </c>
      <c r="BC1095" s="163" t="s">
        <v>10548</v>
      </c>
      <c r="BD1095" s="163" t="s">
        <v>301</v>
      </c>
      <c r="BE1095" s="163" t="s">
        <v>266</v>
      </c>
      <c r="BF1095" s="163">
        <v>5</v>
      </c>
      <c r="BG1095" s="173">
        <v>0</v>
      </c>
      <c r="BH1095" s="174">
        <v>4</v>
      </c>
      <c r="BI1095" s="164"/>
      <c r="BJ1095" s="174" t="s">
        <v>10548</v>
      </c>
      <c r="BK1095" s="164"/>
      <c r="BL1095" s="174" t="s">
        <v>10549</v>
      </c>
      <c r="BM1095" s="157" t="s">
        <v>10548</v>
      </c>
      <c r="BN1095" s="166" t="s">
        <v>10550</v>
      </c>
      <c r="BO1095" s="157" t="s">
        <v>8663</v>
      </c>
      <c r="BP1095" s="157" t="s">
        <v>8659</v>
      </c>
      <c r="BQ1095" s="157" t="s">
        <v>9023</v>
      </c>
      <c r="BV1095" s="160">
        <v>1</v>
      </c>
    </row>
    <row r="1096" spans="53:74" x14ac:dyDescent="0.25">
      <c r="BA1096" s="163" t="s">
        <v>232</v>
      </c>
      <c r="BB1096" s="163" t="s">
        <v>1927</v>
      </c>
      <c r="BC1096" s="163" t="s">
        <v>10597</v>
      </c>
      <c r="BD1096" s="163" t="s">
        <v>265</v>
      </c>
      <c r="BE1096" s="163" t="s">
        <v>266</v>
      </c>
      <c r="BF1096" s="163">
        <v>1</v>
      </c>
      <c r="BG1096" s="173">
        <v>4</v>
      </c>
      <c r="BH1096" s="174">
        <v>0</v>
      </c>
      <c r="BI1096" s="164" t="s">
        <v>10597</v>
      </c>
      <c r="BJ1096" s="174"/>
      <c r="BK1096" s="164" t="s">
        <v>10598</v>
      </c>
      <c r="BL1096" s="174"/>
      <c r="BM1096" s="157" t="s">
        <v>10597</v>
      </c>
      <c r="BN1096" s="166" t="s">
        <v>10599</v>
      </c>
      <c r="BO1096" s="157" t="s">
        <v>10600</v>
      </c>
      <c r="BP1096" s="157" t="s">
        <v>10601</v>
      </c>
      <c r="BQ1096" s="157" t="s">
        <v>10602</v>
      </c>
      <c r="BV1096" s="160">
        <v>1</v>
      </c>
    </row>
    <row r="1097" spans="53:74" x14ac:dyDescent="0.25">
      <c r="BA1097" s="163" t="s">
        <v>232</v>
      </c>
      <c r="BB1097" s="163" t="s">
        <v>1928</v>
      </c>
      <c r="BC1097" s="163" t="s">
        <v>10603</v>
      </c>
      <c r="BD1097" s="163" t="s">
        <v>265</v>
      </c>
      <c r="BE1097" s="163" t="s">
        <v>266</v>
      </c>
      <c r="BF1097" s="163">
        <v>2</v>
      </c>
      <c r="BG1097" s="173">
        <v>4</v>
      </c>
      <c r="BH1097" s="174">
        <v>0</v>
      </c>
      <c r="BI1097" s="164" t="s">
        <v>10603</v>
      </c>
      <c r="BJ1097" s="174"/>
      <c r="BK1097" s="164" t="s">
        <v>10604</v>
      </c>
      <c r="BL1097" s="174"/>
      <c r="BM1097" s="157" t="s">
        <v>10603</v>
      </c>
      <c r="BN1097" s="166" t="s">
        <v>10605</v>
      </c>
      <c r="BO1097" s="157" t="s">
        <v>10606</v>
      </c>
      <c r="BP1097" s="157" t="s">
        <v>10607</v>
      </c>
      <c r="BQ1097" s="157" t="s">
        <v>10608</v>
      </c>
      <c r="BV1097" s="160">
        <v>1</v>
      </c>
    </row>
    <row r="1098" spans="53:74" x14ac:dyDescent="0.25">
      <c r="BA1098" s="163" t="s">
        <v>232</v>
      </c>
      <c r="BB1098" s="163" t="s">
        <v>1929</v>
      </c>
      <c r="BC1098" s="163" t="s">
        <v>8821</v>
      </c>
      <c r="BD1098" s="163" t="s">
        <v>265</v>
      </c>
      <c r="BE1098" s="163" t="s">
        <v>266</v>
      </c>
      <c r="BF1098" s="163">
        <v>3</v>
      </c>
      <c r="BG1098" s="173">
        <v>4</v>
      </c>
      <c r="BH1098" s="174">
        <v>0</v>
      </c>
      <c r="BI1098" s="164" t="s">
        <v>8821</v>
      </c>
      <c r="BJ1098" s="174"/>
      <c r="BK1098" s="164" t="s">
        <v>8822</v>
      </c>
      <c r="BL1098" s="174"/>
      <c r="BM1098" s="157" t="s">
        <v>8821</v>
      </c>
      <c r="BN1098" s="166" t="s">
        <v>8823</v>
      </c>
      <c r="BO1098" s="157" t="s">
        <v>9402</v>
      </c>
      <c r="BP1098" s="157" t="s">
        <v>8984</v>
      </c>
      <c r="BQ1098" s="157" t="s">
        <v>8829</v>
      </c>
      <c r="BV1098" s="160">
        <v>1</v>
      </c>
    </row>
    <row r="1099" spans="53:74" x14ac:dyDescent="0.25">
      <c r="BA1099" s="163" t="s">
        <v>232</v>
      </c>
      <c r="BB1099" s="163" t="s">
        <v>1930</v>
      </c>
      <c r="BC1099" s="163" t="s">
        <v>8821</v>
      </c>
      <c r="BD1099" s="163" t="s">
        <v>265</v>
      </c>
      <c r="BE1099" s="163" t="s">
        <v>266</v>
      </c>
      <c r="BF1099" s="163">
        <v>4</v>
      </c>
      <c r="BG1099" s="173">
        <v>4</v>
      </c>
      <c r="BH1099" s="174">
        <v>0</v>
      </c>
      <c r="BI1099" s="164" t="s">
        <v>8821</v>
      </c>
      <c r="BJ1099" s="174"/>
      <c r="BK1099" s="164" t="s">
        <v>8822</v>
      </c>
      <c r="BL1099" s="174"/>
      <c r="BM1099" s="157" t="s">
        <v>8821</v>
      </c>
      <c r="BN1099" s="166" t="s">
        <v>8826</v>
      </c>
      <c r="BO1099" s="157" t="s">
        <v>8827</v>
      </c>
      <c r="BP1099" s="157" t="s">
        <v>8828</v>
      </c>
      <c r="BQ1099" s="157" t="s">
        <v>8829</v>
      </c>
      <c r="BV1099" s="160">
        <v>1</v>
      </c>
    </row>
    <row r="1100" spans="53:74" x14ac:dyDescent="0.25">
      <c r="BA1100" s="163" t="s">
        <v>232</v>
      </c>
      <c r="BB1100" s="163" t="s">
        <v>1931</v>
      </c>
      <c r="BC1100" s="163" t="s">
        <v>8830</v>
      </c>
      <c r="BD1100" s="163" t="s">
        <v>265</v>
      </c>
      <c r="BE1100" s="163" t="s">
        <v>266</v>
      </c>
      <c r="BF1100" s="163">
        <v>5</v>
      </c>
      <c r="BG1100" s="173">
        <v>4</v>
      </c>
      <c r="BH1100" s="174">
        <v>0</v>
      </c>
      <c r="BI1100" s="164" t="s">
        <v>8830</v>
      </c>
      <c r="BJ1100" s="174"/>
      <c r="BK1100" s="164" t="s">
        <v>8831</v>
      </c>
      <c r="BL1100" s="174"/>
      <c r="BM1100" s="157" t="s">
        <v>8830</v>
      </c>
      <c r="BN1100" s="166" t="s">
        <v>8832</v>
      </c>
      <c r="BO1100" s="157" t="s">
        <v>8833</v>
      </c>
      <c r="BP1100" s="157" t="s">
        <v>8834</v>
      </c>
      <c r="BQ1100" s="157" t="s">
        <v>8835</v>
      </c>
      <c r="BV1100" s="160">
        <v>1</v>
      </c>
    </row>
    <row r="1101" spans="53:74" x14ac:dyDescent="0.25">
      <c r="BA1101" s="163" t="s">
        <v>232</v>
      </c>
      <c r="BB1101" s="163" t="s">
        <v>1932</v>
      </c>
      <c r="BC1101" s="163" t="s">
        <v>8836</v>
      </c>
      <c r="BD1101" s="163" t="s">
        <v>301</v>
      </c>
      <c r="BE1101" s="163" t="s">
        <v>266</v>
      </c>
      <c r="BF1101" s="163">
        <v>1</v>
      </c>
      <c r="BG1101" s="173">
        <v>0</v>
      </c>
      <c r="BH1101" s="174">
        <v>4</v>
      </c>
      <c r="BI1101" s="164"/>
      <c r="BJ1101" s="174" t="s">
        <v>8836</v>
      </c>
      <c r="BK1101" s="164"/>
      <c r="BL1101" s="174" t="s">
        <v>8837</v>
      </c>
      <c r="BM1101" s="157" t="s">
        <v>8836</v>
      </c>
      <c r="BN1101" s="166" t="s">
        <v>8838</v>
      </c>
      <c r="BO1101" s="157" t="s">
        <v>8839</v>
      </c>
      <c r="BP1101" s="157" t="s">
        <v>8840</v>
      </c>
      <c r="BQ1101" s="157" t="s">
        <v>8841</v>
      </c>
      <c r="BV1101" s="160">
        <v>1</v>
      </c>
    </row>
    <row r="1102" spans="53:74" x14ac:dyDescent="0.25">
      <c r="BA1102" s="163" t="s">
        <v>232</v>
      </c>
      <c r="BB1102" s="163" t="s">
        <v>1933</v>
      </c>
      <c r="BC1102" s="163" t="s">
        <v>8842</v>
      </c>
      <c r="BD1102" s="163" t="s">
        <v>301</v>
      </c>
      <c r="BE1102" s="163" t="s">
        <v>266</v>
      </c>
      <c r="BF1102" s="163">
        <v>2</v>
      </c>
      <c r="BG1102" s="173">
        <v>0</v>
      </c>
      <c r="BH1102" s="174">
        <v>4</v>
      </c>
      <c r="BI1102" s="164"/>
      <c r="BJ1102" s="174" t="s">
        <v>8842</v>
      </c>
      <c r="BK1102" s="164"/>
      <c r="BL1102" s="174" t="s">
        <v>8843</v>
      </c>
      <c r="BM1102" s="157" t="s">
        <v>8842</v>
      </c>
      <c r="BN1102" s="166" t="s">
        <v>8844</v>
      </c>
      <c r="BO1102" s="157" t="s">
        <v>8845</v>
      </c>
      <c r="BP1102" s="157" t="s">
        <v>8846</v>
      </c>
      <c r="BQ1102" s="157" t="s">
        <v>9403</v>
      </c>
      <c r="BV1102" s="160">
        <v>1</v>
      </c>
    </row>
    <row r="1103" spans="53:74" x14ac:dyDescent="0.25">
      <c r="BA1103" s="163" t="s">
        <v>232</v>
      </c>
      <c r="BB1103" s="163" t="s">
        <v>1934</v>
      </c>
      <c r="BC1103" s="163" t="s">
        <v>8848</v>
      </c>
      <c r="BD1103" s="163" t="s">
        <v>301</v>
      </c>
      <c r="BE1103" s="163" t="s">
        <v>266</v>
      </c>
      <c r="BF1103" s="163">
        <v>3</v>
      </c>
      <c r="BG1103" s="173">
        <v>0</v>
      </c>
      <c r="BH1103" s="174">
        <v>4</v>
      </c>
      <c r="BI1103" s="164"/>
      <c r="BJ1103" s="174" t="s">
        <v>8848</v>
      </c>
      <c r="BK1103" s="164"/>
      <c r="BL1103" s="174" t="s">
        <v>8849</v>
      </c>
      <c r="BM1103" s="157" t="s">
        <v>8848</v>
      </c>
      <c r="BN1103" s="166" t="s">
        <v>8850</v>
      </c>
      <c r="BO1103" s="157" t="s">
        <v>8851</v>
      </c>
      <c r="BP1103" s="157" t="s">
        <v>8846</v>
      </c>
      <c r="BQ1103" s="157" t="s">
        <v>8842</v>
      </c>
      <c r="BV1103" s="160">
        <v>1</v>
      </c>
    </row>
    <row r="1104" spans="53:74" x14ac:dyDescent="0.25">
      <c r="BA1104" s="163" t="s">
        <v>232</v>
      </c>
      <c r="BB1104" s="163" t="s">
        <v>1935</v>
      </c>
      <c r="BC1104" s="163" t="s">
        <v>8852</v>
      </c>
      <c r="BD1104" s="163" t="s">
        <v>301</v>
      </c>
      <c r="BE1104" s="163" t="s">
        <v>266</v>
      </c>
      <c r="BF1104" s="163">
        <v>4</v>
      </c>
      <c r="BG1104" s="173">
        <v>0</v>
      </c>
      <c r="BH1104" s="174">
        <v>4</v>
      </c>
      <c r="BI1104" s="164"/>
      <c r="BJ1104" s="174" t="s">
        <v>8852</v>
      </c>
      <c r="BK1104" s="164"/>
      <c r="BL1104" s="174" t="s">
        <v>8853</v>
      </c>
      <c r="BM1104" s="157" t="s">
        <v>8852</v>
      </c>
      <c r="BN1104" s="166" t="s">
        <v>8659</v>
      </c>
      <c r="BO1104" s="157" t="s">
        <v>10609</v>
      </c>
      <c r="BP1104" s="157" t="s">
        <v>8716</v>
      </c>
      <c r="BQ1104" s="157" t="s">
        <v>9219</v>
      </c>
      <c r="BV1104" s="160">
        <v>1</v>
      </c>
    </row>
    <row r="1105" spans="1:74" x14ac:dyDescent="0.25">
      <c r="BA1105" s="163" t="s">
        <v>232</v>
      </c>
      <c r="BB1105" s="163" t="s">
        <v>1936</v>
      </c>
      <c r="BC1105" s="163" t="s">
        <v>10548</v>
      </c>
      <c r="BD1105" s="163" t="s">
        <v>301</v>
      </c>
      <c r="BE1105" s="163" t="s">
        <v>266</v>
      </c>
      <c r="BF1105" s="163">
        <v>5</v>
      </c>
      <c r="BG1105" s="173">
        <v>0</v>
      </c>
      <c r="BH1105" s="174">
        <v>4</v>
      </c>
      <c r="BI1105" s="164"/>
      <c r="BJ1105" s="174" t="s">
        <v>10548</v>
      </c>
      <c r="BK1105" s="164"/>
      <c r="BL1105" s="174" t="s">
        <v>10549</v>
      </c>
      <c r="BM1105" s="157" t="s">
        <v>10548</v>
      </c>
      <c r="BN1105" s="166" t="s">
        <v>10550</v>
      </c>
      <c r="BO1105" s="157" t="s">
        <v>8663</v>
      </c>
      <c r="BP1105" s="157" t="s">
        <v>8659</v>
      </c>
      <c r="BQ1105" s="157" t="s">
        <v>9023</v>
      </c>
      <c r="BV1105" s="160">
        <v>1</v>
      </c>
    </row>
    <row r="1106" spans="1:74" x14ac:dyDescent="0.25">
      <c r="BV1106" s="160">
        <v>1</v>
      </c>
    </row>
    <row r="1107" spans="1:74" x14ac:dyDescent="0.25">
      <c r="A1107" s="160">
        <v>1</v>
      </c>
      <c r="B1107" s="160">
        <v>1</v>
      </c>
      <c r="C1107" s="160">
        <v>1</v>
      </c>
      <c r="D1107" s="160">
        <v>1</v>
      </c>
      <c r="E1107" s="160">
        <v>1</v>
      </c>
      <c r="F1107" s="160">
        <v>1</v>
      </c>
      <c r="G1107" s="160">
        <v>1</v>
      </c>
      <c r="H1107" s="160">
        <v>1</v>
      </c>
      <c r="I1107" s="160">
        <v>1</v>
      </c>
      <c r="J1107" s="160">
        <v>1</v>
      </c>
      <c r="K1107" s="160">
        <v>1</v>
      </c>
      <c r="L1107" s="160">
        <v>1</v>
      </c>
      <c r="M1107" s="160">
        <v>1</v>
      </c>
      <c r="N1107" s="160">
        <v>1</v>
      </c>
      <c r="O1107" s="160">
        <v>1</v>
      </c>
      <c r="P1107" s="160">
        <v>1</v>
      </c>
      <c r="Q1107" s="160">
        <v>1</v>
      </c>
      <c r="R1107" s="160">
        <v>1</v>
      </c>
      <c r="S1107" s="160">
        <v>1</v>
      </c>
      <c r="T1107" s="160">
        <v>1</v>
      </c>
      <c r="U1107" s="160">
        <v>1</v>
      </c>
      <c r="V1107" s="160">
        <v>1</v>
      </c>
      <c r="W1107" s="160">
        <v>1</v>
      </c>
      <c r="X1107" s="160">
        <v>1</v>
      </c>
      <c r="Y1107" s="160">
        <v>1</v>
      </c>
      <c r="Z1107" s="160">
        <v>1</v>
      </c>
      <c r="AA1107" s="160">
        <v>1</v>
      </c>
      <c r="AB1107" s="160">
        <v>1</v>
      </c>
      <c r="AC1107" s="160">
        <v>1</v>
      </c>
      <c r="AD1107" s="160">
        <v>1</v>
      </c>
      <c r="AE1107" s="160">
        <v>1</v>
      </c>
      <c r="AF1107" s="160">
        <v>1</v>
      </c>
      <c r="AG1107" s="160">
        <v>1</v>
      </c>
      <c r="AH1107" s="160">
        <v>1</v>
      </c>
      <c r="AI1107" s="160">
        <v>1</v>
      </c>
      <c r="AJ1107" s="160">
        <v>1</v>
      </c>
      <c r="AK1107" s="160">
        <v>1</v>
      </c>
      <c r="AL1107" s="160">
        <v>1</v>
      </c>
      <c r="AM1107" s="160">
        <v>1</v>
      </c>
      <c r="AN1107" s="160">
        <v>1</v>
      </c>
      <c r="AO1107" s="160">
        <v>1</v>
      </c>
      <c r="AP1107" s="160">
        <v>1</v>
      </c>
      <c r="AQ1107" s="160">
        <v>1</v>
      </c>
      <c r="AR1107" s="160">
        <v>1</v>
      </c>
      <c r="AS1107" s="160">
        <v>1</v>
      </c>
      <c r="AT1107" s="160">
        <v>1</v>
      </c>
      <c r="AU1107" s="160">
        <v>1</v>
      </c>
      <c r="AV1107" s="160">
        <v>1</v>
      </c>
      <c r="AW1107" s="160">
        <v>1</v>
      </c>
      <c r="AX1107" s="160">
        <v>1</v>
      </c>
      <c r="AY1107" s="160">
        <v>1</v>
      </c>
      <c r="AZ1107" s="160">
        <v>1</v>
      </c>
      <c r="BA1107" s="160">
        <v>1</v>
      </c>
      <c r="BB1107" s="160">
        <v>1</v>
      </c>
      <c r="BC1107" s="160">
        <v>1</v>
      </c>
      <c r="BD1107" s="160">
        <v>1</v>
      </c>
      <c r="BE1107" s="160">
        <v>1</v>
      </c>
      <c r="BF1107" s="160">
        <v>1</v>
      </c>
      <c r="BG1107" s="160">
        <v>1</v>
      </c>
      <c r="BH1107" s="160">
        <v>1</v>
      </c>
      <c r="BI1107" s="160">
        <v>1</v>
      </c>
      <c r="BJ1107" s="160">
        <v>1</v>
      </c>
      <c r="BK1107" s="160">
        <v>1</v>
      </c>
      <c r="BL1107" s="160">
        <v>1</v>
      </c>
      <c r="BM1107" s="160">
        <v>1</v>
      </c>
      <c r="BN1107" s="160">
        <v>1</v>
      </c>
      <c r="BO1107" s="160">
        <v>1</v>
      </c>
      <c r="BP1107" s="160">
        <v>1</v>
      </c>
      <c r="BQ1107" s="160">
        <v>1</v>
      </c>
      <c r="BR1107" s="160">
        <v>1</v>
      </c>
      <c r="BS1107" s="160">
        <v>1</v>
      </c>
      <c r="BT1107" s="160">
        <v>1</v>
      </c>
      <c r="BU1107" s="160">
        <v>1</v>
      </c>
      <c r="BV1107" s="175" t="s">
        <v>10610</v>
      </c>
    </row>
  </sheetData>
  <mergeCells count="1">
    <mergeCell ref="G12:H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6463C-E2DB-4DED-BD33-26DAA534F5BC}">
  <sheetPr>
    <tabColor rgb="FF1F4E79"/>
  </sheetPr>
  <dimension ref="A1:BQ1241"/>
  <sheetViews>
    <sheetView workbookViewId="0">
      <selection activeCell="A7" sqref="A7:A18"/>
    </sheetView>
  </sheetViews>
  <sheetFormatPr baseColWidth="10" defaultColWidth="9.140625" defaultRowHeight="15" x14ac:dyDescent="0.25"/>
  <cols>
    <col min="1" max="1" width="30.7109375" style="1" customWidth="1"/>
    <col min="2" max="2" width="90.7109375" style="1" customWidth="1"/>
    <col min="3" max="3" width="30.7109375" style="1" customWidth="1"/>
    <col min="4" max="4" width="90.7109375" style="1" customWidth="1"/>
    <col min="5" max="5" width="42" style="1" customWidth="1"/>
    <col min="6" max="6" width="28" style="1" customWidth="1"/>
    <col min="7" max="7" width="85.7109375" style="1" customWidth="1"/>
    <col min="8" max="9" width="42" style="1" customWidth="1"/>
    <col min="10" max="11" width="26" style="1" customWidth="1"/>
    <col min="12" max="12" width="16" style="1" customWidth="1"/>
    <col min="13" max="13" width="18" style="1" customWidth="1"/>
    <col min="14" max="14" width="27.42578125" style="1" customWidth="1"/>
    <col min="15" max="17" width="18" style="1" customWidth="1"/>
    <col min="18" max="31" width="15" style="1" customWidth="1"/>
    <col min="32" max="32" width="9.140625" style="1" customWidth="1"/>
    <col min="33" max="33" width="28" style="1" customWidth="1"/>
    <col min="34" max="34" width="30.5703125" style="1" customWidth="1"/>
    <col min="35" max="35" width="55.7109375" style="1" customWidth="1"/>
    <col min="36" max="38" width="10" style="1" customWidth="1"/>
    <col min="39" max="39" width="9.140625" style="1" customWidth="1"/>
    <col min="40" max="52" width="9.140625" style="1"/>
    <col min="53" max="69" width="0" style="190" hidden="1" customWidth="1"/>
    <col min="70" max="16384" width="9.140625" style="1"/>
  </cols>
  <sheetData>
    <row r="1" spans="1:39" s="16" customFormat="1" ht="27.95" customHeight="1" x14ac:dyDescent="0.25">
      <c r="A1" s="25" t="s">
        <v>2909</v>
      </c>
      <c r="B1" s="26"/>
      <c r="C1" s="26"/>
      <c r="D1" s="26"/>
      <c r="E1" s="2"/>
      <c r="F1" s="2"/>
      <c r="G1" s="2"/>
      <c r="H1" s="2"/>
      <c r="I1" s="2"/>
      <c r="J1" s="2"/>
      <c r="K1" s="2"/>
      <c r="L1" s="2"/>
      <c r="M1" s="2"/>
      <c r="N1" s="2"/>
      <c r="O1" s="2"/>
      <c r="P1" s="2"/>
      <c r="Q1" s="2"/>
      <c r="R1" s="2"/>
      <c r="S1" s="2"/>
      <c r="T1" s="2"/>
      <c r="U1" s="2"/>
      <c r="V1" s="2"/>
      <c r="W1" s="2"/>
      <c r="X1" s="2"/>
      <c r="Y1" s="2"/>
      <c r="Z1" s="2"/>
      <c r="AA1" s="2"/>
      <c r="AB1" s="2"/>
      <c r="AC1" s="2"/>
      <c r="AD1" s="2"/>
      <c r="AE1" s="2"/>
      <c r="AG1" s="18" t="s">
        <v>0</v>
      </c>
      <c r="AH1" s="17"/>
      <c r="AI1" s="17"/>
      <c r="AM1" s="27">
        <v>1</v>
      </c>
    </row>
    <row r="2" spans="1:39" ht="33.950000000000003" customHeight="1" x14ac:dyDescent="0.25">
      <c r="A2" s="28" t="s">
        <v>2906</v>
      </c>
      <c r="B2" s="57" t="s">
        <v>6223</v>
      </c>
      <c r="C2" s="29"/>
      <c r="D2" s="29"/>
      <c r="E2" s="29"/>
      <c r="F2" s="29"/>
      <c r="G2" s="29"/>
      <c r="H2" s="29"/>
      <c r="I2" s="2"/>
      <c r="J2" s="2"/>
      <c r="K2" s="2"/>
      <c r="L2" s="2"/>
      <c r="M2" s="2"/>
      <c r="N2" s="2"/>
      <c r="O2" s="2"/>
      <c r="P2" s="2"/>
      <c r="Q2" s="2"/>
      <c r="R2" s="2"/>
      <c r="S2" s="2"/>
      <c r="T2" s="2"/>
      <c r="U2" s="2"/>
      <c r="V2" s="2"/>
      <c r="W2" s="2"/>
      <c r="X2" s="2"/>
      <c r="Y2" s="2"/>
      <c r="Z2" s="2"/>
      <c r="AA2" s="2"/>
      <c r="AB2" s="2"/>
      <c r="AC2" s="2"/>
      <c r="AD2" s="2"/>
      <c r="AE2" s="2"/>
      <c r="AF2" s="2"/>
      <c r="AG2" s="30"/>
      <c r="AH2" s="30"/>
      <c r="AI2" s="30"/>
      <c r="AJ2" s="7"/>
      <c r="AK2" s="7"/>
      <c r="AM2" s="27">
        <v>1</v>
      </c>
    </row>
    <row r="3" spans="1:39" ht="33.950000000000003" customHeight="1" x14ac:dyDescent="0.25">
      <c r="A3" s="15" t="s">
        <v>1</v>
      </c>
      <c r="B3" s="31">
        <v>1</v>
      </c>
      <c r="C3" s="14" t="s">
        <v>2</v>
      </c>
      <c r="D3" s="13" t="s">
        <v>3</v>
      </c>
      <c r="E3" s="29"/>
      <c r="F3" s="12" t="s">
        <v>4</v>
      </c>
      <c r="G3" s="12" t="s">
        <v>5</v>
      </c>
      <c r="H3" s="12" t="s">
        <v>6</v>
      </c>
      <c r="I3" s="2"/>
      <c r="J3" s="2"/>
      <c r="K3" s="2"/>
      <c r="L3" s="2"/>
      <c r="M3" s="2"/>
      <c r="N3" s="2"/>
      <c r="O3" s="2"/>
      <c r="P3" s="2"/>
      <c r="Q3" s="2"/>
      <c r="R3" s="2"/>
      <c r="S3" s="2"/>
      <c r="T3" s="2"/>
      <c r="U3" s="2"/>
      <c r="V3" s="2"/>
      <c r="W3" s="2"/>
      <c r="X3" s="2"/>
      <c r="Y3" s="2"/>
      <c r="Z3" s="2"/>
      <c r="AA3" s="2"/>
      <c r="AB3" s="2"/>
      <c r="AC3" s="2"/>
      <c r="AD3" s="2"/>
      <c r="AE3" s="2"/>
      <c r="AF3" s="2"/>
      <c r="AG3" s="12" t="s">
        <v>7</v>
      </c>
      <c r="AH3" s="12" t="s">
        <v>8</v>
      </c>
      <c r="AI3" s="12" t="s">
        <v>9</v>
      </c>
      <c r="AJ3" s="7"/>
      <c r="AK3" s="7"/>
      <c r="AM3" s="27">
        <v>1</v>
      </c>
    </row>
    <row r="4" spans="1:39" ht="33.950000000000003" customHeight="1" x14ac:dyDescent="0.25">
      <c r="A4" s="176" t="s">
        <v>10</v>
      </c>
      <c r="B4" s="177" t="str">
        <f>IF($B$3="","", "Q"&amp;TEXT($B$3,"000"))</f>
        <v>Q001</v>
      </c>
      <c r="C4" s="177" t="s">
        <v>11</v>
      </c>
      <c r="D4" s="178" t="s">
        <v>2073</v>
      </c>
      <c r="E4" s="29"/>
      <c r="F4" s="11" t="s">
        <v>13</v>
      </c>
      <c r="G4" s="10" t="s">
        <v>14</v>
      </c>
      <c r="H4" s="7" t="s">
        <v>15</v>
      </c>
      <c r="I4" s="2"/>
      <c r="J4" s="2"/>
      <c r="K4" s="2"/>
      <c r="L4" s="2"/>
      <c r="M4" s="2"/>
      <c r="N4" s="2"/>
      <c r="O4" s="2"/>
      <c r="P4" s="2"/>
      <c r="Q4" s="2"/>
      <c r="R4" s="2"/>
      <c r="S4" s="2"/>
      <c r="T4" s="2"/>
      <c r="U4" s="2"/>
      <c r="V4" s="2"/>
      <c r="W4" s="2"/>
      <c r="X4" s="2"/>
      <c r="Y4" s="2"/>
      <c r="Z4" s="2"/>
      <c r="AA4" s="2"/>
      <c r="AB4" s="2"/>
      <c r="AC4" s="2"/>
      <c r="AD4" s="2"/>
      <c r="AE4" s="2"/>
      <c r="AF4" s="2"/>
      <c r="AG4" s="30" t="s">
        <v>16</v>
      </c>
      <c r="AH4" s="32" t="s">
        <v>10615</v>
      </c>
      <c r="AI4" s="30" t="s">
        <v>10616</v>
      </c>
      <c r="AJ4" s="7"/>
      <c r="AK4" s="7"/>
      <c r="AM4" s="27">
        <v>1</v>
      </c>
    </row>
    <row r="5" spans="1:39" ht="47.25" customHeight="1" x14ac:dyDescent="0.25">
      <c r="A5" s="33" t="s">
        <v>8568</v>
      </c>
      <c r="B5" s="34"/>
      <c r="C5" s="58" t="s">
        <v>7324</v>
      </c>
      <c r="D5" s="85" t="s">
        <v>8553</v>
      </c>
      <c r="E5" s="29"/>
      <c r="F5" s="11" t="s">
        <v>19</v>
      </c>
      <c r="G5" s="10" t="s">
        <v>20</v>
      </c>
      <c r="H5" s="7" t="s">
        <v>21</v>
      </c>
      <c r="I5" s="2"/>
      <c r="J5" s="2"/>
      <c r="K5" s="2"/>
      <c r="L5" s="2"/>
      <c r="M5" s="2"/>
      <c r="N5" s="2"/>
      <c r="O5" s="2"/>
      <c r="P5" s="2"/>
      <c r="Q5" s="2"/>
      <c r="R5" s="2"/>
      <c r="S5" s="2"/>
      <c r="T5" s="2"/>
      <c r="U5" s="2"/>
      <c r="V5" s="2"/>
      <c r="W5" s="2"/>
      <c r="X5" s="2"/>
      <c r="Y5" s="2"/>
      <c r="Z5" s="2"/>
      <c r="AA5" s="2"/>
      <c r="AB5" s="2"/>
      <c r="AC5" s="2"/>
      <c r="AD5" s="2"/>
      <c r="AE5" s="2"/>
      <c r="AF5" s="2"/>
      <c r="AG5" s="30" t="s">
        <v>10617</v>
      </c>
      <c r="AH5" s="32" t="s">
        <v>10618</v>
      </c>
      <c r="AI5" s="30" t="s">
        <v>10619</v>
      </c>
      <c r="AJ5" s="7"/>
      <c r="AK5" s="7"/>
      <c r="AM5" s="27">
        <v>1</v>
      </c>
    </row>
    <row r="6" spans="1:39" ht="33.950000000000003" customHeight="1" x14ac:dyDescent="0.25">
      <c r="A6" s="350" t="s">
        <v>24</v>
      </c>
      <c r="B6" s="350" t="s">
        <v>25</v>
      </c>
      <c r="C6" s="353" t="s">
        <v>26</v>
      </c>
      <c r="D6" s="353" t="s">
        <v>27</v>
      </c>
      <c r="E6" s="29"/>
      <c r="F6" s="11" t="s">
        <v>28</v>
      </c>
      <c r="G6" s="10" t="s">
        <v>29</v>
      </c>
      <c r="H6" s="7" t="s">
        <v>30</v>
      </c>
      <c r="I6" s="2"/>
      <c r="J6" s="2"/>
      <c r="K6" s="2"/>
      <c r="L6" s="2"/>
      <c r="M6" s="2"/>
      <c r="N6" s="2"/>
      <c r="O6" s="2"/>
      <c r="P6" s="2"/>
      <c r="Q6" s="2"/>
      <c r="R6" s="2"/>
      <c r="S6" s="2"/>
      <c r="T6" s="2"/>
      <c r="U6" s="2"/>
      <c r="V6" s="2"/>
      <c r="W6" s="2"/>
      <c r="X6" s="2"/>
      <c r="Y6" s="2"/>
      <c r="Z6" s="2"/>
      <c r="AA6" s="2"/>
      <c r="AB6" s="2"/>
      <c r="AC6" s="2"/>
      <c r="AD6" s="2"/>
      <c r="AE6" s="2"/>
      <c r="AF6" s="2"/>
      <c r="AG6" s="30" t="s">
        <v>10620</v>
      </c>
      <c r="AH6" s="32" t="s">
        <v>10621</v>
      </c>
      <c r="AI6" s="30" t="s">
        <v>10622</v>
      </c>
      <c r="AJ6" s="7"/>
      <c r="AK6" s="7"/>
      <c r="AM6" s="27">
        <v>1</v>
      </c>
    </row>
    <row r="7" spans="1:39" ht="60" customHeight="1" x14ac:dyDescent="0.25">
      <c r="A7" s="351" t="s">
        <v>33</v>
      </c>
      <c r="B7" s="93" t="str">
        <f>IF($B$4="","",IFERROR(INDEX($D$31:$D$230,MATCH($B$4,$A$31:$A$230,0)),"Question PRO non trouvée"))</f>
        <v>M03 — Traçabilité et réglementations : sous l’angle définition/périmètre, comment caractériser étiquetage de l’origine pour que l’origine des denrées alimentaires soit contrôlable dans un marché public alimentaire ?</v>
      </c>
      <c r="C7" s="354" t="s">
        <v>34</v>
      </c>
      <c r="D7" s="93" t="str">
        <f>IF($B$4="","",IFERROR(INDEX($E$31:$E$230,MATCH($B$4,$A$31:$A$230,0)),"Question CFA non trouvée"))</f>
        <v>Avec tes mots, explique ce qu’il faut comprendre par étiquetage de l’origine et ce qui doit être suivi pour l’origine indiquée sur les produits.</v>
      </c>
      <c r="E7" s="29"/>
      <c r="F7" s="11" t="s">
        <v>35</v>
      </c>
      <c r="G7" s="10" t="s">
        <v>36</v>
      </c>
      <c r="H7" s="7" t="s">
        <v>37</v>
      </c>
      <c r="I7" s="2"/>
      <c r="J7" s="2"/>
      <c r="K7" s="2"/>
      <c r="L7" s="2"/>
      <c r="M7" s="2"/>
      <c r="N7" s="2"/>
      <c r="O7" s="2"/>
      <c r="P7" s="2"/>
      <c r="Q7" s="2"/>
      <c r="R7" s="2"/>
      <c r="S7" s="2"/>
      <c r="T7" s="2"/>
      <c r="U7" s="2"/>
      <c r="V7" s="2"/>
      <c r="W7" s="2"/>
      <c r="X7" s="2"/>
      <c r="Y7" s="2"/>
      <c r="Z7" s="2"/>
      <c r="AA7" s="2"/>
      <c r="AB7" s="2"/>
      <c r="AC7" s="2"/>
      <c r="AD7" s="2"/>
      <c r="AE7" s="2"/>
      <c r="AF7" s="2"/>
      <c r="AG7" s="30" t="s">
        <v>10623</v>
      </c>
      <c r="AH7" s="32" t="s">
        <v>10624</v>
      </c>
      <c r="AI7" s="30" t="s">
        <v>10625</v>
      </c>
      <c r="AJ7" s="7"/>
      <c r="AK7" s="7"/>
      <c r="AM7" s="27">
        <v>1</v>
      </c>
    </row>
    <row r="8" spans="1:39" ht="57" customHeight="1" thickBot="1" x14ac:dyDescent="0.3">
      <c r="A8" s="352" t="s">
        <v>40</v>
      </c>
      <c r="B8" s="179" t="str">
        <f>IF($B$4="","",IFERROR(INDEX($F$31:$F$230,MATCH($B$4,$A$31:$A$230,0)),"Consigne PRO non trouvée"))</f>
        <v>Définir le périmètre : produits concernés, information obligatoire, acteur responsable et limite entre simple désignation commerciale et preuve exploitable. Pour ce thème précis (Origine — étiquetage de l’origine), citer les informations à contrôler et le résultat attendu du contrôle.</v>
      </c>
      <c r="C8" s="355" t="s">
        <v>41</v>
      </c>
      <c r="D8" s="180" t="str">
        <f>IF($B$4="","",IFERROR(INDEX($G$31:$G$230,MATCH($B$4,$A$31:$A$230,0)),"Consigne CFA non trouvée"))</f>
        <v>Répondre en phrases simples : dire quel produit est concerné, quelle information il faut garder et pourquoi elle sert au contrôle. Ici, le contrôle porte sur l’origine indiquée sur les produits ; répondre avec l’action concrète adaptée à l’angle « définition et périmètre ».</v>
      </c>
      <c r="E8" s="29"/>
      <c r="F8" s="11" t="s">
        <v>42</v>
      </c>
      <c r="G8" s="10" t="s">
        <v>43</v>
      </c>
      <c r="H8" s="2"/>
      <c r="I8" s="2"/>
      <c r="J8" s="2"/>
      <c r="K8" s="2"/>
      <c r="L8" s="2"/>
      <c r="M8" s="2"/>
      <c r="N8" s="2"/>
      <c r="O8" s="2"/>
      <c r="P8" s="2"/>
      <c r="Q8" s="2"/>
      <c r="R8" s="2"/>
      <c r="S8" s="2"/>
      <c r="T8" s="2"/>
      <c r="U8" s="2"/>
      <c r="V8" s="2"/>
      <c r="W8" s="2"/>
      <c r="X8" s="2"/>
      <c r="Y8" s="2"/>
      <c r="Z8" s="2"/>
      <c r="AA8" s="2"/>
      <c r="AB8" s="2"/>
      <c r="AC8" s="2"/>
      <c r="AD8" s="2"/>
      <c r="AE8" s="2"/>
      <c r="AF8" s="2"/>
      <c r="AG8" s="30" t="s">
        <v>10626</v>
      </c>
      <c r="AH8" s="32" t="s">
        <v>10627</v>
      </c>
      <c r="AI8" s="30" t="s">
        <v>10628</v>
      </c>
      <c r="AJ8" s="7"/>
      <c r="AK8" s="7"/>
      <c r="AM8" s="27">
        <v>1</v>
      </c>
    </row>
    <row r="9" spans="1:39" ht="60" customHeight="1" thickBot="1" x14ac:dyDescent="0.3">
      <c r="A9" s="351" t="s">
        <v>47</v>
      </c>
      <c r="B9" s="170" t="s">
        <v>10611</v>
      </c>
      <c r="C9" s="361" t="s">
        <v>48</v>
      </c>
      <c r="D9" s="170" t="s">
        <v>10613</v>
      </c>
      <c r="E9" s="29"/>
      <c r="F9" s="11" t="s">
        <v>49</v>
      </c>
      <c r="G9" s="10" t="s">
        <v>50</v>
      </c>
      <c r="H9" s="2"/>
      <c r="I9" s="2"/>
      <c r="J9" s="2"/>
      <c r="K9" s="2"/>
      <c r="L9" s="2"/>
      <c r="M9" s="2"/>
      <c r="N9" s="2"/>
      <c r="O9" s="2"/>
      <c r="P9" s="2"/>
      <c r="Q9" s="2"/>
      <c r="R9" s="2"/>
      <c r="S9" s="2"/>
      <c r="T9" s="2"/>
      <c r="U9" s="2"/>
      <c r="V9" s="2"/>
      <c r="W9" s="2"/>
      <c r="X9" s="2"/>
      <c r="Y9" s="2"/>
      <c r="Z9" s="2"/>
      <c r="AA9" s="2"/>
      <c r="AB9" s="2"/>
      <c r="AC9" s="2"/>
      <c r="AD9" s="2"/>
      <c r="AE9" s="2"/>
      <c r="AF9" s="2"/>
      <c r="AG9" s="30" t="s">
        <v>10629</v>
      </c>
      <c r="AH9" s="32" t="s">
        <v>10630</v>
      </c>
      <c r="AI9" s="30" t="s">
        <v>10631</v>
      </c>
      <c r="AJ9" s="7"/>
      <c r="AK9" s="7"/>
      <c r="AM9" s="27">
        <v>1</v>
      </c>
    </row>
    <row r="10" spans="1:39" ht="45" customHeight="1" x14ac:dyDescent="0.25">
      <c r="A10" s="351" t="s">
        <v>54</v>
      </c>
      <c r="B10" s="5">
        <f>IF(OR($B$4="",$B$9="",COUNTIF($A$31:$A$230,$B$4)=0),"",IFERROR(MIN(20,ROUND(20*SUMPRODUCT(($BA$106:$BA$405=$B$4)*($BD$106:$BD$405&lt;&gt;"CFA")*($BE$106:$BE$405="POS")*($BG$106:$BG$405)*--(((($BM$106:$BM$405&lt;&gt;"")*ISNUMBER(SEARCH(LOWER($BM$106:$BM$405),LOWER($B$9))))+(($BN$106:$BN$405&lt;&gt;"")*ISNUMBER(SEARCH(LOWER($BN$106:$BN$405),LOWER($B$9))))+(($BO$106:$BO$405&lt;&gt;"")*ISNUMBER(SEARCH(LOWER($BO$106:$BO$405),LOWER($B$9))))+(($BP$106:$BP$405&lt;&gt;"")*ISNUMBER(SEARCH(LOWER($BP$106:$BP$405),LOWER($B$9))))+(($BQ$106:$BQ$405&lt;&gt;"")*ISNUMBER(SEARCH(LOWER($BQ$106:$BQ$405),LOWER($B$9)))))&gt;0))/SUMPRODUCT(($BA$106:$BA$405=$B$4)*($BD$106:$BD$405&lt;&gt;"CFA")*($BE$106:$BE$405="POS")*($BG$106:$BG$405)),1)),""))</f>
        <v>8</v>
      </c>
      <c r="C10" s="354" t="s">
        <v>55</v>
      </c>
      <c r="D10" s="5">
        <f>IF(OR($B$4="",$D$9="",COUNTIF($A$31:$A$230,$B$4)=0),"",IFERROR(MIN(20,ROUND(20*SUMPRODUCT(($BA$106:$BA$405=$B$4)*($BD$106:$BD$405&lt;&gt;"PRO")*($BE$106:$BE$405="POS")*($BH$106:$BH$405)*--(((($BM$106:$BM$405&lt;&gt;"")*ISNUMBER(SEARCH(LOWER($BM$106:$BM$405),LOWER($D$9))))+(($BN$106:$BN$405&lt;&gt;"")*ISNUMBER(SEARCH(LOWER($BN$106:$BN$405),LOWER($D$9))))+(($BO$106:$BO$405&lt;&gt;"")*ISNUMBER(SEARCH(LOWER($BO$106:$BO$405),LOWER($D$9))))+(($BP$106:$BP$405&lt;&gt;"")*ISNUMBER(SEARCH(LOWER($BP$106:$BP$405),LOWER($D$9))))+(($BQ$106:$BQ$405&lt;&gt;"")*ISNUMBER(SEARCH(LOWER($BQ$106:$BQ$405),LOWER($D$9)))))&gt;0))/SUMPRODUCT(($BA$106:$BA$405=$B$4)*($BD$106:$BD$405&lt;&gt;"PRO")*($BE$106:$BE$405="POS")*($BH$106:$BH$405)),1)),""))</f>
        <v>12</v>
      </c>
      <c r="E10" s="29"/>
      <c r="F10" s="11" t="s">
        <v>56</v>
      </c>
      <c r="G10" s="10" t="s">
        <v>57</v>
      </c>
      <c r="H10" s="2"/>
      <c r="I10" s="2"/>
      <c r="J10" s="2"/>
      <c r="K10" s="2"/>
      <c r="L10" s="2"/>
      <c r="M10" s="2"/>
      <c r="N10" s="2"/>
      <c r="O10" s="2"/>
      <c r="P10" s="2"/>
      <c r="Q10" s="2"/>
      <c r="R10" s="2"/>
      <c r="S10" s="2"/>
      <c r="T10" s="2"/>
      <c r="U10" s="2"/>
      <c r="V10" s="2"/>
      <c r="W10" s="2"/>
      <c r="X10" s="2"/>
      <c r="Y10" s="2"/>
      <c r="Z10" s="2"/>
      <c r="AA10" s="2"/>
      <c r="AB10" s="2"/>
      <c r="AC10" s="2"/>
      <c r="AD10" s="2"/>
      <c r="AE10" s="2"/>
      <c r="AF10" s="2"/>
      <c r="AG10" s="30" t="s">
        <v>10632</v>
      </c>
      <c r="AH10" s="32" t="s">
        <v>10633</v>
      </c>
      <c r="AI10" s="30" t="s">
        <v>10634</v>
      </c>
      <c r="AJ10" s="7"/>
      <c r="AK10" s="7"/>
      <c r="AM10" s="27">
        <v>1</v>
      </c>
    </row>
    <row r="11" spans="1:39" ht="45" customHeight="1" x14ac:dyDescent="0.25">
      <c r="A11" s="351" t="s">
        <v>60</v>
      </c>
      <c r="B11" s="181" t="str">
        <f>IF(COUNTIF($A$31:$A$230,$B$4)=0,"Question active non trouvée dans la matrice.",IF($B$9="","",IF($B$10&gt;=18,"Réponse solide : les points essentiels sont présents.",IF($B$10&gt;=12,"Réponse partielle : des acquis sont présents, mais la réponse doit être complétée.","Réponse insuffisante : il manque des points essentiels."))))</f>
        <v>Réponse insuffisante : il manque des points essentiels.</v>
      </c>
      <c r="C11" s="354" t="s">
        <v>61</v>
      </c>
      <c r="D11" s="181" t="str">
        <f>IF(COUNTIF($A$31:$A$230,$B$4)=0,"Question active non trouvée dans la matrice.",IF($D$9="","",IF($D$10&gt;=18,"Réponse solide : les points importants sont présents.",IF($D$10&gt;=12,"Réponse partielle : c’est juste sur certains points, mais il faut compléter.","Réponse insuffisante : il manque des points importants."))))</f>
        <v>Réponse partielle : c’est juste sur certains points, mais il faut compléter.</v>
      </c>
      <c r="E11" s="29"/>
      <c r="F11" s="29"/>
      <c r="G11" s="29"/>
      <c r="H11" s="29"/>
      <c r="I11" s="2"/>
      <c r="J11" s="2"/>
      <c r="K11" s="2"/>
      <c r="L11" s="2"/>
      <c r="M11" s="2"/>
      <c r="N11" s="2"/>
      <c r="O11" s="2"/>
      <c r="P11" s="2"/>
      <c r="Q11" s="2"/>
      <c r="R11" s="2"/>
      <c r="S11" s="2"/>
      <c r="T11" s="2"/>
      <c r="U11" s="2"/>
      <c r="V11" s="2"/>
      <c r="W11" s="2"/>
      <c r="X11" s="2"/>
      <c r="Y11" s="2"/>
      <c r="Z11" s="2"/>
      <c r="AA11" s="2"/>
      <c r="AB11" s="2"/>
      <c r="AC11" s="2"/>
      <c r="AD11" s="2"/>
      <c r="AE11" s="2"/>
      <c r="AF11" s="2"/>
      <c r="AG11" s="30" t="s">
        <v>10635</v>
      </c>
      <c r="AH11" s="32" t="s">
        <v>10636</v>
      </c>
      <c r="AI11" s="30" t="s">
        <v>10637</v>
      </c>
      <c r="AJ11" s="7"/>
      <c r="AK11" s="7"/>
      <c r="AM11" s="27">
        <v>1</v>
      </c>
    </row>
    <row r="12" spans="1:39" ht="45" customHeight="1" x14ac:dyDescent="0.25">
      <c r="A12" s="352" t="s">
        <v>65</v>
      </c>
      <c r="B12" s="182" t="str">
        <f>IF($B$9="","",IF($B$10&gt;=20,"Aucun manque prioritaire identifié","Compléter les notions attendues : origine / preuve / produit / contrôle / périmètre."))</f>
        <v>Compléter les notions attendues : origine / preuve / produit / contrôle / périmètre.</v>
      </c>
      <c r="C12" s="355" t="s">
        <v>66</v>
      </c>
      <c r="D12" s="183" t="str">
        <f>IF($D$9="","",IF($D$10&gt;=20,"Aucun manque prioritaire identifié","Compléter avec des mots terrain : origine / étiquette / produit / preuve / livraison."))</f>
        <v>Compléter avec des mots terrain : origine / étiquette / produit / preuve / livraison.</v>
      </c>
      <c r="E12" s="29"/>
      <c r="F12" s="9" t="s">
        <v>67</v>
      </c>
      <c r="G12" s="8" t="s">
        <v>68</v>
      </c>
      <c r="H12" s="29"/>
      <c r="I12" s="2"/>
      <c r="J12" s="2"/>
      <c r="K12" s="2"/>
      <c r="L12" s="2"/>
      <c r="M12" s="2"/>
      <c r="N12" s="2"/>
      <c r="O12" s="2"/>
      <c r="P12" s="2"/>
      <c r="Q12" s="2"/>
      <c r="R12" s="2"/>
      <c r="S12" s="2"/>
      <c r="T12" s="2"/>
      <c r="U12" s="2"/>
      <c r="V12" s="2"/>
      <c r="W12" s="2"/>
      <c r="X12" s="2"/>
      <c r="Y12" s="2"/>
      <c r="Z12" s="2"/>
      <c r="AA12" s="2"/>
      <c r="AB12" s="2"/>
      <c r="AC12" s="2"/>
      <c r="AD12" s="2"/>
      <c r="AE12" s="2"/>
      <c r="AF12" s="2"/>
      <c r="AG12" s="30" t="s">
        <v>28</v>
      </c>
      <c r="AH12" s="32" t="s">
        <v>8598</v>
      </c>
      <c r="AI12" s="30" t="s">
        <v>10638</v>
      </c>
      <c r="AJ12" s="7"/>
      <c r="AK12" s="7"/>
      <c r="AM12" s="27">
        <v>1</v>
      </c>
    </row>
    <row r="13" spans="1:39" ht="45" customHeight="1" thickBot="1" x14ac:dyDescent="0.3">
      <c r="A13" s="351" t="s">
        <v>72</v>
      </c>
      <c r="B13" s="182" t="str">
        <f>IF($B$9="","",IF($B$10&gt;=20,"Validation : réponse suffisante.","Relance : demande une preuve, un contrôle observable et le lien avec la livraison."))</f>
        <v>Relance : demande une preuve, un contrôle observable et le lien avec la livraison.</v>
      </c>
      <c r="C13" s="354" t="s">
        <v>73</v>
      </c>
      <c r="D13" s="184" t="str">
        <f>IF($D$9="","",IF($D$10&gt;=20,"Validation : réponse suffisante.","Relance terrain : que regardes-tu sur le produit ou le bon de livraison ?"))</f>
        <v>Relance terrain : que regardes-tu sur le produit ou le bon de livraison ?</v>
      </c>
      <c r="E13" s="29"/>
      <c r="F13" s="29"/>
      <c r="G13" s="29"/>
      <c r="H13" s="29"/>
      <c r="I13" s="2"/>
      <c r="J13" s="2"/>
      <c r="K13" s="2"/>
      <c r="L13" s="2"/>
      <c r="M13" s="2"/>
      <c r="N13" s="2"/>
      <c r="O13" s="2"/>
      <c r="P13" s="2"/>
      <c r="Q13" s="2"/>
      <c r="R13" s="2"/>
      <c r="S13" s="2"/>
      <c r="T13" s="2"/>
      <c r="U13" s="2"/>
      <c r="V13" s="2"/>
      <c r="W13" s="2"/>
      <c r="X13" s="2"/>
      <c r="Y13" s="2"/>
      <c r="Z13" s="2"/>
      <c r="AA13" s="2"/>
      <c r="AB13" s="2"/>
      <c r="AC13" s="2"/>
      <c r="AD13" s="2"/>
      <c r="AE13" s="2"/>
      <c r="AF13" s="2"/>
      <c r="AG13" s="30" t="s">
        <v>74</v>
      </c>
      <c r="AH13" s="32" t="s">
        <v>75</v>
      </c>
      <c r="AI13" s="30" t="s">
        <v>76</v>
      </c>
      <c r="AJ13" s="7"/>
      <c r="AK13" s="7"/>
      <c r="AM13" s="27">
        <v>1</v>
      </c>
    </row>
    <row r="14" spans="1:39" ht="60" customHeight="1" thickBot="1" x14ac:dyDescent="0.3">
      <c r="A14" s="351" t="s">
        <v>77</v>
      </c>
      <c r="B14" s="170" t="s">
        <v>10612</v>
      </c>
      <c r="C14" s="361" t="s">
        <v>78</v>
      </c>
      <c r="D14" s="170" t="s">
        <v>10614</v>
      </c>
      <c r="E14" s="84" t="s">
        <v>8552</v>
      </c>
      <c r="F14" s="29"/>
      <c r="G14" s="29"/>
      <c r="H14" s="29"/>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M14" s="27">
        <v>1</v>
      </c>
    </row>
    <row r="15" spans="1:39" ht="45" customHeight="1" x14ac:dyDescent="0.25">
      <c r="A15" s="352" t="s">
        <v>79</v>
      </c>
      <c r="B15" s="5">
        <f>IF(OR($B$4="",$B$9="",COUNTIF($A$31:$A$230,$B$4)=0),"",IFERROR(IF(AND($B$14&lt;&gt;"",$B$21&lt;&gt;"",LEN(TRIM($B$9&amp;" "&amp;$B$14))&gt;=0.55*LEN(TRIM($B$21)),OR(ISNUMBER(SEARCH(LOWER(TRIM($B$14)),LOWER($B$21))),ISNUMBER(SEARCH(LOWER(TRIM($B$9)),LOWER($B$21))))),20,MIN(20,ROUND(20*SUMPRODUCT(($BA$106:$BA$405=$B$4)*($BD$106:$BD$405&lt;&gt;"CFA")*($BE$106:$BE$405="POS")*($BG$106:$BG$405)*--(((($BM$106:$BM$405&lt;&gt;"")*ISNUMBER(SEARCH(LOWER($BM$106:$BM$405),LOWER($B$9&amp;" "&amp;$B$14))))+(($BN$106:$BN$405&lt;&gt;"")*ISNUMBER(SEARCH(LOWER($BN$106:$BN$405),LOWER($B$9&amp;" "&amp;$B$14))))+(($BO$106:$BO$405&lt;&gt;"")*ISNUMBER(SEARCH(LOWER($BO$106:$BO$405),LOWER($B$9&amp;" "&amp;$B$14))))+(($BP$106:$BP$405&lt;&gt;"")*ISNUMBER(SEARCH(LOWER($BP$106:$BP$405),LOWER($B$9&amp;" "&amp;$B$14))))+(($BQ$106:$BQ$405&lt;&gt;"")*ISNUMBER(SEARCH(LOWER($BQ$106:$BQ$405),LOWER($B$9&amp;" "&amp;$B$14)))))&gt;0))/SUMPRODUCT(($BA$106:$BA$405=$B$4)*($BD$106:$BD$405&lt;&gt;"CFA")*($BE$106:$BE$405="POS")*($BG$106:$BG$405)),1))),""))</f>
        <v>20</v>
      </c>
      <c r="C15" s="355" t="s">
        <v>80</v>
      </c>
      <c r="D15" s="5">
        <f>IF(OR($B$4="",$D$9="",COUNTIF($A$31:$A$230,$B$4)=0),"",IFERROR(IF(AND($D$14&lt;&gt;"",$D$21&lt;&gt;"",LEN(TRIM($D$9&amp;" "&amp;$D$14))&gt;=0.55*LEN(TRIM($D$21)),OR(ISNUMBER(SEARCH(LOWER(TRIM($D$14)),LOWER($D$21))),ISNUMBER(SEARCH(LOWER(TRIM($D$9)),LOWER($D$21))))),20,MIN(20,ROUND(20*SUMPRODUCT(($BA$106:$BA$405=$B$4)*($BD$106:$BD$405&lt;&gt;"PRO")*($BE$106:$BE$405="POS")*($BH$106:$BH$405)*--(((($BM$106:$BM$405&lt;&gt;"")*ISNUMBER(SEARCH(LOWER($BM$106:$BM$405),LOWER($D$9&amp;" "&amp;$D$14))))+(($BN$106:$BN$405&lt;&gt;"")*ISNUMBER(SEARCH(LOWER($BN$106:$BN$405),LOWER($D$9&amp;" "&amp;$D$14))))+(($BO$106:$BO$405&lt;&gt;"")*ISNUMBER(SEARCH(LOWER($BO$106:$BO$405),LOWER($D$9&amp;" "&amp;$D$14))))+(($BP$106:$BP$405&lt;&gt;"")*ISNUMBER(SEARCH(LOWER($BP$106:$BP$405),LOWER($D$9&amp;" "&amp;$D$14))))+(($BQ$106:$BQ$405&lt;&gt;"")*ISNUMBER(SEARCH(LOWER($BQ$106:$BQ$405),LOWER($D$9&amp;" "&amp;$D$14)))))&gt;0))/SUMPRODUCT(($BA$106:$BA$405=$B$4)*($BD$106:$BD$405&lt;&gt;"PRO")*($BE$106:$BE$405="POS")*($BH$106:$BH$405)),1))),""))</f>
        <v>20</v>
      </c>
      <c r="E15" s="185" t="s">
        <v>8544</v>
      </c>
      <c r="F15" s="186"/>
      <c r="G15" s="186"/>
      <c r="H15" s="29"/>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M15" s="27">
        <v>1</v>
      </c>
    </row>
    <row r="16" spans="1:39" ht="45" customHeight="1" x14ac:dyDescent="0.25">
      <c r="A16" s="351" t="s">
        <v>81</v>
      </c>
      <c r="B16" s="181" t="str">
        <f>IF(COUNTIF($A$31:$A$230,$B$4)=0,"",IF(AND($B$14&lt;&gt;"",$B$9=""),"Saisir d’abord la réponse A : la réponse B est seulement un complément.",IF($B$14="","",IF($B$15&gt;=20,"Correction réussie : la réponse est complète.",IF($B$15&gt;$B$10,"Progression réelle : la correction améliore la réponse, mais il reste un point à stabiliser.","Pas de progression nette : la correction n’ajoute pas assez d’éléments utiles.")))))</f>
        <v>Correction réussie : la réponse est complète.</v>
      </c>
      <c r="C16" s="354" t="s">
        <v>82</v>
      </c>
      <c r="D16" s="181" t="str">
        <f>IF(COUNTIF($A$31:$A$230,$B$4)=0,"",IF(AND($D$14&lt;&gt;"",$D$9=""),"Saisir d’abord la réponse A : la réponse B est seulement un complément.",IF($D$14="","",IF($D$15&gt;=20,"Correction réussie : la réponse est complète.",IF($D$15&gt;$D$10,"Progression réelle : la correction améliore la réponse, mais il reste un point à stabiliser.","Pas de progression nette : la correction n’ajoute pas assez d’éléments utiles.")))))</f>
        <v>Correction réussie : la réponse est complète.</v>
      </c>
      <c r="E16" s="185" t="s">
        <v>8545</v>
      </c>
      <c r="F16" s="186"/>
      <c r="G16" s="186"/>
      <c r="H16" s="29"/>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M16" s="27">
        <v>1</v>
      </c>
    </row>
    <row r="17" spans="1:39" ht="45" customHeight="1" x14ac:dyDescent="0.25">
      <c r="A17" s="351" t="s">
        <v>83</v>
      </c>
      <c r="B17" s="187" t="str">
        <f>IF(OR($B$9="",$B$14=""),"",IF($B$15&gt;=20,"Aucune relance prioritaire : réponse complète.","Relance : compléter le point restant avec une preuve ou un contrôle concret."))</f>
        <v>Aucune relance prioritaire : réponse complète.</v>
      </c>
      <c r="C17" s="355" t="s">
        <v>84</v>
      </c>
      <c r="D17" s="187" t="str">
        <f>IF(OR($D$9="",$D$14=""),"",IF($D$15&gt;=20,"Aucune relance prioritaire : réponse complète.","Relance terrain : ajoute la preuve ou l’action à faire à la réception."))</f>
        <v>Aucune relance prioritaire : réponse complète.</v>
      </c>
      <c r="E17" s="185" t="s">
        <v>8546</v>
      </c>
      <c r="F17" s="186"/>
      <c r="G17" s="186"/>
      <c r="H17" s="29"/>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M17" s="27">
        <v>1</v>
      </c>
    </row>
    <row r="18" spans="1:39" ht="45" customHeight="1" x14ac:dyDescent="0.25">
      <c r="A18" s="351" t="s">
        <v>85</v>
      </c>
      <c r="B18" s="5">
        <f>IF(OR($B$10="",$B$15=""),"",ROUND($B$15-$B$10,1))</f>
        <v>12</v>
      </c>
      <c r="C18" s="355" t="s">
        <v>86</v>
      </c>
      <c r="D18" s="5">
        <f>IF(OR($D$10="",$D$15=""),"",ROUND($D$15-$D$10,1))</f>
        <v>8</v>
      </c>
      <c r="E18" s="185" t="s">
        <v>8547</v>
      </c>
      <c r="F18" s="186"/>
      <c r="G18" s="186"/>
      <c r="H18" s="29"/>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M18" s="27">
        <v>1</v>
      </c>
    </row>
    <row r="19" spans="1:39" ht="45" customHeight="1" x14ac:dyDescent="0.25">
      <c r="A19" s="188" t="str">
        <f>C5</f>
        <v>x</v>
      </c>
      <c r="B19" s="189" t="s">
        <v>8553</v>
      </c>
      <c r="C19" s="116"/>
      <c r="D19" s="5"/>
      <c r="E19" s="29"/>
      <c r="F19" s="29"/>
      <c r="G19" s="29"/>
      <c r="H19" s="29"/>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M19" s="27">
        <v>1</v>
      </c>
    </row>
    <row r="20" spans="1:39" ht="69.95" customHeight="1" x14ac:dyDescent="0.25">
      <c r="A20" s="36" t="s">
        <v>87</v>
      </c>
      <c r="B20" s="37" t="str">
        <f>B7</f>
        <v>M03 — Traçabilité et réglementations : sous l’angle définition/périmètre, comment caractériser étiquetage de l’origine pour que l’origine des denrées alimentaires soit contrôlable dans un marché public alimentaire ?</v>
      </c>
      <c r="C20" s="36" t="s">
        <v>88</v>
      </c>
      <c r="D20" s="37" t="str">
        <f>D7</f>
        <v>Avec tes mots, explique ce qu’il faut comprendre par étiquetage de l’origine et ce qui doit être suivi pour l’origine indiquée sur les produits.</v>
      </c>
      <c r="E20" s="29"/>
      <c r="F20" s="29"/>
      <c r="G20" s="29"/>
      <c r="H20" s="29"/>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M20" s="27">
        <v>1</v>
      </c>
    </row>
    <row r="21" spans="1:39" ht="150" customHeight="1" x14ac:dyDescent="0.25">
      <c r="A21" s="36" t="s">
        <v>89</v>
      </c>
      <c r="B21" s="54" t="str">
        <f>IF(TRIM(A19)="X",IF(B4="","",IFERROR(INDEX(H31:H230,MATCH(B4,A31:A230,0)),"Réponse attendue PRO non trouvée")),"")</f>
        <v>Une réponse PRO attendue définit étiquetage de l’origine comme une exigence de traçabilité applicable à l’origine des denrées alimentaires. Elle précise les produits concernés, les informations minimales à conserver, le rôle du titulaire et le lien entre offre, livraison et contrôle. Elle ne se limite pas à citer un mot-clé : elle montre ce qui entre dans le périmètre et ce qui n’en fait pas partie.</v>
      </c>
      <c r="C21" s="55" t="s">
        <v>90</v>
      </c>
      <c r="D21" s="54" t="str">
        <f>IF(TRIM(A19)="X",IF(B4="","",IFERROR(INDEX(I31:I230,MATCH(B4,A31:A230,0)),"Réponse attendue CFA non trouvée")),"")</f>
        <v>Une bonne réponse CFA dit clairement quels produits sont concernés par étiquetage de l’origine, quelle information doit suivre le produit et pourquoi cette information permet de contrôler la livraison. Elle évite de répondre seulement “il faut une étiquette”. Pour Origine, citer au moins une preuve ou une action concrète liée à : origine, étiquette, produit, preuve, livraison.</v>
      </c>
      <c r="E21" s="29"/>
      <c r="F21" s="29"/>
      <c r="G21" s="29"/>
      <c r="H21" s="29"/>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M21" s="27">
        <v>1</v>
      </c>
    </row>
    <row r="22" spans="1:39" ht="69.95" customHeight="1" x14ac:dyDescent="0.25">
      <c r="A22" s="36" t="s">
        <v>91</v>
      </c>
      <c r="B22" s="38" t="str">
        <f>IF(TRIM(A19)="X",IF(B4="","",IFERROR(INDEX(J31:J230,MATCH(B4,A31:A230,0)),"Mots clés PRO non trouvés")),"")</f>
        <v>ORIGINE — DÉFINITION ET PÉRIMÈTRE — ORIGINE, ÉTIQUETAGE, DENRÉE, INFORMATION CONSOMMATEUR, PREUVE FOURNISSEUR</v>
      </c>
      <c r="C22" s="36" t="s">
        <v>92</v>
      </c>
      <c r="D22" s="38" t="str">
        <f>IF(TRIM(A19)="X",IF(B4="","",IFERROR(INDEX(K31:K230,MATCH(B4,A31:A230,0)),"Mots clés CFA non trouvés")),"")</f>
        <v>Origine : définir le sujet et délimiter ce qui doit être contrôlé — mots terrain : origine, étiquette, produit, preuve, livraison</v>
      </c>
      <c r="E22" s="29"/>
      <c r="F22" s="29"/>
      <c r="G22" s="29"/>
      <c r="H22" s="29"/>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M22" s="27">
        <v>1</v>
      </c>
    </row>
    <row r="23" spans="1:39" ht="15.75"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M23" s="27">
        <v>1</v>
      </c>
    </row>
    <row r="24" spans="1:39" ht="15.75" customHeight="1"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M24" s="27">
        <v>1</v>
      </c>
    </row>
    <row r="25" spans="1:39" ht="15.75" customHeight="1"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M25" s="27">
        <v>1</v>
      </c>
    </row>
    <row r="26" spans="1:39" ht="15.75" customHeight="1"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M26" s="27">
        <v>1</v>
      </c>
    </row>
    <row r="27" spans="1:39" ht="15.75" customHeigh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M27" s="27">
        <v>1</v>
      </c>
    </row>
    <row r="28" spans="1:39" ht="15.75" customHeight="1"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M28" s="27">
        <v>1</v>
      </c>
    </row>
    <row r="29" spans="1:39" ht="15.75" customHeight="1" x14ac:dyDescent="0.2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M29" s="27">
        <v>1</v>
      </c>
    </row>
    <row r="30" spans="1:39" ht="35.1" customHeight="1" x14ac:dyDescent="0.25">
      <c r="A30" s="39" t="s">
        <v>93</v>
      </c>
      <c r="B30" s="39" t="s">
        <v>94</v>
      </c>
      <c r="C30" s="39" t="s">
        <v>95</v>
      </c>
      <c r="D30" s="39" t="s">
        <v>96</v>
      </c>
      <c r="E30" s="39" t="s">
        <v>97</v>
      </c>
      <c r="F30" s="39" t="s">
        <v>98</v>
      </c>
      <c r="G30" s="39" t="s">
        <v>99</v>
      </c>
      <c r="H30" s="39" t="s">
        <v>100</v>
      </c>
      <c r="I30" s="39" t="s">
        <v>101</v>
      </c>
      <c r="J30" s="39" t="s">
        <v>102</v>
      </c>
      <c r="K30" s="39" t="s">
        <v>103</v>
      </c>
      <c r="L30" s="39" t="s">
        <v>104</v>
      </c>
      <c r="M30" s="39" t="s">
        <v>2</v>
      </c>
      <c r="N30" s="39" t="s">
        <v>105</v>
      </c>
      <c r="O30" s="2"/>
      <c r="P30" s="2"/>
      <c r="Q30" s="2"/>
      <c r="R30" s="2"/>
      <c r="S30" s="2"/>
      <c r="T30" s="2"/>
      <c r="U30" s="2"/>
      <c r="V30" s="2"/>
      <c r="W30" s="2"/>
      <c r="X30" s="2"/>
      <c r="Y30" s="2"/>
      <c r="Z30" s="2"/>
      <c r="AA30" s="2"/>
      <c r="AB30" s="2"/>
      <c r="AC30" s="2"/>
      <c r="AD30" s="2"/>
      <c r="AE30" s="2"/>
      <c r="AF30" s="2"/>
      <c r="AG30" s="2"/>
      <c r="AH30" s="2"/>
      <c r="AI30" s="2"/>
      <c r="AJ30" s="2"/>
      <c r="AK30" s="2"/>
      <c r="AM30" s="27">
        <v>1</v>
      </c>
    </row>
    <row r="31" spans="1:39" ht="15.75" customHeight="1" x14ac:dyDescent="0.25">
      <c r="A31" s="40" t="s">
        <v>106</v>
      </c>
      <c r="B31" s="41">
        <v>1</v>
      </c>
      <c r="C31" s="29" t="s">
        <v>2074</v>
      </c>
      <c r="D31" s="29" t="s">
        <v>5123</v>
      </c>
      <c r="E31" s="29" t="s">
        <v>5124</v>
      </c>
      <c r="F31" s="29" t="s">
        <v>5125</v>
      </c>
      <c r="G31" s="29" t="s">
        <v>5126</v>
      </c>
      <c r="H31" s="29" t="s">
        <v>5127</v>
      </c>
      <c r="I31" s="29" t="s">
        <v>5128</v>
      </c>
      <c r="J31" s="29" t="s">
        <v>5129</v>
      </c>
      <c r="K31" s="29" t="s">
        <v>5130</v>
      </c>
      <c r="L31" s="29" t="s">
        <v>5131</v>
      </c>
      <c r="M31" s="29" t="s">
        <v>5132</v>
      </c>
      <c r="N31" s="29" t="s">
        <v>5133</v>
      </c>
      <c r="O31" s="2"/>
      <c r="P31" s="2"/>
      <c r="Q31" s="2"/>
      <c r="R31" s="2"/>
      <c r="S31" s="2"/>
      <c r="T31" s="2"/>
      <c r="U31" s="2"/>
      <c r="V31" s="2"/>
      <c r="W31" s="2"/>
      <c r="X31" s="2"/>
      <c r="Y31" s="2"/>
      <c r="Z31" s="2"/>
      <c r="AA31" s="2"/>
      <c r="AB31" s="2"/>
      <c r="AC31" s="2"/>
      <c r="AD31" s="2"/>
      <c r="AE31" s="2"/>
      <c r="AF31" s="2"/>
      <c r="AG31" s="2"/>
      <c r="AH31" s="2"/>
      <c r="AI31" s="2"/>
      <c r="AJ31" s="2"/>
      <c r="AK31" s="2"/>
      <c r="AM31" s="27">
        <v>1</v>
      </c>
    </row>
    <row r="32" spans="1:39" ht="15.75" customHeight="1" x14ac:dyDescent="0.25">
      <c r="A32" s="40" t="s">
        <v>109</v>
      </c>
      <c r="B32" s="41">
        <v>2</v>
      </c>
      <c r="C32" s="29" t="s">
        <v>2074</v>
      </c>
      <c r="D32" s="29" t="s">
        <v>5134</v>
      </c>
      <c r="E32" s="29" t="s">
        <v>5135</v>
      </c>
      <c r="F32" s="29" t="s">
        <v>5136</v>
      </c>
      <c r="G32" s="29" t="s">
        <v>5137</v>
      </c>
      <c r="H32" s="29" t="s">
        <v>5138</v>
      </c>
      <c r="I32" s="29" t="s">
        <v>5139</v>
      </c>
      <c r="J32" s="29" t="s">
        <v>5140</v>
      </c>
      <c r="K32" s="29" t="s">
        <v>5141</v>
      </c>
      <c r="L32" s="29" t="s">
        <v>5142</v>
      </c>
      <c r="M32" s="29" t="s">
        <v>5143</v>
      </c>
      <c r="N32" s="29" t="s">
        <v>5144</v>
      </c>
      <c r="O32" s="2"/>
      <c r="P32" s="2"/>
      <c r="Q32" s="2"/>
      <c r="R32" s="2"/>
      <c r="S32" s="2"/>
      <c r="T32" s="2"/>
      <c r="U32" s="2"/>
      <c r="V32" s="2"/>
      <c r="W32" s="2"/>
      <c r="X32" s="2"/>
      <c r="Y32" s="2"/>
      <c r="Z32" s="2"/>
      <c r="AA32" s="2"/>
      <c r="AB32" s="2"/>
      <c r="AC32" s="2"/>
      <c r="AD32" s="2"/>
      <c r="AE32" s="2"/>
      <c r="AF32" s="2"/>
      <c r="AG32" s="2"/>
      <c r="AH32" s="2"/>
      <c r="AI32" s="2"/>
      <c r="AJ32" s="2"/>
      <c r="AK32" s="2"/>
      <c r="AM32" s="27">
        <v>1</v>
      </c>
    </row>
    <row r="33" spans="1:39" ht="15.75" customHeight="1" x14ac:dyDescent="0.25">
      <c r="A33" s="40" t="s">
        <v>111</v>
      </c>
      <c r="B33" s="41">
        <v>3</v>
      </c>
      <c r="C33" s="29" t="s">
        <v>2074</v>
      </c>
      <c r="D33" s="29" t="s">
        <v>5145</v>
      </c>
      <c r="E33" s="29" t="s">
        <v>5146</v>
      </c>
      <c r="F33" s="29" t="s">
        <v>5147</v>
      </c>
      <c r="G33" s="29" t="s">
        <v>5148</v>
      </c>
      <c r="H33" s="29" t="s">
        <v>5149</v>
      </c>
      <c r="I33" s="29" t="s">
        <v>5150</v>
      </c>
      <c r="J33" s="29" t="s">
        <v>5151</v>
      </c>
      <c r="K33" s="29" t="s">
        <v>5152</v>
      </c>
      <c r="L33" s="29" t="s">
        <v>5153</v>
      </c>
      <c r="M33" s="29" t="s">
        <v>5154</v>
      </c>
      <c r="N33" s="29" t="s">
        <v>5155</v>
      </c>
      <c r="O33" s="2"/>
      <c r="P33" s="2"/>
      <c r="Q33" s="2"/>
      <c r="R33" s="2"/>
      <c r="S33" s="2"/>
      <c r="T33" s="2"/>
      <c r="U33" s="2"/>
      <c r="V33" s="2"/>
      <c r="W33" s="2"/>
      <c r="X33" s="2"/>
      <c r="Y33" s="2"/>
      <c r="Z33" s="2"/>
      <c r="AA33" s="2"/>
      <c r="AB33" s="2"/>
      <c r="AC33" s="2"/>
      <c r="AD33" s="2"/>
      <c r="AE33" s="2"/>
      <c r="AF33" s="2"/>
      <c r="AG33" s="2"/>
      <c r="AH33" s="2"/>
      <c r="AI33" s="2"/>
      <c r="AJ33" s="2"/>
      <c r="AK33" s="2"/>
      <c r="AM33" s="27">
        <v>1</v>
      </c>
    </row>
    <row r="34" spans="1:39" ht="15.75" customHeight="1" x14ac:dyDescent="0.25">
      <c r="A34" s="40" t="s">
        <v>113</v>
      </c>
      <c r="B34" s="41">
        <v>4</v>
      </c>
      <c r="C34" s="29" t="s">
        <v>2074</v>
      </c>
      <c r="D34" s="29" t="s">
        <v>5156</v>
      </c>
      <c r="E34" s="29" t="s">
        <v>5157</v>
      </c>
      <c r="F34" s="29" t="s">
        <v>5158</v>
      </c>
      <c r="G34" s="29" t="s">
        <v>5159</v>
      </c>
      <c r="H34" s="29" t="s">
        <v>5160</v>
      </c>
      <c r="I34" s="29" t="s">
        <v>5161</v>
      </c>
      <c r="J34" s="29" t="s">
        <v>5162</v>
      </c>
      <c r="K34" s="29" t="s">
        <v>5163</v>
      </c>
      <c r="L34" s="29" t="s">
        <v>5164</v>
      </c>
      <c r="M34" s="29" t="s">
        <v>5165</v>
      </c>
      <c r="N34" s="29" t="s">
        <v>5166</v>
      </c>
      <c r="O34" s="2"/>
      <c r="P34" s="2"/>
      <c r="Q34" s="2"/>
      <c r="R34" s="2"/>
      <c r="S34" s="2"/>
      <c r="T34" s="2"/>
      <c r="U34" s="2"/>
      <c r="V34" s="2"/>
      <c r="W34" s="2"/>
      <c r="X34" s="2"/>
      <c r="Y34" s="2"/>
      <c r="Z34" s="2"/>
      <c r="AA34" s="2"/>
      <c r="AB34" s="2"/>
      <c r="AC34" s="2"/>
      <c r="AD34" s="2"/>
      <c r="AE34" s="2"/>
      <c r="AF34" s="2"/>
      <c r="AG34" s="2"/>
      <c r="AH34" s="2"/>
      <c r="AI34" s="2"/>
      <c r="AJ34" s="2"/>
      <c r="AK34" s="2"/>
      <c r="AM34" s="27">
        <v>1</v>
      </c>
    </row>
    <row r="35" spans="1:39" ht="15.75" customHeight="1" x14ac:dyDescent="0.25">
      <c r="A35" s="40" t="s">
        <v>115</v>
      </c>
      <c r="B35" s="41">
        <v>5</v>
      </c>
      <c r="C35" s="29" t="s">
        <v>2074</v>
      </c>
      <c r="D35" s="29" t="s">
        <v>5167</v>
      </c>
      <c r="E35" s="29" t="s">
        <v>5168</v>
      </c>
      <c r="F35" s="29" t="s">
        <v>5169</v>
      </c>
      <c r="G35" s="29" t="s">
        <v>5170</v>
      </c>
      <c r="H35" s="29" t="s">
        <v>5171</v>
      </c>
      <c r="I35" s="29" t="s">
        <v>5172</v>
      </c>
      <c r="J35" s="29" t="s">
        <v>5173</v>
      </c>
      <c r="K35" s="29" t="s">
        <v>5174</v>
      </c>
      <c r="L35" s="29" t="s">
        <v>5175</v>
      </c>
      <c r="M35" s="29" t="s">
        <v>5176</v>
      </c>
      <c r="N35" s="29" t="s">
        <v>5177</v>
      </c>
      <c r="O35" s="2"/>
      <c r="P35" s="2"/>
      <c r="Q35" s="2"/>
      <c r="R35" s="2"/>
      <c r="S35" s="2"/>
      <c r="T35" s="2"/>
      <c r="U35" s="2"/>
      <c r="V35" s="2"/>
      <c r="W35" s="2"/>
      <c r="X35" s="2"/>
      <c r="Y35" s="2"/>
      <c r="Z35" s="2"/>
      <c r="AA35" s="2"/>
      <c r="AB35" s="2"/>
      <c r="AC35" s="2"/>
      <c r="AD35" s="2"/>
      <c r="AE35" s="2"/>
      <c r="AF35" s="2"/>
      <c r="AG35" s="2"/>
      <c r="AH35" s="2"/>
      <c r="AI35" s="2"/>
      <c r="AJ35" s="2"/>
      <c r="AK35" s="2"/>
      <c r="AM35" s="27">
        <v>1</v>
      </c>
    </row>
    <row r="36" spans="1:39" ht="15.75" customHeight="1" x14ac:dyDescent="0.25">
      <c r="A36" s="40" t="s">
        <v>117</v>
      </c>
      <c r="B36" s="41">
        <v>6</v>
      </c>
      <c r="C36" s="29" t="s">
        <v>2075</v>
      </c>
      <c r="D36" s="29" t="s">
        <v>5178</v>
      </c>
      <c r="E36" s="29" t="s">
        <v>5179</v>
      </c>
      <c r="F36" s="29" t="s">
        <v>5180</v>
      </c>
      <c r="G36" s="29" t="s">
        <v>5181</v>
      </c>
      <c r="H36" s="29" t="s">
        <v>5182</v>
      </c>
      <c r="I36" s="29" t="s">
        <v>5183</v>
      </c>
      <c r="J36" s="29" t="s">
        <v>5184</v>
      </c>
      <c r="K36" s="29" t="s">
        <v>5185</v>
      </c>
      <c r="L36" s="29" t="s">
        <v>5186</v>
      </c>
      <c r="M36" s="29" t="s">
        <v>5187</v>
      </c>
      <c r="N36" s="29" t="s">
        <v>5188</v>
      </c>
      <c r="O36" s="2"/>
      <c r="P36" s="2"/>
      <c r="Q36" s="2"/>
      <c r="R36" s="2"/>
      <c r="S36" s="2"/>
      <c r="T36" s="2"/>
      <c r="U36" s="2"/>
      <c r="V36" s="2"/>
      <c r="W36" s="2"/>
      <c r="X36" s="2"/>
      <c r="Y36" s="2"/>
      <c r="Z36" s="2"/>
      <c r="AA36" s="2"/>
      <c r="AB36" s="2"/>
      <c r="AC36" s="2"/>
      <c r="AD36" s="2"/>
      <c r="AE36" s="2"/>
      <c r="AF36" s="2"/>
      <c r="AG36" s="2"/>
      <c r="AH36" s="2"/>
      <c r="AI36" s="2"/>
      <c r="AJ36" s="2"/>
      <c r="AK36" s="2"/>
      <c r="AM36" s="27">
        <v>1</v>
      </c>
    </row>
    <row r="37" spans="1:39" ht="15.75" customHeight="1" x14ac:dyDescent="0.25">
      <c r="A37" s="40" t="s">
        <v>119</v>
      </c>
      <c r="B37" s="41">
        <v>7</v>
      </c>
      <c r="C37" s="29" t="s">
        <v>2075</v>
      </c>
      <c r="D37" s="29" t="s">
        <v>5189</v>
      </c>
      <c r="E37" s="29" t="s">
        <v>5190</v>
      </c>
      <c r="F37" s="29" t="s">
        <v>5191</v>
      </c>
      <c r="G37" s="29" t="s">
        <v>5192</v>
      </c>
      <c r="H37" s="29" t="s">
        <v>5193</v>
      </c>
      <c r="I37" s="29" t="s">
        <v>5194</v>
      </c>
      <c r="J37" s="29" t="s">
        <v>5195</v>
      </c>
      <c r="K37" s="29" t="s">
        <v>5196</v>
      </c>
      <c r="L37" s="29" t="s">
        <v>5197</v>
      </c>
      <c r="M37" s="29" t="s">
        <v>5198</v>
      </c>
      <c r="N37" s="29" t="s">
        <v>5199</v>
      </c>
      <c r="O37" s="2"/>
      <c r="P37" s="2"/>
      <c r="Q37" s="2"/>
      <c r="R37" s="2"/>
      <c r="S37" s="2"/>
      <c r="T37" s="2"/>
      <c r="U37" s="2"/>
      <c r="V37" s="2"/>
      <c r="W37" s="2"/>
      <c r="X37" s="2"/>
      <c r="Y37" s="2"/>
      <c r="Z37" s="2"/>
      <c r="AA37" s="2"/>
      <c r="AB37" s="2"/>
      <c r="AC37" s="2"/>
      <c r="AD37" s="2"/>
      <c r="AE37" s="2"/>
      <c r="AF37" s="2"/>
      <c r="AG37" s="2"/>
      <c r="AH37" s="2"/>
      <c r="AI37" s="2"/>
      <c r="AJ37" s="2"/>
      <c r="AK37" s="2"/>
      <c r="AM37" s="27">
        <v>1</v>
      </c>
    </row>
    <row r="38" spans="1:39" ht="15.75" customHeight="1" x14ac:dyDescent="0.25">
      <c r="A38" s="40" t="s">
        <v>120</v>
      </c>
      <c r="B38" s="41">
        <v>8</v>
      </c>
      <c r="C38" s="29" t="s">
        <v>2075</v>
      </c>
      <c r="D38" s="29" t="s">
        <v>5200</v>
      </c>
      <c r="E38" s="29" t="s">
        <v>5201</v>
      </c>
      <c r="F38" s="29" t="s">
        <v>5202</v>
      </c>
      <c r="G38" s="29" t="s">
        <v>5203</v>
      </c>
      <c r="H38" s="29" t="s">
        <v>5204</v>
      </c>
      <c r="I38" s="29" t="s">
        <v>5205</v>
      </c>
      <c r="J38" s="29" t="s">
        <v>5206</v>
      </c>
      <c r="K38" s="29" t="s">
        <v>5207</v>
      </c>
      <c r="L38" s="29" t="s">
        <v>5208</v>
      </c>
      <c r="M38" s="29" t="s">
        <v>5209</v>
      </c>
      <c r="N38" s="29" t="s">
        <v>5210</v>
      </c>
      <c r="O38" s="2"/>
      <c r="P38" s="2"/>
      <c r="Q38" s="2"/>
      <c r="R38" s="2"/>
      <c r="S38" s="2"/>
      <c r="T38" s="2"/>
      <c r="U38" s="2"/>
      <c r="V38" s="2"/>
      <c r="W38" s="2"/>
      <c r="X38" s="2"/>
      <c r="Y38" s="2"/>
      <c r="Z38" s="2"/>
      <c r="AA38" s="2"/>
      <c r="AB38" s="2"/>
      <c r="AC38" s="2"/>
      <c r="AD38" s="2"/>
      <c r="AE38" s="2"/>
      <c r="AF38" s="2"/>
      <c r="AG38" s="2"/>
      <c r="AH38" s="2"/>
      <c r="AI38" s="2"/>
      <c r="AJ38" s="2"/>
      <c r="AK38" s="2"/>
      <c r="AM38" s="27">
        <v>1</v>
      </c>
    </row>
    <row r="39" spans="1:39" ht="15.75" customHeight="1" x14ac:dyDescent="0.25">
      <c r="A39" s="40" t="s">
        <v>121</v>
      </c>
      <c r="B39" s="41">
        <v>9</v>
      </c>
      <c r="C39" s="29" t="s">
        <v>2075</v>
      </c>
      <c r="D39" s="29" t="s">
        <v>5211</v>
      </c>
      <c r="E39" s="29" t="s">
        <v>5212</v>
      </c>
      <c r="F39" s="29" t="s">
        <v>5213</v>
      </c>
      <c r="G39" s="29" t="s">
        <v>5214</v>
      </c>
      <c r="H39" s="29" t="s">
        <v>5215</v>
      </c>
      <c r="I39" s="29" t="s">
        <v>5216</v>
      </c>
      <c r="J39" s="29" t="s">
        <v>5217</v>
      </c>
      <c r="K39" s="29" t="s">
        <v>5218</v>
      </c>
      <c r="L39" s="29" t="s">
        <v>5219</v>
      </c>
      <c r="M39" s="29" t="s">
        <v>5220</v>
      </c>
      <c r="N39" s="29" t="s">
        <v>5221</v>
      </c>
      <c r="O39" s="2"/>
      <c r="P39" s="2"/>
      <c r="Q39" s="2"/>
      <c r="R39" s="2"/>
      <c r="S39" s="2"/>
      <c r="T39" s="2"/>
      <c r="U39" s="2"/>
      <c r="V39" s="2"/>
      <c r="W39" s="2"/>
      <c r="X39" s="2"/>
      <c r="Y39" s="2"/>
      <c r="Z39" s="2"/>
      <c r="AA39" s="2"/>
      <c r="AB39" s="2"/>
      <c r="AC39" s="2"/>
      <c r="AD39" s="2"/>
      <c r="AE39" s="2"/>
      <c r="AF39" s="2"/>
      <c r="AG39" s="2"/>
      <c r="AH39" s="2"/>
      <c r="AI39" s="2"/>
      <c r="AJ39" s="2"/>
      <c r="AK39" s="2"/>
      <c r="AM39" s="27">
        <v>1</v>
      </c>
    </row>
    <row r="40" spans="1:39" ht="15.75" customHeight="1" x14ac:dyDescent="0.25">
      <c r="A40" s="40" t="s">
        <v>122</v>
      </c>
      <c r="B40" s="41">
        <v>10</v>
      </c>
      <c r="C40" s="29" t="s">
        <v>2075</v>
      </c>
      <c r="D40" s="29" t="s">
        <v>5222</v>
      </c>
      <c r="E40" s="29" t="s">
        <v>5223</v>
      </c>
      <c r="F40" s="29" t="s">
        <v>5224</v>
      </c>
      <c r="G40" s="29" t="s">
        <v>5225</v>
      </c>
      <c r="H40" s="29" t="s">
        <v>5226</v>
      </c>
      <c r="I40" s="29" t="s">
        <v>5227</v>
      </c>
      <c r="J40" s="29" t="s">
        <v>5228</v>
      </c>
      <c r="K40" s="29" t="s">
        <v>5229</v>
      </c>
      <c r="L40" s="29" t="s">
        <v>5230</v>
      </c>
      <c r="M40" s="29" t="s">
        <v>5231</v>
      </c>
      <c r="N40" s="29" t="s">
        <v>5232</v>
      </c>
      <c r="O40" s="2"/>
      <c r="P40" s="2"/>
      <c r="Q40" s="2"/>
      <c r="R40" s="2"/>
      <c r="S40" s="2"/>
      <c r="T40" s="2"/>
      <c r="U40" s="2"/>
      <c r="V40" s="2"/>
      <c r="W40" s="2"/>
      <c r="X40" s="2"/>
      <c r="Y40" s="2"/>
      <c r="Z40" s="2"/>
      <c r="AA40" s="2"/>
      <c r="AB40" s="2"/>
      <c r="AC40" s="2"/>
      <c r="AD40" s="2"/>
      <c r="AE40" s="2"/>
      <c r="AF40" s="2"/>
      <c r="AG40" s="2"/>
      <c r="AH40" s="2"/>
      <c r="AI40" s="2"/>
      <c r="AJ40" s="2"/>
      <c r="AK40" s="2"/>
      <c r="AM40" s="27">
        <v>1</v>
      </c>
    </row>
    <row r="41" spans="1:39" ht="15.75" customHeight="1" x14ac:dyDescent="0.25">
      <c r="A41" s="40" t="s">
        <v>123</v>
      </c>
      <c r="B41" s="41">
        <v>11</v>
      </c>
      <c r="C41" s="29" t="s">
        <v>2076</v>
      </c>
      <c r="D41" s="29" t="s">
        <v>5233</v>
      </c>
      <c r="E41" s="29" t="s">
        <v>5234</v>
      </c>
      <c r="F41" s="29" t="s">
        <v>5235</v>
      </c>
      <c r="G41" s="29" t="s">
        <v>5236</v>
      </c>
      <c r="H41" s="29" t="s">
        <v>5237</v>
      </c>
      <c r="I41" s="29" t="s">
        <v>5238</v>
      </c>
      <c r="J41" s="29" t="s">
        <v>5239</v>
      </c>
      <c r="K41" s="29" t="s">
        <v>5240</v>
      </c>
      <c r="L41" s="29" t="s">
        <v>5241</v>
      </c>
      <c r="M41" s="29" t="s">
        <v>5242</v>
      </c>
      <c r="N41" s="29" t="s">
        <v>5243</v>
      </c>
      <c r="O41" s="2"/>
      <c r="P41" s="2"/>
      <c r="Q41" s="2"/>
      <c r="R41" s="2"/>
      <c r="S41" s="2"/>
      <c r="T41" s="2"/>
      <c r="U41" s="2"/>
      <c r="V41" s="2"/>
      <c r="W41" s="2"/>
      <c r="X41" s="2"/>
      <c r="Y41" s="2"/>
      <c r="Z41" s="2"/>
      <c r="AA41" s="2"/>
      <c r="AB41" s="2"/>
      <c r="AC41" s="2"/>
      <c r="AD41" s="2"/>
      <c r="AE41" s="2"/>
      <c r="AF41" s="2"/>
      <c r="AG41" s="2"/>
      <c r="AH41" s="2"/>
      <c r="AI41" s="2"/>
      <c r="AJ41" s="2"/>
      <c r="AK41" s="2"/>
      <c r="AM41" s="27">
        <v>1</v>
      </c>
    </row>
    <row r="42" spans="1:39" ht="15.75" customHeight="1" x14ac:dyDescent="0.25">
      <c r="A42" s="40" t="s">
        <v>125</v>
      </c>
      <c r="B42" s="41">
        <v>12</v>
      </c>
      <c r="C42" s="29" t="s">
        <v>2076</v>
      </c>
      <c r="D42" s="29" t="s">
        <v>5244</v>
      </c>
      <c r="E42" s="29" t="s">
        <v>5245</v>
      </c>
      <c r="F42" s="29" t="s">
        <v>5246</v>
      </c>
      <c r="G42" s="29" t="s">
        <v>5247</v>
      </c>
      <c r="H42" s="29" t="s">
        <v>5248</v>
      </c>
      <c r="I42" s="29" t="s">
        <v>5249</v>
      </c>
      <c r="J42" s="29" t="s">
        <v>5250</v>
      </c>
      <c r="K42" s="29" t="s">
        <v>5251</v>
      </c>
      <c r="L42" s="29" t="s">
        <v>5252</v>
      </c>
      <c r="M42" s="29" t="s">
        <v>5253</v>
      </c>
      <c r="N42" s="29" t="s">
        <v>5254</v>
      </c>
      <c r="O42" s="2"/>
      <c r="P42" s="2"/>
      <c r="Q42" s="2"/>
      <c r="R42" s="2"/>
      <c r="S42" s="2"/>
      <c r="T42" s="2"/>
      <c r="U42" s="2"/>
      <c r="V42" s="2"/>
      <c r="W42" s="2"/>
      <c r="X42" s="2"/>
      <c r="Y42" s="2"/>
      <c r="Z42" s="2"/>
      <c r="AA42" s="2"/>
      <c r="AB42" s="2"/>
      <c r="AC42" s="2"/>
      <c r="AD42" s="2"/>
      <c r="AE42" s="2"/>
      <c r="AF42" s="2"/>
      <c r="AG42" s="2"/>
      <c r="AH42" s="2"/>
      <c r="AI42" s="2"/>
      <c r="AJ42" s="2"/>
      <c r="AK42" s="2"/>
      <c r="AM42" s="27">
        <v>1</v>
      </c>
    </row>
    <row r="43" spans="1:39" ht="15.75" customHeight="1" x14ac:dyDescent="0.25">
      <c r="A43" s="40" t="s">
        <v>126</v>
      </c>
      <c r="B43" s="41">
        <v>13</v>
      </c>
      <c r="C43" s="29" t="s">
        <v>2076</v>
      </c>
      <c r="D43" s="29" t="s">
        <v>5255</v>
      </c>
      <c r="E43" s="29" t="s">
        <v>5256</v>
      </c>
      <c r="F43" s="29" t="s">
        <v>5257</v>
      </c>
      <c r="G43" s="29" t="s">
        <v>5258</v>
      </c>
      <c r="H43" s="29" t="s">
        <v>5259</v>
      </c>
      <c r="I43" s="29" t="s">
        <v>5260</v>
      </c>
      <c r="J43" s="29" t="s">
        <v>5261</v>
      </c>
      <c r="K43" s="29" t="s">
        <v>5262</v>
      </c>
      <c r="L43" s="29" t="s">
        <v>5263</v>
      </c>
      <c r="M43" s="29" t="s">
        <v>5264</v>
      </c>
      <c r="N43" s="29" t="s">
        <v>5265</v>
      </c>
      <c r="O43" s="2"/>
      <c r="P43" s="2"/>
      <c r="Q43" s="2"/>
      <c r="R43" s="2"/>
      <c r="S43" s="2"/>
      <c r="T43" s="2"/>
      <c r="U43" s="2"/>
      <c r="V43" s="2"/>
      <c r="W43" s="2"/>
      <c r="X43" s="2"/>
      <c r="Y43" s="2"/>
      <c r="Z43" s="2"/>
      <c r="AA43" s="2"/>
      <c r="AB43" s="2"/>
      <c r="AC43" s="2"/>
      <c r="AD43" s="2"/>
      <c r="AE43" s="2"/>
      <c r="AF43" s="2"/>
      <c r="AG43" s="2"/>
      <c r="AH43" s="2"/>
      <c r="AI43" s="2"/>
      <c r="AJ43" s="2"/>
      <c r="AK43" s="2"/>
      <c r="AM43" s="27">
        <v>1</v>
      </c>
    </row>
    <row r="44" spans="1:39" ht="15.75" customHeight="1" x14ac:dyDescent="0.25">
      <c r="A44" s="40" t="s">
        <v>127</v>
      </c>
      <c r="B44" s="41">
        <v>14</v>
      </c>
      <c r="C44" s="29" t="s">
        <v>2076</v>
      </c>
      <c r="D44" s="29" t="s">
        <v>5266</v>
      </c>
      <c r="E44" s="29" t="s">
        <v>5267</v>
      </c>
      <c r="F44" s="29" t="s">
        <v>5268</v>
      </c>
      <c r="G44" s="29" t="s">
        <v>5269</v>
      </c>
      <c r="H44" s="29" t="s">
        <v>5270</v>
      </c>
      <c r="I44" s="29" t="s">
        <v>5271</v>
      </c>
      <c r="J44" s="29" t="s">
        <v>5272</v>
      </c>
      <c r="K44" s="29" t="s">
        <v>5273</v>
      </c>
      <c r="L44" s="29" t="s">
        <v>5274</v>
      </c>
      <c r="M44" s="29" t="s">
        <v>5275</v>
      </c>
      <c r="N44" s="29" t="s">
        <v>5276</v>
      </c>
      <c r="O44" s="2"/>
      <c r="P44" s="2"/>
      <c r="Q44" s="2"/>
      <c r="R44" s="2"/>
      <c r="S44" s="2"/>
      <c r="T44" s="2"/>
      <c r="U44" s="2"/>
      <c r="V44" s="2"/>
      <c r="W44" s="2"/>
      <c r="X44" s="2"/>
      <c r="Y44" s="2"/>
      <c r="Z44" s="2"/>
      <c r="AA44" s="2"/>
      <c r="AB44" s="2"/>
      <c r="AC44" s="2"/>
      <c r="AD44" s="2"/>
      <c r="AE44" s="2"/>
      <c r="AF44" s="2"/>
      <c r="AG44" s="2"/>
      <c r="AH44" s="2"/>
      <c r="AI44" s="2"/>
      <c r="AJ44" s="2"/>
      <c r="AK44" s="2"/>
      <c r="AM44" s="27">
        <v>1</v>
      </c>
    </row>
    <row r="45" spans="1:39" ht="15.75" customHeight="1" x14ac:dyDescent="0.25">
      <c r="A45" s="40" t="s">
        <v>128</v>
      </c>
      <c r="B45" s="41">
        <v>15</v>
      </c>
      <c r="C45" s="29" t="s">
        <v>2076</v>
      </c>
      <c r="D45" s="29" t="s">
        <v>5277</v>
      </c>
      <c r="E45" s="29" t="s">
        <v>5278</v>
      </c>
      <c r="F45" s="29" t="s">
        <v>5279</v>
      </c>
      <c r="G45" s="29" t="s">
        <v>5280</v>
      </c>
      <c r="H45" s="29" t="s">
        <v>5281</v>
      </c>
      <c r="I45" s="29" t="s">
        <v>5282</v>
      </c>
      <c r="J45" s="29" t="s">
        <v>5283</v>
      </c>
      <c r="K45" s="29" t="s">
        <v>5284</v>
      </c>
      <c r="L45" s="29" t="s">
        <v>5285</v>
      </c>
      <c r="M45" s="29" t="s">
        <v>5286</v>
      </c>
      <c r="N45" s="29" t="s">
        <v>5287</v>
      </c>
      <c r="O45" s="2"/>
      <c r="P45" s="2"/>
      <c r="Q45" s="2"/>
      <c r="R45" s="2"/>
      <c r="S45" s="2"/>
      <c r="T45" s="2"/>
      <c r="U45" s="2"/>
      <c r="V45" s="2"/>
      <c r="W45" s="2"/>
      <c r="X45" s="2"/>
      <c r="Y45" s="2"/>
      <c r="Z45" s="2"/>
      <c r="AA45" s="2"/>
      <c r="AB45" s="2"/>
      <c r="AC45" s="2"/>
      <c r="AD45" s="2"/>
      <c r="AE45" s="2"/>
      <c r="AF45" s="2"/>
      <c r="AG45" s="2"/>
      <c r="AH45" s="2"/>
      <c r="AI45" s="2"/>
      <c r="AJ45" s="2"/>
      <c r="AK45" s="2"/>
      <c r="AM45" s="27">
        <v>1</v>
      </c>
    </row>
    <row r="46" spans="1:39" ht="15.75" customHeight="1" x14ac:dyDescent="0.25">
      <c r="A46" s="40" t="s">
        <v>129</v>
      </c>
      <c r="B46" s="41">
        <v>16</v>
      </c>
      <c r="C46" s="29" t="s">
        <v>2077</v>
      </c>
      <c r="D46" s="29" t="s">
        <v>5288</v>
      </c>
      <c r="E46" s="29" t="s">
        <v>5289</v>
      </c>
      <c r="F46" s="29" t="s">
        <v>5290</v>
      </c>
      <c r="G46" s="29" t="s">
        <v>5291</v>
      </c>
      <c r="H46" s="29" t="s">
        <v>5292</v>
      </c>
      <c r="I46" s="29" t="s">
        <v>5293</v>
      </c>
      <c r="J46" s="29" t="s">
        <v>5294</v>
      </c>
      <c r="K46" s="29" t="s">
        <v>5295</v>
      </c>
      <c r="L46" s="29" t="s">
        <v>5296</v>
      </c>
      <c r="M46" s="29" t="s">
        <v>5297</v>
      </c>
      <c r="N46" s="29" t="s">
        <v>5298</v>
      </c>
      <c r="O46" s="2"/>
      <c r="P46" s="2"/>
      <c r="Q46" s="2"/>
      <c r="R46" s="2"/>
      <c r="S46" s="2"/>
      <c r="T46" s="2"/>
      <c r="U46" s="2"/>
      <c r="V46" s="2"/>
      <c r="W46" s="2"/>
      <c r="X46" s="2"/>
      <c r="Y46" s="2"/>
      <c r="Z46" s="2"/>
      <c r="AA46" s="2"/>
      <c r="AB46" s="2"/>
      <c r="AC46" s="2"/>
      <c r="AD46" s="2"/>
      <c r="AE46" s="2"/>
      <c r="AF46" s="2"/>
      <c r="AG46" s="2"/>
      <c r="AH46" s="2"/>
      <c r="AI46" s="2"/>
      <c r="AJ46" s="2"/>
      <c r="AK46" s="2"/>
      <c r="AM46" s="27">
        <v>1</v>
      </c>
    </row>
    <row r="47" spans="1:39" ht="15.75" customHeight="1" x14ac:dyDescent="0.25">
      <c r="A47" s="40" t="s">
        <v>131</v>
      </c>
      <c r="B47" s="41">
        <v>17</v>
      </c>
      <c r="C47" s="29" t="s">
        <v>2077</v>
      </c>
      <c r="D47" s="29" t="s">
        <v>5299</v>
      </c>
      <c r="E47" s="29" t="s">
        <v>5300</v>
      </c>
      <c r="F47" s="29" t="s">
        <v>5301</v>
      </c>
      <c r="G47" s="29" t="s">
        <v>5302</v>
      </c>
      <c r="H47" s="29" t="s">
        <v>5303</v>
      </c>
      <c r="I47" s="29" t="s">
        <v>5304</v>
      </c>
      <c r="J47" s="29" t="s">
        <v>5305</v>
      </c>
      <c r="K47" s="29" t="s">
        <v>5306</v>
      </c>
      <c r="L47" s="29" t="s">
        <v>5307</v>
      </c>
      <c r="M47" s="29" t="s">
        <v>5308</v>
      </c>
      <c r="N47" s="29" t="s">
        <v>5309</v>
      </c>
      <c r="O47" s="2"/>
      <c r="P47" s="2"/>
      <c r="Q47" s="2"/>
      <c r="R47" s="2"/>
      <c r="S47" s="2"/>
      <c r="T47" s="2"/>
      <c r="U47" s="2"/>
      <c r="V47" s="2"/>
      <c r="W47" s="2"/>
      <c r="X47" s="2"/>
      <c r="Y47" s="2"/>
      <c r="Z47" s="2"/>
      <c r="AA47" s="2"/>
      <c r="AB47" s="2"/>
      <c r="AC47" s="2"/>
      <c r="AD47" s="2"/>
      <c r="AE47" s="2"/>
      <c r="AF47" s="2"/>
      <c r="AG47" s="2"/>
      <c r="AH47" s="2"/>
      <c r="AI47" s="2"/>
      <c r="AJ47" s="2"/>
      <c r="AK47" s="2"/>
      <c r="AM47" s="27">
        <v>1</v>
      </c>
    </row>
    <row r="48" spans="1:39" ht="15.75" customHeight="1" x14ac:dyDescent="0.25">
      <c r="A48" s="40" t="s">
        <v>132</v>
      </c>
      <c r="B48" s="41">
        <v>18</v>
      </c>
      <c r="C48" s="29" t="s">
        <v>2077</v>
      </c>
      <c r="D48" s="29" t="s">
        <v>5310</v>
      </c>
      <c r="E48" s="29" t="s">
        <v>5311</v>
      </c>
      <c r="F48" s="29" t="s">
        <v>5312</v>
      </c>
      <c r="G48" s="29" t="s">
        <v>5313</v>
      </c>
      <c r="H48" s="29" t="s">
        <v>5314</v>
      </c>
      <c r="I48" s="29" t="s">
        <v>5315</v>
      </c>
      <c r="J48" s="29" t="s">
        <v>5316</v>
      </c>
      <c r="K48" s="29" t="s">
        <v>5317</v>
      </c>
      <c r="L48" s="29" t="s">
        <v>5318</v>
      </c>
      <c r="M48" s="29" t="s">
        <v>5319</v>
      </c>
      <c r="N48" s="29" t="s">
        <v>5320</v>
      </c>
      <c r="O48" s="2"/>
      <c r="P48" s="2"/>
      <c r="Q48" s="2"/>
      <c r="R48" s="2"/>
      <c r="S48" s="2"/>
      <c r="T48" s="2"/>
      <c r="U48" s="2"/>
      <c r="V48" s="2"/>
      <c r="W48" s="2"/>
      <c r="X48" s="2"/>
      <c r="Y48" s="2"/>
      <c r="Z48" s="2"/>
      <c r="AA48" s="2"/>
      <c r="AB48" s="2"/>
      <c r="AC48" s="2"/>
      <c r="AD48" s="2"/>
      <c r="AE48" s="2"/>
      <c r="AF48" s="2"/>
      <c r="AG48" s="2"/>
      <c r="AH48" s="2"/>
      <c r="AI48" s="2"/>
      <c r="AJ48" s="2"/>
      <c r="AK48" s="2"/>
      <c r="AM48" s="27">
        <v>1</v>
      </c>
    </row>
    <row r="49" spans="1:39" ht="15.75" customHeight="1" x14ac:dyDescent="0.25">
      <c r="A49" s="40" t="s">
        <v>133</v>
      </c>
      <c r="B49" s="41">
        <v>19</v>
      </c>
      <c r="C49" s="29" t="s">
        <v>2077</v>
      </c>
      <c r="D49" s="29" t="s">
        <v>5321</v>
      </c>
      <c r="E49" s="29" t="s">
        <v>5322</v>
      </c>
      <c r="F49" s="29" t="s">
        <v>5323</v>
      </c>
      <c r="G49" s="29" t="s">
        <v>5324</v>
      </c>
      <c r="H49" s="29" t="s">
        <v>5325</v>
      </c>
      <c r="I49" s="29" t="s">
        <v>5326</v>
      </c>
      <c r="J49" s="29" t="s">
        <v>5327</v>
      </c>
      <c r="K49" s="29" t="s">
        <v>5328</v>
      </c>
      <c r="L49" s="29" t="s">
        <v>5329</v>
      </c>
      <c r="M49" s="29" t="s">
        <v>5330</v>
      </c>
      <c r="N49" s="29" t="s">
        <v>5331</v>
      </c>
      <c r="O49" s="2"/>
      <c r="P49" s="2"/>
      <c r="Q49" s="2"/>
      <c r="R49" s="2"/>
      <c r="S49" s="2"/>
      <c r="T49" s="2"/>
      <c r="U49" s="2"/>
      <c r="V49" s="2"/>
      <c r="W49" s="2"/>
      <c r="X49" s="2"/>
      <c r="Y49" s="2"/>
      <c r="Z49" s="2"/>
      <c r="AA49" s="2"/>
      <c r="AB49" s="2"/>
      <c r="AC49" s="2"/>
      <c r="AD49" s="2"/>
      <c r="AE49" s="2"/>
      <c r="AF49" s="2"/>
      <c r="AG49" s="2"/>
      <c r="AH49" s="2"/>
      <c r="AI49" s="2"/>
      <c r="AJ49" s="2"/>
      <c r="AK49" s="2"/>
      <c r="AM49" s="27">
        <v>1</v>
      </c>
    </row>
    <row r="50" spans="1:39" ht="15.75" customHeight="1" x14ac:dyDescent="0.25">
      <c r="A50" s="40" t="s">
        <v>134</v>
      </c>
      <c r="B50" s="41">
        <v>20</v>
      </c>
      <c r="C50" s="29" t="s">
        <v>2077</v>
      </c>
      <c r="D50" s="29" t="s">
        <v>5332</v>
      </c>
      <c r="E50" s="29" t="s">
        <v>5333</v>
      </c>
      <c r="F50" s="29" t="s">
        <v>5334</v>
      </c>
      <c r="G50" s="29" t="s">
        <v>5335</v>
      </c>
      <c r="H50" s="29" t="s">
        <v>5336</v>
      </c>
      <c r="I50" s="29" t="s">
        <v>5337</v>
      </c>
      <c r="J50" s="29" t="s">
        <v>5338</v>
      </c>
      <c r="K50" s="29" t="s">
        <v>5339</v>
      </c>
      <c r="L50" s="29" t="s">
        <v>5340</v>
      </c>
      <c r="M50" s="29" t="s">
        <v>5341</v>
      </c>
      <c r="N50" s="29" t="s">
        <v>5342</v>
      </c>
      <c r="O50" s="2"/>
      <c r="P50" s="2"/>
      <c r="Q50" s="2"/>
      <c r="R50" s="2"/>
      <c r="S50" s="2"/>
      <c r="T50" s="2"/>
      <c r="U50" s="2"/>
      <c r="V50" s="2"/>
      <c r="W50" s="2"/>
      <c r="X50" s="2"/>
      <c r="Y50" s="2"/>
      <c r="Z50" s="2"/>
      <c r="AA50" s="2"/>
      <c r="AB50" s="2"/>
      <c r="AC50" s="2"/>
      <c r="AD50" s="2"/>
      <c r="AE50" s="2"/>
      <c r="AF50" s="2"/>
      <c r="AG50" s="2"/>
      <c r="AH50" s="2"/>
      <c r="AI50" s="2"/>
      <c r="AJ50" s="2"/>
      <c r="AK50" s="2"/>
      <c r="AM50" s="27">
        <v>1</v>
      </c>
    </row>
    <row r="51" spans="1:39" ht="15.75" customHeight="1" x14ac:dyDescent="0.25">
      <c r="A51" s="40" t="s">
        <v>135</v>
      </c>
      <c r="B51" s="41">
        <v>21</v>
      </c>
      <c r="C51" s="29" t="s">
        <v>2078</v>
      </c>
      <c r="D51" s="29" t="s">
        <v>5343</v>
      </c>
      <c r="E51" s="29" t="s">
        <v>5344</v>
      </c>
      <c r="F51" s="29" t="s">
        <v>5345</v>
      </c>
      <c r="G51" s="29" t="s">
        <v>5346</v>
      </c>
      <c r="H51" s="29" t="s">
        <v>5347</v>
      </c>
      <c r="I51" s="29" t="s">
        <v>5348</v>
      </c>
      <c r="J51" s="29" t="s">
        <v>5349</v>
      </c>
      <c r="K51" s="29" t="s">
        <v>5350</v>
      </c>
      <c r="L51" s="29" t="s">
        <v>5351</v>
      </c>
      <c r="M51" s="29" t="s">
        <v>5352</v>
      </c>
      <c r="N51" s="29" t="s">
        <v>5353</v>
      </c>
      <c r="O51" s="2"/>
      <c r="P51" s="2"/>
      <c r="Q51" s="2"/>
      <c r="R51" s="2"/>
      <c r="S51" s="2"/>
      <c r="T51" s="2"/>
      <c r="U51" s="2"/>
      <c r="V51" s="2"/>
      <c r="W51" s="2"/>
      <c r="X51" s="2"/>
      <c r="Y51" s="2"/>
      <c r="Z51" s="2"/>
      <c r="AA51" s="2"/>
      <c r="AB51" s="2"/>
      <c r="AC51" s="2"/>
      <c r="AD51" s="2"/>
      <c r="AE51" s="2"/>
      <c r="AF51" s="2"/>
      <c r="AG51" s="2"/>
      <c r="AH51" s="2"/>
      <c r="AI51" s="2"/>
      <c r="AJ51" s="2"/>
      <c r="AK51" s="2"/>
      <c r="AM51" s="27">
        <v>1</v>
      </c>
    </row>
    <row r="52" spans="1:39" ht="15.75" customHeight="1" x14ac:dyDescent="0.25">
      <c r="A52" s="40" t="s">
        <v>137</v>
      </c>
      <c r="B52" s="41">
        <v>22</v>
      </c>
      <c r="C52" s="29" t="s">
        <v>2078</v>
      </c>
      <c r="D52" s="29" t="s">
        <v>5354</v>
      </c>
      <c r="E52" s="29" t="s">
        <v>5355</v>
      </c>
      <c r="F52" s="29" t="s">
        <v>5356</v>
      </c>
      <c r="G52" s="29" t="s">
        <v>5357</v>
      </c>
      <c r="H52" s="29" t="s">
        <v>5358</v>
      </c>
      <c r="I52" s="29" t="s">
        <v>5359</v>
      </c>
      <c r="J52" s="29" t="s">
        <v>5360</v>
      </c>
      <c r="K52" s="29" t="s">
        <v>5361</v>
      </c>
      <c r="L52" s="29" t="s">
        <v>5362</v>
      </c>
      <c r="M52" s="29" t="s">
        <v>5363</v>
      </c>
      <c r="N52" s="29" t="s">
        <v>5364</v>
      </c>
      <c r="O52" s="2"/>
      <c r="P52" s="2"/>
      <c r="Q52" s="2"/>
      <c r="R52" s="2"/>
      <c r="S52" s="2"/>
      <c r="T52" s="2"/>
      <c r="U52" s="2"/>
      <c r="V52" s="2"/>
      <c r="W52" s="2"/>
      <c r="X52" s="2"/>
      <c r="Y52" s="2"/>
      <c r="Z52" s="2"/>
      <c r="AA52" s="2"/>
      <c r="AB52" s="2"/>
      <c r="AC52" s="2"/>
      <c r="AD52" s="2"/>
      <c r="AE52" s="2"/>
      <c r="AF52" s="2"/>
      <c r="AG52" s="2"/>
      <c r="AH52" s="2"/>
      <c r="AI52" s="2"/>
      <c r="AJ52" s="2"/>
      <c r="AK52" s="2"/>
      <c r="AM52" s="27">
        <v>1</v>
      </c>
    </row>
    <row r="53" spans="1:39" ht="15.75" customHeight="1" x14ac:dyDescent="0.25">
      <c r="A53" s="40" t="s">
        <v>138</v>
      </c>
      <c r="B53" s="41">
        <v>23</v>
      </c>
      <c r="C53" s="29" t="s">
        <v>2078</v>
      </c>
      <c r="D53" s="29" t="s">
        <v>5365</v>
      </c>
      <c r="E53" s="29" t="s">
        <v>5366</v>
      </c>
      <c r="F53" s="29" t="s">
        <v>5367</v>
      </c>
      <c r="G53" s="29" t="s">
        <v>5368</v>
      </c>
      <c r="H53" s="29" t="s">
        <v>5369</v>
      </c>
      <c r="I53" s="29" t="s">
        <v>5370</v>
      </c>
      <c r="J53" s="29" t="s">
        <v>5371</v>
      </c>
      <c r="K53" s="29" t="s">
        <v>5372</v>
      </c>
      <c r="L53" s="29" t="s">
        <v>5373</v>
      </c>
      <c r="M53" s="29" t="s">
        <v>5374</v>
      </c>
      <c r="N53" s="29" t="s">
        <v>5375</v>
      </c>
      <c r="O53" s="2"/>
      <c r="P53" s="2"/>
      <c r="Q53" s="2"/>
      <c r="R53" s="2"/>
      <c r="S53" s="2"/>
      <c r="T53" s="2"/>
      <c r="U53" s="2"/>
      <c r="V53" s="2"/>
      <c r="W53" s="2"/>
      <c r="X53" s="2"/>
      <c r="Y53" s="2"/>
      <c r="Z53" s="2"/>
      <c r="AA53" s="2"/>
      <c r="AB53" s="2"/>
      <c r="AC53" s="2"/>
      <c r="AD53" s="2"/>
      <c r="AE53" s="2"/>
      <c r="AF53" s="2"/>
      <c r="AG53" s="2"/>
      <c r="AH53" s="2"/>
      <c r="AI53" s="2"/>
      <c r="AJ53" s="2"/>
      <c r="AK53" s="2"/>
      <c r="AM53" s="27">
        <v>1</v>
      </c>
    </row>
    <row r="54" spans="1:39" ht="15.75" customHeight="1" x14ac:dyDescent="0.25">
      <c r="A54" s="40" t="s">
        <v>139</v>
      </c>
      <c r="B54" s="41">
        <v>24</v>
      </c>
      <c r="C54" s="29" t="s">
        <v>2078</v>
      </c>
      <c r="D54" s="29" t="s">
        <v>5376</v>
      </c>
      <c r="E54" s="29" t="s">
        <v>5377</v>
      </c>
      <c r="F54" s="29" t="s">
        <v>5378</v>
      </c>
      <c r="G54" s="29" t="s">
        <v>5379</v>
      </c>
      <c r="H54" s="29" t="s">
        <v>5380</v>
      </c>
      <c r="I54" s="29" t="s">
        <v>5381</v>
      </c>
      <c r="J54" s="29" t="s">
        <v>5382</v>
      </c>
      <c r="K54" s="29" t="s">
        <v>5383</v>
      </c>
      <c r="L54" s="29" t="s">
        <v>5384</v>
      </c>
      <c r="M54" s="29" t="s">
        <v>5385</v>
      </c>
      <c r="N54" s="29" t="s">
        <v>5386</v>
      </c>
      <c r="O54" s="2"/>
      <c r="P54" s="2"/>
      <c r="Q54" s="2"/>
      <c r="R54" s="2"/>
      <c r="S54" s="2"/>
      <c r="T54" s="2"/>
      <c r="U54" s="2"/>
      <c r="V54" s="2"/>
      <c r="W54" s="2"/>
      <c r="X54" s="2"/>
      <c r="Y54" s="2"/>
      <c r="Z54" s="2"/>
      <c r="AA54" s="2"/>
      <c r="AB54" s="2"/>
      <c r="AC54" s="2"/>
      <c r="AD54" s="2"/>
      <c r="AE54" s="2"/>
      <c r="AF54" s="2"/>
      <c r="AG54" s="2"/>
      <c r="AH54" s="2"/>
      <c r="AI54" s="2"/>
      <c r="AJ54" s="2"/>
      <c r="AK54" s="2"/>
      <c r="AM54" s="27">
        <v>1</v>
      </c>
    </row>
    <row r="55" spans="1:39" ht="15.75" customHeight="1" x14ac:dyDescent="0.25">
      <c r="A55" s="40" t="s">
        <v>140</v>
      </c>
      <c r="B55" s="41">
        <v>25</v>
      </c>
      <c r="C55" s="29" t="s">
        <v>2078</v>
      </c>
      <c r="D55" s="29" t="s">
        <v>5387</v>
      </c>
      <c r="E55" s="29" t="s">
        <v>5388</v>
      </c>
      <c r="F55" s="29" t="s">
        <v>5389</v>
      </c>
      <c r="G55" s="29" t="s">
        <v>5390</v>
      </c>
      <c r="H55" s="29" t="s">
        <v>5391</v>
      </c>
      <c r="I55" s="29" t="s">
        <v>5392</v>
      </c>
      <c r="J55" s="29" t="s">
        <v>5393</v>
      </c>
      <c r="K55" s="29" t="s">
        <v>5394</v>
      </c>
      <c r="L55" s="29" t="s">
        <v>5395</v>
      </c>
      <c r="M55" s="29" t="s">
        <v>5396</v>
      </c>
      <c r="N55" s="29" t="s">
        <v>5397</v>
      </c>
      <c r="O55" s="2"/>
      <c r="P55" s="2"/>
      <c r="Q55" s="2"/>
      <c r="R55" s="2"/>
      <c r="S55" s="2"/>
      <c r="T55" s="2"/>
      <c r="U55" s="2"/>
      <c r="V55" s="2"/>
      <c r="W55" s="2"/>
      <c r="X55" s="2"/>
      <c r="Y55" s="2"/>
      <c r="Z55" s="2"/>
      <c r="AA55" s="2"/>
      <c r="AB55" s="2"/>
      <c r="AC55" s="2"/>
      <c r="AD55" s="2"/>
      <c r="AE55" s="2"/>
      <c r="AF55" s="2"/>
      <c r="AG55" s="2"/>
      <c r="AH55" s="2"/>
      <c r="AI55" s="2"/>
      <c r="AJ55" s="2"/>
      <c r="AK55" s="2"/>
      <c r="AM55" s="27">
        <v>1</v>
      </c>
    </row>
    <row r="56" spans="1:39" ht="15.75" customHeight="1" x14ac:dyDescent="0.25">
      <c r="A56" s="40" t="s">
        <v>141</v>
      </c>
      <c r="B56" s="41">
        <v>26</v>
      </c>
      <c r="C56" s="29" t="s">
        <v>2079</v>
      </c>
      <c r="D56" s="29" t="s">
        <v>5398</v>
      </c>
      <c r="E56" s="29" t="s">
        <v>5399</v>
      </c>
      <c r="F56" s="29" t="s">
        <v>5400</v>
      </c>
      <c r="G56" s="29" t="s">
        <v>5401</v>
      </c>
      <c r="H56" s="29" t="s">
        <v>5402</v>
      </c>
      <c r="I56" s="29" t="s">
        <v>5403</v>
      </c>
      <c r="J56" s="29" t="s">
        <v>5404</v>
      </c>
      <c r="K56" s="29" t="s">
        <v>5405</v>
      </c>
      <c r="L56" s="29" t="s">
        <v>5406</v>
      </c>
      <c r="M56" s="29" t="s">
        <v>5407</v>
      </c>
      <c r="N56" s="29" t="s">
        <v>5408</v>
      </c>
      <c r="O56" s="2"/>
      <c r="P56" s="2"/>
      <c r="Q56" s="2"/>
      <c r="R56" s="2"/>
      <c r="S56" s="2"/>
      <c r="T56" s="2"/>
      <c r="U56" s="2"/>
      <c r="V56" s="2"/>
      <c r="W56" s="2"/>
      <c r="X56" s="2"/>
      <c r="Y56" s="2"/>
      <c r="Z56" s="2"/>
      <c r="AA56" s="2"/>
      <c r="AB56" s="2"/>
      <c r="AC56" s="2"/>
      <c r="AD56" s="2"/>
      <c r="AE56" s="2"/>
      <c r="AF56" s="2"/>
      <c r="AG56" s="2"/>
      <c r="AH56" s="2"/>
      <c r="AI56" s="2"/>
      <c r="AJ56" s="2"/>
      <c r="AK56" s="2"/>
      <c r="AM56" s="27">
        <v>1</v>
      </c>
    </row>
    <row r="57" spans="1:39" ht="15.75" customHeight="1" x14ac:dyDescent="0.25">
      <c r="A57" s="40" t="s">
        <v>143</v>
      </c>
      <c r="B57" s="41">
        <v>27</v>
      </c>
      <c r="C57" s="29" t="s">
        <v>2079</v>
      </c>
      <c r="D57" s="29" t="s">
        <v>5409</v>
      </c>
      <c r="E57" s="29" t="s">
        <v>5410</v>
      </c>
      <c r="F57" s="29" t="s">
        <v>5411</v>
      </c>
      <c r="G57" s="29" t="s">
        <v>5412</v>
      </c>
      <c r="H57" s="29" t="s">
        <v>5413</v>
      </c>
      <c r="I57" s="29" t="s">
        <v>5414</v>
      </c>
      <c r="J57" s="29" t="s">
        <v>5415</v>
      </c>
      <c r="K57" s="29" t="s">
        <v>5416</v>
      </c>
      <c r="L57" s="29" t="s">
        <v>5417</v>
      </c>
      <c r="M57" s="29" t="s">
        <v>5418</v>
      </c>
      <c r="N57" s="29" t="s">
        <v>5419</v>
      </c>
      <c r="O57" s="2"/>
      <c r="P57" s="2"/>
      <c r="Q57" s="2"/>
      <c r="R57" s="2"/>
      <c r="S57" s="2"/>
      <c r="T57" s="2"/>
      <c r="U57" s="2"/>
      <c r="V57" s="2"/>
      <c r="W57" s="2"/>
      <c r="X57" s="2"/>
      <c r="Y57" s="2"/>
      <c r="Z57" s="2"/>
      <c r="AA57" s="2"/>
      <c r="AB57" s="2"/>
      <c r="AC57" s="2"/>
      <c r="AD57" s="2"/>
      <c r="AE57" s="2"/>
      <c r="AF57" s="2"/>
      <c r="AG57" s="2"/>
      <c r="AH57" s="2"/>
      <c r="AI57" s="2"/>
      <c r="AJ57" s="2"/>
      <c r="AK57" s="2"/>
      <c r="AM57" s="27">
        <v>1</v>
      </c>
    </row>
    <row r="58" spans="1:39" ht="15.75" customHeight="1" x14ac:dyDescent="0.25">
      <c r="A58" s="40" t="s">
        <v>144</v>
      </c>
      <c r="B58" s="41">
        <v>28</v>
      </c>
      <c r="C58" s="29" t="s">
        <v>2079</v>
      </c>
      <c r="D58" s="29" t="s">
        <v>5420</v>
      </c>
      <c r="E58" s="29" t="s">
        <v>5421</v>
      </c>
      <c r="F58" s="29" t="s">
        <v>5422</v>
      </c>
      <c r="G58" s="29" t="s">
        <v>5423</v>
      </c>
      <c r="H58" s="29" t="s">
        <v>5424</v>
      </c>
      <c r="I58" s="29" t="s">
        <v>5425</v>
      </c>
      <c r="J58" s="29" t="s">
        <v>5426</v>
      </c>
      <c r="K58" s="29" t="s">
        <v>5427</v>
      </c>
      <c r="L58" s="29" t="s">
        <v>5428</v>
      </c>
      <c r="M58" s="29" t="s">
        <v>5429</v>
      </c>
      <c r="N58" s="29" t="s">
        <v>5430</v>
      </c>
      <c r="O58" s="2"/>
      <c r="P58" s="2"/>
      <c r="Q58" s="2"/>
      <c r="R58" s="2"/>
      <c r="S58" s="2"/>
      <c r="T58" s="2"/>
      <c r="U58" s="2"/>
      <c r="V58" s="2"/>
      <c r="W58" s="2"/>
      <c r="X58" s="2"/>
      <c r="Y58" s="2"/>
      <c r="Z58" s="2"/>
      <c r="AA58" s="2"/>
      <c r="AB58" s="2"/>
      <c r="AC58" s="2"/>
      <c r="AD58" s="2"/>
      <c r="AE58" s="2"/>
      <c r="AF58" s="2"/>
      <c r="AG58" s="2"/>
      <c r="AH58" s="2"/>
      <c r="AI58" s="2"/>
      <c r="AJ58" s="2"/>
      <c r="AK58" s="2"/>
      <c r="AM58" s="27">
        <v>1</v>
      </c>
    </row>
    <row r="59" spans="1:39" ht="15.75" customHeight="1" x14ac:dyDescent="0.25">
      <c r="A59" s="40" t="s">
        <v>145</v>
      </c>
      <c r="B59" s="41">
        <v>29</v>
      </c>
      <c r="C59" s="29" t="s">
        <v>2079</v>
      </c>
      <c r="D59" s="29" t="s">
        <v>5431</v>
      </c>
      <c r="E59" s="29" t="s">
        <v>5432</v>
      </c>
      <c r="F59" s="29" t="s">
        <v>5433</v>
      </c>
      <c r="G59" s="29" t="s">
        <v>5434</v>
      </c>
      <c r="H59" s="29" t="s">
        <v>5435</v>
      </c>
      <c r="I59" s="29" t="s">
        <v>5436</v>
      </c>
      <c r="J59" s="29" t="s">
        <v>5437</v>
      </c>
      <c r="K59" s="29" t="s">
        <v>5438</v>
      </c>
      <c r="L59" s="29" t="s">
        <v>5439</v>
      </c>
      <c r="M59" s="29" t="s">
        <v>5440</v>
      </c>
      <c r="N59" s="29" t="s">
        <v>5441</v>
      </c>
      <c r="O59" s="2"/>
      <c r="P59" s="2"/>
      <c r="Q59" s="2"/>
      <c r="R59" s="2"/>
      <c r="S59" s="2"/>
      <c r="T59" s="2"/>
      <c r="U59" s="2"/>
      <c r="V59" s="2"/>
      <c r="W59" s="2"/>
      <c r="X59" s="2"/>
      <c r="Y59" s="2"/>
      <c r="Z59" s="2"/>
      <c r="AA59" s="2"/>
      <c r="AB59" s="2"/>
      <c r="AC59" s="2"/>
      <c r="AD59" s="2"/>
      <c r="AE59" s="2"/>
      <c r="AF59" s="2"/>
      <c r="AG59" s="2"/>
      <c r="AH59" s="2"/>
      <c r="AI59" s="2"/>
      <c r="AJ59" s="2"/>
      <c r="AK59" s="2"/>
      <c r="AM59" s="27">
        <v>1</v>
      </c>
    </row>
    <row r="60" spans="1:39" ht="15.75" customHeight="1" x14ac:dyDescent="0.25">
      <c r="A60" s="40" t="s">
        <v>146</v>
      </c>
      <c r="B60" s="41">
        <v>30</v>
      </c>
      <c r="C60" s="29" t="s">
        <v>2079</v>
      </c>
      <c r="D60" s="29" t="s">
        <v>5442</v>
      </c>
      <c r="E60" s="29" t="s">
        <v>5443</v>
      </c>
      <c r="F60" s="29" t="s">
        <v>5444</v>
      </c>
      <c r="G60" s="29" t="s">
        <v>5445</v>
      </c>
      <c r="H60" s="29" t="s">
        <v>5446</v>
      </c>
      <c r="I60" s="29" t="s">
        <v>5447</v>
      </c>
      <c r="J60" s="29" t="s">
        <v>5448</v>
      </c>
      <c r="K60" s="29" t="s">
        <v>5449</v>
      </c>
      <c r="L60" s="29" t="s">
        <v>5450</v>
      </c>
      <c r="M60" s="29" t="s">
        <v>5451</v>
      </c>
      <c r="N60" s="29" t="s">
        <v>5452</v>
      </c>
      <c r="O60" s="2"/>
      <c r="P60" s="2"/>
      <c r="Q60" s="2"/>
      <c r="R60" s="2"/>
      <c r="S60" s="2"/>
      <c r="T60" s="2"/>
      <c r="U60" s="2"/>
      <c r="V60" s="2"/>
      <c r="W60" s="2"/>
      <c r="X60" s="2"/>
      <c r="Y60" s="2"/>
      <c r="Z60" s="2"/>
      <c r="AA60" s="2"/>
      <c r="AB60" s="2"/>
      <c r="AC60" s="2"/>
      <c r="AD60" s="2"/>
      <c r="AE60" s="2"/>
      <c r="AF60" s="2"/>
      <c r="AG60" s="2"/>
      <c r="AH60" s="2"/>
      <c r="AI60" s="2"/>
      <c r="AJ60" s="2"/>
      <c r="AK60" s="2"/>
      <c r="AM60" s="27">
        <v>1</v>
      </c>
    </row>
    <row r="61" spans="1:39" ht="15.75" customHeight="1" x14ac:dyDescent="0.25">
      <c r="A61" s="4" t="s">
        <v>147</v>
      </c>
      <c r="B61" s="3">
        <v>31</v>
      </c>
      <c r="C61" s="2" t="s">
        <v>2080</v>
      </c>
      <c r="D61" s="2" t="s">
        <v>5453</v>
      </c>
      <c r="E61" s="2" t="s">
        <v>5454</v>
      </c>
      <c r="F61" s="2" t="s">
        <v>5455</v>
      </c>
      <c r="G61" s="2" t="s">
        <v>5456</v>
      </c>
      <c r="H61" s="2" t="s">
        <v>5457</v>
      </c>
      <c r="I61" s="2" t="s">
        <v>5458</v>
      </c>
      <c r="J61" s="2" t="s">
        <v>5459</v>
      </c>
      <c r="K61" s="2" t="s">
        <v>5460</v>
      </c>
      <c r="L61" s="2" t="s">
        <v>5461</v>
      </c>
      <c r="M61" s="2" t="s">
        <v>5462</v>
      </c>
      <c r="N61" s="2" t="s">
        <v>5463</v>
      </c>
      <c r="O61" s="2"/>
      <c r="P61" s="2"/>
      <c r="Q61" s="2"/>
      <c r="R61" s="2"/>
      <c r="S61" s="2"/>
      <c r="T61" s="2"/>
      <c r="U61" s="2"/>
      <c r="V61" s="2"/>
      <c r="W61" s="2"/>
      <c r="X61" s="2"/>
      <c r="Y61" s="2"/>
      <c r="Z61" s="2"/>
      <c r="AA61" s="2"/>
      <c r="AB61" s="2"/>
      <c r="AC61" s="2"/>
      <c r="AD61" s="2"/>
      <c r="AE61" s="2"/>
      <c r="AF61" s="2"/>
      <c r="AG61" s="2"/>
      <c r="AH61" s="2"/>
      <c r="AI61" s="2"/>
      <c r="AJ61" s="2"/>
      <c r="AK61" s="2"/>
      <c r="AM61" s="27">
        <v>1</v>
      </c>
    </row>
    <row r="62" spans="1:39" ht="15.75" customHeight="1" x14ac:dyDescent="0.25">
      <c r="A62" s="4" t="s">
        <v>149</v>
      </c>
      <c r="B62" s="3">
        <v>32</v>
      </c>
      <c r="C62" s="2" t="s">
        <v>2080</v>
      </c>
      <c r="D62" s="2" t="s">
        <v>5464</v>
      </c>
      <c r="E62" s="2" t="s">
        <v>5465</v>
      </c>
      <c r="F62" s="2" t="s">
        <v>5466</v>
      </c>
      <c r="G62" s="2" t="s">
        <v>5467</v>
      </c>
      <c r="H62" s="2" t="s">
        <v>5468</v>
      </c>
      <c r="I62" s="2" t="s">
        <v>5469</v>
      </c>
      <c r="J62" s="2" t="s">
        <v>5470</v>
      </c>
      <c r="K62" s="2" t="s">
        <v>5471</v>
      </c>
      <c r="L62" s="2" t="s">
        <v>5472</v>
      </c>
      <c r="M62" s="2" t="s">
        <v>5473</v>
      </c>
      <c r="N62" s="2" t="s">
        <v>5474</v>
      </c>
      <c r="O62" s="2"/>
      <c r="P62" s="2"/>
      <c r="Q62" s="2"/>
      <c r="R62" s="2"/>
      <c r="S62" s="2"/>
      <c r="T62" s="2"/>
      <c r="U62" s="2"/>
      <c r="V62" s="2"/>
      <c r="W62" s="2"/>
      <c r="X62" s="2"/>
      <c r="Y62" s="2"/>
      <c r="Z62" s="2"/>
      <c r="AA62" s="2"/>
      <c r="AB62" s="2"/>
      <c r="AC62" s="2"/>
      <c r="AD62" s="2"/>
      <c r="AE62" s="2"/>
      <c r="AF62" s="2"/>
      <c r="AG62" s="2"/>
      <c r="AH62" s="2"/>
      <c r="AI62" s="2"/>
      <c r="AJ62" s="2"/>
      <c r="AK62" s="2"/>
      <c r="AM62" s="27">
        <v>1</v>
      </c>
    </row>
    <row r="63" spans="1:39" ht="15.75" customHeight="1" x14ac:dyDescent="0.25">
      <c r="A63" s="4" t="s">
        <v>150</v>
      </c>
      <c r="B63" s="3">
        <v>33</v>
      </c>
      <c r="C63" s="2" t="s">
        <v>2080</v>
      </c>
      <c r="D63" s="2" t="s">
        <v>5475</v>
      </c>
      <c r="E63" s="2" t="s">
        <v>5476</v>
      </c>
      <c r="F63" s="2" t="s">
        <v>5477</v>
      </c>
      <c r="G63" s="2" t="s">
        <v>5478</v>
      </c>
      <c r="H63" s="2" t="s">
        <v>5479</v>
      </c>
      <c r="I63" s="2" t="s">
        <v>5480</v>
      </c>
      <c r="J63" s="2" t="s">
        <v>5481</v>
      </c>
      <c r="K63" s="2" t="s">
        <v>5482</v>
      </c>
      <c r="L63" s="2" t="s">
        <v>5483</v>
      </c>
      <c r="M63" s="2" t="s">
        <v>5484</v>
      </c>
      <c r="N63" s="2" t="s">
        <v>5485</v>
      </c>
      <c r="O63" s="2"/>
      <c r="P63" s="2"/>
      <c r="Q63" s="2"/>
      <c r="R63" s="2"/>
      <c r="S63" s="2"/>
      <c r="T63" s="2"/>
      <c r="U63" s="2"/>
      <c r="V63" s="2"/>
      <c r="W63" s="2"/>
      <c r="X63" s="2"/>
      <c r="Y63" s="2"/>
      <c r="Z63" s="2"/>
      <c r="AA63" s="2"/>
      <c r="AB63" s="2"/>
      <c r="AC63" s="2"/>
      <c r="AD63" s="2"/>
      <c r="AE63" s="2"/>
      <c r="AF63" s="2"/>
      <c r="AG63" s="2"/>
      <c r="AH63" s="2"/>
      <c r="AI63" s="2"/>
      <c r="AJ63" s="2"/>
      <c r="AK63" s="2"/>
      <c r="AM63" s="27">
        <v>1</v>
      </c>
    </row>
    <row r="64" spans="1:39" ht="15.75" customHeight="1" x14ac:dyDescent="0.25">
      <c r="A64" s="4" t="s">
        <v>151</v>
      </c>
      <c r="B64" s="3">
        <v>34</v>
      </c>
      <c r="C64" s="2" t="s">
        <v>2080</v>
      </c>
      <c r="D64" s="2" t="s">
        <v>5486</v>
      </c>
      <c r="E64" s="2" t="s">
        <v>5487</v>
      </c>
      <c r="F64" s="2" t="s">
        <v>5488</v>
      </c>
      <c r="G64" s="2" t="s">
        <v>5489</v>
      </c>
      <c r="H64" s="2" t="s">
        <v>5490</v>
      </c>
      <c r="I64" s="2" t="s">
        <v>5491</v>
      </c>
      <c r="J64" s="2" t="s">
        <v>5492</v>
      </c>
      <c r="K64" s="2" t="s">
        <v>5493</v>
      </c>
      <c r="L64" s="2" t="s">
        <v>5494</v>
      </c>
      <c r="M64" s="2" t="s">
        <v>5495</v>
      </c>
      <c r="N64" s="2" t="s">
        <v>5496</v>
      </c>
      <c r="O64" s="2"/>
      <c r="P64" s="2"/>
      <c r="Q64" s="2"/>
      <c r="R64" s="2"/>
      <c r="S64" s="2"/>
      <c r="T64" s="2"/>
      <c r="U64" s="2"/>
      <c r="V64" s="2"/>
      <c r="W64" s="2"/>
      <c r="X64" s="2"/>
      <c r="Y64" s="2"/>
      <c r="Z64" s="2"/>
      <c r="AA64" s="2"/>
      <c r="AB64" s="2"/>
      <c r="AC64" s="2"/>
      <c r="AD64" s="2"/>
      <c r="AE64" s="2"/>
      <c r="AF64" s="2"/>
      <c r="AG64" s="2"/>
      <c r="AH64" s="2"/>
      <c r="AI64" s="2"/>
      <c r="AJ64" s="2"/>
      <c r="AK64" s="2"/>
      <c r="AM64" s="27">
        <v>1</v>
      </c>
    </row>
    <row r="65" spans="1:39" ht="15.75" customHeight="1" x14ac:dyDescent="0.25">
      <c r="A65" s="4" t="s">
        <v>152</v>
      </c>
      <c r="B65" s="3">
        <v>35</v>
      </c>
      <c r="C65" s="2" t="s">
        <v>2080</v>
      </c>
      <c r="D65" s="2" t="s">
        <v>5497</v>
      </c>
      <c r="E65" s="2" t="s">
        <v>5498</v>
      </c>
      <c r="F65" s="2" t="s">
        <v>5499</v>
      </c>
      <c r="G65" s="2" t="s">
        <v>5500</v>
      </c>
      <c r="H65" s="2" t="s">
        <v>5501</v>
      </c>
      <c r="I65" s="2" t="s">
        <v>5502</v>
      </c>
      <c r="J65" s="2" t="s">
        <v>5503</v>
      </c>
      <c r="K65" s="2" t="s">
        <v>5504</v>
      </c>
      <c r="L65" s="2" t="s">
        <v>5505</v>
      </c>
      <c r="M65" s="2" t="s">
        <v>5506</v>
      </c>
      <c r="N65" s="2" t="s">
        <v>5507</v>
      </c>
      <c r="O65" s="2"/>
      <c r="P65" s="2"/>
      <c r="Q65" s="2"/>
      <c r="R65" s="2"/>
      <c r="S65" s="2"/>
      <c r="T65" s="2"/>
      <c r="U65" s="2"/>
      <c r="V65" s="2"/>
      <c r="W65" s="2"/>
      <c r="X65" s="2"/>
      <c r="Y65" s="2"/>
      <c r="Z65" s="2"/>
      <c r="AA65" s="2"/>
      <c r="AB65" s="2"/>
      <c r="AC65" s="2"/>
      <c r="AD65" s="2"/>
      <c r="AE65" s="2"/>
      <c r="AF65" s="2"/>
      <c r="AG65" s="2"/>
      <c r="AH65" s="2"/>
      <c r="AI65" s="2"/>
      <c r="AJ65" s="2"/>
      <c r="AK65" s="2"/>
      <c r="AM65" s="27">
        <v>1</v>
      </c>
    </row>
    <row r="66" spans="1:39" ht="15.75" customHeight="1" x14ac:dyDescent="0.25">
      <c r="A66" s="4" t="s">
        <v>153</v>
      </c>
      <c r="B66" s="3">
        <v>36</v>
      </c>
      <c r="C66" s="2" t="s">
        <v>2081</v>
      </c>
      <c r="D66" s="2" t="s">
        <v>5508</v>
      </c>
      <c r="E66" s="2" t="s">
        <v>5509</v>
      </c>
      <c r="F66" s="2" t="s">
        <v>5510</v>
      </c>
      <c r="G66" s="2" t="s">
        <v>5511</v>
      </c>
      <c r="H66" s="2" t="s">
        <v>5512</v>
      </c>
      <c r="I66" s="2" t="s">
        <v>5513</v>
      </c>
      <c r="J66" s="2" t="s">
        <v>5514</v>
      </c>
      <c r="K66" s="2" t="s">
        <v>5515</v>
      </c>
      <c r="L66" s="2" t="s">
        <v>5516</v>
      </c>
      <c r="M66" s="2" t="s">
        <v>5517</v>
      </c>
      <c r="N66" s="2" t="s">
        <v>5518</v>
      </c>
      <c r="O66" s="2"/>
      <c r="P66" s="2"/>
      <c r="Q66" s="2"/>
      <c r="R66" s="2"/>
      <c r="S66" s="2"/>
      <c r="T66" s="2"/>
      <c r="U66" s="2"/>
      <c r="V66" s="2"/>
      <c r="W66" s="2"/>
      <c r="X66" s="2"/>
      <c r="Y66" s="2"/>
      <c r="Z66" s="2"/>
      <c r="AA66" s="2"/>
      <c r="AB66" s="2"/>
      <c r="AC66" s="2"/>
      <c r="AD66" s="2"/>
      <c r="AE66" s="2"/>
      <c r="AF66" s="2"/>
      <c r="AG66" s="2"/>
      <c r="AH66" s="2"/>
      <c r="AI66" s="2"/>
      <c r="AJ66" s="2"/>
      <c r="AK66" s="2"/>
      <c r="AM66" s="27">
        <v>1</v>
      </c>
    </row>
    <row r="67" spans="1:39" ht="15.75" customHeight="1" x14ac:dyDescent="0.25">
      <c r="A67" s="4" t="s">
        <v>155</v>
      </c>
      <c r="B67" s="3">
        <v>37</v>
      </c>
      <c r="C67" s="2" t="s">
        <v>2081</v>
      </c>
      <c r="D67" s="2" t="s">
        <v>5519</v>
      </c>
      <c r="E67" s="2" t="s">
        <v>5520</v>
      </c>
      <c r="F67" s="2" t="s">
        <v>5521</v>
      </c>
      <c r="G67" s="2" t="s">
        <v>5522</v>
      </c>
      <c r="H67" s="2" t="s">
        <v>5523</v>
      </c>
      <c r="I67" s="2" t="s">
        <v>5524</v>
      </c>
      <c r="J67" s="2" t="s">
        <v>5525</v>
      </c>
      <c r="K67" s="2" t="s">
        <v>5526</v>
      </c>
      <c r="L67" s="2" t="s">
        <v>5527</v>
      </c>
      <c r="M67" s="2" t="s">
        <v>5528</v>
      </c>
      <c r="N67" s="2" t="s">
        <v>5529</v>
      </c>
      <c r="O67" s="2"/>
      <c r="P67" s="2"/>
      <c r="Q67" s="2"/>
      <c r="R67" s="2"/>
      <c r="S67" s="2"/>
      <c r="T67" s="2"/>
      <c r="U67" s="2"/>
      <c r="V67" s="2"/>
      <c r="W67" s="2"/>
      <c r="X67" s="2"/>
      <c r="Y67" s="2"/>
      <c r="Z67" s="2"/>
      <c r="AA67" s="2"/>
      <c r="AB67" s="2"/>
      <c r="AC67" s="2"/>
      <c r="AD67" s="2"/>
      <c r="AE67" s="2"/>
      <c r="AF67" s="2"/>
      <c r="AG67" s="2"/>
      <c r="AH67" s="2"/>
      <c r="AI67" s="2"/>
      <c r="AJ67" s="2"/>
      <c r="AK67" s="2"/>
      <c r="AM67" s="27">
        <v>1</v>
      </c>
    </row>
    <row r="68" spans="1:39" ht="15.75" customHeight="1" x14ac:dyDescent="0.25">
      <c r="A68" s="4" t="s">
        <v>156</v>
      </c>
      <c r="B68" s="3">
        <v>38</v>
      </c>
      <c r="C68" s="2" t="s">
        <v>2081</v>
      </c>
      <c r="D68" s="2" t="s">
        <v>5530</v>
      </c>
      <c r="E68" s="2" t="s">
        <v>5531</v>
      </c>
      <c r="F68" s="2" t="s">
        <v>5532</v>
      </c>
      <c r="G68" s="2" t="s">
        <v>5533</v>
      </c>
      <c r="H68" s="2" t="s">
        <v>5534</v>
      </c>
      <c r="I68" s="2" t="s">
        <v>5535</v>
      </c>
      <c r="J68" s="2" t="s">
        <v>5536</v>
      </c>
      <c r="K68" s="2" t="s">
        <v>5537</v>
      </c>
      <c r="L68" s="2" t="s">
        <v>5538</v>
      </c>
      <c r="M68" s="2" t="s">
        <v>5539</v>
      </c>
      <c r="N68" s="2" t="s">
        <v>5540</v>
      </c>
      <c r="O68" s="2"/>
      <c r="P68" s="2"/>
      <c r="Q68" s="2"/>
      <c r="R68" s="2"/>
      <c r="S68" s="2"/>
      <c r="T68" s="2"/>
      <c r="U68" s="2"/>
      <c r="V68" s="2"/>
      <c r="W68" s="2"/>
      <c r="X68" s="2"/>
      <c r="Y68" s="2"/>
      <c r="Z68" s="2"/>
      <c r="AA68" s="2"/>
      <c r="AB68" s="2"/>
      <c r="AC68" s="2"/>
      <c r="AD68" s="2"/>
      <c r="AE68" s="2"/>
      <c r="AF68" s="2"/>
      <c r="AG68" s="2"/>
      <c r="AH68" s="2"/>
      <c r="AI68" s="2"/>
      <c r="AJ68" s="2"/>
      <c r="AK68" s="2"/>
      <c r="AM68" s="27">
        <v>1</v>
      </c>
    </row>
    <row r="69" spans="1:39" ht="15.75" customHeight="1" x14ac:dyDescent="0.25">
      <c r="A69" s="4" t="s">
        <v>157</v>
      </c>
      <c r="B69" s="3">
        <v>39</v>
      </c>
      <c r="C69" s="2" t="s">
        <v>2081</v>
      </c>
      <c r="D69" s="2" t="s">
        <v>5541</v>
      </c>
      <c r="E69" s="2" t="s">
        <v>5542</v>
      </c>
      <c r="F69" s="2" t="s">
        <v>5543</v>
      </c>
      <c r="G69" s="2" t="s">
        <v>5544</v>
      </c>
      <c r="H69" s="2" t="s">
        <v>5545</v>
      </c>
      <c r="I69" s="2" t="s">
        <v>5546</v>
      </c>
      <c r="J69" s="2" t="s">
        <v>5547</v>
      </c>
      <c r="K69" s="2" t="s">
        <v>5548</v>
      </c>
      <c r="L69" s="2" t="s">
        <v>5549</v>
      </c>
      <c r="M69" s="2" t="s">
        <v>5550</v>
      </c>
      <c r="N69" s="2" t="s">
        <v>5551</v>
      </c>
      <c r="O69" s="2"/>
      <c r="P69" s="2"/>
      <c r="Q69" s="2"/>
      <c r="R69" s="2"/>
      <c r="S69" s="2"/>
      <c r="T69" s="2"/>
      <c r="U69" s="2"/>
      <c r="V69" s="2"/>
      <c r="W69" s="2"/>
      <c r="X69" s="2"/>
      <c r="Y69" s="2"/>
      <c r="Z69" s="2"/>
      <c r="AA69" s="2"/>
      <c r="AB69" s="2"/>
      <c r="AC69" s="2"/>
      <c r="AD69" s="2"/>
      <c r="AE69" s="2"/>
      <c r="AF69" s="2"/>
      <c r="AG69" s="2"/>
      <c r="AH69" s="2"/>
      <c r="AI69" s="2"/>
      <c r="AJ69" s="2"/>
      <c r="AK69" s="2"/>
      <c r="AM69" s="27">
        <v>1</v>
      </c>
    </row>
    <row r="70" spans="1:39" ht="15.75" customHeight="1" x14ac:dyDescent="0.25">
      <c r="A70" s="4" t="s">
        <v>158</v>
      </c>
      <c r="B70" s="3">
        <v>40</v>
      </c>
      <c r="C70" s="2" t="s">
        <v>2081</v>
      </c>
      <c r="D70" s="2" t="s">
        <v>5552</v>
      </c>
      <c r="E70" s="2" t="s">
        <v>5553</v>
      </c>
      <c r="F70" s="2" t="s">
        <v>5554</v>
      </c>
      <c r="G70" s="2" t="s">
        <v>5555</v>
      </c>
      <c r="H70" s="2" t="s">
        <v>5556</v>
      </c>
      <c r="I70" s="2" t="s">
        <v>5557</v>
      </c>
      <c r="J70" s="2" t="s">
        <v>5558</v>
      </c>
      <c r="K70" s="2" t="s">
        <v>5559</v>
      </c>
      <c r="L70" s="2" t="s">
        <v>5560</v>
      </c>
      <c r="M70" s="2" t="s">
        <v>5561</v>
      </c>
      <c r="N70" s="2" t="s">
        <v>5562</v>
      </c>
      <c r="O70" s="2"/>
      <c r="P70" s="2"/>
      <c r="Q70" s="2"/>
      <c r="R70" s="2"/>
      <c r="S70" s="2"/>
      <c r="T70" s="2"/>
      <c r="U70" s="2"/>
      <c r="V70" s="2"/>
      <c r="W70" s="2"/>
      <c r="X70" s="2"/>
      <c r="Y70" s="2"/>
      <c r="Z70" s="2"/>
      <c r="AA70" s="2"/>
      <c r="AB70" s="2"/>
      <c r="AC70" s="2"/>
      <c r="AD70" s="2"/>
      <c r="AE70" s="2"/>
      <c r="AF70" s="2"/>
      <c r="AG70" s="2"/>
      <c r="AH70" s="2"/>
      <c r="AI70" s="2"/>
      <c r="AJ70" s="2"/>
      <c r="AK70" s="2"/>
      <c r="AM70" s="27">
        <v>1</v>
      </c>
    </row>
    <row r="71" spans="1:39" ht="15.75" customHeight="1" x14ac:dyDescent="0.25">
      <c r="A71" s="4" t="s">
        <v>159</v>
      </c>
      <c r="B71" s="3">
        <v>41</v>
      </c>
      <c r="C71" s="2" t="s">
        <v>2082</v>
      </c>
      <c r="D71" s="2" t="s">
        <v>5563</v>
      </c>
      <c r="E71" s="2" t="s">
        <v>5564</v>
      </c>
      <c r="F71" s="2" t="s">
        <v>5565</v>
      </c>
      <c r="G71" s="2" t="s">
        <v>5566</v>
      </c>
      <c r="H71" s="2" t="s">
        <v>5567</v>
      </c>
      <c r="I71" s="2" t="s">
        <v>5568</v>
      </c>
      <c r="J71" s="2" t="s">
        <v>5569</v>
      </c>
      <c r="K71" s="2" t="s">
        <v>5570</v>
      </c>
      <c r="L71" s="2" t="s">
        <v>5571</v>
      </c>
      <c r="M71" s="2" t="s">
        <v>5572</v>
      </c>
      <c r="N71" s="2" t="s">
        <v>5573</v>
      </c>
      <c r="O71" s="2"/>
      <c r="P71" s="2"/>
      <c r="Q71" s="2"/>
      <c r="R71" s="2"/>
      <c r="S71" s="2"/>
      <c r="T71" s="2"/>
      <c r="U71" s="2"/>
      <c r="V71" s="2"/>
      <c r="W71" s="2"/>
      <c r="X71" s="2"/>
      <c r="Y71" s="2"/>
      <c r="Z71" s="2"/>
      <c r="AA71" s="2"/>
      <c r="AB71" s="2"/>
      <c r="AC71" s="2"/>
      <c r="AD71" s="2"/>
      <c r="AE71" s="2"/>
      <c r="AF71" s="2"/>
      <c r="AG71" s="2"/>
      <c r="AH71" s="2"/>
      <c r="AI71" s="2"/>
      <c r="AJ71" s="2"/>
      <c r="AK71" s="2"/>
      <c r="AM71" s="27">
        <v>1</v>
      </c>
    </row>
    <row r="72" spans="1:39" ht="15.75" customHeight="1" x14ac:dyDescent="0.25">
      <c r="A72" s="4" t="s">
        <v>161</v>
      </c>
      <c r="B72" s="3">
        <v>42</v>
      </c>
      <c r="C72" s="2" t="s">
        <v>2082</v>
      </c>
      <c r="D72" s="2" t="s">
        <v>5574</v>
      </c>
      <c r="E72" s="2" t="s">
        <v>5575</v>
      </c>
      <c r="F72" s="2" t="s">
        <v>5576</v>
      </c>
      <c r="G72" s="2" t="s">
        <v>5577</v>
      </c>
      <c r="H72" s="2" t="s">
        <v>5578</v>
      </c>
      <c r="I72" s="2" t="s">
        <v>5579</v>
      </c>
      <c r="J72" s="2" t="s">
        <v>5580</v>
      </c>
      <c r="K72" s="2" t="s">
        <v>5581</v>
      </c>
      <c r="L72" s="2" t="s">
        <v>5582</v>
      </c>
      <c r="M72" s="2" t="s">
        <v>5583</v>
      </c>
      <c r="N72" s="2" t="s">
        <v>5584</v>
      </c>
      <c r="O72" s="2"/>
      <c r="P72" s="2"/>
      <c r="Q72" s="2"/>
      <c r="R72" s="2"/>
      <c r="S72" s="2"/>
      <c r="T72" s="2"/>
      <c r="U72" s="2"/>
      <c r="V72" s="2"/>
      <c r="W72" s="2"/>
      <c r="X72" s="2"/>
      <c r="Y72" s="2"/>
      <c r="Z72" s="2"/>
      <c r="AA72" s="2"/>
      <c r="AB72" s="2"/>
      <c r="AC72" s="2"/>
      <c r="AD72" s="2"/>
      <c r="AE72" s="2"/>
      <c r="AF72" s="2"/>
      <c r="AG72" s="2"/>
      <c r="AH72" s="2"/>
      <c r="AI72" s="2"/>
      <c r="AJ72" s="2"/>
      <c r="AK72" s="2"/>
      <c r="AM72" s="27">
        <v>1</v>
      </c>
    </row>
    <row r="73" spans="1:39" ht="15.75" customHeight="1" x14ac:dyDescent="0.25">
      <c r="A73" s="4" t="s">
        <v>162</v>
      </c>
      <c r="B73" s="3">
        <v>43</v>
      </c>
      <c r="C73" s="2" t="s">
        <v>2082</v>
      </c>
      <c r="D73" s="2" t="s">
        <v>5585</v>
      </c>
      <c r="E73" s="2" t="s">
        <v>5586</v>
      </c>
      <c r="F73" s="2" t="s">
        <v>5587</v>
      </c>
      <c r="G73" s="2" t="s">
        <v>5588</v>
      </c>
      <c r="H73" s="2" t="s">
        <v>5589</v>
      </c>
      <c r="I73" s="2" t="s">
        <v>5590</v>
      </c>
      <c r="J73" s="2" t="s">
        <v>5591</v>
      </c>
      <c r="K73" s="2" t="s">
        <v>5592</v>
      </c>
      <c r="L73" s="2" t="s">
        <v>5593</v>
      </c>
      <c r="M73" s="2" t="s">
        <v>5594</v>
      </c>
      <c r="N73" s="2" t="s">
        <v>5595</v>
      </c>
      <c r="O73" s="2"/>
      <c r="P73" s="2"/>
      <c r="Q73" s="2"/>
      <c r="R73" s="2"/>
      <c r="S73" s="2"/>
      <c r="T73" s="2"/>
      <c r="U73" s="2"/>
      <c r="V73" s="2"/>
      <c r="W73" s="2"/>
      <c r="X73" s="2"/>
      <c r="Y73" s="2"/>
      <c r="Z73" s="2"/>
      <c r="AA73" s="2"/>
      <c r="AB73" s="2"/>
      <c r="AC73" s="2"/>
      <c r="AD73" s="2"/>
      <c r="AE73" s="2"/>
      <c r="AF73" s="2"/>
      <c r="AG73" s="2"/>
      <c r="AH73" s="2"/>
      <c r="AI73" s="2"/>
      <c r="AJ73" s="2"/>
      <c r="AK73" s="2"/>
      <c r="AM73" s="27">
        <v>1</v>
      </c>
    </row>
    <row r="74" spans="1:39" ht="15.75" customHeight="1" x14ac:dyDescent="0.25">
      <c r="A74" s="4" t="s">
        <v>163</v>
      </c>
      <c r="B74" s="3">
        <v>44</v>
      </c>
      <c r="C74" s="2" t="s">
        <v>2082</v>
      </c>
      <c r="D74" s="2" t="s">
        <v>5596</v>
      </c>
      <c r="E74" s="2" t="s">
        <v>5597</v>
      </c>
      <c r="F74" s="2" t="s">
        <v>5598</v>
      </c>
      <c r="G74" s="2" t="s">
        <v>5599</v>
      </c>
      <c r="H74" s="2" t="s">
        <v>5600</v>
      </c>
      <c r="I74" s="2" t="s">
        <v>5601</v>
      </c>
      <c r="J74" s="2" t="s">
        <v>5602</v>
      </c>
      <c r="K74" s="2" t="s">
        <v>5603</v>
      </c>
      <c r="L74" s="2" t="s">
        <v>5604</v>
      </c>
      <c r="M74" s="2" t="s">
        <v>5605</v>
      </c>
      <c r="N74" s="2" t="s">
        <v>5606</v>
      </c>
      <c r="O74" s="2"/>
      <c r="P74" s="2"/>
      <c r="Q74" s="2"/>
      <c r="R74" s="2"/>
      <c r="S74" s="2"/>
      <c r="T74" s="2"/>
      <c r="U74" s="2"/>
      <c r="V74" s="2"/>
      <c r="W74" s="2"/>
      <c r="X74" s="2"/>
      <c r="Y74" s="2"/>
      <c r="Z74" s="2"/>
      <c r="AA74" s="2"/>
      <c r="AB74" s="2"/>
      <c r="AC74" s="2"/>
      <c r="AD74" s="2"/>
      <c r="AE74" s="2"/>
      <c r="AF74" s="2"/>
      <c r="AG74" s="2"/>
      <c r="AH74" s="2"/>
      <c r="AI74" s="2"/>
      <c r="AJ74" s="2"/>
      <c r="AK74" s="2"/>
      <c r="AM74" s="27">
        <v>1</v>
      </c>
    </row>
    <row r="75" spans="1:39" ht="15.75" customHeight="1" x14ac:dyDescent="0.25">
      <c r="A75" s="4" t="s">
        <v>164</v>
      </c>
      <c r="B75" s="3">
        <v>45</v>
      </c>
      <c r="C75" s="2" t="s">
        <v>2082</v>
      </c>
      <c r="D75" s="2" t="s">
        <v>5607</v>
      </c>
      <c r="E75" s="2" t="s">
        <v>5608</v>
      </c>
      <c r="F75" s="2" t="s">
        <v>5609</v>
      </c>
      <c r="G75" s="2" t="s">
        <v>5610</v>
      </c>
      <c r="H75" s="2" t="s">
        <v>5611</v>
      </c>
      <c r="I75" s="2" t="s">
        <v>5612</v>
      </c>
      <c r="J75" s="2" t="s">
        <v>5613</v>
      </c>
      <c r="K75" s="2" t="s">
        <v>5614</v>
      </c>
      <c r="L75" s="2" t="s">
        <v>5615</v>
      </c>
      <c r="M75" s="2" t="s">
        <v>5616</v>
      </c>
      <c r="N75" s="2" t="s">
        <v>5617</v>
      </c>
      <c r="O75" s="2"/>
      <c r="P75" s="2"/>
      <c r="Q75" s="2"/>
      <c r="R75" s="2"/>
      <c r="S75" s="2"/>
      <c r="T75" s="2"/>
      <c r="U75" s="2"/>
      <c r="V75" s="2"/>
      <c r="W75" s="2"/>
      <c r="X75" s="2"/>
      <c r="Y75" s="2"/>
      <c r="Z75" s="2"/>
      <c r="AA75" s="2"/>
      <c r="AB75" s="2"/>
      <c r="AC75" s="2"/>
      <c r="AD75" s="2"/>
      <c r="AE75" s="2"/>
      <c r="AF75" s="2"/>
      <c r="AG75" s="2"/>
      <c r="AH75" s="2"/>
      <c r="AI75" s="2"/>
      <c r="AJ75" s="2"/>
      <c r="AK75" s="2"/>
      <c r="AM75" s="27">
        <v>1</v>
      </c>
    </row>
    <row r="76" spans="1:39" ht="15.75" customHeight="1" x14ac:dyDescent="0.25">
      <c r="A76" s="4" t="s">
        <v>165</v>
      </c>
      <c r="B76" s="3">
        <v>46</v>
      </c>
      <c r="C76" s="2" t="s">
        <v>2083</v>
      </c>
      <c r="D76" s="2" t="s">
        <v>5618</v>
      </c>
      <c r="E76" s="2" t="s">
        <v>5619</v>
      </c>
      <c r="F76" s="2" t="s">
        <v>5620</v>
      </c>
      <c r="G76" s="2" t="s">
        <v>5621</v>
      </c>
      <c r="H76" s="2" t="s">
        <v>5622</v>
      </c>
      <c r="I76" s="2" t="s">
        <v>5623</v>
      </c>
      <c r="J76" s="2" t="s">
        <v>5624</v>
      </c>
      <c r="K76" s="2" t="s">
        <v>5625</v>
      </c>
      <c r="L76" s="2" t="s">
        <v>5626</v>
      </c>
      <c r="M76" s="2" t="s">
        <v>5627</v>
      </c>
      <c r="N76" s="2" t="s">
        <v>5628</v>
      </c>
      <c r="O76" s="2"/>
      <c r="P76" s="2"/>
      <c r="Q76" s="2"/>
      <c r="R76" s="2"/>
      <c r="S76" s="2"/>
      <c r="T76" s="2"/>
      <c r="U76" s="2"/>
      <c r="V76" s="2"/>
      <c r="W76" s="2"/>
      <c r="X76" s="2"/>
      <c r="Y76" s="2"/>
      <c r="Z76" s="2"/>
      <c r="AA76" s="2"/>
      <c r="AB76" s="2"/>
      <c r="AC76" s="2"/>
      <c r="AD76" s="2"/>
      <c r="AE76" s="2"/>
      <c r="AF76" s="2"/>
      <c r="AG76" s="2"/>
      <c r="AH76" s="2"/>
      <c r="AI76" s="2"/>
      <c r="AJ76" s="2"/>
      <c r="AK76" s="2"/>
      <c r="AM76" s="27">
        <v>1</v>
      </c>
    </row>
    <row r="77" spans="1:39" ht="15.75" customHeight="1" x14ac:dyDescent="0.25">
      <c r="A77" s="4" t="s">
        <v>167</v>
      </c>
      <c r="B77" s="3">
        <v>47</v>
      </c>
      <c r="C77" s="2" t="s">
        <v>2083</v>
      </c>
      <c r="D77" s="2" t="s">
        <v>5629</v>
      </c>
      <c r="E77" s="2" t="s">
        <v>5630</v>
      </c>
      <c r="F77" s="2" t="s">
        <v>5631</v>
      </c>
      <c r="G77" s="2" t="s">
        <v>5632</v>
      </c>
      <c r="H77" s="2" t="s">
        <v>5633</v>
      </c>
      <c r="I77" s="2" t="s">
        <v>5634</v>
      </c>
      <c r="J77" s="2" t="s">
        <v>5635</v>
      </c>
      <c r="K77" s="2" t="s">
        <v>5636</v>
      </c>
      <c r="L77" s="2" t="s">
        <v>5637</v>
      </c>
      <c r="M77" s="2" t="s">
        <v>5638</v>
      </c>
      <c r="N77" s="2" t="s">
        <v>5639</v>
      </c>
      <c r="O77" s="2"/>
      <c r="P77" s="2"/>
      <c r="Q77" s="2"/>
      <c r="R77" s="2"/>
      <c r="S77" s="2"/>
      <c r="T77" s="2"/>
      <c r="U77" s="2"/>
      <c r="V77" s="2"/>
      <c r="W77" s="2"/>
      <c r="X77" s="2"/>
      <c r="Y77" s="2"/>
      <c r="Z77" s="2"/>
      <c r="AA77" s="2"/>
      <c r="AB77" s="2"/>
      <c r="AC77" s="2"/>
      <c r="AD77" s="2"/>
      <c r="AE77" s="2"/>
      <c r="AF77" s="2"/>
      <c r="AG77" s="2"/>
      <c r="AH77" s="2"/>
      <c r="AI77" s="2"/>
      <c r="AJ77" s="2"/>
      <c r="AK77" s="2"/>
      <c r="AM77" s="27">
        <v>1</v>
      </c>
    </row>
    <row r="78" spans="1:39" ht="15.75" customHeight="1" x14ac:dyDescent="0.25">
      <c r="A78" s="4" t="s">
        <v>168</v>
      </c>
      <c r="B78" s="3">
        <v>48</v>
      </c>
      <c r="C78" s="2" t="s">
        <v>2083</v>
      </c>
      <c r="D78" s="2" t="s">
        <v>5640</v>
      </c>
      <c r="E78" s="2" t="s">
        <v>5641</v>
      </c>
      <c r="F78" s="2" t="s">
        <v>5642</v>
      </c>
      <c r="G78" s="2" t="s">
        <v>5643</v>
      </c>
      <c r="H78" s="2" t="s">
        <v>5644</v>
      </c>
      <c r="I78" s="2" t="s">
        <v>5645</v>
      </c>
      <c r="J78" s="2" t="s">
        <v>5646</v>
      </c>
      <c r="K78" s="2" t="s">
        <v>5647</v>
      </c>
      <c r="L78" s="2" t="s">
        <v>5648</v>
      </c>
      <c r="M78" s="2" t="s">
        <v>5649</v>
      </c>
      <c r="N78" s="2" t="s">
        <v>5650</v>
      </c>
      <c r="O78" s="2"/>
      <c r="P78" s="2"/>
      <c r="Q78" s="2"/>
      <c r="R78" s="2"/>
      <c r="S78" s="2"/>
      <c r="T78" s="2"/>
      <c r="U78" s="2"/>
      <c r="V78" s="2"/>
      <c r="W78" s="2"/>
      <c r="X78" s="2"/>
      <c r="Y78" s="2"/>
      <c r="Z78" s="2"/>
      <c r="AA78" s="2"/>
      <c r="AB78" s="2"/>
      <c r="AC78" s="2"/>
      <c r="AD78" s="2"/>
      <c r="AE78" s="2"/>
      <c r="AF78" s="2"/>
      <c r="AG78" s="2"/>
      <c r="AH78" s="2"/>
      <c r="AI78" s="2"/>
      <c r="AJ78" s="2"/>
      <c r="AK78" s="2"/>
      <c r="AM78" s="27">
        <v>1</v>
      </c>
    </row>
    <row r="79" spans="1:39" ht="15.75" customHeight="1" x14ac:dyDescent="0.25">
      <c r="A79" s="4" t="s">
        <v>169</v>
      </c>
      <c r="B79" s="3">
        <v>49</v>
      </c>
      <c r="C79" s="2" t="s">
        <v>2083</v>
      </c>
      <c r="D79" s="2" t="s">
        <v>5651</v>
      </c>
      <c r="E79" s="2" t="s">
        <v>5652</v>
      </c>
      <c r="F79" s="2" t="s">
        <v>5653</v>
      </c>
      <c r="G79" s="2" t="s">
        <v>5654</v>
      </c>
      <c r="H79" s="2" t="s">
        <v>5655</v>
      </c>
      <c r="I79" s="2" t="s">
        <v>5656</v>
      </c>
      <c r="J79" s="2" t="s">
        <v>5657</v>
      </c>
      <c r="K79" s="2" t="s">
        <v>5658</v>
      </c>
      <c r="L79" s="2" t="s">
        <v>5659</v>
      </c>
      <c r="M79" s="2" t="s">
        <v>5660</v>
      </c>
      <c r="N79" s="2" t="s">
        <v>5661</v>
      </c>
      <c r="O79" s="2"/>
      <c r="P79" s="2"/>
      <c r="Q79" s="2"/>
      <c r="R79" s="2"/>
      <c r="S79" s="2"/>
      <c r="T79" s="2"/>
      <c r="U79" s="2"/>
      <c r="V79" s="2"/>
      <c r="W79" s="2"/>
      <c r="X79" s="2"/>
      <c r="Y79" s="2"/>
      <c r="Z79" s="2"/>
      <c r="AA79" s="2"/>
      <c r="AB79" s="2"/>
      <c r="AC79" s="2"/>
      <c r="AD79" s="2"/>
      <c r="AE79" s="2"/>
      <c r="AF79" s="2"/>
      <c r="AG79" s="2"/>
      <c r="AH79" s="2"/>
      <c r="AI79" s="2"/>
      <c r="AJ79" s="2"/>
      <c r="AK79" s="2"/>
      <c r="AM79" s="27">
        <v>1</v>
      </c>
    </row>
    <row r="80" spans="1:39" ht="15.75" customHeight="1" x14ac:dyDescent="0.25">
      <c r="A80" s="4" t="s">
        <v>170</v>
      </c>
      <c r="B80" s="3">
        <v>50</v>
      </c>
      <c r="C80" s="2" t="s">
        <v>2083</v>
      </c>
      <c r="D80" s="2" t="s">
        <v>5662</v>
      </c>
      <c r="E80" s="2" t="s">
        <v>5663</v>
      </c>
      <c r="F80" s="2" t="s">
        <v>5664</v>
      </c>
      <c r="G80" s="2" t="s">
        <v>5665</v>
      </c>
      <c r="H80" s="2" t="s">
        <v>5666</v>
      </c>
      <c r="I80" s="2" t="s">
        <v>5667</v>
      </c>
      <c r="J80" s="2" t="s">
        <v>5668</v>
      </c>
      <c r="K80" s="2" t="s">
        <v>5669</v>
      </c>
      <c r="L80" s="2" t="s">
        <v>5670</v>
      </c>
      <c r="M80" s="2" t="s">
        <v>5671</v>
      </c>
      <c r="N80" s="2" t="s">
        <v>5672</v>
      </c>
      <c r="O80" s="2"/>
      <c r="P80" s="2"/>
      <c r="Q80" s="2"/>
      <c r="R80" s="2"/>
      <c r="S80" s="2"/>
      <c r="T80" s="2"/>
      <c r="U80" s="2"/>
      <c r="V80" s="2"/>
      <c r="W80" s="2"/>
      <c r="X80" s="2"/>
      <c r="Y80" s="2"/>
      <c r="Z80" s="2"/>
      <c r="AA80" s="2"/>
      <c r="AB80" s="2"/>
      <c r="AC80" s="2"/>
      <c r="AD80" s="2"/>
      <c r="AE80" s="2"/>
      <c r="AF80" s="2"/>
      <c r="AG80" s="2"/>
      <c r="AH80" s="2"/>
      <c r="AI80" s="2"/>
      <c r="AJ80" s="2"/>
      <c r="AK80" s="2"/>
      <c r="AM80" s="27">
        <v>1</v>
      </c>
    </row>
    <row r="81" spans="1:39" ht="15.75" customHeight="1" x14ac:dyDescent="0.25">
      <c r="A81" s="4" t="s">
        <v>171</v>
      </c>
      <c r="B81" s="3">
        <v>51</v>
      </c>
      <c r="C81" s="2" t="s">
        <v>2084</v>
      </c>
      <c r="D81" s="2" t="s">
        <v>5673</v>
      </c>
      <c r="E81" s="2" t="s">
        <v>5674</v>
      </c>
      <c r="F81" s="2" t="s">
        <v>5675</v>
      </c>
      <c r="G81" s="2" t="s">
        <v>5676</v>
      </c>
      <c r="H81" s="2" t="s">
        <v>5677</v>
      </c>
      <c r="I81" s="2" t="s">
        <v>5678</v>
      </c>
      <c r="J81" s="2" t="s">
        <v>5679</v>
      </c>
      <c r="K81" s="2" t="s">
        <v>5680</v>
      </c>
      <c r="L81" s="2" t="s">
        <v>5681</v>
      </c>
      <c r="M81" s="2" t="s">
        <v>5682</v>
      </c>
      <c r="N81" s="2" t="s">
        <v>5683</v>
      </c>
      <c r="O81" s="2"/>
      <c r="P81" s="2"/>
      <c r="Q81" s="2"/>
      <c r="R81" s="2"/>
      <c r="S81" s="2"/>
      <c r="T81" s="2"/>
      <c r="U81" s="2"/>
      <c r="V81" s="2"/>
      <c r="W81" s="2"/>
      <c r="X81" s="2"/>
      <c r="Y81" s="2"/>
      <c r="Z81" s="2"/>
      <c r="AA81" s="2"/>
      <c r="AB81" s="2"/>
      <c r="AC81" s="2"/>
      <c r="AD81" s="2"/>
      <c r="AE81" s="2"/>
      <c r="AF81" s="2"/>
      <c r="AG81" s="2"/>
      <c r="AH81" s="2"/>
      <c r="AI81" s="2"/>
      <c r="AJ81" s="2"/>
      <c r="AK81" s="2"/>
      <c r="AM81" s="27">
        <v>1</v>
      </c>
    </row>
    <row r="82" spans="1:39" ht="15.75" customHeight="1" x14ac:dyDescent="0.25">
      <c r="A82" s="4" t="s">
        <v>173</v>
      </c>
      <c r="B82" s="3">
        <v>52</v>
      </c>
      <c r="C82" s="2" t="s">
        <v>2084</v>
      </c>
      <c r="D82" s="2" t="s">
        <v>5684</v>
      </c>
      <c r="E82" s="2" t="s">
        <v>5685</v>
      </c>
      <c r="F82" s="2" t="s">
        <v>5686</v>
      </c>
      <c r="G82" s="2" t="s">
        <v>5687</v>
      </c>
      <c r="H82" s="2" t="s">
        <v>5688</v>
      </c>
      <c r="I82" s="2" t="s">
        <v>5689</v>
      </c>
      <c r="J82" s="2" t="s">
        <v>5690</v>
      </c>
      <c r="K82" s="2" t="s">
        <v>5691</v>
      </c>
      <c r="L82" s="2" t="s">
        <v>5692</v>
      </c>
      <c r="M82" s="2" t="s">
        <v>5693</v>
      </c>
      <c r="N82" s="2" t="s">
        <v>5694</v>
      </c>
      <c r="O82" s="2"/>
      <c r="P82" s="2"/>
      <c r="Q82" s="2"/>
      <c r="R82" s="2"/>
      <c r="S82" s="2"/>
      <c r="T82" s="2"/>
      <c r="U82" s="2"/>
      <c r="V82" s="2"/>
      <c r="W82" s="2"/>
      <c r="X82" s="2"/>
      <c r="Y82" s="2"/>
      <c r="Z82" s="2"/>
      <c r="AA82" s="2"/>
      <c r="AB82" s="2"/>
      <c r="AC82" s="2"/>
      <c r="AD82" s="2"/>
      <c r="AE82" s="2"/>
      <c r="AF82" s="2"/>
      <c r="AG82" s="2"/>
      <c r="AH82" s="2"/>
      <c r="AI82" s="2"/>
      <c r="AJ82" s="2"/>
      <c r="AK82" s="2"/>
      <c r="AM82" s="27">
        <v>1</v>
      </c>
    </row>
    <row r="83" spans="1:39" ht="15.75" customHeight="1" x14ac:dyDescent="0.25">
      <c r="A83" s="4" t="s">
        <v>174</v>
      </c>
      <c r="B83" s="3">
        <v>53</v>
      </c>
      <c r="C83" s="2" t="s">
        <v>2084</v>
      </c>
      <c r="D83" s="2" t="s">
        <v>5695</v>
      </c>
      <c r="E83" s="2" t="s">
        <v>5696</v>
      </c>
      <c r="F83" s="2" t="s">
        <v>5697</v>
      </c>
      <c r="G83" s="2" t="s">
        <v>5698</v>
      </c>
      <c r="H83" s="2" t="s">
        <v>5699</v>
      </c>
      <c r="I83" s="2" t="s">
        <v>5700</v>
      </c>
      <c r="J83" s="2" t="s">
        <v>5701</v>
      </c>
      <c r="K83" s="2" t="s">
        <v>5702</v>
      </c>
      <c r="L83" s="2" t="s">
        <v>5703</v>
      </c>
      <c r="M83" s="2" t="s">
        <v>5704</v>
      </c>
      <c r="N83" s="2" t="s">
        <v>5705</v>
      </c>
      <c r="O83" s="2"/>
      <c r="P83" s="2"/>
      <c r="Q83" s="2"/>
      <c r="R83" s="2"/>
      <c r="S83" s="2"/>
      <c r="T83" s="2"/>
      <c r="U83" s="2"/>
      <c r="V83" s="2"/>
      <c r="W83" s="2"/>
      <c r="X83" s="2"/>
      <c r="Y83" s="2"/>
      <c r="Z83" s="2"/>
      <c r="AA83" s="2"/>
      <c r="AB83" s="2"/>
      <c r="AC83" s="2"/>
      <c r="AD83" s="2"/>
      <c r="AE83" s="2"/>
      <c r="AF83" s="2"/>
      <c r="AG83" s="2"/>
      <c r="AH83" s="2"/>
      <c r="AI83" s="2"/>
      <c r="AJ83" s="2"/>
      <c r="AK83" s="2"/>
      <c r="AM83" s="27">
        <v>1</v>
      </c>
    </row>
    <row r="84" spans="1:39" ht="15.75" customHeight="1" x14ac:dyDescent="0.25">
      <c r="A84" s="4" t="s">
        <v>175</v>
      </c>
      <c r="B84" s="3">
        <v>54</v>
      </c>
      <c r="C84" s="2" t="s">
        <v>2084</v>
      </c>
      <c r="D84" s="2" t="s">
        <v>5706</v>
      </c>
      <c r="E84" s="2" t="s">
        <v>5707</v>
      </c>
      <c r="F84" s="2" t="s">
        <v>5708</v>
      </c>
      <c r="G84" s="2" t="s">
        <v>5709</v>
      </c>
      <c r="H84" s="2" t="s">
        <v>5710</v>
      </c>
      <c r="I84" s="2" t="s">
        <v>5711</v>
      </c>
      <c r="J84" s="2" t="s">
        <v>5712</v>
      </c>
      <c r="K84" s="2" t="s">
        <v>5713</v>
      </c>
      <c r="L84" s="2" t="s">
        <v>5714</v>
      </c>
      <c r="M84" s="2" t="s">
        <v>5715</v>
      </c>
      <c r="N84" s="2" t="s">
        <v>5716</v>
      </c>
      <c r="O84" s="2"/>
      <c r="P84" s="2"/>
      <c r="Q84" s="2"/>
      <c r="R84" s="2"/>
      <c r="S84" s="2"/>
      <c r="T84" s="2"/>
      <c r="U84" s="2"/>
      <c r="V84" s="2"/>
      <c r="W84" s="2"/>
      <c r="X84" s="2"/>
      <c r="Y84" s="2"/>
      <c r="Z84" s="2"/>
      <c r="AA84" s="2"/>
      <c r="AB84" s="2"/>
      <c r="AC84" s="2"/>
      <c r="AD84" s="2"/>
      <c r="AE84" s="2"/>
      <c r="AF84" s="2"/>
      <c r="AG84" s="2"/>
      <c r="AH84" s="2"/>
      <c r="AI84" s="2"/>
      <c r="AJ84" s="2"/>
      <c r="AK84" s="2"/>
      <c r="AM84" s="27">
        <v>1</v>
      </c>
    </row>
    <row r="85" spans="1:39" ht="15.75" customHeight="1" x14ac:dyDescent="0.25">
      <c r="A85" s="4" t="s">
        <v>176</v>
      </c>
      <c r="B85" s="3">
        <v>55</v>
      </c>
      <c r="C85" s="2" t="s">
        <v>2084</v>
      </c>
      <c r="D85" s="2" t="s">
        <v>5717</v>
      </c>
      <c r="E85" s="2" t="s">
        <v>5718</v>
      </c>
      <c r="F85" s="2" t="s">
        <v>5719</v>
      </c>
      <c r="G85" s="2" t="s">
        <v>5720</v>
      </c>
      <c r="H85" s="2" t="s">
        <v>5721</v>
      </c>
      <c r="I85" s="2" t="s">
        <v>5722</v>
      </c>
      <c r="J85" s="2" t="s">
        <v>5723</v>
      </c>
      <c r="K85" s="2" t="s">
        <v>5724</v>
      </c>
      <c r="L85" s="2" t="s">
        <v>5725</v>
      </c>
      <c r="M85" s="2" t="s">
        <v>5726</v>
      </c>
      <c r="N85" s="2" t="s">
        <v>5727</v>
      </c>
      <c r="O85" s="2"/>
      <c r="P85" s="2"/>
      <c r="Q85" s="2"/>
      <c r="R85" s="2"/>
      <c r="S85" s="2"/>
      <c r="T85" s="2"/>
      <c r="U85" s="2"/>
      <c r="V85" s="2"/>
      <c r="W85" s="2"/>
      <c r="X85" s="2"/>
      <c r="Y85" s="2"/>
      <c r="Z85" s="2"/>
      <c r="AA85" s="2"/>
      <c r="AB85" s="2"/>
      <c r="AC85" s="2"/>
      <c r="AD85" s="2"/>
      <c r="AE85" s="2"/>
      <c r="AF85" s="2"/>
      <c r="AG85" s="2"/>
      <c r="AH85" s="2"/>
      <c r="AI85" s="2"/>
      <c r="AJ85" s="2"/>
      <c r="AK85" s="2"/>
      <c r="AM85" s="27">
        <v>1</v>
      </c>
    </row>
    <row r="86" spans="1:39" ht="15.75" customHeight="1" x14ac:dyDescent="0.25">
      <c r="A86" s="4" t="s">
        <v>177</v>
      </c>
      <c r="B86" s="3">
        <v>56</v>
      </c>
      <c r="C86" s="2" t="s">
        <v>2085</v>
      </c>
      <c r="D86" s="2" t="s">
        <v>5728</v>
      </c>
      <c r="E86" s="2" t="s">
        <v>5729</v>
      </c>
      <c r="F86" s="2" t="s">
        <v>5730</v>
      </c>
      <c r="G86" s="2" t="s">
        <v>5731</v>
      </c>
      <c r="H86" s="2" t="s">
        <v>5732</v>
      </c>
      <c r="I86" s="2" t="s">
        <v>5733</v>
      </c>
      <c r="J86" s="2" t="s">
        <v>5734</v>
      </c>
      <c r="K86" s="2" t="s">
        <v>5735</v>
      </c>
      <c r="L86" s="2" t="s">
        <v>5736</v>
      </c>
      <c r="M86" s="2" t="s">
        <v>5737</v>
      </c>
      <c r="N86" s="2" t="s">
        <v>5738</v>
      </c>
      <c r="O86" s="2"/>
      <c r="P86" s="2"/>
      <c r="Q86" s="2"/>
      <c r="R86" s="2"/>
      <c r="S86" s="2"/>
      <c r="T86" s="2"/>
      <c r="U86" s="2"/>
      <c r="V86" s="2"/>
      <c r="W86" s="2"/>
      <c r="X86" s="2"/>
      <c r="Y86" s="2"/>
      <c r="Z86" s="2"/>
      <c r="AA86" s="2"/>
      <c r="AB86" s="2"/>
      <c r="AC86" s="2"/>
      <c r="AD86" s="2"/>
      <c r="AE86" s="2"/>
      <c r="AF86" s="2"/>
      <c r="AG86" s="2"/>
      <c r="AH86" s="2"/>
      <c r="AI86" s="2"/>
      <c r="AJ86" s="2"/>
      <c r="AK86" s="2"/>
      <c r="AM86" s="27">
        <v>1</v>
      </c>
    </row>
    <row r="87" spans="1:39" ht="15.75" customHeight="1" x14ac:dyDescent="0.25">
      <c r="A87" s="4" t="s">
        <v>179</v>
      </c>
      <c r="B87" s="3">
        <v>57</v>
      </c>
      <c r="C87" s="2" t="s">
        <v>2085</v>
      </c>
      <c r="D87" s="2" t="s">
        <v>5739</v>
      </c>
      <c r="E87" s="2" t="s">
        <v>5740</v>
      </c>
      <c r="F87" s="2" t="s">
        <v>5741</v>
      </c>
      <c r="G87" s="2" t="s">
        <v>5742</v>
      </c>
      <c r="H87" s="2" t="s">
        <v>5743</v>
      </c>
      <c r="I87" s="2" t="s">
        <v>5744</v>
      </c>
      <c r="J87" s="2" t="s">
        <v>5745</v>
      </c>
      <c r="K87" s="2" t="s">
        <v>5746</v>
      </c>
      <c r="L87" s="2" t="s">
        <v>5747</v>
      </c>
      <c r="M87" s="2" t="s">
        <v>5748</v>
      </c>
      <c r="N87" s="2" t="s">
        <v>5749</v>
      </c>
      <c r="O87" s="2"/>
      <c r="P87" s="2"/>
      <c r="Q87" s="2"/>
      <c r="R87" s="2"/>
      <c r="S87" s="2"/>
      <c r="T87" s="2"/>
      <c r="U87" s="2"/>
      <c r="V87" s="2"/>
      <c r="W87" s="2"/>
      <c r="X87" s="2"/>
      <c r="Y87" s="2"/>
      <c r="Z87" s="2"/>
      <c r="AA87" s="2"/>
      <c r="AB87" s="2"/>
      <c r="AC87" s="2"/>
      <c r="AD87" s="2"/>
      <c r="AE87" s="2"/>
      <c r="AF87" s="2"/>
      <c r="AG87" s="2"/>
      <c r="AH87" s="2"/>
      <c r="AI87" s="2"/>
      <c r="AJ87" s="2"/>
      <c r="AK87" s="2"/>
      <c r="AM87" s="27">
        <v>1</v>
      </c>
    </row>
    <row r="88" spans="1:39" ht="15.75" customHeight="1" x14ac:dyDescent="0.25">
      <c r="A88" s="4" t="s">
        <v>180</v>
      </c>
      <c r="B88" s="3">
        <v>58</v>
      </c>
      <c r="C88" s="2" t="s">
        <v>2085</v>
      </c>
      <c r="D88" s="2" t="s">
        <v>5750</v>
      </c>
      <c r="E88" s="2" t="s">
        <v>5751</v>
      </c>
      <c r="F88" s="2" t="s">
        <v>5752</v>
      </c>
      <c r="G88" s="2" t="s">
        <v>5753</v>
      </c>
      <c r="H88" s="2" t="s">
        <v>5754</v>
      </c>
      <c r="I88" s="2" t="s">
        <v>5755</v>
      </c>
      <c r="J88" s="2" t="s">
        <v>5756</v>
      </c>
      <c r="K88" s="2" t="s">
        <v>5757</v>
      </c>
      <c r="L88" s="2" t="s">
        <v>5758</v>
      </c>
      <c r="M88" s="2" t="s">
        <v>5759</v>
      </c>
      <c r="N88" s="2" t="s">
        <v>5760</v>
      </c>
      <c r="O88" s="2"/>
      <c r="P88" s="2"/>
      <c r="Q88" s="2"/>
      <c r="R88" s="2"/>
      <c r="S88" s="2"/>
      <c r="T88" s="2"/>
      <c r="U88" s="2"/>
      <c r="V88" s="2"/>
      <c r="W88" s="2"/>
      <c r="X88" s="2"/>
      <c r="Y88" s="2"/>
      <c r="Z88" s="2"/>
      <c r="AA88" s="2"/>
      <c r="AB88" s="2"/>
      <c r="AC88" s="2"/>
      <c r="AD88" s="2"/>
      <c r="AE88" s="2"/>
      <c r="AF88" s="2"/>
      <c r="AG88" s="2"/>
      <c r="AH88" s="2"/>
      <c r="AI88" s="2"/>
      <c r="AJ88" s="2"/>
      <c r="AK88" s="2"/>
      <c r="AM88" s="27">
        <v>1</v>
      </c>
    </row>
    <row r="89" spans="1:39" ht="15.75" customHeight="1" x14ac:dyDescent="0.25">
      <c r="A89" s="4" t="s">
        <v>181</v>
      </c>
      <c r="B89" s="3">
        <v>59</v>
      </c>
      <c r="C89" s="2" t="s">
        <v>2085</v>
      </c>
      <c r="D89" s="2" t="s">
        <v>5761</v>
      </c>
      <c r="E89" s="2" t="s">
        <v>5762</v>
      </c>
      <c r="F89" s="2" t="s">
        <v>5763</v>
      </c>
      <c r="G89" s="2" t="s">
        <v>5764</v>
      </c>
      <c r="H89" s="2" t="s">
        <v>5765</v>
      </c>
      <c r="I89" s="2" t="s">
        <v>5766</v>
      </c>
      <c r="J89" s="2" t="s">
        <v>5767</v>
      </c>
      <c r="K89" s="2" t="s">
        <v>5768</v>
      </c>
      <c r="L89" s="2" t="s">
        <v>5769</v>
      </c>
      <c r="M89" s="2" t="s">
        <v>5770</v>
      </c>
      <c r="N89" s="2" t="s">
        <v>5771</v>
      </c>
      <c r="O89" s="2"/>
      <c r="P89" s="2"/>
      <c r="Q89" s="2"/>
      <c r="R89" s="2"/>
      <c r="S89" s="2"/>
      <c r="T89" s="2"/>
      <c r="U89" s="2"/>
      <c r="V89" s="2"/>
      <c r="W89" s="2"/>
      <c r="X89" s="2"/>
      <c r="Y89" s="2"/>
      <c r="Z89" s="2"/>
      <c r="AA89" s="2"/>
      <c r="AB89" s="2"/>
      <c r="AC89" s="2"/>
      <c r="AD89" s="2"/>
      <c r="AE89" s="2"/>
      <c r="AF89" s="2"/>
      <c r="AG89" s="2"/>
      <c r="AH89" s="2"/>
      <c r="AI89" s="2"/>
      <c r="AJ89" s="2"/>
      <c r="AK89" s="2"/>
      <c r="AM89" s="27">
        <v>1</v>
      </c>
    </row>
    <row r="90" spans="1:39" ht="15.75" customHeight="1" x14ac:dyDescent="0.25">
      <c r="A90" s="4" t="s">
        <v>182</v>
      </c>
      <c r="B90" s="3">
        <v>60</v>
      </c>
      <c r="C90" s="2" t="s">
        <v>2085</v>
      </c>
      <c r="D90" s="2" t="s">
        <v>5772</v>
      </c>
      <c r="E90" s="2" t="s">
        <v>5773</v>
      </c>
      <c r="F90" s="2" t="s">
        <v>5774</v>
      </c>
      <c r="G90" s="2" t="s">
        <v>5775</v>
      </c>
      <c r="H90" s="2" t="s">
        <v>5776</v>
      </c>
      <c r="I90" s="2" t="s">
        <v>5777</v>
      </c>
      <c r="J90" s="2" t="s">
        <v>5778</v>
      </c>
      <c r="K90" s="2" t="s">
        <v>5779</v>
      </c>
      <c r="L90" s="2" t="s">
        <v>5780</v>
      </c>
      <c r="M90" s="2" t="s">
        <v>5781</v>
      </c>
      <c r="N90" s="2" t="s">
        <v>5782</v>
      </c>
      <c r="O90" s="2"/>
      <c r="P90" s="2"/>
      <c r="Q90" s="2"/>
      <c r="R90" s="2"/>
      <c r="S90" s="2"/>
      <c r="T90" s="2"/>
      <c r="U90" s="2"/>
      <c r="V90" s="2"/>
      <c r="W90" s="2"/>
      <c r="X90" s="2"/>
      <c r="Y90" s="2"/>
      <c r="Z90" s="2"/>
      <c r="AA90" s="2"/>
      <c r="AB90" s="2"/>
      <c r="AC90" s="2"/>
      <c r="AD90" s="2"/>
      <c r="AE90" s="2"/>
      <c r="AF90" s="2"/>
      <c r="AG90" s="2"/>
      <c r="AH90" s="2"/>
      <c r="AI90" s="2"/>
      <c r="AJ90" s="2"/>
      <c r="AK90" s="2"/>
      <c r="AM90" s="27">
        <v>1</v>
      </c>
    </row>
    <row r="91" spans="1:39" ht="15.75" customHeight="1" x14ac:dyDescent="0.25">
      <c r="A91" s="4" t="s">
        <v>183</v>
      </c>
      <c r="B91" s="3">
        <v>61</v>
      </c>
      <c r="C91" s="2" t="s">
        <v>2086</v>
      </c>
      <c r="D91" s="2" t="s">
        <v>5783</v>
      </c>
      <c r="E91" s="2" t="s">
        <v>5784</v>
      </c>
      <c r="F91" s="2" t="s">
        <v>5785</v>
      </c>
      <c r="G91" s="2" t="s">
        <v>5786</v>
      </c>
      <c r="H91" s="2" t="s">
        <v>5787</v>
      </c>
      <c r="I91" s="2" t="s">
        <v>5788</v>
      </c>
      <c r="J91" s="2" t="s">
        <v>5789</v>
      </c>
      <c r="K91" s="2" t="s">
        <v>5790</v>
      </c>
      <c r="L91" s="2" t="s">
        <v>5791</v>
      </c>
      <c r="M91" s="2" t="s">
        <v>5792</v>
      </c>
      <c r="N91" s="2" t="s">
        <v>5793</v>
      </c>
      <c r="O91" s="2"/>
      <c r="P91" s="2"/>
      <c r="Q91" s="2"/>
      <c r="R91" s="2"/>
      <c r="S91" s="2"/>
      <c r="T91" s="2"/>
      <c r="U91" s="2"/>
      <c r="V91" s="2"/>
      <c r="W91" s="2"/>
      <c r="X91" s="2"/>
      <c r="Y91" s="2"/>
      <c r="Z91" s="2"/>
      <c r="AA91" s="2"/>
      <c r="AB91" s="2"/>
      <c r="AC91" s="2"/>
      <c r="AD91" s="2"/>
      <c r="AE91" s="2"/>
      <c r="AF91" s="2"/>
      <c r="AG91" s="2"/>
      <c r="AH91" s="2"/>
      <c r="AI91" s="2"/>
      <c r="AJ91" s="2"/>
      <c r="AK91" s="2"/>
      <c r="AM91" s="27">
        <v>1</v>
      </c>
    </row>
    <row r="92" spans="1:39" ht="15.75" customHeight="1" x14ac:dyDescent="0.25">
      <c r="A92" s="4" t="s">
        <v>186</v>
      </c>
      <c r="B92" s="3">
        <v>62</v>
      </c>
      <c r="C92" s="2" t="s">
        <v>2086</v>
      </c>
      <c r="D92" s="2" t="s">
        <v>5794</v>
      </c>
      <c r="E92" s="2" t="s">
        <v>5795</v>
      </c>
      <c r="F92" s="2" t="s">
        <v>5796</v>
      </c>
      <c r="G92" s="2" t="s">
        <v>5797</v>
      </c>
      <c r="H92" s="2" t="s">
        <v>5798</v>
      </c>
      <c r="I92" s="2" t="s">
        <v>5799</v>
      </c>
      <c r="J92" s="2" t="s">
        <v>5800</v>
      </c>
      <c r="K92" s="2" t="s">
        <v>5801</v>
      </c>
      <c r="L92" s="2" t="s">
        <v>5802</v>
      </c>
      <c r="M92" s="2" t="s">
        <v>5803</v>
      </c>
      <c r="N92" s="2" t="s">
        <v>5804</v>
      </c>
      <c r="O92" s="2"/>
      <c r="P92" s="2"/>
      <c r="Q92" s="2"/>
      <c r="R92" s="2"/>
      <c r="S92" s="2"/>
      <c r="T92" s="2"/>
      <c r="U92" s="2"/>
      <c r="V92" s="2"/>
      <c r="W92" s="2"/>
      <c r="X92" s="2"/>
      <c r="Y92" s="2"/>
      <c r="Z92" s="2"/>
      <c r="AA92" s="2"/>
      <c r="AB92" s="2"/>
      <c r="AC92" s="2"/>
      <c r="AD92" s="2"/>
      <c r="AE92" s="2"/>
      <c r="AF92" s="2"/>
      <c r="AG92" s="2"/>
      <c r="AH92" s="2"/>
      <c r="AI92" s="2"/>
      <c r="AJ92" s="2"/>
      <c r="AK92" s="2"/>
      <c r="AM92" s="27">
        <v>1</v>
      </c>
    </row>
    <row r="93" spans="1:39" ht="15.75" customHeight="1" x14ac:dyDescent="0.25">
      <c r="A93" s="4" t="s">
        <v>187</v>
      </c>
      <c r="B93" s="3">
        <v>63</v>
      </c>
      <c r="C93" s="2" t="s">
        <v>2086</v>
      </c>
      <c r="D93" s="2" t="s">
        <v>5805</v>
      </c>
      <c r="E93" s="2" t="s">
        <v>5806</v>
      </c>
      <c r="F93" s="2" t="s">
        <v>5807</v>
      </c>
      <c r="G93" s="2" t="s">
        <v>5808</v>
      </c>
      <c r="H93" s="2" t="s">
        <v>5809</v>
      </c>
      <c r="I93" s="2" t="s">
        <v>5810</v>
      </c>
      <c r="J93" s="2" t="s">
        <v>5811</v>
      </c>
      <c r="K93" s="2" t="s">
        <v>5812</v>
      </c>
      <c r="L93" s="2" t="s">
        <v>5813</v>
      </c>
      <c r="M93" s="2" t="s">
        <v>5814</v>
      </c>
      <c r="N93" s="2" t="s">
        <v>5815</v>
      </c>
      <c r="O93" s="2"/>
      <c r="P93" s="2"/>
      <c r="Q93" s="2"/>
      <c r="R93" s="2"/>
      <c r="S93" s="2"/>
      <c r="T93" s="2"/>
      <c r="U93" s="2"/>
      <c r="V93" s="2"/>
      <c r="W93" s="2"/>
      <c r="X93" s="2"/>
      <c r="Y93" s="2"/>
      <c r="Z93" s="2"/>
      <c r="AA93" s="2"/>
      <c r="AB93" s="2"/>
      <c r="AC93" s="2"/>
      <c r="AD93" s="2"/>
      <c r="AE93" s="2"/>
      <c r="AF93" s="2"/>
      <c r="AG93" s="2"/>
      <c r="AH93" s="2"/>
      <c r="AI93" s="2"/>
      <c r="AJ93" s="2"/>
      <c r="AK93" s="2"/>
      <c r="AM93" s="27">
        <v>1</v>
      </c>
    </row>
    <row r="94" spans="1:39" ht="15.75" customHeight="1" x14ac:dyDescent="0.25">
      <c r="A94" s="4" t="s">
        <v>188</v>
      </c>
      <c r="B94" s="3">
        <v>64</v>
      </c>
      <c r="C94" s="2" t="s">
        <v>2086</v>
      </c>
      <c r="D94" s="2" t="s">
        <v>5816</v>
      </c>
      <c r="E94" s="2" t="s">
        <v>5817</v>
      </c>
      <c r="F94" s="2" t="s">
        <v>5818</v>
      </c>
      <c r="G94" s="2" t="s">
        <v>5819</v>
      </c>
      <c r="H94" s="2" t="s">
        <v>5820</v>
      </c>
      <c r="I94" s="2" t="s">
        <v>5821</v>
      </c>
      <c r="J94" s="2" t="s">
        <v>5822</v>
      </c>
      <c r="K94" s="2" t="s">
        <v>5823</v>
      </c>
      <c r="L94" s="2" t="s">
        <v>5824</v>
      </c>
      <c r="M94" s="2" t="s">
        <v>5825</v>
      </c>
      <c r="N94" s="2" t="s">
        <v>5826</v>
      </c>
      <c r="O94" s="2"/>
      <c r="P94" s="2"/>
      <c r="Q94" s="2"/>
      <c r="R94" s="2"/>
      <c r="S94" s="2"/>
      <c r="T94" s="2"/>
      <c r="U94" s="2"/>
      <c r="V94" s="2"/>
      <c r="W94" s="2"/>
      <c r="X94" s="2"/>
      <c r="Y94" s="2"/>
      <c r="Z94" s="2"/>
      <c r="AA94" s="2"/>
      <c r="AB94" s="2"/>
      <c r="AC94" s="2"/>
      <c r="AD94" s="2"/>
      <c r="AE94" s="2"/>
      <c r="AF94" s="2"/>
      <c r="AG94" s="2"/>
      <c r="AH94" s="2"/>
      <c r="AI94" s="2"/>
      <c r="AJ94" s="2"/>
      <c r="AK94" s="2"/>
      <c r="AM94" s="27">
        <v>1</v>
      </c>
    </row>
    <row r="95" spans="1:39" ht="15.75" customHeight="1" x14ac:dyDescent="0.25">
      <c r="A95" s="4" t="s">
        <v>189</v>
      </c>
      <c r="B95" s="3">
        <v>65</v>
      </c>
      <c r="C95" s="2" t="s">
        <v>2086</v>
      </c>
      <c r="D95" s="2" t="s">
        <v>5827</v>
      </c>
      <c r="E95" s="2" t="s">
        <v>5828</v>
      </c>
      <c r="F95" s="2" t="s">
        <v>5829</v>
      </c>
      <c r="G95" s="2" t="s">
        <v>5830</v>
      </c>
      <c r="H95" s="2" t="s">
        <v>5831</v>
      </c>
      <c r="I95" s="2" t="s">
        <v>5832</v>
      </c>
      <c r="J95" s="2" t="s">
        <v>5833</v>
      </c>
      <c r="K95" s="2" t="s">
        <v>5834</v>
      </c>
      <c r="L95" s="2" t="s">
        <v>5835</v>
      </c>
      <c r="M95" s="2" t="s">
        <v>5836</v>
      </c>
      <c r="N95" s="2" t="s">
        <v>5837</v>
      </c>
      <c r="O95" s="2"/>
      <c r="P95" s="2"/>
      <c r="Q95" s="2"/>
      <c r="R95" s="2"/>
      <c r="S95" s="2"/>
      <c r="T95" s="2"/>
      <c r="U95" s="2"/>
      <c r="V95" s="2"/>
      <c r="W95" s="2"/>
      <c r="X95" s="2"/>
      <c r="Y95" s="2"/>
      <c r="Z95" s="2"/>
      <c r="AA95" s="2"/>
      <c r="AB95" s="2"/>
      <c r="AC95" s="2"/>
      <c r="AD95" s="2"/>
      <c r="AE95" s="2"/>
      <c r="AF95" s="2"/>
      <c r="AG95" s="2"/>
      <c r="AH95" s="2"/>
      <c r="AI95" s="2"/>
      <c r="AJ95" s="2"/>
      <c r="AK95" s="2"/>
      <c r="AM95" s="27">
        <v>1</v>
      </c>
    </row>
    <row r="96" spans="1:39" ht="15.75" customHeight="1" x14ac:dyDescent="0.25">
      <c r="A96" s="4" t="s">
        <v>190</v>
      </c>
      <c r="B96" s="3">
        <v>66</v>
      </c>
      <c r="C96" s="2" t="s">
        <v>2087</v>
      </c>
      <c r="D96" s="2" t="s">
        <v>5838</v>
      </c>
      <c r="E96" s="2" t="s">
        <v>5839</v>
      </c>
      <c r="F96" s="2" t="s">
        <v>5840</v>
      </c>
      <c r="G96" s="2" t="s">
        <v>5841</v>
      </c>
      <c r="H96" s="2" t="s">
        <v>5842</v>
      </c>
      <c r="I96" s="2" t="s">
        <v>5843</v>
      </c>
      <c r="J96" s="2" t="s">
        <v>5844</v>
      </c>
      <c r="K96" s="2" t="s">
        <v>5845</v>
      </c>
      <c r="L96" s="2" t="s">
        <v>5846</v>
      </c>
      <c r="M96" s="2" t="s">
        <v>5847</v>
      </c>
      <c r="N96" s="2" t="s">
        <v>5848</v>
      </c>
      <c r="O96" s="2"/>
      <c r="P96" s="2"/>
      <c r="Q96" s="2"/>
      <c r="R96" s="2"/>
      <c r="S96" s="2"/>
      <c r="T96" s="2"/>
      <c r="U96" s="2"/>
      <c r="V96" s="2"/>
      <c r="W96" s="2"/>
      <c r="X96" s="2"/>
      <c r="Y96" s="2"/>
      <c r="Z96" s="2"/>
      <c r="AA96" s="2"/>
      <c r="AB96" s="2"/>
      <c r="AC96" s="2"/>
      <c r="AD96" s="2"/>
      <c r="AE96" s="2"/>
      <c r="AF96" s="2"/>
      <c r="AG96" s="2"/>
      <c r="AH96" s="2"/>
      <c r="AI96" s="2"/>
      <c r="AJ96" s="2"/>
      <c r="AK96" s="2"/>
      <c r="AM96" s="27">
        <v>1</v>
      </c>
    </row>
    <row r="97" spans="1:69" ht="15.75" customHeight="1" x14ac:dyDescent="0.25">
      <c r="A97" s="4" t="s">
        <v>192</v>
      </c>
      <c r="B97" s="3">
        <v>67</v>
      </c>
      <c r="C97" s="2" t="s">
        <v>2087</v>
      </c>
      <c r="D97" s="2" t="s">
        <v>5849</v>
      </c>
      <c r="E97" s="2" t="s">
        <v>5850</v>
      </c>
      <c r="F97" s="2" t="s">
        <v>5851</v>
      </c>
      <c r="G97" s="2" t="s">
        <v>5852</v>
      </c>
      <c r="H97" s="2" t="s">
        <v>5853</v>
      </c>
      <c r="I97" s="2" t="s">
        <v>5854</v>
      </c>
      <c r="J97" s="2" t="s">
        <v>5855</v>
      </c>
      <c r="K97" s="2" t="s">
        <v>5856</v>
      </c>
      <c r="L97" s="2" t="s">
        <v>5857</v>
      </c>
      <c r="M97" s="2" t="s">
        <v>5858</v>
      </c>
      <c r="N97" s="2" t="s">
        <v>5859</v>
      </c>
      <c r="O97" s="2"/>
      <c r="P97" s="2"/>
      <c r="Q97" s="2"/>
      <c r="R97" s="2"/>
      <c r="S97" s="2"/>
      <c r="T97" s="2"/>
      <c r="U97" s="2"/>
      <c r="V97" s="2"/>
      <c r="W97" s="2"/>
      <c r="X97" s="2"/>
      <c r="Y97" s="2"/>
      <c r="Z97" s="2"/>
      <c r="AA97" s="2"/>
      <c r="AB97" s="2"/>
      <c r="AC97" s="2"/>
      <c r="AD97" s="2"/>
      <c r="AE97" s="2"/>
      <c r="AF97" s="2"/>
      <c r="AG97" s="2"/>
      <c r="AH97" s="2"/>
      <c r="AI97" s="2"/>
      <c r="AJ97" s="2"/>
      <c r="AK97" s="2"/>
      <c r="AM97" s="27">
        <v>1</v>
      </c>
    </row>
    <row r="98" spans="1:69" ht="15.75" customHeight="1" x14ac:dyDescent="0.25">
      <c r="A98" s="4" t="s">
        <v>193</v>
      </c>
      <c r="B98" s="3">
        <v>68</v>
      </c>
      <c r="C98" s="2" t="s">
        <v>2087</v>
      </c>
      <c r="D98" s="2" t="s">
        <v>5860</v>
      </c>
      <c r="E98" s="2" t="s">
        <v>5861</v>
      </c>
      <c r="F98" s="2" t="s">
        <v>5862</v>
      </c>
      <c r="G98" s="2" t="s">
        <v>5863</v>
      </c>
      <c r="H98" s="2" t="s">
        <v>5864</v>
      </c>
      <c r="I98" s="2" t="s">
        <v>5865</v>
      </c>
      <c r="J98" s="2" t="s">
        <v>5866</v>
      </c>
      <c r="K98" s="2" t="s">
        <v>5867</v>
      </c>
      <c r="L98" s="2" t="s">
        <v>5868</v>
      </c>
      <c r="M98" s="2" t="s">
        <v>5869</v>
      </c>
      <c r="N98" s="2" t="s">
        <v>5870</v>
      </c>
      <c r="O98" s="2"/>
      <c r="P98" s="2"/>
      <c r="Q98" s="2"/>
      <c r="R98" s="2"/>
      <c r="S98" s="2"/>
      <c r="T98" s="2"/>
      <c r="U98" s="2"/>
      <c r="V98" s="2"/>
      <c r="W98" s="2"/>
      <c r="X98" s="2"/>
      <c r="Y98" s="2"/>
      <c r="Z98" s="2"/>
      <c r="AA98" s="2"/>
      <c r="AB98" s="2"/>
      <c r="AC98" s="2"/>
      <c r="AD98" s="2"/>
      <c r="AE98" s="2"/>
      <c r="AF98" s="2"/>
      <c r="AG98" s="2"/>
      <c r="AH98" s="2"/>
      <c r="AI98" s="2"/>
      <c r="AJ98" s="2"/>
      <c r="AK98" s="2"/>
      <c r="AM98" s="27">
        <v>1</v>
      </c>
    </row>
    <row r="99" spans="1:69" ht="15.75" customHeight="1" x14ac:dyDescent="0.25">
      <c r="A99" s="4" t="s">
        <v>194</v>
      </c>
      <c r="B99" s="3">
        <v>69</v>
      </c>
      <c r="C99" s="2" t="s">
        <v>2087</v>
      </c>
      <c r="D99" s="2" t="s">
        <v>5871</v>
      </c>
      <c r="E99" s="2" t="s">
        <v>5872</v>
      </c>
      <c r="F99" s="2" t="s">
        <v>5873</v>
      </c>
      <c r="G99" s="2" t="s">
        <v>5874</v>
      </c>
      <c r="H99" s="2" t="s">
        <v>5875</v>
      </c>
      <c r="I99" s="2" t="s">
        <v>5876</v>
      </c>
      <c r="J99" s="2" t="s">
        <v>5877</v>
      </c>
      <c r="K99" s="2" t="s">
        <v>5878</v>
      </c>
      <c r="L99" s="2" t="s">
        <v>5879</v>
      </c>
      <c r="M99" s="2" t="s">
        <v>5880</v>
      </c>
      <c r="N99" s="2" t="s">
        <v>5881</v>
      </c>
      <c r="O99" s="2"/>
      <c r="P99" s="2"/>
      <c r="Q99" s="2"/>
      <c r="R99" s="2"/>
      <c r="S99" s="2"/>
      <c r="T99" s="2"/>
      <c r="U99" s="2"/>
      <c r="V99" s="2"/>
      <c r="W99" s="2"/>
      <c r="X99" s="2"/>
      <c r="Y99" s="2"/>
      <c r="Z99" s="2"/>
      <c r="AA99" s="2"/>
      <c r="AB99" s="2"/>
      <c r="AC99" s="2"/>
      <c r="AD99" s="2"/>
      <c r="AE99" s="2"/>
      <c r="AF99" s="2"/>
      <c r="AG99" s="2"/>
      <c r="AH99" s="2"/>
      <c r="AI99" s="2"/>
      <c r="AJ99" s="2"/>
      <c r="AK99" s="2"/>
      <c r="AM99" s="27">
        <v>1</v>
      </c>
    </row>
    <row r="100" spans="1:69" ht="15.75" customHeight="1" x14ac:dyDescent="0.25">
      <c r="A100" s="4" t="s">
        <v>195</v>
      </c>
      <c r="B100" s="3">
        <v>70</v>
      </c>
      <c r="C100" s="2" t="s">
        <v>2087</v>
      </c>
      <c r="D100" s="2" t="s">
        <v>5882</v>
      </c>
      <c r="E100" s="2" t="s">
        <v>5883</v>
      </c>
      <c r="F100" s="2" t="s">
        <v>5884</v>
      </c>
      <c r="G100" s="2" t="s">
        <v>5885</v>
      </c>
      <c r="H100" s="2" t="s">
        <v>5886</v>
      </c>
      <c r="I100" s="2" t="s">
        <v>5887</v>
      </c>
      <c r="J100" s="2" t="s">
        <v>5888</v>
      </c>
      <c r="K100" s="2" t="s">
        <v>5889</v>
      </c>
      <c r="L100" s="2" t="s">
        <v>5890</v>
      </c>
      <c r="M100" s="2" t="s">
        <v>5891</v>
      </c>
      <c r="N100" s="2" t="s">
        <v>5892</v>
      </c>
      <c r="O100" s="2"/>
      <c r="P100" s="2"/>
      <c r="Q100" s="2"/>
      <c r="R100" s="2"/>
      <c r="S100" s="2"/>
      <c r="T100" s="2"/>
      <c r="U100" s="2"/>
      <c r="V100" s="2"/>
      <c r="W100" s="2"/>
      <c r="X100" s="2"/>
      <c r="Y100" s="2"/>
      <c r="Z100" s="2"/>
      <c r="AA100" s="2"/>
      <c r="AB100" s="2"/>
      <c r="AC100" s="2"/>
      <c r="AD100" s="2"/>
      <c r="AE100" s="2"/>
      <c r="AF100" s="2"/>
      <c r="AG100" s="2"/>
      <c r="AH100" s="2"/>
      <c r="AI100" s="2"/>
      <c r="AJ100" s="2"/>
      <c r="AK100" s="2"/>
      <c r="AM100" s="27">
        <v>1</v>
      </c>
    </row>
    <row r="101" spans="1:69" ht="15.75" customHeight="1" x14ac:dyDescent="0.25">
      <c r="A101" s="4" t="s">
        <v>196</v>
      </c>
      <c r="B101" s="3">
        <v>71</v>
      </c>
      <c r="C101" s="2" t="s">
        <v>136</v>
      </c>
      <c r="D101" s="2" t="s">
        <v>5893</v>
      </c>
      <c r="E101" s="2" t="s">
        <v>5894</v>
      </c>
      <c r="F101" s="2" t="s">
        <v>5895</v>
      </c>
      <c r="G101" s="2" t="s">
        <v>5896</v>
      </c>
      <c r="H101" s="2" t="s">
        <v>5897</v>
      </c>
      <c r="I101" s="2" t="s">
        <v>5898</v>
      </c>
      <c r="J101" s="2" t="s">
        <v>5899</v>
      </c>
      <c r="K101" s="2" t="s">
        <v>5900</v>
      </c>
      <c r="L101" s="2" t="s">
        <v>5901</v>
      </c>
      <c r="M101" s="2" t="s">
        <v>5902</v>
      </c>
      <c r="N101" s="2" t="s">
        <v>5903</v>
      </c>
      <c r="O101" s="2"/>
      <c r="P101" s="2"/>
      <c r="Q101" s="2"/>
      <c r="R101" s="2"/>
      <c r="S101" s="2"/>
      <c r="T101" s="2"/>
      <c r="U101" s="2"/>
      <c r="V101" s="2"/>
      <c r="W101" s="2"/>
      <c r="X101" s="2"/>
      <c r="Y101" s="2"/>
      <c r="Z101" s="2"/>
      <c r="AA101" s="2"/>
      <c r="AB101" s="2"/>
      <c r="AC101" s="2"/>
      <c r="AD101" s="2"/>
      <c r="AE101" s="2"/>
      <c r="AF101" s="2"/>
      <c r="AG101" s="2"/>
      <c r="AH101" s="2"/>
      <c r="AI101" s="2"/>
      <c r="AJ101" s="2"/>
      <c r="AK101" s="2"/>
      <c r="AM101" s="27">
        <v>1</v>
      </c>
    </row>
    <row r="102" spans="1:69" ht="15.75" customHeight="1" x14ac:dyDescent="0.25">
      <c r="A102" s="4" t="s">
        <v>198</v>
      </c>
      <c r="B102" s="3">
        <v>72</v>
      </c>
      <c r="C102" s="2" t="s">
        <v>136</v>
      </c>
      <c r="D102" s="2" t="s">
        <v>5904</v>
      </c>
      <c r="E102" s="2" t="s">
        <v>5905</v>
      </c>
      <c r="F102" s="2" t="s">
        <v>5906</v>
      </c>
      <c r="G102" s="2" t="s">
        <v>5907</v>
      </c>
      <c r="H102" s="2" t="s">
        <v>5908</v>
      </c>
      <c r="I102" s="2" t="s">
        <v>5909</v>
      </c>
      <c r="J102" s="2" t="s">
        <v>5910</v>
      </c>
      <c r="K102" s="2" t="s">
        <v>5911</v>
      </c>
      <c r="L102" s="2" t="s">
        <v>5912</v>
      </c>
      <c r="M102" s="2" t="s">
        <v>5913</v>
      </c>
      <c r="N102" s="2" t="s">
        <v>5914</v>
      </c>
      <c r="O102" s="2"/>
      <c r="P102" s="2"/>
      <c r="Q102" s="2"/>
      <c r="R102" s="2"/>
      <c r="S102" s="2"/>
      <c r="T102" s="2"/>
      <c r="U102" s="2"/>
      <c r="V102" s="2"/>
      <c r="W102" s="2"/>
      <c r="X102" s="2"/>
      <c r="Y102" s="2"/>
      <c r="Z102" s="2"/>
      <c r="AA102" s="2"/>
      <c r="AB102" s="2"/>
      <c r="AC102" s="2"/>
      <c r="AD102" s="2"/>
      <c r="AE102" s="2"/>
      <c r="AF102" s="2"/>
      <c r="AG102" s="2"/>
      <c r="AH102" s="2"/>
      <c r="AI102" s="2"/>
      <c r="AJ102" s="2"/>
      <c r="AK102" s="2"/>
      <c r="AM102" s="27">
        <v>1</v>
      </c>
    </row>
    <row r="103" spans="1:69" ht="15.75" customHeight="1" x14ac:dyDescent="0.25">
      <c r="A103" s="4" t="s">
        <v>199</v>
      </c>
      <c r="B103" s="3">
        <v>73</v>
      </c>
      <c r="C103" s="2" t="s">
        <v>136</v>
      </c>
      <c r="D103" s="2" t="s">
        <v>5915</v>
      </c>
      <c r="E103" s="2" t="s">
        <v>5916</v>
      </c>
      <c r="F103" s="2" t="s">
        <v>5917</v>
      </c>
      <c r="G103" s="2" t="s">
        <v>5918</v>
      </c>
      <c r="H103" s="2" t="s">
        <v>5919</v>
      </c>
      <c r="I103" s="2" t="s">
        <v>5920</v>
      </c>
      <c r="J103" s="2" t="s">
        <v>5921</v>
      </c>
      <c r="K103" s="2" t="s">
        <v>5922</v>
      </c>
      <c r="L103" s="2" t="s">
        <v>5923</v>
      </c>
      <c r="M103" s="2" t="s">
        <v>5924</v>
      </c>
      <c r="N103" s="2" t="s">
        <v>5925</v>
      </c>
      <c r="O103" s="2"/>
      <c r="P103" s="2"/>
      <c r="Q103" s="2"/>
      <c r="R103" s="2"/>
      <c r="S103" s="2"/>
      <c r="T103" s="2"/>
      <c r="U103" s="2"/>
      <c r="V103" s="2"/>
      <c r="W103" s="2"/>
      <c r="X103" s="2"/>
      <c r="Y103" s="2"/>
      <c r="Z103" s="2"/>
      <c r="AA103" s="2"/>
      <c r="AB103" s="2"/>
      <c r="AC103" s="2"/>
      <c r="AD103" s="2"/>
      <c r="AE103" s="2"/>
      <c r="AF103" s="2"/>
      <c r="AG103" s="2"/>
      <c r="AH103" s="2"/>
      <c r="AI103" s="2"/>
      <c r="AJ103" s="2"/>
      <c r="AK103" s="2"/>
      <c r="AM103" s="27">
        <v>1</v>
      </c>
      <c r="BA103" s="190" t="s">
        <v>10639</v>
      </c>
    </row>
    <row r="104" spans="1:69" ht="15.75" customHeight="1" x14ac:dyDescent="0.25">
      <c r="A104" s="4" t="s">
        <v>200</v>
      </c>
      <c r="B104" s="3">
        <v>74</v>
      </c>
      <c r="C104" s="2" t="s">
        <v>136</v>
      </c>
      <c r="D104" s="2" t="s">
        <v>5926</v>
      </c>
      <c r="E104" s="2" t="s">
        <v>5927</v>
      </c>
      <c r="F104" s="2" t="s">
        <v>5928</v>
      </c>
      <c r="G104" s="2" t="s">
        <v>5929</v>
      </c>
      <c r="H104" s="2" t="s">
        <v>5930</v>
      </c>
      <c r="I104" s="2" t="s">
        <v>5931</v>
      </c>
      <c r="J104" s="2" t="s">
        <v>5932</v>
      </c>
      <c r="K104" s="2" t="s">
        <v>5933</v>
      </c>
      <c r="L104" s="2" t="s">
        <v>5934</v>
      </c>
      <c r="M104" s="2" t="s">
        <v>5935</v>
      </c>
      <c r="N104" s="2" t="s">
        <v>5936</v>
      </c>
      <c r="O104" s="2"/>
      <c r="P104" s="2"/>
      <c r="Q104" s="2"/>
      <c r="R104" s="2"/>
      <c r="S104" s="2"/>
      <c r="T104" s="2"/>
      <c r="U104" s="2"/>
      <c r="V104" s="2"/>
      <c r="W104" s="2"/>
      <c r="X104" s="2"/>
      <c r="Y104" s="2"/>
      <c r="Z104" s="2"/>
      <c r="AA104" s="2"/>
      <c r="AB104" s="2"/>
      <c r="AC104" s="2"/>
      <c r="AD104" s="2"/>
      <c r="AE104" s="2"/>
      <c r="AF104" s="2"/>
      <c r="AG104" s="2"/>
      <c r="AH104" s="2"/>
      <c r="AI104" s="2"/>
      <c r="AJ104" s="2"/>
      <c r="AK104" s="2"/>
      <c r="AM104" s="27">
        <v>1</v>
      </c>
    </row>
    <row r="105" spans="1:69" ht="15.75" customHeight="1" x14ac:dyDescent="0.25">
      <c r="A105" s="4" t="s">
        <v>201</v>
      </c>
      <c r="B105" s="3">
        <v>75</v>
      </c>
      <c r="C105" s="2" t="s">
        <v>136</v>
      </c>
      <c r="D105" s="2" t="s">
        <v>5937</v>
      </c>
      <c r="E105" s="2" t="s">
        <v>5938</v>
      </c>
      <c r="F105" s="2" t="s">
        <v>5939</v>
      </c>
      <c r="G105" s="2" t="s">
        <v>5940</v>
      </c>
      <c r="H105" s="2" t="s">
        <v>5941</v>
      </c>
      <c r="I105" s="2" t="s">
        <v>5942</v>
      </c>
      <c r="J105" s="2" t="s">
        <v>5943</v>
      </c>
      <c r="K105" s="2" t="s">
        <v>5944</v>
      </c>
      <c r="L105" s="2" t="s">
        <v>5945</v>
      </c>
      <c r="M105" s="2" t="s">
        <v>5946</v>
      </c>
      <c r="N105" s="2" t="s">
        <v>5947</v>
      </c>
      <c r="O105" s="2"/>
      <c r="P105" s="2"/>
      <c r="Q105" s="2"/>
      <c r="R105" s="2"/>
      <c r="S105" s="2"/>
      <c r="T105" s="2"/>
      <c r="U105" s="2"/>
      <c r="V105" s="2"/>
      <c r="W105" s="2"/>
      <c r="X105" s="2"/>
      <c r="Y105" s="2"/>
      <c r="Z105" s="2"/>
      <c r="AA105" s="2"/>
      <c r="AB105" s="2"/>
      <c r="AC105" s="2"/>
      <c r="AD105" s="2"/>
      <c r="AE105" s="2"/>
      <c r="AF105" s="2"/>
      <c r="AG105" s="2"/>
      <c r="AH105" s="2"/>
      <c r="AI105" s="2"/>
      <c r="AJ105" s="2"/>
      <c r="AK105" s="2"/>
      <c r="AM105" s="27">
        <v>1</v>
      </c>
      <c r="BA105" s="190" t="s">
        <v>93</v>
      </c>
      <c r="BB105" s="190" t="s">
        <v>233</v>
      </c>
      <c r="BC105" s="190" t="s">
        <v>10640</v>
      </c>
      <c r="BD105" s="190" t="s">
        <v>10641</v>
      </c>
      <c r="BE105" s="190" t="s">
        <v>236</v>
      </c>
      <c r="BF105" s="190" t="s">
        <v>10642</v>
      </c>
      <c r="BG105" s="190" t="s">
        <v>10643</v>
      </c>
      <c r="BH105" s="190" t="s">
        <v>10644</v>
      </c>
      <c r="BI105" s="190" t="s">
        <v>240</v>
      </c>
      <c r="BJ105" s="190" t="s">
        <v>241</v>
      </c>
      <c r="BK105" s="190" t="s">
        <v>242</v>
      </c>
      <c r="BL105" s="190" t="s">
        <v>243</v>
      </c>
      <c r="BM105" s="190" t="s">
        <v>244</v>
      </c>
      <c r="BN105" s="190" t="s">
        <v>245</v>
      </c>
      <c r="BO105" s="190" t="s">
        <v>246</v>
      </c>
      <c r="BP105" s="190" t="s">
        <v>247</v>
      </c>
      <c r="BQ105" s="190" t="s">
        <v>248</v>
      </c>
    </row>
    <row r="106" spans="1:69" ht="15.75" customHeight="1" x14ac:dyDescent="0.25">
      <c r="A106" s="4" t="s">
        <v>202</v>
      </c>
      <c r="B106" s="3">
        <v>76</v>
      </c>
      <c r="C106" s="2" t="s">
        <v>2088</v>
      </c>
      <c r="D106" s="2" t="s">
        <v>5948</v>
      </c>
      <c r="E106" s="2" t="s">
        <v>5949</v>
      </c>
      <c r="F106" s="2" t="s">
        <v>5950</v>
      </c>
      <c r="G106" s="2" t="s">
        <v>5951</v>
      </c>
      <c r="H106" s="2" t="s">
        <v>5952</v>
      </c>
      <c r="I106" s="2" t="s">
        <v>5953</v>
      </c>
      <c r="J106" s="2" t="s">
        <v>5954</v>
      </c>
      <c r="K106" s="2" t="s">
        <v>5955</v>
      </c>
      <c r="L106" s="2" t="s">
        <v>5956</v>
      </c>
      <c r="M106" s="2" t="s">
        <v>5957</v>
      </c>
      <c r="N106" s="2" t="s">
        <v>5958</v>
      </c>
      <c r="O106" s="2"/>
      <c r="P106" s="2"/>
      <c r="Q106" s="2"/>
      <c r="R106" s="2"/>
      <c r="S106" s="2"/>
      <c r="T106" s="2"/>
      <c r="U106" s="2"/>
      <c r="V106" s="2"/>
      <c r="W106" s="2"/>
      <c r="X106" s="2"/>
      <c r="Y106" s="2"/>
      <c r="Z106" s="2"/>
      <c r="AA106" s="2"/>
      <c r="AB106" s="2"/>
      <c r="AC106" s="2"/>
      <c r="AD106" s="2"/>
      <c r="AE106" s="2"/>
      <c r="AF106" s="2"/>
      <c r="AG106" s="2"/>
      <c r="AH106" s="2"/>
      <c r="AI106" s="2"/>
      <c r="AJ106" s="2"/>
      <c r="AK106" s="2"/>
      <c r="AM106" s="27">
        <v>1</v>
      </c>
      <c r="BA106" s="190" t="s">
        <v>106</v>
      </c>
      <c r="BB106" s="190" t="s">
        <v>263</v>
      </c>
      <c r="BC106" s="190" t="s">
        <v>10645</v>
      </c>
      <c r="BD106" s="190" t="s">
        <v>265</v>
      </c>
      <c r="BE106" s="190" t="s">
        <v>266</v>
      </c>
      <c r="BF106" s="190">
        <v>1</v>
      </c>
      <c r="BG106" s="190">
        <v>2</v>
      </c>
      <c r="BH106" s="190">
        <v>0</v>
      </c>
      <c r="BI106" s="190" t="s">
        <v>10646</v>
      </c>
      <c r="BK106" s="190" t="s">
        <v>10647</v>
      </c>
      <c r="BM106" s="190" t="s">
        <v>2011</v>
      </c>
      <c r="BN106" s="190" t="s">
        <v>2094</v>
      </c>
      <c r="BO106" s="190" t="s">
        <v>2096</v>
      </c>
      <c r="BP106" s="190" t="s">
        <v>2012</v>
      </c>
      <c r="BQ106" s="190" t="s">
        <v>2014</v>
      </c>
    </row>
    <row r="107" spans="1:69" ht="15.75" customHeight="1" x14ac:dyDescent="0.25">
      <c r="A107" s="4" t="s">
        <v>205</v>
      </c>
      <c r="B107" s="3">
        <v>77</v>
      </c>
      <c r="C107" s="2" t="s">
        <v>2088</v>
      </c>
      <c r="D107" s="2" t="s">
        <v>5959</v>
      </c>
      <c r="E107" s="2" t="s">
        <v>5960</v>
      </c>
      <c r="F107" s="2" t="s">
        <v>5961</v>
      </c>
      <c r="G107" s="2" t="s">
        <v>5962</v>
      </c>
      <c r="H107" s="2" t="s">
        <v>5963</v>
      </c>
      <c r="I107" s="2" t="s">
        <v>5964</v>
      </c>
      <c r="J107" s="2" t="s">
        <v>5965</v>
      </c>
      <c r="K107" s="2" t="s">
        <v>5966</v>
      </c>
      <c r="L107" s="2" t="s">
        <v>5967</v>
      </c>
      <c r="M107" s="2" t="s">
        <v>5968</v>
      </c>
      <c r="N107" s="2" t="s">
        <v>5969</v>
      </c>
      <c r="O107" s="2"/>
      <c r="P107" s="2"/>
      <c r="Q107" s="2"/>
      <c r="R107" s="2"/>
      <c r="S107" s="2"/>
      <c r="T107" s="2"/>
      <c r="U107" s="2"/>
      <c r="V107" s="2"/>
      <c r="W107" s="2"/>
      <c r="X107" s="2"/>
      <c r="Y107" s="2"/>
      <c r="Z107" s="2"/>
      <c r="AA107" s="2"/>
      <c r="AB107" s="2"/>
      <c r="AC107" s="2"/>
      <c r="AD107" s="2"/>
      <c r="AE107" s="2"/>
      <c r="AF107" s="2"/>
      <c r="AG107" s="2"/>
      <c r="AH107" s="2"/>
      <c r="AI107" s="2"/>
      <c r="AJ107" s="2"/>
      <c r="AK107" s="2"/>
      <c r="AM107" s="27">
        <v>1</v>
      </c>
      <c r="BA107" s="190" t="s">
        <v>106</v>
      </c>
      <c r="BB107" s="190" t="s">
        <v>272</v>
      </c>
      <c r="BC107" s="190" t="s">
        <v>10648</v>
      </c>
      <c r="BD107" s="190" t="s">
        <v>265</v>
      </c>
      <c r="BE107" s="190" t="s">
        <v>266</v>
      </c>
      <c r="BF107" s="190">
        <v>1</v>
      </c>
      <c r="BG107" s="190">
        <v>2</v>
      </c>
      <c r="BH107" s="190">
        <v>0</v>
      </c>
      <c r="BI107" s="190" t="s">
        <v>10648</v>
      </c>
      <c r="BK107" s="190" t="s">
        <v>10649</v>
      </c>
      <c r="BM107" s="190" t="s">
        <v>1145</v>
      </c>
      <c r="BN107" s="190" t="s">
        <v>1146</v>
      </c>
      <c r="BO107" s="190" t="s">
        <v>2002</v>
      </c>
      <c r="BP107" s="190" t="s">
        <v>2885</v>
      </c>
      <c r="BQ107" s="190" t="s">
        <v>640</v>
      </c>
    </row>
    <row r="108" spans="1:69" ht="15.75" customHeight="1" x14ac:dyDescent="0.25">
      <c r="A108" s="4" t="s">
        <v>206</v>
      </c>
      <c r="B108" s="3">
        <v>78</v>
      </c>
      <c r="C108" s="2" t="s">
        <v>2088</v>
      </c>
      <c r="D108" s="2" t="s">
        <v>5970</v>
      </c>
      <c r="E108" s="2" t="s">
        <v>5971</v>
      </c>
      <c r="F108" s="2" t="s">
        <v>5972</v>
      </c>
      <c r="G108" s="2" t="s">
        <v>5973</v>
      </c>
      <c r="H108" s="2" t="s">
        <v>5974</v>
      </c>
      <c r="I108" s="2" t="s">
        <v>5975</v>
      </c>
      <c r="J108" s="2" t="s">
        <v>5976</v>
      </c>
      <c r="K108" s="2" t="s">
        <v>5977</v>
      </c>
      <c r="L108" s="2" t="s">
        <v>5978</v>
      </c>
      <c r="M108" s="2" t="s">
        <v>5979</v>
      </c>
      <c r="N108" s="2" t="s">
        <v>5980</v>
      </c>
      <c r="O108" s="2"/>
      <c r="P108" s="2"/>
      <c r="Q108" s="2"/>
      <c r="R108" s="2"/>
      <c r="S108" s="2"/>
      <c r="T108" s="2"/>
      <c r="U108" s="2"/>
      <c r="V108" s="2"/>
      <c r="W108" s="2"/>
      <c r="X108" s="2"/>
      <c r="Y108" s="2"/>
      <c r="Z108" s="2"/>
      <c r="AA108" s="2"/>
      <c r="AB108" s="2"/>
      <c r="AC108" s="2"/>
      <c r="AD108" s="2"/>
      <c r="AE108" s="2"/>
      <c r="AF108" s="2"/>
      <c r="AG108" s="2"/>
      <c r="AH108" s="2"/>
      <c r="AI108" s="2"/>
      <c r="AJ108" s="2"/>
      <c r="AK108" s="2"/>
      <c r="AM108" s="27">
        <v>1</v>
      </c>
      <c r="BA108" s="190" t="s">
        <v>106</v>
      </c>
      <c r="BB108" s="190" t="s">
        <v>279</v>
      </c>
      <c r="BC108" s="190" t="s">
        <v>10650</v>
      </c>
      <c r="BD108" s="190" t="s">
        <v>265</v>
      </c>
      <c r="BE108" s="190" t="s">
        <v>266</v>
      </c>
      <c r="BF108" s="190">
        <v>2</v>
      </c>
      <c r="BG108" s="190">
        <v>2</v>
      </c>
      <c r="BH108" s="190">
        <v>0</v>
      </c>
      <c r="BI108" s="190" t="s">
        <v>10650</v>
      </c>
      <c r="BK108" s="190" t="s">
        <v>10651</v>
      </c>
      <c r="BM108" s="190" t="s">
        <v>1628</v>
      </c>
      <c r="BN108" s="190" t="s">
        <v>10652</v>
      </c>
      <c r="BO108" s="190" t="s">
        <v>10653</v>
      </c>
    </row>
    <row r="109" spans="1:69" ht="15.75" customHeight="1" x14ac:dyDescent="0.25">
      <c r="A109" s="4" t="s">
        <v>207</v>
      </c>
      <c r="B109" s="3">
        <v>79</v>
      </c>
      <c r="C109" s="2" t="s">
        <v>2088</v>
      </c>
      <c r="D109" s="2" t="s">
        <v>5981</v>
      </c>
      <c r="E109" s="2" t="s">
        <v>5982</v>
      </c>
      <c r="F109" s="2" t="s">
        <v>5983</v>
      </c>
      <c r="G109" s="2" t="s">
        <v>5984</v>
      </c>
      <c r="H109" s="2" t="s">
        <v>5985</v>
      </c>
      <c r="I109" s="2" t="s">
        <v>5986</v>
      </c>
      <c r="J109" s="2" t="s">
        <v>5987</v>
      </c>
      <c r="K109" s="2" t="s">
        <v>5988</v>
      </c>
      <c r="L109" s="2" t="s">
        <v>5989</v>
      </c>
      <c r="M109" s="2" t="s">
        <v>5990</v>
      </c>
      <c r="N109" s="2" t="s">
        <v>5991</v>
      </c>
      <c r="O109" s="2"/>
      <c r="P109" s="2"/>
      <c r="Q109" s="2"/>
      <c r="R109" s="2"/>
      <c r="S109" s="2"/>
      <c r="T109" s="2"/>
      <c r="U109" s="2"/>
      <c r="V109" s="2"/>
      <c r="W109" s="2"/>
      <c r="X109" s="2"/>
      <c r="Y109" s="2"/>
      <c r="Z109" s="2"/>
      <c r="AA109" s="2"/>
      <c r="AB109" s="2"/>
      <c r="AC109" s="2"/>
      <c r="AD109" s="2"/>
      <c r="AE109" s="2"/>
      <c r="AF109" s="2"/>
      <c r="AG109" s="2"/>
      <c r="AH109" s="2"/>
      <c r="AI109" s="2"/>
      <c r="AJ109" s="2"/>
      <c r="AK109" s="2"/>
      <c r="AM109" s="27">
        <v>1</v>
      </c>
      <c r="BA109" s="190" t="s">
        <v>106</v>
      </c>
      <c r="BB109" s="190" t="s">
        <v>286</v>
      </c>
      <c r="BC109" s="190" t="s">
        <v>10654</v>
      </c>
      <c r="BD109" s="190" t="s">
        <v>265</v>
      </c>
      <c r="BE109" s="190" t="s">
        <v>266</v>
      </c>
      <c r="BF109" s="190">
        <v>2</v>
      </c>
      <c r="BG109" s="190">
        <v>2</v>
      </c>
      <c r="BH109" s="190">
        <v>0</v>
      </c>
      <c r="BI109" s="190" t="s">
        <v>10655</v>
      </c>
      <c r="BK109" s="190" t="s">
        <v>10656</v>
      </c>
      <c r="BM109" s="190" t="s">
        <v>496</v>
      </c>
      <c r="BN109" s="190" t="s">
        <v>388</v>
      </c>
      <c r="BO109" s="190" t="s">
        <v>1634</v>
      </c>
      <c r="BP109" s="190" t="s">
        <v>1635</v>
      </c>
    </row>
    <row r="110" spans="1:69" ht="15.75" customHeight="1" x14ac:dyDescent="0.25">
      <c r="A110" s="4" t="s">
        <v>208</v>
      </c>
      <c r="B110" s="3">
        <v>80</v>
      </c>
      <c r="C110" s="2" t="s">
        <v>2088</v>
      </c>
      <c r="D110" s="2" t="s">
        <v>5992</v>
      </c>
      <c r="E110" s="2" t="s">
        <v>5993</v>
      </c>
      <c r="F110" s="2" t="s">
        <v>5994</v>
      </c>
      <c r="G110" s="2" t="s">
        <v>5995</v>
      </c>
      <c r="H110" s="2" t="s">
        <v>5996</v>
      </c>
      <c r="I110" s="2" t="s">
        <v>5997</v>
      </c>
      <c r="J110" s="2" t="s">
        <v>5998</v>
      </c>
      <c r="K110" s="2" t="s">
        <v>5999</v>
      </c>
      <c r="L110" s="2" t="s">
        <v>6000</v>
      </c>
      <c r="M110" s="2" t="s">
        <v>6001</v>
      </c>
      <c r="N110" s="2" t="s">
        <v>6002</v>
      </c>
      <c r="O110" s="2"/>
      <c r="P110" s="2"/>
      <c r="Q110" s="2"/>
      <c r="R110" s="2"/>
      <c r="S110" s="2"/>
      <c r="T110" s="2"/>
      <c r="U110" s="2"/>
      <c r="V110" s="2"/>
      <c r="W110" s="2"/>
      <c r="X110" s="2"/>
      <c r="Y110" s="2"/>
      <c r="Z110" s="2"/>
      <c r="AA110" s="2"/>
      <c r="AB110" s="2"/>
      <c r="AC110" s="2"/>
      <c r="AD110" s="2"/>
      <c r="AE110" s="2"/>
      <c r="AF110" s="2"/>
      <c r="AG110" s="2"/>
      <c r="AH110" s="2"/>
      <c r="AI110" s="2"/>
      <c r="AJ110" s="2"/>
      <c r="AK110" s="2"/>
      <c r="AM110" s="27">
        <v>1</v>
      </c>
      <c r="BA110" s="190" t="s">
        <v>106</v>
      </c>
      <c r="BB110" s="190" t="s">
        <v>293</v>
      </c>
      <c r="BC110" s="190" t="s">
        <v>10657</v>
      </c>
      <c r="BD110" s="190" t="s">
        <v>265</v>
      </c>
      <c r="BE110" s="190" t="s">
        <v>266</v>
      </c>
      <c r="BF110" s="190">
        <v>3</v>
      </c>
      <c r="BG110" s="190">
        <v>2</v>
      </c>
      <c r="BH110" s="190">
        <v>0</v>
      </c>
      <c r="BI110" s="190" t="s">
        <v>10658</v>
      </c>
      <c r="BK110" s="190" t="s">
        <v>10659</v>
      </c>
      <c r="BM110" s="190" t="s">
        <v>10660</v>
      </c>
      <c r="BN110" s="190" t="s">
        <v>10661</v>
      </c>
      <c r="BO110" s="190" t="s">
        <v>10662</v>
      </c>
      <c r="BP110" s="190" t="s">
        <v>10663</v>
      </c>
      <c r="BQ110" s="190" t="s">
        <v>10664</v>
      </c>
    </row>
    <row r="111" spans="1:69" ht="15.75" customHeight="1" x14ac:dyDescent="0.25">
      <c r="A111" s="4" t="s">
        <v>209</v>
      </c>
      <c r="B111" s="3">
        <v>81</v>
      </c>
      <c r="C111" s="2" t="s">
        <v>2089</v>
      </c>
      <c r="D111" s="2" t="s">
        <v>6003</v>
      </c>
      <c r="E111" s="2" t="s">
        <v>6004</v>
      </c>
      <c r="F111" s="2" t="s">
        <v>6005</v>
      </c>
      <c r="G111" s="2" t="s">
        <v>6006</v>
      </c>
      <c r="H111" s="2" t="s">
        <v>6007</v>
      </c>
      <c r="I111" s="2" t="s">
        <v>6008</v>
      </c>
      <c r="J111" s="2" t="s">
        <v>6009</v>
      </c>
      <c r="K111" s="2" t="s">
        <v>6010</v>
      </c>
      <c r="L111" s="2" t="s">
        <v>6011</v>
      </c>
      <c r="M111" s="2" t="s">
        <v>6012</v>
      </c>
      <c r="N111" s="2" t="s">
        <v>6013</v>
      </c>
      <c r="O111" s="2"/>
      <c r="P111" s="2"/>
      <c r="Q111" s="2"/>
      <c r="R111" s="2"/>
      <c r="S111" s="2"/>
      <c r="T111" s="2"/>
      <c r="U111" s="2"/>
      <c r="V111" s="2"/>
      <c r="W111" s="2"/>
      <c r="X111" s="2"/>
      <c r="Y111" s="2"/>
      <c r="Z111" s="2"/>
      <c r="AA111" s="2"/>
      <c r="AB111" s="2"/>
      <c r="AC111" s="2"/>
      <c r="AD111" s="2"/>
      <c r="AE111" s="2"/>
      <c r="AF111" s="2"/>
      <c r="AG111" s="2"/>
      <c r="AH111" s="2"/>
      <c r="AI111" s="2"/>
      <c r="AJ111" s="2"/>
      <c r="AK111" s="2"/>
      <c r="AM111" s="27">
        <v>1</v>
      </c>
      <c r="BA111" s="190" t="s">
        <v>106</v>
      </c>
      <c r="BB111" s="190" t="s">
        <v>299</v>
      </c>
      <c r="BC111" s="190" t="s">
        <v>10665</v>
      </c>
      <c r="BD111" s="190" t="s">
        <v>301</v>
      </c>
      <c r="BE111" s="190" t="s">
        <v>266</v>
      </c>
      <c r="BF111" s="190">
        <v>1</v>
      </c>
      <c r="BG111" s="190">
        <v>0</v>
      </c>
      <c r="BH111" s="190">
        <v>2</v>
      </c>
      <c r="BJ111" s="190" t="s">
        <v>10665</v>
      </c>
      <c r="BL111" s="190" t="s">
        <v>10666</v>
      </c>
      <c r="BM111" s="190" t="s">
        <v>2011</v>
      </c>
      <c r="BN111" s="190" t="s">
        <v>2106</v>
      </c>
      <c r="BO111" s="190" t="s">
        <v>2108</v>
      </c>
      <c r="BP111" s="190" t="s">
        <v>2094</v>
      </c>
      <c r="BQ111" s="190" t="s">
        <v>2096</v>
      </c>
    </row>
    <row r="112" spans="1:69" ht="15.75" customHeight="1" x14ac:dyDescent="0.25">
      <c r="A112" s="4" t="s">
        <v>211</v>
      </c>
      <c r="B112" s="3">
        <v>82</v>
      </c>
      <c r="C112" s="2" t="s">
        <v>2089</v>
      </c>
      <c r="D112" s="2" t="s">
        <v>6014</v>
      </c>
      <c r="E112" s="2" t="s">
        <v>6015</v>
      </c>
      <c r="F112" s="2" t="s">
        <v>6016</v>
      </c>
      <c r="G112" s="2" t="s">
        <v>6017</v>
      </c>
      <c r="H112" s="2" t="s">
        <v>6018</v>
      </c>
      <c r="I112" s="2" t="s">
        <v>6019</v>
      </c>
      <c r="J112" s="2" t="s">
        <v>6020</v>
      </c>
      <c r="K112" s="2" t="s">
        <v>6021</v>
      </c>
      <c r="L112" s="2" t="s">
        <v>6022</v>
      </c>
      <c r="M112" s="2" t="s">
        <v>6023</v>
      </c>
      <c r="N112" s="2" t="s">
        <v>6024</v>
      </c>
      <c r="O112" s="2"/>
      <c r="P112" s="2"/>
      <c r="Q112" s="2"/>
      <c r="R112" s="2"/>
      <c r="S112" s="2"/>
      <c r="T112" s="2"/>
      <c r="U112" s="2"/>
      <c r="V112" s="2"/>
      <c r="W112" s="2"/>
      <c r="X112" s="2"/>
      <c r="Y112" s="2"/>
      <c r="Z112" s="2"/>
      <c r="AA112" s="2"/>
      <c r="AB112" s="2"/>
      <c r="AC112" s="2"/>
      <c r="AD112" s="2"/>
      <c r="AE112" s="2"/>
      <c r="AF112" s="2"/>
      <c r="AG112" s="2"/>
      <c r="AH112" s="2"/>
      <c r="AI112" s="2"/>
      <c r="AJ112" s="2"/>
      <c r="AK112" s="2"/>
      <c r="AM112" s="27">
        <v>1</v>
      </c>
      <c r="BA112" s="190" t="s">
        <v>106</v>
      </c>
      <c r="BB112" s="190" t="s">
        <v>306</v>
      </c>
      <c r="BC112" s="190" t="s">
        <v>10667</v>
      </c>
      <c r="BD112" s="190" t="s">
        <v>301</v>
      </c>
      <c r="BE112" s="190" t="s">
        <v>266</v>
      </c>
      <c r="BF112" s="190">
        <v>1</v>
      </c>
      <c r="BG112" s="190">
        <v>0</v>
      </c>
      <c r="BH112" s="190">
        <v>2</v>
      </c>
      <c r="BJ112" s="190" t="s">
        <v>10668</v>
      </c>
      <c r="BL112" s="190" t="s">
        <v>10669</v>
      </c>
      <c r="BM112" s="190" t="s">
        <v>289</v>
      </c>
      <c r="BN112" s="190" t="s">
        <v>1317</v>
      </c>
      <c r="BO112" s="190" t="s">
        <v>640</v>
      </c>
      <c r="BP112" s="190" t="s">
        <v>2892</v>
      </c>
      <c r="BQ112" s="190" t="s">
        <v>10670</v>
      </c>
    </row>
    <row r="113" spans="1:69" ht="15.75" customHeight="1" x14ac:dyDescent="0.25">
      <c r="A113" s="4" t="s">
        <v>212</v>
      </c>
      <c r="B113" s="3">
        <v>83</v>
      </c>
      <c r="C113" s="2" t="s">
        <v>2089</v>
      </c>
      <c r="D113" s="2" t="s">
        <v>6025</v>
      </c>
      <c r="E113" s="2" t="s">
        <v>6026</v>
      </c>
      <c r="F113" s="2" t="s">
        <v>6027</v>
      </c>
      <c r="G113" s="2" t="s">
        <v>6028</v>
      </c>
      <c r="H113" s="2" t="s">
        <v>6029</v>
      </c>
      <c r="I113" s="2" t="s">
        <v>6030</v>
      </c>
      <c r="J113" s="2" t="s">
        <v>6031</v>
      </c>
      <c r="K113" s="2" t="s">
        <v>6032</v>
      </c>
      <c r="L113" s="2" t="s">
        <v>6033</v>
      </c>
      <c r="M113" s="2" t="s">
        <v>6034</v>
      </c>
      <c r="N113" s="2" t="s">
        <v>6035</v>
      </c>
      <c r="O113" s="2"/>
      <c r="P113" s="2"/>
      <c r="Q113" s="2"/>
      <c r="R113" s="2"/>
      <c r="S113" s="2"/>
      <c r="T113" s="2"/>
      <c r="U113" s="2"/>
      <c r="V113" s="2"/>
      <c r="W113" s="2"/>
      <c r="X113" s="2"/>
      <c r="Y113" s="2"/>
      <c r="Z113" s="2"/>
      <c r="AA113" s="2"/>
      <c r="AB113" s="2"/>
      <c r="AC113" s="2"/>
      <c r="AD113" s="2"/>
      <c r="AE113" s="2"/>
      <c r="AF113" s="2"/>
      <c r="AG113" s="2"/>
      <c r="AH113" s="2"/>
      <c r="AI113" s="2"/>
      <c r="AJ113" s="2"/>
      <c r="AK113" s="2"/>
      <c r="AM113" s="27">
        <v>1</v>
      </c>
      <c r="BA113" s="190" t="s">
        <v>106</v>
      </c>
      <c r="BB113" s="190" t="s">
        <v>311</v>
      </c>
      <c r="BC113" s="190" t="s">
        <v>10671</v>
      </c>
      <c r="BD113" s="190" t="s">
        <v>301</v>
      </c>
      <c r="BE113" s="190" t="s">
        <v>266</v>
      </c>
      <c r="BF113" s="190">
        <v>2</v>
      </c>
      <c r="BG113" s="190">
        <v>0</v>
      </c>
      <c r="BH113" s="190">
        <v>2</v>
      </c>
      <c r="BJ113" s="190" t="s">
        <v>10672</v>
      </c>
      <c r="BL113" s="190" t="s">
        <v>10673</v>
      </c>
      <c r="BM113" s="190" t="s">
        <v>10674</v>
      </c>
      <c r="BN113" s="190" t="s">
        <v>10675</v>
      </c>
      <c r="BO113" s="190" t="s">
        <v>1634</v>
      </c>
      <c r="BP113" s="190" t="s">
        <v>1635</v>
      </c>
      <c r="BQ113" s="190" t="s">
        <v>388</v>
      </c>
    </row>
    <row r="114" spans="1:69" ht="15.75" customHeight="1" x14ac:dyDescent="0.25">
      <c r="A114" s="4" t="s">
        <v>213</v>
      </c>
      <c r="B114" s="3">
        <v>84</v>
      </c>
      <c r="C114" s="2" t="s">
        <v>2089</v>
      </c>
      <c r="D114" s="2" t="s">
        <v>6036</v>
      </c>
      <c r="E114" s="2" t="s">
        <v>6037</v>
      </c>
      <c r="F114" s="2" t="s">
        <v>6038</v>
      </c>
      <c r="G114" s="2" t="s">
        <v>6039</v>
      </c>
      <c r="H114" s="2" t="s">
        <v>6040</v>
      </c>
      <c r="I114" s="2" t="s">
        <v>6041</v>
      </c>
      <c r="J114" s="2" t="s">
        <v>6042</v>
      </c>
      <c r="K114" s="2" t="s">
        <v>6043</v>
      </c>
      <c r="L114" s="2" t="s">
        <v>6044</v>
      </c>
      <c r="M114" s="2" t="s">
        <v>6045</v>
      </c>
      <c r="N114" s="2" t="s">
        <v>6046</v>
      </c>
      <c r="O114" s="2"/>
      <c r="P114" s="2"/>
      <c r="Q114" s="2"/>
      <c r="R114" s="2"/>
      <c r="S114" s="2"/>
      <c r="T114" s="2"/>
      <c r="U114" s="2"/>
      <c r="V114" s="2"/>
      <c r="W114" s="2"/>
      <c r="X114" s="2"/>
      <c r="Y114" s="2"/>
      <c r="Z114" s="2"/>
      <c r="AA114" s="2"/>
      <c r="AB114" s="2"/>
      <c r="AC114" s="2"/>
      <c r="AD114" s="2"/>
      <c r="AE114" s="2"/>
      <c r="AF114" s="2"/>
      <c r="AG114" s="2"/>
      <c r="AH114" s="2"/>
      <c r="AI114" s="2"/>
      <c r="AJ114" s="2"/>
      <c r="AK114" s="2"/>
      <c r="AM114" s="27">
        <v>1</v>
      </c>
      <c r="BA114" s="190" t="s">
        <v>106</v>
      </c>
      <c r="BB114" s="190" t="s">
        <v>315</v>
      </c>
      <c r="BC114" s="190" t="s">
        <v>10676</v>
      </c>
      <c r="BD114" s="190" t="s">
        <v>301</v>
      </c>
      <c r="BE114" s="190" t="s">
        <v>266</v>
      </c>
      <c r="BF114" s="190">
        <v>2</v>
      </c>
      <c r="BG114" s="190">
        <v>0</v>
      </c>
      <c r="BH114" s="190">
        <v>2</v>
      </c>
      <c r="BJ114" s="190" t="s">
        <v>10677</v>
      </c>
      <c r="BL114" s="190" t="s">
        <v>10678</v>
      </c>
      <c r="BM114" s="190" t="s">
        <v>1395</v>
      </c>
      <c r="BN114" s="190" t="s">
        <v>2476</v>
      </c>
      <c r="BO114" s="190" t="s">
        <v>10679</v>
      </c>
      <c r="BP114" s="190" t="s">
        <v>10680</v>
      </c>
      <c r="BQ114" s="190" t="s">
        <v>932</v>
      </c>
    </row>
    <row r="115" spans="1:69" ht="15.75" customHeight="1" x14ac:dyDescent="0.25">
      <c r="A115" s="4" t="s">
        <v>214</v>
      </c>
      <c r="B115" s="3">
        <v>85</v>
      </c>
      <c r="C115" s="2" t="s">
        <v>2089</v>
      </c>
      <c r="D115" s="2" t="s">
        <v>6047</v>
      </c>
      <c r="E115" s="2" t="s">
        <v>6048</v>
      </c>
      <c r="F115" s="2" t="s">
        <v>6049</v>
      </c>
      <c r="G115" s="2" t="s">
        <v>6050</v>
      </c>
      <c r="H115" s="2" t="s">
        <v>6051</v>
      </c>
      <c r="I115" s="2" t="s">
        <v>6052</v>
      </c>
      <c r="J115" s="2" t="s">
        <v>6053</v>
      </c>
      <c r="K115" s="2" t="s">
        <v>6054</v>
      </c>
      <c r="L115" s="2" t="s">
        <v>6055</v>
      </c>
      <c r="M115" s="2" t="s">
        <v>6056</v>
      </c>
      <c r="N115" s="2" t="s">
        <v>6057</v>
      </c>
      <c r="O115" s="2"/>
      <c r="P115" s="2"/>
      <c r="Q115" s="2"/>
      <c r="R115" s="2"/>
      <c r="S115" s="2"/>
      <c r="T115" s="2"/>
      <c r="U115" s="2"/>
      <c r="V115" s="2"/>
      <c r="W115" s="2"/>
      <c r="X115" s="2"/>
      <c r="Y115" s="2"/>
      <c r="Z115" s="2"/>
      <c r="AA115" s="2"/>
      <c r="AB115" s="2"/>
      <c r="AC115" s="2"/>
      <c r="AD115" s="2"/>
      <c r="AE115" s="2"/>
      <c r="AF115" s="2"/>
      <c r="AG115" s="2"/>
      <c r="AH115" s="2"/>
      <c r="AI115" s="2"/>
      <c r="AJ115" s="2"/>
      <c r="AK115" s="2"/>
      <c r="AM115" s="27">
        <v>1</v>
      </c>
      <c r="BA115" s="190" t="s">
        <v>106</v>
      </c>
      <c r="BB115" s="190" t="s">
        <v>321</v>
      </c>
      <c r="BC115" s="190" t="s">
        <v>10681</v>
      </c>
      <c r="BD115" s="190" t="s">
        <v>301</v>
      </c>
      <c r="BE115" s="190" t="s">
        <v>266</v>
      </c>
      <c r="BF115" s="190">
        <v>3</v>
      </c>
      <c r="BG115" s="190">
        <v>0</v>
      </c>
      <c r="BH115" s="190">
        <v>2</v>
      </c>
      <c r="BJ115" s="190" t="s">
        <v>10682</v>
      </c>
      <c r="BL115" s="190" t="s">
        <v>10683</v>
      </c>
      <c r="BM115" s="190" t="s">
        <v>10684</v>
      </c>
      <c r="BN115" s="190" t="s">
        <v>10685</v>
      </c>
      <c r="BO115" s="190" t="s">
        <v>10686</v>
      </c>
      <c r="BP115" s="190" t="s">
        <v>2106</v>
      </c>
      <c r="BQ115" s="190" t="s">
        <v>2108</v>
      </c>
    </row>
    <row r="116" spans="1:69" ht="15.75" customHeight="1" x14ac:dyDescent="0.25">
      <c r="A116" s="4" t="s">
        <v>215</v>
      </c>
      <c r="B116" s="3">
        <v>86</v>
      </c>
      <c r="C116" s="2" t="s">
        <v>2090</v>
      </c>
      <c r="D116" s="2" t="s">
        <v>6058</v>
      </c>
      <c r="E116" s="2" t="s">
        <v>6059</v>
      </c>
      <c r="F116" s="2" t="s">
        <v>6060</v>
      </c>
      <c r="G116" s="2" t="s">
        <v>6061</v>
      </c>
      <c r="H116" s="2" t="s">
        <v>6062</v>
      </c>
      <c r="I116" s="2" t="s">
        <v>6063</v>
      </c>
      <c r="J116" s="2" t="s">
        <v>6064</v>
      </c>
      <c r="K116" s="2" t="s">
        <v>6065</v>
      </c>
      <c r="L116" s="2" t="s">
        <v>6066</v>
      </c>
      <c r="M116" s="2" t="s">
        <v>6067</v>
      </c>
      <c r="N116" s="2" t="s">
        <v>6068</v>
      </c>
      <c r="O116" s="2"/>
      <c r="P116" s="2"/>
      <c r="Q116" s="2"/>
      <c r="R116" s="2"/>
      <c r="S116" s="2"/>
      <c r="T116" s="2"/>
      <c r="U116" s="2"/>
      <c r="V116" s="2"/>
      <c r="W116" s="2"/>
      <c r="X116" s="2"/>
      <c r="Y116" s="2"/>
      <c r="Z116" s="2"/>
      <c r="AA116" s="2"/>
      <c r="AB116" s="2"/>
      <c r="AC116" s="2"/>
      <c r="AD116" s="2"/>
      <c r="AE116" s="2"/>
      <c r="AF116" s="2"/>
      <c r="AG116" s="2"/>
      <c r="AH116" s="2"/>
      <c r="AI116" s="2"/>
      <c r="AJ116" s="2"/>
      <c r="AK116" s="2"/>
      <c r="AM116" s="27">
        <v>1</v>
      </c>
      <c r="BA116" s="190" t="s">
        <v>109</v>
      </c>
      <c r="BB116" s="190" t="s">
        <v>325</v>
      </c>
      <c r="BC116" s="190" t="s">
        <v>2011</v>
      </c>
      <c r="BD116" s="190" t="s">
        <v>265</v>
      </c>
      <c r="BE116" s="190" t="s">
        <v>266</v>
      </c>
      <c r="BF116" s="190">
        <v>1</v>
      </c>
      <c r="BG116" s="190">
        <v>3</v>
      </c>
      <c r="BH116" s="190">
        <v>0</v>
      </c>
      <c r="BI116" s="190" t="s">
        <v>2011</v>
      </c>
      <c r="BK116" s="190" t="s">
        <v>2093</v>
      </c>
      <c r="BM116" s="190" t="s">
        <v>2011</v>
      </c>
      <c r="BN116" s="190" t="s">
        <v>2018</v>
      </c>
    </row>
    <row r="117" spans="1:69" ht="15.75" customHeight="1" x14ac:dyDescent="0.25">
      <c r="A117" s="4" t="s">
        <v>217</v>
      </c>
      <c r="B117" s="3">
        <v>87</v>
      </c>
      <c r="C117" s="2" t="s">
        <v>2090</v>
      </c>
      <c r="D117" s="2" t="s">
        <v>6069</v>
      </c>
      <c r="E117" s="2" t="s">
        <v>6070</v>
      </c>
      <c r="F117" s="2" t="s">
        <v>6071</v>
      </c>
      <c r="G117" s="2" t="s">
        <v>6072</v>
      </c>
      <c r="H117" s="2" t="s">
        <v>6073</v>
      </c>
      <c r="I117" s="2" t="s">
        <v>6074</v>
      </c>
      <c r="J117" s="2" t="s">
        <v>6075</v>
      </c>
      <c r="K117" s="2" t="s">
        <v>6076</v>
      </c>
      <c r="L117" s="2" t="s">
        <v>6077</v>
      </c>
      <c r="M117" s="2" t="s">
        <v>6078</v>
      </c>
      <c r="N117" s="2" t="s">
        <v>6079</v>
      </c>
      <c r="O117" s="2"/>
      <c r="P117" s="2"/>
      <c r="Q117" s="2"/>
      <c r="R117" s="2"/>
      <c r="S117" s="2"/>
      <c r="T117" s="2"/>
      <c r="U117" s="2"/>
      <c r="V117" s="2"/>
      <c r="W117" s="2"/>
      <c r="X117" s="2"/>
      <c r="Y117" s="2"/>
      <c r="Z117" s="2"/>
      <c r="AA117" s="2"/>
      <c r="AB117" s="2"/>
      <c r="AC117" s="2"/>
      <c r="AD117" s="2"/>
      <c r="AE117" s="2"/>
      <c r="AF117" s="2"/>
      <c r="AG117" s="2"/>
      <c r="AH117" s="2"/>
      <c r="AI117" s="2"/>
      <c r="AJ117" s="2"/>
      <c r="AK117" s="2"/>
      <c r="AM117" s="27">
        <v>1</v>
      </c>
      <c r="BA117" s="190" t="s">
        <v>109</v>
      </c>
      <c r="BB117" s="190" t="s">
        <v>326</v>
      </c>
      <c r="BC117" s="190" t="s">
        <v>2094</v>
      </c>
      <c r="BD117" s="190" t="s">
        <v>265</v>
      </c>
      <c r="BE117" s="190" t="s">
        <v>266</v>
      </c>
      <c r="BF117" s="190">
        <v>1</v>
      </c>
      <c r="BG117" s="190">
        <v>3</v>
      </c>
      <c r="BH117" s="190">
        <v>0</v>
      </c>
      <c r="BI117" s="190" t="s">
        <v>2094</v>
      </c>
      <c r="BK117" s="190" t="s">
        <v>2095</v>
      </c>
      <c r="BM117" s="190" t="s">
        <v>2094</v>
      </c>
      <c r="BN117" s="190" t="s">
        <v>2096</v>
      </c>
      <c r="BO117" s="190" t="s">
        <v>2097</v>
      </c>
    </row>
    <row r="118" spans="1:69" ht="15.75" customHeight="1" x14ac:dyDescent="0.25">
      <c r="A118" s="4" t="s">
        <v>218</v>
      </c>
      <c r="B118" s="3">
        <v>88</v>
      </c>
      <c r="C118" s="2" t="s">
        <v>2090</v>
      </c>
      <c r="D118" s="2" t="s">
        <v>6080</v>
      </c>
      <c r="E118" s="2" t="s">
        <v>6081</v>
      </c>
      <c r="F118" s="2" t="s">
        <v>6082</v>
      </c>
      <c r="G118" s="2" t="s">
        <v>6083</v>
      </c>
      <c r="H118" s="2" t="s">
        <v>6084</v>
      </c>
      <c r="I118" s="2" t="s">
        <v>6085</v>
      </c>
      <c r="J118" s="2" t="s">
        <v>6086</v>
      </c>
      <c r="K118" s="2" t="s">
        <v>6087</v>
      </c>
      <c r="L118" s="2" t="s">
        <v>6088</v>
      </c>
      <c r="M118" s="2" t="s">
        <v>6089</v>
      </c>
      <c r="N118" s="2" t="s">
        <v>6090</v>
      </c>
      <c r="O118" s="2"/>
      <c r="P118" s="2"/>
      <c r="Q118" s="2"/>
      <c r="R118" s="2"/>
      <c r="S118" s="2"/>
      <c r="T118" s="2"/>
      <c r="U118" s="2"/>
      <c r="V118" s="2"/>
      <c r="W118" s="2"/>
      <c r="X118" s="2"/>
      <c r="Y118" s="2"/>
      <c r="Z118" s="2"/>
      <c r="AA118" s="2"/>
      <c r="AB118" s="2"/>
      <c r="AC118" s="2"/>
      <c r="AD118" s="2"/>
      <c r="AE118" s="2"/>
      <c r="AF118" s="2"/>
      <c r="AG118" s="2"/>
      <c r="AH118" s="2"/>
      <c r="AI118" s="2"/>
      <c r="AJ118" s="2"/>
      <c r="AK118" s="2"/>
      <c r="AM118" s="27">
        <v>1</v>
      </c>
      <c r="BA118" s="190" t="s">
        <v>109</v>
      </c>
      <c r="BB118" s="190" t="s">
        <v>327</v>
      </c>
      <c r="BC118" s="190" t="s">
        <v>2098</v>
      </c>
      <c r="BD118" s="190" t="s">
        <v>265</v>
      </c>
      <c r="BE118" s="190" t="s">
        <v>266</v>
      </c>
      <c r="BF118" s="190">
        <v>2</v>
      </c>
      <c r="BG118" s="190">
        <v>2</v>
      </c>
      <c r="BH118" s="190">
        <v>0</v>
      </c>
      <c r="BI118" s="190" t="s">
        <v>2098</v>
      </c>
      <c r="BK118" s="190" t="s">
        <v>2099</v>
      </c>
      <c r="BM118" s="190" t="s">
        <v>2098</v>
      </c>
      <c r="BN118" s="190" t="s">
        <v>1145</v>
      </c>
      <c r="BO118" s="190" t="s">
        <v>1146</v>
      </c>
      <c r="BP118" s="190" t="s">
        <v>2002</v>
      </c>
      <c r="BQ118" s="190" t="s">
        <v>1147</v>
      </c>
    </row>
    <row r="119" spans="1:69" ht="15.75" customHeight="1" x14ac:dyDescent="0.25">
      <c r="A119" s="4" t="s">
        <v>219</v>
      </c>
      <c r="B119" s="3">
        <v>89</v>
      </c>
      <c r="C119" s="2" t="s">
        <v>2090</v>
      </c>
      <c r="D119" s="2" t="s">
        <v>6091</v>
      </c>
      <c r="E119" s="2" t="s">
        <v>6092</v>
      </c>
      <c r="F119" s="2" t="s">
        <v>6093</v>
      </c>
      <c r="G119" s="2" t="s">
        <v>6094</v>
      </c>
      <c r="H119" s="2" t="s">
        <v>6095</v>
      </c>
      <c r="I119" s="2" t="s">
        <v>6096</v>
      </c>
      <c r="J119" s="2" t="s">
        <v>6097</v>
      </c>
      <c r="K119" s="2" t="s">
        <v>6098</v>
      </c>
      <c r="L119" s="2" t="s">
        <v>6099</v>
      </c>
      <c r="M119" s="2" t="s">
        <v>6100</v>
      </c>
      <c r="N119" s="2" t="s">
        <v>6101</v>
      </c>
      <c r="O119" s="2"/>
      <c r="P119" s="2"/>
      <c r="Q119" s="2"/>
      <c r="R119" s="2"/>
      <c r="S119" s="2"/>
      <c r="T119" s="2"/>
      <c r="U119" s="2"/>
      <c r="V119" s="2"/>
      <c r="W119" s="2"/>
      <c r="X119" s="2"/>
      <c r="Y119" s="2"/>
      <c r="Z119" s="2"/>
      <c r="AA119" s="2"/>
      <c r="AB119" s="2"/>
      <c r="AC119" s="2"/>
      <c r="AD119" s="2"/>
      <c r="AE119" s="2"/>
      <c r="AF119" s="2"/>
      <c r="AG119" s="2"/>
      <c r="AH119" s="2"/>
      <c r="AI119" s="2"/>
      <c r="AJ119" s="2"/>
      <c r="AK119" s="2"/>
      <c r="AM119" s="27">
        <v>1</v>
      </c>
      <c r="BA119" s="190" t="s">
        <v>109</v>
      </c>
      <c r="BB119" s="190" t="s">
        <v>328</v>
      </c>
      <c r="BC119" s="190" t="s">
        <v>2100</v>
      </c>
      <c r="BD119" s="190" t="s">
        <v>265</v>
      </c>
      <c r="BE119" s="190" t="s">
        <v>266</v>
      </c>
      <c r="BF119" s="190">
        <v>2</v>
      </c>
      <c r="BG119" s="190">
        <v>2</v>
      </c>
      <c r="BH119" s="190">
        <v>0</v>
      </c>
      <c r="BI119" s="190" t="s">
        <v>2100</v>
      </c>
      <c r="BK119" s="190" t="s">
        <v>2101</v>
      </c>
      <c r="BM119" s="190" t="s">
        <v>2100</v>
      </c>
      <c r="BN119" s="190" t="s">
        <v>289</v>
      </c>
      <c r="BO119" s="190" t="s">
        <v>2102</v>
      </c>
      <c r="BP119" s="190" t="s">
        <v>292</v>
      </c>
      <c r="BQ119" s="190" t="s">
        <v>2103</v>
      </c>
    </row>
    <row r="120" spans="1:69" ht="15.75" customHeight="1" x14ac:dyDescent="0.25">
      <c r="A120" s="4" t="s">
        <v>220</v>
      </c>
      <c r="B120" s="3">
        <v>90</v>
      </c>
      <c r="C120" s="2" t="s">
        <v>2090</v>
      </c>
      <c r="D120" s="2" t="s">
        <v>6102</v>
      </c>
      <c r="E120" s="2" t="s">
        <v>6103</v>
      </c>
      <c r="F120" s="2" t="s">
        <v>6104</v>
      </c>
      <c r="G120" s="2" t="s">
        <v>6105</v>
      </c>
      <c r="H120" s="2" t="s">
        <v>6106</v>
      </c>
      <c r="I120" s="2" t="s">
        <v>6107</v>
      </c>
      <c r="J120" s="2" t="s">
        <v>6108</v>
      </c>
      <c r="K120" s="2" t="s">
        <v>6109</v>
      </c>
      <c r="L120" s="2" t="s">
        <v>6110</v>
      </c>
      <c r="M120" s="2" t="s">
        <v>6111</v>
      </c>
      <c r="N120" s="2" t="s">
        <v>6112</v>
      </c>
      <c r="O120" s="2"/>
      <c r="P120" s="2"/>
      <c r="Q120" s="2"/>
      <c r="R120" s="2"/>
      <c r="S120" s="2"/>
      <c r="T120" s="2"/>
      <c r="U120" s="2"/>
      <c r="V120" s="2"/>
      <c r="W120" s="2"/>
      <c r="X120" s="2"/>
      <c r="Y120" s="2"/>
      <c r="Z120" s="2"/>
      <c r="AA120" s="2"/>
      <c r="AB120" s="2"/>
      <c r="AC120" s="2"/>
      <c r="AD120" s="2"/>
      <c r="AE120" s="2"/>
      <c r="AF120" s="2"/>
      <c r="AG120" s="2"/>
      <c r="AH120" s="2"/>
      <c r="AI120" s="2"/>
      <c r="AJ120" s="2"/>
      <c r="AK120" s="2"/>
      <c r="AM120" s="27">
        <v>1</v>
      </c>
      <c r="BA120" s="190" t="s">
        <v>109</v>
      </c>
      <c r="BB120" s="190" t="s">
        <v>329</v>
      </c>
      <c r="BC120" s="190" t="s">
        <v>2104</v>
      </c>
      <c r="BD120" s="190" t="s">
        <v>265</v>
      </c>
      <c r="BE120" s="190" t="s">
        <v>266</v>
      </c>
      <c r="BF120" s="190">
        <v>3</v>
      </c>
      <c r="BG120" s="190">
        <v>2</v>
      </c>
      <c r="BH120" s="190">
        <v>0</v>
      </c>
      <c r="BI120" s="190" t="s">
        <v>2104</v>
      </c>
      <c r="BK120" s="190" t="s">
        <v>2105</v>
      </c>
      <c r="BM120" s="190" t="s">
        <v>2104</v>
      </c>
      <c r="BN120" s="190" t="s">
        <v>1395</v>
      </c>
      <c r="BO120" s="190" t="s">
        <v>932</v>
      </c>
      <c r="BP120" s="190" t="s">
        <v>305</v>
      </c>
    </row>
    <row r="121" spans="1:69" ht="15.75" customHeight="1" x14ac:dyDescent="0.25">
      <c r="A121" s="4" t="s">
        <v>221</v>
      </c>
      <c r="B121" s="3">
        <v>91</v>
      </c>
      <c r="C121" s="2" t="s">
        <v>2091</v>
      </c>
      <c r="D121" s="2" t="s">
        <v>6113</v>
      </c>
      <c r="E121" s="2" t="s">
        <v>6114</v>
      </c>
      <c r="F121" s="2" t="s">
        <v>6115</v>
      </c>
      <c r="G121" s="2" t="s">
        <v>6116</v>
      </c>
      <c r="H121" s="2" t="s">
        <v>6117</v>
      </c>
      <c r="I121" s="2" t="s">
        <v>6118</v>
      </c>
      <c r="J121" s="2" t="s">
        <v>6119</v>
      </c>
      <c r="K121" s="2" t="s">
        <v>6120</v>
      </c>
      <c r="L121" s="2" t="s">
        <v>6121</v>
      </c>
      <c r="M121" s="2" t="s">
        <v>6122</v>
      </c>
      <c r="N121" s="2" t="s">
        <v>6123</v>
      </c>
      <c r="O121" s="2"/>
      <c r="P121" s="2"/>
      <c r="Q121" s="2"/>
      <c r="R121" s="2"/>
      <c r="S121" s="2"/>
      <c r="T121" s="2"/>
      <c r="U121" s="2"/>
      <c r="V121" s="2"/>
      <c r="W121" s="2"/>
      <c r="X121" s="2"/>
      <c r="Y121" s="2"/>
      <c r="Z121" s="2"/>
      <c r="AA121" s="2"/>
      <c r="AB121" s="2"/>
      <c r="AC121" s="2"/>
      <c r="AD121" s="2"/>
      <c r="AE121" s="2"/>
      <c r="AF121" s="2"/>
      <c r="AG121" s="2"/>
      <c r="AH121" s="2"/>
      <c r="AI121" s="2"/>
      <c r="AJ121" s="2"/>
      <c r="AK121" s="2"/>
      <c r="AM121" s="27">
        <v>1</v>
      </c>
      <c r="BA121" s="190" t="s">
        <v>109</v>
      </c>
      <c r="BB121" s="190" t="s">
        <v>330</v>
      </c>
      <c r="BC121" s="190" t="s">
        <v>2011</v>
      </c>
      <c r="BD121" s="190" t="s">
        <v>301</v>
      </c>
      <c r="BE121" s="190" t="s">
        <v>266</v>
      </c>
      <c r="BF121" s="190">
        <v>1</v>
      </c>
      <c r="BG121" s="190">
        <v>0</v>
      </c>
      <c r="BH121" s="190">
        <v>3</v>
      </c>
      <c r="BJ121" s="190" t="s">
        <v>2011</v>
      </c>
      <c r="BL121" s="190" t="s">
        <v>2017</v>
      </c>
      <c r="BM121" s="190" t="s">
        <v>2011</v>
      </c>
      <c r="BN121" s="190" t="s">
        <v>2018</v>
      </c>
    </row>
    <row r="122" spans="1:69" ht="15.75" customHeight="1" x14ac:dyDescent="0.25">
      <c r="A122" s="4" t="s">
        <v>223</v>
      </c>
      <c r="B122" s="3">
        <v>92</v>
      </c>
      <c r="C122" s="2" t="s">
        <v>2091</v>
      </c>
      <c r="D122" s="2" t="s">
        <v>6124</v>
      </c>
      <c r="E122" s="2" t="s">
        <v>6125</v>
      </c>
      <c r="F122" s="2" t="s">
        <v>6126</v>
      </c>
      <c r="G122" s="2" t="s">
        <v>6127</v>
      </c>
      <c r="H122" s="2" t="s">
        <v>6128</v>
      </c>
      <c r="I122" s="2" t="s">
        <v>6129</v>
      </c>
      <c r="J122" s="2" t="s">
        <v>6130</v>
      </c>
      <c r="K122" s="2" t="s">
        <v>6131</v>
      </c>
      <c r="L122" s="2" t="s">
        <v>6132</v>
      </c>
      <c r="M122" s="2" t="s">
        <v>6133</v>
      </c>
      <c r="N122" s="2" t="s">
        <v>6134</v>
      </c>
      <c r="O122" s="2"/>
      <c r="P122" s="2"/>
      <c r="Q122" s="2"/>
      <c r="R122" s="2"/>
      <c r="S122" s="2"/>
      <c r="T122" s="2"/>
      <c r="U122" s="2"/>
      <c r="V122" s="2"/>
      <c r="W122" s="2"/>
      <c r="X122" s="2"/>
      <c r="Y122" s="2"/>
      <c r="Z122" s="2"/>
      <c r="AA122" s="2"/>
      <c r="AB122" s="2"/>
      <c r="AC122" s="2"/>
      <c r="AD122" s="2"/>
      <c r="AE122" s="2"/>
      <c r="AF122" s="2"/>
      <c r="AG122" s="2"/>
      <c r="AH122" s="2"/>
      <c r="AI122" s="2"/>
      <c r="AJ122" s="2"/>
      <c r="AK122" s="2"/>
      <c r="AM122" s="27">
        <v>1</v>
      </c>
      <c r="BA122" s="190" t="s">
        <v>109</v>
      </c>
      <c r="BB122" s="190" t="s">
        <v>331</v>
      </c>
      <c r="BC122" s="190" t="s">
        <v>2106</v>
      </c>
      <c r="BD122" s="190" t="s">
        <v>301</v>
      </c>
      <c r="BE122" s="190" t="s">
        <v>266</v>
      </c>
      <c r="BF122" s="190">
        <v>1</v>
      </c>
      <c r="BG122" s="190">
        <v>0</v>
      </c>
      <c r="BH122" s="190">
        <v>3</v>
      </c>
      <c r="BJ122" s="190" t="s">
        <v>2106</v>
      </c>
      <c r="BL122" s="190" t="s">
        <v>2107</v>
      </c>
      <c r="BM122" s="190" t="s">
        <v>2106</v>
      </c>
      <c r="BN122" s="190" t="s">
        <v>2108</v>
      </c>
      <c r="BO122" s="190" t="s">
        <v>2097</v>
      </c>
    </row>
    <row r="123" spans="1:69" ht="15.75" customHeight="1" x14ac:dyDescent="0.25">
      <c r="A123" s="4" t="s">
        <v>224</v>
      </c>
      <c r="B123" s="3">
        <v>93</v>
      </c>
      <c r="C123" s="2" t="s">
        <v>2091</v>
      </c>
      <c r="D123" s="2" t="s">
        <v>6135</v>
      </c>
      <c r="E123" s="2" t="s">
        <v>6136</v>
      </c>
      <c r="F123" s="2" t="s">
        <v>6137</v>
      </c>
      <c r="G123" s="2" t="s">
        <v>6138</v>
      </c>
      <c r="H123" s="2" t="s">
        <v>6139</v>
      </c>
      <c r="I123" s="2" t="s">
        <v>6140</v>
      </c>
      <c r="J123" s="2" t="s">
        <v>6141</v>
      </c>
      <c r="K123" s="2" t="s">
        <v>6142</v>
      </c>
      <c r="L123" s="2" t="s">
        <v>6143</v>
      </c>
      <c r="M123" s="2" t="s">
        <v>6144</v>
      </c>
      <c r="N123" s="2" t="s">
        <v>6145</v>
      </c>
      <c r="O123" s="2"/>
      <c r="P123" s="2"/>
      <c r="Q123" s="2"/>
      <c r="R123" s="2"/>
      <c r="S123" s="2"/>
      <c r="T123" s="2"/>
      <c r="U123" s="2"/>
      <c r="V123" s="2"/>
      <c r="W123" s="2"/>
      <c r="X123" s="2"/>
      <c r="Y123" s="2"/>
      <c r="Z123" s="2"/>
      <c r="AA123" s="2"/>
      <c r="AB123" s="2"/>
      <c r="AC123" s="2"/>
      <c r="AD123" s="2"/>
      <c r="AE123" s="2"/>
      <c r="AF123" s="2"/>
      <c r="AG123" s="2"/>
      <c r="AH123" s="2"/>
      <c r="AI123" s="2"/>
      <c r="AJ123" s="2"/>
      <c r="AK123" s="2"/>
      <c r="AM123" s="27">
        <v>1</v>
      </c>
      <c r="BA123" s="190" t="s">
        <v>109</v>
      </c>
      <c r="BB123" s="190" t="s">
        <v>332</v>
      </c>
      <c r="BC123" s="190" t="s">
        <v>1145</v>
      </c>
      <c r="BD123" s="190" t="s">
        <v>301</v>
      </c>
      <c r="BE123" s="190" t="s">
        <v>266</v>
      </c>
      <c r="BF123" s="190">
        <v>2</v>
      </c>
      <c r="BG123" s="190">
        <v>0</v>
      </c>
      <c r="BH123" s="190">
        <v>2</v>
      </c>
      <c r="BJ123" s="190" t="s">
        <v>1145</v>
      </c>
      <c r="BL123" s="190" t="s">
        <v>1168</v>
      </c>
      <c r="BM123" s="190" t="s">
        <v>1145</v>
      </c>
      <c r="BN123" s="190" t="s">
        <v>1146</v>
      </c>
      <c r="BO123" s="190" t="s">
        <v>1147</v>
      </c>
    </row>
    <row r="124" spans="1:69" ht="15.75" customHeight="1" x14ac:dyDescent="0.25">
      <c r="A124" s="4" t="s">
        <v>225</v>
      </c>
      <c r="B124" s="3">
        <v>94</v>
      </c>
      <c r="C124" s="2" t="s">
        <v>2091</v>
      </c>
      <c r="D124" s="2" t="s">
        <v>6146</v>
      </c>
      <c r="E124" s="2" t="s">
        <v>6147</v>
      </c>
      <c r="F124" s="2" t="s">
        <v>6148</v>
      </c>
      <c r="G124" s="2" t="s">
        <v>6149</v>
      </c>
      <c r="H124" s="2" t="s">
        <v>6150</v>
      </c>
      <c r="I124" s="2" t="s">
        <v>6151</v>
      </c>
      <c r="J124" s="2" t="s">
        <v>6152</v>
      </c>
      <c r="K124" s="2" t="s">
        <v>6153</v>
      </c>
      <c r="L124" s="2" t="s">
        <v>6154</v>
      </c>
      <c r="M124" s="2" t="s">
        <v>6155</v>
      </c>
      <c r="N124" s="2" t="s">
        <v>6156</v>
      </c>
      <c r="O124" s="2"/>
      <c r="P124" s="2"/>
      <c r="Q124" s="2"/>
      <c r="R124" s="2"/>
      <c r="S124" s="2"/>
      <c r="T124" s="2"/>
      <c r="U124" s="2"/>
      <c r="V124" s="2"/>
      <c r="W124" s="2"/>
      <c r="X124" s="2"/>
      <c r="Y124" s="2"/>
      <c r="Z124" s="2"/>
      <c r="AA124" s="2"/>
      <c r="AB124" s="2"/>
      <c r="AC124" s="2"/>
      <c r="AD124" s="2"/>
      <c r="AE124" s="2"/>
      <c r="AF124" s="2"/>
      <c r="AG124" s="2"/>
      <c r="AH124" s="2"/>
      <c r="AI124" s="2"/>
      <c r="AJ124" s="2"/>
      <c r="AK124" s="2"/>
      <c r="AM124" s="27">
        <v>1</v>
      </c>
      <c r="BA124" s="190" t="s">
        <v>109</v>
      </c>
      <c r="BB124" s="190" t="s">
        <v>333</v>
      </c>
      <c r="BC124" s="190" t="s">
        <v>2109</v>
      </c>
      <c r="BD124" s="190" t="s">
        <v>301</v>
      </c>
      <c r="BE124" s="190" t="s">
        <v>266</v>
      </c>
      <c r="BF124" s="190">
        <v>2</v>
      </c>
      <c r="BG124" s="190">
        <v>0</v>
      </c>
      <c r="BH124" s="190">
        <v>2</v>
      </c>
      <c r="BJ124" s="190" t="s">
        <v>2109</v>
      </c>
      <c r="BL124" s="190" t="s">
        <v>2110</v>
      </c>
      <c r="BM124" s="190" t="s">
        <v>2109</v>
      </c>
      <c r="BN124" s="190" t="s">
        <v>2111</v>
      </c>
      <c r="BO124" s="190" t="s">
        <v>2112</v>
      </c>
    </row>
    <row r="125" spans="1:69" ht="15.75" customHeight="1" x14ac:dyDescent="0.25">
      <c r="A125" s="4" t="s">
        <v>226</v>
      </c>
      <c r="B125" s="3">
        <v>95</v>
      </c>
      <c r="C125" s="2" t="s">
        <v>2091</v>
      </c>
      <c r="D125" s="2" t="s">
        <v>6157</v>
      </c>
      <c r="E125" s="2" t="s">
        <v>6158</v>
      </c>
      <c r="F125" s="2" t="s">
        <v>6159</v>
      </c>
      <c r="G125" s="2" t="s">
        <v>6160</v>
      </c>
      <c r="H125" s="2" t="s">
        <v>6161</v>
      </c>
      <c r="I125" s="2" t="s">
        <v>6162</v>
      </c>
      <c r="J125" s="2" t="s">
        <v>6163</v>
      </c>
      <c r="K125" s="2" t="s">
        <v>6164</v>
      </c>
      <c r="L125" s="2" t="s">
        <v>6165</v>
      </c>
      <c r="M125" s="2" t="s">
        <v>6166</v>
      </c>
      <c r="N125" s="2" t="s">
        <v>6167</v>
      </c>
      <c r="O125" s="2"/>
      <c r="P125" s="2"/>
      <c r="Q125" s="2"/>
      <c r="R125" s="2"/>
      <c r="S125" s="2"/>
      <c r="T125" s="2"/>
      <c r="U125" s="2"/>
      <c r="V125" s="2"/>
      <c r="W125" s="2"/>
      <c r="X125" s="2"/>
      <c r="Y125" s="2"/>
      <c r="Z125" s="2"/>
      <c r="AA125" s="2"/>
      <c r="AB125" s="2"/>
      <c r="AC125" s="2"/>
      <c r="AD125" s="2"/>
      <c r="AE125" s="2"/>
      <c r="AF125" s="2"/>
      <c r="AG125" s="2"/>
      <c r="AH125" s="2"/>
      <c r="AI125" s="2"/>
      <c r="AJ125" s="2"/>
      <c r="AK125" s="2"/>
      <c r="AM125" s="27">
        <v>1</v>
      </c>
      <c r="BA125" s="190" t="s">
        <v>109</v>
      </c>
      <c r="BB125" s="190" t="s">
        <v>334</v>
      </c>
      <c r="BC125" s="190" t="s">
        <v>2104</v>
      </c>
      <c r="BD125" s="190" t="s">
        <v>301</v>
      </c>
      <c r="BE125" s="190" t="s">
        <v>266</v>
      </c>
      <c r="BF125" s="190">
        <v>3</v>
      </c>
      <c r="BG125" s="190">
        <v>0</v>
      </c>
      <c r="BH125" s="190">
        <v>2</v>
      </c>
      <c r="BJ125" s="190" t="s">
        <v>2104</v>
      </c>
      <c r="BL125" s="190" t="s">
        <v>2113</v>
      </c>
      <c r="BM125" s="190" t="s">
        <v>2104</v>
      </c>
      <c r="BN125" s="190" t="s">
        <v>1395</v>
      </c>
      <c r="BO125" s="190" t="s">
        <v>932</v>
      </c>
      <c r="BP125" s="190" t="s">
        <v>305</v>
      </c>
    </row>
    <row r="126" spans="1:69" ht="15.75" customHeight="1" x14ac:dyDescent="0.25">
      <c r="A126" s="4" t="s">
        <v>227</v>
      </c>
      <c r="B126" s="3">
        <v>96</v>
      </c>
      <c r="C126" s="2" t="s">
        <v>2092</v>
      </c>
      <c r="D126" s="2" t="s">
        <v>6168</v>
      </c>
      <c r="E126" s="2" t="s">
        <v>6169</v>
      </c>
      <c r="F126" s="2" t="s">
        <v>6170</v>
      </c>
      <c r="G126" s="2" t="s">
        <v>6171</v>
      </c>
      <c r="H126" s="2" t="s">
        <v>6172</v>
      </c>
      <c r="I126" s="2" t="s">
        <v>6173</v>
      </c>
      <c r="J126" s="2" t="s">
        <v>6174</v>
      </c>
      <c r="K126" s="2" t="s">
        <v>6175</v>
      </c>
      <c r="L126" s="2" t="s">
        <v>6176</v>
      </c>
      <c r="M126" s="2" t="s">
        <v>6177</v>
      </c>
      <c r="N126" s="2" t="s">
        <v>6178</v>
      </c>
      <c r="O126" s="2"/>
      <c r="P126" s="2"/>
      <c r="Q126" s="2"/>
      <c r="R126" s="2"/>
      <c r="S126" s="2"/>
      <c r="T126" s="2"/>
      <c r="U126" s="2"/>
      <c r="V126" s="2"/>
      <c r="W126" s="2"/>
      <c r="X126" s="2"/>
      <c r="Y126" s="2"/>
      <c r="Z126" s="2"/>
      <c r="AA126" s="2"/>
      <c r="AB126" s="2"/>
      <c r="AC126" s="2"/>
      <c r="AD126" s="2"/>
      <c r="AE126" s="2"/>
      <c r="AF126" s="2"/>
      <c r="AG126" s="2"/>
      <c r="AH126" s="2"/>
      <c r="AI126" s="2"/>
      <c r="AJ126" s="2"/>
      <c r="AK126" s="2"/>
      <c r="AM126" s="27">
        <v>1</v>
      </c>
      <c r="BA126" s="190" t="s">
        <v>111</v>
      </c>
      <c r="BB126" s="190" t="s">
        <v>335</v>
      </c>
      <c r="BC126" s="190" t="s">
        <v>2011</v>
      </c>
      <c r="BD126" s="190" t="s">
        <v>265</v>
      </c>
      <c r="BE126" s="190" t="s">
        <v>266</v>
      </c>
      <c r="BF126" s="190">
        <v>1</v>
      </c>
      <c r="BG126" s="190">
        <v>3</v>
      </c>
      <c r="BH126" s="190">
        <v>0</v>
      </c>
      <c r="BI126" s="190" t="s">
        <v>2011</v>
      </c>
      <c r="BK126" s="190" t="s">
        <v>2093</v>
      </c>
      <c r="BM126" s="190" t="s">
        <v>2011</v>
      </c>
      <c r="BN126" s="190" t="s">
        <v>2018</v>
      </c>
    </row>
    <row r="127" spans="1:69" ht="15.75" customHeight="1" x14ac:dyDescent="0.25">
      <c r="A127" s="4" t="s">
        <v>229</v>
      </c>
      <c r="B127" s="3">
        <v>97</v>
      </c>
      <c r="C127" s="2" t="s">
        <v>2092</v>
      </c>
      <c r="D127" s="2" t="s">
        <v>6179</v>
      </c>
      <c r="E127" s="2" t="s">
        <v>6180</v>
      </c>
      <c r="F127" s="2" t="s">
        <v>6181</v>
      </c>
      <c r="G127" s="2" t="s">
        <v>6182</v>
      </c>
      <c r="H127" s="2" t="s">
        <v>6183</v>
      </c>
      <c r="I127" s="2" t="s">
        <v>6184</v>
      </c>
      <c r="J127" s="2" t="s">
        <v>6185</v>
      </c>
      <c r="K127" s="2" t="s">
        <v>6186</v>
      </c>
      <c r="L127" s="2" t="s">
        <v>6187</v>
      </c>
      <c r="M127" s="2" t="s">
        <v>6188</v>
      </c>
      <c r="N127" s="2" t="s">
        <v>6189</v>
      </c>
      <c r="O127" s="2"/>
      <c r="P127" s="2"/>
      <c r="Q127" s="2"/>
      <c r="R127" s="2"/>
      <c r="S127" s="2"/>
      <c r="T127" s="2"/>
      <c r="U127" s="2"/>
      <c r="V127" s="2"/>
      <c r="W127" s="2"/>
      <c r="X127" s="2"/>
      <c r="Y127" s="2"/>
      <c r="Z127" s="2"/>
      <c r="AA127" s="2"/>
      <c r="AB127" s="2"/>
      <c r="AC127" s="2"/>
      <c r="AD127" s="2"/>
      <c r="AE127" s="2"/>
      <c r="AF127" s="2"/>
      <c r="AG127" s="2"/>
      <c r="AH127" s="2"/>
      <c r="AI127" s="2"/>
      <c r="AJ127" s="2"/>
      <c r="AK127" s="2"/>
      <c r="AM127" s="27">
        <v>1</v>
      </c>
      <c r="BA127" s="190" t="s">
        <v>111</v>
      </c>
      <c r="BB127" s="190" t="s">
        <v>336</v>
      </c>
      <c r="BC127" s="190" t="s">
        <v>2094</v>
      </c>
      <c r="BD127" s="190" t="s">
        <v>265</v>
      </c>
      <c r="BE127" s="190" t="s">
        <v>266</v>
      </c>
      <c r="BF127" s="190">
        <v>1</v>
      </c>
      <c r="BG127" s="190">
        <v>3</v>
      </c>
      <c r="BH127" s="190">
        <v>0</v>
      </c>
      <c r="BI127" s="190" t="s">
        <v>2094</v>
      </c>
      <c r="BK127" s="190" t="s">
        <v>2095</v>
      </c>
      <c r="BM127" s="190" t="s">
        <v>2094</v>
      </c>
      <c r="BN127" s="190" t="s">
        <v>2096</v>
      </c>
      <c r="BO127" s="190" t="s">
        <v>2097</v>
      </c>
    </row>
    <row r="128" spans="1:69" ht="15.75" customHeight="1" x14ac:dyDescent="0.25">
      <c r="A128" s="4" t="s">
        <v>230</v>
      </c>
      <c r="B128" s="3">
        <v>98</v>
      </c>
      <c r="C128" s="2" t="s">
        <v>2092</v>
      </c>
      <c r="D128" s="2" t="s">
        <v>6190</v>
      </c>
      <c r="E128" s="2" t="s">
        <v>6191</v>
      </c>
      <c r="F128" s="2" t="s">
        <v>6192</v>
      </c>
      <c r="G128" s="2" t="s">
        <v>6193</v>
      </c>
      <c r="H128" s="2" t="s">
        <v>6194</v>
      </c>
      <c r="I128" s="2" t="s">
        <v>6195</v>
      </c>
      <c r="J128" s="2" t="s">
        <v>6196</v>
      </c>
      <c r="K128" s="2" t="s">
        <v>6197</v>
      </c>
      <c r="L128" s="2" t="s">
        <v>6198</v>
      </c>
      <c r="M128" s="2" t="s">
        <v>6199</v>
      </c>
      <c r="N128" s="2" t="s">
        <v>6200</v>
      </c>
      <c r="O128" s="2"/>
      <c r="P128" s="2"/>
      <c r="Q128" s="2"/>
      <c r="R128" s="2"/>
      <c r="S128" s="2"/>
      <c r="T128" s="2"/>
      <c r="U128" s="2"/>
      <c r="V128" s="2"/>
      <c r="W128" s="2"/>
      <c r="X128" s="2"/>
      <c r="Y128" s="2"/>
      <c r="Z128" s="2"/>
      <c r="AA128" s="2"/>
      <c r="AB128" s="2"/>
      <c r="AC128" s="2"/>
      <c r="AD128" s="2"/>
      <c r="AE128" s="2"/>
      <c r="AF128" s="2"/>
      <c r="AG128" s="2"/>
      <c r="AH128" s="2"/>
      <c r="AI128" s="2"/>
      <c r="AJ128" s="2"/>
      <c r="AK128" s="2"/>
      <c r="AM128" s="27">
        <v>1</v>
      </c>
      <c r="BA128" s="190" t="s">
        <v>111</v>
      </c>
      <c r="BB128" s="190" t="s">
        <v>337</v>
      </c>
      <c r="BC128" s="190" t="s">
        <v>2098</v>
      </c>
      <c r="BD128" s="190" t="s">
        <v>265</v>
      </c>
      <c r="BE128" s="190" t="s">
        <v>266</v>
      </c>
      <c r="BF128" s="190">
        <v>2</v>
      </c>
      <c r="BG128" s="190">
        <v>2</v>
      </c>
      <c r="BH128" s="190">
        <v>0</v>
      </c>
      <c r="BI128" s="190" t="s">
        <v>2098</v>
      </c>
      <c r="BK128" s="190" t="s">
        <v>2099</v>
      </c>
      <c r="BM128" s="190" t="s">
        <v>2098</v>
      </c>
      <c r="BN128" s="190" t="s">
        <v>1145</v>
      </c>
      <c r="BO128" s="190" t="s">
        <v>1146</v>
      </c>
      <c r="BP128" s="190" t="s">
        <v>2002</v>
      </c>
      <c r="BQ128" s="190" t="s">
        <v>1147</v>
      </c>
    </row>
    <row r="129" spans="1:69" ht="15.75" customHeight="1" x14ac:dyDescent="0.25">
      <c r="A129" s="4" t="s">
        <v>231</v>
      </c>
      <c r="B129" s="3">
        <v>99</v>
      </c>
      <c r="C129" s="2" t="s">
        <v>2092</v>
      </c>
      <c r="D129" s="2" t="s">
        <v>6201</v>
      </c>
      <c r="E129" s="2" t="s">
        <v>6202</v>
      </c>
      <c r="F129" s="2" t="s">
        <v>6203</v>
      </c>
      <c r="G129" s="2" t="s">
        <v>6204</v>
      </c>
      <c r="H129" s="2" t="s">
        <v>6205</v>
      </c>
      <c r="I129" s="2" t="s">
        <v>6206</v>
      </c>
      <c r="J129" s="2" t="s">
        <v>6207</v>
      </c>
      <c r="K129" s="2" t="s">
        <v>6208</v>
      </c>
      <c r="L129" s="2" t="s">
        <v>6209</v>
      </c>
      <c r="M129" s="2" t="s">
        <v>6210</v>
      </c>
      <c r="N129" s="2" t="s">
        <v>6211</v>
      </c>
      <c r="O129" s="2"/>
      <c r="P129" s="2"/>
      <c r="Q129" s="2"/>
      <c r="R129" s="2"/>
      <c r="S129" s="2"/>
      <c r="T129" s="2"/>
      <c r="U129" s="2"/>
      <c r="V129" s="2"/>
      <c r="W129" s="2"/>
      <c r="X129" s="2"/>
      <c r="Y129" s="2"/>
      <c r="Z129" s="2"/>
      <c r="AA129" s="2"/>
      <c r="AB129" s="2"/>
      <c r="AC129" s="2"/>
      <c r="AD129" s="2"/>
      <c r="AE129" s="2"/>
      <c r="AF129" s="2"/>
      <c r="AG129" s="2"/>
      <c r="AH129" s="2"/>
      <c r="AI129" s="2"/>
      <c r="AJ129" s="2"/>
      <c r="AK129" s="2"/>
      <c r="AM129" s="27">
        <v>1</v>
      </c>
      <c r="BA129" s="190" t="s">
        <v>111</v>
      </c>
      <c r="BB129" s="190" t="s">
        <v>338</v>
      </c>
      <c r="BC129" s="190" t="s">
        <v>2100</v>
      </c>
      <c r="BD129" s="190" t="s">
        <v>265</v>
      </c>
      <c r="BE129" s="190" t="s">
        <v>266</v>
      </c>
      <c r="BF129" s="190">
        <v>2</v>
      </c>
      <c r="BG129" s="190">
        <v>2</v>
      </c>
      <c r="BH129" s="190">
        <v>0</v>
      </c>
      <c r="BI129" s="190" t="s">
        <v>2100</v>
      </c>
      <c r="BK129" s="190" t="s">
        <v>2101</v>
      </c>
      <c r="BM129" s="190" t="s">
        <v>2100</v>
      </c>
      <c r="BN129" s="190" t="s">
        <v>289</v>
      </c>
      <c r="BO129" s="190" t="s">
        <v>2102</v>
      </c>
      <c r="BP129" s="190" t="s">
        <v>292</v>
      </c>
      <c r="BQ129" s="190" t="s">
        <v>2103</v>
      </c>
    </row>
    <row r="130" spans="1:69" ht="15.75" customHeight="1" x14ac:dyDescent="0.25">
      <c r="A130" s="4" t="s">
        <v>232</v>
      </c>
      <c r="B130" s="3">
        <v>100</v>
      </c>
      <c r="C130" s="2" t="s">
        <v>2092</v>
      </c>
      <c r="D130" s="2" t="s">
        <v>6212</v>
      </c>
      <c r="E130" s="2" t="s">
        <v>6213</v>
      </c>
      <c r="F130" s="2" t="s">
        <v>6214</v>
      </c>
      <c r="G130" s="2" t="s">
        <v>6215</v>
      </c>
      <c r="H130" s="2" t="s">
        <v>6216</v>
      </c>
      <c r="I130" s="2" t="s">
        <v>6217</v>
      </c>
      <c r="J130" s="2" t="s">
        <v>6218</v>
      </c>
      <c r="K130" s="2" t="s">
        <v>6219</v>
      </c>
      <c r="L130" s="2" t="s">
        <v>6220</v>
      </c>
      <c r="M130" s="2" t="s">
        <v>6221</v>
      </c>
      <c r="N130" s="2" t="s">
        <v>6222</v>
      </c>
      <c r="O130" s="2"/>
      <c r="P130" s="2"/>
      <c r="Q130" s="2"/>
      <c r="R130" s="2"/>
      <c r="S130" s="2"/>
      <c r="T130" s="2"/>
      <c r="U130" s="2"/>
      <c r="V130" s="2"/>
      <c r="W130" s="2"/>
      <c r="X130" s="2"/>
      <c r="Y130" s="2"/>
      <c r="Z130" s="2"/>
      <c r="AA130" s="2"/>
      <c r="AB130" s="2"/>
      <c r="AC130" s="2"/>
      <c r="AD130" s="2"/>
      <c r="AE130" s="2"/>
      <c r="AF130" s="2"/>
      <c r="AG130" s="2"/>
      <c r="AH130" s="2"/>
      <c r="AI130" s="2"/>
      <c r="AJ130" s="2"/>
      <c r="AK130" s="2"/>
      <c r="AM130" s="27">
        <v>1</v>
      </c>
      <c r="BA130" s="190" t="s">
        <v>111</v>
      </c>
      <c r="BB130" s="190" t="s">
        <v>339</v>
      </c>
      <c r="BC130" s="190" t="s">
        <v>2104</v>
      </c>
      <c r="BD130" s="190" t="s">
        <v>265</v>
      </c>
      <c r="BE130" s="190" t="s">
        <v>266</v>
      </c>
      <c r="BF130" s="190">
        <v>3</v>
      </c>
      <c r="BG130" s="190">
        <v>2</v>
      </c>
      <c r="BH130" s="190">
        <v>0</v>
      </c>
      <c r="BI130" s="190" t="s">
        <v>2104</v>
      </c>
      <c r="BK130" s="190" t="s">
        <v>2105</v>
      </c>
      <c r="BM130" s="190" t="s">
        <v>2104</v>
      </c>
      <c r="BN130" s="190" t="s">
        <v>1395</v>
      </c>
      <c r="BO130" s="190" t="s">
        <v>932</v>
      </c>
      <c r="BP130" s="190" t="s">
        <v>305</v>
      </c>
    </row>
    <row r="131" spans="1:69" ht="15.75" customHeight="1" x14ac:dyDescent="0.25">
      <c r="A131" s="4"/>
      <c r="B131" s="3"/>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M131" s="27">
        <v>1</v>
      </c>
      <c r="BA131" s="190" t="s">
        <v>111</v>
      </c>
      <c r="BB131" s="190" t="s">
        <v>340</v>
      </c>
      <c r="BC131" s="190" t="s">
        <v>2011</v>
      </c>
      <c r="BD131" s="190" t="s">
        <v>301</v>
      </c>
      <c r="BE131" s="190" t="s">
        <v>266</v>
      </c>
      <c r="BF131" s="190">
        <v>1</v>
      </c>
      <c r="BG131" s="190">
        <v>0</v>
      </c>
      <c r="BH131" s="190">
        <v>3</v>
      </c>
      <c r="BJ131" s="190" t="s">
        <v>2011</v>
      </c>
      <c r="BL131" s="190" t="s">
        <v>2017</v>
      </c>
      <c r="BM131" s="190" t="s">
        <v>2011</v>
      </c>
      <c r="BN131" s="190" t="s">
        <v>2018</v>
      </c>
    </row>
    <row r="132" spans="1:69" ht="15.75" customHeight="1" x14ac:dyDescent="0.25">
      <c r="A132" s="4"/>
      <c r="B132" s="3"/>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M132" s="27">
        <v>1</v>
      </c>
      <c r="BA132" s="190" t="s">
        <v>111</v>
      </c>
      <c r="BB132" s="190" t="s">
        <v>341</v>
      </c>
      <c r="BC132" s="190" t="s">
        <v>2106</v>
      </c>
      <c r="BD132" s="190" t="s">
        <v>301</v>
      </c>
      <c r="BE132" s="190" t="s">
        <v>266</v>
      </c>
      <c r="BF132" s="190">
        <v>1</v>
      </c>
      <c r="BG132" s="190">
        <v>0</v>
      </c>
      <c r="BH132" s="190">
        <v>3</v>
      </c>
      <c r="BJ132" s="190" t="s">
        <v>2106</v>
      </c>
      <c r="BL132" s="190" t="s">
        <v>2107</v>
      </c>
      <c r="BM132" s="190" t="s">
        <v>2106</v>
      </c>
      <c r="BN132" s="190" t="s">
        <v>2108</v>
      </c>
      <c r="BO132" s="190" t="s">
        <v>2097</v>
      </c>
    </row>
    <row r="133" spans="1:69" ht="15.75" customHeight="1" x14ac:dyDescent="0.25">
      <c r="A133" s="4"/>
      <c r="B133" s="3"/>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M133" s="27">
        <v>1</v>
      </c>
      <c r="BA133" s="190" t="s">
        <v>111</v>
      </c>
      <c r="BB133" s="190" t="s">
        <v>342</v>
      </c>
      <c r="BC133" s="190" t="s">
        <v>1145</v>
      </c>
      <c r="BD133" s="190" t="s">
        <v>301</v>
      </c>
      <c r="BE133" s="190" t="s">
        <v>266</v>
      </c>
      <c r="BF133" s="190">
        <v>2</v>
      </c>
      <c r="BG133" s="190">
        <v>0</v>
      </c>
      <c r="BH133" s="190">
        <v>2</v>
      </c>
      <c r="BJ133" s="190" t="s">
        <v>1145</v>
      </c>
      <c r="BL133" s="190" t="s">
        <v>1168</v>
      </c>
      <c r="BM133" s="190" t="s">
        <v>1145</v>
      </c>
      <c r="BN133" s="190" t="s">
        <v>1146</v>
      </c>
      <c r="BO133" s="190" t="s">
        <v>1147</v>
      </c>
    </row>
    <row r="134" spans="1:69" ht="15.75" customHeight="1" x14ac:dyDescent="0.25">
      <c r="A134" s="4"/>
      <c r="B134" s="3"/>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M134" s="27">
        <v>1</v>
      </c>
      <c r="BA134" s="190" t="s">
        <v>111</v>
      </c>
      <c r="BB134" s="190" t="s">
        <v>343</v>
      </c>
      <c r="BC134" s="190" t="s">
        <v>2109</v>
      </c>
      <c r="BD134" s="190" t="s">
        <v>301</v>
      </c>
      <c r="BE134" s="190" t="s">
        <v>266</v>
      </c>
      <c r="BF134" s="190">
        <v>2</v>
      </c>
      <c r="BG134" s="190">
        <v>0</v>
      </c>
      <c r="BH134" s="190">
        <v>2</v>
      </c>
      <c r="BJ134" s="190" t="s">
        <v>2109</v>
      </c>
      <c r="BL134" s="190" t="s">
        <v>2110</v>
      </c>
      <c r="BM134" s="190" t="s">
        <v>2109</v>
      </c>
      <c r="BN134" s="190" t="s">
        <v>2111</v>
      </c>
      <c r="BO134" s="190" t="s">
        <v>2112</v>
      </c>
    </row>
    <row r="135" spans="1:69" ht="15.75" customHeight="1" x14ac:dyDescent="0.25">
      <c r="A135" s="4"/>
      <c r="B135" s="3"/>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M135" s="27">
        <v>1</v>
      </c>
      <c r="BA135" s="190" t="s">
        <v>111</v>
      </c>
      <c r="BB135" s="190" t="s">
        <v>344</v>
      </c>
      <c r="BC135" s="190" t="s">
        <v>2104</v>
      </c>
      <c r="BD135" s="190" t="s">
        <v>301</v>
      </c>
      <c r="BE135" s="190" t="s">
        <v>266</v>
      </c>
      <c r="BF135" s="190">
        <v>3</v>
      </c>
      <c r="BG135" s="190">
        <v>0</v>
      </c>
      <c r="BH135" s="190">
        <v>2</v>
      </c>
      <c r="BJ135" s="190" t="s">
        <v>2104</v>
      </c>
      <c r="BL135" s="190" t="s">
        <v>2113</v>
      </c>
      <c r="BM135" s="190" t="s">
        <v>2104</v>
      </c>
      <c r="BN135" s="190" t="s">
        <v>1395</v>
      </c>
      <c r="BO135" s="190" t="s">
        <v>932</v>
      </c>
      <c r="BP135" s="190" t="s">
        <v>305</v>
      </c>
    </row>
    <row r="136" spans="1:69" ht="15.75" customHeight="1" x14ac:dyDescent="0.25">
      <c r="A136" s="4"/>
      <c r="B136" s="3"/>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M136" s="27">
        <v>1</v>
      </c>
      <c r="BA136" s="190" t="s">
        <v>113</v>
      </c>
      <c r="BB136" s="190" t="s">
        <v>345</v>
      </c>
      <c r="BC136" s="190" t="s">
        <v>2011</v>
      </c>
      <c r="BD136" s="190" t="s">
        <v>265</v>
      </c>
      <c r="BE136" s="190" t="s">
        <v>266</v>
      </c>
      <c r="BF136" s="190">
        <v>1</v>
      </c>
      <c r="BG136" s="190">
        <v>3</v>
      </c>
      <c r="BH136" s="190">
        <v>0</v>
      </c>
      <c r="BI136" s="190" t="s">
        <v>2011</v>
      </c>
      <c r="BK136" s="190" t="s">
        <v>2093</v>
      </c>
      <c r="BM136" s="190" t="s">
        <v>2011</v>
      </c>
      <c r="BN136" s="190" t="s">
        <v>2018</v>
      </c>
    </row>
    <row r="137" spans="1:69" ht="15.75" customHeight="1" x14ac:dyDescent="0.25">
      <c r="A137" s="4"/>
      <c r="B137" s="3"/>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M137" s="27">
        <v>1</v>
      </c>
      <c r="BA137" s="190" t="s">
        <v>113</v>
      </c>
      <c r="BB137" s="190" t="s">
        <v>346</v>
      </c>
      <c r="BC137" s="190" t="s">
        <v>2094</v>
      </c>
      <c r="BD137" s="190" t="s">
        <v>265</v>
      </c>
      <c r="BE137" s="190" t="s">
        <v>266</v>
      </c>
      <c r="BF137" s="190">
        <v>1</v>
      </c>
      <c r="BG137" s="190">
        <v>3</v>
      </c>
      <c r="BH137" s="190">
        <v>0</v>
      </c>
      <c r="BI137" s="190" t="s">
        <v>2094</v>
      </c>
      <c r="BK137" s="190" t="s">
        <v>2095</v>
      </c>
      <c r="BM137" s="190" t="s">
        <v>2094</v>
      </c>
      <c r="BN137" s="190" t="s">
        <v>2096</v>
      </c>
      <c r="BO137" s="190" t="s">
        <v>2097</v>
      </c>
    </row>
    <row r="138" spans="1:69" ht="15.75" customHeight="1" x14ac:dyDescent="0.25">
      <c r="A138" s="4"/>
      <c r="B138" s="3"/>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M138" s="27">
        <v>1</v>
      </c>
      <c r="BA138" s="190" t="s">
        <v>113</v>
      </c>
      <c r="BB138" s="190" t="s">
        <v>347</v>
      </c>
      <c r="BC138" s="190" t="s">
        <v>2098</v>
      </c>
      <c r="BD138" s="190" t="s">
        <v>265</v>
      </c>
      <c r="BE138" s="190" t="s">
        <v>266</v>
      </c>
      <c r="BF138" s="190">
        <v>2</v>
      </c>
      <c r="BG138" s="190">
        <v>2</v>
      </c>
      <c r="BH138" s="190">
        <v>0</v>
      </c>
      <c r="BI138" s="190" t="s">
        <v>2098</v>
      </c>
      <c r="BK138" s="190" t="s">
        <v>2099</v>
      </c>
      <c r="BM138" s="190" t="s">
        <v>2098</v>
      </c>
      <c r="BN138" s="190" t="s">
        <v>1145</v>
      </c>
      <c r="BO138" s="190" t="s">
        <v>1146</v>
      </c>
      <c r="BP138" s="190" t="s">
        <v>2002</v>
      </c>
      <c r="BQ138" s="190" t="s">
        <v>1147</v>
      </c>
    </row>
    <row r="139" spans="1:69" ht="15.75" customHeight="1" x14ac:dyDescent="0.25">
      <c r="A139" s="4"/>
      <c r="B139" s="3"/>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M139" s="27">
        <v>1</v>
      </c>
      <c r="BA139" s="190" t="s">
        <v>113</v>
      </c>
      <c r="BB139" s="190" t="s">
        <v>348</v>
      </c>
      <c r="BC139" s="190" t="s">
        <v>2100</v>
      </c>
      <c r="BD139" s="190" t="s">
        <v>265</v>
      </c>
      <c r="BE139" s="190" t="s">
        <v>266</v>
      </c>
      <c r="BF139" s="190">
        <v>2</v>
      </c>
      <c r="BG139" s="190">
        <v>2</v>
      </c>
      <c r="BH139" s="190">
        <v>0</v>
      </c>
      <c r="BI139" s="190" t="s">
        <v>2100</v>
      </c>
      <c r="BK139" s="190" t="s">
        <v>2101</v>
      </c>
      <c r="BM139" s="190" t="s">
        <v>2100</v>
      </c>
      <c r="BN139" s="190" t="s">
        <v>289</v>
      </c>
      <c r="BO139" s="190" t="s">
        <v>2102</v>
      </c>
      <c r="BP139" s="190" t="s">
        <v>292</v>
      </c>
      <c r="BQ139" s="190" t="s">
        <v>2103</v>
      </c>
    </row>
    <row r="140" spans="1:69" ht="15.75" customHeight="1" x14ac:dyDescent="0.25">
      <c r="A140" s="4"/>
      <c r="B140" s="3"/>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M140" s="27">
        <v>1</v>
      </c>
      <c r="BA140" s="190" t="s">
        <v>113</v>
      </c>
      <c r="BB140" s="190" t="s">
        <v>349</v>
      </c>
      <c r="BC140" s="190" t="s">
        <v>2104</v>
      </c>
      <c r="BD140" s="190" t="s">
        <v>265</v>
      </c>
      <c r="BE140" s="190" t="s">
        <v>266</v>
      </c>
      <c r="BF140" s="190">
        <v>3</v>
      </c>
      <c r="BG140" s="190">
        <v>2</v>
      </c>
      <c r="BH140" s="190">
        <v>0</v>
      </c>
      <c r="BI140" s="190" t="s">
        <v>2104</v>
      </c>
      <c r="BK140" s="190" t="s">
        <v>2105</v>
      </c>
      <c r="BM140" s="190" t="s">
        <v>2104</v>
      </c>
      <c r="BN140" s="190" t="s">
        <v>1395</v>
      </c>
      <c r="BO140" s="190" t="s">
        <v>932</v>
      </c>
      <c r="BP140" s="190" t="s">
        <v>305</v>
      </c>
    </row>
    <row r="141" spans="1:69" ht="15.75" customHeight="1" x14ac:dyDescent="0.25">
      <c r="A141" s="4"/>
      <c r="B141" s="3"/>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M141" s="27">
        <v>1</v>
      </c>
      <c r="BA141" s="190" t="s">
        <v>113</v>
      </c>
      <c r="BB141" s="190" t="s">
        <v>350</v>
      </c>
      <c r="BC141" s="190" t="s">
        <v>2011</v>
      </c>
      <c r="BD141" s="190" t="s">
        <v>301</v>
      </c>
      <c r="BE141" s="190" t="s">
        <v>266</v>
      </c>
      <c r="BF141" s="190">
        <v>1</v>
      </c>
      <c r="BG141" s="190">
        <v>0</v>
      </c>
      <c r="BH141" s="190">
        <v>3</v>
      </c>
      <c r="BJ141" s="190" t="s">
        <v>2011</v>
      </c>
      <c r="BL141" s="190" t="s">
        <v>2017</v>
      </c>
      <c r="BM141" s="190" t="s">
        <v>2011</v>
      </c>
      <c r="BN141" s="190" t="s">
        <v>2018</v>
      </c>
    </row>
    <row r="142" spans="1:69" ht="15.75" customHeight="1" x14ac:dyDescent="0.25">
      <c r="A142" s="4"/>
      <c r="B142" s="3"/>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M142" s="27">
        <v>1</v>
      </c>
      <c r="BA142" s="190" t="s">
        <v>113</v>
      </c>
      <c r="BB142" s="190" t="s">
        <v>351</v>
      </c>
      <c r="BC142" s="190" t="s">
        <v>2106</v>
      </c>
      <c r="BD142" s="190" t="s">
        <v>301</v>
      </c>
      <c r="BE142" s="190" t="s">
        <v>266</v>
      </c>
      <c r="BF142" s="190">
        <v>1</v>
      </c>
      <c r="BG142" s="190">
        <v>0</v>
      </c>
      <c r="BH142" s="190">
        <v>3</v>
      </c>
      <c r="BJ142" s="190" t="s">
        <v>2106</v>
      </c>
      <c r="BL142" s="190" t="s">
        <v>2107</v>
      </c>
      <c r="BM142" s="190" t="s">
        <v>2106</v>
      </c>
      <c r="BN142" s="190" t="s">
        <v>2108</v>
      </c>
      <c r="BO142" s="190" t="s">
        <v>2097</v>
      </c>
    </row>
    <row r="143" spans="1:69" ht="15.75" customHeight="1" x14ac:dyDescent="0.25">
      <c r="A143" s="4"/>
      <c r="B143" s="3"/>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M143" s="27">
        <v>1</v>
      </c>
      <c r="BA143" s="190" t="s">
        <v>113</v>
      </c>
      <c r="BB143" s="190" t="s">
        <v>352</v>
      </c>
      <c r="BC143" s="190" t="s">
        <v>1145</v>
      </c>
      <c r="BD143" s="190" t="s">
        <v>301</v>
      </c>
      <c r="BE143" s="190" t="s">
        <v>266</v>
      </c>
      <c r="BF143" s="190">
        <v>2</v>
      </c>
      <c r="BG143" s="190">
        <v>0</v>
      </c>
      <c r="BH143" s="190">
        <v>2</v>
      </c>
      <c r="BJ143" s="190" t="s">
        <v>1145</v>
      </c>
      <c r="BL143" s="190" t="s">
        <v>1168</v>
      </c>
      <c r="BM143" s="190" t="s">
        <v>1145</v>
      </c>
      <c r="BN143" s="190" t="s">
        <v>1146</v>
      </c>
      <c r="BO143" s="190" t="s">
        <v>1147</v>
      </c>
    </row>
    <row r="144" spans="1:69" ht="15.75" customHeight="1" x14ac:dyDescent="0.25">
      <c r="A144" s="4"/>
      <c r="B144" s="3"/>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M144" s="27">
        <v>1</v>
      </c>
      <c r="BA144" s="190" t="s">
        <v>113</v>
      </c>
      <c r="BB144" s="190" t="s">
        <v>353</v>
      </c>
      <c r="BC144" s="190" t="s">
        <v>2109</v>
      </c>
      <c r="BD144" s="190" t="s">
        <v>301</v>
      </c>
      <c r="BE144" s="190" t="s">
        <v>266</v>
      </c>
      <c r="BF144" s="190">
        <v>2</v>
      </c>
      <c r="BG144" s="190">
        <v>0</v>
      </c>
      <c r="BH144" s="190">
        <v>2</v>
      </c>
      <c r="BJ144" s="190" t="s">
        <v>2109</v>
      </c>
      <c r="BL144" s="190" t="s">
        <v>2110</v>
      </c>
      <c r="BM144" s="190" t="s">
        <v>2109</v>
      </c>
      <c r="BN144" s="190" t="s">
        <v>2111</v>
      </c>
      <c r="BO144" s="190" t="s">
        <v>2112</v>
      </c>
    </row>
    <row r="145" spans="1:69" ht="15.75" customHeight="1" x14ac:dyDescent="0.25">
      <c r="A145" s="4"/>
      <c r="B145" s="3"/>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M145" s="27">
        <v>1</v>
      </c>
      <c r="BA145" s="190" t="s">
        <v>113</v>
      </c>
      <c r="BB145" s="190" t="s">
        <v>354</v>
      </c>
      <c r="BC145" s="190" t="s">
        <v>2104</v>
      </c>
      <c r="BD145" s="190" t="s">
        <v>301</v>
      </c>
      <c r="BE145" s="190" t="s">
        <v>266</v>
      </c>
      <c r="BF145" s="190">
        <v>3</v>
      </c>
      <c r="BG145" s="190">
        <v>0</v>
      </c>
      <c r="BH145" s="190">
        <v>2</v>
      </c>
      <c r="BJ145" s="190" t="s">
        <v>2104</v>
      </c>
      <c r="BL145" s="190" t="s">
        <v>2113</v>
      </c>
      <c r="BM145" s="190" t="s">
        <v>2104</v>
      </c>
      <c r="BN145" s="190" t="s">
        <v>1395</v>
      </c>
      <c r="BO145" s="190" t="s">
        <v>932</v>
      </c>
      <c r="BP145" s="190" t="s">
        <v>305</v>
      </c>
    </row>
    <row r="146" spans="1:69" ht="15.75" customHeight="1" x14ac:dyDescent="0.25">
      <c r="A146" s="4"/>
      <c r="B146" s="3"/>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M146" s="27">
        <v>1</v>
      </c>
      <c r="BA146" s="190" t="s">
        <v>115</v>
      </c>
      <c r="BB146" s="190" t="s">
        <v>355</v>
      </c>
      <c r="BC146" s="190" t="s">
        <v>2011</v>
      </c>
      <c r="BD146" s="190" t="s">
        <v>265</v>
      </c>
      <c r="BE146" s="190" t="s">
        <v>266</v>
      </c>
      <c r="BF146" s="190">
        <v>1</v>
      </c>
      <c r="BG146" s="190">
        <v>3</v>
      </c>
      <c r="BH146" s="190">
        <v>0</v>
      </c>
      <c r="BI146" s="190" t="s">
        <v>2011</v>
      </c>
      <c r="BK146" s="190" t="s">
        <v>2093</v>
      </c>
      <c r="BM146" s="190" t="s">
        <v>2011</v>
      </c>
      <c r="BN146" s="190" t="s">
        <v>2018</v>
      </c>
    </row>
    <row r="147" spans="1:69" ht="15.75" customHeight="1" x14ac:dyDescent="0.25">
      <c r="A147" s="4"/>
      <c r="B147" s="3"/>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M147" s="27">
        <v>1</v>
      </c>
      <c r="BA147" s="190" t="s">
        <v>115</v>
      </c>
      <c r="BB147" s="190" t="s">
        <v>356</v>
      </c>
      <c r="BC147" s="190" t="s">
        <v>2094</v>
      </c>
      <c r="BD147" s="190" t="s">
        <v>265</v>
      </c>
      <c r="BE147" s="190" t="s">
        <v>266</v>
      </c>
      <c r="BF147" s="190">
        <v>1</v>
      </c>
      <c r="BG147" s="190">
        <v>3</v>
      </c>
      <c r="BH147" s="190">
        <v>0</v>
      </c>
      <c r="BI147" s="190" t="s">
        <v>2094</v>
      </c>
      <c r="BK147" s="190" t="s">
        <v>2095</v>
      </c>
      <c r="BM147" s="190" t="s">
        <v>2094</v>
      </c>
      <c r="BN147" s="190" t="s">
        <v>2096</v>
      </c>
      <c r="BO147" s="190" t="s">
        <v>2097</v>
      </c>
    </row>
    <row r="148" spans="1:69" ht="15.75" customHeight="1" x14ac:dyDescent="0.25">
      <c r="A148" s="4"/>
      <c r="B148" s="3"/>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M148" s="27">
        <v>1</v>
      </c>
      <c r="BA148" s="190" t="s">
        <v>115</v>
      </c>
      <c r="BB148" s="190" t="s">
        <v>357</v>
      </c>
      <c r="BC148" s="190" t="s">
        <v>2098</v>
      </c>
      <c r="BD148" s="190" t="s">
        <v>265</v>
      </c>
      <c r="BE148" s="190" t="s">
        <v>266</v>
      </c>
      <c r="BF148" s="190">
        <v>2</v>
      </c>
      <c r="BG148" s="190">
        <v>2</v>
      </c>
      <c r="BH148" s="190">
        <v>0</v>
      </c>
      <c r="BI148" s="190" t="s">
        <v>2098</v>
      </c>
      <c r="BK148" s="190" t="s">
        <v>2099</v>
      </c>
      <c r="BM148" s="190" t="s">
        <v>2098</v>
      </c>
      <c r="BN148" s="190" t="s">
        <v>1145</v>
      </c>
      <c r="BO148" s="190" t="s">
        <v>1146</v>
      </c>
      <c r="BP148" s="190" t="s">
        <v>2002</v>
      </c>
      <c r="BQ148" s="190" t="s">
        <v>1147</v>
      </c>
    </row>
    <row r="149" spans="1:69" ht="15.75" customHeight="1" x14ac:dyDescent="0.25">
      <c r="A149" s="4"/>
      <c r="B149" s="3"/>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M149" s="27">
        <v>1</v>
      </c>
      <c r="BA149" s="190" t="s">
        <v>115</v>
      </c>
      <c r="BB149" s="190" t="s">
        <v>358</v>
      </c>
      <c r="BC149" s="190" t="s">
        <v>2100</v>
      </c>
      <c r="BD149" s="190" t="s">
        <v>265</v>
      </c>
      <c r="BE149" s="190" t="s">
        <v>266</v>
      </c>
      <c r="BF149" s="190">
        <v>2</v>
      </c>
      <c r="BG149" s="190">
        <v>2</v>
      </c>
      <c r="BH149" s="190">
        <v>0</v>
      </c>
      <c r="BI149" s="190" t="s">
        <v>2100</v>
      </c>
      <c r="BK149" s="190" t="s">
        <v>2101</v>
      </c>
      <c r="BM149" s="190" t="s">
        <v>2100</v>
      </c>
      <c r="BN149" s="190" t="s">
        <v>289</v>
      </c>
      <c r="BO149" s="190" t="s">
        <v>2102</v>
      </c>
      <c r="BP149" s="190" t="s">
        <v>292</v>
      </c>
      <c r="BQ149" s="190" t="s">
        <v>2103</v>
      </c>
    </row>
    <row r="150" spans="1:69" ht="15.75" customHeight="1" x14ac:dyDescent="0.25">
      <c r="A150" s="4"/>
      <c r="B150" s="3"/>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M150" s="27">
        <v>1</v>
      </c>
      <c r="BA150" s="190" t="s">
        <v>115</v>
      </c>
      <c r="BB150" s="190" t="s">
        <v>359</v>
      </c>
      <c r="BC150" s="190" t="s">
        <v>2104</v>
      </c>
      <c r="BD150" s="190" t="s">
        <v>265</v>
      </c>
      <c r="BE150" s="190" t="s">
        <v>266</v>
      </c>
      <c r="BF150" s="190">
        <v>3</v>
      </c>
      <c r="BG150" s="190">
        <v>2</v>
      </c>
      <c r="BH150" s="190">
        <v>0</v>
      </c>
      <c r="BI150" s="190" t="s">
        <v>2104</v>
      </c>
      <c r="BK150" s="190" t="s">
        <v>2105</v>
      </c>
      <c r="BM150" s="190" t="s">
        <v>2104</v>
      </c>
      <c r="BN150" s="190" t="s">
        <v>1395</v>
      </c>
      <c r="BO150" s="190" t="s">
        <v>932</v>
      </c>
      <c r="BP150" s="190" t="s">
        <v>305</v>
      </c>
    </row>
    <row r="151" spans="1:69" ht="15.75" customHeight="1" x14ac:dyDescent="0.25">
      <c r="A151" s="4"/>
      <c r="B151" s="3"/>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M151" s="27">
        <v>1</v>
      </c>
      <c r="BA151" s="190" t="s">
        <v>115</v>
      </c>
      <c r="BB151" s="190" t="s">
        <v>360</v>
      </c>
      <c r="BC151" s="190" t="s">
        <v>2011</v>
      </c>
      <c r="BD151" s="190" t="s">
        <v>301</v>
      </c>
      <c r="BE151" s="190" t="s">
        <v>266</v>
      </c>
      <c r="BF151" s="190">
        <v>1</v>
      </c>
      <c r="BG151" s="190">
        <v>0</v>
      </c>
      <c r="BH151" s="190">
        <v>3</v>
      </c>
      <c r="BJ151" s="190" t="s">
        <v>2011</v>
      </c>
      <c r="BL151" s="190" t="s">
        <v>2017</v>
      </c>
      <c r="BM151" s="190" t="s">
        <v>2011</v>
      </c>
      <c r="BN151" s="190" t="s">
        <v>2018</v>
      </c>
    </row>
    <row r="152" spans="1:69" ht="15.75" customHeight="1" x14ac:dyDescent="0.25">
      <c r="A152" s="4"/>
      <c r="B152" s="3"/>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M152" s="27">
        <v>1</v>
      </c>
      <c r="BA152" s="190" t="s">
        <v>115</v>
      </c>
      <c r="BB152" s="190" t="s">
        <v>361</v>
      </c>
      <c r="BC152" s="190" t="s">
        <v>2106</v>
      </c>
      <c r="BD152" s="190" t="s">
        <v>301</v>
      </c>
      <c r="BE152" s="190" t="s">
        <v>266</v>
      </c>
      <c r="BF152" s="190">
        <v>1</v>
      </c>
      <c r="BG152" s="190">
        <v>0</v>
      </c>
      <c r="BH152" s="190">
        <v>3</v>
      </c>
      <c r="BJ152" s="190" t="s">
        <v>2106</v>
      </c>
      <c r="BL152" s="190" t="s">
        <v>2107</v>
      </c>
      <c r="BM152" s="190" t="s">
        <v>2106</v>
      </c>
      <c r="BN152" s="190" t="s">
        <v>2108</v>
      </c>
      <c r="BO152" s="190" t="s">
        <v>2097</v>
      </c>
    </row>
    <row r="153" spans="1:69" ht="15.75" customHeight="1" x14ac:dyDescent="0.25">
      <c r="A153" s="4"/>
      <c r="B153" s="3"/>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M153" s="27">
        <v>1</v>
      </c>
      <c r="BA153" s="190" t="s">
        <v>115</v>
      </c>
      <c r="BB153" s="190" t="s">
        <v>362</v>
      </c>
      <c r="BC153" s="190" t="s">
        <v>1145</v>
      </c>
      <c r="BD153" s="190" t="s">
        <v>301</v>
      </c>
      <c r="BE153" s="190" t="s">
        <v>266</v>
      </c>
      <c r="BF153" s="190">
        <v>2</v>
      </c>
      <c r="BG153" s="190">
        <v>0</v>
      </c>
      <c r="BH153" s="190">
        <v>2</v>
      </c>
      <c r="BJ153" s="190" t="s">
        <v>1145</v>
      </c>
      <c r="BL153" s="190" t="s">
        <v>1168</v>
      </c>
      <c r="BM153" s="190" t="s">
        <v>1145</v>
      </c>
      <c r="BN153" s="190" t="s">
        <v>1146</v>
      </c>
      <c r="BO153" s="190" t="s">
        <v>1147</v>
      </c>
    </row>
    <row r="154" spans="1:69" ht="15.75" customHeight="1" x14ac:dyDescent="0.25">
      <c r="A154" s="4"/>
      <c r="B154" s="3"/>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M154" s="27">
        <v>1</v>
      </c>
      <c r="BA154" s="190" t="s">
        <v>115</v>
      </c>
      <c r="BB154" s="190" t="s">
        <v>363</v>
      </c>
      <c r="BC154" s="190" t="s">
        <v>2109</v>
      </c>
      <c r="BD154" s="190" t="s">
        <v>301</v>
      </c>
      <c r="BE154" s="190" t="s">
        <v>266</v>
      </c>
      <c r="BF154" s="190">
        <v>2</v>
      </c>
      <c r="BG154" s="190">
        <v>0</v>
      </c>
      <c r="BH154" s="190">
        <v>2</v>
      </c>
      <c r="BJ154" s="190" t="s">
        <v>2109</v>
      </c>
      <c r="BL154" s="190" t="s">
        <v>2110</v>
      </c>
      <c r="BM154" s="190" t="s">
        <v>2109</v>
      </c>
      <c r="BN154" s="190" t="s">
        <v>2111</v>
      </c>
      <c r="BO154" s="190" t="s">
        <v>2112</v>
      </c>
    </row>
    <row r="155" spans="1:69" ht="15.75" customHeight="1" x14ac:dyDescent="0.25">
      <c r="A155" s="4"/>
      <c r="B155" s="3"/>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M155" s="27">
        <v>1</v>
      </c>
      <c r="BA155" s="190" t="s">
        <v>115</v>
      </c>
      <c r="BB155" s="190" t="s">
        <v>364</v>
      </c>
      <c r="BC155" s="190" t="s">
        <v>2104</v>
      </c>
      <c r="BD155" s="190" t="s">
        <v>301</v>
      </c>
      <c r="BE155" s="190" t="s">
        <v>266</v>
      </c>
      <c r="BF155" s="190">
        <v>3</v>
      </c>
      <c r="BG155" s="190">
        <v>0</v>
      </c>
      <c r="BH155" s="190">
        <v>2</v>
      </c>
      <c r="BJ155" s="190" t="s">
        <v>2104</v>
      </c>
      <c r="BL155" s="190" t="s">
        <v>2113</v>
      </c>
      <c r="BM155" s="190" t="s">
        <v>2104</v>
      </c>
      <c r="BN155" s="190" t="s">
        <v>1395</v>
      </c>
      <c r="BO155" s="190" t="s">
        <v>932</v>
      </c>
      <c r="BP155" s="190" t="s">
        <v>305</v>
      </c>
    </row>
    <row r="156" spans="1:69" ht="15.75" customHeight="1" x14ac:dyDescent="0.25">
      <c r="A156" s="4"/>
      <c r="B156" s="3"/>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M156" s="27">
        <v>1</v>
      </c>
      <c r="BA156" s="190" t="s">
        <v>117</v>
      </c>
      <c r="BB156" s="190" t="s">
        <v>365</v>
      </c>
      <c r="BC156" s="190" t="s">
        <v>2114</v>
      </c>
      <c r="BD156" s="190" t="s">
        <v>265</v>
      </c>
      <c r="BE156" s="190" t="s">
        <v>266</v>
      </c>
      <c r="BF156" s="190">
        <v>1</v>
      </c>
      <c r="BG156" s="190">
        <v>3</v>
      </c>
      <c r="BH156" s="190">
        <v>0</v>
      </c>
      <c r="BI156" s="190" t="s">
        <v>2114</v>
      </c>
      <c r="BK156" s="190" t="s">
        <v>2115</v>
      </c>
      <c r="BM156" s="190" t="s">
        <v>554</v>
      </c>
      <c r="BN156" s="190" t="s">
        <v>555</v>
      </c>
      <c r="BO156" s="190" t="s">
        <v>2116</v>
      </c>
      <c r="BP156" s="190" t="s">
        <v>2011</v>
      </c>
      <c r="BQ156" s="190" t="s">
        <v>581</v>
      </c>
    </row>
    <row r="157" spans="1:69" ht="15.75" customHeight="1" x14ac:dyDescent="0.25">
      <c r="A157" s="4"/>
      <c r="B157" s="3"/>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M157" s="27">
        <v>1</v>
      </c>
      <c r="BA157" s="190" t="s">
        <v>117</v>
      </c>
      <c r="BB157" s="190" t="s">
        <v>371</v>
      </c>
      <c r="BC157" s="190" t="s">
        <v>2117</v>
      </c>
      <c r="BD157" s="190" t="s">
        <v>265</v>
      </c>
      <c r="BE157" s="190" t="s">
        <v>266</v>
      </c>
      <c r="BF157" s="190">
        <v>1</v>
      </c>
      <c r="BG157" s="190">
        <v>3</v>
      </c>
      <c r="BH157" s="190">
        <v>0</v>
      </c>
      <c r="BI157" s="190" t="s">
        <v>2117</v>
      </c>
      <c r="BK157" s="190" t="s">
        <v>2118</v>
      </c>
      <c r="BM157" s="190" t="s">
        <v>2117</v>
      </c>
      <c r="BN157" s="190" t="s">
        <v>1392</v>
      </c>
      <c r="BO157" s="190" t="s">
        <v>2119</v>
      </c>
      <c r="BP157" s="190" t="s">
        <v>1394</v>
      </c>
      <c r="BQ157" s="190" t="s">
        <v>1237</v>
      </c>
    </row>
    <row r="158" spans="1:69" ht="15.75" customHeight="1" x14ac:dyDescent="0.25">
      <c r="A158" s="4"/>
      <c r="B158" s="3"/>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M158" s="27">
        <v>1</v>
      </c>
      <c r="BA158" s="190" t="s">
        <v>117</v>
      </c>
      <c r="BB158" s="190" t="s">
        <v>378</v>
      </c>
      <c r="BC158" s="190" t="s">
        <v>2120</v>
      </c>
      <c r="BD158" s="190" t="s">
        <v>265</v>
      </c>
      <c r="BE158" s="190" t="s">
        <v>266</v>
      </c>
      <c r="BF158" s="190">
        <v>2</v>
      </c>
      <c r="BG158" s="190">
        <v>2</v>
      </c>
      <c r="BH158" s="190">
        <v>0</v>
      </c>
      <c r="BI158" s="190" t="s">
        <v>2120</v>
      </c>
      <c r="BK158" s="190" t="s">
        <v>2121</v>
      </c>
      <c r="BM158" s="190" t="s">
        <v>2120</v>
      </c>
      <c r="BN158" s="190" t="s">
        <v>640</v>
      </c>
      <c r="BO158" s="190" t="s">
        <v>2071</v>
      </c>
      <c r="BP158" s="190" t="s">
        <v>2072</v>
      </c>
      <c r="BQ158" s="190" t="s">
        <v>642</v>
      </c>
    </row>
    <row r="159" spans="1:69" ht="15.75" customHeight="1" x14ac:dyDescent="0.25">
      <c r="A159" s="4"/>
      <c r="B159" s="3"/>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M159" s="27">
        <v>1</v>
      </c>
      <c r="BA159" s="190" t="s">
        <v>117</v>
      </c>
      <c r="BB159" s="190" t="s">
        <v>383</v>
      </c>
      <c r="BC159" s="190" t="s">
        <v>2012</v>
      </c>
      <c r="BD159" s="190" t="s">
        <v>265</v>
      </c>
      <c r="BE159" s="190" t="s">
        <v>266</v>
      </c>
      <c r="BF159" s="190">
        <v>2</v>
      </c>
      <c r="BG159" s="190">
        <v>2</v>
      </c>
      <c r="BH159" s="190">
        <v>0</v>
      </c>
      <c r="BI159" s="190" t="s">
        <v>2012</v>
      </c>
      <c r="BK159" s="190" t="s">
        <v>2013</v>
      </c>
      <c r="BM159" s="190" t="s">
        <v>2012</v>
      </c>
      <c r="BN159" s="190" t="s">
        <v>2014</v>
      </c>
      <c r="BO159" s="190" t="s">
        <v>2015</v>
      </c>
    </row>
    <row r="160" spans="1:69" ht="15.75" customHeight="1" x14ac:dyDescent="0.25">
      <c r="A160" s="4"/>
      <c r="B160" s="3"/>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M160" s="27">
        <v>1</v>
      </c>
      <c r="BA160" s="190" t="s">
        <v>117</v>
      </c>
      <c r="BB160" s="190" t="s">
        <v>390</v>
      </c>
      <c r="BC160" s="190" t="s">
        <v>2122</v>
      </c>
      <c r="BD160" s="190" t="s">
        <v>265</v>
      </c>
      <c r="BE160" s="190" t="s">
        <v>266</v>
      </c>
      <c r="BF160" s="190">
        <v>3</v>
      </c>
      <c r="BG160" s="190">
        <v>2</v>
      </c>
      <c r="BH160" s="190">
        <v>0</v>
      </c>
      <c r="BI160" s="190" t="s">
        <v>2122</v>
      </c>
      <c r="BK160" s="190" t="s">
        <v>2123</v>
      </c>
      <c r="BM160" s="190" t="s">
        <v>2122</v>
      </c>
      <c r="BN160" s="190" t="s">
        <v>1634</v>
      </c>
      <c r="BO160" s="190" t="s">
        <v>1635</v>
      </c>
      <c r="BP160" s="190" t="s">
        <v>739</v>
      </c>
      <c r="BQ160" s="190" t="s">
        <v>1636</v>
      </c>
    </row>
    <row r="161" spans="1:69" ht="15.75" customHeight="1" x14ac:dyDescent="0.25">
      <c r="A161" s="4"/>
      <c r="B161" s="3"/>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M161" s="27">
        <v>1</v>
      </c>
      <c r="BA161" s="190" t="s">
        <v>117</v>
      </c>
      <c r="BB161" s="190" t="s">
        <v>397</v>
      </c>
      <c r="BC161" s="190" t="s">
        <v>2124</v>
      </c>
      <c r="BD161" s="190" t="s">
        <v>301</v>
      </c>
      <c r="BE161" s="190" t="s">
        <v>266</v>
      </c>
      <c r="BF161" s="190">
        <v>1</v>
      </c>
      <c r="BG161" s="190">
        <v>0</v>
      </c>
      <c r="BH161" s="190">
        <v>3</v>
      </c>
      <c r="BJ161" s="190" t="s">
        <v>2124</v>
      </c>
      <c r="BL161" s="190" t="s">
        <v>2125</v>
      </c>
      <c r="BM161" s="190" t="s">
        <v>2124</v>
      </c>
      <c r="BN161" s="190" t="s">
        <v>554</v>
      </c>
      <c r="BO161" s="190" t="s">
        <v>555</v>
      </c>
      <c r="BP161" s="190" t="s">
        <v>2011</v>
      </c>
      <c r="BQ161" s="190" t="s">
        <v>581</v>
      </c>
    </row>
    <row r="162" spans="1:69" ht="15.75" customHeight="1" x14ac:dyDescent="0.25">
      <c r="A162" s="4"/>
      <c r="B162" s="3"/>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M162" s="27">
        <v>1</v>
      </c>
      <c r="BA162" s="190" t="s">
        <v>117</v>
      </c>
      <c r="BB162" s="190" t="s">
        <v>401</v>
      </c>
      <c r="BC162" s="190" t="s">
        <v>2126</v>
      </c>
      <c r="BD162" s="190" t="s">
        <v>301</v>
      </c>
      <c r="BE162" s="190" t="s">
        <v>266</v>
      </c>
      <c r="BF162" s="190">
        <v>1</v>
      </c>
      <c r="BG162" s="190">
        <v>0</v>
      </c>
      <c r="BH162" s="190">
        <v>3</v>
      </c>
      <c r="BJ162" s="190" t="s">
        <v>2126</v>
      </c>
      <c r="BL162" s="190" t="s">
        <v>2127</v>
      </c>
      <c r="BM162" s="190" t="s">
        <v>2126</v>
      </c>
      <c r="BN162" s="190" t="s">
        <v>1394</v>
      </c>
    </row>
    <row r="163" spans="1:69" ht="15.75" customHeight="1" x14ac:dyDescent="0.25">
      <c r="A163" s="4"/>
      <c r="B163" s="3"/>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M163" s="27">
        <v>1</v>
      </c>
      <c r="BA163" s="190" t="s">
        <v>117</v>
      </c>
      <c r="BB163" s="190" t="s">
        <v>408</v>
      </c>
      <c r="BC163" s="190" t="s">
        <v>2128</v>
      </c>
      <c r="BD163" s="190" t="s">
        <v>301</v>
      </c>
      <c r="BE163" s="190" t="s">
        <v>266</v>
      </c>
      <c r="BF163" s="190">
        <v>2</v>
      </c>
      <c r="BG163" s="190">
        <v>0</v>
      </c>
      <c r="BH163" s="190">
        <v>2</v>
      </c>
      <c r="BJ163" s="190" t="s">
        <v>2128</v>
      </c>
      <c r="BL163" s="190" t="s">
        <v>2129</v>
      </c>
      <c r="BM163" s="190" t="s">
        <v>2128</v>
      </c>
      <c r="BN163" s="190" t="s">
        <v>640</v>
      </c>
      <c r="BO163" s="190" t="s">
        <v>2130</v>
      </c>
      <c r="BP163" s="190" t="s">
        <v>2131</v>
      </c>
      <c r="BQ163" s="190" t="s">
        <v>642</v>
      </c>
    </row>
    <row r="164" spans="1:69" ht="15.75" customHeight="1" x14ac:dyDescent="0.25">
      <c r="A164" s="4"/>
      <c r="B164" s="3"/>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M164" s="27">
        <v>1</v>
      </c>
      <c r="BA164" s="190" t="s">
        <v>117</v>
      </c>
      <c r="BB164" s="190" t="s">
        <v>410</v>
      </c>
      <c r="BC164" s="190" t="s">
        <v>2012</v>
      </c>
      <c r="BD164" s="190" t="s">
        <v>301</v>
      </c>
      <c r="BE164" s="190" t="s">
        <v>266</v>
      </c>
      <c r="BF164" s="190">
        <v>2</v>
      </c>
      <c r="BG164" s="190">
        <v>0</v>
      </c>
      <c r="BH164" s="190">
        <v>2</v>
      </c>
      <c r="BJ164" s="190" t="s">
        <v>2012</v>
      </c>
      <c r="BL164" s="190" t="s">
        <v>2020</v>
      </c>
      <c r="BM164" s="190" t="s">
        <v>2012</v>
      </c>
      <c r="BN164" s="190" t="s">
        <v>2014</v>
      </c>
      <c r="BO164" s="190" t="s">
        <v>2015</v>
      </c>
    </row>
    <row r="165" spans="1:69" ht="15.75" customHeight="1" x14ac:dyDescent="0.25">
      <c r="A165" s="4"/>
      <c r="B165" s="3"/>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M165" s="27">
        <v>1</v>
      </c>
      <c r="BA165" s="190" t="s">
        <v>117</v>
      </c>
      <c r="BB165" s="190" t="s">
        <v>412</v>
      </c>
      <c r="BC165" s="190" t="s">
        <v>1634</v>
      </c>
      <c r="BD165" s="190" t="s">
        <v>301</v>
      </c>
      <c r="BE165" s="190" t="s">
        <v>266</v>
      </c>
      <c r="BF165" s="190">
        <v>3</v>
      </c>
      <c r="BG165" s="190">
        <v>0</v>
      </c>
      <c r="BH165" s="190">
        <v>2</v>
      </c>
      <c r="BJ165" s="190" t="s">
        <v>1634</v>
      </c>
      <c r="BL165" s="190" t="s">
        <v>1657</v>
      </c>
      <c r="BM165" s="190" t="s">
        <v>1634</v>
      </c>
      <c r="BN165" s="190" t="s">
        <v>1635</v>
      </c>
      <c r="BO165" s="190" t="s">
        <v>1636</v>
      </c>
    </row>
    <row r="166" spans="1:69" ht="15.75" customHeight="1" x14ac:dyDescent="0.25">
      <c r="A166" s="4"/>
      <c r="B166" s="3"/>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M166" s="27">
        <v>1</v>
      </c>
      <c r="BA166" s="190" t="s">
        <v>119</v>
      </c>
      <c r="BB166" s="190" t="s">
        <v>418</v>
      </c>
      <c r="BC166" s="190" t="s">
        <v>2114</v>
      </c>
      <c r="BD166" s="190" t="s">
        <v>265</v>
      </c>
      <c r="BE166" s="190" t="s">
        <v>266</v>
      </c>
      <c r="BF166" s="190">
        <v>1</v>
      </c>
      <c r="BG166" s="190">
        <v>3</v>
      </c>
      <c r="BH166" s="190">
        <v>0</v>
      </c>
      <c r="BI166" s="190" t="s">
        <v>2114</v>
      </c>
      <c r="BK166" s="190" t="s">
        <v>2115</v>
      </c>
      <c r="BM166" s="190" t="s">
        <v>554</v>
      </c>
      <c r="BN166" s="190" t="s">
        <v>555</v>
      </c>
      <c r="BO166" s="190" t="s">
        <v>2116</v>
      </c>
      <c r="BP166" s="190" t="s">
        <v>2011</v>
      </c>
      <c r="BQ166" s="190" t="s">
        <v>581</v>
      </c>
    </row>
    <row r="167" spans="1:69" ht="15.75" customHeight="1" x14ac:dyDescent="0.25">
      <c r="A167" s="4"/>
      <c r="B167" s="3"/>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M167" s="27">
        <v>1</v>
      </c>
      <c r="BA167" s="190" t="s">
        <v>119</v>
      </c>
      <c r="BB167" s="190" t="s">
        <v>419</v>
      </c>
      <c r="BC167" s="190" t="s">
        <v>2117</v>
      </c>
      <c r="BD167" s="190" t="s">
        <v>265</v>
      </c>
      <c r="BE167" s="190" t="s">
        <v>266</v>
      </c>
      <c r="BF167" s="190">
        <v>1</v>
      </c>
      <c r="BG167" s="190">
        <v>3</v>
      </c>
      <c r="BH167" s="190">
        <v>0</v>
      </c>
      <c r="BI167" s="190" t="s">
        <v>2117</v>
      </c>
      <c r="BK167" s="190" t="s">
        <v>2118</v>
      </c>
      <c r="BM167" s="190" t="s">
        <v>2117</v>
      </c>
      <c r="BN167" s="190" t="s">
        <v>1392</v>
      </c>
      <c r="BO167" s="190" t="s">
        <v>2119</v>
      </c>
      <c r="BP167" s="190" t="s">
        <v>1394</v>
      </c>
      <c r="BQ167" s="190" t="s">
        <v>1237</v>
      </c>
    </row>
    <row r="168" spans="1:69" ht="15.75" customHeight="1" x14ac:dyDescent="0.25">
      <c r="A168" s="4"/>
      <c r="B168" s="3"/>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M168" s="27">
        <v>1</v>
      </c>
      <c r="BA168" s="190" t="s">
        <v>119</v>
      </c>
      <c r="BB168" s="190" t="s">
        <v>420</v>
      </c>
      <c r="BC168" s="190" t="s">
        <v>2120</v>
      </c>
      <c r="BD168" s="190" t="s">
        <v>265</v>
      </c>
      <c r="BE168" s="190" t="s">
        <v>266</v>
      </c>
      <c r="BF168" s="190">
        <v>2</v>
      </c>
      <c r="BG168" s="190">
        <v>2</v>
      </c>
      <c r="BH168" s="190">
        <v>0</v>
      </c>
      <c r="BI168" s="190" t="s">
        <v>2120</v>
      </c>
      <c r="BK168" s="190" t="s">
        <v>2121</v>
      </c>
      <c r="BM168" s="190" t="s">
        <v>2120</v>
      </c>
      <c r="BN168" s="190" t="s">
        <v>640</v>
      </c>
      <c r="BO168" s="190" t="s">
        <v>2071</v>
      </c>
      <c r="BP168" s="190" t="s">
        <v>2072</v>
      </c>
      <c r="BQ168" s="190" t="s">
        <v>642</v>
      </c>
    </row>
    <row r="169" spans="1:69" ht="15.75" customHeight="1" x14ac:dyDescent="0.25">
      <c r="A169" s="4"/>
      <c r="B169" s="3"/>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M169" s="27">
        <v>1</v>
      </c>
      <c r="BA169" s="190" t="s">
        <v>119</v>
      </c>
      <c r="BB169" s="190" t="s">
        <v>421</v>
      </c>
      <c r="BC169" s="190" t="s">
        <v>2012</v>
      </c>
      <c r="BD169" s="190" t="s">
        <v>265</v>
      </c>
      <c r="BE169" s="190" t="s">
        <v>266</v>
      </c>
      <c r="BF169" s="190">
        <v>2</v>
      </c>
      <c r="BG169" s="190">
        <v>2</v>
      </c>
      <c r="BH169" s="190">
        <v>0</v>
      </c>
      <c r="BI169" s="190" t="s">
        <v>2012</v>
      </c>
      <c r="BK169" s="190" t="s">
        <v>2013</v>
      </c>
      <c r="BM169" s="190" t="s">
        <v>2012</v>
      </c>
      <c r="BN169" s="190" t="s">
        <v>2014</v>
      </c>
      <c r="BO169" s="190" t="s">
        <v>2015</v>
      </c>
    </row>
    <row r="170" spans="1:69" ht="15.75" customHeight="1" x14ac:dyDescent="0.25">
      <c r="A170" s="4"/>
      <c r="B170" s="3"/>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M170" s="27">
        <v>1</v>
      </c>
      <c r="BA170" s="190" t="s">
        <v>119</v>
      </c>
      <c r="BB170" s="190" t="s">
        <v>422</v>
      </c>
      <c r="BC170" s="190" t="s">
        <v>2122</v>
      </c>
      <c r="BD170" s="190" t="s">
        <v>265</v>
      </c>
      <c r="BE170" s="190" t="s">
        <v>266</v>
      </c>
      <c r="BF170" s="190">
        <v>3</v>
      </c>
      <c r="BG170" s="190">
        <v>2</v>
      </c>
      <c r="BH170" s="190">
        <v>0</v>
      </c>
      <c r="BI170" s="190" t="s">
        <v>2122</v>
      </c>
      <c r="BK170" s="190" t="s">
        <v>2123</v>
      </c>
      <c r="BM170" s="190" t="s">
        <v>2122</v>
      </c>
      <c r="BN170" s="190" t="s">
        <v>1634</v>
      </c>
      <c r="BO170" s="190" t="s">
        <v>1635</v>
      </c>
      <c r="BP170" s="190" t="s">
        <v>739</v>
      </c>
      <c r="BQ170" s="190" t="s">
        <v>1636</v>
      </c>
    </row>
    <row r="171" spans="1:69" ht="15.75" customHeight="1" x14ac:dyDescent="0.25">
      <c r="A171" s="4"/>
      <c r="B171" s="3"/>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M171" s="27">
        <v>1</v>
      </c>
      <c r="BA171" s="190" t="s">
        <v>119</v>
      </c>
      <c r="BB171" s="190" t="s">
        <v>423</v>
      </c>
      <c r="BC171" s="190" t="s">
        <v>2124</v>
      </c>
      <c r="BD171" s="190" t="s">
        <v>301</v>
      </c>
      <c r="BE171" s="190" t="s">
        <v>266</v>
      </c>
      <c r="BF171" s="190">
        <v>1</v>
      </c>
      <c r="BG171" s="190">
        <v>0</v>
      </c>
      <c r="BH171" s="190">
        <v>3</v>
      </c>
      <c r="BJ171" s="190" t="s">
        <v>2124</v>
      </c>
      <c r="BL171" s="190" t="s">
        <v>2125</v>
      </c>
      <c r="BM171" s="190" t="s">
        <v>2124</v>
      </c>
      <c r="BN171" s="190" t="s">
        <v>554</v>
      </c>
      <c r="BO171" s="190" t="s">
        <v>555</v>
      </c>
      <c r="BP171" s="190" t="s">
        <v>2011</v>
      </c>
      <c r="BQ171" s="190" t="s">
        <v>581</v>
      </c>
    </row>
    <row r="172" spans="1:69" ht="15.75" customHeight="1" x14ac:dyDescent="0.25">
      <c r="A172" s="4"/>
      <c r="B172" s="3"/>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M172" s="27">
        <v>1</v>
      </c>
      <c r="BA172" s="190" t="s">
        <v>119</v>
      </c>
      <c r="BB172" s="190" t="s">
        <v>424</v>
      </c>
      <c r="BC172" s="190" t="s">
        <v>2126</v>
      </c>
      <c r="BD172" s="190" t="s">
        <v>301</v>
      </c>
      <c r="BE172" s="190" t="s">
        <v>266</v>
      </c>
      <c r="BF172" s="190">
        <v>1</v>
      </c>
      <c r="BG172" s="190">
        <v>0</v>
      </c>
      <c r="BH172" s="190">
        <v>3</v>
      </c>
      <c r="BJ172" s="190" t="s">
        <v>2126</v>
      </c>
      <c r="BL172" s="190" t="s">
        <v>2127</v>
      </c>
      <c r="BM172" s="190" t="s">
        <v>2126</v>
      </c>
      <c r="BN172" s="190" t="s">
        <v>1394</v>
      </c>
    </row>
    <row r="173" spans="1:69" ht="15.75" customHeight="1" x14ac:dyDescent="0.25">
      <c r="A173" s="4"/>
      <c r="B173" s="3"/>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M173" s="27">
        <v>1</v>
      </c>
      <c r="BA173" s="190" t="s">
        <v>119</v>
      </c>
      <c r="BB173" s="190" t="s">
        <v>425</v>
      </c>
      <c r="BC173" s="190" t="s">
        <v>2128</v>
      </c>
      <c r="BD173" s="190" t="s">
        <v>301</v>
      </c>
      <c r="BE173" s="190" t="s">
        <v>266</v>
      </c>
      <c r="BF173" s="190">
        <v>2</v>
      </c>
      <c r="BG173" s="190">
        <v>0</v>
      </c>
      <c r="BH173" s="190">
        <v>2</v>
      </c>
      <c r="BJ173" s="190" t="s">
        <v>2128</v>
      </c>
      <c r="BL173" s="190" t="s">
        <v>2129</v>
      </c>
      <c r="BM173" s="190" t="s">
        <v>2128</v>
      </c>
      <c r="BN173" s="190" t="s">
        <v>640</v>
      </c>
      <c r="BO173" s="190" t="s">
        <v>2130</v>
      </c>
      <c r="BP173" s="190" t="s">
        <v>2131</v>
      </c>
      <c r="BQ173" s="190" t="s">
        <v>642</v>
      </c>
    </row>
    <row r="174" spans="1:69" ht="15.75" customHeight="1" x14ac:dyDescent="0.25">
      <c r="A174" s="4"/>
      <c r="B174" s="3"/>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M174" s="27">
        <v>1</v>
      </c>
      <c r="BA174" s="190" t="s">
        <v>119</v>
      </c>
      <c r="BB174" s="190" t="s">
        <v>426</v>
      </c>
      <c r="BC174" s="190" t="s">
        <v>2012</v>
      </c>
      <c r="BD174" s="190" t="s">
        <v>301</v>
      </c>
      <c r="BE174" s="190" t="s">
        <v>266</v>
      </c>
      <c r="BF174" s="190">
        <v>2</v>
      </c>
      <c r="BG174" s="190">
        <v>0</v>
      </c>
      <c r="BH174" s="190">
        <v>2</v>
      </c>
      <c r="BJ174" s="190" t="s">
        <v>2012</v>
      </c>
      <c r="BL174" s="190" t="s">
        <v>2020</v>
      </c>
      <c r="BM174" s="190" t="s">
        <v>2012</v>
      </c>
      <c r="BN174" s="190" t="s">
        <v>2014</v>
      </c>
      <c r="BO174" s="190" t="s">
        <v>2015</v>
      </c>
    </row>
    <row r="175" spans="1:69" ht="15.75" customHeight="1" x14ac:dyDescent="0.25">
      <c r="A175" s="4"/>
      <c r="B175" s="3"/>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M175" s="27">
        <v>1</v>
      </c>
      <c r="BA175" s="190" t="s">
        <v>119</v>
      </c>
      <c r="BB175" s="190" t="s">
        <v>427</v>
      </c>
      <c r="BC175" s="190" t="s">
        <v>1634</v>
      </c>
      <c r="BD175" s="190" t="s">
        <v>301</v>
      </c>
      <c r="BE175" s="190" t="s">
        <v>266</v>
      </c>
      <c r="BF175" s="190">
        <v>3</v>
      </c>
      <c r="BG175" s="190">
        <v>0</v>
      </c>
      <c r="BH175" s="190">
        <v>2</v>
      </c>
      <c r="BJ175" s="190" t="s">
        <v>1634</v>
      </c>
      <c r="BL175" s="190" t="s">
        <v>1657</v>
      </c>
      <c r="BM175" s="190" t="s">
        <v>1634</v>
      </c>
      <c r="BN175" s="190" t="s">
        <v>1635</v>
      </c>
      <c r="BO175" s="190" t="s">
        <v>1636</v>
      </c>
    </row>
    <row r="176" spans="1:69" ht="15.75" customHeight="1" x14ac:dyDescent="0.25">
      <c r="A176" s="4"/>
      <c r="B176" s="3"/>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M176" s="27">
        <v>1</v>
      </c>
      <c r="BA176" s="190" t="s">
        <v>120</v>
      </c>
      <c r="BB176" s="190" t="s">
        <v>428</v>
      </c>
      <c r="BC176" s="190" t="s">
        <v>2114</v>
      </c>
      <c r="BD176" s="190" t="s">
        <v>265</v>
      </c>
      <c r="BE176" s="190" t="s">
        <v>266</v>
      </c>
      <c r="BF176" s="190">
        <v>1</v>
      </c>
      <c r="BG176" s="190">
        <v>3</v>
      </c>
      <c r="BH176" s="190">
        <v>0</v>
      </c>
      <c r="BI176" s="190" t="s">
        <v>2114</v>
      </c>
      <c r="BK176" s="190" t="s">
        <v>2115</v>
      </c>
      <c r="BM176" s="190" t="s">
        <v>554</v>
      </c>
      <c r="BN176" s="190" t="s">
        <v>555</v>
      </c>
      <c r="BO176" s="190" t="s">
        <v>2116</v>
      </c>
      <c r="BP176" s="190" t="s">
        <v>2011</v>
      </c>
      <c r="BQ176" s="190" t="s">
        <v>581</v>
      </c>
    </row>
    <row r="177" spans="1:69" ht="15.75" customHeight="1" x14ac:dyDescent="0.25">
      <c r="A177" s="4"/>
      <c r="B177" s="3"/>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M177" s="27">
        <v>1</v>
      </c>
      <c r="BA177" s="190" t="s">
        <v>120</v>
      </c>
      <c r="BB177" s="190" t="s">
        <v>429</v>
      </c>
      <c r="BC177" s="190" t="s">
        <v>2117</v>
      </c>
      <c r="BD177" s="190" t="s">
        <v>265</v>
      </c>
      <c r="BE177" s="190" t="s">
        <v>266</v>
      </c>
      <c r="BF177" s="190">
        <v>1</v>
      </c>
      <c r="BG177" s="190">
        <v>3</v>
      </c>
      <c r="BH177" s="190">
        <v>0</v>
      </c>
      <c r="BI177" s="190" t="s">
        <v>2117</v>
      </c>
      <c r="BK177" s="190" t="s">
        <v>2118</v>
      </c>
      <c r="BM177" s="190" t="s">
        <v>2117</v>
      </c>
      <c r="BN177" s="190" t="s">
        <v>1392</v>
      </c>
      <c r="BO177" s="190" t="s">
        <v>2119</v>
      </c>
      <c r="BP177" s="190" t="s">
        <v>1394</v>
      </c>
      <c r="BQ177" s="190" t="s">
        <v>1237</v>
      </c>
    </row>
    <row r="178" spans="1:69" ht="15.75" customHeight="1" x14ac:dyDescent="0.25">
      <c r="A178" s="4"/>
      <c r="B178" s="3"/>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M178" s="27">
        <v>1</v>
      </c>
      <c r="BA178" s="190" t="s">
        <v>120</v>
      </c>
      <c r="BB178" s="190" t="s">
        <v>430</v>
      </c>
      <c r="BC178" s="190" t="s">
        <v>2120</v>
      </c>
      <c r="BD178" s="190" t="s">
        <v>265</v>
      </c>
      <c r="BE178" s="190" t="s">
        <v>266</v>
      </c>
      <c r="BF178" s="190">
        <v>2</v>
      </c>
      <c r="BG178" s="190">
        <v>2</v>
      </c>
      <c r="BH178" s="190">
        <v>0</v>
      </c>
      <c r="BI178" s="190" t="s">
        <v>2120</v>
      </c>
      <c r="BK178" s="190" t="s">
        <v>2121</v>
      </c>
      <c r="BM178" s="190" t="s">
        <v>2120</v>
      </c>
      <c r="BN178" s="190" t="s">
        <v>640</v>
      </c>
      <c r="BO178" s="190" t="s">
        <v>2071</v>
      </c>
      <c r="BP178" s="190" t="s">
        <v>2072</v>
      </c>
      <c r="BQ178" s="190" t="s">
        <v>642</v>
      </c>
    </row>
    <row r="179" spans="1:69" ht="15.75" customHeight="1" x14ac:dyDescent="0.25">
      <c r="A179" s="4"/>
      <c r="B179" s="3"/>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M179" s="27">
        <v>1</v>
      </c>
      <c r="BA179" s="190" t="s">
        <v>120</v>
      </c>
      <c r="BB179" s="190" t="s">
        <v>431</v>
      </c>
      <c r="BC179" s="190" t="s">
        <v>2012</v>
      </c>
      <c r="BD179" s="190" t="s">
        <v>265</v>
      </c>
      <c r="BE179" s="190" t="s">
        <v>266</v>
      </c>
      <c r="BF179" s="190">
        <v>2</v>
      </c>
      <c r="BG179" s="190">
        <v>2</v>
      </c>
      <c r="BH179" s="190">
        <v>0</v>
      </c>
      <c r="BI179" s="190" t="s">
        <v>2012</v>
      </c>
      <c r="BK179" s="190" t="s">
        <v>2013</v>
      </c>
      <c r="BM179" s="190" t="s">
        <v>2012</v>
      </c>
      <c r="BN179" s="190" t="s">
        <v>2014</v>
      </c>
      <c r="BO179" s="190" t="s">
        <v>2015</v>
      </c>
    </row>
    <row r="180" spans="1:69" ht="15.75" customHeight="1" x14ac:dyDescent="0.25">
      <c r="A180" s="4"/>
      <c r="B180" s="3"/>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M180" s="27">
        <v>1</v>
      </c>
      <c r="BA180" s="190" t="s">
        <v>120</v>
      </c>
      <c r="BB180" s="190" t="s">
        <v>432</v>
      </c>
      <c r="BC180" s="190" t="s">
        <v>2122</v>
      </c>
      <c r="BD180" s="190" t="s">
        <v>265</v>
      </c>
      <c r="BE180" s="190" t="s">
        <v>266</v>
      </c>
      <c r="BF180" s="190">
        <v>3</v>
      </c>
      <c r="BG180" s="190">
        <v>2</v>
      </c>
      <c r="BH180" s="190">
        <v>0</v>
      </c>
      <c r="BI180" s="190" t="s">
        <v>2122</v>
      </c>
      <c r="BK180" s="190" t="s">
        <v>2123</v>
      </c>
      <c r="BM180" s="190" t="s">
        <v>2122</v>
      </c>
      <c r="BN180" s="190" t="s">
        <v>1634</v>
      </c>
      <c r="BO180" s="190" t="s">
        <v>1635</v>
      </c>
      <c r="BP180" s="190" t="s">
        <v>739</v>
      </c>
      <c r="BQ180" s="190" t="s">
        <v>1636</v>
      </c>
    </row>
    <row r="181" spans="1:69" ht="15.75" customHeight="1" x14ac:dyDescent="0.25">
      <c r="A181" s="4"/>
      <c r="B181" s="3"/>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M181" s="27">
        <v>1</v>
      </c>
      <c r="BA181" s="190" t="s">
        <v>120</v>
      </c>
      <c r="BB181" s="190" t="s">
        <v>433</v>
      </c>
      <c r="BC181" s="190" t="s">
        <v>2124</v>
      </c>
      <c r="BD181" s="190" t="s">
        <v>301</v>
      </c>
      <c r="BE181" s="190" t="s">
        <v>266</v>
      </c>
      <c r="BF181" s="190">
        <v>1</v>
      </c>
      <c r="BG181" s="190">
        <v>0</v>
      </c>
      <c r="BH181" s="190">
        <v>3</v>
      </c>
      <c r="BJ181" s="190" t="s">
        <v>2124</v>
      </c>
      <c r="BL181" s="190" t="s">
        <v>2125</v>
      </c>
      <c r="BM181" s="190" t="s">
        <v>2124</v>
      </c>
      <c r="BN181" s="190" t="s">
        <v>554</v>
      </c>
      <c r="BO181" s="190" t="s">
        <v>555</v>
      </c>
      <c r="BP181" s="190" t="s">
        <v>2011</v>
      </c>
      <c r="BQ181" s="190" t="s">
        <v>581</v>
      </c>
    </row>
    <row r="182" spans="1:69" ht="15.75" customHeight="1" x14ac:dyDescent="0.25">
      <c r="A182" s="4"/>
      <c r="B182" s="3"/>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M182" s="27">
        <v>1</v>
      </c>
      <c r="BA182" s="190" t="s">
        <v>120</v>
      </c>
      <c r="BB182" s="190" t="s">
        <v>434</v>
      </c>
      <c r="BC182" s="190" t="s">
        <v>2126</v>
      </c>
      <c r="BD182" s="190" t="s">
        <v>301</v>
      </c>
      <c r="BE182" s="190" t="s">
        <v>266</v>
      </c>
      <c r="BF182" s="190">
        <v>1</v>
      </c>
      <c r="BG182" s="190">
        <v>0</v>
      </c>
      <c r="BH182" s="190">
        <v>3</v>
      </c>
      <c r="BJ182" s="190" t="s">
        <v>2126</v>
      </c>
      <c r="BL182" s="190" t="s">
        <v>2127</v>
      </c>
      <c r="BM182" s="190" t="s">
        <v>2126</v>
      </c>
      <c r="BN182" s="190" t="s">
        <v>1394</v>
      </c>
    </row>
    <row r="183" spans="1:69" ht="15.75" customHeight="1" x14ac:dyDescent="0.25">
      <c r="A183" s="4"/>
      <c r="B183" s="3"/>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M183" s="27">
        <v>1</v>
      </c>
      <c r="BA183" s="190" t="s">
        <v>120</v>
      </c>
      <c r="BB183" s="190" t="s">
        <v>435</v>
      </c>
      <c r="BC183" s="190" t="s">
        <v>2128</v>
      </c>
      <c r="BD183" s="190" t="s">
        <v>301</v>
      </c>
      <c r="BE183" s="190" t="s">
        <v>266</v>
      </c>
      <c r="BF183" s="190">
        <v>2</v>
      </c>
      <c r="BG183" s="190">
        <v>0</v>
      </c>
      <c r="BH183" s="190">
        <v>2</v>
      </c>
      <c r="BJ183" s="190" t="s">
        <v>2128</v>
      </c>
      <c r="BL183" s="190" t="s">
        <v>2129</v>
      </c>
      <c r="BM183" s="190" t="s">
        <v>2128</v>
      </c>
      <c r="BN183" s="190" t="s">
        <v>640</v>
      </c>
      <c r="BO183" s="190" t="s">
        <v>2130</v>
      </c>
      <c r="BP183" s="190" t="s">
        <v>2131</v>
      </c>
      <c r="BQ183" s="190" t="s">
        <v>642</v>
      </c>
    </row>
    <row r="184" spans="1:69" ht="15.75" customHeight="1" x14ac:dyDescent="0.25">
      <c r="A184" s="4"/>
      <c r="B184" s="3"/>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M184" s="27">
        <v>1</v>
      </c>
      <c r="BA184" s="190" t="s">
        <v>120</v>
      </c>
      <c r="BB184" s="190" t="s">
        <v>436</v>
      </c>
      <c r="BC184" s="190" t="s">
        <v>2012</v>
      </c>
      <c r="BD184" s="190" t="s">
        <v>301</v>
      </c>
      <c r="BE184" s="190" t="s">
        <v>266</v>
      </c>
      <c r="BF184" s="190">
        <v>2</v>
      </c>
      <c r="BG184" s="190">
        <v>0</v>
      </c>
      <c r="BH184" s="190">
        <v>2</v>
      </c>
      <c r="BJ184" s="190" t="s">
        <v>2012</v>
      </c>
      <c r="BL184" s="190" t="s">
        <v>2020</v>
      </c>
      <c r="BM184" s="190" t="s">
        <v>2012</v>
      </c>
      <c r="BN184" s="190" t="s">
        <v>2014</v>
      </c>
      <c r="BO184" s="190" t="s">
        <v>2015</v>
      </c>
    </row>
    <row r="185" spans="1:69" ht="15.75" customHeight="1" x14ac:dyDescent="0.25">
      <c r="A185" s="4"/>
      <c r="B185" s="3"/>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M185" s="27">
        <v>1</v>
      </c>
      <c r="BA185" s="190" t="s">
        <v>120</v>
      </c>
      <c r="BB185" s="190" t="s">
        <v>437</v>
      </c>
      <c r="BC185" s="190" t="s">
        <v>1634</v>
      </c>
      <c r="BD185" s="190" t="s">
        <v>301</v>
      </c>
      <c r="BE185" s="190" t="s">
        <v>266</v>
      </c>
      <c r="BF185" s="190">
        <v>3</v>
      </c>
      <c r="BG185" s="190">
        <v>0</v>
      </c>
      <c r="BH185" s="190">
        <v>2</v>
      </c>
      <c r="BJ185" s="190" t="s">
        <v>1634</v>
      </c>
      <c r="BL185" s="190" t="s">
        <v>1657</v>
      </c>
      <c r="BM185" s="190" t="s">
        <v>1634</v>
      </c>
      <c r="BN185" s="190" t="s">
        <v>1635</v>
      </c>
      <c r="BO185" s="190" t="s">
        <v>1636</v>
      </c>
    </row>
    <row r="186" spans="1:69" ht="15.75" customHeight="1" x14ac:dyDescent="0.25">
      <c r="A186" s="4"/>
      <c r="B186" s="3"/>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M186" s="27">
        <v>1</v>
      </c>
      <c r="BA186" s="190" t="s">
        <v>121</v>
      </c>
      <c r="BB186" s="190" t="s">
        <v>438</v>
      </c>
      <c r="BC186" s="190" t="s">
        <v>2114</v>
      </c>
      <c r="BD186" s="190" t="s">
        <v>265</v>
      </c>
      <c r="BE186" s="190" t="s">
        <v>266</v>
      </c>
      <c r="BF186" s="190">
        <v>1</v>
      </c>
      <c r="BG186" s="190">
        <v>3</v>
      </c>
      <c r="BH186" s="190">
        <v>0</v>
      </c>
      <c r="BI186" s="190" t="s">
        <v>2114</v>
      </c>
      <c r="BK186" s="190" t="s">
        <v>2115</v>
      </c>
      <c r="BM186" s="190" t="s">
        <v>554</v>
      </c>
      <c r="BN186" s="190" t="s">
        <v>555</v>
      </c>
      <c r="BO186" s="190" t="s">
        <v>2116</v>
      </c>
      <c r="BP186" s="190" t="s">
        <v>2011</v>
      </c>
      <c r="BQ186" s="190" t="s">
        <v>581</v>
      </c>
    </row>
    <row r="187" spans="1:69" ht="15.75" customHeight="1" x14ac:dyDescent="0.25">
      <c r="A187" s="4"/>
      <c r="B187" s="3"/>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M187" s="27">
        <v>1</v>
      </c>
      <c r="BA187" s="190" t="s">
        <v>121</v>
      </c>
      <c r="BB187" s="190" t="s">
        <v>439</v>
      </c>
      <c r="BC187" s="190" t="s">
        <v>2117</v>
      </c>
      <c r="BD187" s="190" t="s">
        <v>265</v>
      </c>
      <c r="BE187" s="190" t="s">
        <v>266</v>
      </c>
      <c r="BF187" s="190">
        <v>1</v>
      </c>
      <c r="BG187" s="190">
        <v>3</v>
      </c>
      <c r="BH187" s="190">
        <v>0</v>
      </c>
      <c r="BI187" s="190" t="s">
        <v>2117</v>
      </c>
      <c r="BK187" s="190" t="s">
        <v>2118</v>
      </c>
      <c r="BM187" s="190" t="s">
        <v>2117</v>
      </c>
      <c r="BN187" s="190" t="s">
        <v>1392</v>
      </c>
      <c r="BO187" s="190" t="s">
        <v>2119</v>
      </c>
      <c r="BP187" s="190" t="s">
        <v>1394</v>
      </c>
      <c r="BQ187" s="190" t="s">
        <v>1237</v>
      </c>
    </row>
    <row r="188" spans="1:69" ht="15.75" customHeight="1" x14ac:dyDescent="0.25">
      <c r="A188" s="4"/>
      <c r="B188" s="3"/>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M188" s="27">
        <v>1</v>
      </c>
      <c r="BA188" s="190" t="s">
        <v>121</v>
      </c>
      <c r="BB188" s="190" t="s">
        <v>440</v>
      </c>
      <c r="BC188" s="190" t="s">
        <v>2120</v>
      </c>
      <c r="BD188" s="190" t="s">
        <v>265</v>
      </c>
      <c r="BE188" s="190" t="s">
        <v>266</v>
      </c>
      <c r="BF188" s="190">
        <v>2</v>
      </c>
      <c r="BG188" s="190">
        <v>2</v>
      </c>
      <c r="BH188" s="190">
        <v>0</v>
      </c>
      <c r="BI188" s="190" t="s">
        <v>2120</v>
      </c>
      <c r="BK188" s="190" t="s">
        <v>2121</v>
      </c>
      <c r="BM188" s="190" t="s">
        <v>2120</v>
      </c>
      <c r="BN188" s="190" t="s">
        <v>640</v>
      </c>
      <c r="BO188" s="190" t="s">
        <v>2071</v>
      </c>
      <c r="BP188" s="190" t="s">
        <v>2072</v>
      </c>
      <c r="BQ188" s="190" t="s">
        <v>642</v>
      </c>
    </row>
    <row r="189" spans="1:69" ht="15.75" customHeight="1" x14ac:dyDescent="0.25">
      <c r="A189" s="4"/>
      <c r="B189" s="3"/>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M189" s="27">
        <v>1</v>
      </c>
      <c r="BA189" s="190" t="s">
        <v>121</v>
      </c>
      <c r="BB189" s="190" t="s">
        <v>441</v>
      </c>
      <c r="BC189" s="190" t="s">
        <v>2012</v>
      </c>
      <c r="BD189" s="190" t="s">
        <v>265</v>
      </c>
      <c r="BE189" s="190" t="s">
        <v>266</v>
      </c>
      <c r="BF189" s="190">
        <v>2</v>
      </c>
      <c r="BG189" s="190">
        <v>2</v>
      </c>
      <c r="BH189" s="190">
        <v>0</v>
      </c>
      <c r="BI189" s="190" t="s">
        <v>2012</v>
      </c>
      <c r="BK189" s="190" t="s">
        <v>2013</v>
      </c>
      <c r="BM189" s="190" t="s">
        <v>2012</v>
      </c>
      <c r="BN189" s="190" t="s">
        <v>2014</v>
      </c>
      <c r="BO189" s="190" t="s">
        <v>2015</v>
      </c>
    </row>
    <row r="190" spans="1:69" ht="15.75" customHeight="1" x14ac:dyDescent="0.25">
      <c r="A190" s="4"/>
      <c r="B190" s="3"/>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M190" s="27">
        <v>1</v>
      </c>
      <c r="BA190" s="190" t="s">
        <v>121</v>
      </c>
      <c r="BB190" s="190" t="s">
        <v>442</v>
      </c>
      <c r="BC190" s="190" t="s">
        <v>2122</v>
      </c>
      <c r="BD190" s="190" t="s">
        <v>265</v>
      </c>
      <c r="BE190" s="190" t="s">
        <v>266</v>
      </c>
      <c r="BF190" s="190">
        <v>3</v>
      </c>
      <c r="BG190" s="190">
        <v>2</v>
      </c>
      <c r="BH190" s="190">
        <v>0</v>
      </c>
      <c r="BI190" s="190" t="s">
        <v>2122</v>
      </c>
      <c r="BK190" s="190" t="s">
        <v>2123</v>
      </c>
      <c r="BM190" s="190" t="s">
        <v>2122</v>
      </c>
      <c r="BN190" s="190" t="s">
        <v>1634</v>
      </c>
      <c r="BO190" s="190" t="s">
        <v>1635</v>
      </c>
      <c r="BP190" s="190" t="s">
        <v>739</v>
      </c>
      <c r="BQ190" s="190" t="s">
        <v>1636</v>
      </c>
    </row>
    <row r="191" spans="1:69" ht="15.75" customHeight="1" x14ac:dyDescent="0.25">
      <c r="A191" s="4"/>
      <c r="B191" s="3"/>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M191" s="27">
        <v>1</v>
      </c>
      <c r="BA191" s="190" t="s">
        <v>121</v>
      </c>
      <c r="BB191" s="190" t="s">
        <v>443</v>
      </c>
      <c r="BC191" s="190" t="s">
        <v>2124</v>
      </c>
      <c r="BD191" s="190" t="s">
        <v>301</v>
      </c>
      <c r="BE191" s="190" t="s">
        <v>266</v>
      </c>
      <c r="BF191" s="190">
        <v>1</v>
      </c>
      <c r="BG191" s="190">
        <v>0</v>
      </c>
      <c r="BH191" s="190">
        <v>3</v>
      </c>
      <c r="BJ191" s="190" t="s">
        <v>2124</v>
      </c>
      <c r="BL191" s="190" t="s">
        <v>2125</v>
      </c>
      <c r="BM191" s="190" t="s">
        <v>2124</v>
      </c>
      <c r="BN191" s="190" t="s">
        <v>554</v>
      </c>
      <c r="BO191" s="190" t="s">
        <v>555</v>
      </c>
      <c r="BP191" s="190" t="s">
        <v>2011</v>
      </c>
      <c r="BQ191" s="190" t="s">
        <v>581</v>
      </c>
    </row>
    <row r="192" spans="1:69" ht="15.75" customHeight="1" x14ac:dyDescent="0.25">
      <c r="A192" s="4"/>
      <c r="B192" s="3"/>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M192" s="27">
        <v>1</v>
      </c>
      <c r="BA192" s="190" t="s">
        <v>121</v>
      </c>
      <c r="BB192" s="190" t="s">
        <v>444</v>
      </c>
      <c r="BC192" s="190" t="s">
        <v>2126</v>
      </c>
      <c r="BD192" s="190" t="s">
        <v>301</v>
      </c>
      <c r="BE192" s="190" t="s">
        <v>266</v>
      </c>
      <c r="BF192" s="190">
        <v>1</v>
      </c>
      <c r="BG192" s="190">
        <v>0</v>
      </c>
      <c r="BH192" s="190">
        <v>3</v>
      </c>
      <c r="BJ192" s="190" t="s">
        <v>2126</v>
      </c>
      <c r="BL192" s="190" t="s">
        <v>2127</v>
      </c>
      <c r="BM192" s="190" t="s">
        <v>2126</v>
      </c>
      <c r="BN192" s="190" t="s">
        <v>1394</v>
      </c>
    </row>
    <row r="193" spans="1:69" ht="15.75" customHeight="1" x14ac:dyDescent="0.25">
      <c r="A193" s="4"/>
      <c r="B193" s="3"/>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M193" s="27">
        <v>1</v>
      </c>
      <c r="BA193" s="190" t="s">
        <v>121</v>
      </c>
      <c r="BB193" s="190" t="s">
        <v>445</v>
      </c>
      <c r="BC193" s="190" t="s">
        <v>2128</v>
      </c>
      <c r="BD193" s="190" t="s">
        <v>301</v>
      </c>
      <c r="BE193" s="190" t="s">
        <v>266</v>
      </c>
      <c r="BF193" s="190">
        <v>2</v>
      </c>
      <c r="BG193" s="190">
        <v>0</v>
      </c>
      <c r="BH193" s="190">
        <v>2</v>
      </c>
      <c r="BJ193" s="190" t="s">
        <v>2128</v>
      </c>
      <c r="BL193" s="190" t="s">
        <v>2129</v>
      </c>
      <c r="BM193" s="190" t="s">
        <v>2128</v>
      </c>
      <c r="BN193" s="190" t="s">
        <v>640</v>
      </c>
      <c r="BO193" s="190" t="s">
        <v>2130</v>
      </c>
      <c r="BP193" s="190" t="s">
        <v>2131</v>
      </c>
      <c r="BQ193" s="190" t="s">
        <v>642</v>
      </c>
    </row>
    <row r="194" spans="1:69" ht="15.75" customHeight="1" x14ac:dyDescent="0.25">
      <c r="A194" s="4"/>
      <c r="B194" s="3"/>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M194" s="27">
        <v>1</v>
      </c>
      <c r="BA194" s="190" t="s">
        <v>121</v>
      </c>
      <c r="BB194" s="190" t="s">
        <v>446</v>
      </c>
      <c r="BC194" s="190" t="s">
        <v>2012</v>
      </c>
      <c r="BD194" s="190" t="s">
        <v>301</v>
      </c>
      <c r="BE194" s="190" t="s">
        <v>266</v>
      </c>
      <c r="BF194" s="190">
        <v>2</v>
      </c>
      <c r="BG194" s="190">
        <v>0</v>
      </c>
      <c r="BH194" s="190">
        <v>2</v>
      </c>
      <c r="BJ194" s="190" t="s">
        <v>2012</v>
      </c>
      <c r="BL194" s="190" t="s">
        <v>2020</v>
      </c>
      <c r="BM194" s="190" t="s">
        <v>2012</v>
      </c>
      <c r="BN194" s="190" t="s">
        <v>2014</v>
      </c>
      <c r="BO194" s="190" t="s">
        <v>2015</v>
      </c>
    </row>
    <row r="195" spans="1:69" ht="15.75" customHeight="1" x14ac:dyDescent="0.25">
      <c r="A195" s="4"/>
      <c r="B195" s="3"/>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M195" s="27">
        <v>1</v>
      </c>
      <c r="BA195" s="190" t="s">
        <v>121</v>
      </c>
      <c r="BB195" s="190" t="s">
        <v>447</v>
      </c>
      <c r="BC195" s="190" t="s">
        <v>1634</v>
      </c>
      <c r="BD195" s="190" t="s">
        <v>301</v>
      </c>
      <c r="BE195" s="190" t="s">
        <v>266</v>
      </c>
      <c r="BF195" s="190">
        <v>3</v>
      </c>
      <c r="BG195" s="190">
        <v>0</v>
      </c>
      <c r="BH195" s="190">
        <v>2</v>
      </c>
      <c r="BJ195" s="190" t="s">
        <v>1634</v>
      </c>
      <c r="BL195" s="190" t="s">
        <v>1657</v>
      </c>
      <c r="BM195" s="190" t="s">
        <v>1634</v>
      </c>
      <c r="BN195" s="190" t="s">
        <v>1635</v>
      </c>
      <c r="BO195" s="190" t="s">
        <v>1636</v>
      </c>
    </row>
    <row r="196" spans="1:69" ht="15.75" customHeight="1" x14ac:dyDescent="0.25">
      <c r="A196" s="4"/>
      <c r="B196" s="3"/>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M196" s="27">
        <v>1</v>
      </c>
      <c r="BA196" s="190" t="s">
        <v>122</v>
      </c>
      <c r="BB196" s="190" t="s">
        <v>448</v>
      </c>
      <c r="BC196" s="190" t="s">
        <v>2114</v>
      </c>
      <c r="BD196" s="190" t="s">
        <v>265</v>
      </c>
      <c r="BE196" s="190" t="s">
        <v>266</v>
      </c>
      <c r="BF196" s="190">
        <v>1</v>
      </c>
      <c r="BG196" s="190">
        <v>3</v>
      </c>
      <c r="BH196" s="190">
        <v>0</v>
      </c>
      <c r="BI196" s="190" t="s">
        <v>2114</v>
      </c>
      <c r="BK196" s="190" t="s">
        <v>2115</v>
      </c>
      <c r="BM196" s="190" t="s">
        <v>554</v>
      </c>
      <c r="BN196" s="190" t="s">
        <v>555</v>
      </c>
      <c r="BO196" s="190" t="s">
        <v>2116</v>
      </c>
      <c r="BP196" s="190" t="s">
        <v>2011</v>
      </c>
      <c r="BQ196" s="190" t="s">
        <v>581</v>
      </c>
    </row>
    <row r="197" spans="1:69" ht="15.75" customHeight="1" x14ac:dyDescent="0.25">
      <c r="A197" s="4"/>
      <c r="B197" s="3"/>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M197" s="27">
        <v>1</v>
      </c>
      <c r="BA197" s="190" t="s">
        <v>122</v>
      </c>
      <c r="BB197" s="190" t="s">
        <v>449</v>
      </c>
      <c r="BC197" s="190" t="s">
        <v>2117</v>
      </c>
      <c r="BD197" s="190" t="s">
        <v>265</v>
      </c>
      <c r="BE197" s="190" t="s">
        <v>266</v>
      </c>
      <c r="BF197" s="190">
        <v>1</v>
      </c>
      <c r="BG197" s="190">
        <v>3</v>
      </c>
      <c r="BH197" s="190">
        <v>0</v>
      </c>
      <c r="BI197" s="190" t="s">
        <v>2117</v>
      </c>
      <c r="BK197" s="190" t="s">
        <v>2118</v>
      </c>
      <c r="BM197" s="190" t="s">
        <v>2117</v>
      </c>
      <c r="BN197" s="190" t="s">
        <v>1392</v>
      </c>
      <c r="BO197" s="190" t="s">
        <v>2119</v>
      </c>
      <c r="BP197" s="190" t="s">
        <v>1394</v>
      </c>
      <c r="BQ197" s="190" t="s">
        <v>1237</v>
      </c>
    </row>
    <row r="198" spans="1:69" ht="15.75" customHeight="1" x14ac:dyDescent="0.25">
      <c r="A198" s="4"/>
      <c r="B198" s="3"/>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M198" s="27">
        <v>1</v>
      </c>
      <c r="BA198" s="190" t="s">
        <v>122</v>
      </c>
      <c r="BB198" s="190" t="s">
        <v>450</v>
      </c>
      <c r="BC198" s="190" t="s">
        <v>2120</v>
      </c>
      <c r="BD198" s="190" t="s">
        <v>265</v>
      </c>
      <c r="BE198" s="190" t="s">
        <v>266</v>
      </c>
      <c r="BF198" s="190">
        <v>2</v>
      </c>
      <c r="BG198" s="190">
        <v>2</v>
      </c>
      <c r="BH198" s="190">
        <v>0</v>
      </c>
      <c r="BI198" s="190" t="s">
        <v>2120</v>
      </c>
      <c r="BK198" s="190" t="s">
        <v>2121</v>
      </c>
      <c r="BM198" s="190" t="s">
        <v>2120</v>
      </c>
      <c r="BN198" s="190" t="s">
        <v>640</v>
      </c>
      <c r="BO198" s="190" t="s">
        <v>2071</v>
      </c>
      <c r="BP198" s="190" t="s">
        <v>2072</v>
      </c>
      <c r="BQ198" s="190" t="s">
        <v>642</v>
      </c>
    </row>
    <row r="199" spans="1:69" ht="15.75" customHeight="1" x14ac:dyDescent="0.25">
      <c r="A199" s="4"/>
      <c r="B199" s="3"/>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M199" s="27">
        <v>1</v>
      </c>
      <c r="BA199" s="190" t="s">
        <v>122</v>
      </c>
      <c r="BB199" s="190" t="s">
        <v>451</v>
      </c>
      <c r="BC199" s="190" t="s">
        <v>2012</v>
      </c>
      <c r="BD199" s="190" t="s">
        <v>265</v>
      </c>
      <c r="BE199" s="190" t="s">
        <v>266</v>
      </c>
      <c r="BF199" s="190">
        <v>2</v>
      </c>
      <c r="BG199" s="190">
        <v>2</v>
      </c>
      <c r="BH199" s="190">
        <v>0</v>
      </c>
      <c r="BI199" s="190" t="s">
        <v>2012</v>
      </c>
      <c r="BK199" s="190" t="s">
        <v>2013</v>
      </c>
      <c r="BM199" s="190" t="s">
        <v>2012</v>
      </c>
      <c r="BN199" s="190" t="s">
        <v>2014</v>
      </c>
      <c r="BO199" s="190" t="s">
        <v>2015</v>
      </c>
    </row>
    <row r="200" spans="1:69" ht="15.75" customHeight="1" x14ac:dyDescent="0.25">
      <c r="A200" s="4"/>
      <c r="B200" s="3"/>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M200" s="27">
        <v>1</v>
      </c>
      <c r="BA200" s="190" t="s">
        <v>122</v>
      </c>
      <c r="BB200" s="190" t="s">
        <v>452</v>
      </c>
      <c r="BC200" s="190" t="s">
        <v>2122</v>
      </c>
      <c r="BD200" s="190" t="s">
        <v>265</v>
      </c>
      <c r="BE200" s="190" t="s">
        <v>266</v>
      </c>
      <c r="BF200" s="190">
        <v>3</v>
      </c>
      <c r="BG200" s="190">
        <v>2</v>
      </c>
      <c r="BH200" s="190">
        <v>0</v>
      </c>
      <c r="BI200" s="190" t="s">
        <v>2122</v>
      </c>
      <c r="BK200" s="190" t="s">
        <v>2123</v>
      </c>
      <c r="BM200" s="190" t="s">
        <v>2122</v>
      </c>
      <c r="BN200" s="190" t="s">
        <v>1634</v>
      </c>
      <c r="BO200" s="190" t="s">
        <v>1635</v>
      </c>
      <c r="BP200" s="190" t="s">
        <v>739</v>
      </c>
      <c r="BQ200" s="190" t="s">
        <v>1636</v>
      </c>
    </row>
    <row r="201" spans="1:69" ht="15.75" customHeight="1" x14ac:dyDescent="0.25">
      <c r="A201" s="4"/>
      <c r="B201" s="3"/>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M201" s="27">
        <v>1</v>
      </c>
      <c r="BA201" s="190" t="s">
        <v>122</v>
      </c>
      <c r="BB201" s="190" t="s">
        <v>453</v>
      </c>
      <c r="BC201" s="190" t="s">
        <v>2124</v>
      </c>
      <c r="BD201" s="190" t="s">
        <v>301</v>
      </c>
      <c r="BE201" s="190" t="s">
        <v>266</v>
      </c>
      <c r="BF201" s="190">
        <v>1</v>
      </c>
      <c r="BG201" s="190">
        <v>0</v>
      </c>
      <c r="BH201" s="190">
        <v>3</v>
      </c>
      <c r="BJ201" s="190" t="s">
        <v>2124</v>
      </c>
      <c r="BL201" s="190" t="s">
        <v>2125</v>
      </c>
      <c r="BM201" s="190" t="s">
        <v>2124</v>
      </c>
      <c r="BN201" s="190" t="s">
        <v>554</v>
      </c>
      <c r="BO201" s="190" t="s">
        <v>555</v>
      </c>
      <c r="BP201" s="190" t="s">
        <v>2011</v>
      </c>
      <c r="BQ201" s="190" t="s">
        <v>581</v>
      </c>
    </row>
    <row r="202" spans="1:69" ht="15.75" customHeight="1" x14ac:dyDescent="0.25">
      <c r="A202" s="4"/>
      <c r="B202" s="3"/>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M202" s="27">
        <v>1</v>
      </c>
      <c r="BA202" s="190" t="s">
        <v>122</v>
      </c>
      <c r="BB202" s="190" t="s">
        <v>454</v>
      </c>
      <c r="BC202" s="190" t="s">
        <v>2126</v>
      </c>
      <c r="BD202" s="190" t="s">
        <v>301</v>
      </c>
      <c r="BE202" s="190" t="s">
        <v>266</v>
      </c>
      <c r="BF202" s="190">
        <v>1</v>
      </c>
      <c r="BG202" s="190">
        <v>0</v>
      </c>
      <c r="BH202" s="190">
        <v>3</v>
      </c>
      <c r="BJ202" s="190" t="s">
        <v>2126</v>
      </c>
      <c r="BL202" s="190" t="s">
        <v>2127</v>
      </c>
      <c r="BM202" s="190" t="s">
        <v>2126</v>
      </c>
      <c r="BN202" s="190" t="s">
        <v>1394</v>
      </c>
    </row>
    <row r="203" spans="1:69" ht="15.75" customHeight="1" x14ac:dyDescent="0.25">
      <c r="A203" s="4"/>
      <c r="B203" s="3"/>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M203" s="27">
        <v>1</v>
      </c>
      <c r="BA203" s="190" t="s">
        <v>122</v>
      </c>
      <c r="BB203" s="190" t="s">
        <v>455</v>
      </c>
      <c r="BC203" s="190" t="s">
        <v>2128</v>
      </c>
      <c r="BD203" s="190" t="s">
        <v>301</v>
      </c>
      <c r="BE203" s="190" t="s">
        <v>266</v>
      </c>
      <c r="BF203" s="190">
        <v>2</v>
      </c>
      <c r="BG203" s="190">
        <v>0</v>
      </c>
      <c r="BH203" s="190">
        <v>2</v>
      </c>
      <c r="BJ203" s="190" t="s">
        <v>2128</v>
      </c>
      <c r="BL203" s="190" t="s">
        <v>2129</v>
      </c>
      <c r="BM203" s="190" t="s">
        <v>2128</v>
      </c>
      <c r="BN203" s="190" t="s">
        <v>640</v>
      </c>
      <c r="BO203" s="190" t="s">
        <v>2130</v>
      </c>
      <c r="BP203" s="190" t="s">
        <v>2131</v>
      </c>
      <c r="BQ203" s="190" t="s">
        <v>642</v>
      </c>
    </row>
    <row r="204" spans="1:69" ht="15.75" customHeight="1" x14ac:dyDescent="0.25">
      <c r="A204" s="4"/>
      <c r="B204" s="3"/>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M204" s="27">
        <v>1</v>
      </c>
      <c r="BA204" s="190" t="s">
        <v>122</v>
      </c>
      <c r="BB204" s="190" t="s">
        <v>456</v>
      </c>
      <c r="BC204" s="190" t="s">
        <v>2012</v>
      </c>
      <c r="BD204" s="190" t="s">
        <v>301</v>
      </c>
      <c r="BE204" s="190" t="s">
        <v>266</v>
      </c>
      <c r="BF204" s="190">
        <v>2</v>
      </c>
      <c r="BG204" s="190">
        <v>0</v>
      </c>
      <c r="BH204" s="190">
        <v>2</v>
      </c>
      <c r="BJ204" s="190" t="s">
        <v>2012</v>
      </c>
      <c r="BL204" s="190" t="s">
        <v>2020</v>
      </c>
      <c r="BM204" s="190" t="s">
        <v>2012</v>
      </c>
      <c r="BN204" s="190" t="s">
        <v>2014</v>
      </c>
      <c r="BO204" s="190" t="s">
        <v>2015</v>
      </c>
    </row>
    <row r="205" spans="1:69" ht="15.75" customHeight="1" x14ac:dyDescent="0.25">
      <c r="A205" s="4"/>
      <c r="B205" s="3"/>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M205" s="27">
        <v>1</v>
      </c>
      <c r="BA205" s="190" t="s">
        <v>122</v>
      </c>
      <c r="BB205" s="190" t="s">
        <v>457</v>
      </c>
      <c r="BC205" s="190" t="s">
        <v>1634</v>
      </c>
      <c r="BD205" s="190" t="s">
        <v>301</v>
      </c>
      <c r="BE205" s="190" t="s">
        <v>266</v>
      </c>
      <c r="BF205" s="190">
        <v>3</v>
      </c>
      <c r="BG205" s="190">
        <v>0</v>
      </c>
      <c r="BH205" s="190">
        <v>2</v>
      </c>
      <c r="BJ205" s="190" t="s">
        <v>1634</v>
      </c>
      <c r="BL205" s="190" t="s">
        <v>1657</v>
      </c>
      <c r="BM205" s="190" t="s">
        <v>1634</v>
      </c>
      <c r="BN205" s="190" t="s">
        <v>1635</v>
      </c>
      <c r="BO205" s="190" t="s">
        <v>1636</v>
      </c>
    </row>
    <row r="206" spans="1:69" ht="15.75" customHeight="1" x14ac:dyDescent="0.25">
      <c r="A206" s="4"/>
      <c r="B206" s="3"/>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M206" s="27">
        <v>1</v>
      </c>
      <c r="BA206" s="190" t="s">
        <v>123</v>
      </c>
      <c r="BB206" s="190" t="s">
        <v>458</v>
      </c>
      <c r="BC206" s="190" t="s">
        <v>2132</v>
      </c>
      <c r="BD206" s="190" t="s">
        <v>265</v>
      </c>
      <c r="BE206" s="190" t="s">
        <v>266</v>
      </c>
      <c r="BF206" s="190">
        <v>1</v>
      </c>
      <c r="BG206" s="190">
        <v>3</v>
      </c>
      <c r="BH206" s="190">
        <v>0</v>
      </c>
      <c r="BI206" s="190" t="s">
        <v>2132</v>
      </c>
      <c r="BK206" s="190" t="s">
        <v>2133</v>
      </c>
      <c r="BM206" s="190" t="s">
        <v>2132</v>
      </c>
      <c r="BN206" s="190" t="s">
        <v>832</v>
      </c>
      <c r="BO206" s="190" t="s">
        <v>733</v>
      </c>
      <c r="BP206" s="190" t="s">
        <v>734</v>
      </c>
      <c r="BQ206" s="190" t="s">
        <v>2134</v>
      </c>
    </row>
    <row r="207" spans="1:69" ht="15.75" customHeight="1" x14ac:dyDescent="0.25">
      <c r="A207" s="4"/>
      <c r="B207" s="3"/>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M207" s="27">
        <v>1</v>
      </c>
      <c r="BA207" s="190" t="s">
        <v>123</v>
      </c>
      <c r="BB207" s="190" t="s">
        <v>461</v>
      </c>
      <c r="BC207" s="190" t="s">
        <v>2012</v>
      </c>
      <c r="BD207" s="190" t="s">
        <v>265</v>
      </c>
      <c r="BE207" s="190" t="s">
        <v>266</v>
      </c>
      <c r="BF207" s="190">
        <v>1</v>
      </c>
      <c r="BG207" s="190">
        <v>3</v>
      </c>
      <c r="BH207" s="190">
        <v>0</v>
      </c>
      <c r="BI207" s="190" t="s">
        <v>2012</v>
      </c>
      <c r="BK207" s="190" t="s">
        <v>2013</v>
      </c>
      <c r="BM207" s="190" t="s">
        <v>2012</v>
      </c>
      <c r="BN207" s="190" t="s">
        <v>2014</v>
      </c>
      <c r="BO207" s="190" t="s">
        <v>2015</v>
      </c>
    </row>
    <row r="208" spans="1:69" ht="15.75" customHeight="1" x14ac:dyDescent="0.25">
      <c r="A208" s="4"/>
      <c r="B208" s="3"/>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M208" s="27">
        <v>1</v>
      </c>
      <c r="BA208" s="190" t="s">
        <v>123</v>
      </c>
      <c r="BB208" s="190" t="s">
        <v>466</v>
      </c>
      <c r="BC208" s="190" t="s">
        <v>2011</v>
      </c>
      <c r="BD208" s="190" t="s">
        <v>265</v>
      </c>
      <c r="BE208" s="190" t="s">
        <v>266</v>
      </c>
      <c r="BF208" s="190">
        <v>2</v>
      </c>
      <c r="BG208" s="190">
        <v>2</v>
      </c>
      <c r="BH208" s="190">
        <v>0</v>
      </c>
      <c r="BI208" s="190" t="s">
        <v>2011</v>
      </c>
      <c r="BK208" s="190" t="s">
        <v>2093</v>
      </c>
      <c r="BM208" s="190" t="s">
        <v>2011</v>
      </c>
      <c r="BN208" s="190" t="s">
        <v>2018</v>
      </c>
    </row>
    <row r="209" spans="1:69" ht="15.75" customHeight="1" x14ac:dyDescent="0.25">
      <c r="A209" s="4"/>
      <c r="B209" s="3"/>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M209" s="27">
        <v>1</v>
      </c>
      <c r="BA209" s="190" t="s">
        <v>123</v>
      </c>
      <c r="BB209" s="190" t="s">
        <v>470</v>
      </c>
      <c r="BC209" s="190" t="s">
        <v>2135</v>
      </c>
      <c r="BD209" s="190" t="s">
        <v>265</v>
      </c>
      <c r="BE209" s="190" t="s">
        <v>266</v>
      </c>
      <c r="BF209" s="190">
        <v>2</v>
      </c>
      <c r="BG209" s="190">
        <v>2</v>
      </c>
      <c r="BH209" s="190">
        <v>0</v>
      </c>
      <c r="BI209" s="190" t="s">
        <v>2135</v>
      </c>
      <c r="BK209" s="190" t="s">
        <v>2136</v>
      </c>
      <c r="BM209" s="190" t="s">
        <v>2135</v>
      </c>
    </row>
    <row r="210" spans="1:69" ht="15.75" customHeight="1" x14ac:dyDescent="0.25">
      <c r="A210" s="4"/>
      <c r="B210" s="3"/>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M210" s="27">
        <v>1</v>
      </c>
      <c r="BA210" s="190" t="s">
        <v>123</v>
      </c>
      <c r="BB210" s="190" t="s">
        <v>474</v>
      </c>
      <c r="BC210" s="190" t="s">
        <v>1306</v>
      </c>
      <c r="BD210" s="190" t="s">
        <v>265</v>
      </c>
      <c r="BE210" s="190" t="s">
        <v>266</v>
      </c>
      <c r="BF210" s="190">
        <v>3</v>
      </c>
      <c r="BG210" s="190">
        <v>2</v>
      </c>
      <c r="BH210" s="190">
        <v>0</v>
      </c>
      <c r="BI210" s="190" t="s">
        <v>1306</v>
      </c>
      <c r="BK210" s="190" t="s">
        <v>1307</v>
      </c>
      <c r="BM210" s="190" t="s">
        <v>1306</v>
      </c>
      <c r="BN210" s="190" t="s">
        <v>1308</v>
      </c>
      <c r="BO210" s="190" t="s">
        <v>1235</v>
      </c>
      <c r="BP210" s="190" t="s">
        <v>1236</v>
      </c>
      <c r="BQ210" s="190" t="s">
        <v>660</v>
      </c>
    </row>
    <row r="211" spans="1:69" ht="15.75" customHeight="1" x14ac:dyDescent="0.25">
      <c r="A211" s="4"/>
      <c r="B211" s="3"/>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M211" s="27">
        <v>1</v>
      </c>
      <c r="BA211" s="190" t="s">
        <v>123</v>
      </c>
      <c r="BB211" s="190" t="s">
        <v>482</v>
      </c>
      <c r="BC211" s="190" t="s">
        <v>2137</v>
      </c>
      <c r="BD211" s="190" t="s">
        <v>301</v>
      </c>
      <c r="BE211" s="190" t="s">
        <v>266</v>
      </c>
      <c r="BF211" s="190">
        <v>1</v>
      </c>
      <c r="BG211" s="190">
        <v>0</v>
      </c>
      <c r="BH211" s="190">
        <v>3</v>
      </c>
      <c r="BJ211" s="190" t="s">
        <v>2137</v>
      </c>
      <c r="BL211" s="190" t="s">
        <v>2138</v>
      </c>
      <c r="BM211" s="190" t="s">
        <v>2137</v>
      </c>
      <c r="BN211" s="190" t="s">
        <v>832</v>
      </c>
      <c r="BO211" s="190" t="s">
        <v>2134</v>
      </c>
      <c r="BP211" s="190" t="s">
        <v>835</v>
      </c>
    </row>
    <row r="212" spans="1:69" ht="15.75" customHeight="1" x14ac:dyDescent="0.25">
      <c r="A212" s="4"/>
      <c r="B212" s="3"/>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M212" s="27">
        <v>1</v>
      </c>
      <c r="BA212" s="190" t="s">
        <v>123</v>
      </c>
      <c r="BB212" s="190" t="s">
        <v>487</v>
      </c>
      <c r="BC212" s="190" t="s">
        <v>2012</v>
      </c>
      <c r="BD212" s="190" t="s">
        <v>301</v>
      </c>
      <c r="BE212" s="190" t="s">
        <v>266</v>
      </c>
      <c r="BF212" s="190">
        <v>1</v>
      </c>
      <c r="BG212" s="190">
        <v>0</v>
      </c>
      <c r="BH212" s="190">
        <v>3</v>
      </c>
      <c r="BJ212" s="190" t="s">
        <v>2012</v>
      </c>
      <c r="BL212" s="190" t="s">
        <v>2020</v>
      </c>
      <c r="BM212" s="190" t="s">
        <v>2012</v>
      </c>
      <c r="BN212" s="190" t="s">
        <v>2014</v>
      </c>
      <c r="BO212" s="190" t="s">
        <v>2015</v>
      </c>
    </row>
    <row r="213" spans="1:69" ht="15.75" customHeight="1" x14ac:dyDescent="0.25">
      <c r="A213" s="4"/>
      <c r="B213" s="3"/>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M213" s="27">
        <v>1</v>
      </c>
      <c r="BA213" s="190" t="s">
        <v>123</v>
      </c>
      <c r="BB213" s="190" t="s">
        <v>489</v>
      </c>
      <c r="BC213" s="190" t="s">
        <v>2011</v>
      </c>
      <c r="BD213" s="190" t="s">
        <v>301</v>
      </c>
      <c r="BE213" s="190" t="s">
        <v>266</v>
      </c>
      <c r="BF213" s="190">
        <v>2</v>
      </c>
      <c r="BG213" s="190">
        <v>0</v>
      </c>
      <c r="BH213" s="190">
        <v>2</v>
      </c>
      <c r="BJ213" s="190" t="s">
        <v>2011</v>
      </c>
      <c r="BL213" s="190" t="s">
        <v>2017</v>
      </c>
      <c r="BM213" s="190" t="s">
        <v>2011</v>
      </c>
      <c r="BN213" s="190" t="s">
        <v>2018</v>
      </c>
    </row>
    <row r="214" spans="1:69" ht="15.75" customHeight="1" x14ac:dyDescent="0.25">
      <c r="A214" s="4"/>
      <c r="B214" s="3"/>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M214" s="27">
        <v>1</v>
      </c>
      <c r="BA214" s="190" t="s">
        <v>123</v>
      </c>
      <c r="BB214" s="190" t="s">
        <v>491</v>
      </c>
      <c r="BC214" s="190" t="s">
        <v>2135</v>
      </c>
      <c r="BD214" s="190" t="s">
        <v>301</v>
      </c>
      <c r="BE214" s="190" t="s">
        <v>266</v>
      </c>
      <c r="BF214" s="190">
        <v>2</v>
      </c>
      <c r="BG214" s="190">
        <v>0</v>
      </c>
      <c r="BH214" s="190">
        <v>2</v>
      </c>
      <c r="BJ214" s="190" t="s">
        <v>2135</v>
      </c>
      <c r="BL214" s="190" t="s">
        <v>2139</v>
      </c>
      <c r="BM214" s="190" t="s">
        <v>2135</v>
      </c>
    </row>
    <row r="215" spans="1:69" ht="15.75" customHeight="1" x14ac:dyDescent="0.25">
      <c r="A215" s="4"/>
      <c r="B215" s="3"/>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M215" s="27">
        <v>1</v>
      </c>
      <c r="BA215" s="190" t="s">
        <v>123</v>
      </c>
      <c r="BB215" s="190" t="s">
        <v>493</v>
      </c>
      <c r="BC215" s="190" t="s">
        <v>1627</v>
      </c>
      <c r="BD215" s="190" t="s">
        <v>301</v>
      </c>
      <c r="BE215" s="190" t="s">
        <v>266</v>
      </c>
      <c r="BF215" s="190">
        <v>3</v>
      </c>
      <c r="BG215" s="190">
        <v>0</v>
      </c>
      <c r="BH215" s="190">
        <v>2</v>
      </c>
      <c r="BJ215" s="190" t="s">
        <v>1627</v>
      </c>
      <c r="BL215" s="190" t="s">
        <v>2140</v>
      </c>
      <c r="BM215" s="190" t="s">
        <v>1627</v>
      </c>
      <c r="BN215" s="190" t="s">
        <v>1237</v>
      </c>
    </row>
    <row r="216" spans="1:69" ht="15.75" customHeight="1" x14ac:dyDescent="0.25">
      <c r="A216" s="4"/>
      <c r="B216" s="3"/>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M216" s="27">
        <v>1</v>
      </c>
      <c r="BA216" s="190" t="s">
        <v>125</v>
      </c>
      <c r="BB216" s="190" t="s">
        <v>498</v>
      </c>
      <c r="BC216" s="190" t="s">
        <v>2132</v>
      </c>
      <c r="BD216" s="190" t="s">
        <v>265</v>
      </c>
      <c r="BE216" s="190" t="s">
        <v>266</v>
      </c>
      <c r="BF216" s="190">
        <v>1</v>
      </c>
      <c r="BG216" s="190">
        <v>3</v>
      </c>
      <c r="BH216" s="190">
        <v>0</v>
      </c>
      <c r="BI216" s="190" t="s">
        <v>2132</v>
      </c>
      <c r="BK216" s="190" t="s">
        <v>2133</v>
      </c>
      <c r="BM216" s="190" t="s">
        <v>2132</v>
      </c>
      <c r="BN216" s="190" t="s">
        <v>832</v>
      </c>
      <c r="BO216" s="190" t="s">
        <v>733</v>
      </c>
      <c r="BP216" s="190" t="s">
        <v>734</v>
      </c>
      <c r="BQ216" s="190" t="s">
        <v>2134</v>
      </c>
    </row>
    <row r="217" spans="1:69" ht="15.75" customHeight="1" x14ac:dyDescent="0.25">
      <c r="A217" s="4"/>
      <c r="B217" s="3"/>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M217" s="27">
        <v>1</v>
      </c>
      <c r="BA217" s="190" t="s">
        <v>125</v>
      </c>
      <c r="BB217" s="190" t="s">
        <v>499</v>
      </c>
      <c r="BC217" s="190" t="s">
        <v>2012</v>
      </c>
      <c r="BD217" s="190" t="s">
        <v>265</v>
      </c>
      <c r="BE217" s="190" t="s">
        <v>266</v>
      </c>
      <c r="BF217" s="190">
        <v>1</v>
      </c>
      <c r="BG217" s="190">
        <v>3</v>
      </c>
      <c r="BH217" s="190">
        <v>0</v>
      </c>
      <c r="BI217" s="190" t="s">
        <v>2012</v>
      </c>
      <c r="BK217" s="190" t="s">
        <v>2013</v>
      </c>
      <c r="BM217" s="190" t="s">
        <v>2012</v>
      </c>
      <c r="BN217" s="190" t="s">
        <v>2014</v>
      </c>
      <c r="BO217" s="190" t="s">
        <v>2015</v>
      </c>
    </row>
    <row r="218" spans="1:69" ht="15.75" customHeight="1" x14ac:dyDescent="0.25">
      <c r="A218" s="4"/>
      <c r="B218" s="3"/>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M218" s="27">
        <v>1</v>
      </c>
      <c r="BA218" s="190" t="s">
        <v>125</v>
      </c>
      <c r="BB218" s="190" t="s">
        <v>500</v>
      </c>
      <c r="BC218" s="190" t="s">
        <v>2011</v>
      </c>
      <c r="BD218" s="190" t="s">
        <v>265</v>
      </c>
      <c r="BE218" s="190" t="s">
        <v>266</v>
      </c>
      <c r="BF218" s="190">
        <v>2</v>
      </c>
      <c r="BG218" s="190">
        <v>2</v>
      </c>
      <c r="BH218" s="190">
        <v>0</v>
      </c>
      <c r="BI218" s="190" t="s">
        <v>2011</v>
      </c>
      <c r="BK218" s="190" t="s">
        <v>2093</v>
      </c>
      <c r="BM218" s="190" t="s">
        <v>2011</v>
      </c>
      <c r="BN218" s="190" t="s">
        <v>2018</v>
      </c>
    </row>
    <row r="219" spans="1:69" ht="15.75" customHeight="1" x14ac:dyDescent="0.25">
      <c r="A219" s="4"/>
      <c r="B219" s="3"/>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M219" s="27">
        <v>1</v>
      </c>
      <c r="BA219" s="190" t="s">
        <v>125</v>
      </c>
      <c r="BB219" s="190" t="s">
        <v>501</v>
      </c>
      <c r="BC219" s="190" t="s">
        <v>2135</v>
      </c>
      <c r="BD219" s="190" t="s">
        <v>265</v>
      </c>
      <c r="BE219" s="190" t="s">
        <v>266</v>
      </c>
      <c r="BF219" s="190">
        <v>2</v>
      </c>
      <c r="BG219" s="190">
        <v>2</v>
      </c>
      <c r="BH219" s="190">
        <v>0</v>
      </c>
      <c r="BI219" s="190" t="s">
        <v>2135</v>
      </c>
      <c r="BK219" s="190" t="s">
        <v>2136</v>
      </c>
      <c r="BM219" s="190" t="s">
        <v>2135</v>
      </c>
    </row>
    <row r="220" spans="1:69" ht="15.75" customHeight="1" x14ac:dyDescent="0.25">
      <c r="A220" s="4"/>
      <c r="B220" s="3"/>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M220" s="27">
        <v>1</v>
      </c>
      <c r="BA220" s="190" t="s">
        <v>125</v>
      </c>
      <c r="BB220" s="190" t="s">
        <v>502</v>
      </c>
      <c r="BC220" s="190" t="s">
        <v>1306</v>
      </c>
      <c r="BD220" s="190" t="s">
        <v>265</v>
      </c>
      <c r="BE220" s="190" t="s">
        <v>266</v>
      </c>
      <c r="BF220" s="190">
        <v>3</v>
      </c>
      <c r="BG220" s="190">
        <v>2</v>
      </c>
      <c r="BH220" s="190">
        <v>0</v>
      </c>
      <c r="BI220" s="190" t="s">
        <v>1306</v>
      </c>
      <c r="BK220" s="190" t="s">
        <v>1307</v>
      </c>
      <c r="BM220" s="190" t="s">
        <v>1306</v>
      </c>
      <c r="BN220" s="190" t="s">
        <v>1308</v>
      </c>
      <c r="BO220" s="190" t="s">
        <v>1235</v>
      </c>
      <c r="BP220" s="190" t="s">
        <v>1236</v>
      </c>
      <c r="BQ220" s="190" t="s">
        <v>660</v>
      </c>
    </row>
    <row r="221" spans="1:69" ht="15.75" customHeight="1" x14ac:dyDescent="0.25">
      <c r="A221" s="4"/>
      <c r="B221" s="3"/>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M221" s="27">
        <v>1</v>
      </c>
      <c r="BA221" s="190" t="s">
        <v>125</v>
      </c>
      <c r="BB221" s="190" t="s">
        <v>503</v>
      </c>
      <c r="BC221" s="190" t="s">
        <v>2137</v>
      </c>
      <c r="BD221" s="190" t="s">
        <v>301</v>
      </c>
      <c r="BE221" s="190" t="s">
        <v>266</v>
      </c>
      <c r="BF221" s="190">
        <v>1</v>
      </c>
      <c r="BG221" s="190">
        <v>0</v>
      </c>
      <c r="BH221" s="190">
        <v>3</v>
      </c>
      <c r="BJ221" s="190" t="s">
        <v>2137</v>
      </c>
      <c r="BL221" s="190" t="s">
        <v>2138</v>
      </c>
      <c r="BM221" s="190" t="s">
        <v>2137</v>
      </c>
      <c r="BN221" s="190" t="s">
        <v>832</v>
      </c>
      <c r="BO221" s="190" t="s">
        <v>2134</v>
      </c>
      <c r="BP221" s="190" t="s">
        <v>835</v>
      </c>
    </row>
    <row r="222" spans="1:69" ht="15.75" customHeight="1" x14ac:dyDescent="0.25">
      <c r="A222" s="4"/>
      <c r="B222" s="3"/>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M222" s="27">
        <v>1</v>
      </c>
      <c r="BA222" s="190" t="s">
        <v>125</v>
      </c>
      <c r="BB222" s="190" t="s">
        <v>504</v>
      </c>
      <c r="BC222" s="190" t="s">
        <v>2012</v>
      </c>
      <c r="BD222" s="190" t="s">
        <v>301</v>
      </c>
      <c r="BE222" s="190" t="s">
        <v>266</v>
      </c>
      <c r="BF222" s="190">
        <v>1</v>
      </c>
      <c r="BG222" s="190">
        <v>0</v>
      </c>
      <c r="BH222" s="190">
        <v>3</v>
      </c>
      <c r="BJ222" s="190" t="s">
        <v>2012</v>
      </c>
      <c r="BL222" s="190" t="s">
        <v>2020</v>
      </c>
      <c r="BM222" s="190" t="s">
        <v>2012</v>
      </c>
      <c r="BN222" s="190" t="s">
        <v>2014</v>
      </c>
      <c r="BO222" s="190" t="s">
        <v>2015</v>
      </c>
    </row>
    <row r="223" spans="1:69" ht="15.75" customHeight="1" x14ac:dyDescent="0.25">
      <c r="A223" s="4"/>
      <c r="B223" s="3"/>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M223" s="27">
        <v>1</v>
      </c>
      <c r="BA223" s="190" t="s">
        <v>125</v>
      </c>
      <c r="BB223" s="190" t="s">
        <v>505</v>
      </c>
      <c r="BC223" s="190" t="s">
        <v>2011</v>
      </c>
      <c r="BD223" s="190" t="s">
        <v>301</v>
      </c>
      <c r="BE223" s="190" t="s">
        <v>266</v>
      </c>
      <c r="BF223" s="190">
        <v>2</v>
      </c>
      <c r="BG223" s="190">
        <v>0</v>
      </c>
      <c r="BH223" s="190">
        <v>2</v>
      </c>
      <c r="BJ223" s="190" t="s">
        <v>2011</v>
      </c>
      <c r="BL223" s="190" t="s">
        <v>2017</v>
      </c>
      <c r="BM223" s="190" t="s">
        <v>2011</v>
      </c>
      <c r="BN223" s="190" t="s">
        <v>2018</v>
      </c>
    </row>
    <row r="224" spans="1:69" ht="15.75" customHeight="1" x14ac:dyDescent="0.25">
      <c r="A224" s="4"/>
      <c r="B224" s="3"/>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M224" s="27">
        <v>1</v>
      </c>
      <c r="BA224" s="190" t="s">
        <v>125</v>
      </c>
      <c r="BB224" s="190" t="s">
        <v>506</v>
      </c>
      <c r="BC224" s="190" t="s">
        <v>2135</v>
      </c>
      <c r="BD224" s="190" t="s">
        <v>301</v>
      </c>
      <c r="BE224" s="190" t="s">
        <v>266</v>
      </c>
      <c r="BF224" s="190">
        <v>2</v>
      </c>
      <c r="BG224" s="190">
        <v>0</v>
      </c>
      <c r="BH224" s="190">
        <v>2</v>
      </c>
      <c r="BJ224" s="190" t="s">
        <v>2135</v>
      </c>
      <c r="BL224" s="190" t="s">
        <v>2139</v>
      </c>
      <c r="BM224" s="190" t="s">
        <v>2135</v>
      </c>
    </row>
    <row r="225" spans="1:69" ht="15.75" customHeight="1" x14ac:dyDescent="0.25">
      <c r="A225" s="4"/>
      <c r="B225" s="3"/>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M225" s="27">
        <v>1</v>
      </c>
      <c r="BA225" s="190" t="s">
        <v>125</v>
      </c>
      <c r="BB225" s="190" t="s">
        <v>507</v>
      </c>
      <c r="BC225" s="190" t="s">
        <v>1627</v>
      </c>
      <c r="BD225" s="190" t="s">
        <v>301</v>
      </c>
      <c r="BE225" s="190" t="s">
        <v>266</v>
      </c>
      <c r="BF225" s="190">
        <v>3</v>
      </c>
      <c r="BG225" s="190">
        <v>0</v>
      </c>
      <c r="BH225" s="190">
        <v>2</v>
      </c>
      <c r="BJ225" s="190" t="s">
        <v>1627</v>
      </c>
      <c r="BL225" s="190" t="s">
        <v>2140</v>
      </c>
      <c r="BM225" s="190" t="s">
        <v>1627</v>
      </c>
      <c r="BN225" s="190" t="s">
        <v>1237</v>
      </c>
    </row>
    <row r="226" spans="1:69" ht="15.75" customHeight="1" x14ac:dyDescent="0.25">
      <c r="A226" s="4"/>
      <c r="B226" s="3"/>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M226" s="27">
        <v>1</v>
      </c>
      <c r="BA226" s="190" t="s">
        <v>126</v>
      </c>
      <c r="BB226" s="190" t="s">
        <v>508</v>
      </c>
      <c r="BC226" s="190" t="s">
        <v>2132</v>
      </c>
      <c r="BD226" s="190" t="s">
        <v>265</v>
      </c>
      <c r="BE226" s="190" t="s">
        <v>266</v>
      </c>
      <c r="BF226" s="190">
        <v>1</v>
      </c>
      <c r="BG226" s="190">
        <v>3</v>
      </c>
      <c r="BH226" s="190">
        <v>0</v>
      </c>
      <c r="BI226" s="190" t="s">
        <v>2132</v>
      </c>
      <c r="BK226" s="190" t="s">
        <v>2133</v>
      </c>
      <c r="BM226" s="190" t="s">
        <v>2132</v>
      </c>
      <c r="BN226" s="190" t="s">
        <v>832</v>
      </c>
      <c r="BO226" s="190" t="s">
        <v>733</v>
      </c>
      <c r="BP226" s="190" t="s">
        <v>734</v>
      </c>
      <c r="BQ226" s="190" t="s">
        <v>2134</v>
      </c>
    </row>
    <row r="227" spans="1:69" ht="15.75" customHeight="1" x14ac:dyDescent="0.25">
      <c r="A227" s="4"/>
      <c r="B227" s="3"/>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M227" s="27">
        <v>1</v>
      </c>
      <c r="BA227" s="190" t="s">
        <v>126</v>
      </c>
      <c r="BB227" s="190" t="s">
        <v>509</v>
      </c>
      <c r="BC227" s="190" t="s">
        <v>2012</v>
      </c>
      <c r="BD227" s="190" t="s">
        <v>265</v>
      </c>
      <c r="BE227" s="190" t="s">
        <v>266</v>
      </c>
      <c r="BF227" s="190">
        <v>1</v>
      </c>
      <c r="BG227" s="190">
        <v>3</v>
      </c>
      <c r="BH227" s="190">
        <v>0</v>
      </c>
      <c r="BI227" s="190" t="s">
        <v>2012</v>
      </c>
      <c r="BK227" s="190" t="s">
        <v>2013</v>
      </c>
      <c r="BM227" s="190" t="s">
        <v>2012</v>
      </c>
      <c r="BN227" s="190" t="s">
        <v>2014</v>
      </c>
      <c r="BO227" s="190" t="s">
        <v>2015</v>
      </c>
    </row>
    <row r="228" spans="1:69" ht="15.75" customHeight="1" x14ac:dyDescent="0.25">
      <c r="A228" s="4"/>
      <c r="B228" s="3"/>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M228" s="27">
        <v>1</v>
      </c>
      <c r="BA228" s="190" t="s">
        <v>126</v>
      </c>
      <c r="BB228" s="190" t="s">
        <v>510</v>
      </c>
      <c r="BC228" s="190" t="s">
        <v>2011</v>
      </c>
      <c r="BD228" s="190" t="s">
        <v>265</v>
      </c>
      <c r="BE228" s="190" t="s">
        <v>266</v>
      </c>
      <c r="BF228" s="190">
        <v>2</v>
      </c>
      <c r="BG228" s="190">
        <v>2</v>
      </c>
      <c r="BH228" s="190">
        <v>0</v>
      </c>
      <c r="BI228" s="190" t="s">
        <v>2011</v>
      </c>
      <c r="BK228" s="190" t="s">
        <v>2093</v>
      </c>
      <c r="BM228" s="190" t="s">
        <v>2011</v>
      </c>
      <c r="BN228" s="190" t="s">
        <v>2018</v>
      </c>
    </row>
    <row r="229" spans="1:69" ht="15.75" customHeight="1" x14ac:dyDescent="0.25">
      <c r="A229" s="4"/>
      <c r="B229" s="3"/>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M229" s="27">
        <v>1</v>
      </c>
      <c r="BA229" s="190" t="s">
        <v>126</v>
      </c>
      <c r="BB229" s="190" t="s">
        <v>511</v>
      </c>
      <c r="BC229" s="190" t="s">
        <v>2135</v>
      </c>
      <c r="BD229" s="190" t="s">
        <v>265</v>
      </c>
      <c r="BE229" s="190" t="s">
        <v>266</v>
      </c>
      <c r="BF229" s="190">
        <v>2</v>
      </c>
      <c r="BG229" s="190">
        <v>2</v>
      </c>
      <c r="BH229" s="190">
        <v>0</v>
      </c>
      <c r="BI229" s="190" t="s">
        <v>2135</v>
      </c>
      <c r="BK229" s="190" t="s">
        <v>2136</v>
      </c>
      <c r="BM229" s="190" t="s">
        <v>2135</v>
      </c>
    </row>
    <row r="230" spans="1:69" ht="15.75" customHeight="1" x14ac:dyDescent="0.25">
      <c r="A230" s="4"/>
      <c r="B230" s="3"/>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M230" s="27">
        <v>1</v>
      </c>
      <c r="BA230" s="190" t="s">
        <v>126</v>
      </c>
      <c r="BB230" s="190" t="s">
        <v>512</v>
      </c>
      <c r="BC230" s="190" t="s">
        <v>1306</v>
      </c>
      <c r="BD230" s="190" t="s">
        <v>265</v>
      </c>
      <c r="BE230" s="190" t="s">
        <v>266</v>
      </c>
      <c r="BF230" s="190">
        <v>3</v>
      </c>
      <c r="BG230" s="190">
        <v>2</v>
      </c>
      <c r="BH230" s="190">
        <v>0</v>
      </c>
      <c r="BI230" s="190" t="s">
        <v>1306</v>
      </c>
      <c r="BK230" s="190" t="s">
        <v>1307</v>
      </c>
      <c r="BM230" s="190" t="s">
        <v>1306</v>
      </c>
      <c r="BN230" s="190" t="s">
        <v>1308</v>
      </c>
      <c r="BO230" s="190" t="s">
        <v>1235</v>
      </c>
      <c r="BP230" s="190" t="s">
        <v>1236</v>
      </c>
      <c r="BQ230" s="190" t="s">
        <v>660</v>
      </c>
    </row>
    <row r="231" spans="1:69" ht="15.75" customHeight="1" x14ac:dyDescent="0.25">
      <c r="A231" s="4"/>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M231" s="27">
        <v>1</v>
      </c>
      <c r="BA231" s="190" t="s">
        <v>126</v>
      </c>
      <c r="BB231" s="190" t="s">
        <v>513</v>
      </c>
      <c r="BC231" s="190" t="s">
        <v>2137</v>
      </c>
      <c r="BD231" s="190" t="s">
        <v>301</v>
      </c>
      <c r="BE231" s="190" t="s">
        <v>266</v>
      </c>
      <c r="BF231" s="190">
        <v>1</v>
      </c>
      <c r="BG231" s="190">
        <v>0</v>
      </c>
      <c r="BH231" s="190">
        <v>3</v>
      </c>
      <c r="BJ231" s="190" t="s">
        <v>2137</v>
      </c>
      <c r="BL231" s="190" t="s">
        <v>2138</v>
      </c>
      <c r="BM231" s="190" t="s">
        <v>2137</v>
      </c>
      <c r="BN231" s="190" t="s">
        <v>832</v>
      </c>
      <c r="BO231" s="190" t="s">
        <v>2134</v>
      </c>
      <c r="BP231" s="190" t="s">
        <v>835</v>
      </c>
    </row>
    <row r="232" spans="1:69" ht="15.75" customHeight="1" x14ac:dyDescent="0.25">
      <c r="A232" s="4"/>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M232" s="27">
        <v>1</v>
      </c>
      <c r="BA232" s="190" t="s">
        <v>126</v>
      </c>
      <c r="BB232" s="190" t="s">
        <v>514</v>
      </c>
      <c r="BC232" s="190" t="s">
        <v>2012</v>
      </c>
      <c r="BD232" s="190" t="s">
        <v>301</v>
      </c>
      <c r="BE232" s="190" t="s">
        <v>266</v>
      </c>
      <c r="BF232" s="190">
        <v>1</v>
      </c>
      <c r="BG232" s="190">
        <v>0</v>
      </c>
      <c r="BH232" s="190">
        <v>3</v>
      </c>
      <c r="BJ232" s="190" t="s">
        <v>2012</v>
      </c>
      <c r="BL232" s="190" t="s">
        <v>2020</v>
      </c>
      <c r="BM232" s="190" t="s">
        <v>2012</v>
      </c>
      <c r="BN232" s="190" t="s">
        <v>2014</v>
      </c>
      <c r="BO232" s="190" t="s">
        <v>2015</v>
      </c>
    </row>
    <row r="233" spans="1:69" ht="15.75" customHeight="1" x14ac:dyDescent="0.25">
      <c r="A233" s="4"/>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M233" s="27">
        <v>1</v>
      </c>
      <c r="BA233" s="190" t="s">
        <v>126</v>
      </c>
      <c r="BB233" s="190" t="s">
        <v>515</v>
      </c>
      <c r="BC233" s="190" t="s">
        <v>2011</v>
      </c>
      <c r="BD233" s="190" t="s">
        <v>301</v>
      </c>
      <c r="BE233" s="190" t="s">
        <v>266</v>
      </c>
      <c r="BF233" s="190">
        <v>2</v>
      </c>
      <c r="BG233" s="190">
        <v>0</v>
      </c>
      <c r="BH233" s="190">
        <v>2</v>
      </c>
      <c r="BJ233" s="190" t="s">
        <v>2011</v>
      </c>
      <c r="BL233" s="190" t="s">
        <v>2017</v>
      </c>
      <c r="BM233" s="190" t="s">
        <v>2011</v>
      </c>
      <c r="BN233" s="190" t="s">
        <v>2018</v>
      </c>
    </row>
    <row r="234" spans="1:69" ht="15.75" customHeight="1" x14ac:dyDescent="0.25">
      <c r="A234" s="4"/>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M234" s="27">
        <v>1</v>
      </c>
      <c r="BA234" s="190" t="s">
        <v>126</v>
      </c>
      <c r="BB234" s="190" t="s">
        <v>516</v>
      </c>
      <c r="BC234" s="190" t="s">
        <v>2135</v>
      </c>
      <c r="BD234" s="190" t="s">
        <v>301</v>
      </c>
      <c r="BE234" s="190" t="s">
        <v>266</v>
      </c>
      <c r="BF234" s="190">
        <v>2</v>
      </c>
      <c r="BG234" s="190">
        <v>0</v>
      </c>
      <c r="BH234" s="190">
        <v>2</v>
      </c>
      <c r="BJ234" s="190" t="s">
        <v>2135</v>
      </c>
      <c r="BL234" s="190" t="s">
        <v>2139</v>
      </c>
      <c r="BM234" s="190" t="s">
        <v>2135</v>
      </c>
    </row>
    <row r="235" spans="1:69" ht="15.75" customHeight="1" x14ac:dyDescent="0.25">
      <c r="A235" s="4"/>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M235" s="27">
        <v>1</v>
      </c>
      <c r="BA235" s="190" t="s">
        <v>126</v>
      </c>
      <c r="BB235" s="190" t="s">
        <v>517</v>
      </c>
      <c r="BC235" s="190" t="s">
        <v>1627</v>
      </c>
      <c r="BD235" s="190" t="s">
        <v>301</v>
      </c>
      <c r="BE235" s="190" t="s">
        <v>266</v>
      </c>
      <c r="BF235" s="190">
        <v>3</v>
      </c>
      <c r="BG235" s="190">
        <v>0</v>
      </c>
      <c r="BH235" s="190">
        <v>2</v>
      </c>
      <c r="BJ235" s="190" t="s">
        <v>1627</v>
      </c>
      <c r="BL235" s="190" t="s">
        <v>2140</v>
      </c>
      <c r="BM235" s="190" t="s">
        <v>1627</v>
      </c>
      <c r="BN235" s="190" t="s">
        <v>1237</v>
      </c>
    </row>
    <row r="236" spans="1:69" ht="15.75" customHeight="1" x14ac:dyDescent="0.25">
      <c r="A236" s="4"/>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M236" s="27">
        <v>1</v>
      </c>
      <c r="BA236" s="190" t="s">
        <v>127</v>
      </c>
      <c r="BB236" s="190" t="s">
        <v>518</v>
      </c>
      <c r="BC236" s="190" t="s">
        <v>2132</v>
      </c>
      <c r="BD236" s="190" t="s">
        <v>265</v>
      </c>
      <c r="BE236" s="190" t="s">
        <v>266</v>
      </c>
      <c r="BF236" s="190">
        <v>1</v>
      </c>
      <c r="BG236" s="190">
        <v>3</v>
      </c>
      <c r="BH236" s="190">
        <v>0</v>
      </c>
      <c r="BI236" s="190" t="s">
        <v>2132</v>
      </c>
      <c r="BK236" s="190" t="s">
        <v>2133</v>
      </c>
      <c r="BM236" s="190" t="s">
        <v>2132</v>
      </c>
      <c r="BN236" s="190" t="s">
        <v>832</v>
      </c>
      <c r="BO236" s="190" t="s">
        <v>733</v>
      </c>
      <c r="BP236" s="190" t="s">
        <v>734</v>
      </c>
      <c r="BQ236" s="190" t="s">
        <v>2134</v>
      </c>
    </row>
    <row r="237" spans="1:69" ht="15.75" customHeight="1" x14ac:dyDescent="0.25">
      <c r="A237" s="4"/>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M237" s="27">
        <v>1</v>
      </c>
      <c r="BA237" s="190" t="s">
        <v>127</v>
      </c>
      <c r="BB237" s="190" t="s">
        <v>519</v>
      </c>
      <c r="BC237" s="190" t="s">
        <v>2012</v>
      </c>
      <c r="BD237" s="190" t="s">
        <v>265</v>
      </c>
      <c r="BE237" s="190" t="s">
        <v>266</v>
      </c>
      <c r="BF237" s="190">
        <v>1</v>
      </c>
      <c r="BG237" s="190">
        <v>3</v>
      </c>
      <c r="BH237" s="190">
        <v>0</v>
      </c>
      <c r="BI237" s="190" t="s">
        <v>2012</v>
      </c>
      <c r="BK237" s="190" t="s">
        <v>2013</v>
      </c>
      <c r="BM237" s="190" t="s">
        <v>2012</v>
      </c>
      <c r="BN237" s="190" t="s">
        <v>2014</v>
      </c>
      <c r="BO237" s="190" t="s">
        <v>2015</v>
      </c>
    </row>
    <row r="238" spans="1:69" ht="15.75" customHeight="1" x14ac:dyDescent="0.25">
      <c r="A238" s="4"/>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M238" s="27">
        <v>1</v>
      </c>
      <c r="BA238" s="190" t="s">
        <v>127</v>
      </c>
      <c r="BB238" s="190" t="s">
        <v>520</v>
      </c>
      <c r="BC238" s="190" t="s">
        <v>2011</v>
      </c>
      <c r="BD238" s="190" t="s">
        <v>265</v>
      </c>
      <c r="BE238" s="190" t="s">
        <v>266</v>
      </c>
      <c r="BF238" s="190">
        <v>2</v>
      </c>
      <c r="BG238" s="190">
        <v>2</v>
      </c>
      <c r="BH238" s="190">
        <v>0</v>
      </c>
      <c r="BI238" s="190" t="s">
        <v>2011</v>
      </c>
      <c r="BK238" s="190" t="s">
        <v>2093</v>
      </c>
      <c r="BM238" s="190" t="s">
        <v>2011</v>
      </c>
      <c r="BN238" s="190" t="s">
        <v>2018</v>
      </c>
    </row>
    <row r="239" spans="1:69" ht="15.75" customHeight="1" x14ac:dyDescent="0.25">
      <c r="A239" s="4"/>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M239" s="27">
        <v>1</v>
      </c>
      <c r="BA239" s="190" t="s">
        <v>127</v>
      </c>
      <c r="BB239" s="190" t="s">
        <v>521</v>
      </c>
      <c r="BC239" s="190" t="s">
        <v>2135</v>
      </c>
      <c r="BD239" s="190" t="s">
        <v>265</v>
      </c>
      <c r="BE239" s="190" t="s">
        <v>266</v>
      </c>
      <c r="BF239" s="190">
        <v>2</v>
      </c>
      <c r="BG239" s="190">
        <v>2</v>
      </c>
      <c r="BH239" s="190">
        <v>0</v>
      </c>
      <c r="BI239" s="190" t="s">
        <v>2135</v>
      </c>
      <c r="BK239" s="190" t="s">
        <v>2136</v>
      </c>
      <c r="BM239" s="190" t="s">
        <v>2135</v>
      </c>
    </row>
    <row r="240" spans="1:69" ht="35.1" customHeight="1" x14ac:dyDescent="0.25">
      <c r="A240" s="39" t="s">
        <v>93</v>
      </c>
      <c r="B240" s="39" t="s">
        <v>233</v>
      </c>
      <c r="C240" s="39" t="s">
        <v>234</v>
      </c>
      <c r="D240" s="39" t="s">
        <v>235</v>
      </c>
      <c r="E240" s="39" t="s">
        <v>236</v>
      </c>
      <c r="F240" s="39" t="s">
        <v>237</v>
      </c>
      <c r="G240" s="39" t="s">
        <v>238</v>
      </c>
      <c r="H240" s="39" t="s">
        <v>239</v>
      </c>
      <c r="I240" s="39" t="s">
        <v>240</v>
      </c>
      <c r="J240" s="39" t="s">
        <v>241</v>
      </c>
      <c r="K240" s="39" t="s">
        <v>242</v>
      </c>
      <c r="L240" s="39" t="s">
        <v>243</v>
      </c>
      <c r="M240" s="39" t="s">
        <v>244</v>
      </c>
      <c r="N240" s="39" t="s">
        <v>245</v>
      </c>
      <c r="O240" s="39" t="s">
        <v>246</v>
      </c>
      <c r="P240" s="39" t="s">
        <v>247</v>
      </c>
      <c r="Q240" s="39" t="s">
        <v>248</v>
      </c>
      <c r="R240" s="39" t="s">
        <v>249</v>
      </c>
      <c r="S240" s="39" t="s">
        <v>250</v>
      </c>
      <c r="T240" s="39" t="s">
        <v>251</v>
      </c>
      <c r="U240" s="39" t="s">
        <v>252</v>
      </c>
      <c r="V240" s="39" t="s">
        <v>253</v>
      </c>
      <c r="W240" s="39" t="s">
        <v>254</v>
      </c>
      <c r="X240" s="39" t="s">
        <v>255</v>
      </c>
      <c r="Y240" s="39" t="s">
        <v>256</v>
      </c>
      <c r="Z240" s="39" t="s">
        <v>257</v>
      </c>
      <c r="AA240" s="39" t="s">
        <v>258</v>
      </c>
      <c r="AB240" s="39" t="s">
        <v>259</v>
      </c>
      <c r="AC240" s="39" t="s">
        <v>260</v>
      </c>
      <c r="AD240" s="39" t="s">
        <v>261</v>
      </c>
      <c r="AE240" s="39" t="s">
        <v>262</v>
      </c>
      <c r="AF240" s="2"/>
      <c r="AG240" s="2"/>
      <c r="AH240" s="2"/>
      <c r="AI240" s="2"/>
      <c r="AJ240" s="2"/>
      <c r="AK240" s="2"/>
      <c r="AM240" s="27">
        <v>1</v>
      </c>
      <c r="BA240" s="190" t="s">
        <v>127</v>
      </c>
      <c r="BB240" s="190" t="s">
        <v>522</v>
      </c>
      <c r="BC240" s="190" t="s">
        <v>1306</v>
      </c>
      <c r="BD240" s="190" t="s">
        <v>265</v>
      </c>
      <c r="BE240" s="190" t="s">
        <v>266</v>
      </c>
      <c r="BF240" s="190">
        <v>3</v>
      </c>
      <c r="BG240" s="190">
        <v>2</v>
      </c>
      <c r="BH240" s="190">
        <v>0</v>
      </c>
      <c r="BI240" s="190" t="s">
        <v>1306</v>
      </c>
      <c r="BK240" s="190" t="s">
        <v>1307</v>
      </c>
      <c r="BM240" s="190" t="s">
        <v>1306</v>
      </c>
      <c r="BN240" s="190" t="s">
        <v>1308</v>
      </c>
      <c r="BO240" s="190" t="s">
        <v>1235</v>
      </c>
      <c r="BP240" s="190" t="s">
        <v>1236</v>
      </c>
      <c r="BQ240" s="190" t="s">
        <v>660</v>
      </c>
    </row>
    <row r="241" spans="32:69" ht="15.75" customHeight="1" x14ac:dyDescent="0.25">
      <c r="AF241" s="2"/>
      <c r="AG241" s="2"/>
      <c r="AH241" s="2"/>
      <c r="AI241" s="2"/>
      <c r="AJ241" s="2"/>
      <c r="AK241" s="2"/>
      <c r="AM241" s="27">
        <v>1</v>
      </c>
      <c r="BA241" s="190" t="s">
        <v>127</v>
      </c>
      <c r="BB241" s="190" t="s">
        <v>523</v>
      </c>
      <c r="BC241" s="190" t="s">
        <v>2137</v>
      </c>
      <c r="BD241" s="190" t="s">
        <v>301</v>
      </c>
      <c r="BE241" s="190" t="s">
        <v>266</v>
      </c>
      <c r="BF241" s="190">
        <v>1</v>
      </c>
      <c r="BG241" s="190">
        <v>0</v>
      </c>
      <c r="BH241" s="190">
        <v>3</v>
      </c>
      <c r="BJ241" s="190" t="s">
        <v>2137</v>
      </c>
      <c r="BL241" s="190" t="s">
        <v>2138</v>
      </c>
      <c r="BM241" s="190" t="s">
        <v>2137</v>
      </c>
      <c r="BN241" s="190" t="s">
        <v>832</v>
      </c>
      <c r="BO241" s="190" t="s">
        <v>2134</v>
      </c>
      <c r="BP241" s="190" t="s">
        <v>835</v>
      </c>
    </row>
    <row r="242" spans="32:69" ht="15.75" customHeight="1" x14ac:dyDescent="0.25">
      <c r="AF242" s="2"/>
      <c r="AG242" s="2"/>
      <c r="AH242" s="2"/>
      <c r="AI242" s="2"/>
      <c r="AJ242" s="2"/>
      <c r="AK242" s="2"/>
      <c r="AM242" s="27">
        <v>1</v>
      </c>
      <c r="BA242" s="190" t="s">
        <v>127</v>
      </c>
      <c r="BB242" s="190" t="s">
        <v>524</v>
      </c>
      <c r="BC242" s="190" t="s">
        <v>2012</v>
      </c>
      <c r="BD242" s="190" t="s">
        <v>301</v>
      </c>
      <c r="BE242" s="190" t="s">
        <v>266</v>
      </c>
      <c r="BF242" s="190">
        <v>1</v>
      </c>
      <c r="BG242" s="190">
        <v>0</v>
      </c>
      <c r="BH242" s="190">
        <v>3</v>
      </c>
      <c r="BJ242" s="190" t="s">
        <v>2012</v>
      </c>
      <c r="BL242" s="190" t="s">
        <v>2020</v>
      </c>
      <c r="BM242" s="190" t="s">
        <v>2012</v>
      </c>
      <c r="BN242" s="190" t="s">
        <v>2014</v>
      </c>
      <c r="BO242" s="190" t="s">
        <v>2015</v>
      </c>
    </row>
    <row r="243" spans="32:69" ht="15.75" customHeight="1" x14ac:dyDescent="0.25">
      <c r="AF243" s="2"/>
      <c r="AG243" s="2"/>
      <c r="AH243" s="2"/>
      <c r="AI243" s="2"/>
      <c r="AJ243" s="2"/>
      <c r="AK243" s="2"/>
      <c r="AM243" s="27">
        <v>1</v>
      </c>
      <c r="BA243" s="190" t="s">
        <v>127</v>
      </c>
      <c r="BB243" s="190" t="s">
        <v>525</v>
      </c>
      <c r="BC243" s="190" t="s">
        <v>2011</v>
      </c>
      <c r="BD243" s="190" t="s">
        <v>301</v>
      </c>
      <c r="BE243" s="190" t="s">
        <v>266</v>
      </c>
      <c r="BF243" s="190">
        <v>2</v>
      </c>
      <c r="BG243" s="190">
        <v>0</v>
      </c>
      <c r="BH243" s="190">
        <v>2</v>
      </c>
      <c r="BJ243" s="190" t="s">
        <v>2011</v>
      </c>
      <c r="BL243" s="190" t="s">
        <v>2017</v>
      </c>
      <c r="BM243" s="190" t="s">
        <v>2011</v>
      </c>
      <c r="BN243" s="190" t="s">
        <v>2018</v>
      </c>
    </row>
    <row r="244" spans="32:69" ht="15.75" customHeight="1" x14ac:dyDescent="0.25">
      <c r="AF244" s="2"/>
      <c r="AG244" s="2"/>
      <c r="AH244" s="2"/>
      <c r="AI244" s="2"/>
      <c r="AJ244" s="2"/>
      <c r="AK244" s="2"/>
      <c r="AM244" s="27">
        <v>1</v>
      </c>
      <c r="BA244" s="190" t="s">
        <v>127</v>
      </c>
      <c r="BB244" s="190" t="s">
        <v>526</v>
      </c>
      <c r="BC244" s="190" t="s">
        <v>2135</v>
      </c>
      <c r="BD244" s="190" t="s">
        <v>301</v>
      </c>
      <c r="BE244" s="190" t="s">
        <v>266</v>
      </c>
      <c r="BF244" s="190">
        <v>2</v>
      </c>
      <c r="BG244" s="190">
        <v>0</v>
      </c>
      <c r="BH244" s="190">
        <v>2</v>
      </c>
      <c r="BJ244" s="190" t="s">
        <v>2135</v>
      </c>
      <c r="BL244" s="190" t="s">
        <v>2139</v>
      </c>
      <c r="BM244" s="190" t="s">
        <v>2135</v>
      </c>
    </row>
    <row r="245" spans="32:69" ht="15.75" customHeight="1" x14ac:dyDescent="0.25">
      <c r="AF245" s="2"/>
      <c r="AG245" s="2"/>
      <c r="AH245" s="2"/>
      <c r="AI245" s="2"/>
      <c r="AJ245" s="2"/>
      <c r="AK245" s="2"/>
      <c r="AM245" s="27">
        <v>1</v>
      </c>
      <c r="BA245" s="190" t="s">
        <v>127</v>
      </c>
      <c r="BB245" s="190" t="s">
        <v>527</v>
      </c>
      <c r="BC245" s="190" t="s">
        <v>1627</v>
      </c>
      <c r="BD245" s="190" t="s">
        <v>301</v>
      </c>
      <c r="BE245" s="190" t="s">
        <v>266</v>
      </c>
      <c r="BF245" s="190">
        <v>3</v>
      </c>
      <c r="BG245" s="190">
        <v>0</v>
      </c>
      <c r="BH245" s="190">
        <v>2</v>
      </c>
      <c r="BJ245" s="190" t="s">
        <v>1627</v>
      </c>
      <c r="BL245" s="190" t="s">
        <v>2140</v>
      </c>
      <c r="BM245" s="190" t="s">
        <v>1627</v>
      </c>
      <c r="BN245" s="190" t="s">
        <v>1237</v>
      </c>
    </row>
    <row r="246" spans="32:69" ht="15.75" customHeight="1" x14ac:dyDescent="0.25">
      <c r="AF246" s="2"/>
      <c r="AG246" s="2"/>
      <c r="AH246" s="2"/>
      <c r="AI246" s="2"/>
      <c r="AJ246" s="2"/>
      <c r="AK246" s="2"/>
      <c r="AM246" s="27">
        <v>1</v>
      </c>
      <c r="BA246" s="190" t="s">
        <v>128</v>
      </c>
      <c r="BB246" s="190" t="s">
        <v>528</v>
      </c>
      <c r="BC246" s="190" t="s">
        <v>2132</v>
      </c>
      <c r="BD246" s="190" t="s">
        <v>265</v>
      </c>
      <c r="BE246" s="190" t="s">
        <v>266</v>
      </c>
      <c r="BF246" s="190">
        <v>1</v>
      </c>
      <c r="BG246" s="190">
        <v>3</v>
      </c>
      <c r="BH246" s="190">
        <v>0</v>
      </c>
      <c r="BI246" s="190" t="s">
        <v>2132</v>
      </c>
      <c r="BK246" s="190" t="s">
        <v>2133</v>
      </c>
      <c r="BM246" s="190" t="s">
        <v>2132</v>
      </c>
      <c r="BN246" s="190" t="s">
        <v>832</v>
      </c>
      <c r="BO246" s="190" t="s">
        <v>733</v>
      </c>
      <c r="BP246" s="190" t="s">
        <v>734</v>
      </c>
      <c r="BQ246" s="190" t="s">
        <v>2134</v>
      </c>
    </row>
    <row r="247" spans="32:69" ht="15.75" customHeight="1" x14ac:dyDescent="0.25">
      <c r="AF247" s="2"/>
      <c r="AG247" s="2"/>
      <c r="AH247" s="2"/>
      <c r="AI247" s="2"/>
      <c r="AJ247" s="2"/>
      <c r="AK247" s="2"/>
      <c r="AM247" s="27">
        <v>1</v>
      </c>
      <c r="BA247" s="190" t="s">
        <v>128</v>
      </c>
      <c r="BB247" s="190" t="s">
        <v>529</v>
      </c>
      <c r="BC247" s="190" t="s">
        <v>2012</v>
      </c>
      <c r="BD247" s="190" t="s">
        <v>265</v>
      </c>
      <c r="BE247" s="190" t="s">
        <v>266</v>
      </c>
      <c r="BF247" s="190">
        <v>1</v>
      </c>
      <c r="BG247" s="190">
        <v>3</v>
      </c>
      <c r="BH247" s="190">
        <v>0</v>
      </c>
      <c r="BI247" s="190" t="s">
        <v>2012</v>
      </c>
      <c r="BK247" s="190" t="s">
        <v>2013</v>
      </c>
      <c r="BM247" s="190" t="s">
        <v>2012</v>
      </c>
      <c r="BN247" s="190" t="s">
        <v>2014</v>
      </c>
      <c r="BO247" s="190" t="s">
        <v>2015</v>
      </c>
    </row>
    <row r="248" spans="32:69" ht="15.75" customHeight="1" x14ac:dyDescent="0.25">
      <c r="AF248" s="2"/>
      <c r="AG248" s="2"/>
      <c r="AH248" s="2"/>
      <c r="AI248" s="2"/>
      <c r="AJ248" s="2"/>
      <c r="AK248" s="2"/>
      <c r="AM248" s="27">
        <v>1</v>
      </c>
      <c r="BA248" s="190" t="s">
        <v>128</v>
      </c>
      <c r="BB248" s="190" t="s">
        <v>530</v>
      </c>
      <c r="BC248" s="190" t="s">
        <v>2011</v>
      </c>
      <c r="BD248" s="190" t="s">
        <v>265</v>
      </c>
      <c r="BE248" s="190" t="s">
        <v>266</v>
      </c>
      <c r="BF248" s="190">
        <v>2</v>
      </c>
      <c r="BG248" s="190">
        <v>2</v>
      </c>
      <c r="BH248" s="190">
        <v>0</v>
      </c>
      <c r="BI248" s="190" t="s">
        <v>2011</v>
      </c>
      <c r="BK248" s="190" t="s">
        <v>2093</v>
      </c>
      <c r="BM248" s="190" t="s">
        <v>2011</v>
      </c>
      <c r="BN248" s="190" t="s">
        <v>2018</v>
      </c>
    </row>
    <row r="249" spans="32:69" ht="15.75" customHeight="1" x14ac:dyDescent="0.25">
      <c r="AF249" s="2"/>
      <c r="AG249" s="2"/>
      <c r="AH249" s="2"/>
      <c r="AI249" s="2"/>
      <c r="AJ249" s="2"/>
      <c r="AK249" s="2"/>
      <c r="AM249" s="27">
        <v>1</v>
      </c>
      <c r="BA249" s="190" t="s">
        <v>128</v>
      </c>
      <c r="BB249" s="190" t="s">
        <v>531</v>
      </c>
      <c r="BC249" s="190" t="s">
        <v>2135</v>
      </c>
      <c r="BD249" s="190" t="s">
        <v>265</v>
      </c>
      <c r="BE249" s="190" t="s">
        <v>266</v>
      </c>
      <c r="BF249" s="190">
        <v>2</v>
      </c>
      <c r="BG249" s="190">
        <v>2</v>
      </c>
      <c r="BH249" s="190">
        <v>0</v>
      </c>
      <c r="BI249" s="190" t="s">
        <v>2135</v>
      </c>
      <c r="BK249" s="190" t="s">
        <v>2136</v>
      </c>
      <c r="BM249" s="190" t="s">
        <v>2135</v>
      </c>
    </row>
    <row r="250" spans="32:69" ht="15.75" customHeight="1" x14ac:dyDescent="0.25">
      <c r="AF250" s="2"/>
      <c r="AG250" s="2"/>
      <c r="AH250" s="2"/>
      <c r="AI250" s="2"/>
      <c r="AJ250" s="2"/>
      <c r="AK250" s="2"/>
      <c r="AM250" s="27">
        <v>1</v>
      </c>
      <c r="BA250" s="190" t="s">
        <v>128</v>
      </c>
      <c r="BB250" s="190" t="s">
        <v>532</v>
      </c>
      <c r="BC250" s="190" t="s">
        <v>1306</v>
      </c>
      <c r="BD250" s="190" t="s">
        <v>265</v>
      </c>
      <c r="BE250" s="190" t="s">
        <v>266</v>
      </c>
      <c r="BF250" s="190">
        <v>3</v>
      </c>
      <c r="BG250" s="190">
        <v>2</v>
      </c>
      <c r="BH250" s="190">
        <v>0</v>
      </c>
      <c r="BI250" s="190" t="s">
        <v>1306</v>
      </c>
      <c r="BK250" s="190" t="s">
        <v>1307</v>
      </c>
      <c r="BM250" s="190" t="s">
        <v>1306</v>
      </c>
      <c r="BN250" s="190" t="s">
        <v>1308</v>
      </c>
      <c r="BO250" s="190" t="s">
        <v>1235</v>
      </c>
      <c r="BP250" s="190" t="s">
        <v>1236</v>
      </c>
      <c r="BQ250" s="190" t="s">
        <v>660</v>
      </c>
    </row>
    <row r="251" spans="32:69" ht="15.75" customHeight="1" x14ac:dyDescent="0.25">
      <c r="AF251" s="2"/>
      <c r="AG251" s="2"/>
      <c r="AH251" s="2"/>
      <c r="AI251" s="2"/>
      <c r="AJ251" s="2"/>
      <c r="AK251" s="2"/>
      <c r="AM251" s="27">
        <v>1</v>
      </c>
      <c r="BA251" s="190" t="s">
        <v>128</v>
      </c>
      <c r="BB251" s="190" t="s">
        <v>533</v>
      </c>
      <c r="BC251" s="190" t="s">
        <v>2137</v>
      </c>
      <c r="BD251" s="190" t="s">
        <v>301</v>
      </c>
      <c r="BE251" s="190" t="s">
        <v>266</v>
      </c>
      <c r="BF251" s="190">
        <v>1</v>
      </c>
      <c r="BG251" s="190">
        <v>0</v>
      </c>
      <c r="BH251" s="190">
        <v>3</v>
      </c>
      <c r="BJ251" s="190" t="s">
        <v>2137</v>
      </c>
      <c r="BL251" s="190" t="s">
        <v>2138</v>
      </c>
      <c r="BM251" s="190" t="s">
        <v>2137</v>
      </c>
      <c r="BN251" s="190" t="s">
        <v>832</v>
      </c>
      <c r="BO251" s="190" t="s">
        <v>2134</v>
      </c>
      <c r="BP251" s="190" t="s">
        <v>835</v>
      </c>
    </row>
    <row r="252" spans="32:69" ht="15.75" customHeight="1" x14ac:dyDescent="0.25">
      <c r="AF252" s="2"/>
      <c r="AG252" s="2"/>
      <c r="AH252" s="2"/>
      <c r="AI252" s="2"/>
      <c r="AJ252" s="2"/>
      <c r="AK252" s="2"/>
      <c r="AM252" s="27">
        <v>1</v>
      </c>
      <c r="BA252" s="190" t="s">
        <v>128</v>
      </c>
      <c r="BB252" s="190" t="s">
        <v>534</v>
      </c>
      <c r="BC252" s="190" t="s">
        <v>2012</v>
      </c>
      <c r="BD252" s="190" t="s">
        <v>301</v>
      </c>
      <c r="BE252" s="190" t="s">
        <v>266</v>
      </c>
      <c r="BF252" s="190">
        <v>1</v>
      </c>
      <c r="BG252" s="190">
        <v>0</v>
      </c>
      <c r="BH252" s="190">
        <v>3</v>
      </c>
      <c r="BJ252" s="190" t="s">
        <v>2012</v>
      </c>
      <c r="BL252" s="190" t="s">
        <v>2020</v>
      </c>
      <c r="BM252" s="190" t="s">
        <v>2012</v>
      </c>
      <c r="BN252" s="190" t="s">
        <v>2014</v>
      </c>
      <c r="BO252" s="190" t="s">
        <v>2015</v>
      </c>
    </row>
    <row r="253" spans="32:69" ht="15.75" customHeight="1" x14ac:dyDescent="0.25">
      <c r="AF253" s="2"/>
      <c r="AG253" s="2"/>
      <c r="AH253" s="2"/>
      <c r="AI253" s="2"/>
      <c r="AJ253" s="2"/>
      <c r="AK253" s="2"/>
      <c r="AM253" s="27">
        <v>1</v>
      </c>
      <c r="BA253" s="190" t="s">
        <v>128</v>
      </c>
      <c r="BB253" s="190" t="s">
        <v>535</v>
      </c>
      <c r="BC253" s="190" t="s">
        <v>2011</v>
      </c>
      <c r="BD253" s="190" t="s">
        <v>301</v>
      </c>
      <c r="BE253" s="190" t="s">
        <v>266</v>
      </c>
      <c r="BF253" s="190">
        <v>2</v>
      </c>
      <c r="BG253" s="190">
        <v>0</v>
      </c>
      <c r="BH253" s="190">
        <v>2</v>
      </c>
      <c r="BJ253" s="190" t="s">
        <v>2011</v>
      </c>
      <c r="BL253" s="190" t="s">
        <v>2017</v>
      </c>
      <c r="BM253" s="190" t="s">
        <v>2011</v>
      </c>
      <c r="BN253" s="190" t="s">
        <v>2018</v>
      </c>
    </row>
    <row r="254" spans="32:69" ht="15.75" customHeight="1" x14ac:dyDescent="0.25">
      <c r="AF254" s="2"/>
      <c r="AG254" s="2"/>
      <c r="AH254" s="2"/>
      <c r="AI254" s="2"/>
      <c r="AJ254" s="2"/>
      <c r="AK254" s="2"/>
      <c r="AM254" s="27">
        <v>1</v>
      </c>
      <c r="BA254" s="190" t="s">
        <v>128</v>
      </c>
      <c r="BB254" s="190" t="s">
        <v>536</v>
      </c>
      <c r="BC254" s="190" t="s">
        <v>2135</v>
      </c>
      <c r="BD254" s="190" t="s">
        <v>301</v>
      </c>
      <c r="BE254" s="190" t="s">
        <v>266</v>
      </c>
      <c r="BF254" s="190">
        <v>2</v>
      </c>
      <c r="BG254" s="190">
        <v>0</v>
      </c>
      <c r="BH254" s="190">
        <v>2</v>
      </c>
      <c r="BJ254" s="190" t="s">
        <v>2135</v>
      </c>
      <c r="BL254" s="190" t="s">
        <v>2139</v>
      </c>
      <c r="BM254" s="190" t="s">
        <v>2135</v>
      </c>
    </row>
    <row r="255" spans="32:69" ht="15.75" customHeight="1" x14ac:dyDescent="0.25">
      <c r="AF255" s="2"/>
      <c r="AG255" s="2"/>
      <c r="AH255" s="2"/>
      <c r="AI255" s="2"/>
      <c r="AJ255" s="2"/>
      <c r="AK255" s="2"/>
      <c r="AM255" s="27">
        <v>1</v>
      </c>
      <c r="BA255" s="190" t="s">
        <v>128</v>
      </c>
      <c r="BB255" s="190" t="s">
        <v>537</v>
      </c>
      <c r="BC255" s="190" t="s">
        <v>1627</v>
      </c>
      <c r="BD255" s="190" t="s">
        <v>301</v>
      </c>
      <c r="BE255" s="190" t="s">
        <v>266</v>
      </c>
      <c r="BF255" s="190">
        <v>3</v>
      </c>
      <c r="BG255" s="190">
        <v>0</v>
      </c>
      <c r="BH255" s="190">
        <v>2</v>
      </c>
      <c r="BJ255" s="190" t="s">
        <v>1627</v>
      </c>
      <c r="BL255" s="190" t="s">
        <v>2140</v>
      </c>
      <c r="BM255" s="190" t="s">
        <v>1627</v>
      </c>
      <c r="BN255" s="190" t="s">
        <v>1237</v>
      </c>
    </row>
    <row r="256" spans="32:69" ht="15.75" customHeight="1" x14ac:dyDescent="0.25">
      <c r="AF256" s="2"/>
      <c r="AG256" s="2"/>
      <c r="AH256" s="2"/>
      <c r="AI256" s="2"/>
      <c r="AJ256" s="2"/>
      <c r="AK256" s="2"/>
      <c r="AM256" s="27">
        <v>1</v>
      </c>
      <c r="BA256" s="190" t="s">
        <v>129</v>
      </c>
      <c r="BB256" s="190" t="s">
        <v>538</v>
      </c>
      <c r="BC256" s="190" t="s">
        <v>735</v>
      </c>
      <c r="BD256" s="190" t="s">
        <v>265</v>
      </c>
      <c r="BE256" s="190" t="s">
        <v>266</v>
      </c>
      <c r="BF256" s="190">
        <v>1</v>
      </c>
      <c r="BG256" s="190">
        <v>3</v>
      </c>
      <c r="BH256" s="190">
        <v>0</v>
      </c>
      <c r="BI256" s="190" t="s">
        <v>735</v>
      </c>
      <c r="BK256" s="190" t="s">
        <v>2141</v>
      </c>
      <c r="BM256" s="190" t="s">
        <v>735</v>
      </c>
    </row>
    <row r="257" spans="32:69" ht="15.75" customHeight="1" x14ac:dyDescent="0.25">
      <c r="AF257" s="2"/>
      <c r="AG257" s="2"/>
      <c r="AH257" s="2"/>
      <c r="AI257" s="2"/>
      <c r="AJ257" s="2"/>
      <c r="AK257" s="2"/>
      <c r="AM257" s="27">
        <v>1</v>
      </c>
      <c r="BA257" s="190" t="s">
        <v>129</v>
      </c>
      <c r="BB257" s="190" t="s">
        <v>545</v>
      </c>
      <c r="BC257" s="190" t="s">
        <v>2142</v>
      </c>
      <c r="BD257" s="190" t="s">
        <v>265</v>
      </c>
      <c r="BE257" s="190" t="s">
        <v>266</v>
      </c>
      <c r="BF257" s="190">
        <v>1</v>
      </c>
      <c r="BG257" s="190">
        <v>3</v>
      </c>
      <c r="BH257" s="190">
        <v>0</v>
      </c>
      <c r="BI257" s="190" t="s">
        <v>2142</v>
      </c>
      <c r="BK257" s="190" t="s">
        <v>2143</v>
      </c>
      <c r="BM257" s="190" t="s">
        <v>2142</v>
      </c>
      <c r="BN257" s="190" t="s">
        <v>2144</v>
      </c>
      <c r="BO257" s="190" t="s">
        <v>2145</v>
      </c>
      <c r="BP257" s="190" t="s">
        <v>2146</v>
      </c>
      <c r="BQ257" s="190" t="s">
        <v>2147</v>
      </c>
    </row>
    <row r="258" spans="32:69" ht="15.75" customHeight="1" x14ac:dyDescent="0.25">
      <c r="AF258" s="2"/>
      <c r="AG258" s="2"/>
      <c r="AH258" s="2"/>
      <c r="AI258" s="2"/>
      <c r="AJ258" s="2"/>
      <c r="AK258" s="2"/>
      <c r="AM258" s="27">
        <v>1</v>
      </c>
      <c r="BA258" s="190" t="s">
        <v>129</v>
      </c>
      <c r="BB258" s="190" t="s">
        <v>551</v>
      </c>
      <c r="BC258" s="190" t="s">
        <v>2148</v>
      </c>
      <c r="BD258" s="190" t="s">
        <v>265</v>
      </c>
      <c r="BE258" s="190" t="s">
        <v>266</v>
      </c>
      <c r="BF258" s="190">
        <v>2</v>
      </c>
      <c r="BG258" s="190">
        <v>2</v>
      </c>
      <c r="BH258" s="190">
        <v>0</v>
      </c>
      <c r="BI258" s="190" t="s">
        <v>2148</v>
      </c>
      <c r="BK258" s="190" t="s">
        <v>2149</v>
      </c>
      <c r="BM258" s="190" t="s">
        <v>2148</v>
      </c>
    </row>
    <row r="259" spans="32:69" ht="15.75" customHeight="1" x14ac:dyDescent="0.25">
      <c r="AF259" s="2"/>
      <c r="AG259" s="2"/>
      <c r="AH259" s="2"/>
      <c r="AI259" s="2"/>
      <c r="AJ259" s="2"/>
      <c r="AK259" s="2"/>
      <c r="AM259" s="27">
        <v>1</v>
      </c>
      <c r="BA259" s="190" t="s">
        <v>129</v>
      </c>
      <c r="BB259" s="190" t="s">
        <v>558</v>
      </c>
      <c r="BC259" s="190" t="s">
        <v>2012</v>
      </c>
      <c r="BD259" s="190" t="s">
        <v>265</v>
      </c>
      <c r="BE259" s="190" t="s">
        <v>266</v>
      </c>
      <c r="BF259" s="190">
        <v>2</v>
      </c>
      <c r="BG259" s="190">
        <v>2</v>
      </c>
      <c r="BH259" s="190">
        <v>0</v>
      </c>
      <c r="BI259" s="190" t="s">
        <v>2012</v>
      </c>
      <c r="BK259" s="190" t="s">
        <v>2013</v>
      </c>
      <c r="BM259" s="190" t="s">
        <v>2012</v>
      </c>
      <c r="BN259" s="190" t="s">
        <v>2014</v>
      </c>
      <c r="BO259" s="190" t="s">
        <v>2015</v>
      </c>
    </row>
    <row r="260" spans="32:69" ht="15.75" customHeight="1" x14ac:dyDescent="0.25">
      <c r="AF260" s="2"/>
      <c r="AG260" s="2"/>
      <c r="AH260" s="2"/>
      <c r="AI260" s="2"/>
      <c r="AJ260" s="2"/>
      <c r="AK260" s="2"/>
      <c r="AM260" s="27">
        <v>1</v>
      </c>
      <c r="BA260" s="190" t="s">
        <v>129</v>
      </c>
      <c r="BB260" s="190" t="s">
        <v>565</v>
      </c>
      <c r="BC260" s="190" t="s">
        <v>2150</v>
      </c>
      <c r="BD260" s="190" t="s">
        <v>265</v>
      </c>
      <c r="BE260" s="190" t="s">
        <v>266</v>
      </c>
      <c r="BF260" s="190">
        <v>3</v>
      </c>
      <c r="BG260" s="190">
        <v>2</v>
      </c>
      <c r="BH260" s="190">
        <v>0</v>
      </c>
      <c r="BI260" s="190" t="s">
        <v>2150</v>
      </c>
      <c r="BK260" s="190" t="s">
        <v>2151</v>
      </c>
      <c r="BM260" s="190" t="s">
        <v>2150</v>
      </c>
      <c r="BN260" s="190" t="s">
        <v>2152</v>
      </c>
      <c r="BO260" s="190" t="s">
        <v>932</v>
      </c>
      <c r="BP260" s="190" t="s">
        <v>569</v>
      </c>
      <c r="BQ260" s="190" t="s">
        <v>305</v>
      </c>
    </row>
    <row r="261" spans="32:69" ht="15.75" customHeight="1" x14ac:dyDescent="0.25">
      <c r="AF261" s="2"/>
      <c r="AG261" s="2"/>
      <c r="AH261" s="2"/>
      <c r="AI261" s="2"/>
      <c r="AJ261" s="2"/>
      <c r="AK261" s="2"/>
      <c r="AM261" s="27">
        <v>1</v>
      </c>
      <c r="BA261" s="190" t="s">
        <v>129</v>
      </c>
      <c r="BB261" s="190" t="s">
        <v>570</v>
      </c>
      <c r="BC261" s="190" t="s">
        <v>735</v>
      </c>
      <c r="BD261" s="190" t="s">
        <v>301</v>
      </c>
      <c r="BE261" s="190" t="s">
        <v>266</v>
      </c>
      <c r="BF261" s="190">
        <v>1</v>
      </c>
      <c r="BG261" s="190">
        <v>0</v>
      </c>
      <c r="BH261" s="190">
        <v>3</v>
      </c>
      <c r="BJ261" s="190" t="s">
        <v>735</v>
      </c>
      <c r="BL261" s="190" t="s">
        <v>2153</v>
      </c>
      <c r="BM261" s="190" t="s">
        <v>735</v>
      </c>
    </row>
    <row r="262" spans="32:69" ht="15.75" customHeight="1" x14ac:dyDescent="0.25">
      <c r="AF262" s="2"/>
      <c r="AG262" s="2"/>
      <c r="AH262" s="2"/>
      <c r="AI262" s="2"/>
      <c r="AJ262" s="2"/>
      <c r="AK262" s="2"/>
      <c r="AM262" s="27">
        <v>1</v>
      </c>
      <c r="BA262" s="190" t="s">
        <v>129</v>
      </c>
      <c r="BB262" s="190" t="s">
        <v>574</v>
      </c>
      <c r="BC262" s="190" t="s">
        <v>2154</v>
      </c>
      <c r="BD262" s="190" t="s">
        <v>301</v>
      </c>
      <c r="BE262" s="190" t="s">
        <v>266</v>
      </c>
      <c r="BF262" s="190">
        <v>1</v>
      </c>
      <c r="BG262" s="190">
        <v>0</v>
      </c>
      <c r="BH262" s="190">
        <v>3</v>
      </c>
      <c r="BJ262" s="190" t="s">
        <v>2154</v>
      </c>
      <c r="BL262" s="190" t="s">
        <v>2155</v>
      </c>
      <c r="BM262" s="190" t="s">
        <v>2154</v>
      </c>
      <c r="BN262" s="190" t="s">
        <v>2144</v>
      </c>
      <c r="BO262" s="190" t="s">
        <v>2145</v>
      </c>
      <c r="BP262" s="190" t="s">
        <v>2146</v>
      </c>
    </row>
    <row r="263" spans="32:69" ht="15.75" customHeight="1" x14ac:dyDescent="0.25">
      <c r="AF263" s="2"/>
      <c r="AG263" s="2"/>
      <c r="AH263" s="2"/>
      <c r="AI263" s="2"/>
      <c r="AJ263" s="2"/>
      <c r="AK263" s="2"/>
      <c r="AM263" s="27">
        <v>1</v>
      </c>
      <c r="BA263" s="190" t="s">
        <v>129</v>
      </c>
      <c r="BB263" s="190" t="s">
        <v>578</v>
      </c>
      <c r="BC263" s="190" t="s">
        <v>2148</v>
      </c>
      <c r="BD263" s="190" t="s">
        <v>301</v>
      </c>
      <c r="BE263" s="190" t="s">
        <v>266</v>
      </c>
      <c r="BF263" s="190">
        <v>2</v>
      </c>
      <c r="BG263" s="190">
        <v>0</v>
      </c>
      <c r="BH263" s="190">
        <v>2</v>
      </c>
      <c r="BJ263" s="190" t="s">
        <v>2148</v>
      </c>
      <c r="BL263" s="190" t="s">
        <v>2156</v>
      </c>
      <c r="BM263" s="190" t="s">
        <v>2148</v>
      </c>
    </row>
    <row r="264" spans="32:69" ht="15.75" customHeight="1" x14ac:dyDescent="0.25">
      <c r="AF264" s="2"/>
      <c r="AG264" s="2"/>
      <c r="AH264" s="2"/>
      <c r="AI264" s="2"/>
      <c r="AJ264" s="2"/>
      <c r="AK264" s="2"/>
      <c r="AM264" s="27">
        <v>1</v>
      </c>
      <c r="BA264" s="190" t="s">
        <v>129</v>
      </c>
      <c r="BB264" s="190" t="s">
        <v>582</v>
      </c>
      <c r="BC264" s="190" t="s">
        <v>2012</v>
      </c>
      <c r="BD264" s="190" t="s">
        <v>301</v>
      </c>
      <c r="BE264" s="190" t="s">
        <v>266</v>
      </c>
      <c r="BF264" s="190">
        <v>2</v>
      </c>
      <c r="BG264" s="190">
        <v>0</v>
      </c>
      <c r="BH264" s="190">
        <v>2</v>
      </c>
      <c r="BJ264" s="190" t="s">
        <v>2012</v>
      </c>
      <c r="BL264" s="190" t="s">
        <v>2020</v>
      </c>
      <c r="BM264" s="190" t="s">
        <v>2012</v>
      </c>
      <c r="BN264" s="190" t="s">
        <v>2014</v>
      </c>
      <c r="BO264" s="190" t="s">
        <v>2015</v>
      </c>
    </row>
    <row r="265" spans="32:69" ht="15.75" customHeight="1" x14ac:dyDescent="0.25">
      <c r="AF265" s="2"/>
      <c r="AG265" s="2"/>
      <c r="AH265" s="2"/>
      <c r="AI265" s="2"/>
      <c r="AJ265" s="2"/>
      <c r="AK265" s="2"/>
      <c r="AM265" s="27">
        <v>1</v>
      </c>
      <c r="BA265" s="190" t="s">
        <v>129</v>
      </c>
      <c r="BB265" s="190" t="s">
        <v>587</v>
      </c>
      <c r="BC265" s="190" t="s">
        <v>2152</v>
      </c>
      <c r="BD265" s="190" t="s">
        <v>301</v>
      </c>
      <c r="BE265" s="190" t="s">
        <v>266</v>
      </c>
      <c r="BF265" s="190">
        <v>3</v>
      </c>
      <c r="BG265" s="190">
        <v>0</v>
      </c>
      <c r="BH265" s="190">
        <v>2</v>
      </c>
      <c r="BJ265" s="190" t="s">
        <v>2152</v>
      </c>
      <c r="BL265" s="190" t="s">
        <v>2157</v>
      </c>
      <c r="BM265" s="190" t="s">
        <v>2152</v>
      </c>
      <c r="BN265" s="190" t="s">
        <v>569</v>
      </c>
    </row>
    <row r="266" spans="32:69" ht="15.75" customHeight="1" x14ac:dyDescent="0.25">
      <c r="AF266" s="2"/>
      <c r="AG266" s="2"/>
      <c r="AH266" s="2"/>
      <c r="AI266" s="2"/>
      <c r="AJ266" s="2"/>
      <c r="AK266" s="2"/>
      <c r="AM266" s="27">
        <v>1</v>
      </c>
      <c r="BA266" s="190" t="s">
        <v>131</v>
      </c>
      <c r="BB266" s="190" t="s">
        <v>593</v>
      </c>
      <c r="BC266" s="190" t="s">
        <v>735</v>
      </c>
      <c r="BD266" s="190" t="s">
        <v>265</v>
      </c>
      <c r="BE266" s="190" t="s">
        <v>266</v>
      </c>
      <c r="BF266" s="190">
        <v>1</v>
      </c>
      <c r="BG266" s="190">
        <v>3</v>
      </c>
      <c r="BH266" s="190">
        <v>0</v>
      </c>
      <c r="BI266" s="190" t="s">
        <v>735</v>
      </c>
      <c r="BK266" s="190" t="s">
        <v>2141</v>
      </c>
      <c r="BM266" s="190" t="s">
        <v>735</v>
      </c>
    </row>
    <row r="267" spans="32:69" ht="15.75" customHeight="1" x14ac:dyDescent="0.25">
      <c r="AF267" s="2"/>
      <c r="AG267" s="2"/>
      <c r="AH267" s="2"/>
      <c r="AI267" s="2"/>
      <c r="AJ267" s="2"/>
      <c r="AK267" s="2"/>
      <c r="AM267" s="27">
        <v>1</v>
      </c>
      <c r="BA267" s="190" t="s">
        <v>131</v>
      </c>
      <c r="BB267" s="190" t="s">
        <v>594</v>
      </c>
      <c r="BC267" s="190" t="s">
        <v>2142</v>
      </c>
      <c r="BD267" s="190" t="s">
        <v>265</v>
      </c>
      <c r="BE267" s="190" t="s">
        <v>266</v>
      </c>
      <c r="BF267" s="190">
        <v>1</v>
      </c>
      <c r="BG267" s="190">
        <v>3</v>
      </c>
      <c r="BH267" s="190">
        <v>0</v>
      </c>
      <c r="BI267" s="190" t="s">
        <v>2142</v>
      </c>
      <c r="BK267" s="190" t="s">
        <v>2143</v>
      </c>
      <c r="BM267" s="190" t="s">
        <v>2142</v>
      </c>
      <c r="BN267" s="190" t="s">
        <v>2144</v>
      </c>
      <c r="BO267" s="190" t="s">
        <v>2145</v>
      </c>
      <c r="BP267" s="190" t="s">
        <v>2146</v>
      </c>
      <c r="BQ267" s="190" t="s">
        <v>2147</v>
      </c>
    </row>
    <row r="268" spans="32:69" ht="15.75" customHeight="1" x14ac:dyDescent="0.25">
      <c r="AF268" s="2"/>
      <c r="AG268" s="2"/>
      <c r="AH268" s="2"/>
      <c r="AI268" s="2"/>
      <c r="AJ268" s="2"/>
      <c r="AK268" s="2"/>
      <c r="AM268" s="27">
        <v>1</v>
      </c>
      <c r="BA268" s="190" t="s">
        <v>131</v>
      </c>
      <c r="BB268" s="190" t="s">
        <v>595</v>
      </c>
      <c r="BC268" s="190" t="s">
        <v>2148</v>
      </c>
      <c r="BD268" s="190" t="s">
        <v>265</v>
      </c>
      <c r="BE268" s="190" t="s">
        <v>266</v>
      </c>
      <c r="BF268" s="190">
        <v>2</v>
      </c>
      <c r="BG268" s="190">
        <v>2</v>
      </c>
      <c r="BH268" s="190">
        <v>0</v>
      </c>
      <c r="BI268" s="190" t="s">
        <v>2148</v>
      </c>
      <c r="BK268" s="190" t="s">
        <v>2149</v>
      </c>
      <c r="BM268" s="190" t="s">
        <v>2148</v>
      </c>
    </row>
    <row r="269" spans="32:69" ht="15.75" customHeight="1" x14ac:dyDescent="0.25">
      <c r="AF269" s="2"/>
      <c r="AG269" s="2"/>
      <c r="AH269" s="2"/>
      <c r="AI269" s="2"/>
      <c r="AJ269" s="2"/>
      <c r="AK269" s="2"/>
      <c r="AM269" s="27">
        <v>1</v>
      </c>
      <c r="BA269" s="190" t="s">
        <v>131</v>
      </c>
      <c r="BB269" s="190" t="s">
        <v>596</v>
      </c>
      <c r="BC269" s="190" t="s">
        <v>2012</v>
      </c>
      <c r="BD269" s="190" t="s">
        <v>265</v>
      </c>
      <c r="BE269" s="190" t="s">
        <v>266</v>
      </c>
      <c r="BF269" s="190">
        <v>2</v>
      </c>
      <c r="BG269" s="190">
        <v>2</v>
      </c>
      <c r="BH269" s="190">
        <v>0</v>
      </c>
      <c r="BI269" s="190" t="s">
        <v>2012</v>
      </c>
      <c r="BK269" s="190" t="s">
        <v>2013</v>
      </c>
      <c r="BM269" s="190" t="s">
        <v>2012</v>
      </c>
      <c r="BN269" s="190" t="s">
        <v>2014</v>
      </c>
      <c r="BO269" s="190" t="s">
        <v>2015</v>
      </c>
    </row>
    <row r="270" spans="32:69" ht="15.75" customHeight="1" x14ac:dyDescent="0.25">
      <c r="AF270" s="2"/>
      <c r="AG270" s="2"/>
      <c r="AH270" s="2"/>
      <c r="AI270" s="2"/>
      <c r="AJ270" s="2"/>
      <c r="AK270" s="2"/>
      <c r="AM270" s="27">
        <v>1</v>
      </c>
      <c r="BA270" s="190" t="s">
        <v>131</v>
      </c>
      <c r="BB270" s="190" t="s">
        <v>597</v>
      </c>
      <c r="BC270" s="190" t="s">
        <v>2150</v>
      </c>
      <c r="BD270" s="190" t="s">
        <v>265</v>
      </c>
      <c r="BE270" s="190" t="s">
        <v>266</v>
      </c>
      <c r="BF270" s="190">
        <v>3</v>
      </c>
      <c r="BG270" s="190">
        <v>2</v>
      </c>
      <c r="BH270" s="190">
        <v>0</v>
      </c>
      <c r="BI270" s="190" t="s">
        <v>2150</v>
      </c>
      <c r="BK270" s="190" t="s">
        <v>2151</v>
      </c>
      <c r="BM270" s="190" t="s">
        <v>2150</v>
      </c>
      <c r="BN270" s="190" t="s">
        <v>2152</v>
      </c>
      <c r="BO270" s="190" t="s">
        <v>932</v>
      </c>
      <c r="BP270" s="190" t="s">
        <v>569</v>
      </c>
      <c r="BQ270" s="190" t="s">
        <v>305</v>
      </c>
    </row>
    <row r="271" spans="32:69" ht="15.75" customHeight="1" x14ac:dyDescent="0.25">
      <c r="AF271" s="2"/>
      <c r="AG271" s="2"/>
      <c r="AH271" s="2"/>
      <c r="AI271" s="2"/>
      <c r="AJ271" s="2"/>
      <c r="AK271" s="2"/>
      <c r="AM271" s="27">
        <v>1</v>
      </c>
      <c r="BA271" s="190" t="s">
        <v>131</v>
      </c>
      <c r="BB271" s="190" t="s">
        <v>598</v>
      </c>
      <c r="BC271" s="190" t="s">
        <v>735</v>
      </c>
      <c r="BD271" s="190" t="s">
        <v>301</v>
      </c>
      <c r="BE271" s="190" t="s">
        <v>266</v>
      </c>
      <c r="BF271" s="190">
        <v>1</v>
      </c>
      <c r="BG271" s="190">
        <v>0</v>
      </c>
      <c r="BH271" s="190">
        <v>3</v>
      </c>
      <c r="BJ271" s="190" t="s">
        <v>735</v>
      </c>
      <c r="BL271" s="190" t="s">
        <v>2153</v>
      </c>
      <c r="BM271" s="190" t="s">
        <v>735</v>
      </c>
    </row>
    <row r="272" spans="32:69" ht="15.75" customHeight="1" x14ac:dyDescent="0.25">
      <c r="AF272" s="2"/>
      <c r="AG272" s="2"/>
      <c r="AH272" s="2"/>
      <c r="AI272" s="2"/>
      <c r="AJ272" s="2"/>
      <c r="AK272" s="2"/>
      <c r="AM272" s="27">
        <v>1</v>
      </c>
      <c r="BA272" s="190" t="s">
        <v>131</v>
      </c>
      <c r="BB272" s="190" t="s">
        <v>599</v>
      </c>
      <c r="BC272" s="190" t="s">
        <v>2154</v>
      </c>
      <c r="BD272" s="190" t="s">
        <v>301</v>
      </c>
      <c r="BE272" s="190" t="s">
        <v>266</v>
      </c>
      <c r="BF272" s="190">
        <v>1</v>
      </c>
      <c r="BG272" s="190">
        <v>0</v>
      </c>
      <c r="BH272" s="190">
        <v>3</v>
      </c>
      <c r="BJ272" s="190" t="s">
        <v>2154</v>
      </c>
      <c r="BL272" s="190" t="s">
        <v>2155</v>
      </c>
      <c r="BM272" s="190" t="s">
        <v>2154</v>
      </c>
      <c r="BN272" s="190" t="s">
        <v>2144</v>
      </c>
      <c r="BO272" s="190" t="s">
        <v>2145</v>
      </c>
      <c r="BP272" s="190" t="s">
        <v>2146</v>
      </c>
    </row>
    <row r="273" spans="32:69" ht="15.75" customHeight="1" x14ac:dyDescent="0.25">
      <c r="AF273" s="2"/>
      <c r="AG273" s="2"/>
      <c r="AH273" s="2"/>
      <c r="AI273" s="2"/>
      <c r="AJ273" s="2"/>
      <c r="AK273" s="2"/>
      <c r="AM273" s="27">
        <v>1</v>
      </c>
      <c r="BA273" s="190" t="s">
        <v>131</v>
      </c>
      <c r="BB273" s="190" t="s">
        <v>600</v>
      </c>
      <c r="BC273" s="190" t="s">
        <v>2148</v>
      </c>
      <c r="BD273" s="190" t="s">
        <v>301</v>
      </c>
      <c r="BE273" s="190" t="s">
        <v>266</v>
      </c>
      <c r="BF273" s="190">
        <v>2</v>
      </c>
      <c r="BG273" s="190">
        <v>0</v>
      </c>
      <c r="BH273" s="190">
        <v>2</v>
      </c>
      <c r="BJ273" s="190" t="s">
        <v>2148</v>
      </c>
      <c r="BL273" s="190" t="s">
        <v>2156</v>
      </c>
      <c r="BM273" s="190" t="s">
        <v>2148</v>
      </c>
    </row>
    <row r="274" spans="32:69" ht="15.75" customHeight="1" x14ac:dyDescent="0.25">
      <c r="AF274" s="2"/>
      <c r="AG274" s="2"/>
      <c r="AH274" s="2"/>
      <c r="AI274" s="2"/>
      <c r="AJ274" s="2"/>
      <c r="AK274" s="2"/>
      <c r="AM274" s="27">
        <v>1</v>
      </c>
      <c r="BA274" s="190" t="s">
        <v>131</v>
      </c>
      <c r="BB274" s="190" t="s">
        <v>601</v>
      </c>
      <c r="BC274" s="190" t="s">
        <v>2012</v>
      </c>
      <c r="BD274" s="190" t="s">
        <v>301</v>
      </c>
      <c r="BE274" s="190" t="s">
        <v>266</v>
      </c>
      <c r="BF274" s="190">
        <v>2</v>
      </c>
      <c r="BG274" s="190">
        <v>0</v>
      </c>
      <c r="BH274" s="190">
        <v>2</v>
      </c>
      <c r="BJ274" s="190" t="s">
        <v>2012</v>
      </c>
      <c r="BL274" s="190" t="s">
        <v>2020</v>
      </c>
      <c r="BM274" s="190" t="s">
        <v>2012</v>
      </c>
      <c r="BN274" s="190" t="s">
        <v>2014</v>
      </c>
      <c r="BO274" s="190" t="s">
        <v>2015</v>
      </c>
    </row>
    <row r="275" spans="32:69" ht="15.75" customHeight="1" x14ac:dyDescent="0.25">
      <c r="AF275" s="2"/>
      <c r="AG275" s="2"/>
      <c r="AH275" s="2"/>
      <c r="AI275" s="2"/>
      <c r="AJ275" s="2"/>
      <c r="AK275" s="2"/>
      <c r="AM275" s="27">
        <v>1</v>
      </c>
      <c r="BA275" s="190" t="s">
        <v>131</v>
      </c>
      <c r="BB275" s="190" t="s">
        <v>602</v>
      </c>
      <c r="BC275" s="190" t="s">
        <v>2152</v>
      </c>
      <c r="BD275" s="190" t="s">
        <v>301</v>
      </c>
      <c r="BE275" s="190" t="s">
        <v>266</v>
      </c>
      <c r="BF275" s="190">
        <v>3</v>
      </c>
      <c r="BG275" s="190">
        <v>0</v>
      </c>
      <c r="BH275" s="190">
        <v>2</v>
      </c>
      <c r="BJ275" s="190" t="s">
        <v>2152</v>
      </c>
      <c r="BL275" s="190" t="s">
        <v>2157</v>
      </c>
      <c r="BM275" s="190" t="s">
        <v>2152</v>
      </c>
      <c r="BN275" s="190" t="s">
        <v>569</v>
      </c>
    </row>
    <row r="276" spans="32:69" ht="15.75" customHeight="1" x14ac:dyDescent="0.25">
      <c r="AF276" s="2"/>
      <c r="AG276" s="2"/>
      <c r="AH276" s="2"/>
      <c r="AI276" s="2"/>
      <c r="AJ276" s="2"/>
      <c r="AK276" s="2"/>
      <c r="AM276" s="27">
        <v>1</v>
      </c>
      <c r="BA276" s="190" t="s">
        <v>132</v>
      </c>
      <c r="BB276" s="190" t="s">
        <v>603</v>
      </c>
      <c r="BC276" s="190" t="s">
        <v>735</v>
      </c>
      <c r="BD276" s="190" t="s">
        <v>265</v>
      </c>
      <c r="BE276" s="190" t="s">
        <v>266</v>
      </c>
      <c r="BF276" s="190">
        <v>1</v>
      </c>
      <c r="BG276" s="190">
        <v>3</v>
      </c>
      <c r="BH276" s="190">
        <v>0</v>
      </c>
      <c r="BI276" s="190" t="s">
        <v>735</v>
      </c>
      <c r="BK276" s="190" t="s">
        <v>2141</v>
      </c>
      <c r="BM276" s="190" t="s">
        <v>735</v>
      </c>
    </row>
    <row r="277" spans="32:69" ht="15.75" customHeight="1" x14ac:dyDescent="0.25">
      <c r="AF277" s="2"/>
      <c r="AG277" s="2"/>
      <c r="AH277" s="2"/>
      <c r="AI277" s="2"/>
      <c r="AJ277" s="2"/>
      <c r="AK277" s="2"/>
      <c r="AM277" s="27">
        <v>1</v>
      </c>
      <c r="BA277" s="190" t="s">
        <v>132</v>
      </c>
      <c r="BB277" s="190" t="s">
        <v>604</v>
      </c>
      <c r="BC277" s="190" t="s">
        <v>2142</v>
      </c>
      <c r="BD277" s="190" t="s">
        <v>265</v>
      </c>
      <c r="BE277" s="190" t="s">
        <v>266</v>
      </c>
      <c r="BF277" s="190">
        <v>1</v>
      </c>
      <c r="BG277" s="190">
        <v>3</v>
      </c>
      <c r="BH277" s="190">
        <v>0</v>
      </c>
      <c r="BI277" s="190" t="s">
        <v>2142</v>
      </c>
      <c r="BK277" s="190" t="s">
        <v>2143</v>
      </c>
      <c r="BM277" s="190" t="s">
        <v>2142</v>
      </c>
      <c r="BN277" s="190" t="s">
        <v>2144</v>
      </c>
      <c r="BO277" s="190" t="s">
        <v>2145</v>
      </c>
      <c r="BP277" s="190" t="s">
        <v>2146</v>
      </c>
      <c r="BQ277" s="190" t="s">
        <v>2147</v>
      </c>
    </row>
    <row r="278" spans="32:69" ht="15.75" customHeight="1" x14ac:dyDescent="0.25">
      <c r="AF278" s="2"/>
      <c r="AG278" s="2"/>
      <c r="AH278" s="2"/>
      <c r="AI278" s="2"/>
      <c r="AJ278" s="2"/>
      <c r="AK278" s="2"/>
      <c r="AM278" s="27">
        <v>1</v>
      </c>
      <c r="BA278" s="190" t="s">
        <v>132</v>
      </c>
      <c r="BB278" s="190" t="s">
        <v>605</v>
      </c>
      <c r="BC278" s="190" t="s">
        <v>2148</v>
      </c>
      <c r="BD278" s="190" t="s">
        <v>265</v>
      </c>
      <c r="BE278" s="190" t="s">
        <v>266</v>
      </c>
      <c r="BF278" s="190">
        <v>2</v>
      </c>
      <c r="BG278" s="190">
        <v>2</v>
      </c>
      <c r="BH278" s="190">
        <v>0</v>
      </c>
      <c r="BI278" s="190" t="s">
        <v>2148</v>
      </c>
      <c r="BK278" s="190" t="s">
        <v>2149</v>
      </c>
      <c r="BM278" s="190" t="s">
        <v>2148</v>
      </c>
    </row>
    <row r="279" spans="32:69" ht="15.75" customHeight="1" x14ac:dyDescent="0.25">
      <c r="AF279" s="2"/>
      <c r="AG279" s="2"/>
      <c r="AH279" s="2"/>
      <c r="AI279" s="2"/>
      <c r="AJ279" s="2"/>
      <c r="AK279" s="2"/>
      <c r="AM279" s="27">
        <v>1</v>
      </c>
      <c r="BA279" s="190" t="s">
        <v>132</v>
      </c>
      <c r="BB279" s="190" t="s">
        <v>606</v>
      </c>
      <c r="BC279" s="190" t="s">
        <v>2012</v>
      </c>
      <c r="BD279" s="190" t="s">
        <v>265</v>
      </c>
      <c r="BE279" s="190" t="s">
        <v>266</v>
      </c>
      <c r="BF279" s="190">
        <v>2</v>
      </c>
      <c r="BG279" s="190">
        <v>2</v>
      </c>
      <c r="BH279" s="190">
        <v>0</v>
      </c>
      <c r="BI279" s="190" t="s">
        <v>2012</v>
      </c>
      <c r="BK279" s="190" t="s">
        <v>2013</v>
      </c>
      <c r="BM279" s="190" t="s">
        <v>2012</v>
      </c>
      <c r="BN279" s="190" t="s">
        <v>2014</v>
      </c>
      <c r="BO279" s="190" t="s">
        <v>2015</v>
      </c>
    </row>
    <row r="280" spans="32:69" ht="15.75" customHeight="1" x14ac:dyDescent="0.25">
      <c r="AF280" s="2"/>
      <c r="AG280" s="2"/>
      <c r="AH280" s="2"/>
      <c r="AI280" s="2"/>
      <c r="AJ280" s="2"/>
      <c r="AK280" s="2"/>
      <c r="AM280" s="27">
        <v>1</v>
      </c>
      <c r="BA280" s="190" t="s">
        <v>132</v>
      </c>
      <c r="BB280" s="190" t="s">
        <v>607</v>
      </c>
      <c r="BC280" s="190" t="s">
        <v>2150</v>
      </c>
      <c r="BD280" s="190" t="s">
        <v>265</v>
      </c>
      <c r="BE280" s="190" t="s">
        <v>266</v>
      </c>
      <c r="BF280" s="190">
        <v>3</v>
      </c>
      <c r="BG280" s="190">
        <v>2</v>
      </c>
      <c r="BH280" s="190">
        <v>0</v>
      </c>
      <c r="BI280" s="190" t="s">
        <v>2150</v>
      </c>
      <c r="BK280" s="190" t="s">
        <v>2151</v>
      </c>
      <c r="BM280" s="190" t="s">
        <v>2150</v>
      </c>
      <c r="BN280" s="190" t="s">
        <v>2152</v>
      </c>
      <c r="BO280" s="190" t="s">
        <v>932</v>
      </c>
      <c r="BP280" s="190" t="s">
        <v>569</v>
      </c>
      <c r="BQ280" s="190" t="s">
        <v>305</v>
      </c>
    </row>
    <row r="281" spans="32:69" ht="15.75" customHeight="1" x14ac:dyDescent="0.25">
      <c r="AF281" s="2"/>
      <c r="AG281" s="2"/>
      <c r="AH281" s="2"/>
      <c r="AI281" s="2"/>
      <c r="AJ281" s="2"/>
      <c r="AK281" s="2"/>
      <c r="AM281" s="27">
        <v>1</v>
      </c>
      <c r="BA281" s="190" t="s">
        <v>132</v>
      </c>
      <c r="BB281" s="190" t="s">
        <v>608</v>
      </c>
      <c r="BC281" s="190" t="s">
        <v>735</v>
      </c>
      <c r="BD281" s="190" t="s">
        <v>301</v>
      </c>
      <c r="BE281" s="190" t="s">
        <v>266</v>
      </c>
      <c r="BF281" s="190">
        <v>1</v>
      </c>
      <c r="BG281" s="190">
        <v>0</v>
      </c>
      <c r="BH281" s="190">
        <v>3</v>
      </c>
      <c r="BJ281" s="190" t="s">
        <v>735</v>
      </c>
      <c r="BL281" s="190" t="s">
        <v>2153</v>
      </c>
      <c r="BM281" s="190" t="s">
        <v>735</v>
      </c>
    </row>
    <row r="282" spans="32:69" ht="15.75" customHeight="1" x14ac:dyDescent="0.25">
      <c r="AF282" s="2"/>
      <c r="AG282" s="2"/>
      <c r="AH282" s="2"/>
      <c r="AI282" s="2"/>
      <c r="AJ282" s="2"/>
      <c r="AK282" s="2"/>
      <c r="AM282" s="27">
        <v>1</v>
      </c>
      <c r="BA282" s="190" t="s">
        <v>132</v>
      </c>
      <c r="BB282" s="190" t="s">
        <v>609</v>
      </c>
      <c r="BC282" s="190" t="s">
        <v>2154</v>
      </c>
      <c r="BD282" s="190" t="s">
        <v>301</v>
      </c>
      <c r="BE282" s="190" t="s">
        <v>266</v>
      </c>
      <c r="BF282" s="190">
        <v>1</v>
      </c>
      <c r="BG282" s="190">
        <v>0</v>
      </c>
      <c r="BH282" s="190">
        <v>3</v>
      </c>
      <c r="BJ282" s="190" t="s">
        <v>2154</v>
      </c>
      <c r="BL282" s="190" t="s">
        <v>2155</v>
      </c>
      <c r="BM282" s="190" t="s">
        <v>2154</v>
      </c>
      <c r="BN282" s="190" t="s">
        <v>2144</v>
      </c>
      <c r="BO282" s="190" t="s">
        <v>2145</v>
      </c>
      <c r="BP282" s="190" t="s">
        <v>2146</v>
      </c>
    </row>
    <row r="283" spans="32:69" ht="15.75" customHeight="1" x14ac:dyDescent="0.25">
      <c r="AF283" s="2"/>
      <c r="AG283" s="2"/>
      <c r="AH283" s="2"/>
      <c r="AI283" s="2"/>
      <c r="AJ283" s="2"/>
      <c r="AK283" s="2"/>
      <c r="AM283" s="27">
        <v>1</v>
      </c>
      <c r="BA283" s="190" t="s">
        <v>132</v>
      </c>
      <c r="BB283" s="190" t="s">
        <v>610</v>
      </c>
      <c r="BC283" s="190" t="s">
        <v>2148</v>
      </c>
      <c r="BD283" s="190" t="s">
        <v>301</v>
      </c>
      <c r="BE283" s="190" t="s">
        <v>266</v>
      </c>
      <c r="BF283" s="190">
        <v>2</v>
      </c>
      <c r="BG283" s="190">
        <v>0</v>
      </c>
      <c r="BH283" s="190">
        <v>2</v>
      </c>
      <c r="BJ283" s="190" t="s">
        <v>2148</v>
      </c>
      <c r="BL283" s="190" t="s">
        <v>2156</v>
      </c>
      <c r="BM283" s="190" t="s">
        <v>2148</v>
      </c>
    </row>
    <row r="284" spans="32:69" ht="15.75" customHeight="1" x14ac:dyDescent="0.25">
      <c r="AF284" s="2"/>
      <c r="AG284" s="2"/>
      <c r="AH284" s="2"/>
      <c r="AI284" s="2"/>
      <c r="AJ284" s="2"/>
      <c r="AK284" s="2"/>
      <c r="AM284" s="27">
        <v>1</v>
      </c>
      <c r="BA284" s="190" t="s">
        <v>132</v>
      </c>
      <c r="BB284" s="190" t="s">
        <v>611</v>
      </c>
      <c r="BC284" s="190" t="s">
        <v>2012</v>
      </c>
      <c r="BD284" s="190" t="s">
        <v>301</v>
      </c>
      <c r="BE284" s="190" t="s">
        <v>266</v>
      </c>
      <c r="BF284" s="190">
        <v>2</v>
      </c>
      <c r="BG284" s="190">
        <v>0</v>
      </c>
      <c r="BH284" s="190">
        <v>2</v>
      </c>
      <c r="BJ284" s="190" t="s">
        <v>2012</v>
      </c>
      <c r="BL284" s="190" t="s">
        <v>2020</v>
      </c>
      <c r="BM284" s="190" t="s">
        <v>2012</v>
      </c>
      <c r="BN284" s="190" t="s">
        <v>2014</v>
      </c>
      <c r="BO284" s="190" t="s">
        <v>2015</v>
      </c>
    </row>
    <row r="285" spans="32:69" ht="15.75" customHeight="1" x14ac:dyDescent="0.25">
      <c r="AF285" s="2"/>
      <c r="AG285" s="2"/>
      <c r="AH285" s="2"/>
      <c r="AI285" s="2"/>
      <c r="AJ285" s="2"/>
      <c r="AK285" s="2"/>
      <c r="AM285" s="27">
        <v>1</v>
      </c>
      <c r="BA285" s="190" t="s">
        <v>132</v>
      </c>
      <c r="BB285" s="190" t="s">
        <v>612</v>
      </c>
      <c r="BC285" s="190" t="s">
        <v>2152</v>
      </c>
      <c r="BD285" s="190" t="s">
        <v>301</v>
      </c>
      <c r="BE285" s="190" t="s">
        <v>266</v>
      </c>
      <c r="BF285" s="190">
        <v>3</v>
      </c>
      <c r="BG285" s="190">
        <v>0</v>
      </c>
      <c r="BH285" s="190">
        <v>2</v>
      </c>
      <c r="BJ285" s="190" t="s">
        <v>2152</v>
      </c>
      <c r="BL285" s="190" t="s">
        <v>2157</v>
      </c>
      <c r="BM285" s="190" t="s">
        <v>2152</v>
      </c>
      <c r="BN285" s="190" t="s">
        <v>569</v>
      </c>
    </row>
    <row r="286" spans="32:69" ht="15.75" customHeight="1" x14ac:dyDescent="0.25">
      <c r="AF286" s="2"/>
      <c r="AG286" s="2"/>
      <c r="AH286" s="2"/>
      <c r="AI286" s="2"/>
      <c r="AJ286" s="2"/>
      <c r="AK286" s="2"/>
      <c r="AM286" s="27">
        <v>1</v>
      </c>
      <c r="BA286" s="190" t="s">
        <v>133</v>
      </c>
      <c r="BB286" s="190" t="s">
        <v>613</v>
      </c>
      <c r="BC286" s="190" t="s">
        <v>735</v>
      </c>
      <c r="BD286" s="190" t="s">
        <v>265</v>
      </c>
      <c r="BE286" s="190" t="s">
        <v>266</v>
      </c>
      <c r="BF286" s="190">
        <v>1</v>
      </c>
      <c r="BG286" s="190">
        <v>3</v>
      </c>
      <c r="BH286" s="190">
        <v>0</v>
      </c>
      <c r="BI286" s="190" t="s">
        <v>735</v>
      </c>
      <c r="BK286" s="190" t="s">
        <v>2141</v>
      </c>
      <c r="BM286" s="190" t="s">
        <v>735</v>
      </c>
    </row>
    <row r="287" spans="32:69" ht="15.75" customHeight="1" x14ac:dyDescent="0.25">
      <c r="AF287" s="2"/>
      <c r="AG287" s="2"/>
      <c r="AH287" s="2"/>
      <c r="AI287" s="2"/>
      <c r="AJ287" s="2"/>
      <c r="AK287" s="2"/>
      <c r="AM287" s="27">
        <v>1</v>
      </c>
      <c r="BA287" s="190" t="s">
        <v>133</v>
      </c>
      <c r="BB287" s="190" t="s">
        <v>614</v>
      </c>
      <c r="BC287" s="190" t="s">
        <v>2142</v>
      </c>
      <c r="BD287" s="190" t="s">
        <v>265</v>
      </c>
      <c r="BE287" s="190" t="s">
        <v>266</v>
      </c>
      <c r="BF287" s="190">
        <v>1</v>
      </c>
      <c r="BG287" s="190">
        <v>3</v>
      </c>
      <c r="BH287" s="190">
        <v>0</v>
      </c>
      <c r="BI287" s="190" t="s">
        <v>2142</v>
      </c>
      <c r="BK287" s="190" t="s">
        <v>2143</v>
      </c>
      <c r="BM287" s="190" t="s">
        <v>2142</v>
      </c>
      <c r="BN287" s="190" t="s">
        <v>2144</v>
      </c>
      <c r="BO287" s="190" t="s">
        <v>2145</v>
      </c>
      <c r="BP287" s="190" t="s">
        <v>2146</v>
      </c>
      <c r="BQ287" s="190" t="s">
        <v>2147</v>
      </c>
    </row>
    <row r="288" spans="32:69" ht="15.75" customHeight="1" x14ac:dyDescent="0.25">
      <c r="AF288" s="2"/>
      <c r="AG288" s="2"/>
      <c r="AH288" s="2"/>
      <c r="AI288" s="2"/>
      <c r="AJ288" s="2"/>
      <c r="AK288" s="2"/>
      <c r="AM288" s="27">
        <v>1</v>
      </c>
      <c r="BA288" s="190" t="s">
        <v>133</v>
      </c>
      <c r="BB288" s="190" t="s">
        <v>615</v>
      </c>
      <c r="BC288" s="190" t="s">
        <v>2148</v>
      </c>
      <c r="BD288" s="190" t="s">
        <v>265</v>
      </c>
      <c r="BE288" s="190" t="s">
        <v>266</v>
      </c>
      <c r="BF288" s="190">
        <v>2</v>
      </c>
      <c r="BG288" s="190">
        <v>2</v>
      </c>
      <c r="BH288" s="190">
        <v>0</v>
      </c>
      <c r="BI288" s="190" t="s">
        <v>2148</v>
      </c>
      <c r="BK288" s="190" t="s">
        <v>2149</v>
      </c>
      <c r="BM288" s="190" t="s">
        <v>2148</v>
      </c>
    </row>
    <row r="289" spans="32:69" ht="15.75" customHeight="1" x14ac:dyDescent="0.25">
      <c r="AF289" s="2"/>
      <c r="AG289" s="2"/>
      <c r="AH289" s="2"/>
      <c r="AI289" s="2"/>
      <c r="AJ289" s="2"/>
      <c r="AK289" s="2"/>
      <c r="AM289" s="27">
        <v>1</v>
      </c>
      <c r="BA289" s="190" t="s">
        <v>133</v>
      </c>
      <c r="BB289" s="190" t="s">
        <v>616</v>
      </c>
      <c r="BC289" s="190" t="s">
        <v>2012</v>
      </c>
      <c r="BD289" s="190" t="s">
        <v>265</v>
      </c>
      <c r="BE289" s="190" t="s">
        <v>266</v>
      </c>
      <c r="BF289" s="190">
        <v>2</v>
      </c>
      <c r="BG289" s="190">
        <v>2</v>
      </c>
      <c r="BH289" s="190">
        <v>0</v>
      </c>
      <c r="BI289" s="190" t="s">
        <v>2012</v>
      </c>
      <c r="BK289" s="190" t="s">
        <v>2013</v>
      </c>
      <c r="BM289" s="190" t="s">
        <v>2012</v>
      </c>
      <c r="BN289" s="190" t="s">
        <v>2014</v>
      </c>
      <c r="BO289" s="190" t="s">
        <v>2015</v>
      </c>
    </row>
    <row r="290" spans="32:69" ht="15.75" customHeight="1" x14ac:dyDescent="0.25">
      <c r="AF290" s="2"/>
      <c r="AG290" s="2"/>
      <c r="AH290" s="2"/>
      <c r="AI290" s="2"/>
      <c r="AJ290" s="2"/>
      <c r="AK290" s="2"/>
      <c r="AM290" s="27">
        <v>1</v>
      </c>
      <c r="BA290" s="190" t="s">
        <v>133</v>
      </c>
      <c r="BB290" s="190" t="s">
        <v>617</v>
      </c>
      <c r="BC290" s="190" t="s">
        <v>2150</v>
      </c>
      <c r="BD290" s="190" t="s">
        <v>265</v>
      </c>
      <c r="BE290" s="190" t="s">
        <v>266</v>
      </c>
      <c r="BF290" s="190">
        <v>3</v>
      </c>
      <c r="BG290" s="190">
        <v>2</v>
      </c>
      <c r="BH290" s="190">
        <v>0</v>
      </c>
      <c r="BI290" s="190" t="s">
        <v>2150</v>
      </c>
      <c r="BK290" s="190" t="s">
        <v>2151</v>
      </c>
      <c r="BM290" s="190" t="s">
        <v>2150</v>
      </c>
      <c r="BN290" s="190" t="s">
        <v>2152</v>
      </c>
      <c r="BO290" s="190" t="s">
        <v>932</v>
      </c>
      <c r="BP290" s="190" t="s">
        <v>569</v>
      </c>
      <c r="BQ290" s="190" t="s">
        <v>305</v>
      </c>
    </row>
    <row r="291" spans="32:69" ht="15.75" customHeight="1" x14ac:dyDescent="0.25">
      <c r="AF291" s="2"/>
      <c r="AG291" s="2"/>
      <c r="AH291" s="2"/>
      <c r="AI291" s="2"/>
      <c r="AJ291" s="2"/>
      <c r="AK291" s="2"/>
      <c r="AM291" s="27">
        <v>1</v>
      </c>
      <c r="BA291" s="190" t="s">
        <v>133</v>
      </c>
      <c r="BB291" s="190" t="s">
        <v>618</v>
      </c>
      <c r="BC291" s="190" t="s">
        <v>735</v>
      </c>
      <c r="BD291" s="190" t="s">
        <v>301</v>
      </c>
      <c r="BE291" s="190" t="s">
        <v>266</v>
      </c>
      <c r="BF291" s="190">
        <v>1</v>
      </c>
      <c r="BG291" s="190">
        <v>0</v>
      </c>
      <c r="BH291" s="190">
        <v>3</v>
      </c>
      <c r="BJ291" s="190" t="s">
        <v>735</v>
      </c>
      <c r="BL291" s="190" t="s">
        <v>2153</v>
      </c>
      <c r="BM291" s="190" t="s">
        <v>735</v>
      </c>
    </row>
    <row r="292" spans="32:69" ht="15.75" customHeight="1" x14ac:dyDescent="0.25">
      <c r="AF292" s="2"/>
      <c r="AG292" s="2"/>
      <c r="AH292" s="2"/>
      <c r="AI292" s="2"/>
      <c r="AJ292" s="2"/>
      <c r="AK292" s="2"/>
      <c r="AM292" s="27">
        <v>1</v>
      </c>
      <c r="BA292" s="190" t="s">
        <v>133</v>
      </c>
      <c r="BB292" s="190" t="s">
        <v>619</v>
      </c>
      <c r="BC292" s="190" t="s">
        <v>2154</v>
      </c>
      <c r="BD292" s="190" t="s">
        <v>301</v>
      </c>
      <c r="BE292" s="190" t="s">
        <v>266</v>
      </c>
      <c r="BF292" s="190">
        <v>1</v>
      </c>
      <c r="BG292" s="190">
        <v>0</v>
      </c>
      <c r="BH292" s="190">
        <v>3</v>
      </c>
      <c r="BJ292" s="190" t="s">
        <v>2154</v>
      </c>
      <c r="BL292" s="190" t="s">
        <v>2155</v>
      </c>
      <c r="BM292" s="190" t="s">
        <v>2154</v>
      </c>
      <c r="BN292" s="190" t="s">
        <v>2144</v>
      </c>
      <c r="BO292" s="190" t="s">
        <v>2145</v>
      </c>
      <c r="BP292" s="190" t="s">
        <v>2146</v>
      </c>
    </row>
    <row r="293" spans="32:69" ht="15.75" customHeight="1" x14ac:dyDescent="0.25">
      <c r="AF293" s="2"/>
      <c r="AG293" s="2"/>
      <c r="AH293" s="2"/>
      <c r="AI293" s="2"/>
      <c r="AJ293" s="2"/>
      <c r="AK293" s="2"/>
      <c r="AM293" s="27">
        <v>1</v>
      </c>
      <c r="BA293" s="190" t="s">
        <v>133</v>
      </c>
      <c r="BB293" s="190" t="s">
        <v>620</v>
      </c>
      <c r="BC293" s="190" t="s">
        <v>2148</v>
      </c>
      <c r="BD293" s="190" t="s">
        <v>301</v>
      </c>
      <c r="BE293" s="190" t="s">
        <v>266</v>
      </c>
      <c r="BF293" s="190">
        <v>2</v>
      </c>
      <c r="BG293" s="190">
        <v>0</v>
      </c>
      <c r="BH293" s="190">
        <v>2</v>
      </c>
      <c r="BJ293" s="190" t="s">
        <v>2148</v>
      </c>
      <c r="BL293" s="190" t="s">
        <v>2156</v>
      </c>
      <c r="BM293" s="190" t="s">
        <v>2148</v>
      </c>
    </row>
    <row r="294" spans="32:69" ht="15.75" customHeight="1" x14ac:dyDescent="0.25">
      <c r="AF294" s="2"/>
      <c r="AG294" s="2"/>
      <c r="AH294" s="2"/>
      <c r="AI294" s="2"/>
      <c r="AJ294" s="2"/>
      <c r="AK294" s="2"/>
      <c r="AM294" s="27">
        <v>1</v>
      </c>
      <c r="BA294" s="190" t="s">
        <v>133</v>
      </c>
      <c r="BB294" s="190" t="s">
        <v>621</v>
      </c>
      <c r="BC294" s="190" t="s">
        <v>2012</v>
      </c>
      <c r="BD294" s="190" t="s">
        <v>301</v>
      </c>
      <c r="BE294" s="190" t="s">
        <v>266</v>
      </c>
      <c r="BF294" s="190">
        <v>2</v>
      </c>
      <c r="BG294" s="190">
        <v>0</v>
      </c>
      <c r="BH294" s="190">
        <v>2</v>
      </c>
      <c r="BJ294" s="190" t="s">
        <v>2012</v>
      </c>
      <c r="BL294" s="190" t="s">
        <v>2020</v>
      </c>
      <c r="BM294" s="190" t="s">
        <v>2012</v>
      </c>
      <c r="BN294" s="190" t="s">
        <v>2014</v>
      </c>
      <c r="BO294" s="190" t="s">
        <v>2015</v>
      </c>
    </row>
    <row r="295" spans="32:69" ht="15.75" customHeight="1" x14ac:dyDescent="0.25">
      <c r="AF295" s="2"/>
      <c r="AG295" s="2"/>
      <c r="AH295" s="2"/>
      <c r="AI295" s="2"/>
      <c r="AJ295" s="2"/>
      <c r="AK295" s="2"/>
      <c r="AM295" s="27">
        <v>1</v>
      </c>
      <c r="BA295" s="190" t="s">
        <v>133</v>
      </c>
      <c r="BB295" s="190" t="s">
        <v>622</v>
      </c>
      <c r="BC295" s="190" t="s">
        <v>2152</v>
      </c>
      <c r="BD295" s="190" t="s">
        <v>301</v>
      </c>
      <c r="BE295" s="190" t="s">
        <v>266</v>
      </c>
      <c r="BF295" s="190">
        <v>3</v>
      </c>
      <c r="BG295" s="190">
        <v>0</v>
      </c>
      <c r="BH295" s="190">
        <v>2</v>
      </c>
      <c r="BJ295" s="190" t="s">
        <v>2152</v>
      </c>
      <c r="BL295" s="190" t="s">
        <v>2157</v>
      </c>
      <c r="BM295" s="190" t="s">
        <v>2152</v>
      </c>
      <c r="BN295" s="190" t="s">
        <v>569</v>
      </c>
    </row>
    <row r="296" spans="32:69" ht="15.75" customHeight="1" x14ac:dyDescent="0.25">
      <c r="AF296" s="2"/>
      <c r="AG296" s="2"/>
      <c r="AH296" s="2"/>
      <c r="AI296" s="2"/>
      <c r="AJ296" s="2"/>
      <c r="AK296" s="2"/>
      <c r="AM296" s="27">
        <v>1</v>
      </c>
      <c r="BA296" s="190" t="s">
        <v>134</v>
      </c>
      <c r="BB296" s="190" t="s">
        <v>623</v>
      </c>
      <c r="BC296" s="190" t="s">
        <v>735</v>
      </c>
      <c r="BD296" s="190" t="s">
        <v>265</v>
      </c>
      <c r="BE296" s="190" t="s">
        <v>266</v>
      </c>
      <c r="BF296" s="190">
        <v>1</v>
      </c>
      <c r="BG296" s="190">
        <v>3</v>
      </c>
      <c r="BH296" s="190">
        <v>0</v>
      </c>
      <c r="BI296" s="190" t="s">
        <v>735</v>
      </c>
      <c r="BK296" s="190" t="s">
        <v>2141</v>
      </c>
      <c r="BM296" s="190" t="s">
        <v>735</v>
      </c>
    </row>
    <row r="297" spans="32:69" ht="15.75" customHeight="1" x14ac:dyDescent="0.25">
      <c r="AF297" s="2"/>
      <c r="AG297" s="2"/>
      <c r="AH297" s="2"/>
      <c r="AI297" s="2"/>
      <c r="AJ297" s="2"/>
      <c r="AK297" s="2"/>
      <c r="AM297" s="27">
        <v>1</v>
      </c>
      <c r="BA297" s="190" t="s">
        <v>134</v>
      </c>
      <c r="BB297" s="190" t="s">
        <v>624</v>
      </c>
      <c r="BC297" s="190" t="s">
        <v>2142</v>
      </c>
      <c r="BD297" s="190" t="s">
        <v>265</v>
      </c>
      <c r="BE297" s="190" t="s">
        <v>266</v>
      </c>
      <c r="BF297" s="190">
        <v>1</v>
      </c>
      <c r="BG297" s="190">
        <v>3</v>
      </c>
      <c r="BH297" s="190">
        <v>0</v>
      </c>
      <c r="BI297" s="190" t="s">
        <v>2142</v>
      </c>
      <c r="BK297" s="190" t="s">
        <v>2143</v>
      </c>
      <c r="BM297" s="190" t="s">
        <v>2142</v>
      </c>
      <c r="BN297" s="190" t="s">
        <v>2144</v>
      </c>
      <c r="BO297" s="190" t="s">
        <v>2145</v>
      </c>
      <c r="BP297" s="190" t="s">
        <v>2146</v>
      </c>
      <c r="BQ297" s="190" t="s">
        <v>2147</v>
      </c>
    </row>
    <row r="298" spans="32:69" ht="15.75" customHeight="1" x14ac:dyDescent="0.25">
      <c r="AF298" s="2"/>
      <c r="AG298" s="2"/>
      <c r="AH298" s="2"/>
      <c r="AI298" s="2"/>
      <c r="AJ298" s="2"/>
      <c r="AK298" s="2"/>
      <c r="AM298" s="27">
        <v>1</v>
      </c>
      <c r="BA298" s="190" t="s">
        <v>134</v>
      </c>
      <c r="BB298" s="190" t="s">
        <v>625</v>
      </c>
      <c r="BC298" s="190" t="s">
        <v>2148</v>
      </c>
      <c r="BD298" s="190" t="s">
        <v>265</v>
      </c>
      <c r="BE298" s="190" t="s">
        <v>266</v>
      </c>
      <c r="BF298" s="190">
        <v>2</v>
      </c>
      <c r="BG298" s="190">
        <v>2</v>
      </c>
      <c r="BH298" s="190">
        <v>0</v>
      </c>
      <c r="BI298" s="190" t="s">
        <v>2148</v>
      </c>
      <c r="BK298" s="190" t="s">
        <v>2149</v>
      </c>
      <c r="BM298" s="190" t="s">
        <v>2148</v>
      </c>
    </row>
    <row r="299" spans="32:69" ht="15.75" customHeight="1" x14ac:dyDescent="0.25">
      <c r="AF299" s="2"/>
      <c r="AG299" s="2"/>
      <c r="AH299" s="2"/>
      <c r="AI299" s="2"/>
      <c r="AJ299" s="2"/>
      <c r="AK299" s="2"/>
      <c r="AM299" s="27">
        <v>1</v>
      </c>
      <c r="BA299" s="190" t="s">
        <v>134</v>
      </c>
      <c r="BB299" s="190" t="s">
        <v>626</v>
      </c>
      <c r="BC299" s="190" t="s">
        <v>2012</v>
      </c>
      <c r="BD299" s="190" t="s">
        <v>265</v>
      </c>
      <c r="BE299" s="190" t="s">
        <v>266</v>
      </c>
      <c r="BF299" s="190">
        <v>2</v>
      </c>
      <c r="BG299" s="190">
        <v>2</v>
      </c>
      <c r="BH299" s="190">
        <v>0</v>
      </c>
      <c r="BI299" s="190" t="s">
        <v>2012</v>
      </c>
      <c r="BK299" s="190" t="s">
        <v>2013</v>
      </c>
      <c r="BM299" s="190" t="s">
        <v>2012</v>
      </c>
      <c r="BN299" s="190" t="s">
        <v>2014</v>
      </c>
      <c r="BO299" s="190" t="s">
        <v>2015</v>
      </c>
    </row>
    <row r="300" spans="32:69" ht="15.75" customHeight="1" x14ac:dyDescent="0.25">
      <c r="AF300" s="2"/>
      <c r="AG300" s="2"/>
      <c r="AH300" s="2"/>
      <c r="AI300" s="2"/>
      <c r="AJ300" s="2"/>
      <c r="AK300" s="2"/>
      <c r="AM300" s="27">
        <v>1</v>
      </c>
      <c r="BA300" s="190" t="s">
        <v>134</v>
      </c>
      <c r="BB300" s="190" t="s">
        <v>627</v>
      </c>
      <c r="BC300" s="190" t="s">
        <v>2150</v>
      </c>
      <c r="BD300" s="190" t="s">
        <v>265</v>
      </c>
      <c r="BE300" s="190" t="s">
        <v>266</v>
      </c>
      <c r="BF300" s="190">
        <v>3</v>
      </c>
      <c r="BG300" s="190">
        <v>2</v>
      </c>
      <c r="BH300" s="190">
        <v>0</v>
      </c>
      <c r="BI300" s="190" t="s">
        <v>2150</v>
      </c>
      <c r="BK300" s="190" t="s">
        <v>2151</v>
      </c>
      <c r="BM300" s="190" t="s">
        <v>2150</v>
      </c>
      <c r="BN300" s="190" t="s">
        <v>2152</v>
      </c>
      <c r="BO300" s="190" t="s">
        <v>932</v>
      </c>
      <c r="BP300" s="190" t="s">
        <v>569</v>
      </c>
      <c r="BQ300" s="190" t="s">
        <v>305</v>
      </c>
    </row>
    <row r="301" spans="32:69" ht="15.75" customHeight="1" x14ac:dyDescent="0.25">
      <c r="AF301" s="2"/>
      <c r="AG301" s="2"/>
      <c r="AH301" s="2"/>
      <c r="AI301" s="2"/>
      <c r="AJ301" s="2"/>
      <c r="AK301" s="2"/>
      <c r="AM301" s="27">
        <v>1</v>
      </c>
      <c r="BA301" s="190" t="s">
        <v>134</v>
      </c>
      <c r="BB301" s="190" t="s">
        <v>628</v>
      </c>
      <c r="BC301" s="190" t="s">
        <v>735</v>
      </c>
      <c r="BD301" s="190" t="s">
        <v>301</v>
      </c>
      <c r="BE301" s="190" t="s">
        <v>266</v>
      </c>
      <c r="BF301" s="190">
        <v>1</v>
      </c>
      <c r="BG301" s="190">
        <v>0</v>
      </c>
      <c r="BH301" s="190">
        <v>3</v>
      </c>
      <c r="BJ301" s="190" t="s">
        <v>735</v>
      </c>
      <c r="BL301" s="190" t="s">
        <v>2153</v>
      </c>
      <c r="BM301" s="190" t="s">
        <v>735</v>
      </c>
    </row>
    <row r="302" spans="32:69" ht="15.75" customHeight="1" x14ac:dyDescent="0.25">
      <c r="AF302" s="2"/>
      <c r="AG302" s="2"/>
      <c r="AH302" s="2"/>
      <c r="AI302" s="2"/>
      <c r="AJ302" s="2"/>
      <c r="AK302" s="2"/>
      <c r="AM302" s="27">
        <v>1</v>
      </c>
      <c r="BA302" s="190" t="s">
        <v>134</v>
      </c>
      <c r="BB302" s="190" t="s">
        <v>629</v>
      </c>
      <c r="BC302" s="190" t="s">
        <v>2154</v>
      </c>
      <c r="BD302" s="190" t="s">
        <v>301</v>
      </c>
      <c r="BE302" s="190" t="s">
        <v>266</v>
      </c>
      <c r="BF302" s="190">
        <v>1</v>
      </c>
      <c r="BG302" s="190">
        <v>0</v>
      </c>
      <c r="BH302" s="190">
        <v>3</v>
      </c>
      <c r="BJ302" s="190" t="s">
        <v>2154</v>
      </c>
      <c r="BL302" s="190" t="s">
        <v>2155</v>
      </c>
      <c r="BM302" s="190" t="s">
        <v>2154</v>
      </c>
      <c r="BN302" s="190" t="s">
        <v>2144</v>
      </c>
      <c r="BO302" s="190" t="s">
        <v>2145</v>
      </c>
      <c r="BP302" s="190" t="s">
        <v>2146</v>
      </c>
    </row>
    <row r="303" spans="32:69" ht="15.75" customHeight="1" x14ac:dyDescent="0.25">
      <c r="AF303" s="2"/>
      <c r="AG303" s="2"/>
      <c r="AH303" s="2"/>
      <c r="AI303" s="2"/>
      <c r="AJ303" s="2"/>
      <c r="AK303" s="2"/>
      <c r="AM303" s="27">
        <v>1</v>
      </c>
      <c r="BA303" s="190" t="s">
        <v>134</v>
      </c>
      <c r="BB303" s="190" t="s">
        <v>630</v>
      </c>
      <c r="BC303" s="190" t="s">
        <v>2148</v>
      </c>
      <c r="BD303" s="190" t="s">
        <v>301</v>
      </c>
      <c r="BE303" s="190" t="s">
        <v>266</v>
      </c>
      <c r="BF303" s="190">
        <v>2</v>
      </c>
      <c r="BG303" s="190">
        <v>0</v>
      </c>
      <c r="BH303" s="190">
        <v>2</v>
      </c>
      <c r="BJ303" s="190" t="s">
        <v>2148</v>
      </c>
      <c r="BL303" s="190" t="s">
        <v>2156</v>
      </c>
      <c r="BM303" s="190" t="s">
        <v>2148</v>
      </c>
    </row>
    <row r="304" spans="32:69" ht="15.75" customHeight="1" x14ac:dyDescent="0.25">
      <c r="AF304" s="2"/>
      <c r="AG304" s="2"/>
      <c r="AH304" s="2"/>
      <c r="AI304" s="2"/>
      <c r="AJ304" s="2"/>
      <c r="AK304" s="2"/>
      <c r="AM304" s="27">
        <v>1</v>
      </c>
      <c r="BA304" s="190" t="s">
        <v>134</v>
      </c>
      <c r="BB304" s="190" t="s">
        <v>631</v>
      </c>
      <c r="BC304" s="190" t="s">
        <v>2012</v>
      </c>
      <c r="BD304" s="190" t="s">
        <v>301</v>
      </c>
      <c r="BE304" s="190" t="s">
        <v>266</v>
      </c>
      <c r="BF304" s="190">
        <v>2</v>
      </c>
      <c r="BG304" s="190">
        <v>0</v>
      </c>
      <c r="BH304" s="190">
        <v>2</v>
      </c>
      <c r="BJ304" s="190" t="s">
        <v>2012</v>
      </c>
      <c r="BL304" s="190" t="s">
        <v>2020</v>
      </c>
      <c r="BM304" s="190" t="s">
        <v>2012</v>
      </c>
      <c r="BN304" s="190" t="s">
        <v>2014</v>
      </c>
      <c r="BO304" s="190" t="s">
        <v>2015</v>
      </c>
    </row>
    <row r="305" spans="32:69" ht="15.75" customHeight="1" x14ac:dyDescent="0.25">
      <c r="AF305" s="2"/>
      <c r="AG305" s="2"/>
      <c r="AH305" s="2"/>
      <c r="AI305" s="2"/>
      <c r="AJ305" s="2"/>
      <c r="AK305" s="2"/>
      <c r="AM305" s="27">
        <v>1</v>
      </c>
      <c r="BA305" s="190" t="s">
        <v>134</v>
      </c>
      <c r="BB305" s="190" t="s">
        <v>632</v>
      </c>
      <c r="BC305" s="190" t="s">
        <v>2152</v>
      </c>
      <c r="BD305" s="190" t="s">
        <v>301</v>
      </c>
      <c r="BE305" s="190" t="s">
        <v>266</v>
      </c>
      <c r="BF305" s="190">
        <v>3</v>
      </c>
      <c r="BG305" s="190">
        <v>0</v>
      </c>
      <c r="BH305" s="190">
        <v>2</v>
      </c>
      <c r="BJ305" s="190" t="s">
        <v>2152</v>
      </c>
      <c r="BL305" s="190" t="s">
        <v>2157</v>
      </c>
      <c r="BM305" s="190" t="s">
        <v>2152</v>
      </c>
      <c r="BN305" s="190" t="s">
        <v>569</v>
      </c>
    </row>
    <row r="306" spans="32:69" ht="15.75" customHeight="1" x14ac:dyDescent="0.25">
      <c r="AF306" s="2"/>
      <c r="AG306" s="2"/>
      <c r="AH306" s="2"/>
      <c r="AI306" s="2"/>
      <c r="AJ306" s="2"/>
      <c r="AK306" s="2"/>
      <c r="AM306" s="27">
        <v>1</v>
      </c>
      <c r="BA306" s="190" t="s">
        <v>135</v>
      </c>
      <c r="BB306" s="190" t="s">
        <v>633</v>
      </c>
      <c r="BC306" s="190" t="s">
        <v>2158</v>
      </c>
      <c r="BD306" s="190" t="s">
        <v>265</v>
      </c>
      <c r="BE306" s="190" t="s">
        <v>266</v>
      </c>
      <c r="BF306" s="190">
        <v>1</v>
      </c>
      <c r="BG306" s="190">
        <v>3</v>
      </c>
      <c r="BH306" s="190">
        <v>0</v>
      </c>
      <c r="BI306" s="190" t="s">
        <v>2158</v>
      </c>
      <c r="BK306" s="190" t="s">
        <v>2159</v>
      </c>
      <c r="BM306" s="190" t="s">
        <v>2158</v>
      </c>
      <c r="BN306" s="190" t="s">
        <v>2160</v>
      </c>
      <c r="BO306" s="190" t="s">
        <v>2161</v>
      </c>
      <c r="BP306" s="190" t="s">
        <v>2162</v>
      </c>
    </row>
    <row r="307" spans="32:69" ht="15.75" customHeight="1" x14ac:dyDescent="0.25">
      <c r="AF307" s="2"/>
      <c r="AG307" s="2"/>
      <c r="AH307" s="2"/>
      <c r="AI307" s="2"/>
      <c r="AJ307" s="2"/>
      <c r="AK307" s="2"/>
      <c r="AM307" s="27">
        <v>1</v>
      </c>
      <c r="BA307" s="190" t="s">
        <v>135</v>
      </c>
      <c r="BB307" s="190" t="s">
        <v>636</v>
      </c>
      <c r="BC307" s="190" t="s">
        <v>2163</v>
      </c>
      <c r="BD307" s="190" t="s">
        <v>265</v>
      </c>
      <c r="BE307" s="190" t="s">
        <v>266</v>
      </c>
      <c r="BF307" s="190">
        <v>1</v>
      </c>
      <c r="BG307" s="190">
        <v>3</v>
      </c>
      <c r="BH307" s="190">
        <v>0</v>
      </c>
      <c r="BI307" s="190" t="s">
        <v>2163</v>
      </c>
      <c r="BK307" s="190" t="s">
        <v>2164</v>
      </c>
      <c r="BM307" s="190" t="s">
        <v>2163</v>
      </c>
      <c r="BN307" s="190" t="s">
        <v>2165</v>
      </c>
      <c r="BO307" s="190" t="s">
        <v>2166</v>
      </c>
    </row>
    <row r="308" spans="32:69" ht="15.75" customHeight="1" x14ac:dyDescent="0.25">
      <c r="AF308" s="2"/>
      <c r="AG308" s="2"/>
      <c r="AH308" s="2"/>
      <c r="AI308" s="2"/>
      <c r="AJ308" s="2"/>
      <c r="AK308" s="2"/>
      <c r="AM308" s="27">
        <v>1</v>
      </c>
      <c r="BA308" s="190" t="s">
        <v>135</v>
      </c>
      <c r="BB308" s="190" t="s">
        <v>643</v>
      </c>
      <c r="BC308" s="190" t="s">
        <v>2167</v>
      </c>
      <c r="BD308" s="190" t="s">
        <v>265</v>
      </c>
      <c r="BE308" s="190" t="s">
        <v>266</v>
      </c>
      <c r="BF308" s="190">
        <v>2</v>
      </c>
      <c r="BG308" s="190">
        <v>2</v>
      </c>
      <c r="BH308" s="190">
        <v>0</v>
      </c>
      <c r="BI308" s="190" t="s">
        <v>2167</v>
      </c>
      <c r="BK308" s="190" t="s">
        <v>2168</v>
      </c>
      <c r="BM308" s="190" t="s">
        <v>2167</v>
      </c>
      <c r="BN308" s="190" t="s">
        <v>2169</v>
      </c>
      <c r="BO308" s="190" t="s">
        <v>660</v>
      </c>
    </row>
    <row r="309" spans="32:69" ht="15.75" customHeight="1" x14ac:dyDescent="0.25">
      <c r="AF309" s="2"/>
      <c r="AG309" s="2"/>
      <c r="AH309" s="2"/>
      <c r="AI309" s="2"/>
      <c r="AJ309" s="2"/>
      <c r="AK309" s="2"/>
      <c r="AM309" s="27">
        <v>1</v>
      </c>
      <c r="BA309" s="190" t="s">
        <v>135</v>
      </c>
      <c r="BB309" s="190" t="s">
        <v>650</v>
      </c>
      <c r="BC309" s="190" t="s">
        <v>2170</v>
      </c>
      <c r="BD309" s="190" t="s">
        <v>265</v>
      </c>
      <c r="BE309" s="190" t="s">
        <v>266</v>
      </c>
      <c r="BF309" s="190">
        <v>2</v>
      </c>
      <c r="BG309" s="190">
        <v>2</v>
      </c>
      <c r="BH309" s="190">
        <v>0</v>
      </c>
      <c r="BI309" s="190" t="s">
        <v>2170</v>
      </c>
      <c r="BK309" s="190" t="s">
        <v>2171</v>
      </c>
      <c r="BM309" s="190" t="s">
        <v>2170</v>
      </c>
      <c r="BN309" s="190" t="s">
        <v>2172</v>
      </c>
      <c r="BO309" s="190" t="s">
        <v>2173</v>
      </c>
      <c r="BP309" s="190" t="s">
        <v>2148</v>
      </c>
    </row>
    <row r="310" spans="32:69" ht="15.75" customHeight="1" x14ac:dyDescent="0.25">
      <c r="AF310" s="2"/>
      <c r="AG310" s="2"/>
      <c r="AH310" s="2"/>
      <c r="AI310" s="2"/>
      <c r="AJ310" s="2"/>
      <c r="AK310" s="2"/>
      <c r="AM310" s="27">
        <v>1</v>
      </c>
      <c r="BA310" s="190" t="s">
        <v>135</v>
      </c>
      <c r="BB310" s="190" t="s">
        <v>657</v>
      </c>
      <c r="BC310" s="190" t="s">
        <v>1299</v>
      </c>
      <c r="BD310" s="190" t="s">
        <v>265</v>
      </c>
      <c r="BE310" s="190" t="s">
        <v>266</v>
      </c>
      <c r="BF310" s="190">
        <v>3</v>
      </c>
      <c r="BG310" s="190">
        <v>2</v>
      </c>
      <c r="BH310" s="190">
        <v>0</v>
      </c>
      <c r="BI310" s="190" t="s">
        <v>1299</v>
      </c>
      <c r="BK310" s="190" t="s">
        <v>1300</v>
      </c>
      <c r="BM310" s="190" t="s">
        <v>1299</v>
      </c>
      <c r="BN310" s="190" t="s">
        <v>1301</v>
      </c>
      <c r="BO310" s="190" t="s">
        <v>1302</v>
      </c>
      <c r="BP310" s="190" t="s">
        <v>1303</v>
      </c>
      <c r="BQ310" s="190" t="s">
        <v>1304</v>
      </c>
    </row>
    <row r="311" spans="32:69" ht="15.75" customHeight="1" x14ac:dyDescent="0.25">
      <c r="AF311" s="2"/>
      <c r="AG311" s="2"/>
      <c r="AH311" s="2"/>
      <c r="AI311" s="2"/>
      <c r="AJ311" s="2"/>
      <c r="AK311" s="2"/>
      <c r="AM311" s="27">
        <v>1</v>
      </c>
      <c r="BA311" s="190" t="s">
        <v>135</v>
      </c>
      <c r="BB311" s="190" t="s">
        <v>661</v>
      </c>
      <c r="BC311" s="190" t="s">
        <v>2078</v>
      </c>
      <c r="BD311" s="190" t="s">
        <v>301</v>
      </c>
      <c r="BE311" s="190" t="s">
        <v>266</v>
      </c>
      <c r="BF311" s="190">
        <v>1</v>
      </c>
      <c r="BG311" s="190">
        <v>0</v>
      </c>
      <c r="BH311" s="190">
        <v>3</v>
      </c>
      <c r="BJ311" s="190" t="s">
        <v>2078</v>
      </c>
      <c r="BL311" s="190" t="s">
        <v>2174</v>
      </c>
      <c r="BM311" s="190" t="s">
        <v>2175</v>
      </c>
    </row>
    <row r="312" spans="32:69" ht="15.75" customHeight="1" x14ac:dyDescent="0.25">
      <c r="AF312" s="2"/>
      <c r="AG312" s="2"/>
      <c r="AH312" s="2"/>
      <c r="AI312" s="2"/>
      <c r="AJ312" s="2"/>
      <c r="AK312" s="2"/>
      <c r="AM312" s="27">
        <v>1</v>
      </c>
      <c r="BA312" s="190" t="s">
        <v>135</v>
      </c>
      <c r="BB312" s="190" t="s">
        <v>665</v>
      </c>
      <c r="BC312" s="190" t="s">
        <v>2163</v>
      </c>
      <c r="BD312" s="190" t="s">
        <v>301</v>
      </c>
      <c r="BE312" s="190" t="s">
        <v>266</v>
      </c>
      <c r="BF312" s="190">
        <v>1</v>
      </c>
      <c r="BG312" s="190">
        <v>0</v>
      </c>
      <c r="BH312" s="190">
        <v>3</v>
      </c>
      <c r="BJ312" s="190" t="s">
        <v>2163</v>
      </c>
      <c r="BL312" s="190" t="s">
        <v>2176</v>
      </c>
      <c r="BM312" s="190" t="s">
        <v>2163</v>
      </c>
      <c r="BN312" s="190" t="s">
        <v>2165</v>
      </c>
      <c r="BO312" s="190" t="s">
        <v>2166</v>
      </c>
    </row>
    <row r="313" spans="32:69" ht="15.75" customHeight="1" x14ac:dyDescent="0.25">
      <c r="AF313" s="2"/>
      <c r="AG313" s="2"/>
      <c r="AH313" s="2"/>
      <c r="AI313" s="2"/>
      <c r="AJ313" s="2"/>
      <c r="AK313" s="2"/>
      <c r="AM313" s="27">
        <v>1</v>
      </c>
      <c r="BA313" s="190" t="s">
        <v>135</v>
      </c>
      <c r="BB313" s="190" t="s">
        <v>667</v>
      </c>
      <c r="BC313" s="190" t="s">
        <v>2167</v>
      </c>
      <c r="BD313" s="190" t="s">
        <v>301</v>
      </c>
      <c r="BE313" s="190" t="s">
        <v>266</v>
      </c>
      <c r="BF313" s="190">
        <v>2</v>
      </c>
      <c r="BG313" s="190">
        <v>0</v>
      </c>
      <c r="BH313" s="190">
        <v>2</v>
      </c>
      <c r="BJ313" s="190" t="s">
        <v>2167</v>
      </c>
      <c r="BL313" s="190" t="s">
        <v>2177</v>
      </c>
      <c r="BM313" s="190" t="s">
        <v>2167</v>
      </c>
      <c r="BN313" s="190" t="s">
        <v>2169</v>
      </c>
      <c r="BO313" s="190" t="s">
        <v>660</v>
      </c>
    </row>
    <row r="314" spans="32:69" ht="15.75" customHeight="1" x14ac:dyDescent="0.25">
      <c r="AF314" s="2"/>
      <c r="AG314" s="2"/>
      <c r="AH314" s="2"/>
      <c r="AI314" s="2"/>
      <c r="AJ314" s="2"/>
      <c r="AK314" s="2"/>
      <c r="AM314" s="27">
        <v>1</v>
      </c>
      <c r="BA314" s="190" t="s">
        <v>135</v>
      </c>
      <c r="BB314" s="190" t="s">
        <v>672</v>
      </c>
      <c r="BC314" s="190" t="s">
        <v>2170</v>
      </c>
      <c r="BD314" s="190" t="s">
        <v>301</v>
      </c>
      <c r="BE314" s="190" t="s">
        <v>266</v>
      </c>
      <c r="BF314" s="190">
        <v>2</v>
      </c>
      <c r="BG314" s="190">
        <v>0</v>
      </c>
      <c r="BH314" s="190">
        <v>2</v>
      </c>
      <c r="BJ314" s="190" t="s">
        <v>2170</v>
      </c>
      <c r="BL314" s="190" t="s">
        <v>2178</v>
      </c>
      <c r="BM314" s="190" t="s">
        <v>2170</v>
      </c>
      <c r="BN314" s="190" t="s">
        <v>2172</v>
      </c>
      <c r="BO314" s="190" t="s">
        <v>2173</v>
      </c>
      <c r="BP314" s="190" t="s">
        <v>2148</v>
      </c>
    </row>
    <row r="315" spans="32:69" ht="15.75" customHeight="1" x14ac:dyDescent="0.25">
      <c r="AF315" s="2"/>
      <c r="AG315" s="2"/>
      <c r="AH315" s="2"/>
      <c r="AI315" s="2"/>
      <c r="AJ315" s="2"/>
      <c r="AK315" s="2"/>
      <c r="AM315" s="27">
        <v>1</v>
      </c>
      <c r="BA315" s="190" t="s">
        <v>135</v>
      </c>
      <c r="BB315" s="190" t="s">
        <v>679</v>
      </c>
      <c r="BC315" s="190" t="s">
        <v>1301</v>
      </c>
      <c r="BD315" s="190" t="s">
        <v>301</v>
      </c>
      <c r="BE315" s="190" t="s">
        <v>266</v>
      </c>
      <c r="BF315" s="190">
        <v>3</v>
      </c>
      <c r="BG315" s="190">
        <v>0</v>
      </c>
      <c r="BH315" s="190">
        <v>2</v>
      </c>
      <c r="BJ315" s="190" t="s">
        <v>1301</v>
      </c>
      <c r="BL315" s="190" t="s">
        <v>2179</v>
      </c>
      <c r="BM315" s="190" t="s">
        <v>1301</v>
      </c>
      <c r="BN315" s="190" t="s">
        <v>1303</v>
      </c>
    </row>
    <row r="316" spans="32:69" ht="15.75" customHeight="1" x14ac:dyDescent="0.25">
      <c r="AF316" s="2"/>
      <c r="AG316" s="2"/>
      <c r="AH316" s="2"/>
      <c r="AI316" s="2"/>
      <c r="AJ316" s="2"/>
      <c r="AK316" s="2"/>
      <c r="AM316" s="27">
        <v>1</v>
      </c>
      <c r="BA316" s="190" t="s">
        <v>137</v>
      </c>
      <c r="BB316" s="190" t="s">
        <v>682</v>
      </c>
      <c r="BC316" s="190" t="s">
        <v>2158</v>
      </c>
      <c r="BD316" s="190" t="s">
        <v>265</v>
      </c>
      <c r="BE316" s="190" t="s">
        <v>266</v>
      </c>
      <c r="BF316" s="190">
        <v>1</v>
      </c>
      <c r="BG316" s="190">
        <v>3</v>
      </c>
      <c r="BH316" s="190">
        <v>0</v>
      </c>
      <c r="BI316" s="190" t="s">
        <v>2158</v>
      </c>
      <c r="BK316" s="190" t="s">
        <v>2159</v>
      </c>
      <c r="BM316" s="190" t="s">
        <v>2158</v>
      </c>
      <c r="BN316" s="190" t="s">
        <v>2160</v>
      </c>
      <c r="BO316" s="190" t="s">
        <v>2161</v>
      </c>
      <c r="BP316" s="190" t="s">
        <v>2162</v>
      </c>
    </row>
    <row r="317" spans="32:69" ht="15.75" customHeight="1" x14ac:dyDescent="0.25">
      <c r="AF317" s="2"/>
      <c r="AG317" s="2"/>
      <c r="AH317" s="2"/>
      <c r="AI317" s="2"/>
      <c r="AJ317" s="2"/>
      <c r="AK317" s="2"/>
      <c r="AM317" s="27">
        <v>1</v>
      </c>
      <c r="BA317" s="190" t="s">
        <v>137</v>
      </c>
      <c r="BB317" s="190" t="s">
        <v>683</v>
      </c>
      <c r="BC317" s="190" t="s">
        <v>2163</v>
      </c>
      <c r="BD317" s="190" t="s">
        <v>265</v>
      </c>
      <c r="BE317" s="190" t="s">
        <v>266</v>
      </c>
      <c r="BF317" s="190">
        <v>1</v>
      </c>
      <c r="BG317" s="190">
        <v>3</v>
      </c>
      <c r="BH317" s="190">
        <v>0</v>
      </c>
      <c r="BI317" s="190" t="s">
        <v>2163</v>
      </c>
      <c r="BK317" s="190" t="s">
        <v>2164</v>
      </c>
      <c r="BM317" s="190" t="s">
        <v>2163</v>
      </c>
      <c r="BN317" s="190" t="s">
        <v>2165</v>
      </c>
      <c r="BO317" s="190" t="s">
        <v>2166</v>
      </c>
    </row>
    <row r="318" spans="32:69" ht="15.75" customHeight="1" x14ac:dyDescent="0.25">
      <c r="AF318" s="2"/>
      <c r="AG318" s="2"/>
      <c r="AH318" s="2"/>
      <c r="AI318" s="2"/>
      <c r="AJ318" s="2"/>
      <c r="AK318" s="2"/>
      <c r="AM318" s="27">
        <v>1</v>
      </c>
      <c r="BA318" s="190" t="s">
        <v>137</v>
      </c>
      <c r="BB318" s="190" t="s">
        <v>684</v>
      </c>
      <c r="BC318" s="190" t="s">
        <v>2167</v>
      </c>
      <c r="BD318" s="190" t="s">
        <v>265</v>
      </c>
      <c r="BE318" s="190" t="s">
        <v>266</v>
      </c>
      <c r="BF318" s="190">
        <v>2</v>
      </c>
      <c r="BG318" s="190">
        <v>2</v>
      </c>
      <c r="BH318" s="190">
        <v>0</v>
      </c>
      <c r="BI318" s="190" t="s">
        <v>2167</v>
      </c>
      <c r="BK318" s="190" t="s">
        <v>2168</v>
      </c>
      <c r="BM318" s="190" t="s">
        <v>2167</v>
      </c>
      <c r="BN318" s="190" t="s">
        <v>2169</v>
      </c>
      <c r="BO318" s="190" t="s">
        <v>660</v>
      </c>
    </row>
    <row r="319" spans="32:69" ht="15.75" customHeight="1" x14ac:dyDescent="0.25">
      <c r="AF319" s="2"/>
      <c r="AG319" s="2"/>
      <c r="AH319" s="2"/>
      <c r="AI319" s="2"/>
      <c r="AJ319" s="2"/>
      <c r="AK319" s="2"/>
      <c r="AM319" s="27">
        <v>1</v>
      </c>
      <c r="BA319" s="190" t="s">
        <v>137</v>
      </c>
      <c r="BB319" s="190" t="s">
        <v>685</v>
      </c>
      <c r="BC319" s="190" t="s">
        <v>2170</v>
      </c>
      <c r="BD319" s="190" t="s">
        <v>265</v>
      </c>
      <c r="BE319" s="190" t="s">
        <v>266</v>
      </c>
      <c r="BF319" s="190">
        <v>2</v>
      </c>
      <c r="BG319" s="190">
        <v>2</v>
      </c>
      <c r="BH319" s="190">
        <v>0</v>
      </c>
      <c r="BI319" s="190" t="s">
        <v>2170</v>
      </c>
      <c r="BK319" s="190" t="s">
        <v>2171</v>
      </c>
      <c r="BM319" s="190" t="s">
        <v>2170</v>
      </c>
      <c r="BN319" s="190" t="s">
        <v>2172</v>
      </c>
      <c r="BO319" s="190" t="s">
        <v>2173</v>
      </c>
      <c r="BP319" s="190" t="s">
        <v>2148</v>
      </c>
    </row>
    <row r="320" spans="32:69" ht="15.75" customHeight="1" x14ac:dyDescent="0.25">
      <c r="AF320" s="2"/>
      <c r="AG320" s="2"/>
      <c r="AH320" s="2"/>
      <c r="AI320" s="2"/>
      <c r="AJ320" s="2"/>
      <c r="AK320" s="2"/>
      <c r="AM320" s="27">
        <v>1</v>
      </c>
      <c r="BA320" s="190" t="s">
        <v>137</v>
      </c>
      <c r="BB320" s="190" t="s">
        <v>686</v>
      </c>
      <c r="BC320" s="190" t="s">
        <v>1299</v>
      </c>
      <c r="BD320" s="190" t="s">
        <v>265</v>
      </c>
      <c r="BE320" s="190" t="s">
        <v>266</v>
      </c>
      <c r="BF320" s="190">
        <v>3</v>
      </c>
      <c r="BG320" s="190">
        <v>2</v>
      </c>
      <c r="BH320" s="190">
        <v>0</v>
      </c>
      <c r="BI320" s="190" t="s">
        <v>1299</v>
      </c>
      <c r="BK320" s="190" t="s">
        <v>1300</v>
      </c>
      <c r="BM320" s="190" t="s">
        <v>1299</v>
      </c>
      <c r="BN320" s="190" t="s">
        <v>1301</v>
      </c>
      <c r="BO320" s="190" t="s">
        <v>1302</v>
      </c>
      <c r="BP320" s="190" t="s">
        <v>1303</v>
      </c>
      <c r="BQ320" s="190" t="s">
        <v>1304</v>
      </c>
    </row>
    <row r="321" spans="32:69" ht="15.75" customHeight="1" x14ac:dyDescent="0.25">
      <c r="AF321" s="2"/>
      <c r="AG321" s="2"/>
      <c r="AH321" s="2"/>
      <c r="AI321" s="2"/>
      <c r="AJ321" s="2"/>
      <c r="AK321" s="2"/>
      <c r="AM321" s="27">
        <v>1</v>
      </c>
      <c r="BA321" s="190" t="s">
        <v>137</v>
      </c>
      <c r="BB321" s="190" t="s">
        <v>687</v>
      </c>
      <c r="BC321" s="190" t="s">
        <v>2078</v>
      </c>
      <c r="BD321" s="190" t="s">
        <v>301</v>
      </c>
      <c r="BE321" s="190" t="s">
        <v>266</v>
      </c>
      <c r="BF321" s="190">
        <v>1</v>
      </c>
      <c r="BG321" s="190">
        <v>0</v>
      </c>
      <c r="BH321" s="190">
        <v>3</v>
      </c>
      <c r="BJ321" s="190" t="s">
        <v>2078</v>
      </c>
      <c r="BL321" s="190" t="s">
        <v>2174</v>
      </c>
      <c r="BM321" s="190" t="s">
        <v>2175</v>
      </c>
    </row>
    <row r="322" spans="32:69" ht="15.75" customHeight="1" x14ac:dyDescent="0.25">
      <c r="AF322" s="2"/>
      <c r="AG322" s="2"/>
      <c r="AH322" s="2"/>
      <c r="AI322" s="2"/>
      <c r="AJ322" s="2"/>
      <c r="AK322" s="2"/>
      <c r="AM322" s="27">
        <v>1</v>
      </c>
      <c r="BA322" s="190" t="s">
        <v>137</v>
      </c>
      <c r="BB322" s="190" t="s">
        <v>688</v>
      </c>
      <c r="BC322" s="190" t="s">
        <v>2163</v>
      </c>
      <c r="BD322" s="190" t="s">
        <v>301</v>
      </c>
      <c r="BE322" s="190" t="s">
        <v>266</v>
      </c>
      <c r="BF322" s="190">
        <v>1</v>
      </c>
      <c r="BG322" s="190">
        <v>0</v>
      </c>
      <c r="BH322" s="190">
        <v>3</v>
      </c>
      <c r="BJ322" s="190" t="s">
        <v>2163</v>
      </c>
      <c r="BL322" s="190" t="s">
        <v>2176</v>
      </c>
      <c r="BM322" s="190" t="s">
        <v>2163</v>
      </c>
      <c r="BN322" s="190" t="s">
        <v>2165</v>
      </c>
      <c r="BO322" s="190" t="s">
        <v>2166</v>
      </c>
    </row>
    <row r="323" spans="32:69" ht="15.75" customHeight="1" x14ac:dyDescent="0.25">
      <c r="AF323" s="2"/>
      <c r="AG323" s="2"/>
      <c r="AH323" s="2"/>
      <c r="AI323" s="2"/>
      <c r="AJ323" s="2"/>
      <c r="AK323" s="2"/>
      <c r="AM323" s="27">
        <v>1</v>
      </c>
      <c r="BA323" s="190" t="s">
        <v>137</v>
      </c>
      <c r="BB323" s="190" t="s">
        <v>689</v>
      </c>
      <c r="BC323" s="190" t="s">
        <v>2167</v>
      </c>
      <c r="BD323" s="190" t="s">
        <v>301</v>
      </c>
      <c r="BE323" s="190" t="s">
        <v>266</v>
      </c>
      <c r="BF323" s="190">
        <v>2</v>
      </c>
      <c r="BG323" s="190">
        <v>0</v>
      </c>
      <c r="BH323" s="190">
        <v>2</v>
      </c>
      <c r="BJ323" s="190" t="s">
        <v>2167</v>
      </c>
      <c r="BL323" s="190" t="s">
        <v>2177</v>
      </c>
      <c r="BM323" s="190" t="s">
        <v>2167</v>
      </c>
      <c r="BN323" s="190" t="s">
        <v>2169</v>
      </c>
      <c r="BO323" s="190" t="s">
        <v>660</v>
      </c>
    </row>
    <row r="324" spans="32:69" ht="15.75" customHeight="1" x14ac:dyDescent="0.25">
      <c r="AF324" s="2"/>
      <c r="AG324" s="2"/>
      <c r="AH324" s="2"/>
      <c r="AI324" s="2"/>
      <c r="AJ324" s="2"/>
      <c r="AK324" s="2"/>
      <c r="AM324" s="27">
        <v>1</v>
      </c>
      <c r="BA324" s="190" t="s">
        <v>137</v>
      </c>
      <c r="BB324" s="190" t="s">
        <v>690</v>
      </c>
      <c r="BC324" s="190" t="s">
        <v>2170</v>
      </c>
      <c r="BD324" s="190" t="s">
        <v>301</v>
      </c>
      <c r="BE324" s="190" t="s">
        <v>266</v>
      </c>
      <c r="BF324" s="190">
        <v>2</v>
      </c>
      <c r="BG324" s="190">
        <v>0</v>
      </c>
      <c r="BH324" s="190">
        <v>2</v>
      </c>
      <c r="BJ324" s="190" t="s">
        <v>2170</v>
      </c>
      <c r="BL324" s="190" t="s">
        <v>2178</v>
      </c>
      <c r="BM324" s="190" t="s">
        <v>2170</v>
      </c>
      <c r="BN324" s="190" t="s">
        <v>2172</v>
      </c>
      <c r="BO324" s="190" t="s">
        <v>2173</v>
      </c>
      <c r="BP324" s="190" t="s">
        <v>2148</v>
      </c>
    </row>
    <row r="325" spans="32:69" ht="15.75" customHeight="1" x14ac:dyDescent="0.25">
      <c r="AF325" s="2"/>
      <c r="AG325" s="2"/>
      <c r="AH325" s="2"/>
      <c r="AI325" s="2"/>
      <c r="AJ325" s="2"/>
      <c r="AK325" s="2"/>
      <c r="AM325" s="27">
        <v>1</v>
      </c>
      <c r="BA325" s="190" t="s">
        <v>137</v>
      </c>
      <c r="BB325" s="190" t="s">
        <v>691</v>
      </c>
      <c r="BC325" s="190" t="s">
        <v>1301</v>
      </c>
      <c r="BD325" s="190" t="s">
        <v>301</v>
      </c>
      <c r="BE325" s="190" t="s">
        <v>266</v>
      </c>
      <c r="BF325" s="190">
        <v>3</v>
      </c>
      <c r="BG325" s="190">
        <v>0</v>
      </c>
      <c r="BH325" s="190">
        <v>2</v>
      </c>
      <c r="BJ325" s="190" t="s">
        <v>1301</v>
      </c>
      <c r="BL325" s="190" t="s">
        <v>2179</v>
      </c>
      <c r="BM325" s="190" t="s">
        <v>1301</v>
      </c>
      <c r="BN325" s="190" t="s">
        <v>1303</v>
      </c>
    </row>
    <row r="326" spans="32:69" ht="15.75" customHeight="1" x14ac:dyDescent="0.25">
      <c r="AF326" s="2"/>
      <c r="AG326" s="2"/>
      <c r="AH326" s="2"/>
      <c r="AI326" s="2"/>
      <c r="AJ326" s="2"/>
      <c r="AK326" s="2"/>
      <c r="AM326" s="27">
        <v>1</v>
      </c>
      <c r="BA326" s="190" t="s">
        <v>138</v>
      </c>
      <c r="BB326" s="190" t="s">
        <v>692</v>
      </c>
      <c r="BC326" s="190" t="s">
        <v>2158</v>
      </c>
      <c r="BD326" s="190" t="s">
        <v>265</v>
      </c>
      <c r="BE326" s="190" t="s">
        <v>266</v>
      </c>
      <c r="BF326" s="190">
        <v>1</v>
      </c>
      <c r="BG326" s="190">
        <v>3</v>
      </c>
      <c r="BH326" s="190">
        <v>0</v>
      </c>
      <c r="BI326" s="190" t="s">
        <v>2158</v>
      </c>
      <c r="BK326" s="190" t="s">
        <v>2159</v>
      </c>
      <c r="BM326" s="190" t="s">
        <v>2158</v>
      </c>
      <c r="BN326" s="190" t="s">
        <v>2160</v>
      </c>
      <c r="BO326" s="190" t="s">
        <v>2161</v>
      </c>
      <c r="BP326" s="190" t="s">
        <v>2162</v>
      </c>
    </row>
    <row r="327" spans="32:69" ht="15.75" customHeight="1" x14ac:dyDescent="0.25">
      <c r="AF327" s="2"/>
      <c r="AG327" s="2"/>
      <c r="AH327" s="2"/>
      <c r="AI327" s="2"/>
      <c r="AJ327" s="2"/>
      <c r="AK327" s="2"/>
      <c r="AM327" s="27">
        <v>1</v>
      </c>
      <c r="BA327" s="190" t="s">
        <v>138</v>
      </c>
      <c r="BB327" s="190" t="s">
        <v>693</v>
      </c>
      <c r="BC327" s="190" t="s">
        <v>2163</v>
      </c>
      <c r="BD327" s="190" t="s">
        <v>265</v>
      </c>
      <c r="BE327" s="190" t="s">
        <v>266</v>
      </c>
      <c r="BF327" s="190">
        <v>1</v>
      </c>
      <c r="BG327" s="190">
        <v>3</v>
      </c>
      <c r="BH327" s="190">
        <v>0</v>
      </c>
      <c r="BI327" s="190" t="s">
        <v>2163</v>
      </c>
      <c r="BK327" s="190" t="s">
        <v>2164</v>
      </c>
      <c r="BM327" s="190" t="s">
        <v>2163</v>
      </c>
      <c r="BN327" s="190" t="s">
        <v>2165</v>
      </c>
      <c r="BO327" s="190" t="s">
        <v>2166</v>
      </c>
    </row>
    <row r="328" spans="32:69" ht="15.75" customHeight="1" x14ac:dyDescent="0.25">
      <c r="AF328" s="2"/>
      <c r="AG328" s="2"/>
      <c r="AH328" s="2"/>
      <c r="AI328" s="2"/>
      <c r="AJ328" s="2"/>
      <c r="AK328" s="2"/>
      <c r="AM328" s="27">
        <v>1</v>
      </c>
      <c r="BA328" s="190" t="s">
        <v>138</v>
      </c>
      <c r="BB328" s="190" t="s">
        <v>694</v>
      </c>
      <c r="BC328" s="190" t="s">
        <v>2167</v>
      </c>
      <c r="BD328" s="190" t="s">
        <v>265</v>
      </c>
      <c r="BE328" s="190" t="s">
        <v>266</v>
      </c>
      <c r="BF328" s="190">
        <v>2</v>
      </c>
      <c r="BG328" s="190">
        <v>2</v>
      </c>
      <c r="BH328" s="190">
        <v>0</v>
      </c>
      <c r="BI328" s="190" t="s">
        <v>2167</v>
      </c>
      <c r="BK328" s="190" t="s">
        <v>2168</v>
      </c>
      <c r="BM328" s="190" t="s">
        <v>2167</v>
      </c>
      <c r="BN328" s="190" t="s">
        <v>2169</v>
      </c>
      <c r="BO328" s="190" t="s">
        <v>660</v>
      </c>
    </row>
    <row r="329" spans="32:69" ht="15.75" customHeight="1" x14ac:dyDescent="0.25">
      <c r="AF329" s="2"/>
      <c r="AG329" s="2"/>
      <c r="AH329" s="2"/>
      <c r="AI329" s="2"/>
      <c r="AJ329" s="2"/>
      <c r="AK329" s="2"/>
      <c r="AM329" s="27">
        <v>1</v>
      </c>
      <c r="BA329" s="190" t="s">
        <v>138</v>
      </c>
      <c r="BB329" s="190" t="s">
        <v>695</v>
      </c>
      <c r="BC329" s="190" t="s">
        <v>2170</v>
      </c>
      <c r="BD329" s="190" t="s">
        <v>265</v>
      </c>
      <c r="BE329" s="190" t="s">
        <v>266</v>
      </c>
      <c r="BF329" s="190">
        <v>2</v>
      </c>
      <c r="BG329" s="190">
        <v>2</v>
      </c>
      <c r="BH329" s="190">
        <v>0</v>
      </c>
      <c r="BI329" s="190" t="s">
        <v>2170</v>
      </c>
      <c r="BK329" s="190" t="s">
        <v>2171</v>
      </c>
      <c r="BM329" s="190" t="s">
        <v>2170</v>
      </c>
      <c r="BN329" s="190" t="s">
        <v>2172</v>
      </c>
      <c r="BO329" s="190" t="s">
        <v>2173</v>
      </c>
      <c r="BP329" s="190" t="s">
        <v>2148</v>
      </c>
    </row>
    <row r="330" spans="32:69" ht="15.75" customHeight="1" x14ac:dyDescent="0.25">
      <c r="AF330" s="2"/>
      <c r="AG330" s="2"/>
      <c r="AH330" s="2"/>
      <c r="AI330" s="2"/>
      <c r="AJ330" s="2"/>
      <c r="AK330" s="2"/>
      <c r="AM330" s="27">
        <v>1</v>
      </c>
      <c r="BA330" s="190" t="s">
        <v>138</v>
      </c>
      <c r="BB330" s="190" t="s">
        <v>696</v>
      </c>
      <c r="BC330" s="190" t="s">
        <v>1299</v>
      </c>
      <c r="BD330" s="190" t="s">
        <v>265</v>
      </c>
      <c r="BE330" s="190" t="s">
        <v>266</v>
      </c>
      <c r="BF330" s="190">
        <v>3</v>
      </c>
      <c r="BG330" s="190">
        <v>2</v>
      </c>
      <c r="BH330" s="190">
        <v>0</v>
      </c>
      <c r="BI330" s="190" t="s">
        <v>1299</v>
      </c>
      <c r="BK330" s="190" t="s">
        <v>1300</v>
      </c>
      <c r="BM330" s="190" t="s">
        <v>1299</v>
      </c>
      <c r="BN330" s="190" t="s">
        <v>1301</v>
      </c>
      <c r="BO330" s="190" t="s">
        <v>1302</v>
      </c>
      <c r="BP330" s="190" t="s">
        <v>1303</v>
      </c>
      <c r="BQ330" s="190" t="s">
        <v>1304</v>
      </c>
    </row>
    <row r="331" spans="32:69" ht="15.75" customHeight="1" x14ac:dyDescent="0.25">
      <c r="AF331" s="2"/>
      <c r="AG331" s="2"/>
      <c r="AH331" s="2"/>
      <c r="AI331" s="2"/>
      <c r="AJ331" s="2"/>
      <c r="AK331" s="2"/>
      <c r="AM331" s="27">
        <v>1</v>
      </c>
      <c r="BA331" s="190" t="s">
        <v>138</v>
      </c>
      <c r="BB331" s="190" t="s">
        <v>697</v>
      </c>
      <c r="BC331" s="190" t="s">
        <v>2078</v>
      </c>
      <c r="BD331" s="190" t="s">
        <v>301</v>
      </c>
      <c r="BE331" s="190" t="s">
        <v>266</v>
      </c>
      <c r="BF331" s="190">
        <v>1</v>
      </c>
      <c r="BG331" s="190">
        <v>0</v>
      </c>
      <c r="BH331" s="190">
        <v>3</v>
      </c>
      <c r="BJ331" s="190" t="s">
        <v>2078</v>
      </c>
      <c r="BL331" s="190" t="s">
        <v>2174</v>
      </c>
      <c r="BM331" s="190" t="s">
        <v>2175</v>
      </c>
    </row>
    <row r="332" spans="32:69" ht="15.75" customHeight="1" x14ac:dyDescent="0.25">
      <c r="AF332" s="2"/>
      <c r="AG332" s="2"/>
      <c r="AH332" s="2"/>
      <c r="AI332" s="2"/>
      <c r="AJ332" s="2"/>
      <c r="AK332" s="2"/>
      <c r="AM332" s="27">
        <v>1</v>
      </c>
      <c r="BA332" s="190" t="s">
        <v>138</v>
      </c>
      <c r="BB332" s="190" t="s">
        <v>698</v>
      </c>
      <c r="BC332" s="190" t="s">
        <v>2163</v>
      </c>
      <c r="BD332" s="190" t="s">
        <v>301</v>
      </c>
      <c r="BE332" s="190" t="s">
        <v>266</v>
      </c>
      <c r="BF332" s="190">
        <v>1</v>
      </c>
      <c r="BG332" s="190">
        <v>0</v>
      </c>
      <c r="BH332" s="190">
        <v>3</v>
      </c>
      <c r="BJ332" s="190" t="s">
        <v>2163</v>
      </c>
      <c r="BL332" s="190" t="s">
        <v>2176</v>
      </c>
      <c r="BM332" s="190" t="s">
        <v>2163</v>
      </c>
      <c r="BN332" s="190" t="s">
        <v>2165</v>
      </c>
      <c r="BO332" s="190" t="s">
        <v>2166</v>
      </c>
    </row>
    <row r="333" spans="32:69" ht="15.75" customHeight="1" x14ac:dyDescent="0.25">
      <c r="AF333" s="2"/>
      <c r="AG333" s="2"/>
      <c r="AH333" s="2"/>
      <c r="AI333" s="2"/>
      <c r="AJ333" s="2"/>
      <c r="AK333" s="2"/>
      <c r="AM333" s="27">
        <v>1</v>
      </c>
      <c r="BA333" s="190" t="s">
        <v>138</v>
      </c>
      <c r="BB333" s="190" t="s">
        <v>699</v>
      </c>
      <c r="BC333" s="190" t="s">
        <v>2167</v>
      </c>
      <c r="BD333" s="190" t="s">
        <v>301</v>
      </c>
      <c r="BE333" s="190" t="s">
        <v>266</v>
      </c>
      <c r="BF333" s="190">
        <v>2</v>
      </c>
      <c r="BG333" s="190">
        <v>0</v>
      </c>
      <c r="BH333" s="190">
        <v>2</v>
      </c>
      <c r="BJ333" s="190" t="s">
        <v>2167</v>
      </c>
      <c r="BL333" s="190" t="s">
        <v>2177</v>
      </c>
      <c r="BM333" s="190" t="s">
        <v>2167</v>
      </c>
      <c r="BN333" s="190" t="s">
        <v>2169</v>
      </c>
      <c r="BO333" s="190" t="s">
        <v>660</v>
      </c>
    </row>
    <row r="334" spans="32:69" ht="15.75" customHeight="1" x14ac:dyDescent="0.25">
      <c r="AF334" s="2"/>
      <c r="AG334" s="2"/>
      <c r="AH334" s="2"/>
      <c r="AI334" s="2"/>
      <c r="AJ334" s="2"/>
      <c r="AK334" s="2"/>
      <c r="AM334" s="27">
        <v>1</v>
      </c>
      <c r="BA334" s="190" t="s">
        <v>138</v>
      </c>
      <c r="BB334" s="190" t="s">
        <v>700</v>
      </c>
      <c r="BC334" s="190" t="s">
        <v>2170</v>
      </c>
      <c r="BD334" s="190" t="s">
        <v>301</v>
      </c>
      <c r="BE334" s="190" t="s">
        <v>266</v>
      </c>
      <c r="BF334" s="190">
        <v>2</v>
      </c>
      <c r="BG334" s="190">
        <v>0</v>
      </c>
      <c r="BH334" s="190">
        <v>2</v>
      </c>
      <c r="BJ334" s="190" t="s">
        <v>2170</v>
      </c>
      <c r="BL334" s="190" t="s">
        <v>2178</v>
      </c>
      <c r="BM334" s="190" t="s">
        <v>2170</v>
      </c>
      <c r="BN334" s="190" t="s">
        <v>2172</v>
      </c>
      <c r="BO334" s="190" t="s">
        <v>2173</v>
      </c>
      <c r="BP334" s="190" t="s">
        <v>2148</v>
      </c>
    </row>
    <row r="335" spans="32:69" ht="15.75" customHeight="1" x14ac:dyDescent="0.25">
      <c r="AF335" s="2"/>
      <c r="AG335" s="2"/>
      <c r="AH335" s="2"/>
      <c r="AI335" s="2"/>
      <c r="AJ335" s="2"/>
      <c r="AK335" s="2"/>
      <c r="AM335" s="27">
        <v>1</v>
      </c>
      <c r="BA335" s="190" t="s">
        <v>138</v>
      </c>
      <c r="BB335" s="190" t="s">
        <v>701</v>
      </c>
      <c r="BC335" s="190" t="s">
        <v>1301</v>
      </c>
      <c r="BD335" s="190" t="s">
        <v>301</v>
      </c>
      <c r="BE335" s="190" t="s">
        <v>266</v>
      </c>
      <c r="BF335" s="190">
        <v>3</v>
      </c>
      <c r="BG335" s="190">
        <v>0</v>
      </c>
      <c r="BH335" s="190">
        <v>2</v>
      </c>
      <c r="BJ335" s="190" t="s">
        <v>1301</v>
      </c>
      <c r="BL335" s="190" t="s">
        <v>2179</v>
      </c>
      <c r="BM335" s="190" t="s">
        <v>1301</v>
      </c>
      <c r="BN335" s="190" t="s">
        <v>1303</v>
      </c>
    </row>
    <row r="336" spans="32:69" ht="15.75" customHeight="1" x14ac:dyDescent="0.25">
      <c r="AF336" s="2"/>
      <c r="AG336" s="2"/>
      <c r="AH336" s="2"/>
      <c r="AI336" s="2"/>
      <c r="AJ336" s="2"/>
      <c r="AK336" s="2"/>
      <c r="AM336" s="27">
        <v>1</v>
      </c>
      <c r="BA336" s="190" t="s">
        <v>139</v>
      </c>
      <c r="BB336" s="190" t="s">
        <v>702</v>
      </c>
      <c r="BC336" s="190" t="s">
        <v>2158</v>
      </c>
      <c r="BD336" s="190" t="s">
        <v>265</v>
      </c>
      <c r="BE336" s="190" t="s">
        <v>266</v>
      </c>
      <c r="BF336" s="190">
        <v>1</v>
      </c>
      <c r="BG336" s="190">
        <v>3</v>
      </c>
      <c r="BH336" s="190">
        <v>0</v>
      </c>
      <c r="BI336" s="190" t="s">
        <v>2158</v>
      </c>
      <c r="BK336" s="190" t="s">
        <v>2159</v>
      </c>
      <c r="BM336" s="190" t="s">
        <v>2158</v>
      </c>
      <c r="BN336" s="190" t="s">
        <v>2160</v>
      </c>
      <c r="BO336" s="190" t="s">
        <v>2161</v>
      </c>
      <c r="BP336" s="190" t="s">
        <v>2162</v>
      </c>
    </row>
    <row r="337" spans="32:69" ht="15.75" customHeight="1" x14ac:dyDescent="0.25">
      <c r="AF337" s="2"/>
      <c r="AG337" s="2"/>
      <c r="AH337" s="2"/>
      <c r="AI337" s="2"/>
      <c r="AJ337" s="2"/>
      <c r="AK337" s="2"/>
      <c r="AM337" s="27">
        <v>1</v>
      </c>
      <c r="BA337" s="190" t="s">
        <v>139</v>
      </c>
      <c r="BB337" s="190" t="s">
        <v>703</v>
      </c>
      <c r="BC337" s="190" t="s">
        <v>2163</v>
      </c>
      <c r="BD337" s="190" t="s">
        <v>265</v>
      </c>
      <c r="BE337" s="190" t="s">
        <v>266</v>
      </c>
      <c r="BF337" s="190">
        <v>1</v>
      </c>
      <c r="BG337" s="190">
        <v>3</v>
      </c>
      <c r="BH337" s="190">
        <v>0</v>
      </c>
      <c r="BI337" s="190" t="s">
        <v>2163</v>
      </c>
      <c r="BK337" s="190" t="s">
        <v>2164</v>
      </c>
      <c r="BM337" s="190" t="s">
        <v>2163</v>
      </c>
      <c r="BN337" s="190" t="s">
        <v>2165</v>
      </c>
      <c r="BO337" s="190" t="s">
        <v>2166</v>
      </c>
    </row>
    <row r="338" spans="32:69" ht="15.75" customHeight="1" x14ac:dyDescent="0.25">
      <c r="AF338" s="2"/>
      <c r="AG338" s="2"/>
      <c r="AH338" s="2"/>
      <c r="AI338" s="2"/>
      <c r="AJ338" s="2"/>
      <c r="AK338" s="2"/>
      <c r="AM338" s="27">
        <v>1</v>
      </c>
      <c r="BA338" s="190" t="s">
        <v>139</v>
      </c>
      <c r="BB338" s="190" t="s">
        <v>704</v>
      </c>
      <c r="BC338" s="190" t="s">
        <v>2167</v>
      </c>
      <c r="BD338" s="190" t="s">
        <v>265</v>
      </c>
      <c r="BE338" s="190" t="s">
        <v>266</v>
      </c>
      <c r="BF338" s="190">
        <v>2</v>
      </c>
      <c r="BG338" s="190">
        <v>2</v>
      </c>
      <c r="BH338" s="190">
        <v>0</v>
      </c>
      <c r="BI338" s="190" t="s">
        <v>2167</v>
      </c>
      <c r="BK338" s="190" t="s">
        <v>2168</v>
      </c>
      <c r="BM338" s="190" t="s">
        <v>2167</v>
      </c>
      <c r="BN338" s="190" t="s">
        <v>2169</v>
      </c>
      <c r="BO338" s="190" t="s">
        <v>660</v>
      </c>
    </row>
    <row r="339" spans="32:69" ht="15.75" customHeight="1" x14ac:dyDescent="0.25">
      <c r="AF339" s="2"/>
      <c r="AG339" s="2"/>
      <c r="AH339" s="2"/>
      <c r="AI339" s="2"/>
      <c r="AJ339" s="2"/>
      <c r="AK339" s="2"/>
      <c r="AM339" s="27">
        <v>1</v>
      </c>
      <c r="BA339" s="190" t="s">
        <v>139</v>
      </c>
      <c r="BB339" s="190" t="s">
        <v>705</v>
      </c>
      <c r="BC339" s="190" t="s">
        <v>2170</v>
      </c>
      <c r="BD339" s="190" t="s">
        <v>265</v>
      </c>
      <c r="BE339" s="190" t="s">
        <v>266</v>
      </c>
      <c r="BF339" s="190">
        <v>2</v>
      </c>
      <c r="BG339" s="190">
        <v>2</v>
      </c>
      <c r="BH339" s="190">
        <v>0</v>
      </c>
      <c r="BI339" s="190" t="s">
        <v>2170</v>
      </c>
      <c r="BK339" s="190" t="s">
        <v>2171</v>
      </c>
      <c r="BM339" s="190" t="s">
        <v>2170</v>
      </c>
      <c r="BN339" s="190" t="s">
        <v>2172</v>
      </c>
      <c r="BO339" s="190" t="s">
        <v>2173</v>
      </c>
      <c r="BP339" s="190" t="s">
        <v>2148</v>
      </c>
    </row>
    <row r="340" spans="32:69" ht="15.75" customHeight="1" x14ac:dyDescent="0.25">
      <c r="AF340" s="2"/>
      <c r="AG340" s="2"/>
      <c r="AH340" s="2"/>
      <c r="AI340" s="2"/>
      <c r="AJ340" s="2"/>
      <c r="AK340" s="2"/>
      <c r="AM340" s="27">
        <v>1</v>
      </c>
      <c r="BA340" s="190" t="s">
        <v>139</v>
      </c>
      <c r="BB340" s="190" t="s">
        <v>706</v>
      </c>
      <c r="BC340" s="190" t="s">
        <v>1299</v>
      </c>
      <c r="BD340" s="190" t="s">
        <v>265</v>
      </c>
      <c r="BE340" s="190" t="s">
        <v>266</v>
      </c>
      <c r="BF340" s="190">
        <v>3</v>
      </c>
      <c r="BG340" s="190">
        <v>2</v>
      </c>
      <c r="BH340" s="190">
        <v>0</v>
      </c>
      <c r="BI340" s="190" t="s">
        <v>1299</v>
      </c>
      <c r="BK340" s="190" t="s">
        <v>1300</v>
      </c>
      <c r="BM340" s="190" t="s">
        <v>1299</v>
      </c>
      <c r="BN340" s="190" t="s">
        <v>1301</v>
      </c>
      <c r="BO340" s="190" t="s">
        <v>1302</v>
      </c>
      <c r="BP340" s="190" t="s">
        <v>1303</v>
      </c>
      <c r="BQ340" s="190" t="s">
        <v>1304</v>
      </c>
    </row>
    <row r="341" spans="32:69" ht="15.75" customHeight="1" x14ac:dyDescent="0.25">
      <c r="AF341" s="2"/>
      <c r="AG341" s="2"/>
      <c r="AH341" s="2"/>
      <c r="AI341" s="2"/>
      <c r="AJ341" s="2"/>
      <c r="AK341" s="2"/>
      <c r="AM341" s="27">
        <v>1</v>
      </c>
      <c r="BA341" s="190" t="s">
        <v>139</v>
      </c>
      <c r="BB341" s="190" t="s">
        <v>707</v>
      </c>
      <c r="BC341" s="190" t="s">
        <v>2078</v>
      </c>
      <c r="BD341" s="190" t="s">
        <v>301</v>
      </c>
      <c r="BE341" s="190" t="s">
        <v>266</v>
      </c>
      <c r="BF341" s="190">
        <v>1</v>
      </c>
      <c r="BG341" s="190">
        <v>0</v>
      </c>
      <c r="BH341" s="190">
        <v>3</v>
      </c>
      <c r="BJ341" s="190" t="s">
        <v>2078</v>
      </c>
      <c r="BL341" s="190" t="s">
        <v>2174</v>
      </c>
      <c r="BM341" s="190" t="s">
        <v>2175</v>
      </c>
    </row>
    <row r="342" spans="32:69" ht="15.75" customHeight="1" x14ac:dyDescent="0.25">
      <c r="AF342" s="2"/>
      <c r="AG342" s="2"/>
      <c r="AH342" s="2"/>
      <c r="AI342" s="2"/>
      <c r="AJ342" s="2"/>
      <c r="AK342" s="2"/>
      <c r="AM342" s="27">
        <v>1</v>
      </c>
      <c r="BA342" s="190" t="s">
        <v>139</v>
      </c>
      <c r="BB342" s="190" t="s">
        <v>708</v>
      </c>
      <c r="BC342" s="190" t="s">
        <v>2163</v>
      </c>
      <c r="BD342" s="190" t="s">
        <v>301</v>
      </c>
      <c r="BE342" s="190" t="s">
        <v>266</v>
      </c>
      <c r="BF342" s="190">
        <v>1</v>
      </c>
      <c r="BG342" s="190">
        <v>0</v>
      </c>
      <c r="BH342" s="190">
        <v>3</v>
      </c>
      <c r="BJ342" s="190" t="s">
        <v>2163</v>
      </c>
      <c r="BL342" s="190" t="s">
        <v>2176</v>
      </c>
      <c r="BM342" s="190" t="s">
        <v>2163</v>
      </c>
      <c r="BN342" s="190" t="s">
        <v>2165</v>
      </c>
      <c r="BO342" s="190" t="s">
        <v>2166</v>
      </c>
    </row>
    <row r="343" spans="32:69" ht="15.75" customHeight="1" x14ac:dyDescent="0.25">
      <c r="AF343" s="2"/>
      <c r="AG343" s="2"/>
      <c r="AH343" s="2"/>
      <c r="AI343" s="2"/>
      <c r="AJ343" s="2"/>
      <c r="AK343" s="2"/>
      <c r="AM343" s="27">
        <v>1</v>
      </c>
      <c r="BA343" s="190" t="s">
        <v>139</v>
      </c>
      <c r="BB343" s="190" t="s">
        <v>709</v>
      </c>
      <c r="BC343" s="190" t="s">
        <v>2167</v>
      </c>
      <c r="BD343" s="190" t="s">
        <v>301</v>
      </c>
      <c r="BE343" s="190" t="s">
        <v>266</v>
      </c>
      <c r="BF343" s="190">
        <v>2</v>
      </c>
      <c r="BG343" s="190">
        <v>0</v>
      </c>
      <c r="BH343" s="190">
        <v>2</v>
      </c>
      <c r="BJ343" s="190" t="s">
        <v>2167</v>
      </c>
      <c r="BL343" s="190" t="s">
        <v>2177</v>
      </c>
      <c r="BM343" s="190" t="s">
        <v>2167</v>
      </c>
      <c r="BN343" s="190" t="s">
        <v>2169</v>
      </c>
      <c r="BO343" s="190" t="s">
        <v>660</v>
      </c>
    </row>
    <row r="344" spans="32:69" ht="15.75" customHeight="1" x14ac:dyDescent="0.25">
      <c r="AF344" s="2"/>
      <c r="AG344" s="2"/>
      <c r="AH344" s="2"/>
      <c r="AI344" s="2"/>
      <c r="AJ344" s="2"/>
      <c r="AK344" s="2"/>
      <c r="AM344" s="27">
        <v>1</v>
      </c>
      <c r="BA344" s="190" t="s">
        <v>139</v>
      </c>
      <c r="BB344" s="190" t="s">
        <v>710</v>
      </c>
      <c r="BC344" s="190" t="s">
        <v>2170</v>
      </c>
      <c r="BD344" s="190" t="s">
        <v>301</v>
      </c>
      <c r="BE344" s="190" t="s">
        <v>266</v>
      </c>
      <c r="BF344" s="190">
        <v>2</v>
      </c>
      <c r="BG344" s="190">
        <v>0</v>
      </c>
      <c r="BH344" s="190">
        <v>2</v>
      </c>
      <c r="BJ344" s="190" t="s">
        <v>2170</v>
      </c>
      <c r="BL344" s="190" t="s">
        <v>2178</v>
      </c>
      <c r="BM344" s="190" t="s">
        <v>2170</v>
      </c>
      <c r="BN344" s="190" t="s">
        <v>2172</v>
      </c>
      <c r="BO344" s="190" t="s">
        <v>2173</v>
      </c>
      <c r="BP344" s="190" t="s">
        <v>2148</v>
      </c>
    </row>
    <row r="345" spans="32:69" ht="15.75" customHeight="1" x14ac:dyDescent="0.25">
      <c r="AF345" s="2"/>
      <c r="AG345" s="2"/>
      <c r="AH345" s="2"/>
      <c r="AI345" s="2"/>
      <c r="AJ345" s="2"/>
      <c r="AK345" s="2"/>
      <c r="AM345" s="27">
        <v>1</v>
      </c>
      <c r="BA345" s="190" t="s">
        <v>139</v>
      </c>
      <c r="BB345" s="190" t="s">
        <v>711</v>
      </c>
      <c r="BC345" s="190" t="s">
        <v>1301</v>
      </c>
      <c r="BD345" s="190" t="s">
        <v>301</v>
      </c>
      <c r="BE345" s="190" t="s">
        <v>266</v>
      </c>
      <c r="BF345" s="190">
        <v>3</v>
      </c>
      <c r="BG345" s="190">
        <v>0</v>
      </c>
      <c r="BH345" s="190">
        <v>2</v>
      </c>
      <c r="BJ345" s="190" t="s">
        <v>1301</v>
      </c>
      <c r="BL345" s="190" t="s">
        <v>2179</v>
      </c>
      <c r="BM345" s="190" t="s">
        <v>1301</v>
      </c>
      <c r="BN345" s="190" t="s">
        <v>1303</v>
      </c>
    </row>
    <row r="346" spans="32:69" ht="15.75" customHeight="1" x14ac:dyDescent="0.25">
      <c r="AF346" s="2"/>
      <c r="AG346" s="2"/>
      <c r="AH346" s="2"/>
      <c r="AI346" s="2"/>
      <c r="AJ346" s="2"/>
      <c r="AK346" s="2"/>
      <c r="AM346" s="27">
        <v>1</v>
      </c>
      <c r="BA346" s="190" t="s">
        <v>140</v>
      </c>
      <c r="BB346" s="190" t="s">
        <v>712</v>
      </c>
      <c r="BC346" s="190" t="s">
        <v>2158</v>
      </c>
      <c r="BD346" s="190" t="s">
        <v>265</v>
      </c>
      <c r="BE346" s="190" t="s">
        <v>266</v>
      </c>
      <c r="BF346" s="190">
        <v>1</v>
      </c>
      <c r="BG346" s="190">
        <v>3</v>
      </c>
      <c r="BH346" s="190">
        <v>0</v>
      </c>
      <c r="BI346" s="190" t="s">
        <v>2158</v>
      </c>
      <c r="BK346" s="190" t="s">
        <v>2159</v>
      </c>
      <c r="BM346" s="190" t="s">
        <v>2158</v>
      </c>
      <c r="BN346" s="190" t="s">
        <v>2160</v>
      </c>
      <c r="BO346" s="190" t="s">
        <v>2161</v>
      </c>
      <c r="BP346" s="190" t="s">
        <v>2162</v>
      </c>
    </row>
    <row r="347" spans="32:69" ht="15.75" customHeight="1" x14ac:dyDescent="0.25">
      <c r="AF347" s="2"/>
      <c r="AG347" s="2"/>
      <c r="AH347" s="2"/>
      <c r="AI347" s="2"/>
      <c r="AJ347" s="2"/>
      <c r="AK347" s="2"/>
      <c r="AM347" s="27">
        <v>1</v>
      </c>
      <c r="BA347" s="190" t="s">
        <v>140</v>
      </c>
      <c r="BB347" s="190" t="s">
        <v>713</v>
      </c>
      <c r="BC347" s="190" t="s">
        <v>2163</v>
      </c>
      <c r="BD347" s="190" t="s">
        <v>265</v>
      </c>
      <c r="BE347" s="190" t="s">
        <v>266</v>
      </c>
      <c r="BF347" s="190">
        <v>1</v>
      </c>
      <c r="BG347" s="190">
        <v>3</v>
      </c>
      <c r="BH347" s="190">
        <v>0</v>
      </c>
      <c r="BI347" s="190" t="s">
        <v>2163</v>
      </c>
      <c r="BK347" s="190" t="s">
        <v>2164</v>
      </c>
      <c r="BM347" s="190" t="s">
        <v>2163</v>
      </c>
      <c r="BN347" s="190" t="s">
        <v>2165</v>
      </c>
      <c r="BO347" s="190" t="s">
        <v>2166</v>
      </c>
    </row>
    <row r="348" spans="32:69" ht="15.75" customHeight="1" x14ac:dyDescent="0.25">
      <c r="AF348" s="2"/>
      <c r="AG348" s="2"/>
      <c r="AH348" s="2"/>
      <c r="AI348" s="2"/>
      <c r="AJ348" s="2"/>
      <c r="AK348" s="2"/>
      <c r="AM348" s="27">
        <v>1</v>
      </c>
      <c r="BA348" s="190" t="s">
        <v>140</v>
      </c>
      <c r="BB348" s="190" t="s">
        <v>714</v>
      </c>
      <c r="BC348" s="190" t="s">
        <v>2167</v>
      </c>
      <c r="BD348" s="190" t="s">
        <v>265</v>
      </c>
      <c r="BE348" s="190" t="s">
        <v>266</v>
      </c>
      <c r="BF348" s="190">
        <v>2</v>
      </c>
      <c r="BG348" s="190">
        <v>2</v>
      </c>
      <c r="BH348" s="190">
        <v>0</v>
      </c>
      <c r="BI348" s="190" t="s">
        <v>2167</v>
      </c>
      <c r="BK348" s="190" t="s">
        <v>2168</v>
      </c>
      <c r="BM348" s="190" t="s">
        <v>2167</v>
      </c>
      <c r="BN348" s="190" t="s">
        <v>2169</v>
      </c>
      <c r="BO348" s="190" t="s">
        <v>660</v>
      </c>
    </row>
    <row r="349" spans="32:69" ht="15.75" customHeight="1" x14ac:dyDescent="0.25">
      <c r="AF349" s="2"/>
      <c r="AG349" s="2"/>
      <c r="AH349" s="2"/>
      <c r="AI349" s="2"/>
      <c r="AJ349" s="2"/>
      <c r="AK349" s="2"/>
      <c r="AM349" s="27">
        <v>1</v>
      </c>
      <c r="BA349" s="190" t="s">
        <v>140</v>
      </c>
      <c r="BB349" s="190" t="s">
        <v>715</v>
      </c>
      <c r="BC349" s="190" t="s">
        <v>2170</v>
      </c>
      <c r="BD349" s="190" t="s">
        <v>265</v>
      </c>
      <c r="BE349" s="190" t="s">
        <v>266</v>
      </c>
      <c r="BF349" s="190">
        <v>2</v>
      </c>
      <c r="BG349" s="190">
        <v>2</v>
      </c>
      <c r="BH349" s="190">
        <v>0</v>
      </c>
      <c r="BI349" s="190" t="s">
        <v>2170</v>
      </c>
      <c r="BK349" s="190" t="s">
        <v>2171</v>
      </c>
      <c r="BM349" s="190" t="s">
        <v>2170</v>
      </c>
      <c r="BN349" s="190" t="s">
        <v>2172</v>
      </c>
      <c r="BO349" s="190" t="s">
        <v>2173</v>
      </c>
      <c r="BP349" s="190" t="s">
        <v>2148</v>
      </c>
    </row>
    <row r="350" spans="32:69" ht="15.75" customHeight="1" x14ac:dyDescent="0.25">
      <c r="AF350" s="2"/>
      <c r="AG350" s="2"/>
      <c r="AH350" s="2"/>
      <c r="AI350" s="2"/>
      <c r="AJ350" s="2"/>
      <c r="AK350" s="2"/>
      <c r="AM350" s="27">
        <v>1</v>
      </c>
      <c r="BA350" s="190" t="s">
        <v>140</v>
      </c>
      <c r="BB350" s="190" t="s">
        <v>716</v>
      </c>
      <c r="BC350" s="190" t="s">
        <v>1299</v>
      </c>
      <c r="BD350" s="190" t="s">
        <v>265</v>
      </c>
      <c r="BE350" s="190" t="s">
        <v>266</v>
      </c>
      <c r="BF350" s="190">
        <v>3</v>
      </c>
      <c r="BG350" s="190">
        <v>2</v>
      </c>
      <c r="BH350" s="190">
        <v>0</v>
      </c>
      <c r="BI350" s="190" t="s">
        <v>1299</v>
      </c>
      <c r="BK350" s="190" t="s">
        <v>1300</v>
      </c>
      <c r="BM350" s="190" t="s">
        <v>1299</v>
      </c>
      <c r="BN350" s="190" t="s">
        <v>1301</v>
      </c>
      <c r="BO350" s="190" t="s">
        <v>1302</v>
      </c>
      <c r="BP350" s="190" t="s">
        <v>1303</v>
      </c>
      <c r="BQ350" s="190" t="s">
        <v>1304</v>
      </c>
    </row>
    <row r="351" spans="32:69" ht="15.75" customHeight="1" x14ac:dyDescent="0.25">
      <c r="AF351" s="2"/>
      <c r="AG351" s="2"/>
      <c r="AH351" s="2"/>
      <c r="AI351" s="2"/>
      <c r="AJ351" s="2"/>
      <c r="AK351" s="2"/>
      <c r="AM351" s="27">
        <v>1</v>
      </c>
      <c r="BA351" s="190" t="s">
        <v>140</v>
      </c>
      <c r="BB351" s="190" t="s">
        <v>717</v>
      </c>
      <c r="BC351" s="190" t="s">
        <v>2078</v>
      </c>
      <c r="BD351" s="190" t="s">
        <v>301</v>
      </c>
      <c r="BE351" s="190" t="s">
        <v>266</v>
      </c>
      <c r="BF351" s="190">
        <v>1</v>
      </c>
      <c r="BG351" s="190">
        <v>0</v>
      </c>
      <c r="BH351" s="190">
        <v>3</v>
      </c>
      <c r="BJ351" s="190" t="s">
        <v>2078</v>
      </c>
      <c r="BL351" s="190" t="s">
        <v>2174</v>
      </c>
      <c r="BM351" s="190" t="s">
        <v>2175</v>
      </c>
    </row>
    <row r="352" spans="32:69" ht="15.75" customHeight="1" x14ac:dyDescent="0.25">
      <c r="AF352" s="2"/>
      <c r="AG352" s="2"/>
      <c r="AH352" s="2"/>
      <c r="AI352" s="2"/>
      <c r="AJ352" s="2"/>
      <c r="AK352" s="2"/>
      <c r="AM352" s="27">
        <v>1</v>
      </c>
      <c r="BA352" s="190" t="s">
        <v>140</v>
      </c>
      <c r="BB352" s="190" t="s">
        <v>718</v>
      </c>
      <c r="BC352" s="190" t="s">
        <v>2163</v>
      </c>
      <c r="BD352" s="190" t="s">
        <v>301</v>
      </c>
      <c r="BE352" s="190" t="s">
        <v>266</v>
      </c>
      <c r="BF352" s="190">
        <v>1</v>
      </c>
      <c r="BG352" s="190">
        <v>0</v>
      </c>
      <c r="BH352" s="190">
        <v>3</v>
      </c>
      <c r="BJ352" s="190" t="s">
        <v>2163</v>
      </c>
      <c r="BL352" s="190" t="s">
        <v>2176</v>
      </c>
      <c r="BM352" s="190" t="s">
        <v>2163</v>
      </c>
      <c r="BN352" s="190" t="s">
        <v>2165</v>
      </c>
      <c r="BO352" s="190" t="s">
        <v>2166</v>
      </c>
    </row>
    <row r="353" spans="32:69" ht="15.75" customHeight="1" x14ac:dyDescent="0.25">
      <c r="AF353" s="2"/>
      <c r="AG353" s="2"/>
      <c r="AH353" s="2"/>
      <c r="AI353" s="2"/>
      <c r="AJ353" s="2"/>
      <c r="AK353" s="2"/>
      <c r="AM353" s="27">
        <v>1</v>
      </c>
      <c r="BA353" s="190" t="s">
        <v>140</v>
      </c>
      <c r="BB353" s="190" t="s">
        <v>719</v>
      </c>
      <c r="BC353" s="190" t="s">
        <v>2167</v>
      </c>
      <c r="BD353" s="190" t="s">
        <v>301</v>
      </c>
      <c r="BE353" s="190" t="s">
        <v>266</v>
      </c>
      <c r="BF353" s="190">
        <v>2</v>
      </c>
      <c r="BG353" s="190">
        <v>0</v>
      </c>
      <c r="BH353" s="190">
        <v>2</v>
      </c>
      <c r="BJ353" s="190" t="s">
        <v>2167</v>
      </c>
      <c r="BL353" s="190" t="s">
        <v>2177</v>
      </c>
      <c r="BM353" s="190" t="s">
        <v>2167</v>
      </c>
      <c r="BN353" s="190" t="s">
        <v>2169</v>
      </c>
      <c r="BO353" s="190" t="s">
        <v>660</v>
      </c>
    </row>
    <row r="354" spans="32:69" ht="15.75" customHeight="1" x14ac:dyDescent="0.25">
      <c r="AF354" s="2"/>
      <c r="AG354" s="2"/>
      <c r="AH354" s="2"/>
      <c r="AI354" s="2"/>
      <c r="AJ354" s="2"/>
      <c r="AK354" s="2"/>
      <c r="AM354" s="27">
        <v>1</v>
      </c>
      <c r="BA354" s="190" t="s">
        <v>140</v>
      </c>
      <c r="BB354" s="190" t="s">
        <v>720</v>
      </c>
      <c r="BC354" s="190" t="s">
        <v>2170</v>
      </c>
      <c r="BD354" s="190" t="s">
        <v>301</v>
      </c>
      <c r="BE354" s="190" t="s">
        <v>266</v>
      </c>
      <c r="BF354" s="190">
        <v>2</v>
      </c>
      <c r="BG354" s="190">
        <v>0</v>
      </c>
      <c r="BH354" s="190">
        <v>2</v>
      </c>
      <c r="BJ354" s="190" t="s">
        <v>2170</v>
      </c>
      <c r="BL354" s="190" t="s">
        <v>2178</v>
      </c>
      <c r="BM354" s="190" t="s">
        <v>2170</v>
      </c>
      <c r="BN354" s="190" t="s">
        <v>2172</v>
      </c>
      <c r="BO354" s="190" t="s">
        <v>2173</v>
      </c>
      <c r="BP354" s="190" t="s">
        <v>2148</v>
      </c>
    </row>
    <row r="355" spans="32:69" ht="15.75" customHeight="1" x14ac:dyDescent="0.25">
      <c r="AF355" s="2"/>
      <c r="AG355" s="2"/>
      <c r="AH355" s="2"/>
      <c r="AI355" s="2"/>
      <c r="AJ355" s="2"/>
      <c r="AK355" s="2"/>
      <c r="AM355" s="27">
        <v>1</v>
      </c>
      <c r="BA355" s="190" t="s">
        <v>140</v>
      </c>
      <c r="BB355" s="190" t="s">
        <v>721</v>
      </c>
      <c r="BC355" s="190" t="s">
        <v>1301</v>
      </c>
      <c r="BD355" s="190" t="s">
        <v>301</v>
      </c>
      <c r="BE355" s="190" t="s">
        <v>266</v>
      </c>
      <c r="BF355" s="190">
        <v>3</v>
      </c>
      <c r="BG355" s="190">
        <v>0</v>
      </c>
      <c r="BH355" s="190">
        <v>2</v>
      </c>
      <c r="BJ355" s="190" t="s">
        <v>1301</v>
      </c>
      <c r="BL355" s="190" t="s">
        <v>2179</v>
      </c>
      <c r="BM355" s="190" t="s">
        <v>1301</v>
      </c>
      <c r="BN355" s="190" t="s">
        <v>1303</v>
      </c>
    </row>
    <row r="356" spans="32:69" ht="15.75" customHeight="1" x14ac:dyDescent="0.25">
      <c r="AF356" s="2"/>
      <c r="AG356" s="2"/>
      <c r="AH356" s="2"/>
      <c r="AI356" s="2"/>
      <c r="AJ356" s="2"/>
      <c r="AK356" s="2"/>
      <c r="AM356" s="27">
        <v>1</v>
      </c>
      <c r="BA356" s="190" t="s">
        <v>141</v>
      </c>
      <c r="BB356" s="190" t="s">
        <v>722</v>
      </c>
      <c r="BC356" s="190" t="s">
        <v>1993</v>
      </c>
      <c r="BD356" s="190" t="s">
        <v>265</v>
      </c>
      <c r="BE356" s="190" t="s">
        <v>266</v>
      </c>
      <c r="BF356" s="190">
        <v>1</v>
      </c>
      <c r="BG356" s="190">
        <v>3</v>
      </c>
      <c r="BH356" s="190">
        <v>0</v>
      </c>
      <c r="BI356" s="190" t="s">
        <v>1993</v>
      </c>
      <c r="BK356" s="190" t="s">
        <v>1994</v>
      </c>
      <c r="BM356" s="190" t="s">
        <v>1993</v>
      </c>
      <c r="BN356" s="190" t="s">
        <v>640</v>
      </c>
      <c r="BO356" s="190" t="s">
        <v>642</v>
      </c>
    </row>
    <row r="357" spans="32:69" ht="15.75" customHeight="1" x14ac:dyDescent="0.25">
      <c r="AF357" s="2"/>
      <c r="AG357" s="2"/>
      <c r="AH357" s="2"/>
      <c r="AI357" s="2"/>
      <c r="AJ357" s="2"/>
      <c r="AK357" s="2"/>
      <c r="AM357" s="27">
        <v>1</v>
      </c>
      <c r="BA357" s="190" t="s">
        <v>141</v>
      </c>
      <c r="BB357" s="190" t="s">
        <v>729</v>
      </c>
      <c r="BC357" s="190" t="s">
        <v>1995</v>
      </c>
      <c r="BD357" s="190" t="s">
        <v>265</v>
      </c>
      <c r="BE357" s="190" t="s">
        <v>266</v>
      </c>
      <c r="BF357" s="190">
        <v>1</v>
      </c>
      <c r="BG357" s="190">
        <v>3</v>
      </c>
      <c r="BH357" s="190">
        <v>0</v>
      </c>
      <c r="BI357" s="190" t="s">
        <v>1995</v>
      </c>
      <c r="BK357" s="190" t="s">
        <v>1996</v>
      </c>
      <c r="BM357" s="190" t="s">
        <v>1995</v>
      </c>
      <c r="BN357" s="190" t="s">
        <v>1997</v>
      </c>
    </row>
    <row r="358" spans="32:69" ht="15.75" customHeight="1" x14ac:dyDescent="0.25">
      <c r="AF358" s="2"/>
      <c r="AG358" s="2"/>
      <c r="AH358" s="2"/>
      <c r="AI358" s="2"/>
      <c r="AJ358" s="2"/>
      <c r="AK358" s="2"/>
      <c r="AM358" s="27">
        <v>1</v>
      </c>
      <c r="BA358" s="190" t="s">
        <v>141</v>
      </c>
      <c r="BB358" s="190" t="s">
        <v>736</v>
      </c>
      <c r="BC358" s="190" t="s">
        <v>2180</v>
      </c>
      <c r="BD358" s="190" t="s">
        <v>265</v>
      </c>
      <c r="BE358" s="190" t="s">
        <v>266</v>
      </c>
      <c r="BF358" s="190">
        <v>2</v>
      </c>
      <c r="BG358" s="190">
        <v>2</v>
      </c>
      <c r="BH358" s="190">
        <v>0</v>
      </c>
      <c r="BI358" s="190" t="s">
        <v>2180</v>
      </c>
      <c r="BK358" s="190" t="s">
        <v>2181</v>
      </c>
      <c r="BM358" s="190" t="s">
        <v>2180</v>
      </c>
      <c r="BN358" s="190" t="s">
        <v>2182</v>
      </c>
      <c r="BO358" s="190" t="s">
        <v>2183</v>
      </c>
    </row>
    <row r="359" spans="32:69" ht="15.75" customHeight="1" x14ac:dyDescent="0.25">
      <c r="AF359" s="2"/>
      <c r="AG359" s="2"/>
      <c r="AH359" s="2"/>
      <c r="AI359" s="2"/>
      <c r="AJ359" s="2"/>
      <c r="AK359" s="2"/>
      <c r="AM359" s="27">
        <v>1</v>
      </c>
      <c r="BA359" s="190" t="s">
        <v>141</v>
      </c>
      <c r="BB359" s="190" t="s">
        <v>741</v>
      </c>
      <c r="BC359" s="190" t="s">
        <v>2184</v>
      </c>
      <c r="BD359" s="190" t="s">
        <v>265</v>
      </c>
      <c r="BE359" s="190" t="s">
        <v>266</v>
      </c>
      <c r="BF359" s="190">
        <v>2</v>
      </c>
      <c r="BG359" s="190">
        <v>2</v>
      </c>
      <c r="BH359" s="190">
        <v>0</v>
      </c>
      <c r="BI359" s="190" t="s">
        <v>2184</v>
      </c>
      <c r="BK359" s="190" t="s">
        <v>2185</v>
      </c>
      <c r="BM359" s="190" t="s">
        <v>2184</v>
      </c>
      <c r="BN359" s="190" t="s">
        <v>2186</v>
      </c>
      <c r="BO359" s="190" t="s">
        <v>2187</v>
      </c>
      <c r="BP359" s="190" t="s">
        <v>2188</v>
      </c>
      <c r="BQ359" s="190" t="s">
        <v>2189</v>
      </c>
    </row>
    <row r="360" spans="32:69" ht="15.75" customHeight="1" x14ac:dyDescent="0.25">
      <c r="AF360" s="2"/>
      <c r="AG360" s="2"/>
      <c r="AH360" s="2"/>
      <c r="AI360" s="2"/>
      <c r="AJ360" s="2"/>
      <c r="AK360" s="2"/>
      <c r="AM360" s="27">
        <v>1</v>
      </c>
      <c r="BA360" s="190" t="s">
        <v>141</v>
      </c>
      <c r="BB360" s="190" t="s">
        <v>745</v>
      </c>
      <c r="BC360" s="190" t="s">
        <v>2190</v>
      </c>
      <c r="BD360" s="190" t="s">
        <v>265</v>
      </c>
      <c r="BE360" s="190" t="s">
        <v>266</v>
      </c>
      <c r="BF360" s="190">
        <v>3</v>
      </c>
      <c r="BG360" s="190">
        <v>2</v>
      </c>
      <c r="BH360" s="190">
        <v>0</v>
      </c>
      <c r="BI360" s="190" t="s">
        <v>2190</v>
      </c>
      <c r="BK360" s="190" t="s">
        <v>2191</v>
      </c>
      <c r="BM360" s="190" t="s">
        <v>2190</v>
      </c>
      <c r="BN360" s="190" t="s">
        <v>2192</v>
      </c>
      <c r="BO360" s="190" t="s">
        <v>2193</v>
      </c>
      <c r="BP360" s="190" t="s">
        <v>388</v>
      </c>
      <c r="BQ360" s="190" t="s">
        <v>389</v>
      </c>
    </row>
    <row r="361" spans="32:69" ht="15.75" customHeight="1" x14ac:dyDescent="0.25">
      <c r="AF361" s="2"/>
      <c r="AG361" s="2"/>
      <c r="AH361" s="2"/>
      <c r="AI361" s="2"/>
      <c r="AJ361" s="2"/>
      <c r="AK361" s="2"/>
      <c r="AM361" s="27">
        <v>1</v>
      </c>
      <c r="BA361" s="190" t="s">
        <v>141</v>
      </c>
      <c r="BB361" s="190" t="s">
        <v>751</v>
      </c>
      <c r="BC361" s="190" t="s">
        <v>1999</v>
      </c>
      <c r="BD361" s="190" t="s">
        <v>301</v>
      </c>
      <c r="BE361" s="190" t="s">
        <v>266</v>
      </c>
      <c r="BF361" s="190">
        <v>1</v>
      </c>
      <c r="BG361" s="190">
        <v>0</v>
      </c>
      <c r="BH361" s="190">
        <v>3</v>
      </c>
      <c r="BJ361" s="190" t="s">
        <v>1999</v>
      </c>
      <c r="BL361" s="190" t="s">
        <v>2057</v>
      </c>
      <c r="BM361" s="190" t="s">
        <v>1999</v>
      </c>
      <c r="BN361" s="190" t="s">
        <v>2000</v>
      </c>
    </row>
    <row r="362" spans="32:69" ht="15.75" customHeight="1" x14ac:dyDescent="0.25">
      <c r="AF362" s="2"/>
      <c r="AG362" s="2"/>
      <c r="AH362" s="2"/>
      <c r="AI362" s="2"/>
      <c r="AJ362" s="2"/>
      <c r="AK362" s="2"/>
      <c r="AM362" s="27">
        <v>1</v>
      </c>
      <c r="BA362" s="190" t="s">
        <v>141</v>
      </c>
      <c r="BB362" s="190" t="s">
        <v>752</v>
      </c>
      <c r="BC362" s="190" t="s">
        <v>1995</v>
      </c>
      <c r="BD362" s="190" t="s">
        <v>301</v>
      </c>
      <c r="BE362" s="190" t="s">
        <v>266</v>
      </c>
      <c r="BF362" s="190">
        <v>1</v>
      </c>
      <c r="BG362" s="190">
        <v>0</v>
      </c>
      <c r="BH362" s="190">
        <v>3</v>
      </c>
      <c r="BJ362" s="190" t="s">
        <v>1995</v>
      </c>
      <c r="BL362" s="190" t="s">
        <v>2194</v>
      </c>
      <c r="BM362" s="190" t="s">
        <v>1995</v>
      </c>
      <c r="BN362" s="190" t="s">
        <v>1997</v>
      </c>
    </row>
    <row r="363" spans="32:69" ht="15.75" customHeight="1" x14ac:dyDescent="0.25">
      <c r="AF363" s="2"/>
      <c r="AG363" s="2"/>
      <c r="AH363" s="2"/>
      <c r="AI363" s="2"/>
      <c r="AJ363" s="2"/>
      <c r="AK363" s="2"/>
      <c r="AM363" s="27">
        <v>1</v>
      </c>
      <c r="BA363" s="190" t="s">
        <v>141</v>
      </c>
      <c r="BB363" s="190" t="s">
        <v>757</v>
      </c>
      <c r="BC363" s="190" t="s">
        <v>2180</v>
      </c>
      <c r="BD363" s="190" t="s">
        <v>301</v>
      </c>
      <c r="BE363" s="190" t="s">
        <v>266</v>
      </c>
      <c r="BF363" s="190">
        <v>2</v>
      </c>
      <c r="BG363" s="190">
        <v>0</v>
      </c>
      <c r="BH363" s="190">
        <v>2</v>
      </c>
      <c r="BJ363" s="190" t="s">
        <v>2180</v>
      </c>
      <c r="BL363" s="190" t="s">
        <v>2195</v>
      </c>
      <c r="BM363" s="190" t="s">
        <v>2180</v>
      </c>
      <c r="BN363" s="190" t="s">
        <v>2182</v>
      </c>
      <c r="BO363" s="190" t="s">
        <v>2183</v>
      </c>
    </row>
    <row r="364" spans="32:69" ht="15.75" customHeight="1" x14ac:dyDescent="0.25">
      <c r="AF364" s="2"/>
      <c r="AG364" s="2"/>
      <c r="AH364" s="2"/>
      <c r="AI364" s="2"/>
      <c r="AJ364" s="2"/>
      <c r="AK364" s="2"/>
      <c r="AM364" s="27">
        <v>1</v>
      </c>
      <c r="BA364" s="190" t="s">
        <v>141</v>
      </c>
      <c r="BB364" s="190" t="s">
        <v>762</v>
      </c>
      <c r="BC364" s="190" t="s">
        <v>2187</v>
      </c>
      <c r="BD364" s="190" t="s">
        <v>301</v>
      </c>
      <c r="BE364" s="190" t="s">
        <v>266</v>
      </c>
      <c r="BF364" s="190">
        <v>2</v>
      </c>
      <c r="BG364" s="190">
        <v>0</v>
      </c>
      <c r="BH364" s="190">
        <v>2</v>
      </c>
      <c r="BJ364" s="190" t="s">
        <v>2187</v>
      </c>
      <c r="BL364" s="190" t="s">
        <v>2196</v>
      </c>
      <c r="BM364" s="190" t="s">
        <v>2187</v>
      </c>
      <c r="BN364" s="190" t="s">
        <v>2188</v>
      </c>
      <c r="BO364" s="190" t="s">
        <v>2197</v>
      </c>
    </row>
    <row r="365" spans="32:69" ht="15.75" customHeight="1" x14ac:dyDescent="0.25">
      <c r="AF365" s="2"/>
      <c r="AG365" s="2"/>
      <c r="AH365" s="2"/>
      <c r="AI365" s="2"/>
      <c r="AJ365" s="2"/>
      <c r="AK365" s="2"/>
      <c r="AM365" s="27">
        <v>1</v>
      </c>
      <c r="BA365" s="190" t="s">
        <v>141</v>
      </c>
      <c r="BB365" s="190" t="s">
        <v>767</v>
      </c>
      <c r="BC365" s="190" t="s">
        <v>2192</v>
      </c>
      <c r="BD365" s="190" t="s">
        <v>301</v>
      </c>
      <c r="BE365" s="190" t="s">
        <v>266</v>
      </c>
      <c r="BF365" s="190">
        <v>3</v>
      </c>
      <c r="BG365" s="190">
        <v>0</v>
      </c>
      <c r="BH365" s="190">
        <v>2</v>
      </c>
      <c r="BJ365" s="190" t="s">
        <v>2192</v>
      </c>
      <c r="BL365" s="190" t="s">
        <v>2198</v>
      </c>
      <c r="BM365" s="190" t="s">
        <v>2192</v>
      </c>
      <c r="BN365" s="190" t="s">
        <v>2193</v>
      </c>
    </row>
    <row r="366" spans="32:69" ht="15.75" customHeight="1" x14ac:dyDescent="0.25">
      <c r="AF366" s="2"/>
      <c r="AG366" s="2"/>
      <c r="AH366" s="2"/>
      <c r="AI366" s="2"/>
      <c r="AJ366" s="2"/>
      <c r="AK366" s="2"/>
      <c r="AM366" s="27">
        <v>1</v>
      </c>
      <c r="BA366" s="190" t="s">
        <v>143</v>
      </c>
      <c r="BB366" s="190" t="s">
        <v>774</v>
      </c>
      <c r="BC366" s="190" t="s">
        <v>1993</v>
      </c>
      <c r="BD366" s="190" t="s">
        <v>265</v>
      </c>
      <c r="BE366" s="190" t="s">
        <v>266</v>
      </c>
      <c r="BF366" s="190">
        <v>1</v>
      </c>
      <c r="BG366" s="190">
        <v>3</v>
      </c>
      <c r="BH366" s="190">
        <v>0</v>
      </c>
      <c r="BI366" s="190" t="s">
        <v>1993</v>
      </c>
      <c r="BK366" s="190" t="s">
        <v>1994</v>
      </c>
      <c r="BM366" s="190" t="s">
        <v>1993</v>
      </c>
      <c r="BN366" s="190" t="s">
        <v>640</v>
      </c>
      <c r="BO366" s="190" t="s">
        <v>642</v>
      </c>
    </row>
    <row r="367" spans="32:69" ht="15.75" customHeight="1" x14ac:dyDescent="0.25">
      <c r="AF367" s="2"/>
      <c r="AG367" s="2"/>
      <c r="AH367" s="2"/>
      <c r="AI367" s="2"/>
      <c r="AJ367" s="2"/>
      <c r="AK367" s="2"/>
      <c r="AM367" s="27">
        <v>1</v>
      </c>
      <c r="BA367" s="190" t="s">
        <v>143</v>
      </c>
      <c r="BB367" s="190" t="s">
        <v>775</v>
      </c>
      <c r="BC367" s="190" t="s">
        <v>1995</v>
      </c>
      <c r="BD367" s="190" t="s">
        <v>265</v>
      </c>
      <c r="BE367" s="190" t="s">
        <v>266</v>
      </c>
      <c r="BF367" s="190">
        <v>1</v>
      </c>
      <c r="BG367" s="190">
        <v>3</v>
      </c>
      <c r="BH367" s="190">
        <v>0</v>
      </c>
      <c r="BI367" s="190" t="s">
        <v>1995</v>
      </c>
      <c r="BK367" s="190" t="s">
        <v>1996</v>
      </c>
      <c r="BM367" s="190" t="s">
        <v>1995</v>
      </c>
      <c r="BN367" s="190" t="s">
        <v>1997</v>
      </c>
    </row>
    <row r="368" spans="32:69" ht="15.75" customHeight="1" x14ac:dyDescent="0.25">
      <c r="AF368" s="2"/>
      <c r="AG368" s="2"/>
      <c r="AH368" s="2"/>
      <c r="AI368" s="2"/>
      <c r="AJ368" s="2"/>
      <c r="AK368" s="2"/>
      <c r="AM368" s="27">
        <v>1</v>
      </c>
      <c r="BA368" s="190" t="s">
        <v>143</v>
      </c>
      <c r="BB368" s="190" t="s">
        <v>776</v>
      </c>
      <c r="BC368" s="190" t="s">
        <v>2180</v>
      </c>
      <c r="BD368" s="190" t="s">
        <v>265</v>
      </c>
      <c r="BE368" s="190" t="s">
        <v>266</v>
      </c>
      <c r="BF368" s="190">
        <v>2</v>
      </c>
      <c r="BG368" s="190">
        <v>2</v>
      </c>
      <c r="BH368" s="190">
        <v>0</v>
      </c>
      <c r="BI368" s="190" t="s">
        <v>2180</v>
      </c>
      <c r="BK368" s="190" t="s">
        <v>2181</v>
      </c>
      <c r="BM368" s="190" t="s">
        <v>2180</v>
      </c>
      <c r="BN368" s="190" t="s">
        <v>2182</v>
      </c>
      <c r="BO368" s="190" t="s">
        <v>2183</v>
      </c>
    </row>
    <row r="369" spans="32:69" ht="15.75" customHeight="1" x14ac:dyDescent="0.25">
      <c r="AF369" s="2"/>
      <c r="AG369" s="2"/>
      <c r="AH369" s="2"/>
      <c r="AI369" s="2"/>
      <c r="AJ369" s="2"/>
      <c r="AK369" s="2"/>
      <c r="AM369" s="27">
        <v>1</v>
      </c>
      <c r="BA369" s="190" t="s">
        <v>143</v>
      </c>
      <c r="BB369" s="190" t="s">
        <v>777</v>
      </c>
      <c r="BC369" s="190" t="s">
        <v>2184</v>
      </c>
      <c r="BD369" s="190" t="s">
        <v>265</v>
      </c>
      <c r="BE369" s="190" t="s">
        <v>266</v>
      </c>
      <c r="BF369" s="190">
        <v>2</v>
      </c>
      <c r="BG369" s="190">
        <v>2</v>
      </c>
      <c r="BH369" s="190">
        <v>0</v>
      </c>
      <c r="BI369" s="190" t="s">
        <v>2184</v>
      </c>
      <c r="BK369" s="190" t="s">
        <v>2185</v>
      </c>
      <c r="BM369" s="190" t="s">
        <v>2184</v>
      </c>
      <c r="BN369" s="190" t="s">
        <v>2186</v>
      </c>
      <c r="BO369" s="190" t="s">
        <v>2187</v>
      </c>
      <c r="BP369" s="190" t="s">
        <v>2188</v>
      </c>
      <c r="BQ369" s="190" t="s">
        <v>2189</v>
      </c>
    </row>
    <row r="370" spans="32:69" ht="15.75" customHeight="1" x14ac:dyDescent="0.25">
      <c r="AF370" s="2"/>
      <c r="AG370" s="2"/>
      <c r="AH370" s="2"/>
      <c r="AI370" s="2"/>
      <c r="AJ370" s="2"/>
      <c r="AK370" s="2"/>
      <c r="AM370" s="27">
        <v>1</v>
      </c>
      <c r="BA370" s="190" t="s">
        <v>143</v>
      </c>
      <c r="BB370" s="190" t="s">
        <v>778</v>
      </c>
      <c r="BC370" s="190" t="s">
        <v>2190</v>
      </c>
      <c r="BD370" s="190" t="s">
        <v>265</v>
      </c>
      <c r="BE370" s="190" t="s">
        <v>266</v>
      </c>
      <c r="BF370" s="190">
        <v>3</v>
      </c>
      <c r="BG370" s="190">
        <v>2</v>
      </c>
      <c r="BH370" s="190">
        <v>0</v>
      </c>
      <c r="BI370" s="190" t="s">
        <v>2190</v>
      </c>
      <c r="BK370" s="190" t="s">
        <v>2191</v>
      </c>
      <c r="BM370" s="190" t="s">
        <v>2190</v>
      </c>
      <c r="BN370" s="190" t="s">
        <v>2192</v>
      </c>
      <c r="BO370" s="190" t="s">
        <v>2193</v>
      </c>
      <c r="BP370" s="190" t="s">
        <v>388</v>
      </c>
      <c r="BQ370" s="190" t="s">
        <v>389</v>
      </c>
    </row>
    <row r="371" spans="32:69" ht="15.75" customHeight="1" x14ac:dyDescent="0.25">
      <c r="AF371" s="2"/>
      <c r="AG371" s="2"/>
      <c r="AH371" s="2"/>
      <c r="AI371" s="2"/>
      <c r="AJ371" s="2"/>
      <c r="AK371" s="2"/>
      <c r="AM371" s="27">
        <v>1</v>
      </c>
      <c r="BA371" s="190" t="s">
        <v>143</v>
      </c>
      <c r="BB371" s="190" t="s">
        <v>779</v>
      </c>
      <c r="BC371" s="190" t="s">
        <v>1999</v>
      </c>
      <c r="BD371" s="190" t="s">
        <v>301</v>
      </c>
      <c r="BE371" s="190" t="s">
        <v>266</v>
      </c>
      <c r="BF371" s="190">
        <v>1</v>
      </c>
      <c r="BG371" s="190">
        <v>0</v>
      </c>
      <c r="BH371" s="190">
        <v>3</v>
      </c>
      <c r="BJ371" s="190" t="s">
        <v>1999</v>
      </c>
      <c r="BL371" s="190" t="s">
        <v>2057</v>
      </c>
      <c r="BM371" s="190" t="s">
        <v>1999</v>
      </c>
      <c r="BN371" s="190" t="s">
        <v>2000</v>
      </c>
    </row>
    <row r="372" spans="32:69" ht="15.75" customHeight="1" x14ac:dyDescent="0.25">
      <c r="AF372" s="2"/>
      <c r="AG372" s="2"/>
      <c r="AH372" s="2"/>
      <c r="AI372" s="2"/>
      <c r="AJ372" s="2"/>
      <c r="AK372" s="2"/>
      <c r="AM372" s="27">
        <v>1</v>
      </c>
      <c r="BA372" s="190" t="s">
        <v>143</v>
      </c>
      <c r="BB372" s="190" t="s">
        <v>780</v>
      </c>
      <c r="BC372" s="190" t="s">
        <v>1995</v>
      </c>
      <c r="BD372" s="190" t="s">
        <v>301</v>
      </c>
      <c r="BE372" s="190" t="s">
        <v>266</v>
      </c>
      <c r="BF372" s="190">
        <v>1</v>
      </c>
      <c r="BG372" s="190">
        <v>0</v>
      </c>
      <c r="BH372" s="190">
        <v>3</v>
      </c>
      <c r="BJ372" s="190" t="s">
        <v>1995</v>
      </c>
      <c r="BL372" s="190" t="s">
        <v>2194</v>
      </c>
      <c r="BM372" s="190" t="s">
        <v>1995</v>
      </c>
      <c r="BN372" s="190" t="s">
        <v>1997</v>
      </c>
    </row>
    <row r="373" spans="32:69" ht="15.75" customHeight="1" x14ac:dyDescent="0.25">
      <c r="AF373" s="2"/>
      <c r="AG373" s="2"/>
      <c r="AH373" s="2"/>
      <c r="AI373" s="2"/>
      <c r="AJ373" s="2"/>
      <c r="AK373" s="2"/>
      <c r="AM373" s="27">
        <v>1</v>
      </c>
      <c r="BA373" s="190" t="s">
        <v>143</v>
      </c>
      <c r="BB373" s="190" t="s">
        <v>781</v>
      </c>
      <c r="BC373" s="190" t="s">
        <v>2180</v>
      </c>
      <c r="BD373" s="190" t="s">
        <v>301</v>
      </c>
      <c r="BE373" s="190" t="s">
        <v>266</v>
      </c>
      <c r="BF373" s="190">
        <v>2</v>
      </c>
      <c r="BG373" s="190">
        <v>0</v>
      </c>
      <c r="BH373" s="190">
        <v>2</v>
      </c>
      <c r="BJ373" s="190" t="s">
        <v>2180</v>
      </c>
      <c r="BL373" s="190" t="s">
        <v>2195</v>
      </c>
      <c r="BM373" s="190" t="s">
        <v>2180</v>
      </c>
      <c r="BN373" s="190" t="s">
        <v>2182</v>
      </c>
      <c r="BO373" s="190" t="s">
        <v>2183</v>
      </c>
    </row>
    <row r="374" spans="32:69" ht="15.75" customHeight="1" x14ac:dyDescent="0.25">
      <c r="AF374" s="2"/>
      <c r="AG374" s="2"/>
      <c r="AH374" s="2"/>
      <c r="AI374" s="2"/>
      <c r="AJ374" s="2"/>
      <c r="AK374" s="2"/>
      <c r="AM374" s="27">
        <v>1</v>
      </c>
      <c r="BA374" s="190" t="s">
        <v>143</v>
      </c>
      <c r="BB374" s="190" t="s">
        <v>782</v>
      </c>
      <c r="BC374" s="190" t="s">
        <v>2187</v>
      </c>
      <c r="BD374" s="190" t="s">
        <v>301</v>
      </c>
      <c r="BE374" s="190" t="s">
        <v>266</v>
      </c>
      <c r="BF374" s="190">
        <v>2</v>
      </c>
      <c r="BG374" s="190">
        <v>0</v>
      </c>
      <c r="BH374" s="190">
        <v>2</v>
      </c>
      <c r="BJ374" s="190" t="s">
        <v>2187</v>
      </c>
      <c r="BL374" s="190" t="s">
        <v>2196</v>
      </c>
      <c r="BM374" s="190" t="s">
        <v>2187</v>
      </c>
      <c r="BN374" s="190" t="s">
        <v>2188</v>
      </c>
      <c r="BO374" s="190" t="s">
        <v>2197</v>
      </c>
    </row>
    <row r="375" spans="32:69" ht="15.75" customHeight="1" x14ac:dyDescent="0.25">
      <c r="AF375" s="2"/>
      <c r="AG375" s="2"/>
      <c r="AH375" s="2"/>
      <c r="AI375" s="2"/>
      <c r="AJ375" s="2"/>
      <c r="AK375" s="2"/>
      <c r="AM375" s="27">
        <v>1</v>
      </c>
      <c r="BA375" s="190" t="s">
        <v>143</v>
      </c>
      <c r="BB375" s="190" t="s">
        <v>783</v>
      </c>
      <c r="BC375" s="190" t="s">
        <v>2192</v>
      </c>
      <c r="BD375" s="190" t="s">
        <v>301</v>
      </c>
      <c r="BE375" s="190" t="s">
        <v>266</v>
      </c>
      <c r="BF375" s="190">
        <v>3</v>
      </c>
      <c r="BG375" s="190">
        <v>0</v>
      </c>
      <c r="BH375" s="190">
        <v>2</v>
      </c>
      <c r="BJ375" s="190" t="s">
        <v>2192</v>
      </c>
      <c r="BL375" s="190" t="s">
        <v>2198</v>
      </c>
      <c r="BM375" s="190" t="s">
        <v>2192</v>
      </c>
      <c r="BN375" s="190" t="s">
        <v>2193</v>
      </c>
    </row>
    <row r="376" spans="32:69" ht="15.75" customHeight="1" x14ac:dyDescent="0.25">
      <c r="AF376" s="2"/>
      <c r="AG376" s="2"/>
      <c r="AH376" s="2"/>
      <c r="AI376" s="2"/>
      <c r="AJ376" s="2"/>
      <c r="AK376" s="2"/>
      <c r="AM376" s="27">
        <v>1</v>
      </c>
      <c r="BA376" s="190" t="s">
        <v>144</v>
      </c>
      <c r="BB376" s="190" t="s">
        <v>784</v>
      </c>
      <c r="BC376" s="190" t="s">
        <v>1993</v>
      </c>
      <c r="BD376" s="190" t="s">
        <v>265</v>
      </c>
      <c r="BE376" s="190" t="s">
        <v>266</v>
      </c>
      <c r="BF376" s="190">
        <v>1</v>
      </c>
      <c r="BG376" s="190">
        <v>3</v>
      </c>
      <c r="BH376" s="190">
        <v>0</v>
      </c>
      <c r="BI376" s="190" t="s">
        <v>1993</v>
      </c>
      <c r="BK376" s="190" t="s">
        <v>1994</v>
      </c>
      <c r="BM376" s="190" t="s">
        <v>1993</v>
      </c>
      <c r="BN376" s="190" t="s">
        <v>640</v>
      </c>
      <c r="BO376" s="190" t="s">
        <v>642</v>
      </c>
    </row>
    <row r="377" spans="32:69" ht="15.75" customHeight="1" x14ac:dyDescent="0.25">
      <c r="AF377" s="2"/>
      <c r="AG377" s="2"/>
      <c r="AH377" s="2"/>
      <c r="AI377" s="2"/>
      <c r="AJ377" s="2"/>
      <c r="AK377" s="2"/>
      <c r="AM377" s="27">
        <v>1</v>
      </c>
      <c r="BA377" s="190" t="s">
        <v>144</v>
      </c>
      <c r="BB377" s="190" t="s">
        <v>785</v>
      </c>
      <c r="BC377" s="190" t="s">
        <v>1995</v>
      </c>
      <c r="BD377" s="190" t="s">
        <v>265</v>
      </c>
      <c r="BE377" s="190" t="s">
        <v>266</v>
      </c>
      <c r="BF377" s="190">
        <v>1</v>
      </c>
      <c r="BG377" s="190">
        <v>3</v>
      </c>
      <c r="BH377" s="190">
        <v>0</v>
      </c>
      <c r="BI377" s="190" t="s">
        <v>1995</v>
      </c>
      <c r="BK377" s="190" t="s">
        <v>1996</v>
      </c>
      <c r="BM377" s="190" t="s">
        <v>1995</v>
      </c>
      <c r="BN377" s="190" t="s">
        <v>1997</v>
      </c>
    </row>
    <row r="378" spans="32:69" ht="15.75" customHeight="1" x14ac:dyDescent="0.25">
      <c r="AF378" s="2"/>
      <c r="AG378" s="2"/>
      <c r="AH378" s="2"/>
      <c r="AI378" s="2"/>
      <c r="AJ378" s="2"/>
      <c r="AK378" s="2"/>
      <c r="AM378" s="27">
        <v>1</v>
      </c>
      <c r="BA378" s="190" t="s">
        <v>144</v>
      </c>
      <c r="BB378" s="190" t="s">
        <v>786</v>
      </c>
      <c r="BC378" s="190" t="s">
        <v>2180</v>
      </c>
      <c r="BD378" s="190" t="s">
        <v>265</v>
      </c>
      <c r="BE378" s="190" t="s">
        <v>266</v>
      </c>
      <c r="BF378" s="190">
        <v>2</v>
      </c>
      <c r="BG378" s="190">
        <v>2</v>
      </c>
      <c r="BH378" s="190">
        <v>0</v>
      </c>
      <c r="BI378" s="190" t="s">
        <v>2180</v>
      </c>
      <c r="BK378" s="190" t="s">
        <v>2181</v>
      </c>
      <c r="BM378" s="190" t="s">
        <v>2180</v>
      </c>
      <c r="BN378" s="190" t="s">
        <v>2182</v>
      </c>
      <c r="BO378" s="190" t="s">
        <v>2183</v>
      </c>
    </row>
    <row r="379" spans="32:69" ht="15.75" customHeight="1" x14ac:dyDescent="0.25">
      <c r="AF379" s="2"/>
      <c r="AG379" s="2"/>
      <c r="AH379" s="2"/>
      <c r="AI379" s="2"/>
      <c r="AJ379" s="2"/>
      <c r="AK379" s="2"/>
      <c r="AM379" s="27">
        <v>1</v>
      </c>
      <c r="BA379" s="190" t="s">
        <v>144</v>
      </c>
      <c r="BB379" s="190" t="s">
        <v>787</v>
      </c>
      <c r="BC379" s="190" t="s">
        <v>2184</v>
      </c>
      <c r="BD379" s="190" t="s">
        <v>265</v>
      </c>
      <c r="BE379" s="190" t="s">
        <v>266</v>
      </c>
      <c r="BF379" s="190">
        <v>2</v>
      </c>
      <c r="BG379" s="190">
        <v>2</v>
      </c>
      <c r="BH379" s="190">
        <v>0</v>
      </c>
      <c r="BI379" s="190" t="s">
        <v>2184</v>
      </c>
      <c r="BK379" s="190" t="s">
        <v>2185</v>
      </c>
      <c r="BM379" s="190" t="s">
        <v>2184</v>
      </c>
      <c r="BN379" s="190" t="s">
        <v>2186</v>
      </c>
      <c r="BO379" s="190" t="s">
        <v>2187</v>
      </c>
      <c r="BP379" s="190" t="s">
        <v>2188</v>
      </c>
      <c r="BQ379" s="190" t="s">
        <v>2189</v>
      </c>
    </row>
    <row r="380" spans="32:69" ht="15.75" customHeight="1" x14ac:dyDescent="0.25">
      <c r="AF380" s="2"/>
      <c r="AG380" s="2"/>
      <c r="AH380" s="2"/>
      <c r="AI380" s="2"/>
      <c r="AJ380" s="2"/>
      <c r="AK380" s="2"/>
      <c r="AM380" s="27">
        <v>1</v>
      </c>
      <c r="BA380" s="190" t="s">
        <v>144</v>
      </c>
      <c r="BB380" s="190" t="s">
        <v>788</v>
      </c>
      <c r="BC380" s="190" t="s">
        <v>2190</v>
      </c>
      <c r="BD380" s="190" t="s">
        <v>265</v>
      </c>
      <c r="BE380" s="190" t="s">
        <v>266</v>
      </c>
      <c r="BF380" s="190">
        <v>3</v>
      </c>
      <c r="BG380" s="190">
        <v>2</v>
      </c>
      <c r="BH380" s="190">
        <v>0</v>
      </c>
      <c r="BI380" s="190" t="s">
        <v>2190</v>
      </c>
      <c r="BK380" s="190" t="s">
        <v>2191</v>
      </c>
      <c r="BM380" s="190" t="s">
        <v>2190</v>
      </c>
      <c r="BN380" s="190" t="s">
        <v>2192</v>
      </c>
      <c r="BO380" s="190" t="s">
        <v>2193</v>
      </c>
      <c r="BP380" s="190" t="s">
        <v>388</v>
      </c>
      <c r="BQ380" s="190" t="s">
        <v>389</v>
      </c>
    </row>
    <row r="381" spans="32:69" ht="15.75" customHeight="1" x14ac:dyDescent="0.25">
      <c r="AF381" s="2"/>
      <c r="AG381" s="2"/>
      <c r="AH381" s="2"/>
      <c r="AI381" s="2"/>
      <c r="AJ381" s="2"/>
      <c r="AK381" s="2"/>
      <c r="AM381" s="27">
        <v>1</v>
      </c>
      <c r="BA381" s="190" t="s">
        <v>144</v>
      </c>
      <c r="BB381" s="190" t="s">
        <v>789</v>
      </c>
      <c r="BC381" s="190" t="s">
        <v>1999</v>
      </c>
      <c r="BD381" s="190" t="s">
        <v>301</v>
      </c>
      <c r="BE381" s="190" t="s">
        <v>266</v>
      </c>
      <c r="BF381" s="190">
        <v>1</v>
      </c>
      <c r="BG381" s="190">
        <v>0</v>
      </c>
      <c r="BH381" s="190">
        <v>3</v>
      </c>
      <c r="BJ381" s="190" t="s">
        <v>1999</v>
      </c>
      <c r="BL381" s="190" t="s">
        <v>2057</v>
      </c>
      <c r="BM381" s="190" t="s">
        <v>1999</v>
      </c>
      <c r="BN381" s="190" t="s">
        <v>2000</v>
      </c>
    </row>
    <row r="382" spans="32:69" ht="15.75" customHeight="1" x14ac:dyDescent="0.25">
      <c r="AF382" s="2"/>
      <c r="AG382" s="2"/>
      <c r="AH382" s="2"/>
      <c r="AI382" s="2"/>
      <c r="AJ382" s="2"/>
      <c r="AK382" s="2"/>
      <c r="AM382" s="27">
        <v>1</v>
      </c>
      <c r="BA382" s="190" t="s">
        <v>144</v>
      </c>
      <c r="BB382" s="190" t="s">
        <v>790</v>
      </c>
      <c r="BC382" s="190" t="s">
        <v>1995</v>
      </c>
      <c r="BD382" s="190" t="s">
        <v>301</v>
      </c>
      <c r="BE382" s="190" t="s">
        <v>266</v>
      </c>
      <c r="BF382" s="190">
        <v>1</v>
      </c>
      <c r="BG382" s="190">
        <v>0</v>
      </c>
      <c r="BH382" s="190">
        <v>3</v>
      </c>
      <c r="BJ382" s="190" t="s">
        <v>1995</v>
      </c>
      <c r="BL382" s="190" t="s">
        <v>2194</v>
      </c>
      <c r="BM382" s="190" t="s">
        <v>1995</v>
      </c>
      <c r="BN382" s="190" t="s">
        <v>1997</v>
      </c>
    </row>
    <row r="383" spans="32:69" ht="15.75" customHeight="1" x14ac:dyDescent="0.25">
      <c r="AF383" s="2"/>
      <c r="AG383" s="2"/>
      <c r="AH383" s="2"/>
      <c r="AI383" s="2"/>
      <c r="AJ383" s="2"/>
      <c r="AK383" s="2"/>
      <c r="AM383" s="27">
        <v>1</v>
      </c>
      <c r="BA383" s="190" t="s">
        <v>144</v>
      </c>
      <c r="BB383" s="190" t="s">
        <v>791</v>
      </c>
      <c r="BC383" s="190" t="s">
        <v>2180</v>
      </c>
      <c r="BD383" s="190" t="s">
        <v>301</v>
      </c>
      <c r="BE383" s="190" t="s">
        <v>266</v>
      </c>
      <c r="BF383" s="190">
        <v>2</v>
      </c>
      <c r="BG383" s="190">
        <v>0</v>
      </c>
      <c r="BH383" s="190">
        <v>2</v>
      </c>
      <c r="BJ383" s="190" t="s">
        <v>2180</v>
      </c>
      <c r="BL383" s="190" t="s">
        <v>2195</v>
      </c>
      <c r="BM383" s="190" t="s">
        <v>2180</v>
      </c>
      <c r="BN383" s="190" t="s">
        <v>2182</v>
      </c>
      <c r="BO383" s="190" t="s">
        <v>2183</v>
      </c>
    </row>
    <row r="384" spans="32:69" ht="15.75" customHeight="1" x14ac:dyDescent="0.25">
      <c r="AF384" s="2"/>
      <c r="AG384" s="2"/>
      <c r="AH384" s="2"/>
      <c r="AI384" s="2"/>
      <c r="AJ384" s="2"/>
      <c r="AK384" s="2"/>
      <c r="AM384" s="27">
        <v>1</v>
      </c>
      <c r="BA384" s="190" t="s">
        <v>144</v>
      </c>
      <c r="BB384" s="190" t="s">
        <v>792</v>
      </c>
      <c r="BC384" s="190" t="s">
        <v>2187</v>
      </c>
      <c r="BD384" s="190" t="s">
        <v>301</v>
      </c>
      <c r="BE384" s="190" t="s">
        <v>266</v>
      </c>
      <c r="BF384" s="190">
        <v>2</v>
      </c>
      <c r="BG384" s="190">
        <v>0</v>
      </c>
      <c r="BH384" s="190">
        <v>2</v>
      </c>
      <c r="BJ384" s="190" t="s">
        <v>2187</v>
      </c>
      <c r="BL384" s="190" t="s">
        <v>2196</v>
      </c>
      <c r="BM384" s="190" t="s">
        <v>2187</v>
      </c>
      <c r="BN384" s="190" t="s">
        <v>2188</v>
      </c>
      <c r="BO384" s="190" t="s">
        <v>2197</v>
      </c>
    </row>
    <row r="385" spans="32:69" ht="15.75" customHeight="1" x14ac:dyDescent="0.25">
      <c r="AF385" s="2"/>
      <c r="AG385" s="2"/>
      <c r="AH385" s="2"/>
      <c r="AI385" s="2"/>
      <c r="AJ385" s="2"/>
      <c r="AK385" s="2"/>
      <c r="AM385" s="27">
        <v>1</v>
      </c>
      <c r="BA385" s="190" t="s">
        <v>144</v>
      </c>
      <c r="BB385" s="190" t="s">
        <v>793</v>
      </c>
      <c r="BC385" s="190" t="s">
        <v>2192</v>
      </c>
      <c r="BD385" s="190" t="s">
        <v>301</v>
      </c>
      <c r="BE385" s="190" t="s">
        <v>266</v>
      </c>
      <c r="BF385" s="190">
        <v>3</v>
      </c>
      <c r="BG385" s="190">
        <v>0</v>
      </c>
      <c r="BH385" s="190">
        <v>2</v>
      </c>
      <c r="BJ385" s="190" t="s">
        <v>2192</v>
      </c>
      <c r="BL385" s="190" t="s">
        <v>2198</v>
      </c>
      <c r="BM385" s="190" t="s">
        <v>2192</v>
      </c>
      <c r="BN385" s="190" t="s">
        <v>2193</v>
      </c>
    </row>
    <row r="386" spans="32:69" ht="15.75" customHeight="1" x14ac:dyDescent="0.25">
      <c r="AF386" s="2"/>
      <c r="AG386" s="2"/>
      <c r="AH386" s="2"/>
      <c r="AI386" s="2"/>
      <c r="AJ386" s="2"/>
      <c r="AK386" s="2"/>
      <c r="AM386" s="27">
        <v>1</v>
      </c>
      <c r="BA386" s="190" t="s">
        <v>145</v>
      </c>
      <c r="BB386" s="190" t="s">
        <v>794</v>
      </c>
      <c r="BC386" s="190" t="s">
        <v>1993</v>
      </c>
      <c r="BD386" s="190" t="s">
        <v>265</v>
      </c>
      <c r="BE386" s="190" t="s">
        <v>266</v>
      </c>
      <c r="BF386" s="190">
        <v>1</v>
      </c>
      <c r="BG386" s="190">
        <v>3</v>
      </c>
      <c r="BH386" s="190">
        <v>0</v>
      </c>
      <c r="BI386" s="190" t="s">
        <v>1993</v>
      </c>
      <c r="BK386" s="190" t="s">
        <v>1994</v>
      </c>
      <c r="BM386" s="190" t="s">
        <v>1993</v>
      </c>
      <c r="BN386" s="190" t="s">
        <v>640</v>
      </c>
      <c r="BO386" s="190" t="s">
        <v>642</v>
      </c>
    </row>
    <row r="387" spans="32:69" ht="15.75" customHeight="1" x14ac:dyDescent="0.25">
      <c r="AF387" s="2"/>
      <c r="AG387" s="2"/>
      <c r="AH387" s="2"/>
      <c r="AI387" s="2"/>
      <c r="AJ387" s="2"/>
      <c r="AK387" s="2"/>
      <c r="AM387" s="27">
        <v>1</v>
      </c>
      <c r="BA387" s="190" t="s">
        <v>145</v>
      </c>
      <c r="BB387" s="190" t="s">
        <v>795</v>
      </c>
      <c r="BC387" s="190" t="s">
        <v>1995</v>
      </c>
      <c r="BD387" s="190" t="s">
        <v>265</v>
      </c>
      <c r="BE387" s="190" t="s">
        <v>266</v>
      </c>
      <c r="BF387" s="190">
        <v>1</v>
      </c>
      <c r="BG387" s="190">
        <v>3</v>
      </c>
      <c r="BH387" s="190">
        <v>0</v>
      </c>
      <c r="BI387" s="190" t="s">
        <v>1995</v>
      </c>
      <c r="BK387" s="190" t="s">
        <v>1996</v>
      </c>
      <c r="BM387" s="190" t="s">
        <v>1995</v>
      </c>
      <c r="BN387" s="190" t="s">
        <v>1997</v>
      </c>
    </row>
    <row r="388" spans="32:69" ht="15.75" customHeight="1" x14ac:dyDescent="0.25">
      <c r="AF388" s="2"/>
      <c r="AG388" s="2"/>
      <c r="AH388" s="2"/>
      <c r="AI388" s="2"/>
      <c r="AJ388" s="2"/>
      <c r="AK388" s="2"/>
      <c r="AM388" s="27">
        <v>1</v>
      </c>
      <c r="BA388" s="190" t="s">
        <v>145</v>
      </c>
      <c r="BB388" s="190" t="s">
        <v>796</v>
      </c>
      <c r="BC388" s="190" t="s">
        <v>2180</v>
      </c>
      <c r="BD388" s="190" t="s">
        <v>265</v>
      </c>
      <c r="BE388" s="190" t="s">
        <v>266</v>
      </c>
      <c r="BF388" s="190">
        <v>2</v>
      </c>
      <c r="BG388" s="190">
        <v>2</v>
      </c>
      <c r="BH388" s="190">
        <v>0</v>
      </c>
      <c r="BI388" s="190" t="s">
        <v>2180</v>
      </c>
      <c r="BK388" s="190" t="s">
        <v>2181</v>
      </c>
      <c r="BM388" s="190" t="s">
        <v>2180</v>
      </c>
      <c r="BN388" s="190" t="s">
        <v>2182</v>
      </c>
      <c r="BO388" s="190" t="s">
        <v>2183</v>
      </c>
    </row>
    <row r="389" spans="32:69" ht="15.75" customHeight="1" x14ac:dyDescent="0.25">
      <c r="AF389" s="2"/>
      <c r="AG389" s="2"/>
      <c r="AH389" s="2"/>
      <c r="AI389" s="2"/>
      <c r="AJ389" s="2"/>
      <c r="AK389" s="2"/>
      <c r="AM389" s="27">
        <v>1</v>
      </c>
      <c r="BA389" s="190" t="s">
        <v>145</v>
      </c>
      <c r="BB389" s="190" t="s">
        <v>797</v>
      </c>
      <c r="BC389" s="190" t="s">
        <v>2184</v>
      </c>
      <c r="BD389" s="190" t="s">
        <v>265</v>
      </c>
      <c r="BE389" s="190" t="s">
        <v>266</v>
      </c>
      <c r="BF389" s="190">
        <v>2</v>
      </c>
      <c r="BG389" s="190">
        <v>2</v>
      </c>
      <c r="BH389" s="190">
        <v>0</v>
      </c>
      <c r="BI389" s="190" t="s">
        <v>2184</v>
      </c>
      <c r="BK389" s="190" t="s">
        <v>2185</v>
      </c>
      <c r="BM389" s="190" t="s">
        <v>2184</v>
      </c>
      <c r="BN389" s="190" t="s">
        <v>2186</v>
      </c>
      <c r="BO389" s="190" t="s">
        <v>2187</v>
      </c>
      <c r="BP389" s="190" t="s">
        <v>2188</v>
      </c>
      <c r="BQ389" s="190" t="s">
        <v>2189</v>
      </c>
    </row>
    <row r="390" spans="32:69" ht="15.75" customHeight="1" x14ac:dyDescent="0.25">
      <c r="AF390" s="2"/>
      <c r="AG390" s="2"/>
      <c r="AH390" s="2"/>
      <c r="AI390" s="2"/>
      <c r="AJ390" s="2"/>
      <c r="AK390" s="2"/>
      <c r="AM390" s="27">
        <v>1</v>
      </c>
      <c r="BA390" s="190" t="s">
        <v>145</v>
      </c>
      <c r="BB390" s="190" t="s">
        <v>798</v>
      </c>
      <c r="BC390" s="190" t="s">
        <v>2190</v>
      </c>
      <c r="BD390" s="190" t="s">
        <v>265</v>
      </c>
      <c r="BE390" s="190" t="s">
        <v>266</v>
      </c>
      <c r="BF390" s="190">
        <v>3</v>
      </c>
      <c r="BG390" s="190">
        <v>2</v>
      </c>
      <c r="BH390" s="190">
        <v>0</v>
      </c>
      <c r="BI390" s="190" t="s">
        <v>2190</v>
      </c>
      <c r="BK390" s="190" t="s">
        <v>2191</v>
      </c>
      <c r="BM390" s="190" t="s">
        <v>2190</v>
      </c>
      <c r="BN390" s="190" t="s">
        <v>2192</v>
      </c>
      <c r="BO390" s="190" t="s">
        <v>2193</v>
      </c>
      <c r="BP390" s="190" t="s">
        <v>388</v>
      </c>
      <c r="BQ390" s="190" t="s">
        <v>389</v>
      </c>
    </row>
    <row r="391" spans="32:69" ht="15.75" customHeight="1" x14ac:dyDescent="0.25">
      <c r="AF391" s="2"/>
      <c r="AG391" s="2"/>
      <c r="AH391" s="2"/>
      <c r="AI391" s="2"/>
      <c r="AJ391" s="2"/>
      <c r="AK391" s="2"/>
      <c r="AM391" s="27">
        <v>1</v>
      </c>
      <c r="BA391" s="190" t="s">
        <v>145</v>
      </c>
      <c r="BB391" s="190" t="s">
        <v>799</v>
      </c>
      <c r="BC391" s="190" t="s">
        <v>1999</v>
      </c>
      <c r="BD391" s="190" t="s">
        <v>301</v>
      </c>
      <c r="BE391" s="190" t="s">
        <v>266</v>
      </c>
      <c r="BF391" s="190">
        <v>1</v>
      </c>
      <c r="BG391" s="190">
        <v>0</v>
      </c>
      <c r="BH391" s="190">
        <v>3</v>
      </c>
      <c r="BJ391" s="190" t="s">
        <v>1999</v>
      </c>
      <c r="BL391" s="190" t="s">
        <v>2057</v>
      </c>
      <c r="BM391" s="190" t="s">
        <v>1999</v>
      </c>
      <c r="BN391" s="190" t="s">
        <v>2000</v>
      </c>
    </row>
    <row r="392" spans="32:69" ht="15.75" customHeight="1" x14ac:dyDescent="0.25">
      <c r="AF392" s="2"/>
      <c r="AG392" s="2"/>
      <c r="AH392" s="2"/>
      <c r="AI392" s="2"/>
      <c r="AJ392" s="2"/>
      <c r="AK392" s="2"/>
      <c r="AM392" s="27">
        <v>1</v>
      </c>
      <c r="BA392" s="190" t="s">
        <v>145</v>
      </c>
      <c r="BB392" s="190" t="s">
        <v>800</v>
      </c>
      <c r="BC392" s="190" t="s">
        <v>1995</v>
      </c>
      <c r="BD392" s="190" t="s">
        <v>301</v>
      </c>
      <c r="BE392" s="190" t="s">
        <v>266</v>
      </c>
      <c r="BF392" s="190">
        <v>1</v>
      </c>
      <c r="BG392" s="190">
        <v>0</v>
      </c>
      <c r="BH392" s="190">
        <v>3</v>
      </c>
      <c r="BJ392" s="190" t="s">
        <v>1995</v>
      </c>
      <c r="BL392" s="190" t="s">
        <v>2194</v>
      </c>
      <c r="BM392" s="190" t="s">
        <v>1995</v>
      </c>
      <c r="BN392" s="190" t="s">
        <v>1997</v>
      </c>
    </row>
    <row r="393" spans="32:69" ht="15.75" customHeight="1" x14ac:dyDescent="0.25">
      <c r="AF393" s="2"/>
      <c r="AG393" s="2"/>
      <c r="AH393" s="2"/>
      <c r="AI393" s="2"/>
      <c r="AJ393" s="2"/>
      <c r="AK393" s="2"/>
      <c r="AM393" s="27">
        <v>1</v>
      </c>
      <c r="BA393" s="190" t="s">
        <v>145</v>
      </c>
      <c r="BB393" s="190" t="s">
        <v>801</v>
      </c>
      <c r="BC393" s="190" t="s">
        <v>2180</v>
      </c>
      <c r="BD393" s="190" t="s">
        <v>301</v>
      </c>
      <c r="BE393" s="190" t="s">
        <v>266</v>
      </c>
      <c r="BF393" s="190">
        <v>2</v>
      </c>
      <c r="BG393" s="190">
        <v>0</v>
      </c>
      <c r="BH393" s="190">
        <v>2</v>
      </c>
      <c r="BJ393" s="190" t="s">
        <v>2180</v>
      </c>
      <c r="BL393" s="190" t="s">
        <v>2195</v>
      </c>
      <c r="BM393" s="190" t="s">
        <v>2180</v>
      </c>
      <c r="BN393" s="190" t="s">
        <v>2182</v>
      </c>
      <c r="BO393" s="190" t="s">
        <v>2183</v>
      </c>
    </row>
    <row r="394" spans="32:69" ht="15.75" customHeight="1" x14ac:dyDescent="0.25">
      <c r="AF394" s="2"/>
      <c r="AG394" s="2"/>
      <c r="AH394" s="2"/>
      <c r="AI394" s="2"/>
      <c r="AJ394" s="2"/>
      <c r="AK394" s="2"/>
      <c r="AM394" s="27">
        <v>1</v>
      </c>
      <c r="BA394" s="190" t="s">
        <v>145</v>
      </c>
      <c r="BB394" s="190" t="s">
        <v>802</v>
      </c>
      <c r="BC394" s="190" t="s">
        <v>2187</v>
      </c>
      <c r="BD394" s="190" t="s">
        <v>301</v>
      </c>
      <c r="BE394" s="190" t="s">
        <v>266</v>
      </c>
      <c r="BF394" s="190">
        <v>2</v>
      </c>
      <c r="BG394" s="190">
        <v>0</v>
      </c>
      <c r="BH394" s="190">
        <v>2</v>
      </c>
      <c r="BJ394" s="190" t="s">
        <v>2187</v>
      </c>
      <c r="BL394" s="190" t="s">
        <v>2196</v>
      </c>
      <c r="BM394" s="190" t="s">
        <v>2187</v>
      </c>
      <c r="BN394" s="190" t="s">
        <v>2188</v>
      </c>
      <c r="BO394" s="190" t="s">
        <v>2197</v>
      </c>
    </row>
    <row r="395" spans="32:69" ht="15.75" customHeight="1" x14ac:dyDescent="0.25">
      <c r="AF395" s="2"/>
      <c r="AG395" s="2"/>
      <c r="AH395" s="2"/>
      <c r="AI395" s="2"/>
      <c r="AJ395" s="2"/>
      <c r="AK395" s="2"/>
      <c r="AM395" s="27">
        <v>1</v>
      </c>
      <c r="BA395" s="190" t="s">
        <v>145</v>
      </c>
      <c r="BB395" s="190" t="s">
        <v>803</v>
      </c>
      <c r="BC395" s="190" t="s">
        <v>2192</v>
      </c>
      <c r="BD395" s="190" t="s">
        <v>301</v>
      </c>
      <c r="BE395" s="190" t="s">
        <v>266</v>
      </c>
      <c r="BF395" s="190">
        <v>3</v>
      </c>
      <c r="BG395" s="190">
        <v>0</v>
      </c>
      <c r="BH395" s="190">
        <v>2</v>
      </c>
      <c r="BJ395" s="190" t="s">
        <v>2192</v>
      </c>
      <c r="BL395" s="190" t="s">
        <v>2198</v>
      </c>
      <c r="BM395" s="190" t="s">
        <v>2192</v>
      </c>
      <c r="BN395" s="190" t="s">
        <v>2193</v>
      </c>
    </row>
    <row r="396" spans="32:69" ht="15.75" customHeight="1" x14ac:dyDescent="0.25">
      <c r="AF396" s="2"/>
      <c r="AG396" s="2"/>
      <c r="AH396" s="2"/>
      <c r="AI396" s="2"/>
      <c r="AJ396" s="2"/>
      <c r="AK396" s="2"/>
      <c r="AM396" s="27">
        <v>1</v>
      </c>
      <c r="BA396" s="190" t="s">
        <v>146</v>
      </c>
      <c r="BB396" s="190" t="s">
        <v>804</v>
      </c>
      <c r="BC396" s="190" t="s">
        <v>1993</v>
      </c>
      <c r="BD396" s="190" t="s">
        <v>265</v>
      </c>
      <c r="BE396" s="190" t="s">
        <v>266</v>
      </c>
      <c r="BF396" s="190">
        <v>1</v>
      </c>
      <c r="BG396" s="190">
        <v>3</v>
      </c>
      <c r="BH396" s="190">
        <v>0</v>
      </c>
      <c r="BI396" s="190" t="s">
        <v>1993</v>
      </c>
      <c r="BK396" s="190" t="s">
        <v>1994</v>
      </c>
      <c r="BM396" s="190" t="s">
        <v>1993</v>
      </c>
      <c r="BN396" s="190" t="s">
        <v>640</v>
      </c>
      <c r="BO396" s="190" t="s">
        <v>642</v>
      </c>
    </row>
    <row r="397" spans="32:69" ht="15.75" customHeight="1" x14ac:dyDescent="0.25">
      <c r="AF397" s="2"/>
      <c r="AG397" s="2"/>
      <c r="AH397" s="2"/>
      <c r="AI397" s="2"/>
      <c r="AJ397" s="2"/>
      <c r="AK397" s="2"/>
      <c r="AM397" s="27">
        <v>1</v>
      </c>
      <c r="BA397" s="190" t="s">
        <v>146</v>
      </c>
      <c r="BB397" s="190" t="s">
        <v>805</v>
      </c>
      <c r="BC397" s="190" t="s">
        <v>1995</v>
      </c>
      <c r="BD397" s="190" t="s">
        <v>265</v>
      </c>
      <c r="BE397" s="190" t="s">
        <v>266</v>
      </c>
      <c r="BF397" s="190">
        <v>1</v>
      </c>
      <c r="BG397" s="190">
        <v>3</v>
      </c>
      <c r="BH397" s="190">
        <v>0</v>
      </c>
      <c r="BI397" s="190" t="s">
        <v>1995</v>
      </c>
      <c r="BK397" s="190" t="s">
        <v>1996</v>
      </c>
      <c r="BM397" s="190" t="s">
        <v>1995</v>
      </c>
      <c r="BN397" s="190" t="s">
        <v>1997</v>
      </c>
    </row>
    <row r="398" spans="32:69" ht="15.75" customHeight="1" x14ac:dyDescent="0.25">
      <c r="AF398" s="2"/>
      <c r="AG398" s="2"/>
      <c r="AH398" s="2"/>
      <c r="AI398" s="2"/>
      <c r="AJ398" s="2"/>
      <c r="AK398" s="2"/>
      <c r="AM398" s="27">
        <v>1</v>
      </c>
      <c r="BA398" s="190" t="s">
        <v>146</v>
      </c>
      <c r="BB398" s="190" t="s">
        <v>806</v>
      </c>
      <c r="BC398" s="190" t="s">
        <v>2180</v>
      </c>
      <c r="BD398" s="190" t="s">
        <v>265</v>
      </c>
      <c r="BE398" s="190" t="s">
        <v>266</v>
      </c>
      <c r="BF398" s="190">
        <v>2</v>
      </c>
      <c r="BG398" s="190">
        <v>2</v>
      </c>
      <c r="BH398" s="190">
        <v>0</v>
      </c>
      <c r="BI398" s="190" t="s">
        <v>2180</v>
      </c>
      <c r="BK398" s="190" t="s">
        <v>2181</v>
      </c>
      <c r="BM398" s="190" t="s">
        <v>2180</v>
      </c>
      <c r="BN398" s="190" t="s">
        <v>2182</v>
      </c>
      <c r="BO398" s="190" t="s">
        <v>2183</v>
      </c>
    </row>
    <row r="399" spans="32:69" ht="15.75" customHeight="1" x14ac:dyDescent="0.25">
      <c r="AF399" s="2"/>
      <c r="AG399" s="2"/>
      <c r="AH399" s="2"/>
      <c r="AI399" s="2"/>
      <c r="AJ399" s="2"/>
      <c r="AK399" s="2"/>
      <c r="AM399" s="27">
        <v>1</v>
      </c>
      <c r="BA399" s="190" t="s">
        <v>146</v>
      </c>
      <c r="BB399" s="190" t="s">
        <v>807</v>
      </c>
      <c r="BC399" s="190" t="s">
        <v>2184</v>
      </c>
      <c r="BD399" s="190" t="s">
        <v>265</v>
      </c>
      <c r="BE399" s="190" t="s">
        <v>266</v>
      </c>
      <c r="BF399" s="190">
        <v>2</v>
      </c>
      <c r="BG399" s="190">
        <v>2</v>
      </c>
      <c r="BH399" s="190">
        <v>0</v>
      </c>
      <c r="BI399" s="190" t="s">
        <v>2184</v>
      </c>
      <c r="BK399" s="190" t="s">
        <v>2185</v>
      </c>
      <c r="BM399" s="190" t="s">
        <v>2184</v>
      </c>
      <c r="BN399" s="190" t="s">
        <v>2186</v>
      </c>
      <c r="BO399" s="190" t="s">
        <v>2187</v>
      </c>
      <c r="BP399" s="190" t="s">
        <v>2188</v>
      </c>
      <c r="BQ399" s="190" t="s">
        <v>2189</v>
      </c>
    </row>
    <row r="400" spans="32:69" ht="15.75" customHeight="1" x14ac:dyDescent="0.25">
      <c r="AF400" s="2"/>
      <c r="AG400" s="2"/>
      <c r="AH400" s="2"/>
      <c r="AI400" s="2"/>
      <c r="AJ400" s="2"/>
      <c r="AK400" s="2"/>
      <c r="AM400" s="27">
        <v>1</v>
      </c>
      <c r="BA400" s="190" t="s">
        <v>146</v>
      </c>
      <c r="BB400" s="190" t="s">
        <v>808</v>
      </c>
      <c r="BC400" s="190" t="s">
        <v>2190</v>
      </c>
      <c r="BD400" s="190" t="s">
        <v>265</v>
      </c>
      <c r="BE400" s="190" t="s">
        <v>266</v>
      </c>
      <c r="BF400" s="190">
        <v>3</v>
      </c>
      <c r="BG400" s="190">
        <v>2</v>
      </c>
      <c r="BH400" s="190">
        <v>0</v>
      </c>
      <c r="BI400" s="190" t="s">
        <v>2190</v>
      </c>
      <c r="BK400" s="190" t="s">
        <v>2191</v>
      </c>
      <c r="BM400" s="190" t="s">
        <v>2190</v>
      </c>
      <c r="BN400" s="190" t="s">
        <v>2192</v>
      </c>
      <c r="BO400" s="190" t="s">
        <v>2193</v>
      </c>
      <c r="BP400" s="190" t="s">
        <v>388</v>
      </c>
      <c r="BQ400" s="190" t="s">
        <v>389</v>
      </c>
    </row>
    <row r="401" spans="32:67" ht="15.75" customHeight="1" x14ac:dyDescent="0.25">
      <c r="AF401" s="2"/>
      <c r="AG401" s="2"/>
      <c r="AH401" s="2"/>
      <c r="AI401" s="2"/>
      <c r="AJ401" s="2"/>
      <c r="AK401" s="2"/>
      <c r="AM401" s="27">
        <v>1</v>
      </c>
      <c r="BA401" s="190" t="s">
        <v>146</v>
      </c>
      <c r="BB401" s="190" t="s">
        <v>809</v>
      </c>
      <c r="BC401" s="190" t="s">
        <v>1999</v>
      </c>
      <c r="BD401" s="190" t="s">
        <v>301</v>
      </c>
      <c r="BE401" s="190" t="s">
        <v>266</v>
      </c>
      <c r="BF401" s="190">
        <v>1</v>
      </c>
      <c r="BG401" s="190">
        <v>0</v>
      </c>
      <c r="BH401" s="190">
        <v>3</v>
      </c>
      <c r="BJ401" s="190" t="s">
        <v>1999</v>
      </c>
      <c r="BL401" s="190" t="s">
        <v>2057</v>
      </c>
      <c r="BM401" s="190" t="s">
        <v>1999</v>
      </c>
      <c r="BN401" s="190" t="s">
        <v>2000</v>
      </c>
    </row>
    <row r="402" spans="32:67" ht="15.75" customHeight="1" x14ac:dyDescent="0.25">
      <c r="AF402" s="2"/>
      <c r="AG402" s="2"/>
      <c r="AH402" s="2"/>
      <c r="AI402" s="2"/>
      <c r="AJ402" s="2"/>
      <c r="AK402" s="2"/>
      <c r="AM402" s="27">
        <v>1</v>
      </c>
      <c r="BA402" s="190" t="s">
        <v>146</v>
      </c>
      <c r="BB402" s="190" t="s">
        <v>810</v>
      </c>
      <c r="BC402" s="190" t="s">
        <v>1995</v>
      </c>
      <c r="BD402" s="190" t="s">
        <v>301</v>
      </c>
      <c r="BE402" s="190" t="s">
        <v>266</v>
      </c>
      <c r="BF402" s="190">
        <v>1</v>
      </c>
      <c r="BG402" s="190">
        <v>0</v>
      </c>
      <c r="BH402" s="190">
        <v>3</v>
      </c>
      <c r="BJ402" s="190" t="s">
        <v>1995</v>
      </c>
      <c r="BL402" s="190" t="s">
        <v>2194</v>
      </c>
      <c r="BM402" s="190" t="s">
        <v>1995</v>
      </c>
      <c r="BN402" s="190" t="s">
        <v>1997</v>
      </c>
    </row>
    <row r="403" spans="32:67" ht="15.75" customHeight="1" x14ac:dyDescent="0.25">
      <c r="AF403" s="2"/>
      <c r="AG403" s="2"/>
      <c r="AH403" s="2"/>
      <c r="AI403" s="2"/>
      <c r="AJ403" s="2"/>
      <c r="AK403" s="2"/>
      <c r="AM403" s="27">
        <v>1</v>
      </c>
      <c r="BA403" s="190" t="s">
        <v>146</v>
      </c>
      <c r="BB403" s="190" t="s">
        <v>811</v>
      </c>
      <c r="BC403" s="190" t="s">
        <v>2180</v>
      </c>
      <c r="BD403" s="190" t="s">
        <v>301</v>
      </c>
      <c r="BE403" s="190" t="s">
        <v>266</v>
      </c>
      <c r="BF403" s="190">
        <v>2</v>
      </c>
      <c r="BG403" s="190">
        <v>0</v>
      </c>
      <c r="BH403" s="190">
        <v>2</v>
      </c>
      <c r="BJ403" s="190" t="s">
        <v>2180</v>
      </c>
      <c r="BL403" s="190" t="s">
        <v>2195</v>
      </c>
      <c r="BM403" s="190" t="s">
        <v>2180</v>
      </c>
      <c r="BN403" s="190" t="s">
        <v>2182</v>
      </c>
      <c r="BO403" s="190" t="s">
        <v>2183</v>
      </c>
    </row>
    <row r="404" spans="32:67" ht="15.75" customHeight="1" x14ac:dyDescent="0.25">
      <c r="AF404" s="2"/>
      <c r="AG404" s="2"/>
      <c r="AH404" s="2"/>
      <c r="AI404" s="2"/>
      <c r="AJ404" s="2"/>
      <c r="AK404" s="2"/>
      <c r="AM404" s="27">
        <v>1</v>
      </c>
      <c r="BA404" s="190" t="s">
        <v>146</v>
      </c>
      <c r="BB404" s="190" t="s">
        <v>812</v>
      </c>
      <c r="BC404" s="190" t="s">
        <v>2187</v>
      </c>
      <c r="BD404" s="190" t="s">
        <v>301</v>
      </c>
      <c r="BE404" s="190" t="s">
        <v>266</v>
      </c>
      <c r="BF404" s="190">
        <v>2</v>
      </c>
      <c r="BG404" s="190">
        <v>0</v>
      </c>
      <c r="BH404" s="190">
        <v>2</v>
      </c>
      <c r="BJ404" s="190" t="s">
        <v>2187</v>
      </c>
      <c r="BL404" s="190" t="s">
        <v>2196</v>
      </c>
      <c r="BM404" s="190" t="s">
        <v>2187</v>
      </c>
      <c r="BN404" s="190" t="s">
        <v>2188</v>
      </c>
      <c r="BO404" s="190" t="s">
        <v>2197</v>
      </c>
    </row>
    <row r="405" spans="32:67" ht="15.75" customHeight="1" x14ac:dyDescent="0.25">
      <c r="AF405" s="2"/>
      <c r="AG405" s="2"/>
      <c r="AH405" s="2"/>
      <c r="AI405" s="2"/>
      <c r="AJ405" s="2"/>
      <c r="AK405" s="2"/>
      <c r="AM405" s="27">
        <v>1</v>
      </c>
      <c r="BA405" s="190" t="s">
        <v>146</v>
      </c>
      <c r="BB405" s="190" t="s">
        <v>813</v>
      </c>
      <c r="BC405" s="190" t="s">
        <v>2192</v>
      </c>
      <c r="BD405" s="190" t="s">
        <v>301</v>
      </c>
      <c r="BE405" s="190" t="s">
        <v>266</v>
      </c>
      <c r="BF405" s="190">
        <v>3</v>
      </c>
      <c r="BG405" s="190">
        <v>0</v>
      </c>
      <c r="BH405" s="190">
        <v>2</v>
      </c>
      <c r="BJ405" s="190" t="s">
        <v>2192</v>
      </c>
      <c r="BL405" s="190" t="s">
        <v>2198</v>
      </c>
      <c r="BM405" s="190" t="s">
        <v>2192</v>
      </c>
      <c r="BN405" s="190" t="s">
        <v>2193</v>
      </c>
    </row>
    <row r="406" spans="32:67" ht="15.75" customHeight="1" x14ac:dyDescent="0.25">
      <c r="AF406" s="2"/>
      <c r="AG406" s="2"/>
      <c r="AH406" s="2"/>
      <c r="AI406" s="2"/>
      <c r="AJ406" s="2"/>
      <c r="AK406" s="2"/>
      <c r="AM406" s="27">
        <v>1</v>
      </c>
    </row>
    <row r="407" spans="32:67" ht="15.75" customHeight="1" x14ac:dyDescent="0.25">
      <c r="AF407" s="2"/>
      <c r="AG407" s="2"/>
      <c r="AH407" s="2"/>
      <c r="AI407" s="2"/>
      <c r="AJ407" s="2"/>
      <c r="AK407" s="2"/>
      <c r="AM407" s="27">
        <v>1</v>
      </c>
    </row>
    <row r="408" spans="32:67" ht="15.75" customHeight="1" x14ac:dyDescent="0.25">
      <c r="AF408" s="2"/>
      <c r="AG408" s="2"/>
      <c r="AH408" s="2"/>
      <c r="AI408" s="2"/>
      <c r="AJ408" s="2"/>
      <c r="AK408" s="2"/>
      <c r="AM408" s="27">
        <v>1</v>
      </c>
    </row>
    <row r="409" spans="32:67" ht="15.75" customHeight="1" x14ac:dyDescent="0.25">
      <c r="AF409" s="2"/>
      <c r="AG409" s="2"/>
      <c r="AH409" s="2"/>
      <c r="AI409" s="2"/>
      <c r="AJ409" s="2"/>
      <c r="AK409" s="2"/>
      <c r="AM409" s="27">
        <v>1</v>
      </c>
    </row>
    <row r="410" spans="32:67" ht="15.75" customHeight="1" x14ac:dyDescent="0.25">
      <c r="AF410" s="2"/>
      <c r="AG410" s="2"/>
      <c r="AH410" s="2"/>
      <c r="AI410" s="2"/>
      <c r="AJ410" s="2"/>
      <c r="AK410" s="2"/>
      <c r="AM410" s="27">
        <v>1</v>
      </c>
    </row>
    <row r="411" spans="32:67" ht="15.75" customHeight="1" x14ac:dyDescent="0.25">
      <c r="AF411" s="2"/>
      <c r="AG411" s="2"/>
      <c r="AH411" s="2"/>
      <c r="AI411" s="2"/>
      <c r="AJ411" s="2"/>
      <c r="AK411" s="2"/>
      <c r="AM411" s="27">
        <v>1</v>
      </c>
    </row>
    <row r="412" spans="32:67" ht="15.75" customHeight="1" x14ac:dyDescent="0.25">
      <c r="AF412" s="2"/>
      <c r="AG412" s="2"/>
      <c r="AH412" s="2"/>
      <c r="AI412" s="2"/>
      <c r="AJ412" s="2"/>
      <c r="AK412" s="2"/>
      <c r="AM412" s="27">
        <v>1</v>
      </c>
    </row>
    <row r="413" spans="32:67" ht="15.75" customHeight="1" x14ac:dyDescent="0.25">
      <c r="AF413" s="2"/>
      <c r="AG413" s="2"/>
      <c r="AH413" s="2"/>
      <c r="AI413" s="2"/>
      <c r="AJ413" s="2"/>
      <c r="AK413" s="2"/>
      <c r="AM413" s="27">
        <v>1</v>
      </c>
    </row>
    <row r="414" spans="32:67" ht="15.75" customHeight="1" x14ac:dyDescent="0.25">
      <c r="AF414" s="2"/>
      <c r="AG414" s="2"/>
      <c r="AH414" s="2"/>
      <c r="AI414" s="2"/>
      <c r="AJ414" s="2"/>
      <c r="AK414" s="2"/>
      <c r="AM414" s="27">
        <v>1</v>
      </c>
    </row>
    <row r="415" spans="32:67" ht="15.75" customHeight="1" x14ac:dyDescent="0.25">
      <c r="AF415" s="2"/>
      <c r="AG415" s="2"/>
      <c r="AH415" s="2"/>
      <c r="AI415" s="2"/>
      <c r="AJ415" s="2"/>
      <c r="AK415" s="2"/>
      <c r="AM415" s="27">
        <v>1</v>
      </c>
    </row>
    <row r="416" spans="32:67" ht="15.75" customHeight="1" x14ac:dyDescent="0.25">
      <c r="AF416" s="2"/>
      <c r="AG416" s="2"/>
      <c r="AH416" s="2"/>
      <c r="AI416" s="2"/>
      <c r="AJ416" s="2"/>
      <c r="AK416" s="2"/>
      <c r="AM416" s="27">
        <v>1</v>
      </c>
    </row>
    <row r="417" spans="32:39" ht="15.75" customHeight="1" x14ac:dyDescent="0.25">
      <c r="AF417" s="2"/>
      <c r="AG417" s="2"/>
      <c r="AH417" s="2"/>
      <c r="AI417" s="2"/>
      <c r="AJ417" s="2"/>
      <c r="AK417" s="2"/>
      <c r="AM417" s="27">
        <v>1</v>
      </c>
    </row>
    <row r="418" spans="32:39" ht="15.75" customHeight="1" x14ac:dyDescent="0.25">
      <c r="AF418" s="2"/>
      <c r="AG418" s="2"/>
      <c r="AH418" s="2"/>
      <c r="AI418" s="2"/>
      <c r="AJ418" s="2"/>
      <c r="AK418" s="2"/>
      <c r="AM418" s="27">
        <v>1</v>
      </c>
    </row>
    <row r="419" spans="32:39" ht="15.75" customHeight="1" x14ac:dyDescent="0.25">
      <c r="AF419" s="2"/>
      <c r="AG419" s="2"/>
      <c r="AH419" s="2"/>
      <c r="AI419" s="2"/>
      <c r="AJ419" s="2"/>
      <c r="AK419" s="2"/>
      <c r="AM419" s="27">
        <v>1</v>
      </c>
    </row>
    <row r="420" spans="32:39" ht="15.75" customHeight="1" x14ac:dyDescent="0.25">
      <c r="AF420" s="2"/>
      <c r="AG420" s="2"/>
      <c r="AH420" s="2"/>
      <c r="AI420" s="2"/>
      <c r="AJ420" s="2"/>
      <c r="AK420" s="2"/>
      <c r="AM420" s="27">
        <v>1</v>
      </c>
    </row>
    <row r="421" spans="32:39" ht="15.75" customHeight="1" x14ac:dyDescent="0.25">
      <c r="AF421" s="2"/>
      <c r="AG421" s="2"/>
      <c r="AH421" s="2"/>
      <c r="AI421" s="2"/>
      <c r="AJ421" s="2"/>
      <c r="AK421" s="2"/>
      <c r="AM421" s="27">
        <v>1</v>
      </c>
    </row>
    <row r="422" spans="32:39" ht="15.75" customHeight="1" x14ac:dyDescent="0.25">
      <c r="AF422" s="2"/>
      <c r="AG422" s="2"/>
      <c r="AH422" s="2"/>
      <c r="AI422" s="2"/>
      <c r="AJ422" s="2"/>
      <c r="AK422" s="2"/>
      <c r="AM422" s="27">
        <v>1</v>
      </c>
    </row>
    <row r="423" spans="32:39" ht="15.75" customHeight="1" x14ac:dyDescent="0.25">
      <c r="AF423" s="2"/>
      <c r="AG423" s="2"/>
      <c r="AH423" s="2"/>
      <c r="AI423" s="2"/>
      <c r="AJ423" s="2"/>
      <c r="AK423" s="2"/>
      <c r="AM423" s="27">
        <v>1</v>
      </c>
    </row>
    <row r="424" spans="32:39" ht="15.75" customHeight="1" x14ac:dyDescent="0.25">
      <c r="AF424" s="2"/>
      <c r="AG424" s="2"/>
      <c r="AH424" s="2"/>
      <c r="AI424" s="2"/>
      <c r="AJ424" s="2"/>
      <c r="AK424" s="2"/>
      <c r="AM424" s="27">
        <v>1</v>
      </c>
    </row>
    <row r="425" spans="32:39" ht="15.75" customHeight="1" x14ac:dyDescent="0.25">
      <c r="AF425" s="2"/>
      <c r="AG425" s="2"/>
      <c r="AH425" s="2"/>
      <c r="AI425" s="2"/>
      <c r="AJ425" s="2"/>
      <c r="AK425" s="2"/>
      <c r="AM425" s="27">
        <v>1</v>
      </c>
    </row>
    <row r="426" spans="32:39" ht="15.75" customHeight="1" x14ac:dyDescent="0.25">
      <c r="AF426" s="2"/>
      <c r="AG426" s="2"/>
      <c r="AH426" s="2"/>
      <c r="AI426" s="2"/>
      <c r="AJ426" s="2"/>
      <c r="AK426" s="2"/>
      <c r="AM426" s="27">
        <v>1</v>
      </c>
    </row>
    <row r="427" spans="32:39" ht="15.75" customHeight="1" x14ac:dyDescent="0.25">
      <c r="AF427" s="2"/>
      <c r="AG427" s="2"/>
      <c r="AH427" s="2"/>
      <c r="AI427" s="2"/>
      <c r="AJ427" s="2"/>
      <c r="AK427" s="2"/>
      <c r="AM427" s="27">
        <v>1</v>
      </c>
    </row>
    <row r="428" spans="32:39" ht="15.75" customHeight="1" x14ac:dyDescent="0.25">
      <c r="AF428" s="2"/>
      <c r="AG428" s="2"/>
      <c r="AH428" s="2"/>
      <c r="AI428" s="2"/>
      <c r="AJ428" s="2"/>
      <c r="AK428" s="2"/>
      <c r="AM428" s="27">
        <v>1</v>
      </c>
    </row>
    <row r="429" spans="32:39" ht="15.75" customHeight="1" x14ac:dyDescent="0.25">
      <c r="AF429" s="2"/>
      <c r="AG429" s="2"/>
      <c r="AH429" s="2"/>
      <c r="AI429" s="2"/>
      <c r="AJ429" s="2"/>
      <c r="AK429" s="2"/>
      <c r="AM429" s="27">
        <v>1</v>
      </c>
    </row>
    <row r="430" spans="32:39" ht="15.75" customHeight="1" x14ac:dyDescent="0.25">
      <c r="AF430" s="2"/>
      <c r="AG430" s="2"/>
      <c r="AH430" s="2"/>
      <c r="AI430" s="2"/>
      <c r="AJ430" s="2"/>
      <c r="AK430" s="2"/>
      <c r="AM430" s="27">
        <v>1</v>
      </c>
    </row>
    <row r="431" spans="32:39" ht="15.75" customHeight="1" x14ac:dyDescent="0.25">
      <c r="AF431" s="2"/>
      <c r="AG431" s="2"/>
      <c r="AH431" s="2"/>
      <c r="AI431" s="2"/>
      <c r="AJ431" s="2"/>
      <c r="AK431" s="2"/>
      <c r="AM431" s="27">
        <v>1</v>
      </c>
    </row>
    <row r="432" spans="32:39" ht="15.75" customHeight="1" x14ac:dyDescent="0.25">
      <c r="AF432" s="2"/>
      <c r="AG432" s="2"/>
      <c r="AH432" s="2"/>
      <c r="AI432" s="2"/>
      <c r="AJ432" s="2"/>
      <c r="AK432" s="2"/>
      <c r="AM432" s="27">
        <v>1</v>
      </c>
    </row>
    <row r="433" spans="32:39" ht="15.75" customHeight="1" x14ac:dyDescent="0.25">
      <c r="AF433" s="2"/>
      <c r="AG433" s="2"/>
      <c r="AH433" s="2"/>
      <c r="AI433" s="2"/>
      <c r="AJ433" s="2"/>
      <c r="AK433" s="2"/>
      <c r="AM433" s="27">
        <v>1</v>
      </c>
    </row>
    <row r="434" spans="32:39" ht="15.75" customHeight="1" x14ac:dyDescent="0.25">
      <c r="AF434" s="2"/>
      <c r="AG434" s="2"/>
      <c r="AH434" s="2"/>
      <c r="AI434" s="2"/>
      <c r="AJ434" s="2"/>
      <c r="AK434" s="2"/>
      <c r="AM434" s="27">
        <v>1</v>
      </c>
    </row>
    <row r="435" spans="32:39" ht="15.75" customHeight="1" x14ac:dyDescent="0.25">
      <c r="AF435" s="2"/>
      <c r="AG435" s="2"/>
      <c r="AH435" s="2"/>
      <c r="AI435" s="2"/>
      <c r="AJ435" s="2"/>
      <c r="AK435" s="2"/>
      <c r="AM435" s="27">
        <v>1</v>
      </c>
    </row>
    <row r="436" spans="32:39" ht="15.75" customHeight="1" x14ac:dyDescent="0.25">
      <c r="AF436" s="2"/>
      <c r="AG436" s="2"/>
      <c r="AH436" s="2"/>
      <c r="AI436" s="2"/>
      <c r="AJ436" s="2"/>
      <c r="AK436" s="2"/>
      <c r="AM436" s="27">
        <v>1</v>
      </c>
    </row>
    <row r="437" spans="32:39" ht="15.75" customHeight="1" x14ac:dyDescent="0.25">
      <c r="AF437" s="2"/>
      <c r="AG437" s="2"/>
      <c r="AH437" s="2"/>
      <c r="AI437" s="2"/>
      <c r="AJ437" s="2"/>
      <c r="AK437" s="2"/>
      <c r="AM437" s="27">
        <v>1</v>
      </c>
    </row>
    <row r="438" spans="32:39" ht="15.75" customHeight="1" x14ac:dyDescent="0.25">
      <c r="AF438" s="2"/>
      <c r="AG438" s="2"/>
      <c r="AH438" s="2"/>
      <c r="AI438" s="2"/>
      <c r="AJ438" s="2"/>
      <c r="AK438" s="2"/>
      <c r="AM438" s="27">
        <v>1</v>
      </c>
    </row>
    <row r="439" spans="32:39" ht="15.75" customHeight="1" x14ac:dyDescent="0.25">
      <c r="AF439" s="2"/>
      <c r="AG439" s="2"/>
      <c r="AH439" s="2"/>
      <c r="AI439" s="2"/>
      <c r="AJ439" s="2"/>
      <c r="AK439" s="2"/>
      <c r="AM439" s="27">
        <v>1</v>
      </c>
    </row>
    <row r="440" spans="32:39" ht="15.75" customHeight="1" x14ac:dyDescent="0.25">
      <c r="AF440" s="2"/>
      <c r="AG440" s="2"/>
      <c r="AH440" s="2"/>
      <c r="AI440" s="2"/>
      <c r="AJ440" s="2"/>
      <c r="AK440" s="2"/>
      <c r="AM440" s="27">
        <v>1</v>
      </c>
    </row>
    <row r="441" spans="32:39" ht="15.75" customHeight="1" x14ac:dyDescent="0.25">
      <c r="AF441" s="2"/>
      <c r="AG441" s="2"/>
      <c r="AH441" s="2"/>
      <c r="AI441" s="2"/>
      <c r="AJ441" s="2"/>
      <c r="AK441" s="2"/>
      <c r="AM441" s="27">
        <v>1</v>
      </c>
    </row>
    <row r="442" spans="32:39" ht="15.75" customHeight="1" x14ac:dyDescent="0.25">
      <c r="AF442" s="2"/>
      <c r="AG442" s="2"/>
      <c r="AH442" s="2"/>
      <c r="AI442" s="2"/>
      <c r="AJ442" s="2"/>
      <c r="AK442" s="2"/>
      <c r="AM442" s="27">
        <v>1</v>
      </c>
    </row>
    <row r="443" spans="32:39" ht="15.75" customHeight="1" x14ac:dyDescent="0.25">
      <c r="AF443" s="2"/>
      <c r="AG443" s="2"/>
      <c r="AH443" s="2"/>
      <c r="AI443" s="2"/>
      <c r="AJ443" s="2"/>
      <c r="AK443" s="2"/>
      <c r="AM443" s="27">
        <v>1</v>
      </c>
    </row>
    <row r="444" spans="32:39" ht="15.75" customHeight="1" x14ac:dyDescent="0.25">
      <c r="AF444" s="2"/>
      <c r="AG444" s="2"/>
      <c r="AH444" s="2"/>
      <c r="AI444" s="2"/>
      <c r="AJ444" s="2"/>
      <c r="AK444" s="2"/>
      <c r="AM444" s="27">
        <v>1</v>
      </c>
    </row>
    <row r="445" spans="32:39" ht="15.75" customHeight="1" x14ac:dyDescent="0.25">
      <c r="AF445" s="2"/>
      <c r="AG445" s="2"/>
      <c r="AH445" s="2"/>
      <c r="AI445" s="2"/>
      <c r="AJ445" s="2"/>
      <c r="AK445" s="2"/>
      <c r="AM445" s="27">
        <v>1</v>
      </c>
    </row>
    <row r="446" spans="32:39" ht="15.75" customHeight="1" x14ac:dyDescent="0.25">
      <c r="AF446" s="2"/>
      <c r="AG446" s="2"/>
      <c r="AH446" s="2"/>
      <c r="AI446" s="2"/>
      <c r="AJ446" s="2"/>
      <c r="AK446" s="2"/>
      <c r="AM446" s="27">
        <v>1</v>
      </c>
    </row>
    <row r="447" spans="32:39" ht="15.75" customHeight="1" x14ac:dyDescent="0.25">
      <c r="AF447" s="2"/>
      <c r="AG447" s="2"/>
      <c r="AH447" s="2"/>
      <c r="AI447" s="2"/>
      <c r="AJ447" s="2"/>
      <c r="AK447" s="2"/>
      <c r="AM447" s="27">
        <v>1</v>
      </c>
    </row>
    <row r="448" spans="32:39" ht="15.75" customHeight="1" x14ac:dyDescent="0.25">
      <c r="AF448" s="2"/>
      <c r="AG448" s="2"/>
      <c r="AH448" s="2"/>
      <c r="AI448" s="2"/>
      <c r="AJ448" s="2"/>
      <c r="AK448" s="2"/>
      <c r="AM448" s="27">
        <v>1</v>
      </c>
    </row>
    <row r="449" spans="32:39" ht="15.75" customHeight="1" x14ac:dyDescent="0.25">
      <c r="AF449" s="2"/>
      <c r="AG449" s="2"/>
      <c r="AH449" s="2"/>
      <c r="AI449" s="2"/>
      <c r="AJ449" s="2"/>
      <c r="AK449" s="2"/>
      <c r="AM449" s="27">
        <v>1</v>
      </c>
    </row>
    <row r="450" spans="32:39" ht="15.75" customHeight="1" x14ac:dyDescent="0.25">
      <c r="AF450" s="2"/>
      <c r="AG450" s="2"/>
      <c r="AH450" s="2"/>
      <c r="AI450" s="2"/>
      <c r="AJ450" s="2"/>
      <c r="AK450" s="2"/>
      <c r="AM450" s="27">
        <v>1</v>
      </c>
    </row>
    <row r="451" spans="32:39" ht="15.75" customHeight="1" x14ac:dyDescent="0.25">
      <c r="AF451" s="2"/>
      <c r="AG451" s="2"/>
      <c r="AH451" s="2"/>
      <c r="AI451" s="2"/>
      <c r="AJ451" s="2"/>
      <c r="AK451" s="2"/>
      <c r="AM451" s="27">
        <v>1</v>
      </c>
    </row>
    <row r="452" spans="32:39" ht="15.75" customHeight="1" x14ac:dyDescent="0.25">
      <c r="AF452" s="2"/>
      <c r="AG452" s="2"/>
      <c r="AH452" s="2"/>
      <c r="AI452" s="2"/>
      <c r="AJ452" s="2"/>
      <c r="AK452" s="2"/>
      <c r="AM452" s="27">
        <v>1</v>
      </c>
    </row>
    <row r="453" spans="32:39" ht="15.75" customHeight="1" x14ac:dyDescent="0.25">
      <c r="AF453" s="2"/>
      <c r="AG453" s="2"/>
      <c r="AH453" s="2"/>
      <c r="AI453" s="2"/>
      <c r="AJ453" s="2"/>
      <c r="AK453" s="2"/>
      <c r="AM453" s="27">
        <v>1</v>
      </c>
    </row>
    <row r="454" spans="32:39" ht="15.75" customHeight="1" x14ac:dyDescent="0.25">
      <c r="AF454" s="2"/>
      <c r="AG454" s="2"/>
      <c r="AH454" s="2"/>
      <c r="AI454" s="2"/>
      <c r="AJ454" s="2"/>
      <c r="AK454" s="2"/>
      <c r="AM454" s="27">
        <v>1</v>
      </c>
    </row>
    <row r="455" spans="32:39" ht="15.75" customHeight="1" x14ac:dyDescent="0.25">
      <c r="AF455" s="2"/>
      <c r="AG455" s="2"/>
      <c r="AH455" s="2"/>
      <c r="AI455" s="2"/>
      <c r="AJ455" s="2"/>
      <c r="AK455" s="2"/>
      <c r="AM455" s="27">
        <v>1</v>
      </c>
    </row>
    <row r="456" spans="32:39" ht="15.75" customHeight="1" x14ac:dyDescent="0.25">
      <c r="AF456" s="2"/>
      <c r="AG456" s="2"/>
      <c r="AH456" s="2"/>
      <c r="AI456" s="2"/>
      <c r="AJ456" s="2"/>
      <c r="AK456" s="2"/>
      <c r="AM456" s="27">
        <v>1</v>
      </c>
    </row>
    <row r="457" spans="32:39" ht="15.75" customHeight="1" x14ac:dyDescent="0.25">
      <c r="AF457" s="2"/>
      <c r="AG457" s="2"/>
      <c r="AH457" s="2"/>
      <c r="AI457" s="2"/>
      <c r="AJ457" s="2"/>
      <c r="AK457" s="2"/>
      <c r="AM457" s="27">
        <v>1</v>
      </c>
    </row>
    <row r="458" spans="32:39" ht="15.75" customHeight="1" x14ac:dyDescent="0.25">
      <c r="AF458" s="2"/>
      <c r="AG458" s="2"/>
      <c r="AH458" s="2"/>
      <c r="AI458" s="2"/>
      <c r="AJ458" s="2"/>
      <c r="AK458" s="2"/>
      <c r="AM458" s="27">
        <v>1</v>
      </c>
    </row>
    <row r="459" spans="32:39" ht="15.75" customHeight="1" x14ac:dyDescent="0.25">
      <c r="AF459" s="2"/>
      <c r="AG459" s="2"/>
      <c r="AH459" s="2"/>
      <c r="AI459" s="2"/>
      <c r="AJ459" s="2"/>
      <c r="AK459" s="2"/>
      <c r="AM459" s="27">
        <v>1</v>
      </c>
    </row>
    <row r="460" spans="32:39" ht="15.75" customHeight="1" x14ac:dyDescent="0.25">
      <c r="AF460" s="2"/>
      <c r="AG460" s="2"/>
      <c r="AH460" s="2"/>
      <c r="AI460" s="2"/>
      <c r="AJ460" s="2"/>
      <c r="AK460" s="2"/>
      <c r="AM460" s="27">
        <v>1</v>
      </c>
    </row>
    <row r="461" spans="32:39" ht="15.75" customHeight="1" x14ac:dyDescent="0.25">
      <c r="AF461" s="2"/>
      <c r="AG461" s="2"/>
      <c r="AH461" s="2"/>
      <c r="AI461" s="2"/>
      <c r="AJ461" s="2"/>
      <c r="AK461" s="2"/>
      <c r="AM461" s="27">
        <v>1</v>
      </c>
    </row>
    <row r="462" spans="32:39" ht="15.75" customHeight="1" x14ac:dyDescent="0.25">
      <c r="AF462" s="2"/>
      <c r="AG462" s="2"/>
      <c r="AH462" s="2"/>
      <c r="AI462" s="2"/>
      <c r="AJ462" s="2"/>
      <c r="AK462" s="2"/>
      <c r="AM462" s="27">
        <v>1</v>
      </c>
    </row>
    <row r="463" spans="32:39" ht="15.75" customHeight="1" x14ac:dyDescent="0.25">
      <c r="AF463" s="2"/>
      <c r="AG463" s="2"/>
      <c r="AH463" s="2"/>
      <c r="AI463" s="2"/>
      <c r="AJ463" s="2"/>
      <c r="AK463" s="2"/>
      <c r="AM463" s="27">
        <v>1</v>
      </c>
    </row>
    <row r="464" spans="32:39" ht="15.75" customHeight="1" x14ac:dyDescent="0.25">
      <c r="AF464" s="2"/>
      <c r="AG464" s="2"/>
      <c r="AH464" s="2"/>
      <c r="AI464" s="2"/>
      <c r="AJ464" s="2"/>
      <c r="AK464" s="2"/>
      <c r="AM464" s="27">
        <v>1</v>
      </c>
    </row>
    <row r="465" spans="32:39" ht="15.75" customHeight="1" x14ac:dyDescent="0.25">
      <c r="AF465" s="2"/>
      <c r="AG465" s="2"/>
      <c r="AH465" s="2"/>
      <c r="AI465" s="2"/>
      <c r="AJ465" s="2"/>
      <c r="AK465" s="2"/>
      <c r="AM465" s="27">
        <v>1</v>
      </c>
    </row>
    <row r="466" spans="32:39" ht="15.75" customHeight="1" x14ac:dyDescent="0.25">
      <c r="AF466" s="2"/>
      <c r="AG466" s="2"/>
      <c r="AH466" s="2"/>
      <c r="AI466" s="2"/>
      <c r="AJ466" s="2"/>
      <c r="AK466" s="2"/>
      <c r="AM466" s="27">
        <v>1</v>
      </c>
    </row>
    <row r="467" spans="32:39" ht="15.75" customHeight="1" x14ac:dyDescent="0.25">
      <c r="AF467" s="2"/>
      <c r="AG467" s="2"/>
      <c r="AH467" s="2"/>
      <c r="AI467" s="2"/>
      <c r="AJ467" s="2"/>
      <c r="AK467" s="2"/>
      <c r="AM467" s="27">
        <v>1</v>
      </c>
    </row>
    <row r="468" spans="32:39" ht="15.75" customHeight="1" x14ac:dyDescent="0.25">
      <c r="AF468" s="2"/>
      <c r="AG468" s="2"/>
      <c r="AH468" s="2"/>
      <c r="AI468" s="2"/>
      <c r="AJ468" s="2"/>
      <c r="AK468" s="2"/>
      <c r="AM468" s="27">
        <v>1</v>
      </c>
    </row>
    <row r="469" spans="32:39" ht="15.75" customHeight="1" x14ac:dyDescent="0.25">
      <c r="AF469" s="2"/>
      <c r="AG469" s="2"/>
      <c r="AH469" s="2"/>
      <c r="AI469" s="2"/>
      <c r="AJ469" s="2"/>
      <c r="AK469" s="2"/>
      <c r="AM469" s="27">
        <v>1</v>
      </c>
    </row>
    <row r="470" spans="32:39" ht="15.75" customHeight="1" x14ac:dyDescent="0.25">
      <c r="AF470" s="2"/>
      <c r="AG470" s="2"/>
      <c r="AH470" s="2"/>
      <c r="AI470" s="2"/>
      <c r="AJ470" s="2"/>
      <c r="AK470" s="2"/>
      <c r="AM470" s="27">
        <v>1</v>
      </c>
    </row>
    <row r="471" spans="32:39" ht="15.75" customHeight="1" x14ac:dyDescent="0.25">
      <c r="AF471" s="2"/>
      <c r="AG471" s="2"/>
      <c r="AH471" s="2"/>
      <c r="AI471" s="2"/>
      <c r="AJ471" s="2"/>
      <c r="AK471" s="2"/>
      <c r="AM471" s="27">
        <v>1</v>
      </c>
    </row>
    <row r="472" spans="32:39" ht="15.75" customHeight="1" x14ac:dyDescent="0.25">
      <c r="AF472" s="2"/>
      <c r="AG472" s="2"/>
      <c r="AH472" s="2"/>
      <c r="AI472" s="2"/>
      <c r="AJ472" s="2"/>
      <c r="AK472" s="2"/>
      <c r="AM472" s="27">
        <v>1</v>
      </c>
    </row>
    <row r="473" spans="32:39" ht="15.75" customHeight="1" x14ac:dyDescent="0.25">
      <c r="AF473" s="2"/>
      <c r="AG473" s="2"/>
      <c r="AH473" s="2"/>
      <c r="AI473" s="2"/>
      <c r="AJ473" s="2"/>
      <c r="AK473" s="2"/>
      <c r="AM473" s="27">
        <v>1</v>
      </c>
    </row>
    <row r="474" spans="32:39" ht="15.75" customHeight="1" x14ac:dyDescent="0.25">
      <c r="AF474" s="2"/>
      <c r="AG474" s="2"/>
      <c r="AH474" s="2"/>
      <c r="AI474" s="2"/>
      <c r="AJ474" s="2"/>
      <c r="AK474" s="2"/>
      <c r="AM474" s="27">
        <v>1</v>
      </c>
    </row>
    <row r="475" spans="32:39" ht="15.75" customHeight="1" x14ac:dyDescent="0.25">
      <c r="AF475" s="2"/>
      <c r="AG475" s="2"/>
      <c r="AH475" s="2"/>
      <c r="AI475" s="2"/>
      <c r="AJ475" s="2"/>
      <c r="AK475" s="2"/>
      <c r="AM475" s="27">
        <v>1</v>
      </c>
    </row>
    <row r="476" spans="32:39" ht="15.75" customHeight="1" x14ac:dyDescent="0.25">
      <c r="AF476" s="2"/>
      <c r="AG476" s="2"/>
      <c r="AH476" s="2"/>
      <c r="AI476" s="2"/>
      <c r="AJ476" s="2"/>
      <c r="AK476" s="2"/>
      <c r="AM476" s="27">
        <v>1</v>
      </c>
    </row>
    <row r="477" spans="32:39" ht="15.75" customHeight="1" x14ac:dyDescent="0.25">
      <c r="AF477" s="2"/>
      <c r="AG477" s="2"/>
      <c r="AH477" s="2"/>
      <c r="AI477" s="2"/>
      <c r="AJ477" s="2"/>
      <c r="AK477" s="2"/>
      <c r="AM477" s="27">
        <v>1</v>
      </c>
    </row>
    <row r="478" spans="32:39" ht="15.75" customHeight="1" x14ac:dyDescent="0.25">
      <c r="AF478" s="2"/>
      <c r="AG478" s="2"/>
      <c r="AH478" s="2"/>
      <c r="AI478" s="2"/>
      <c r="AJ478" s="2"/>
      <c r="AK478" s="2"/>
      <c r="AM478" s="27">
        <v>1</v>
      </c>
    </row>
    <row r="479" spans="32:39" ht="15.75" customHeight="1" x14ac:dyDescent="0.25">
      <c r="AF479" s="2"/>
      <c r="AG479" s="2"/>
      <c r="AH479" s="2"/>
      <c r="AI479" s="2"/>
      <c r="AJ479" s="2"/>
      <c r="AK479" s="2"/>
      <c r="AM479" s="27">
        <v>1</v>
      </c>
    </row>
    <row r="480" spans="32:39" ht="15.75" customHeight="1" x14ac:dyDescent="0.25">
      <c r="AF480" s="2"/>
      <c r="AG480" s="2"/>
      <c r="AH480" s="2"/>
      <c r="AI480" s="2"/>
      <c r="AJ480" s="2"/>
      <c r="AK480" s="2"/>
      <c r="AM480" s="27">
        <v>1</v>
      </c>
    </row>
    <row r="481" spans="32:39" ht="15.75" customHeight="1" x14ac:dyDescent="0.25">
      <c r="AF481" s="2"/>
      <c r="AG481" s="2"/>
      <c r="AH481" s="2"/>
      <c r="AI481" s="2"/>
      <c r="AJ481" s="2"/>
      <c r="AK481" s="2"/>
      <c r="AM481" s="27">
        <v>1</v>
      </c>
    </row>
    <row r="482" spans="32:39" ht="15.75" customHeight="1" x14ac:dyDescent="0.25">
      <c r="AF482" s="2"/>
      <c r="AG482" s="2"/>
      <c r="AH482" s="2"/>
      <c r="AI482" s="2"/>
      <c r="AJ482" s="2"/>
      <c r="AK482" s="2"/>
      <c r="AM482" s="27">
        <v>1</v>
      </c>
    </row>
    <row r="483" spans="32:39" ht="15.75" customHeight="1" x14ac:dyDescent="0.25">
      <c r="AF483" s="2"/>
      <c r="AG483" s="2"/>
      <c r="AH483" s="2"/>
      <c r="AI483" s="2"/>
      <c r="AJ483" s="2"/>
      <c r="AK483" s="2"/>
      <c r="AM483" s="27">
        <v>1</v>
      </c>
    </row>
    <row r="484" spans="32:39" ht="15.75" customHeight="1" x14ac:dyDescent="0.25">
      <c r="AF484" s="2"/>
      <c r="AG484" s="2"/>
      <c r="AH484" s="2"/>
      <c r="AI484" s="2"/>
      <c r="AJ484" s="2"/>
      <c r="AK484" s="2"/>
      <c r="AM484" s="27">
        <v>1</v>
      </c>
    </row>
    <row r="485" spans="32:39" ht="15.75" customHeight="1" x14ac:dyDescent="0.25">
      <c r="AF485" s="2"/>
      <c r="AG485" s="2"/>
      <c r="AH485" s="2"/>
      <c r="AI485" s="2"/>
      <c r="AJ485" s="2"/>
      <c r="AK485" s="2"/>
      <c r="AM485" s="27">
        <v>1</v>
      </c>
    </row>
    <row r="486" spans="32:39" ht="15.75" customHeight="1" x14ac:dyDescent="0.25">
      <c r="AF486" s="2"/>
      <c r="AG486" s="2"/>
      <c r="AH486" s="2"/>
      <c r="AI486" s="2"/>
      <c r="AJ486" s="2"/>
      <c r="AK486" s="2"/>
      <c r="AM486" s="27">
        <v>1</v>
      </c>
    </row>
    <row r="487" spans="32:39" ht="15.75" customHeight="1" x14ac:dyDescent="0.25">
      <c r="AF487" s="2"/>
      <c r="AG487" s="2"/>
      <c r="AH487" s="2"/>
      <c r="AI487" s="2"/>
      <c r="AJ487" s="2"/>
      <c r="AK487" s="2"/>
      <c r="AM487" s="27">
        <v>1</v>
      </c>
    </row>
    <row r="488" spans="32:39" ht="15.75" customHeight="1" x14ac:dyDescent="0.25">
      <c r="AF488" s="2"/>
      <c r="AG488" s="2"/>
      <c r="AH488" s="2"/>
      <c r="AI488" s="2"/>
      <c r="AJ488" s="2"/>
      <c r="AK488" s="2"/>
      <c r="AM488" s="27">
        <v>1</v>
      </c>
    </row>
    <row r="489" spans="32:39" ht="15.75" customHeight="1" x14ac:dyDescent="0.25">
      <c r="AF489" s="2"/>
      <c r="AG489" s="2"/>
      <c r="AH489" s="2"/>
      <c r="AI489" s="2"/>
      <c r="AJ489" s="2"/>
      <c r="AK489" s="2"/>
      <c r="AM489" s="27">
        <v>1</v>
      </c>
    </row>
    <row r="490" spans="32:39" ht="15.75" customHeight="1" x14ac:dyDescent="0.25">
      <c r="AF490" s="2"/>
      <c r="AG490" s="2"/>
      <c r="AH490" s="2"/>
      <c r="AI490" s="2"/>
      <c r="AJ490" s="2"/>
      <c r="AK490" s="2"/>
      <c r="AM490" s="27">
        <v>1</v>
      </c>
    </row>
    <row r="491" spans="32:39" ht="15.75" customHeight="1" x14ac:dyDescent="0.25">
      <c r="AF491" s="2"/>
      <c r="AG491" s="2"/>
      <c r="AH491" s="2"/>
      <c r="AI491" s="2"/>
      <c r="AJ491" s="2"/>
      <c r="AK491" s="2"/>
      <c r="AM491" s="27">
        <v>1</v>
      </c>
    </row>
    <row r="492" spans="32:39" ht="15.75" customHeight="1" x14ac:dyDescent="0.25">
      <c r="AF492" s="2"/>
      <c r="AG492" s="2"/>
      <c r="AH492" s="2"/>
      <c r="AI492" s="2"/>
      <c r="AJ492" s="2"/>
      <c r="AK492" s="2"/>
      <c r="AM492" s="27">
        <v>1</v>
      </c>
    </row>
    <row r="493" spans="32:39" ht="15.75" customHeight="1" x14ac:dyDescent="0.25">
      <c r="AF493" s="2"/>
      <c r="AG493" s="2"/>
      <c r="AH493" s="2"/>
      <c r="AI493" s="2"/>
      <c r="AJ493" s="2"/>
      <c r="AK493" s="2"/>
      <c r="AM493" s="27">
        <v>1</v>
      </c>
    </row>
    <row r="494" spans="32:39" ht="15.75" customHeight="1" x14ac:dyDescent="0.25">
      <c r="AF494" s="2"/>
      <c r="AG494" s="2"/>
      <c r="AH494" s="2"/>
      <c r="AI494" s="2"/>
      <c r="AJ494" s="2"/>
      <c r="AK494" s="2"/>
      <c r="AM494" s="27">
        <v>1</v>
      </c>
    </row>
    <row r="495" spans="32:39" ht="15.75" customHeight="1" x14ac:dyDescent="0.25">
      <c r="AF495" s="2"/>
      <c r="AG495" s="2"/>
      <c r="AH495" s="2"/>
      <c r="AI495" s="2"/>
      <c r="AJ495" s="2"/>
      <c r="AK495" s="2"/>
      <c r="AM495" s="27">
        <v>1</v>
      </c>
    </row>
    <row r="496" spans="32:39" ht="15.75" customHeight="1" x14ac:dyDescent="0.25">
      <c r="AF496" s="2"/>
      <c r="AG496" s="2"/>
      <c r="AH496" s="2"/>
      <c r="AI496" s="2"/>
      <c r="AJ496" s="2"/>
      <c r="AK496" s="2"/>
      <c r="AM496" s="27">
        <v>1</v>
      </c>
    </row>
    <row r="497" spans="32:39" ht="15.75" customHeight="1" x14ac:dyDescent="0.25">
      <c r="AF497" s="2"/>
      <c r="AG497" s="2"/>
      <c r="AH497" s="2"/>
      <c r="AI497" s="2"/>
      <c r="AJ497" s="2"/>
      <c r="AK497" s="2"/>
      <c r="AM497" s="27">
        <v>1</v>
      </c>
    </row>
    <row r="498" spans="32:39" ht="15.75" customHeight="1" x14ac:dyDescent="0.25">
      <c r="AF498" s="2"/>
      <c r="AG498" s="2"/>
      <c r="AH498" s="2"/>
      <c r="AI498" s="2"/>
      <c r="AJ498" s="2"/>
      <c r="AK498" s="2"/>
      <c r="AM498" s="27">
        <v>1</v>
      </c>
    </row>
    <row r="499" spans="32:39" ht="15.75" customHeight="1" x14ac:dyDescent="0.25">
      <c r="AF499" s="2"/>
      <c r="AG499" s="2"/>
      <c r="AH499" s="2"/>
      <c r="AI499" s="2"/>
      <c r="AJ499" s="2"/>
      <c r="AK499" s="2"/>
      <c r="AM499" s="27">
        <v>1</v>
      </c>
    </row>
    <row r="500" spans="32:39" ht="15.75" customHeight="1" x14ac:dyDescent="0.25">
      <c r="AF500" s="2"/>
      <c r="AG500" s="2"/>
      <c r="AH500" s="2"/>
      <c r="AI500" s="2"/>
      <c r="AJ500" s="2"/>
      <c r="AK500" s="2"/>
      <c r="AM500" s="27">
        <v>1</v>
      </c>
    </row>
    <row r="501" spans="32:39" ht="15.75" customHeight="1" x14ac:dyDescent="0.25">
      <c r="AF501" s="2"/>
      <c r="AG501" s="2"/>
      <c r="AH501" s="2"/>
      <c r="AI501" s="2"/>
      <c r="AJ501" s="2"/>
      <c r="AK501" s="2"/>
      <c r="AM501" s="27">
        <v>1</v>
      </c>
    </row>
    <row r="502" spans="32:39" ht="15.75" customHeight="1" x14ac:dyDescent="0.25">
      <c r="AF502" s="2"/>
      <c r="AG502" s="2"/>
      <c r="AH502" s="2"/>
      <c r="AI502" s="2"/>
      <c r="AJ502" s="2"/>
      <c r="AK502" s="2"/>
      <c r="AM502" s="27">
        <v>1</v>
      </c>
    </row>
    <row r="503" spans="32:39" ht="15.75" customHeight="1" x14ac:dyDescent="0.25">
      <c r="AF503" s="2"/>
      <c r="AG503" s="2"/>
      <c r="AH503" s="2"/>
      <c r="AI503" s="2"/>
      <c r="AJ503" s="2"/>
      <c r="AK503" s="2"/>
      <c r="AM503" s="27">
        <v>1</v>
      </c>
    </row>
    <row r="504" spans="32:39" ht="15.75" customHeight="1" x14ac:dyDescent="0.25">
      <c r="AF504" s="2"/>
      <c r="AG504" s="2"/>
      <c r="AH504" s="2"/>
      <c r="AI504" s="2"/>
      <c r="AJ504" s="2"/>
      <c r="AK504" s="2"/>
      <c r="AM504" s="27">
        <v>1</v>
      </c>
    </row>
    <row r="505" spans="32:39" ht="15.75" customHeight="1" x14ac:dyDescent="0.25">
      <c r="AF505" s="2"/>
      <c r="AG505" s="2"/>
      <c r="AH505" s="2"/>
      <c r="AI505" s="2"/>
      <c r="AJ505" s="2"/>
      <c r="AK505" s="2"/>
      <c r="AM505" s="27">
        <v>1</v>
      </c>
    </row>
    <row r="506" spans="32:39" ht="15.75" customHeight="1" x14ac:dyDescent="0.25">
      <c r="AF506" s="2"/>
      <c r="AG506" s="2"/>
      <c r="AH506" s="2"/>
      <c r="AI506" s="2"/>
      <c r="AJ506" s="2"/>
      <c r="AK506" s="2"/>
      <c r="AM506" s="27">
        <v>1</v>
      </c>
    </row>
    <row r="507" spans="32:39" ht="15.75" customHeight="1" x14ac:dyDescent="0.25">
      <c r="AF507" s="2"/>
      <c r="AG507" s="2"/>
      <c r="AH507" s="2"/>
      <c r="AI507" s="2"/>
      <c r="AJ507" s="2"/>
      <c r="AK507" s="2"/>
      <c r="AM507" s="27">
        <v>1</v>
      </c>
    </row>
    <row r="508" spans="32:39" ht="15.75" customHeight="1" x14ac:dyDescent="0.25">
      <c r="AF508" s="2"/>
      <c r="AG508" s="2"/>
      <c r="AH508" s="2"/>
      <c r="AI508" s="2"/>
      <c r="AJ508" s="2"/>
      <c r="AK508" s="2"/>
      <c r="AM508" s="27">
        <v>1</v>
      </c>
    </row>
    <row r="509" spans="32:39" ht="15.75" customHeight="1" x14ac:dyDescent="0.25">
      <c r="AF509" s="2"/>
      <c r="AG509" s="2"/>
      <c r="AH509" s="2"/>
      <c r="AI509" s="2"/>
      <c r="AJ509" s="2"/>
      <c r="AK509" s="2"/>
      <c r="AM509" s="27">
        <v>1</v>
      </c>
    </row>
    <row r="510" spans="32:39" ht="15.75" customHeight="1" x14ac:dyDescent="0.25">
      <c r="AF510" s="2"/>
      <c r="AG510" s="2"/>
      <c r="AH510" s="2"/>
      <c r="AI510" s="2"/>
      <c r="AJ510" s="2"/>
      <c r="AK510" s="2"/>
      <c r="AM510" s="27">
        <v>1</v>
      </c>
    </row>
    <row r="511" spans="32:39" ht="15.75" customHeight="1" x14ac:dyDescent="0.25">
      <c r="AF511" s="2"/>
      <c r="AG511" s="2"/>
      <c r="AH511" s="2"/>
      <c r="AI511" s="2"/>
      <c r="AJ511" s="2"/>
      <c r="AK511" s="2"/>
      <c r="AM511" s="27">
        <v>1</v>
      </c>
    </row>
    <row r="512" spans="32:39" ht="15.75" customHeight="1" x14ac:dyDescent="0.25">
      <c r="AF512" s="2"/>
      <c r="AG512" s="2"/>
      <c r="AH512" s="2"/>
      <c r="AI512" s="2"/>
      <c r="AJ512" s="2"/>
      <c r="AK512" s="2"/>
      <c r="AM512" s="27">
        <v>1</v>
      </c>
    </row>
    <row r="513" spans="32:39" ht="15.75" customHeight="1" x14ac:dyDescent="0.25">
      <c r="AF513" s="2"/>
      <c r="AG513" s="2"/>
      <c r="AH513" s="2"/>
      <c r="AI513" s="2"/>
      <c r="AJ513" s="2"/>
      <c r="AK513" s="2"/>
      <c r="AM513" s="27">
        <v>1</v>
      </c>
    </row>
    <row r="514" spans="32:39" ht="15.75" customHeight="1" x14ac:dyDescent="0.25">
      <c r="AF514" s="2"/>
      <c r="AG514" s="2"/>
      <c r="AH514" s="2"/>
      <c r="AI514" s="2"/>
      <c r="AJ514" s="2"/>
      <c r="AK514" s="2"/>
      <c r="AM514" s="27">
        <v>1</v>
      </c>
    </row>
    <row r="515" spans="32:39" ht="15.75" customHeight="1" x14ac:dyDescent="0.25">
      <c r="AF515" s="2"/>
      <c r="AG515" s="2"/>
      <c r="AH515" s="2"/>
      <c r="AI515" s="2"/>
      <c r="AJ515" s="2"/>
      <c r="AK515" s="2"/>
      <c r="AM515" s="27">
        <v>1</v>
      </c>
    </row>
    <row r="516" spans="32:39" ht="15.75" customHeight="1" x14ac:dyDescent="0.25">
      <c r="AF516" s="2"/>
      <c r="AG516" s="2"/>
      <c r="AH516" s="2"/>
      <c r="AI516" s="2"/>
      <c r="AJ516" s="2"/>
      <c r="AK516" s="2"/>
      <c r="AM516" s="27">
        <v>1</v>
      </c>
    </row>
    <row r="517" spans="32:39" ht="15.75" customHeight="1" x14ac:dyDescent="0.25">
      <c r="AF517" s="2"/>
      <c r="AG517" s="2"/>
      <c r="AH517" s="2"/>
      <c r="AI517" s="2"/>
      <c r="AJ517" s="2"/>
      <c r="AK517" s="2"/>
      <c r="AM517" s="27">
        <v>1</v>
      </c>
    </row>
    <row r="518" spans="32:39" ht="15.75" customHeight="1" x14ac:dyDescent="0.25">
      <c r="AF518" s="2"/>
      <c r="AG518" s="2"/>
      <c r="AH518" s="2"/>
      <c r="AI518" s="2"/>
      <c r="AJ518" s="2"/>
      <c r="AK518" s="2"/>
      <c r="AM518" s="27">
        <v>1</v>
      </c>
    </row>
    <row r="519" spans="32:39" ht="15.75" customHeight="1" x14ac:dyDescent="0.25">
      <c r="AF519" s="2"/>
      <c r="AG519" s="2"/>
      <c r="AH519" s="2"/>
      <c r="AI519" s="2"/>
      <c r="AJ519" s="2"/>
      <c r="AK519" s="2"/>
      <c r="AM519" s="27">
        <v>1</v>
      </c>
    </row>
    <row r="520" spans="32:39" ht="15.75" customHeight="1" x14ac:dyDescent="0.25">
      <c r="AF520" s="2"/>
      <c r="AG520" s="2"/>
      <c r="AH520" s="2"/>
      <c r="AI520" s="2"/>
      <c r="AJ520" s="2"/>
      <c r="AK520" s="2"/>
      <c r="AM520" s="27">
        <v>1</v>
      </c>
    </row>
    <row r="521" spans="32:39" ht="15.75" customHeight="1" x14ac:dyDescent="0.25">
      <c r="AF521" s="2"/>
      <c r="AG521" s="2"/>
      <c r="AH521" s="2"/>
      <c r="AI521" s="2"/>
      <c r="AJ521" s="2"/>
      <c r="AK521" s="2"/>
      <c r="AM521" s="27">
        <v>1</v>
      </c>
    </row>
    <row r="522" spans="32:39" ht="15.75" customHeight="1" x14ac:dyDescent="0.25">
      <c r="AF522" s="2"/>
      <c r="AG522" s="2"/>
      <c r="AH522" s="2"/>
      <c r="AI522" s="2"/>
      <c r="AJ522" s="2"/>
      <c r="AK522" s="2"/>
      <c r="AM522" s="27">
        <v>1</v>
      </c>
    </row>
    <row r="523" spans="32:39" ht="15.75" customHeight="1" x14ac:dyDescent="0.25">
      <c r="AF523" s="2"/>
      <c r="AG523" s="2"/>
      <c r="AH523" s="2"/>
      <c r="AI523" s="2"/>
      <c r="AJ523" s="2"/>
      <c r="AK523" s="2"/>
      <c r="AM523" s="27">
        <v>1</v>
      </c>
    </row>
    <row r="524" spans="32:39" ht="15.75" customHeight="1" x14ac:dyDescent="0.25">
      <c r="AF524" s="2"/>
      <c r="AG524" s="2"/>
      <c r="AH524" s="2"/>
      <c r="AI524" s="2"/>
      <c r="AJ524" s="2"/>
      <c r="AK524" s="2"/>
      <c r="AM524" s="27">
        <v>1</v>
      </c>
    </row>
    <row r="525" spans="32:39" ht="15.75" customHeight="1" x14ac:dyDescent="0.25">
      <c r="AF525" s="2"/>
      <c r="AG525" s="2"/>
      <c r="AH525" s="2"/>
      <c r="AI525" s="2"/>
      <c r="AJ525" s="2"/>
      <c r="AK525" s="2"/>
      <c r="AM525" s="27">
        <v>1</v>
      </c>
    </row>
    <row r="526" spans="32:39" ht="15.75" customHeight="1" x14ac:dyDescent="0.25">
      <c r="AF526" s="2"/>
      <c r="AG526" s="2"/>
      <c r="AH526" s="2"/>
      <c r="AI526" s="2"/>
      <c r="AJ526" s="2"/>
      <c r="AK526" s="2"/>
      <c r="AM526" s="27">
        <v>1</v>
      </c>
    </row>
    <row r="527" spans="32:39" ht="15.75" customHeight="1" x14ac:dyDescent="0.25">
      <c r="AF527" s="2"/>
      <c r="AG527" s="2"/>
      <c r="AH527" s="2"/>
      <c r="AI527" s="2"/>
      <c r="AJ527" s="2"/>
      <c r="AK527" s="2"/>
      <c r="AM527" s="27">
        <v>1</v>
      </c>
    </row>
    <row r="528" spans="32:39" ht="15.75" customHeight="1" x14ac:dyDescent="0.25">
      <c r="AF528" s="2"/>
      <c r="AG528" s="2"/>
      <c r="AH528" s="2"/>
      <c r="AI528" s="2"/>
      <c r="AJ528" s="2"/>
      <c r="AK528" s="2"/>
      <c r="AM528" s="27">
        <v>1</v>
      </c>
    </row>
    <row r="529" spans="32:39" ht="15.75" customHeight="1" x14ac:dyDescent="0.25">
      <c r="AF529" s="2"/>
      <c r="AG529" s="2"/>
      <c r="AH529" s="2"/>
      <c r="AI529" s="2"/>
      <c r="AJ529" s="2"/>
      <c r="AK529" s="2"/>
      <c r="AM529" s="27">
        <v>1</v>
      </c>
    </row>
    <row r="530" spans="32:39" ht="15.75" customHeight="1" x14ac:dyDescent="0.25">
      <c r="AF530" s="2"/>
      <c r="AG530" s="2"/>
      <c r="AH530" s="2"/>
      <c r="AI530" s="2"/>
      <c r="AJ530" s="2"/>
      <c r="AK530" s="2"/>
      <c r="AM530" s="27">
        <v>1</v>
      </c>
    </row>
    <row r="531" spans="32:39" ht="15.75" customHeight="1" x14ac:dyDescent="0.25">
      <c r="AF531" s="2"/>
      <c r="AG531" s="2"/>
      <c r="AH531" s="2"/>
      <c r="AI531" s="2"/>
      <c r="AJ531" s="2"/>
      <c r="AK531" s="2"/>
      <c r="AM531" s="27">
        <v>1</v>
      </c>
    </row>
    <row r="532" spans="32:39" ht="15.75" customHeight="1" x14ac:dyDescent="0.25">
      <c r="AF532" s="2"/>
      <c r="AG532" s="2"/>
      <c r="AH532" s="2"/>
      <c r="AI532" s="2"/>
      <c r="AJ532" s="2"/>
      <c r="AK532" s="2"/>
      <c r="AM532" s="27">
        <v>1</v>
      </c>
    </row>
    <row r="533" spans="32:39" ht="15.75" customHeight="1" x14ac:dyDescent="0.25">
      <c r="AF533" s="2"/>
      <c r="AG533" s="2"/>
      <c r="AH533" s="2"/>
      <c r="AI533" s="2"/>
      <c r="AJ533" s="2"/>
      <c r="AK533" s="2"/>
      <c r="AM533" s="27">
        <v>1</v>
      </c>
    </row>
    <row r="534" spans="32:39" ht="15.75" customHeight="1" x14ac:dyDescent="0.25">
      <c r="AF534" s="2"/>
      <c r="AG534" s="2"/>
      <c r="AH534" s="2"/>
      <c r="AI534" s="2"/>
      <c r="AJ534" s="2"/>
      <c r="AK534" s="2"/>
      <c r="AM534" s="27">
        <v>1</v>
      </c>
    </row>
    <row r="535" spans="32:39" ht="15.75" customHeight="1" x14ac:dyDescent="0.25">
      <c r="AF535" s="2"/>
      <c r="AG535" s="2"/>
      <c r="AH535" s="2"/>
      <c r="AI535" s="2"/>
      <c r="AJ535" s="2"/>
      <c r="AK535" s="2"/>
      <c r="AM535" s="27">
        <v>1</v>
      </c>
    </row>
    <row r="536" spans="32:39" ht="15.75" customHeight="1" x14ac:dyDescent="0.25">
      <c r="AF536" s="2"/>
      <c r="AG536" s="2"/>
      <c r="AH536" s="2"/>
      <c r="AI536" s="2"/>
      <c r="AJ536" s="2"/>
      <c r="AK536" s="2"/>
      <c r="AM536" s="27">
        <v>1</v>
      </c>
    </row>
    <row r="537" spans="32:39" ht="15.75" customHeight="1" x14ac:dyDescent="0.25">
      <c r="AF537" s="2"/>
      <c r="AG537" s="2"/>
      <c r="AH537" s="2"/>
      <c r="AI537" s="2"/>
      <c r="AJ537" s="2"/>
      <c r="AK537" s="2"/>
      <c r="AM537" s="27">
        <v>1</v>
      </c>
    </row>
    <row r="538" spans="32:39" ht="15.75" customHeight="1" x14ac:dyDescent="0.25">
      <c r="AF538" s="2"/>
      <c r="AG538" s="2"/>
      <c r="AH538" s="2"/>
      <c r="AI538" s="2"/>
      <c r="AJ538" s="2"/>
      <c r="AK538" s="2"/>
      <c r="AM538" s="27">
        <v>1</v>
      </c>
    </row>
    <row r="539" spans="32:39" ht="15.75" customHeight="1" x14ac:dyDescent="0.25">
      <c r="AF539" s="2"/>
      <c r="AG539" s="2"/>
      <c r="AH539" s="2"/>
      <c r="AI539" s="2"/>
      <c r="AJ539" s="2"/>
      <c r="AK539" s="2"/>
      <c r="AM539" s="27">
        <v>1</v>
      </c>
    </row>
    <row r="540" spans="32:39" ht="15.75" customHeight="1" x14ac:dyDescent="0.25">
      <c r="AF540" s="2"/>
      <c r="AG540" s="2"/>
      <c r="AH540" s="2"/>
      <c r="AI540" s="2"/>
      <c r="AJ540" s="2"/>
      <c r="AK540" s="2"/>
      <c r="AM540" s="27">
        <v>1</v>
      </c>
    </row>
    <row r="541" spans="32:39" ht="15.75" customHeight="1" x14ac:dyDescent="0.25">
      <c r="AF541" s="2"/>
      <c r="AG541" s="2"/>
      <c r="AH541" s="2"/>
      <c r="AI541" s="2"/>
      <c r="AJ541" s="2"/>
      <c r="AK541" s="2"/>
      <c r="AM541" s="27">
        <v>1</v>
      </c>
    </row>
    <row r="542" spans="32:39" ht="15.75" customHeight="1" x14ac:dyDescent="0.25">
      <c r="AF542" s="2"/>
      <c r="AG542" s="2"/>
      <c r="AH542" s="2"/>
      <c r="AI542" s="2"/>
      <c r="AJ542" s="2"/>
      <c r="AK542" s="2"/>
      <c r="AM542" s="27">
        <v>1</v>
      </c>
    </row>
    <row r="543" spans="32:39" ht="15.75" customHeight="1" x14ac:dyDescent="0.25">
      <c r="AF543" s="2"/>
      <c r="AG543" s="2"/>
      <c r="AH543" s="2"/>
      <c r="AI543" s="2"/>
      <c r="AJ543" s="2"/>
      <c r="AK543" s="2"/>
      <c r="AM543" s="27">
        <v>1</v>
      </c>
    </row>
    <row r="544" spans="32:39" ht="15.75" customHeight="1" x14ac:dyDescent="0.25">
      <c r="AF544" s="2"/>
      <c r="AG544" s="2"/>
      <c r="AH544" s="2"/>
      <c r="AI544" s="2"/>
      <c r="AJ544" s="2"/>
      <c r="AK544" s="2"/>
      <c r="AM544" s="27">
        <v>1</v>
      </c>
    </row>
    <row r="545" spans="32:39" ht="15.75" customHeight="1" x14ac:dyDescent="0.25">
      <c r="AF545" s="2"/>
      <c r="AG545" s="2"/>
      <c r="AH545" s="2"/>
      <c r="AI545" s="2"/>
      <c r="AJ545" s="2"/>
      <c r="AK545" s="2"/>
      <c r="AM545" s="27">
        <v>1</v>
      </c>
    </row>
    <row r="546" spans="32:39" ht="15.75" customHeight="1" x14ac:dyDescent="0.25">
      <c r="AF546" s="2"/>
      <c r="AG546" s="2"/>
      <c r="AH546" s="2"/>
      <c r="AI546" s="2"/>
      <c r="AJ546" s="2"/>
      <c r="AK546" s="2"/>
      <c r="AM546" s="27">
        <v>1</v>
      </c>
    </row>
    <row r="547" spans="32:39" ht="15.75" customHeight="1" x14ac:dyDescent="0.25">
      <c r="AF547" s="2"/>
      <c r="AG547" s="2"/>
      <c r="AH547" s="2"/>
      <c r="AI547" s="2"/>
      <c r="AJ547" s="2"/>
      <c r="AK547" s="2"/>
      <c r="AM547" s="27">
        <v>1</v>
      </c>
    </row>
    <row r="548" spans="32:39" ht="15.75" customHeight="1" x14ac:dyDescent="0.25">
      <c r="AF548" s="2"/>
      <c r="AG548" s="2"/>
      <c r="AH548" s="2"/>
      <c r="AI548" s="2"/>
      <c r="AJ548" s="2"/>
      <c r="AK548" s="2"/>
      <c r="AM548" s="27">
        <v>1</v>
      </c>
    </row>
    <row r="549" spans="32:39" ht="15.75" customHeight="1" x14ac:dyDescent="0.25">
      <c r="AF549" s="2"/>
      <c r="AG549" s="2"/>
      <c r="AH549" s="2"/>
      <c r="AI549" s="2"/>
      <c r="AJ549" s="2"/>
      <c r="AK549" s="2"/>
      <c r="AM549" s="27">
        <v>1</v>
      </c>
    </row>
    <row r="550" spans="32:39" ht="15.75" customHeight="1" x14ac:dyDescent="0.25">
      <c r="AF550" s="2"/>
      <c r="AG550" s="2"/>
      <c r="AH550" s="2"/>
      <c r="AI550" s="2"/>
      <c r="AJ550" s="2"/>
      <c r="AK550" s="2"/>
      <c r="AM550" s="27">
        <v>1</v>
      </c>
    </row>
    <row r="551" spans="32:39" ht="15.75" customHeight="1" x14ac:dyDescent="0.25">
      <c r="AF551" s="2"/>
      <c r="AG551" s="2"/>
      <c r="AH551" s="2"/>
      <c r="AI551" s="2"/>
      <c r="AJ551" s="2"/>
      <c r="AK551" s="2"/>
      <c r="AM551" s="27">
        <v>1</v>
      </c>
    </row>
    <row r="552" spans="32:39" ht="15.75" customHeight="1" x14ac:dyDescent="0.25">
      <c r="AF552" s="2"/>
      <c r="AG552" s="2"/>
      <c r="AH552" s="2"/>
      <c r="AI552" s="2"/>
      <c r="AJ552" s="2"/>
      <c r="AK552" s="2"/>
      <c r="AM552" s="27">
        <v>1</v>
      </c>
    </row>
    <row r="553" spans="32:39" ht="15.75" customHeight="1" x14ac:dyDescent="0.25">
      <c r="AF553" s="2"/>
      <c r="AG553" s="2"/>
      <c r="AH553" s="2"/>
      <c r="AI553" s="2"/>
      <c r="AJ553" s="2"/>
      <c r="AK553" s="2"/>
      <c r="AM553" s="27">
        <v>1</v>
      </c>
    </row>
    <row r="554" spans="32:39" ht="15.75" customHeight="1" x14ac:dyDescent="0.25">
      <c r="AF554" s="2"/>
      <c r="AG554" s="2"/>
      <c r="AH554" s="2"/>
      <c r="AI554" s="2"/>
      <c r="AJ554" s="2"/>
      <c r="AK554" s="2"/>
      <c r="AM554" s="27">
        <v>1</v>
      </c>
    </row>
    <row r="555" spans="32:39" ht="15.75" customHeight="1" x14ac:dyDescent="0.25">
      <c r="AF555" s="2"/>
      <c r="AG555" s="2"/>
      <c r="AH555" s="2"/>
      <c r="AI555" s="2"/>
      <c r="AJ555" s="2"/>
      <c r="AK555" s="2"/>
      <c r="AM555" s="27">
        <v>1</v>
      </c>
    </row>
    <row r="556" spans="32:39" ht="15.75" customHeight="1" x14ac:dyDescent="0.25">
      <c r="AF556" s="2"/>
      <c r="AG556" s="2"/>
      <c r="AH556" s="2"/>
      <c r="AI556" s="2"/>
      <c r="AJ556" s="2"/>
      <c r="AK556" s="2"/>
      <c r="AM556" s="27">
        <v>1</v>
      </c>
    </row>
    <row r="557" spans="32:39" ht="15.75" customHeight="1" x14ac:dyDescent="0.25">
      <c r="AF557" s="2"/>
      <c r="AG557" s="2"/>
      <c r="AH557" s="2"/>
      <c r="AI557" s="2"/>
      <c r="AJ557" s="2"/>
      <c r="AK557" s="2"/>
      <c r="AM557" s="27">
        <v>1</v>
      </c>
    </row>
    <row r="558" spans="32:39" ht="15.75" customHeight="1" x14ac:dyDescent="0.25">
      <c r="AF558" s="2"/>
      <c r="AG558" s="2"/>
      <c r="AH558" s="2"/>
      <c r="AI558" s="2"/>
      <c r="AJ558" s="2"/>
      <c r="AK558" s="2"/>
      <c r="AM558" s="27">
        <v>1</v>
      </c>
    </row>
    <row r="559" spans="32:39" ht="15.75" customHeight="1" x14ac:dyDescent="0.25">
      <c r="AF559" s="2"/>
      <c r="AG559" s="2"/>
      <c r="AH559" s="2"/>
      <c r="AI559" s="2"/>
      <c r="AJ559" s="2"/>
      <c r="AK559" s="2"/>
      <c r="AM559" s="27">
        <v>1</v>
      </c>
    </row>
    <row r="560" spans="32:39" ht="15.75" customHeight="1" x14ac:dyDescent="0.25">
      <c r="AF560" s="2"/>
      <c r="AG560" s="2"/>
      <c r="AH560" s="2"/>
      <c r="AI560" s="2"/>
      <c r="AJ560" s="2"/>
      <c r="AK560" s="2"/>
      <c r="AM560" s="27">
        <v>1</v>
      </c>
    </row>
    <row r="561" spans="32:39" ht="15.75" customHeight="1" x14ac:dyDescent="0.25">
      <c r="AF561" s="2"/>
      <c r="AG561" s="2"/>
      <c r="AH561" s="2"/>
      <c r="AI561" s="2"/>
      <c r="AJ561" s="2"/>
      <c r="AK561" s="2"/>
      <c r="AM561" s="27">
        <v>1</v>
      </c>
    </row>
    <row r="562" spans="32:39" ht="15.75" customHeight="1" x14ac:dyDescent="0.25">
      <c r="AF562" s="2"/>
      <c r="AG562" s="2"/>
      <c r="AH562" s="2"/>
      <c r="AI562" s="2"/>
      <c r="AJ562" s="2"/>
      <c r="AK562" s="2"/>
      <c r="AM562" s="27">
        <v>1</v>
      </c>
    </row>
    <row r="563" spans="32:39" ht="15.75" customHeight="1" x14ac:dyDescent="0.25">
      <c r="AF563" s="2"/>
      <c r="AG563" s="2"/>
      <c r="AH563" s="2"/>
      <c r="AI563" s="2"/>
      <c r="AJ563" s="2"/>
      <c r="AK563" s="2"/>
      <c r="AM563" s="27">
        <v>1</v>
      </c>
    </row>
    <row r="564" spans="32:39" ht="15.75" customHeight="1" x14ac:dyDescent="0.25">
      <c r="AF564" s="2"/>
      <c r="AG564" s="2"/>
      <c r="AH564" s="2"/>
      <c r="AI564" s="2"/>
      <c r="AJ564" s="2"/>
      <c r="AK564" s="2"/>
      <c r="AM564" s="27">
        <v>1</v>
      </c>
    </row>
    <row r="565" spans="32:39" ht="15.75" customHeight="1" x14ac:dyDescent="0.25">
      <c r="AF565" s="2"/>
      <c r="AG565" s="2"/>
      <c r="AH565" s="2"/>
      <c r="AI565" s="2"/>
      <c r="AJ565" s="2"/>
      <c r="AK565" s="2"/>
      <c r="AM565" s="27">
        <v>1</v>
      </c>
    </row>
    <row r="566" spans="32:39" ht="15.75" customHeight="1" x14ac:dyDescent="0.25">
      <c r="AF566" s="2"/>
      <c r="AG566" s="2"/>
      <c r="AH566" s="2"/>
      <c r="AI566" s="2"/>
      <c r="AJ566" s="2"/>
      <c r="AK566" s="2"/>
      <c r="AM566" s="27">
        <v>1</v>
      </c>
    </row>
    <row r="567" spans="32:39" ht="15.75" customHeight="1" x14ac:dyDescent="0.25">
      <c r="AF567" s="2"/>
      <c r="AG567" s="2"/>
      <c r="AH567" s="2"/>
      <c r="AI567" s="2"/>
      <c r="AJ567" s="2"/>
      <c r="AK567" s="2"/>
      <c r="AM567" s="27">
        <v>1</v>
      </c>
    </row>
    <row r="568" spans="32:39" ht="15.75" customHeight="1" x14ac:dyDescent="0.25">
      <c r="AF568" s="2"/>
      <c r="AG568" s="2"/>
      <c r="AH568" s="2"/>
      <c r="AI568" s="2"/>
      <c r="AJ568" s="2"/>
      <c r="AK568" s="2"/>
      <c r="AM568" s="27">
        <v>1</v>
      </c>
    </row>
    <row r="569" spans="32:39" ht="15.75" customHeight="1" x14ac:dyDescent="0.25">
      <c r="AF569" s="2"/>
      <c r="AG569" s="2"/>
      <c r="AH569" s="2"/>
      <c r="AI569" s="2"/>
      <c r="AJ569" s="2"/>
      <c r="AK569" s="2"/>
      <c r="AM569" s="27">
        <v>1</v>
      </c>
    </row>
    <row r="570" spans="32:39" ht="15.75" customHeight="1" x14ac:dyDescent="0.25">
      <c r="AF570" s="2"/>
      <c r="AG570" s="2"/>
      <c r="AH570" s="2"/>
      <c r="AI570" s="2"/>
      <c r="AJ570" s="2"/>
      <c r="AK570" s="2"/>
      <c r="AM570" s="27">
        <v>1</v>
      </c>
    </row>
    <row r="571" spans="32:39" ht="15.75" customHeight="1" x14ac:dyDescent="0.25">
      <c r="AF571" s="2"/>
      <c r="AG571" s="2"/>
      <c r="AH571" s="2"/>
      <c r="AI571" s="2"/>
      <c r="AJ571" s="2"/>
      <c r="AK571" s="2"/>
      <c r="AM571" s="27">
        <v>1</v>
      </c>
    </row>
    <row r="572" spans="32:39" ht="15.75" customHeight="1" x14ac:dyDescent="0.25">
      <c r="AF572" s="2"/>
      <c r="AG572" s="2"/>
      <c r="AH572" s="2"/>
      <c r="AI572" s="2"/>
      <c r="AJ572" s="2"/>
      <c r="AK572" s="2"/>
      <c r="AM572" s="27">
        <v>1</v>
      </c>
    </row>
    <row r="573" spans="32:39" ht="15.75" customHeight="1" x14ac:dyDescent="0.25">
      <c r="AF573" s="2"/>
      <c r="AG573" s="2"/>
      <c r="AH573" s="2"/>
      <c r="AI573" s="2"/>
      <c r="AJ573" s="2"/>
      <c r="AK573" s="2"/>
      <c r="AM573" s="27">
        <v>1</v>
      </c>
    </row>
    <row r="574" spans="32:39" ht="15.75" customHeight="1" x14ac:dyDescent="0.25">
      <c r="AF574" s="2"/>
      <c r="AG574" s="2"/>
      <c r="AH574" s="2"/>
      <c r="AI574" s="2"/>
      <c r="AJ574" s="2"/>
      <c r="AK574" s="2"/>
      <c r="AM574" s="27">
        <v>1</v>
      </c>
    </row>
    <row r="575" spans="32:39" ht="15.75" customHeight="1" x14ac:dyDescent="0.25">
      <c r="AF575" s="2"/>
      <c r="AG575" s="2"/>
      <c r="AH575" s="2"/>
      <c r="AI575" s="2"/>
      <c r="AJ575" s="2"/>
      <c r="AK575" s="2"/>
      <c r="AM575" s="27">
        <v>1</v>
      </c>
    </row>
    <row r="576" spans="32:39" ht="15.75" customHeight="1" x14ac:dyDescent="0.25">
      <c r="AF576" s="2"/>
      <c r="AG576" s="2"/>
      <c r="AH576" s="2"/>
      <c r="AI576" s="2"/>
      <c r="AJ576" s="2"/>
      <c r="AK576" s="2"/>
      <c r="AM576" s="27">
        <v>1</v>
      </c>
    </row>
    <row r="577" spans="32:39" ht="15.75" customHeight="1" x14ac:dyDescent="0.25">
      <c r="AF577" s="2"/>
      <c r="AG577" s="2"/>
      <c r="AH577" s="2"/>
      <c r="AI577" s="2"/>
      <c r="AJ577" s="2"/>
      <c r="AK577" s="2"/>
      <c r="AM577" s="27">
        <v>1</v>
      </c>
    </row>
    <row r="578" spans="32:39" ht="15.75" customHeight="1" x14ac:dyDescent="0.25">
      <c r="AF578" s="2"/>
      <c r="AG578" s="2"/>
      <c r="AH578" s="2"/>
      <c r="AI578" s="2"/>
      <c r="AJ578" s="2"/>
      <c r="AK578" s="2"/>
      <c r="AM578" s="27">
        <v>1</v>
      </c>
    </row>
    <row r="579" spans="32:39" ht="15.75" customHeight="1" x14ac:dyDescent="0.25">
      <c r="AF579" s="2"/>
      <c r="AG579" s="2"/>
      <c r="AH579" s="2"/>
      <c r="AI579" s="2"/>
      <c r="AJ579" s="2"/>
      <c r="AK579" s="2"/>
      <c r="AM579" s="27">
        <v>1</v>
      </c>
    </row>
    <row r="580" spans="32:39" ht="15.75" customHeight="1" x14ac:dyDescent="0.25">
      <c r="AF580" s="2"/>
      <c r="AG580" s="2"/>
      <c r="AH580" s="2"/>
      <c r="AI580" s="2"/>
      <c r="AJ580" s="2"/>
      <c r="AK580" s="2"/>
      <c r="AM580" s="27">
        <v>1</v>
      </c>
    </row>
    <row r="581" spans="32:39" ht="15.75" customHeight="1" x14ac:dyDescent="0.25">
      <c r="AF581" s="2"/>
      <c r="AG581" s="2"/>
      <c r="AH581" s="2"/>
      <c r="AI581" s="2"/>
      <c r="AJ581" s="2"/>
      <c r="AK581" s="2"/>
      <c r="AM581" s="27">
        <v>1</v>
      </c>
    </row>
    <row r="582" spans="32:39" ht="15.75" customHeight="1" x14ac:dyDescent="0.25">
      <c r="AF582" s="2"/>
      <c r="AG582" s="2"/>
      <c r="AH582" s="2"/>
      <c r="AI582" s="2"/>
      <c r="AJ582" s="2"/>
      <c r="AK582" s="2"/>
      <c r="AM582" s="27">
        <v>1</v>
      </c>
    </row>
    <row r="583" spans="32:39" ht="15.75" customHeight="1" x14ac:dyDescent="0.25">
      <c r="AF583" s="2"/>
      <c r="AG583" s="2"/>
      <c r="AH583" s="2"/>
      <c r="AI583" s="2"/>
      <c r="AJ583" s="2"/>
      <c r="AK583" s="2"/>
      <c r="AM583" s="27">
        <v>1</v>
      </c>
    </row>
    <row r="584" spans="32:39" ht="15.75" customHeight="1" x14ac:dyDescent="0.25">
      <c r="AF584" s="2"/>
      <c r="AG584" s="2"/>
      <c r="AH584" s="2"/>
      <c r="AI584" s="2"/>
      <c r="AJ584" s="2"/>
      <c r="AK584" s="2"/>
      <c r="AM584" s="27">
        <v>1</v>
      </c>
    </row>
    <row r="585" spans="32:39" ht="15.75" customHeight="1" x14ac:dyDescent="0.25">
      <c r="AF585" s="2"/>
      <c r="AG585" s="2"/>
      <c r="AH585" s="2"/>
      <c r="AI585" s="2"/>
      <c r="AJ585" s="2"/>
      <c r="AK585" s="2"/>
      <c r="AM585" s="27">
        <v>1</v>
      </c>
    </row>
    <row r="586" spans="32:39" ht="15.75" customHeight="1" x14ac:dyDescent="0.25">
      <c r="AF586" s="2"/>
      <c r="AG586" s="2"/>
      <c r="AH586" s="2"/>
      <c r="AI586" s="2"/>
      <c r="AJ586" s="2"/>
      <c r="AK586" s="2"/>
      <c r="AM586" s="27">
        <v>1</v>
      </c>
    </row>
    <row r="587" spans="32:39" ht="15.75" customHeight="1" x14ac:dyDescent="0.25">
      <c r="AF587" s="2"/>
      <c r="AG587" s="2"/>
      <c r="AH587" s="2"/>
      <c r="AI587" s="2"/>
      <c r="AJ587" s="2"/>
      <c r="AK587" s="2"/>
      <c r="AM587" s="27">
        <v>1</v>
      </c>
    </row>
    <row r="588" spans="32:39" ht="15.75" customHeight="1" x14ac:dyDescent="0.25">
      <c r="AF588" s="2"/>
      <c r="AG588" s="2"/>
      <c r="AH588" s="2"/>
      <c r="AI588" s="2"/>
      <c r="AJ588" s="2"/>
      <c r="AK588" s="2"/>
      <c r="AM588" s="27">
        <v>1</v>
      </c>
    </row>
    <row r="589" spans="32:39" ht="15.75" customHeight="1" x14ac:dyDescent="0.25">
      <c r="AF589" s="2"/>
      <c r="AG589" s="2"/>
      <c r="AH589" s="2"/>
      <c r="AI589" s="2"/>
      <c r="AJ589" s="2"/>
      <c r="AK589" s="2"/>
      <c r="AM589" s="27">
        <v>1</v>
      </c>
    </row>
    <row r="590" spans="32:39" ht="15.75" customHeight="1" x14ac:dyDescent="0.25">
      <c r="AF590" s="2"/>
      <c r="AG590" s="2"/>
      <c r="AH590" s="2"/>
      <c r="AI590" s="2"/>
      <c r="AJ590" s="2"/>
      <c r="AK590" s="2"/>
      <c r="AM590" s="27">
        <v>1</v>
      </c>
    </row>
    <row r="591" spans="32:39" ht="15.75" customHeight="1" x14ac:dyDescent="0.25">
      <c r="AF591" s="2"/>
      <c r="AG591" s="2"/>
      <c r="AH591" s="2"/>
      <c r="AI591" s="2"/>
      <c r="AJ591" s="2"/>
      <c r="AK591" s="2"/>
      <c r="AM591" s="27">
        <v>1</v>
      </c>
    </row>
    <row r="592" spans="32:39" ht="15.75" customHeight="1" x14ac:dyDescent="0.25">
      <c r="AF592" s="2"/>
      <c r="AG592" s="2"/>
      <c r="AH592" s="2"/>
      <c r="AI592" s="2"/>
      <c r="AJ592" s="2"/>
      <c r="AK592" s="2"/>
      <c r="AM592" s="27">
        <v>1</v>
      </c>
    </row>
    <row r="593" spans="32:39" ht="15.75" customHeight="1" x14ac:dyDescent="0.25">
      <c r="AF593" s="2"/>
      <c r="AG593" s="2"/>
      <c r="AH593" s="2"/>
      <c r="AI593" s="2"/>
      <c r="AJ593" s="2"/>
      <c r="AK593" s="2"/>
      <c r="AM593" s="27">
        <v>1</v>
      </c>
    </row>
    <row r="594" spans="32:39" ht="15.75" customHeight="1" x14ac:dyDescent="0.25">
      <c r="AF594" s="2"/>
      <c r="AG594" s="2"/>
      <c r="AH594" s="2"/>
      <c r="AI594" s="2"/>
      <c r="AJ594" s="2"/>
      <c r="AK594" s="2"/>
      <c r="AM594" s="27">
        <v>1</v>
      </c>
    </row>
    <row r="595" spans="32:39" ht="15.75" customHeight="1" x14ac:dyDescent="0.25">
      <c r="AF595" s="2"/>
      <c r="AG595" s="2"/>
      <c r="AH595" s="2"/>
      <c r="AI595" s="2"/>
      <c r="AJ595" s="2"/>
      <c r="AK595" s="2"/>
      <c r="AM595" s="27">
        <v>1</v>
      </c>
    </row>
    <row r="596" spans="32:39" ht="15.75" customHeight="1" x14ac:dyDescent="0.25">
      <c r="AF596" s="2"/>
      <c r="AG596" s="2"/>
      <c r="AH596" s="2"/>
      <c r="AI596" s="2"/>
      <c r="AJ596" s="2"/>
      <c r="AK596" s="2"/>
      <c r="AM596" s="27">
        <v>1</v>
      </c>
    </row>
    <row r="597" spans="32:39" ht="15.75" customHeight="1" x14ac:dyDescent="0.25">
      <c r="AF597" s="2"/>
      <c r="AG597" s="2"/>
      <c r="AH597" s="2"/>
      <c r="AI597" s="2"/>
      <c r="AJ597" s="2"/>
      <c r="AK597" s="2"/>
      <c r="AM597" s="27">
        <v>1</v>
      </c>
    </row>
    <row r="598" spans="32:39" ht="15.75" customHeight="1" x14ac:dyDescent="0.25">
      <c r="AF598" s="2"/>
      <c r="AG598" s="2"/>
      <c r="AH598" s="2"/>
      <c r="AI598" s="2"/>
      <c r="AJ598" s="2"/>
      <c r="AK598" s="2"/>
      <c r="AM598" s="27">
        <v>1</v>
      </c>
    </row>
    <row r="599" spans="32:39" ht="15.75" customHeight="1" x14ac:dyDescent="0.25">
      <c r="AF599" s="2"/>
      <c r="AG599" s="2"/>
      <c r="AH599" s="2"/>
      <c r="AI599" s="2"/>
      <c r="AJ599" s="2"/>
      <c r="AK599" s="2"/>
      <c r="AM599" s="27">
        <v>1</v>
      </c>
    </row>
    <row r="600" spans="32:39" ht="15.75" customHeight="1" x14ac:dyDescent="0.25">
      <c r="AF600" s="2"/>
      <c r="AG600" s="2"/>
      <c r="AH600" s="2"/>
      <c r="AI600" s="2"/>
      <c r="AJ600" s="2"/>
      <c r="AK600" s="2"/>
      <c r="AM600" s="27">
        <v>1</v>
      </c>
    </row>
    <row r="601" spans="32:39" ht="15.75" customHeight="1" x14ac:dyDescent="0.25">
      <c r="AF601" s="2"/>
      <c r="AG601" s="2"/>
      <c r="AH601" s="2"/>
      <c r="AI601" s="2"/>
      <c r="AJ601" s="2"/>
      <c r="AK601" s="2"/>
      <c r="AM601" s="27">
        <v>1</v>
      </c>
    </row>
    <row r="602" spans="32:39" ht="15.75" customHeight="1" x14ac:dyDescent="0.25">
      <c r="AF602" s="2"/>
      <c r="AG602" s="2"/>
      <c r="AH602" s="2"/>
      <c r="AI602" s="2"/>
      <c r="AJ602" s="2"/>
      <c r="AK602" s="2"/>
      <c r="AM602" s="27">
        <v>1</v>
      </c>
    </row>
    <row r="603" spans="32:39" ht="15.75" customHeight="1" x14ac:dyDescent="0.25">
      <c r="AF603" s="2"/>
      <c r="AG603" s="2"/>
      <c r="AH603" s="2"/>
      <c r="AI603" s="2"/>
      <c r="AJ603" s="2"/>
      <c r="AK603" s="2"/>
      <c r="AM603" s="27">
        <v>1</v>
      </c>
    </row>
    <row r="604" spans="32:39" ht="15.75" customHeight="1" x14ac:dyDescent="0.25">
      <c r="AF604" s="2"/>
      <c r="AG604" s="2"/>
      <c r="AH604" s="2"/>
      <c r="AI604" s="2"/>
      <c r="AJ604" s="2"/>
      <c r="AK604" s="2"/>
      <c r="AM604" s="27">
        <v>1</v>
      </c>
    </row>
    <row r="605" spans="32:39" ht="15.75" customHeight="1" x14ac:dyDescent="0.25">
      <c r="AF605" s="2"/>
      <c r="AG605" s="2"/>
      <c r="AH605" s="2"/>
      <c r="AI605" s="2"/>
      <c r="AJ605" s="2"/>
      <c r="AK605" s="2"/>
      <c r="AM605" s="27">
        <v>1</v>
      </c>
    </row>
    <row r="606" spans="32:39" ht="15.75" customHeight="1" x14ac:dyDescent="0.25">
      <c r="AF606" s="2"/>
      <c r="AG606" s="2"/>
      <c r="AH606" s="2"/>
      <c r="AI606" s="2"/>
      <c r="AJ606" s="2"/>
      <c r="AK606" s="2"/>
      <c r="AM606" s="27">
        <v>1</v>
      </c>
    </row>
    <row r="607" spans="32:39" ht="15.75" customHeight="1" x14ac:dyDescent="0.25">
      <c r="AF607" s="2"/>
      <c r="AG607" s="2"/>
      <c r="AH607" s="2"/>
      <c r="AI607" s="2"/>
      <c r="AJ607" s="2"/>
      <c r="AK607" s="2"/>
      <c r="AM607" s="27">
        <v>1</v>
      </c>
    </row>
    <row r="608" spans="32:39" ht="15.75" customHeight="1" x14ac:dyDescent="0.25">
      <c r="AF608" s="2"/>
      <c r="AG608" s="2"/>
      <c r="AH608" s="2"/>
      <c r="AI608" s="2"/>
      <c r="AJ608" s="2"/>
      <c r="AK608" s="2"/>
      <c r="AM608" s="27">
        <v>1</v>
      </c>
    </row>
    <row r="609" spans="32:39" ht="15.75" customHeight="1" x14ac:dyDescent="0.25">
      <c r="AF609" s="2"/>
      <c r="AG609" s="2"/>
      <c r="AH609" s="2"/>
      <c r="AI609" s="2"/>
      <c r="AJ609" s="2"/>
      <c r="AK609" s="2"/>
      <c r="AM609" s="27">
        <v>1</v>
      </c>
    </row>
    <row r="610" spans="32:39" ht="15.75" customHeight="1" x14ac:dyDescent="0.25">
      <c r="AF610" s="2"/>
      <c r="AG610" s="2"/>
      <c r="AH610" s="2"/>
      <c r="AI610" s="2"/>
      <c r="AJ610" s="2"/>
      <c r="AK610" s="2"/>
      <c r="AM610" s="27">
        <v>1</v>
      </c>
    </row>
    <row r="611" spans="32:39" ht="15.75" customHeight="1" x14ac:dyDescent="0.25">
      <c r="AF611" s="2"/>
      <c r="AG611" s="2"/>
      <c r="AH611" s="2"/>
      <c r="AI611" s="2"/>
      <c r="AJ611" s="2"/>
      <c r="AK611" s="2"/>
      <c r="AM611" s="27">
        <v>1</v>
      </c>
    </row>
    <row r="612" spans="32:39" ht="15.75" customHeight="1" x14ac:dyDescent="0.25">
      <c r="AF612" s="2"/>
      <c r="AG612" s="2"/>
      <c r="AH612" s="2"/>
      <c r="AI612" s="2"/>
      <c r="AJ612" s="2"/>
      <c r="AK612" s="2"/>
      <c r="AM612" s="27">
        <v>1</v>
      </c>
    </row>
    <row r="613" spans="32:39" ht="15.75" customHeight="1" x14ac:dyDescent="0.25">
      <c r="AF613" s="2"/>
      <c r="AG613" s="2"/>
      <c r="AH613" s="2"/>
      <c r="AI613" s="2"/>
      <c r="AJ613" s="2"/>
      <c r="AK613" s="2"/>
      <c r="AM613" s="27">
        <v>1</v>
      </c>
    </row>
    <row r="614" spans="32:39" ht="15.75" customHeight="1" x14ac:dyDescent="0.25">
      <c r="AF614" s="2"/>
      <c r="AG614" s="2"/>
      <c r="AH614" s="2"/>
      <c r="AI614" s="2"/>
      <c r="AJ614" s="2"/>
      <c r="AK614" s="2"/>
      <c r="AM614" s="27">
        <v>1</v>
      </c>
    </row>
    <row r="615" spans="32:39" ht="15.75" customHeight="1" x14ac:dyDescent="0.25">
      <c r="AF615" s="2"/>
      <c r="AG615" s="2"/>
      <c r="AH615" s="2"/>
      <c r="AI615" s="2"/>
      <c r="AJ615" s="2"/>
      <c r="AK615" s="2"/>
      <c r="AM615" s="27">
        <v>1</v>
      </c>
    </row>
    <row r="616" spans="32:39" ht="15.75" customHeight="1" x14ac:dyDescent="0.25">
      <c r="AF616" s="2"/>
      <c r="AG616" s="2"/>
      <c r="AH616" s="2"/>
      <c r="AI616" s="2"/>
      <c r="AJ616" s="2"/>
      <c r="AK616" s="2"/>
      <c r="AM616" s="27">
        <v>1</v>
      </c>
    </row>
    <row r="617" spans="32:39" ht="15.75" customHeight="1" x14ac:dyDescent="0.25">
      <c r="AF617" s="2"/>
      <c r="AG617" s="2"/>
      <c r="AH617" s="2"/>
      <c r="AI617" s="2"/>
      <c r="AJ617" s="2"/>
      <c r="AK617" s="2"/>
      <c r="AM617" s="27">
        <v>1</v>
      </c>
    </row>
    <row r="618" spans="32:39" ht="15.75" customHeight="1" x14ac:dyDescent="0.25">
      <c r="AF618" s="2"/>
      <c r="AG618" s="2"/>
      <c r="AH618" s="2"/>
      <c r="AI618" s="2"/>
      <c r="AJ618" s="2"/>
      <c r="AK618" s="2"/>
      <c r="AM618" s="27">
        <v>1</v>
      </c>
    </row>
    <row r="619" spans="32:39" ht="15.75" customHeight="1" x14ac:dyDescent="0.25">
      <c r="AF619" s="2"/>
      <c r="AG619" s="2"/>
      <c r="AH619" s="2"/>
      <c r="AI619" s="2"/>
      <c r="AJ619" s="2"/>
      <c r="AK619" s="2"/>
      <c r="AM619" s="27">
        <v>1</v>
      </c>
    </row>
    <row r="620" spans="32:39" ht="15.75" customHeight="1" x14ac:dyDescent="0.25">
      <c r="AF620" s="2"/>
      <c r="AG620" s="2"/>
      <c r="AH620" s="2"/>
      <c r="AI620" s="2"/>
      <c r="AJ620" s="2"/>
      <c r="AK620" s="2"/>
      <c r="AM620" s="27">
        <v>1</v>
      </c>
    </row>
    <row r="621" spans="32:39" ht="15.75" customHeight="1" x14ac:dyDescent="0.25">
      <c r="AF621" s="2"/>
      <c r="AG621" s="2"/>
      <c r="AH621" s="2"/>
      <c r="AI621" s="2"/>
      <c r="AJ621" s="2"/>
      <c r="AK621" s="2"/>
      <c r="AM621" s="27">
        <v>1</v>
      </c>
    </row>
    <row r="622" spans="32:39" ht="15.75" customHeight="1" x14ac:dyDescent="0.25">
      <c r="AF622" s="2"/>
      <c r="AG622" s="2"/>
      <c r="AH622" s="2"/>
      <c r="AI622" s="2"/>
      <c r="AJ622" s="2"/>
      <c r="AK622" s="2"/>
      <c r="AM622" s="27">
        <v>1</v>
      </c>
    </row>
    <row r="623" spans="32:39" ht="15.75" customHeight="1" x14ac:dyDescent="0.25">
      <c r="AF623" s="2"/>
      <c r="AG623" s="2"/>
      <c r="AH623" s="2"/>
      <c r="AI623" s="2"/>
      <c r="AJ623" s="2"/>
      <c r="AK623" s="2"/>
      <c r="AM623" s="27">
        <v>1</v>
      </c>
    </row>
    <row r="624" spans="32:39" ht="15.75" customHeight="1" x14ac:dyDescent="0.25">
      <c r="AF624" s="2"/>
      <c r="AG624" s="2"/>
      <c r="AH624" s="2"/>
      <c r="AI624" s="2"/>
      <c r="AJ624" s="2"/>
      <c r="AK624" s="2"/>
      <c r="AM624" s="27">
        <v>1</v>
      </c>
    </row>
    <row r="625" spans="32:39" ht="15.75" customHeight="1" x14ac:dyDescent="0.25">
      <c r="AF625" s="2"/>
      <c r="AG625" s="2"/>
      <c r="AH625" s="2"/>
      <c r="AI625" s="2"/>
      <c r="AJ625" s="2"/>
      <c r="AK625" s="2"/>
      <c r="AM625" s="27">
        <v>1</v>
      </c>
    </row>
    <row r="626" spans="32:39" ht="15.75" customHeight="1" x14ac:dyDescent="0.25">
      <c r="AF626" s="2"/>
      <c r="AG626" s="2"/>
      <c r="AH626" s="2"/>
      <c r="AI626" s="2"/>
      <c r="AJ626" s="2"/>
      <c r="AK626" s="2"/>
      <c r="AM626" s="27">
        <v>1</v>
      </c>
    </row>
    <row r="627" spans="32:39" ht="15.75" customHeight="1" x14ac:dyDescent="0.25">
      <c r="AF627" s="2"/>
      <c r="AG627" s="2"/>
      <c r="AH627" s="2"/>
      <c r="AI627" s="2"/>
      <c r="AJ627" s="2"/>
      <c r="AK627" s="2"/>
      <c r="AM627" s="27">
        <v>1</v>
      </c>
    </row>
    <row r="628" spans="32:39" ht="15.75" customHeight="1" x14ac:dyDescent="0.25">
      <c r="AF628" s="2"/>
      <c r="AG628" s="2"/>
      <c r="AH628" s="2"/>
      <c r="AI628" s="2"/>
      <c r="AJ628" s="2"/>
      <c r="AK628" s="2"/>
      <c r="AM628" s="27">
        <v>1</v>
      </c>
    </row>
    <row r="629" spans="32:39" ht="15.75" customHeight="1" x14ac:dyDescent="0.25">
      <c r="AF629" s="2"/>
      <c r="AG629" s="2"/>
      <c r="AH629" s="2"/>
      <c r="AI629" s="2"/>
      <c r="AJ629" s="2"/>
      <c r="AK629" s="2"/>
      <c r="AM629" s="27">
        <v>1</v>
      </c>
    </row>
    <row r="630" spans="32:39" ht="15.75" customHeight="1" x14ac:dyDescent="0.25">
      <c r="AF630" s="2"/>
      <c r="AG630" s="2"/>
      <c r="AH630" s="2"/>
      <c r="AI630" s="2"/>
      <c r="AJ630" s="2"/>
      <c r="AK630" s="2"/>
      <c r="AM630" s="27">
        <v>1</v>
      </c>
    </row>
    <row r="631" spans="32:39" ht="15.75" customHeight="1" x14ac:dyDescent="0.25">
      <c r="AF631" s="2"/>
      <c r="AG631" s="2"/>
      <c r="AH631" s="2"/>
      <c r="AI631" s="2"/>
      <c r="AJ631" s="2"/>
      <c r="AK631" s="2"/>
      <c r="AM631" s="27">
        <v>1</v>
      </c>
    </row>
    <row r="632" spans="32:39" ht="15.75" customHeight="1" x14ac:dyDescent="0.25">
      <c r="AF632" s="2"/>
      <c r="AG632" s="2"/>
      <c r="AH632" s="2"/>
      <c r="AI632" s="2"/>
      <c r="AJ632" s="2"/>
      <c r="AK632" s="2"/>
      <c r="AM632" s="27">
        <v>1</v>
      </c>
    </row>
    <row r="633" spans="32:39" ht="15.75" customHeight="1" x14ac:dyDescent="0.25">
      <c r="AF633" s="2"/>
      <c r="AG633" s="2"/>
      <c r="AH633" s="2"/>
      <c r="AI633" s="2"/>
      <c r="AJ633" s="2"/>
      <c r="AK633" s="2"/>
      <c r="AM633" s="27">
        <v>1</v>
      </c>
    </row>
    <row r="634" spans="32:39" ht="15.75" customHeight="1" x14ac:dyDescent="0.25">
      <c r="AF634" s="2"/>
      <c r="AG634" s="2"/>
      <c r="AH634" s="2"/>
      <c r="AI634" s="2"/>
      <c r="AJ634" s="2"/>
      <c r="AK634" s="2"/>
      <c r="AM634" s="27">
        <v>1</v>
      </c>
    </row>
    <row r="635" spans="32:39" ht="15.75" customHeight="1" x14ac:dyDescent="0.25">
      <c r="AF635" s="2"/>
      <c r="AG635" s="2"/>
      <c r="AH635" s="2"/>
      <c r="AI635" s="2"/>
      <c r="AJ635" s="2"/>
      <c r="AK635" s="2"/>
      <c r="AM635" s="27">
        <v>1</v>
      </c>
    </row>
    <row r="636" spans="32:39" ht="15.75" customHeight="1" x14ac:dyDescent="0.25">
      <c r="AF636" s="2"/>
      <c r="AG636" s="2"/>
      <c r="AH636" s="2"/>
      <c r="AI636" s="2"/>
      <c r="AJ636" s="2"/>
      <c r="AK636" s="2"/>
      <c r="AM636" s="27">
        <v>1</v>
      </c>
    </row>
    <row r="637" spans="32:39" ht="15.75" customHeight="1" x14ac:dyDescent="0.25">
      <c r="AF637" s="2"/>
      <c r="AG637" s="2"/>
      <c r="AH637" s="2"/>
      <c r="AI637" s="2"/>
      <c r="AJ637" s="2"/>
      <c r="AK637" s="2"/>
      <c r="AM637" s="27">
        <v>1</v>
      </c>
    </row>
    <row r="638" spans="32:39" ht="15.75" customHeight="1" x14ac:dyDescent="0.25">
      <c r="AF638" s="2"/>
      <c r="AG638" s="2"/>
      <c r="AH638" s="2"/>
      <c r="AI638" s="2"/>
      <c r="AJ638" s="2"/>
      <c r="AK638" s="2"/>
      <c r="AM638" s="27">
        <v>1</v>
      </c>
    </row>
    <row r="639" spans="32:39" ht="15.75" customHeight="1" x14ac:dyDescent="0.25">
      <c r="AF639" s="2"/>
      <c r="AG639" s="2"/>
      <c r="AH639" s="2"/>
      <c r="AI639" s="2"/>
      <c r="AJ639" s="2"/>
      <c r="AK639" s="2"/>
      <c r="AM639" s="27">
        <v>1</v>
      </c>
    </row>
    <row r="640" spans="32:39" ht="15.75" customHeight="1" x14ac:dyDescent="0.25">
      <c r="AF640" s="2"/>
      <c r="AG640" s="2"/>
      <c r="AH640" s="2"/>
      <c r="AI640" s="2"/>
      <c r="AJ640" s="2"/>
      <c r="AK640" s="2"/>
      <c r="AM640" s="27">
        <v>1</v>
      </c>
    </row>
    <row r="641" spans="32:39" ht="15.75" customHeight="1" x14ac:dyDescent="0.25">
      <c r="AF641" s="2"/>
      <c r="AG641" s="2"/>
      <c r="AH641" s="2"/>
      <c r="AI641" s="2"/>
      <c r="AJ641" s="2"/>
      <c r="AK641" s="2"/>
      <c r="AM641" s="27">
        <v>1</v>
      </c>
    </row>
    <row r="642" spans="32:39" ht="15.75" customHeight="1" x14ac:dyDescent="0.25">
      <c r="AF642" s="2"/>
      <c r="AG642" s="2"/>
      <c r="AH642" s="2"/>
      <c r="AI642" s="2"/>
      <c r="AJ642" s="2"/>
      <c r="AK642" s="2"/>
      <c r="AM642" s="27">
        <v>1</v>
      </c>
    </row>
    <row r="643" spans="32:39" ht="15.75" customHeight="1" x14ac:dyDescent="0.25">
      <c r="AF643" s="2"/>
      <c r="AG643" s="2"/>
      <c r="AH643" s="2"/>
      <c r="AI643" s="2"/>
      <c r="AJ643" s="2"/>
      <c r="AK643" s="2"/>
      <c r="AM643" s="27">
        <v>1</v>
      </c>
    </row>
    <row r="644" spans="32:39" ht="15.75" customHeight="1" x14ac:dyDescent="0.25">
      <c r="AF644" s="2"/>
      <c r="AG644" s="2"/>
      <c r="AH644" s="2"/>
      <c r="AI644" s="2"/>
      <c r="AJ644" s="2"/>
      <c r="AK644" s="2"/>
      <c r="AM644" s="27">
        <v>1</v>
      </c>
    </row>
    <row r="645" spans="32:39" ht="15.75" customHeight="1" x14ac:dyDescent="0.25">
      <c r="AF645" s="2"/>
      <c r="AG645" s="2"/>
      <c r="AH645" s="2"/>
      <c r="AI645" s="2"/>
      <c r="AJ645" s="2"/>
      <c r="AK645" s="2"/>
      <c r="AM645" s="27">
        <v>1</v>
      </c>
    </row>
    <row r="646" spans="32:39" ht="15.75" customHeight="1" x14ac:dyDescent="0.25">
      <c r="AF646" s="2"/>
      <c r="AG646" s="2"/>
      <c r="AH646" s="2"/>
      <c r="AI646" s="2"/>
      <c r="AJ646" s="2"/>
      <c r="AK646" s="2"/>
      <c r="AM646" s="27">
        <v>1</v>
      </c>
    </row>
    <row r="647" spans="32:39" ht="15.75" customHeight="1" x14ac:dyDescent="0.25">
      <c r="AF647" s="2"/>
      <c r="AG647" s="2"/>
      <c r="AH647" s="2"/>
      <c r="AI647" s="2"/>
      <c r="AJ647" s="2"/>
      <c r="AK647" s="2"/>
      <c r="AM647" s="27">
        <v>1</v>
      </c>
    </row>
    <row r="648" spans="32:39" ht="15.75" customHeight="1" x14ac:dyDescent="0.25">
      <c r="AF648" s="2"/>
      <c r="AG648" s="2"/>
      <c r="AH648" s="2"/>
      <c r="AI648" s="2"/>
      <c r="AJ648" s="2"/>
      <c r="AK648" s="2"/>
      <c r="AM648" s="27">
        <v>1</v>
      </c>
    </row>
    <row r="649" spans="32:39" ht="15.75" customHeight="1" x14ac:dyDescent="0.25">
      <c r="AF649" s="2"/>
      <c r="AG649" s="2"/>
      <c r="AH649" s="2"/>
      <c r="AI649" s="2"/>
      <c r="AJ649" s="2"/>
      <c r="AK649" s="2"/>
      <c r="AM649" s="27">
        <v>1</v>
      </c>
    </row>
    <row r="650" spans="32:39" ht="15.75" customHeight="1" x14ac:dyDescent="0.25">
      <c r="AF650" s="2"/>
      <c r="AG650" s="2"/>
      <c r="AH650" s="2"/>
      <c r="AI650" s="2"/>
      <c r="AJ650" s="2"/>
      <c r="AK650" s="2"/>
      <c r="AM650" s="27">
        <v>1</v>
      </c>
    </row>
    <row r="651" spans="32:39" ht="15.75" customHeight="1" x14ac:dyDescent="0.25">
      <c r="AF651" s="2"/>
      <c r="AG651" s="2"/>
      <c r="AH651" s="2"/>
      <c r="AI651" s="2"/>
      <c r="AJ651" s="2"/>
      <c r="AK651" s="2"/>
      <c r="AM651" s="27">
        <v>1</v>
      </c>
    </row>
    <row r="652" spans="32:39" ht="15.75" customHeight="1" x14ac:dyDescent="0.25">
      <c r="AF652" s="2"/>
      <c r="AG652" s="2"/>
      <c r="AH652" s="2"/>
      <c r="AI652" s="2"/>
      <c r="AJ652" s="2"/>
      <c r="AK652" s="2"/>
      <c r="AM652" s="27">
        <v>1</v>
      </c>
    </row>
    <row r="653" spans="32:39" ht="15.75" customHeight="1" x14ac:dyDescent="0.25">
      <c r="AF653" s="2"/>
      <c r="AG653" s="2"/>
      <c r="AH653" s="2"/>
      <c r="AI653" s="2"/>
      <c r="AJ653" s="2"/>
      <c r="AK653" s="2"/>
      <c r="AM653" s="27">
        <v>1</v>
      </c>
    </row>
    <row r="654" spans="32:39" ht="15.75" customHeight="1" x14ac:dyDescent="0.25">
      <c r="AF654" s="2"/>
      <c r="AG654" s="2"/>
      <c r="AH654" s="2"/>
      <c r="AI654" s="2"/>
      <c r="AJ654" s="2"/>
      <c r="AK654" s="2"/>
      <c r="AM654" s="27">
        <v>1</v>
      </c>
    </row>
    <row r="655" spans="32:39" ht="15.75" customHeight="1" x14ac:dyDescent="0.25">
      <c r="AF655" s="2"/>
      <c r="AG655" s="2"/>
      <c r="AH655" s="2"/>
      <c r="AI655" s="2"/>
      <c r="AJ655" s="2"/>
      <c r="AK655" s="2"/>
      <c r="AM655" s="27">
        <v>1</v>
      </c>
    </row>
    <row r="656" spans="32:39" ht="15.75" customHeight="1" x14ac:dyDescent="0.25">
      <c r="AF656" s="2"/>
      <c r="AG656" s="2"/>
      <c r="AH656" s="2"/>
      <c r="AI656" s="2"/>
      <c r="AJ656" s="2"/>
      <c r="AK656" s="2"/>
      <c r="AM656" s="27">
        <v>1</v>
      </c>
    </row>
    <row r="657" spans="32:39" ht="15.75" customHeight="1" x14ac:dyDescent="0.25">
      <c r="AF657" s="2"/>
      <c r="AG657" s="2"/>
      <c r="AH657" s="2"/>
      <c r="AI657" s="2"/>
      <c r="AJ657" s="2"/>
      <c r="AK657" s="2"/>
      <c r="AM657" s="27">
        <v>1</v>
      </c>
    </row>
    <row r="658" spans="32:39" ht="15.75" customHeight="1" x14ac:dyDescent="0.25">
      <c r="AF658" s="2"/>
      <c r="AG658" s="2"/>
      <c r="AH658" s="2"/>
      <c r="AI658" s="2"/>
      <c r="AJ658" s="2"/>
      <c r="AK658" s="2"/>
      <c r="AM658" s="27">
        <v>1</v>
      </c>
    </row>
    <row r="659" spans="32:39" ht="15.75" customHeight="1" x14ac:dyDescent="0.25">
      <c r="AF659" s="2"/>
      <c r="AG659" s="2"/>
      <c r="AH659" s="2"/>
      <c r="AI659" s="2"/>
      <c r="AJ659" s="2"/>
      <c r="AK659" s="2"/>
      <c r="AM659" s="27">
        <v>1</v>
      </c>
    </row>
    <row r="660" spans="32:39" ht="15.75" customHeight="1" x14ac:dyDescent="0.25">
      <c r="AF660" s="2"/>
      <c r="AG660" s="2"/>
      <c r="AH660" s="2"/>
      <c r="AI660" s="2"/>
      <c r="AJ660" s="2"/>
      <c r="AK660" s="2"/>
      <c r="AM660" s="27">
        <v>1</v>
      </c>
    </row>
    <row r="661" spans="32:39" ht="15.75" customHeight="1" x14ac:dyDescent="0.25">
      <c r="AF661" s="2"/>
      <c r="AG661" s="2"/>
      <c r="AH661" s="2"/>
      <c r="AI661" s="2"/>
      <c r="AJ661" s="2"/>
      <c r="AK661" s="2"/>
      <c r="AM661" s="27">
        <v>1</v>
      </c>
    </row>
    <row r="662" spans="32:39" ht="15.75" customHeight="1" x14ac:dyDescent="0.25">
      <c r="AF662" s="2"/>
      <c r="AG662" s="2"/>
      <c r="AH662" s="2"/>
      <c r="AI662" s="2"/>
      <c r="AJ662" s="2"/>
      <c r="AK662" s="2"/>
      <c r="AM662" s="27">
        <v>1</v>
      </c>
    </row>
    <row r="663" spans="32:39" ht="15.75" customHeight="1" x14ac:dyDescent="0.25">
      <c r="AF663" s="2"/>
      <c r="AG663" s="2"/>
      <c r="AH663" s="2"/>
      <c r="AI663" s="2"/>
      <c r="AJ663" s="2"/>
      <c r="AK663" s="2"/>
      <c r="AM663" s="27">
        <v>1</v>
      </c>
    </row>
    <row r="664" spans="32:39" ht="15.75" customHeight="1" x14ac:dyDescent="0.25">
      <c r="AF664" s="2"/>
      <c r="AG664" s="2"/>
      <c r="AH664" s="2"/>
      <c r="AI664" s="2"/>
      <c r="AJ664" s="2"/>
      <c r="AK664" s="2"/>
      <c r="AM664" s="27">
        <v>1</v>
      </c>
    </row>
    <row r="665" spans="32:39" ht="15.75" customHeight="1" x14ac:dyDescent="0.25">
      <c r="AF665" s="2"/>
      <c r="AG665" s="2"/>
      <c r="AH665" s="2"/>
      <c r="AI665" s="2"/>
      <c r="AJ665" s="2"/>
      <c r="AK665" s="2"/>
      <c r="AM665" s="27">
        <v>1</v>
      </c>
    </row>
    <row r="666" spans="32:39" ht="15.75" customHeight="1" x14ac:dyDescent="0.25">
      <c r="AF666" s="2"/>
      <c r="AG666" s="2"/>
      <c r="AH666" s="2"/>
      <c r="AI666" s="2"/>
      <c r="AJ666" s="2"/>
      <c r="AK666" s="2"/>
      <c r="AM666" s="27">
        <v>1</v>
      </c>
    </row>
    <row r="667" spans="32:39" ht="15.75" customHeight="1" x14ac:dyDescent="0.25">
      <c r="AF667" s="2"/>
      <c r="AG667" s="2"/>
      <c r="AH667" s="2"/>
      <c r="AI667" s="2"/>
      <c r="AJ667" s="2"/>
      <c r="AK667" s="2"/>
      <c r="AM667" s="27">
        <v>1</v>
      </c>
    </row>
    <row r="668" spans="32:39" ht="15.75" customHeight="1" x14ac:dyDescent="0.25">
      <c r="AF668" s="2"/>
      <c r="AG668" s="2"/>
      <c r="AH668" s="2"/>
      <c r="AI668" s="2"/>
      <c r="AJ668" s="2"/>
      <c r="AK668" s="2"/>
      <c r="AM668" s="27">
        <v>1</v>
      </c>
    </row>
    <row r="669" spans="32:39" ht="15.75" customHeight="1" x14ac:dyDescent="0.25">
      <c r="AF669" s="2"/>
      <c r="AG669" s="2"/>
      <c r="AH669" s="2"/>
      <c r="AI669" s="2"/>
      <c r="AJ669" s="2"/>
      <c r="AK669" s="2"/>
      <c r="AM669" s="27">
        <v>1</v>
      </c>
    </row>
    <row r="670" spans="32:39" ht="15.75" customHeight="1" x14ac:dyDescent="0.25">
      <c r="AF670" s="2"/>
      <c r="AG670" s="2"/>
      <c r="AH670" s="2"/>
      <c r="AI670" s="2"/>
      <c r="AJ670" s="2"/>
      <c r="AK670" s="2"/>
      <c r="AM670" s="27">
        <v>1</v>
      </c>
    </row>
    <row r="671" spans="32:39" ht="15.75" customHeight="1" x14ac:dyDescent="0.25">
      <c r="AF671" s="2"/>
      <c r="AG671" s="2"/>
      <c r="AH671" s="2"/>
      <c r="AI671" s="2"/>
      <c r="AJ671" s="2"/>
      <c r="AK671" s="2"/>
      <c r="AM671" s="27">
        <v>1</v>
      </c>
    </row>
    <row r="672" spans="32:39" ht="15.75" customHeight="1" x14ac:dyDescent="0.25">
      <c r="AF672" s="2"/>
      <c r="AG672" s="2"/>
      <c r="AH672" s="2"/>
      <c r="AI672" s="2"/>
      <c r="AJ672" s="2"/>
      <c r="AK672" s="2"/>
      <c r="AM672" s="27">
        <v>1</v>
      </c>
    </row>
    <row r="673" spans="32:39" ht="15.75" customHeight="1" x14ac:dyDescent="0.25">
      <c r="AF673" s="2"/>
      <c r="AG673" s="2"/>
      <c r="AH673" s="2"/>
      <c r="AI673" s="2"/>
      <c r="AJ673" s="2"/>
      <c r="AK673" s="2"/>
      <c r="AM673" s="27">
        <v>1</v>
      </c>
    </row>
    <row r="674" spans="32:39" ht="15.75" customHeight="1" x14ac:dyDescent="0.25">
      <c r="AF674" s="2"/>
      <c r="AG674" s="2"/>
      <c r="AH674" s="2"/>
      <c r="AI674" s="2"/>
      <c r="AJ674" s="2"/>
      <c r="AK674" s="2"/>
      <c r="AM674" s="27">
        <v>1</v>
      </c>
    </row>
    <row r="675" spans="32:39" ht="15.75" customHeight="1" x14ac:dyDescent="0.25">
      <c r="AF675" s="2"/>
      <c r="AG675" s="2"/>
      <c r="AH675" s="2"/>
      <c r="AI675" s="2"/>
      <c r="AJ675" s="2"/>
      <c r="AK675" s="2"/>
      <c r="AM675" s="27">
        <v>1</v>
      </c>
    </row>
    <row r="676" spans="32:39" ht="15.75" customHeight="1" x14ac:dyDescent="0.25">
      <c r="AF676" s="2"/>
      <c r="AG676" s="2"/>
      <c r="AH676" s="2"/>
      <c r="AI676" s="2"/>
      <c r="AJ676" s="2"/>
      <c r="AK676" s="2"/>
      <c r="AM676" s="27">
        <v>1</v>
      </c>
    </row>
    <row r="677" spans="32:39" ht="15.75" customHeight="1" x14ac:dyDescent="0.25">
      <c r="AF677" s="2"/>
      <c r="AG677" s="2"/>
      <c r="AH677" s="2"/>
      <c r="AI677" s="2"/>
      <c r="AJ677" s="2"/>
      <c r="AK677" s="2"/>
      <c r="AM677" s="27">
        <v>1</v>
      </c>
    </row>
    <row r="678" spans="32:39" ht="15.75" customHeight="1" x14ac:dyDescent="0.25">
      <c r="AF678" s="2"/>
      <c r="AG678" s="2"/>
      <c r="AH678" s="2"/>
      <c r="AI678" s="2"/>
      <c r="AJ678" s="2"/>
      <c r="AK678" s="2"/>
      <c r="AM678" s="27">
        <v>1</v>
      </c>
    </row>
    <row r="679" spans="32:39" ht="15.75" customHeight="1" x14ac:dyDescent="0.25">
      <c r="AF679" s="2"/>
      <c r="AG679" s="2"/>
      <c r="AH679" s="2"/>
      <c r="AI679" s="2"/>
      <c r="AJ679" s="2"/>
      <c r="AK679" s="2"/>
      <c r="AM679" s="27">
        <v>1</v>
      </c>
    </row>
    <row r="680" spans="32:39" ht="15.75" customHeight="1" x14ac:dyDescent="0.25">
      <c r="AF680" s="2"/>
      <c r="AG680" s="2"/>
      <c r="AH680" s="2"/>
      <c r="AI680" s="2"/>
      <c r="AJ680" s="2"/>
      <c r="AK680" s="2"/>
      <c r="AM680" s="27">
        <v>1</v>
      </c>
    </row>
    <row r="681" spans="32:39" ht="15.75" customHeight="1" x14ac:dyDescent="0.25">
      <c r="AF681" s="2"/>
      <c r="AG681" s="2"/>
      <c r="AH681" s="2"/>
      <c r="AI681" s="2"/>
      <c r="AJ681" s="2"/>
      <c r="AK681" s="2"/>
      <c r="AM681" s="27">
        <v>1</v>
      </c>
    </row>
    <row r="682" spans="32:39" ht="15.75" customHeight="1" x14ac:dyDescent="0.25">
      <c r="AF682" s="2"/>
      <c r="AG682" s="2"/>
      <c r="AH682" s="2"/>
      <c r="AI682" s="2"/>
      <c r="AJ682" s="2"/>
      <c r="AK682" s="2"/>
      <c r="AM682" s="27">
        <v>1</v>
      </c>
    </row>
    <row r="683" spans="32:39" ht="15.75" customHeight="1" x14ac:dyDescent="0.25">
      <c r="AF683" s="2"/>
      <c r="AG683" s="2"/>
      <c r="AH683" s="2"/>
      <c r="AI683" s="2"/>
      <c r="AJ683" s="2"/>
      <c r="AK683" s="2"/>
      <c r="AM683" s="27">
        <v>1</v>
      </c>
    </row>
    <row r="684" spans="32:39" ht="15.75" customHeight="1" x14ac:dyDescent="0.25">
      <c r="AF684" s="2"/>
      <c r="AG684" s="2"/>
      <c r="AH684" s="2"/>
      <c r="AI684" s="2"/>
      <c r="AJ684" s="2"/>
      <c r="AK684" s="2"/>
      <c r="AM684" s="27">
        <v>1</v>
      </c>
    </row>
    <row r="685" spans="32:39" ht="15.75" customHeight="1" x14ac:dyDescent="0.25">
      <c r="AF685" s="2"/>
      <c r="AG685" s="2"/>
      <c r="AH685" s="2"/>
      <c r="AI685" s="2"/>
      <c r="AJ685" s="2"/>
      <c r="AK685" s="2"/>
      <c r="AM685" s="27">
        <v>1</v>
      </c>
    </row>
    <row r="686" spans="32:39" ht="15.75" customHeight="1" x14ac:dyDescent="0.25">
      <c r="AF686" s="2"/>
      <c r="AG686" s="2"/>
      <c r="AH686" s="2"/>
      <c r="AI686" s="2"/>
      <c r="AJ686" s="2"/>
      <c r="AK686" s="2"/>
      <c r="AM686" s="27">
        <v>1</v>
      </c>
    </row>
    <row r="687" spans="32:39" ht="15.75" customHeight="1" x14ac:dyDescent="0.25">
      <c r="AF687" s="2"/>
      <c r="AG687" s="2"/>
      <c r="AH687" s="2"/>
      <c r="AI687" s="2"/>
      <c r="AJ687" s="2"/>
      <c r="AK687" s="2"/>
      <c r="AM687" s="27">
        <v>1</v>
      </c>
    </row>
    <row r="688" spans="32:39" ht="15.75" customHeight="1" x14ac:dyDescent="0.25">
      <c r="AF688" s="2"/>
      <c r="AG688" s="2"/>
      <c r="AH688" s="2"/>
      <c r="AI688" s="2"/>
      <c r="AJ688" s="2"/>
      <c r="AK688" s="2"/>
      <c r="AM688" s="27">
        <v>1</v>
      </c>
    </row>
    <row r="689" spans="32:39" ht="15.75" customHeight="1" x14ac:dyDescent="0.25">
      <c r="AF689" s="2"/>
      <c r="AG689" s="2"/>
      <c r="AH689" s="2"/>
      <c r="AI689" s="2"/>
      <c r="AJ689" s="2"/>
      <c r="AK689" s="2"/>
      <c r="AM689" s="27">
        <v>1</v>
      </c>
    </row>
    <row r="690" spans="32:39" ht="15.75" customHeight="1" x14ac:dyDescent="0.25">
      <c r="AF690" s="2"/>
      <c r="AG690" s="2"/>
      <c r="AH690" s="2"/>
      <c r="AI690" s="2"/>
      <c r="AJ690" s="2"/>
      <c r="AK690" s="2"/>
      <c r="AM690" s="27">
        <v>1</v>
      </c>
    </row>
    <row r="691" spans="32:39" ht="15.75" customHeight="1" x14ac:dyDescent="0.25">
      <c r="AF691" s="2"/>
      <c r="AG691" s="2"/>
      <c r="AH691" s="2"/>
      <c r="AI691" s="2"/>
      <c r="AJ691" s="2"/>
      <c r="AK691" s="2"/>
      <c r="AM691" s="27">
        <v>1</v>
      </c>
    </row>
    <row r="692" spans="32:39" ht="15.75" customHeight="1" x14ac:dyDescent="0.25">
      <c r="AF692" s="2"/>
      <c r="AG692" s="2"/>
      <c r="AH692" s="2"/>
      <c r="AI692" s="2"/>
      <c r="AJ692" s="2"/>
      <c r="AK692" s="2"/>
      <c r="AM692" s="27">
        <v>1</v>
      </c>
    </row>
    <row r="693" spans="32:39" ht="15.75" customHeight="1" x14ac:dyDescent="0.25">
      <c r="AF693" s="2"/>
      <c r="AG693" s="2"/>
      <c r="AH693" s="2"/>
      <c r="AI693" s="2"/>
      <c r="AJ693" s="2"/>
      <c r="AK693" s="2"/>
      <c r="AM693" s="27">
        <v>1</v>
      </c>
    </row>
    <row r="694" spans="32:39" ht="15.75" customHeight="1" x14ac:dyDescent="0.25">
      <c r="AF694" s="2"/>
      <c r="AG694" s="2"/>
      <c r="AH694" s="2"/>
      <c r="AI694" s="2"/>
      <c r="AJ694" s="2"/>
      <c r="AK694" s="2"/>
      <c r="AM694" s="27">
        <v>1</v>
      </c>
    </row>
    <row r="695" spans="32:39" ht="15.75" customHeight="1" x14ac:dyDescent="0.25">
      <c r="AF695" s="2"/>
      <c r="AG695" s="2"/>
      <c r="AH695" s="2"/>
      <c r="AI695" s="2"/>
      <c r="AJ695" s="2"/>
      <c r="AK695" s="2"/>
      <c r="AM695" s="27">
        <v>1</v>
      </c>
    </row>
    <row r="696" spans="32:39" ht="15.75" customHeight="1" x14ac:dyDescent="0.25">
      <c r="AF696" s="2"/>
      <c r="AG696" s="2"/>
      <c r="AH696" s="2"/>
      <c r="AI696" s="2"/>
      <c r="AJ696" s="2"/>
      <c r="AK696" s="2"/>
      <c r="AM696" s="27">
        <v>1</v>
      </c>
    </row>
    <row r="697" spans="32:39" ht="15.75" customHeight="1" x14ac:dyDescent="0.25">
      <c r="AF697" s="2"/>
      <c r="AG697" s="2"/>
      <c r="AH697" s="2"/>
      <c r="AI697" s="2"/>
      <c r="AJ697" s="2"/>
      <c r="AK697" s="2"/>
      <c r="AM697" s="27">
        <v>1</v>
      </c>
    </row>
    <row r="698" spans="32:39" ht="15.75" customHeight="1" x14ac:dyDescent="0.25">
      <c r="AF698" s="2"/>
      <c r="AG698" s="2"/>
      <c r="AH698" s="2"/>
      <c r="AI698" s="2"/>
      <c r="AJ698" s="2"/>
      <c r="AK698" s="2"/>
      <c r="AM698" s="27">
        <v>1</v>
      </c>
    </row>
    <row r="699" spans="32:39" ht="15.75" customHeight="1" x14ac:dyDescent="0.25">
      <c r="AF699" s="2"/>
      <c r="AG699" s="2"/>
      <c r="AH699" s="2"/>
      <c r="AI699" s="2"/>
      <c r="AJ699" s="2"/>
      <c r="AK699" s="2"/>
      <c r="AM699" s="27">
        <v>1</v>
      </c>
    </row>
    <row r="700" spans="32:39" ht="15.75" customHeight="1" x14ac:dyDescent="0.25">
      <c r="AF700" s="2"/>
      <c r="AG700" s="2"/>
      <c r="AH700" s="2"/>
      <c r="AI700" s="2"/>
      <c r="AJ700" s="2"/>
      <c r="AK700" s="2"/>
      <c r="AM700" s="27">
        <v>1</v>
      </c>
    </row>
    <row r="701" spans="32:39" ht="15.75" customHeight="1" x14ac:dyDescent="0.25">
      <c r="AF701" s="2"/>
      <c r="AG701" s="2"/>
      <c r="AH701" s="2"/>
      <c r="AI701" s="2"/>
      <c r="AJ701" s="2"/>
      <c r="AK701" s="2"/>
      <c r="AM701" s="27">
        <v>1</v>
      </c>
    </row>
    <row r="702" spans="32:39" ht="15.75" customHeight="1" x14ac:dyDescent="0.25">
      <c r="AF702" s="2"/>
      <c r="AG702" s="2"/>
      <c r="AH702" s="2"/>
      <c r="AI702" s="2"/>
      <c r="AJ702" s="2"/>
      <c r="AK702" s="2"/>
      <c r="AM702" s="27">
        <v>1</v>
      </c>
    </row>
    <row r="703" spans="32:39" ht="15.75" customHeight="1" x14ac:dyDescent="0.25">
      <c r="AF703" s="2"/>
      <c r="AG703" s="2"/>
      <c r="AH703" s="2"/>
      <c r="AI703" s="2"/>
      <c r="AJ703" s="2"/>
      <c r="AK703" s="2"/>
      <c r="AM703" s="27">
        <v>1</v>
      </c>
    </row>
    <row r="704" spans="32:39" ht="15.75" customHeight="1" x14ac:dyDescent="0.25">
      <c r="AF704" s="2"/>
      <c r="AG704" s="2"/>
      <c r="AH704" s="2"/>
      <c r="AI704" s="2"/>
      <c r="AJ704" s="2"/>
      <c r="AK704" s="2"/>
      <c r="AM704" s="27">
        <v>1</v>
      </c>
    </row>
    <row r="705" spans="32:39" ht="15.75" customHeight="1" x14ac:dyDescent="0.25">
      <c r="AF705" s="2"/>
      <c r="AG705" s="2"/>
      <c r="AH705" s="2"/>
      <c r="AI705" s="2"/>
      <c r="AJ705" s="2"/>
      <c r="AK705" s="2"/>
      <c r="AM705" s="27">
        <v>1</v>
      </c>
    </row>
    <row r="706" spans="32:39" ht="15.75" customHeight="1" x14ac:dyDescent="0.25">
      <c r="AF706" s="2"/>
      <c r="AG706" s="2"/>
      <c r="AH706" s="2"/>
      <c r="AI706" s="2"/>
      <c r="AJ706" s="2"/>
      <c r="AK706" s="2"/>
      <c r="AM706" s="27">
        <v>1</v>
      </c>
    </row>
    <row r="707" spans="32:39" ht="15.75" customHeight="1" x14ac:dyDescent="0.25">
      <c r="AF707" s="2"/>
      <c r="AG707" s="2"/>
      <c r="AH707" s="2"/>
      <c r="AI707" s="2"/>
      <c r="AJ707" s="2"/>
      <c r="AK707" s="2"/>
      <c r="AM707" s="27">
        <v>1</v>
      </c>
    </row>
    <row r="708" spans="32:39" ht="15.75" customHeight="1" x14ac:dyDescent="0.25">
      <c r="AF708" s="2"/>
      <c r="AG708" s="2"/>
      <c r="AH708" s="2"/>
      <c r="AI708" s="2"/>
      <c r="AJ708" s="2"/>
      <c r="AK708" s="2"/>
      <c r="AM708" s="27">
        <v>1</v>
      </c>
    </row>
    <row r="709" spans="32:39" ht="15.75" customHeight="1" x14ac:dyDescent="0.25">
      <c r="AF709" s="2"/>
      <c r="AG709" s="2"/>
      <c r="AH709" s="2"/>
      <c r="AI709" s="2"/>
      <c r="AJ709" s="2"/>
      <c r="AK709" s="2"/>
      <c r="AM709" s="27">
        <v>1</v>
      </c>
    </row>
    <row r="710" spans="32:39" ht="15.75" customHeight="1" x14ac:dyDescent="0.25">
      <c r="AF710" s="2"/>
      <c r="AG710" s="2"/>
      <c r="AH710" s="2"/>
      <c r="AI710" s="2"/>
      <c r="AJ710" s="2"/>
      <c r="AK710" s="2"/>
      <c r="AM710" s="27">
        <v>1</v>
      </c>
    </row>
    <row r="711" spans="32:39" ht="15.75" customHeight="1" x14ac:dyDescent="0.25">
      <c r="AF711" s="2"/>
      <c r="AG711" s="2"/>
      <c r="AH711" s="2"/>
      <c r="AI711" s="2"/>
      <c r="AJ711" s="2"/>
      <c r="AK711" s="2"/>
      <c r="AM711" s="27">
        <v>1</v>
      </c>
    </row>
    <row r="712" spans="32:39" ht="15.75" customHeight="1" x14ac:dyDescent="0.25">
      <c r="AF712" s="2"/>
      <c r="AG712" s="2"/>
      <c r="AH712" s="2"/>
      <c r="AI712" s="2"/>
      <c r="AJ712" s="2"/>
      <c r="AK712" s="2"/>
      <c r="AM712" s="27">
        <v>1</v>
      </c>
    </row>
    <row r="713" spans="32:39" ht="15.75" customHeight="1" x14ac:dyDescent="0.25">
      <c r="AF713" s="2"/>
      <c r="AG713" s="2"/>
      <c r="AH713" s="2"/>
      <c r="AI713" s="2"/>
      <c r="AJ713" s="2"/>
      <c r="AK713" s="2"/>
      <c r="AM713" s="27">
        <v>1</v>
      </c>
    </row>
    <row r="714" spans="32:39" ht="15.75" customHeight="1" x14ac:dyDescent="0.25">
      <c r="AF714" s="2"/>
      <c r="AG714" s="2"/>
      <c r="AH714" s="2"/>
      <c r="AI714" s="2"/>
      <c r="AJ714" s="2"/>
      <c r="AK714" s="2"/>
      <c r="AM714" s="27">
        <v>1</v>
      </c>
    </row>
    <row r="715" spans="32:39" ht="15.75" customHeight="1" x14ac:dyDescent="0.25">
      <c r="AF715" s="2"/>
      <c r="AG715" s="2"/>
      <c r="AH715" s="2"/>
      <c r="AI715" s="2"/>
      <c r="AJ715" s="2"/>
      <c r="AK715" s="2"/>
      <c r="AM715" s="27">
        <v>1</v>
      </c>
    </row>
    <row r="716" spans="32:39" ht="15.75" customHeight="1" x14ac:dyDescent="0.25">
      <c r="AF716" s="2"/>
      <c r="AG716" s="2"/>
      <c r="AH716" s="2"/>
      <c r="AI716" s="2"/>
      <c r="AJ716" s="2"/>
      <c r="AK716" s="2"/>
      <c r="AM716" s="27">
        <v>1</v>
      </c>
    </row>
    <row r="717" spans="32:39" ht="15.75" customHeight="1" x14ac:dyDescent="0.25">
      <c r="AF717" s="2"/>
      <c r="AG717" s="2"/>
      <c r="AH717" s="2"/>
      <c r="AI717" s="2"/>
      <c r="AJ717" s="2"/>
      <c r="AK717" s="2"/>
      <c r="AM717" s="27">
        <v>1</v>
      </c>
    </row>
    <row r="718" spans="32:39" ht="15.75" customHeight="1" x14ac:dyDescent="0.25">
      <c r="AF718" s="2"/>
      <c r="AG718" s="2"/>
      <c r="AH718" s="2"/>
      <c r="AI718" s="2"/>
      <c r="AJ718" s="2"/>
      <c r="AK718" s="2"/>
      <c r="AM718" s="27">
        <v>1</v>
      </c>
    </row>
    <row r="719" spans="32:39" ht="15.75" customHeight="1" x14ac:dyDescent="0.25">
      <c r="AF719" s="2"/>
      <c r="AG719" s="2"/>
      <c r="AH719" s="2"/>
      <c r="AI719" s="2"/>
      <c r="AJ719" s="2"/>
      <c r="AK719" s="2"/>
      <c r="AM719" s="27">
        <v>1</v>
      </c>
    </row>
    <row r="720" spans="32:39" ht="15.75" customHeight="1" x14ac:dyDescent="0.25">
      <c r="AF720" s="2"/>
      <c r="AG720" s="2"/>
      <c r="AH720" s="2"/>
      <c r="AI720" s="2"/>
      <c r="AJ720" s="2"/>
      <c r="AK720" s="2"/>
      <c r="AM720" s="27">
        <v>1</v>
      </c>
    </row>
    <row r="721" spans="32:39" ht="15.75" customHeight="1" x14ac:dyDescent="0.25">
      <c r="AF721" s="2"/>
      <c r="AG721" s="2"/>
      <c r="AH721" s="2"/>
      <c r="AI721" s="2"/>
      <c r="AJ721" s="2"/>
      <c r="AK721" s="2"/>
      <c r="AM721" s="27">
        <v>1</v>
      </c>
    </row>
    <row r="722" spans="32:39" ht="15.75" customHeight="1" x14ac:dyDescent="0.25">
      <c r="AF722" s="2"/>
      <c r="AG722" s="2"/>
      <c r="AH722" s="2"/>
      <c r="AI722" s="2"/>
      <c r="AJ722" s="2"/>
      <c r="AK722" s="2"/>
      <c r="AM722" s="27">
        <v>1</v>
      </c>
    </row>
    <row r="723" spans="32:39" ht="15.75" customHeight="1" x14ac:dyDescent="0.25">
      <c r="AF723" s="2"/>
      <c r="AG723" s="2"/>
      <c r="AH723" s="2"/>
      <c r="AI723" s="2"/>
      <c r="AJ723" s="2"/>
      <c r="AK723" s="2"/>
      <c r="AM723" s="27">
        <v>1</v>
      </c>
    </row>
    <row r="724" spans="32:39" ht="15.75" customHeight="1" x14ac:dyDescent="0.25">
      <c r="AF724" s="2"/>
      <c r="AG724" s="2"/>
      <c r="AH724" s="2"/>
      <c r="AI724" s="2"/>
      <c r="AJ724" s="2"/>
      <c r="AK724" s="2"/>
      <c r="AM724" s="27">
        <v>1</v>
      </c>
    </row>
    <row r="725" spans="32:39" ht="15.75" customHeight="1" x14ac:dyDescent="0.25">
      <c r="AF725" s="2"/>
      <c r="AG725" s="2"/>
      <c r="AH725" s="2"/>
      <c r="AI725" s="2"/>
      <c r="AJ725" s="2"/>
      <c r="AK725" s="2"/>
      <c r="AM725" s="27">
        <v>1</v>
      </c>
    </row>
    <row r="726" spans="32:39" ht="15.75" customHeight="1" x14ac:dyDescent="0.25">
      <c r="AF726" s="2"/>
      <c r="AG726" s="2"/>
      <c r="AH726" s="2"/>
      <c r="AI726" s="2"/>
      <c r="AJ726" s="2"/>
      <c r="AK726" s="2"/>
      <c r="AM726" s="27">
        <v>1</v>
      </c>
    </row>
    <row r="727" spans="32:39" ht="15.75" customHeight="1" x14ac:dyDescent="0.25">
      <c r="AF727" s="2"/>
      <c r="AG727" s="2"/>
      <c r="AH727" s="2"/>
      <c r="AI727" s="2"/>
      <c r="AJ727" s="2"/>
      <c r="AK727" s="2"/>
      <c r="AM727" s="27">
        <v>1</v>
      </c>
    </row>
    <row r="728" spans="32:39" ht="15.75" customHeight="1" x14ac:dyDescent="0.25">
      <c r="AF728" s="2"/>
      <c r="AG728" s="2"/>
      <c r="AH728" s="2"/>
      <c r="AI728" s="2"/>
      <c r="AJ728" s="2"/>
      <c r="AK728" s="2"/>
      <c r="AM728" s="27">
        <v>1</v>
      </c>
    </row>
    <row r="729" spans="32:39" ht="15.75" customHeight="1" x14ac:dyDescent="0.25">
      <c r="AF729" s="2"/>
      <c r="AG729" s="2"/>
      <c r="AH729" s="2"/>
      <c r="AI729" s="2"/>
      <c r="AJ729" s="2"/>
      <c r="AK729" s="2"/>
      <c r="AM729" s="27">
        <v>1</v>
      </c>
    </row>
    <row r="730" spans="32:39" ht="15.75" customHeight="1" x14ac:dyDescent="0.25">
      <c r="AF730" s="2"/>
      <c r="AG730" s="2"/>
      <c r="AH730" s="2"/>
      <c r="AI730" s="2"/>
      <c r="AJ730" s="2"/>
      <c r="AK730" s="2"/>
      <c r="AM730" s="27">
        <v>1</v>
      </c>
    </row>
    <row r="731" spans="32:39" ht="15.75" customHeight="1" x14ac:dyDescent="0.25">
      <c r="AF731" s="2"/>
      <c r="AG731" s="2"/>
      <c r="AH731" s="2"/>
      <c r="AI731" s="2"/>
      <c r="AJ731" s="2"/>
      <c r="AK731" s="2"/>
      <c r="AM731" s="27">
        <v>1</v>
      </c>
    </row>
    <row r="732" spans="32:39" ht="15.75" customHeight="1" x14ac:dyDescent="0.25">
      <c r="AF732" s="2"/>
      <c r="AG732" s="2"/>
      <c r="AH732" s="2"/>
      <c r="AI732" s="2"/>
      <c r="AJ732" s="2"/>
      <c r="AK732" s="2"/>
      <c r="AM732" s="27">
        <v>1</v>
      </c>
    </row>
    <row r="733" spans="32:39" ht="15.75" customHeight="1" x14ac:dyDescent="0.25">
      <c r="AF733" s="2"/>
      <c r="AG733" s="2"/>
      <c r="AH733" s="2"/>
      <c r="AI733" s="2"/>
      <c r="AJ733" s="2"/>
      <c r="AK733" s="2"/>
      <c r="AM733" s="27">
        <v>1</v>
      </c>
    </row>
    <row r="734" spans="32:39" ht="15.75" customHeight="1" x14ac:dyDescent="0.25">
      <c r="AF734" s="2"/>
      <c r="AG734" s="2"/>
      <c r="AH734" s="2"/>
      <c r="AI734" s="2"/>
      <c r="AJ734" s="2"/>
      <c r="AK734" s="2"/>
      <c r="AM734" s="27">
        <v>1</v>
      </c>
    </row>
    <row r="735" spans="32:39" ht="15.75" customHeight="1" x14ac:dyDescent="0.25">
      <c r="AF735" s="2"/>
      <c r="AG735" s="2"/>
      <c r="AH735" s="2"/>
      <c r="AI735" s="2"/>
      <c r="AJ735" s="2"/>
      <c r="AK735" s="2"/>
      <c r="AM735" s="27">
        <v>1</v>
      </c>
    </row>
    <row r="736" spans="32:39" ht="15.75" customHeight="1" x14ac:dyDescent="0.25">
      <c r="AF736" s="2"/>
      <c r="AG736" s="2"/>
      <c r="AH736" s="2"/>
      <c r="AI736" s="2"/>
      <c r="AJ736" s="2"/>
      <c r="AK736" s="2"/>
      <c r="AM736" s="27">
        <v>1</v>
      </c>
    </row>
    <row r="737" spans="32:39" ht="15.75" customHeight="1" x14ac:dyDescent="0.25">
      <c r="AF737" s="2"/>
      <c r="AG737" s="2"/>
      <c r="AH737" s="2"/>
      <c r="AI737" s="2"/>
      <c r="AJ737" s="2"/>
      <c r="AK737" s="2"/>
      <c r="AM737" s="27">
        <v>1</v>
      </c>
    </row>
    <row r="738" spans="32:39" ht="15.75" customHeight="1" x14ac:dyDescent="0.25">
      <c r="AF738" s="2"/>
      <c r="AG738" s="2"/>
      <c r="AH738" s="2"/>
      <c r="AI738" s="2"/>
      <c r="AJ738" s="2"/>
      <c r="AK738" s="2"/>
      <c r="AM738" s="27">
        <v>1</v>
      </c>
    </row>
    <row r="739" spans="32:39" ht="15.75" customHeight="1" x14ac:dyDescent="0.25">
      <c r="AF739" s="2"/>
      <c r="AG739" s="2"/>
      <c r="AH739" s="2"/>
      <c r="AI739" s="2"/>
      <c r="AJ739" s="2"/>
      <c r="AK739" s="2"/>
      <c r="AM739" s="27">
        <v>1</v>
      </c>
    </row>
    <row r="740" spans="32:39" ht="15.75" customHeight="1" x14ac:dyDescent="0.25">
      <c r="AF740" s="2"/>
      <c r="AG740" s="2"/>
      <c r="AH740" s="2"/>
      <c r="AI740" s="2"/>
      <c r="AJ740" s="2"/>
      <c r="AK740" s="2"/>
      <c r="AM740" s="27">
        <v>1</v>
      </c>
    </row>
    <row r="741" spans="32:39" ht="15.75" customHeight="1" x14ac:dyDescent="0.25">
      <c r="AF741" s="2"/>
      <c r="AG741" s="2"/>
      <c r="AH741" s="2"/>
      <c r="AI741" s="2"/>
      <c r="AJ741" s="2"/>
      <c r="AK741" s="2"/>
      <c r="AM741" s="27">
        <v>1</v>
      </c>
    </row>
    <row r="742" spans="32:39" ht="15.75" customHeight="1" x14ac:dyDescent="0.25">
      <c r="AF742" s="2"/>
      <c r="AG742" s="2"/>
      <c r="AH742" s="2"/>
      <c r="AI742" s="2"/>
      <c r="AJ742" s="2"/>
      <c r="AK742" s="2"/>
      <c r="AM742" s="27">
        <v>1</v>
      </c>
    </row>
    <row r="743" spans="32:39" ht="15.75" customHeight="1" x14ac:dyDescent="0.25">
      <c r="AF743" s="2"/>
      <c r="AG743" s="2"/>
      <c r="AH743" s="2"/>
      <c r="AI743" s="2"/>
      <c r="AJ743" s="2"/>
      <c r="AK743" s="2"/>
      <c r="AM743" s="27">
        <v>1</v>
      </c>
    </row>
    <row r="744" spans="32:39" ht="15.75" customHeight="1" x14ac:dyDescent="0.25">
      <c r="AF744" s="2"/>
      <c r="AG744" s="2"/>
      <c r="AH744" s="2"/>
      <c r="AI744" s="2"/>
      <c r="AJ744" s="2"/>
      <c r="AK744" s="2"/>
      <c r="AM744" s="27">
        <v>1</v>
      </c>
    </row>
    <row r="745" spans="32:39" ht="15.75" customHeight="1" x14ac:dyDescent="0.25">
      <c r="AF745" s="2"/>
      <c r="AG745" s="2"/>
      <c r="AH745" s="2"/>
      <c r="AI745" s="2"/>
      <c r="AJ745" s="2"/>
      <c r="AK745" s="2"/>
      <c r="AM745" s="27">
        <v>1</v>
      </c>
    </row>
    <row r="746" spans="32:39" ht="15.75" customHeight="1" x14ac:dyDescent="0.25">
      <c r="AF746" s="2"/>
      <c r="AG746" s="2"/>
      <c r="AH746" s="2"/>
      <c r="AI746" s="2"/>
      <c r="AJ746" s="2"/>
      <c r="AK746" s="2"/>
      <c r="AM746" s="27">
        <v>1</v>
      </c>
    </row>
    <row r="747" spans="32:39" ht="15.75" customHeight="1" x14ac:dyDescent="0.25">
      <c r="AF747" s="2"/>
      <c r="AG747" s="2"/>
      <c r="AH747" s="2"/>
      <c r="AI747" s="2"/>
      <c r="AJ747" s="2"/>
      <c r="AK747" s="2"/>
      <c r="AM747" s="27">
        <v>1</v>
      </c>
    </row>
    <row r="748" spans="32:39" ht="15.75" customHeight="1" x14ac:dyDescent="0.25">
      <c r="AF748" s="2"/>
      <c r="AG748" s="2"/>
      <c r="AH748" s="2"/>
      <c r="AI748" s="2"/>
      <c r="AJ748" s="2"/>
      <c r="AK748" s="2"/>
      <c r="AM748" s="27">
        <v>1</v>
      </c>
    </row>
    <row r="749" spans="32:39" ht="15.75" customHeight="1" x14ac:dyDescent="0.25">
      <c r="AF749" s="2"/>
      <c r="AG749" s="2"/>
      <c r="AH749" s="2"/>
      <c r="AI749" s="2"/>
      <c r="AJ749" s="2"/>
      <c r="AK749" s="2"/>
      <c r="AM749" s="27">
        <v>1</v>
      </c>
    </row>
    <row r="750" spans="32:39" ht="15.75" customHeight="1" x14ac:dyDescent="0.25">
      <c r="AF750" s="2"/>
      <c r="AG750" s="2"/>
      <c r="AH750" s="2"/>
      <c r="AI750" s="2"/>
      <c r="AJ750" s="2"/>
      <c r="AK750" s="2"/>
      <c r="AM750" s="27">
        <v>1</v>
      </c>
    </row>
    <row r="751" spans="32:39" ht="15.75" customHeight="1" x14ac:dyDescent="0.25">
      <c r="AF751" s="2"/>
      <c r="AG751" s="2"/>
      <c r="AH751" s="2"/>
      <c r="AI751" s="2"/>
      <c r="AJ751" s="2"/>
      <c r="AK751" s="2"/>
      <c r="AM751" s="27">
        <v>1</v>
      </c>
    </row>
    <row r="752" spans="32:39" ht="15.75" customHeight="1" x14ac:dyDescent="0.25">
      <c r="AF752" s="2"/>
      <c r="AG752" s="2"/>
      <c r="AH752" s="2"/>
      <c r="AI752" s="2"/>
      <c r="AJ752" s="2"/>
      <c r="AK752" s="2"/>
      <c r="AM752" s="27">
        <v>1</v>
      </c>
    </row>
    <row r="753" spans="32:39" ht="15.75" customHeight="1" x14ac:dyDescent="0.25">
      <c r="AF753" s="2"/>
      <c r="AG753" s="2"/>
      <c r="AH753" s="2"/>
      <c r="AI753" s="2"/>
      <c r="AJ753" s="2"/>
      <c r="AK753" s="2"/>
      <c r="AM753" s="27">
        <v>1</v>
      </c>
    </row>
    <row r="754" spans="32:39" ht="15.75" customHeight="1" x14ac:dyDescent="0.25">
      <c r="AF754" s="2"/>
      <c r="AG754" s="2"/>
      <c r="AH754" s="2"/>
      <c r="AI754" s="2"/>
      <c r="AJ754" s="2"/>
      <c r="AK754" s="2"/>
      <c r="AM754" s="27">
        <v>1</v>
      </c>
    </row>
    <row r="755" spans="32:39" ht="15.75" customHeight="1" x14ac:dyDescent="0.25">
      <c r="AF755" s="2"/>
      <c r="AG755" s="2"/>
      <c r="AH755" s="2"/>
      <c r="AI755" s="2"/>
      <c r="AJ755" s="2"/>
      <c r="AK755" s="2"/>
      <c r="AM755" s="27">
        <v>1</v>
      </c>
    </row>
    <row r="756" spans="32:39" ht="15.75" customHeight="1" x14ac:dyDescent="0.25">
      <c r="AF756" s="2"/>
      <c r="AG756" s="2"/>
      <c r="AH756" s="2"/>
      <c r="AI756" s="2"/>
      <c r="AJ756" s="2"/>
      <c r="AK756" s="2"/>
      <c r="AM756" s="27">
        <v>1</v>
      </c>
    </row>
    <row r="757" spans="32:39" ht="15.75" customHeight="1" x14ac:dyDescent="0.25">
      <c r="AF757" s="2"/>
      <c r="AG757" s="2"/>
      <c r="AH757" s="2"/>
      <c r="AI757" s="2"/>
      <c r="AJ757" s="2"/>
      <c r="AK757" s="2"/>
      <c r="AM757" s="27">
        <v>1</v>
      </c>
    </row>
    <row r="758" spans="32:39" ht="15.75" customHeight="1" x14ac:dyDescent="0.25">
      <c r="AF758" s="2"/>
      <c r="AG758" s="2"/>
      <c r="AH758" s="2"/>
      <c r="AI758" s="2"/>
      <c r="AJ758" s="2"/>
      <c r="AK758" s="2"/>
      <c r="AM758" s="27">
        <v>1</v>
      </c>
    </row>
    <row r="759" spans="32:39" ht="15.75" customHeight="1" x14ac:dyDescent="0.25">
      <c r="AF759" s="2"/>
      <c r="AG759" s="2"/>
      <c r="AH759" s="2"/>
      <c r="AI759" s="2"/>
      <c r="AJ759" s="2"/>
      <c r="AK759" s="2"/>
      <c r="AM759" s="27">
        <v>1</v>
      </c>
    </row>
    <row r="760" spans="32:39" ht="15.75" customHeight="1" x14ac:dyDescent="0.25">
      <c r="AF760" s="2"/>
      <c r="AG760" s="2"/>
      <c r="AH760" s="2"/>
      <c r="AI760" s="2"/>
      <c r="AJ760" s="2"/>
      <c r="AK760" s="2"/>
      <c r="AM760" s="27">
        <v>1</v>
      </c>
    </row>
    <row r="761" spans="32:39" ht="15.75" customHeight="1" x14ac:dyDescent="0.25">
      <c r="AF761" s="2"/>
      <c r="AG761" s="2"/>
      <c r="AH761" s="2"/>
      <c r="AI761" s="2"/>
      <c r="AJ761" s="2"/>
      <c r="AK761" s="2"/>
      <c r="AM761" s="27">
        <v>1</v>
      </c>
    </row>
    <row r="762" spans="32:39" ht="15.75" customHeight="1" x14ac:dyDescent="0.25">
      <c r="AF762" s="2"/>
      <c r="AG762" s="2"/>
      <c r="AH762" s="2"/>
      <c r="AI762" s="2"/>
      <c r="AJ762" s="2"/>
      <c r="AK762" s="2"/>
      <c r="AM762" s="27">
        <v>1</v>
      </c>
    </row>
    <row r="763" spans="32:39" ht="15.75" customHeight="1" x14ac:dyDescent="0.25">
      <c r="AF763" s="2"/>
      <c r="AG763" s="2"/>
      <c r="AH763" s="2"/>
      <c r="AI763" s="2"/>
      <c r="AJ763" s="2"/>
      <c r="AK763" s="2"/>
      <c r="AM763" s="27">
        <v>1</v>
      </c>
    </row>
    <row r="764" spans="32:39" ht="15.75" customHeight="1" x14ac:dyDescent="0.25">
      <c r="AF764" s="2"/>
      <c r="AG764" s="2"/>
      <c r="AH764" s="2"/>
      <c r="AI764" s="2"/>
      <c r="AJ764" s="2"/>
      <c r="AK764" s="2"/>
      <c r="AM764" s="27">
        <v>1</v>
      </c>
    </row>
    <row r="765" spans="32:39" ht="15.75" customHeight="1" x14ac:dyDescent="0.25">
      <c r="AF765" s="2"/>
      <c r="AG765" s="2"/>
      <c r="AH765" s="2"/>
      <c r="AI765" s="2"/>
      <c r="AJ765" s="2"/>
      <c r="AK765" s="2"/>
      <c r="AM765" s="27">
        <v>1</v>
      </c>
    </row>
    <row r="766" spans="32:39" ht="15.75" customHeight="1" x14ac:dyDescent="0.25">
      <c r="AF766" s="2"/>
      <c r="AG766" s="2"/>
      <c r="AH766" s="2"/>
      <c r="AI766" s="2"/>
      <c r="AJ766" s="2"/>
      <c r="AK766" s="2"/>
      <c r="AM766" s="27">
        <v>1</v>
      </c>
    </row>
    <row r="767" spans="32:39" ht="15.75" customHeight="1" x14ac:dyDescent="0.25">
      <c r="AF767" s="2"/>
      <c r="AG767" s="2"/>
      <c r="AH767" s="2"/>
      <c r="AI767" s="2"/>
      <c r="AJ767" s="2"/>
      <c r="AK767" s="2"/>
      <c r="AM767" s="27">
        <v>1</v>
      </c>
    </row>
    <row r="768" spans="32:39" ht="15.75" customHeight="1" x14ac:dyDescent="0.25">
      <c r="AF768" s="2"/>
      <c r="AG768" s="2"/>
      <c r="AH768" s="2"/>
      <c r="AI768" s="2"/>
      <c r="AJ768" s="2"/>
      <c r="AK768" s="2"/>
      <c r="AM768" s="27">
        <v>1</v>
      </c>
    </row>
    <row r="769" spans="32:39" ht="15.75" customHeight="1" x14ac:dyDescent="0.25">
      <c r="AF769" s="2"/>
      <c r="AG769" s="2"/>
      <c r="AH769" s="2"/>
      <c r="AI769" s="2"/>
      <c r="AJ769" s="2"/>
      <c r="AK769" s="2"/>
      <c r="AM769" s="27">
        <v>1</v>
      </c>
    </row>
    <row r="770" spans="32:39" ht="15.75" customHeight="1" x14ac:dyDescent="0.25">
      <c r="AF770" s="2"/>
      <c r="AG770" s="2"/>
      <c r="AH770" s="2"/>
      <c r="AI770" s="2"/>
      <c r="AJ770" s="2"/>
      <c r="AK770" s="2"/>
      <c r="AM770" s="27">
        <v>1</v>
      </c>
    </row>
    <row r="771" spans="32:39" ht="15.75" customHeight="1" x14ac:dyDescent="0.25">
      <c r="AF771" s="2"/>
      <c r="AG771" s="2"/>
      <c r="AH771" s="2"/>
      <c r="AI771" s="2"/>
      <c r="AJ771" s="2"/>
      <c r="AK771" s="2"/>
      <c r="AM771" s="27">
        <v>1</v>
      </c>
    </row>
    <row r="772" spans="32:39" ht="15.75" customHeight="1" x14ac:dyDescent="0.25">
      <c r="AF772" s="2"/>
      <c r="AG772" s="2"/>
      <c r="AH772" s="2"/>
      <c r="AI772" s="2"/>
      <c r="AJ772" s="2"/>
      <c r="AK772" s="2"/>
      <c r="AM772" s="27">
        <v>1</v>
      </c>
    </row>
    <row r="773" spans="32:39" ht="15.75" customHeight="1" x14ac:dyDescent="0.25">
      <c r="AF773" s="2"/>
      <c r="AG773" s="2"/>
      <c r="AH773" s="2"/>
      <c r="AI773" s="2"/>
      <c r="AJ773" s="2"/>
      <c r="AK773" s="2"/>
      <c r="AM773" s="27">
        <v>1</v>
      </c>
    </row>
    <row r="774" spans="32:39" ht="15.75" customHeight="1" x14ac:dyDescent="0.25">
      <c r="AF774" s="2"/>
      <c r="AG774" s="2"/>
      <c r="AH774" s="2"/>
      <c r="AI774" s="2"/>
      <c r="AJ774" s="2"/>
      <c r="AK774" s="2"/>
      <c r="AM774" s="27">
        <v>1</v>
      </c>
    </row>
    <row r="775" spans="32:39" ht="15.75" customHeight="1" x14ac:dyDescent="0.25">
      <c r="AF775" s="2"/>
      <c r="AG775" s="2"/>
      <c r="AH775" s="2"/>
      <c r="AI775" s="2"/>
      <c r="AJ775" s="2"/>
      <c r="AK775" s="2"/>
      <c r="AM775" s="27">
        <v>1</v>
      </c>
    </row>
    <row r="776" spans="32:39" ht="15.75" customHeight="1" x14ac:dyDescent="0.25">
      <c r="AF776" s="2"/>
      <c r="AG776" s="2"/>
      <c r="AH776" s="2"/>
      <c r="AI776" s="2"/>
      <c r="AJ776" s="2"/>
      <c r="AK776" s="2"/>
      <c r="AM776" s="27">
        <v>1</v>
      </c>
    </row>
    <row r="777" spans="32:39" ht="15.75" customHeight="1" x14ac:dyDescent="0.25">
      <c r="AF777" s="2"/>
      <c r="AG777" s="2"/>
      <c r="AH777" s="2"/>
      <c r="AI777" s="2"/>
      <c r="AJ777" s="2"/>
      <c r="AK777" s="2"/>
      <c r="AM777" s="27">
        <v>1</v>
      </c>
    </row>
    <row r="778" spans="32:39" ht="15.75" customHeight="1" x14ac:dyDescent="0.25">
      <c r="AF778" s="2"/>
      <c r="AG778" s="2"/>
      <c r="AH778" s="2"/>
      <c r="AI778" s="2"/>
      <c r="AJ778" s="2"/>
      <c r="AK778" s="2"/>
      <c r="AM778" s="27">
        <v>1</v>
      </c>
    </row>
    <row r="779" spans="32:39" ht="15.75" customHeight="1" x14ac:dyDescent="0.25">
      <c r="AF779" s="2"/>
      <c r="AG779" s="2"/>
      <c r="AH779" s="2"/>
      <c r="AI779" s="2"/>
      <c r="AJ779" s="2"/>
      <c r="AK779" s="2"/>
      <c r="AM779" s="27">
        <v>1</v>
      </c>
    </row>
    <row r="780" spans="32:39" ht="15.75" customHeight="1" x14ac:dyDescent="0.25">
      <c r="AF780" s="2"/>
      <c r="AG780" s="2"/>
      <c r="AH780" s="2"/>
      <c r="AI780" s="2"/>
      <c r="AJ780" s="2"/>
      <c r="AK780" s="2"/>
      <c r="AM780" s="27">
        <v>1</v>
      </c>
    </row>
    <row r="781" spans="32:39" ht="15.75" customHeight="1" x14ac:dyDescent="0.25">
      <c r="AF781" s="2"/>
      <c r="AG781" s="2"/>
      <c r="AH781" s="2"/>
      <c r="AI781" s="2"/>
      <c r="AJ781" s="2"/>
      <c r="AK781" s="2"/>
      <c r="AM781" s="27">
        <v>1</v>
      </c>
    </row>
    <row r="782" spans="32:39" ht="15.75" customHeight="1" x14ac:dyDescent="0.25">
      <c r="AF782" s="2"/>
      <c r="AG782" s="2"/>
      <c r="AH782" s="2"/>
      <c r="AI782" s="2"/>
      <c r="AJ782" s="2"/>
      <c r="AK782" s="2"/>
      <c r="AM782" s="27">
        <v>1</v>
      </c>
    </row>
    <row r="783" spans="32:39" ht="15.75" customHeight="1" x14ac:dyDescent="0.25">
      <c r="AF783" s="2"/>
      <c r="AG783" s="2"/>
      <c r="AH783" s="2"/>
      <c r="AI783" s="2"/>
      <c r="AJ783" s="2"/>
      <c r="AK783" s="2"/>
      <c r="AM783" s="27">
        <v>1</v>
      </c>
    </row>
    <row r="784" spans="32:39" ht="15.75" customHeight="1" x14ac:dyDescent="0.25">
      <c r="AF784" s="2"/>
      <c r="AG784" s="2"/>
      <c r="AH784" s="2"/>
      <c r="AI784" s="2"/>
      <c r="AJ784" s="2"/>
      <c r="AK784" s="2"/>
      <c r="AM784" s="27">
        <v>1</v>
      </c>
    </row>
    <row r="785" spans="32:39" ht="15.75" customHeight="1" x14ac:dyDescent="0.25">
      <c r="AF785" s="2"/>
      <c r="AG785" s="2"/>
      <c r="AH785" s="2"/>
      <c r="AI785" s="2"/>
      <c r="AJ785" s="2"/>
      <c r="AK785" s="2"/>
      <c r="AM785" s="27">
        <v>1</v>
      </c>
    </row>
    <row r="786" spans="32:39" ht="15.75" customHeight="1" x14ac:dyDescent="0.25">
      <c r="AF786" s="2"/>
      <c r="AG786" s="2"/>
      <c r="AH786" s="2"/>
      <c r="AI786" s="2"/>
      <c r="AJ786" s="2"/>
      <c r="AK786" s="2"/>
      <c r="AM786" s="27">
        <v>1</v>
      </c>
    </row>
    <row r="787" spans="32:39" ht="15.75" customHeight="1" x14ac:dyDescent="0.25">
      <c r="AF787" s="2"/>
      <c r="AG787" s="2"/>
      <c r="AH787" s="2"/>
      <c r="AI787" s="2"/>
      <c r="AJ787" s="2"/>
      <c r="AK787" s="2"/>
      <c r="AM787" s="27">
        <v>1</v>
      </c>
    </row>
    <row r="788" spans="32:39" ht="15.75" customHeight="1" x14ac:dyDescent="0.25">
      <c r="AF788" s="2"/>
      <c r="AG788" s="2"/>
      <c r="AH788" s="2"/>
      <c r="AI788" s="2"/>
      <c r="AJ788" s="2"/>
      <c r="AK788" s="2"/>
      <c r="AM788" s="27">
        <v>1</v>
      </c>
    </row>
    <row r="789" spans="32:39" ht="15.75" customHeight="1" x14ac:dyDescent="0.25">
      <c r="AF789" s="2"/>
      <c r="AG789" s="2"/>
      <c r="AH789" s="2"/>
      <c r="AI789" s="2"/>
      <c r="AJ789" s="2"/>
      <c r="AK789" s="2"/>
      <c r="AM789" s="27">
        <v>1</v>
      </c>
    </row>
    <row r="790" spans="32:39" ht="15.75" customHeight="1" x14ac:dyDescent="0.25">
      <c r="AF790" s="2"/>
      <c r="AG790" s="2"/>
      <c r="AH790" s="2"/>
      <c r="AI790" s="2"/>
      <c r="AJ790" s="2"/>
      <c r="AK790" s="2"/>
      <c r="AM790" s="27">
        <v>1</v>
      </c>
    </row>
    <row r="791" spans="32:39" ht="15.75" customHeight="1" x14ac:dyDescent="0.25">
      <c r="AF791" s="2"/>
      <c r="AG791" s="2"/>
      <c r="AH791" s="2"/>
      <c r="AI791" s="2"/>
      <c r="AJ791" s="2"/>
      <c r="AK791" s="2"/>
      <c r="AM791" s="27">
        <v>1</v>
      </c>
    </row>
    <row r="792" spans="32:39" ht="15.75" customHeight="1" x14ac:dyDescent="0.25">
      <c r="AF792" s="2"/>
      <c r="AG792" s="2"/>
      <c r="AH792" s="2"/>
      <c r="AI792" s="2"/>
      <c r="AJ792" s="2"/>
      <c r="AK792" s="2"/>
      <c r="AM792" s="27">
        <v>1</v>
      </c>
    </row>
    <row r="793" spans="32:39" ht="15.75" customHeight="1" x14ac:dyDescent="0.25">
      <c r="AF793" s="2"/>
      <c r="AG793" s="2"/>
      <c r="AH793" s="2"/>
      <c r="AI793" s="2"/>
      <c r="AJ793" s="2"/>
      <c r="AK793" s="2"/>
      <c r="AM793" s="27">
        <v>1</v>
      </c>
    </row>
    <row r="794" spans="32:39" ht="15.75" customHeight="1" x14ac:dyDescent="0.25">
      <c r="AF794" s="2"/>
      <c r="AG794" s="2"/>
      <c r="AH794" s="2"/>
      <c r="AI794" s="2"/>
      <c r="AJ794" s="2"/>
      <c r="AK794" s="2"/>
      <c r="AM794" s="27">
        <v>1</v>
      </c>
    </row>
    <row r="795" spans="32:39" ht="15.75" customHeight="1" x14ac:dyDescent="0.25">
      <c r="AF795" s="2"/>
      <c r="AG795" s="2"/>
      <c r="AH795" s="2"/>
      <c r="AI795" s="2"/>
      <c r="AJ795" s="2"/>
      <c r="AK795" s="2"/>
      <c r="AM795" s="27">
        <v>1</v>
      </c>
    </row>
    <row r="796" spans="32:39" ht="15.75" customHeight="1" x14ac:dyDescent="0.25">
      <c r="AF796" s="2"/>
      <c r="AG796" s="2"/>
      <c r="AH796" s="2"/>
      <c r="AI796" s="2"/>
      <c r="AJ796" s="2"/>
      <c r="AK796" s="2"/>
      <c r="AM796" s="27">
        <v>1</v>
      </c>
    </row>
    <row r="797" spans="32:39" ht="15.75" customHeight="1" x14ac:dyDescent="0.25">
      <c r="AF797" s="2"/>
      <c r="AG797" s="2"/>
      <c r="AH797" s="2"/>
      <c r="AI797" s="2"/>
      <c r="AJ797" s="2"/>
      <c r="AK797" s="2"/>
      <c r="AM797" s="27">
        <v>1</v>
      </c>
    </row>
    <row r="798" spans="32:39" ht="15.75" customHeight="1" x14ac:dyDescent="0.25">
      <c r="AF798" s="2"/>
      <c r="AG798" s="2"/>
      <c r="AH798" s="2"/>
      <c r="AI798" s="2"/>
      <c r="AJ798" s="2"/>
      <c r="AK798" s="2"/>
      <c r="AM798" s="27">
        <v>1</v>
      </c>
    </row>
    <row r="799" spans="32:39" ht="15.75" customHeight="1" x14ac:dyDescent="0.25">
      <c r="AF799" s="2"/>
      <c r="AG799" s="2"/>
      <c r="AH799" s="2"/>
      <c r="AI799" s="2"/>
      <c r="AJ799" s="2"/>
      <c r="AK799" s="2"/>
      <c r="AM799" s="27">
        <v>1</v>
      </c>
    </row>
    <row r="800" spans="32:39" ht="15.75" customHeight="1" x14ac:dyDescent="0.25">
      <c r="AF800" s="2"/>
      <c r="AG800" s="2"/>
      <c r="AH800" s="2"/>
      <c r="AI800" s="2"/>
      <c r="AJ800" s="2"/>
      <c r="AK800" s="2"/>
      <c r="AM800" s="27">
        <v>1</v>
      </c>
    </row>
    <row r="801" spans="32:39" ht="15.75" customHeight="1" x14ac:dyDescent="0.25">
      <c r="AF801" s="2"/>
      <c r="AG801" s="2"/>
      <c r="AH801" s="2"/>
      <c r="AI801" s="2"/>
      <c r="AJ801" s="2"/>
      <c r="AK801" s="2"/>
      <c r="AM801" s="27">
        <v>1</v>
      </c>
    </row>
    <row r="802" spans="32:39" ht="15.75" customHeight="1" x14ac:dyDescent="0.25">
      <c r="AF802" s="2"/>
      <c r="AG802" s="2"/>
      <c r="AH802" s="2"/>
      <c r="AI802" s="2"/>
      <c r="AJ802" s="2"/>
      <c r="AK802" s="2"/>
      <c r="AM802" s="27">
        <v>1</v>
      </c>
    </row>
    <row r="803" spans="32:39" ht="15.75" customHeight="1" x14ac:dyDescent="0.25">
      <c r="AF803" s="2"/>
      <c r="AG803" s="2"/>
      <c r="AH803" s="2"/>
      <c r="AI803" s="2"/>
      <c r="AJ803" s="2"/>
      <c r="AK803" s="2"/>
      <c r="AM803" s="27">
        <v>1</v>
      </c>
    </row>
    <row r="804" spans="32:39" ht="15.75" customHeight="1" x14ac:dyDescent="0.25">
      <c r="AF804" s="2"/>
      <c r="AG804" s="2"/>
      <c r="AH804" s="2"/>
      <c r="AI804" s="2"/>
      <c r="AJ804" s="2"/>
      <c r="AK804" s="2"/>
      <c r="AM804" s="27">
        <v>1</v>
      </c>
    </row>
    <row r="805" spans="32:39" ht="15.75" customHeight="1" x14ac:dyDescent="0.25">
      <c r="AF805" s="2"/>
      <c r="AG805" s="2"/>
      <c r="AH805" s="2"/>
      <c r="AI805" s="2"/>
      <c r="AJ805" s="2"/>
      <c r="AK805" s="2"/>
      <c r="AM805" s="27">
        <v>1</v>
      </c>
    </row>
    <row r="806" spans="32:39" ht="15.75" customHeight="1" x14ac:dyDescent="0.25">
      <c r="AF806" s="2"/>
      <c r="AG806" s="2"/>
      <c r="AH806" s="2"/>
      <c r="AI806" s="2"/>
      <c r="AJ806" s="2"/>
      <c r="AK806" s="2"/>
      <c r="AM806" s="27">
        <v>1</v>
      </c>
    </row>
    <row r="807" spans="32:39" ht="15.75" customHeight="1" x14ac:dyDescent="0.25">
      <c r="AF807" s="2"/>
      <c r="AG807" s="2"/>
      <c r="AH807" s="2"/>
      <c r="AI807" s="2"/>
      <c r="AJ807" s="2"/>
      <c r="AK807" s="2"/>
      <c r="AM807" s="27">
        <v>1</v>
      </c>
    </row>
    <row r="808" spans="32:39" ht="15.75" customHeight="1" x14ac:dyDescent="0.25">
      <c r="AF808" s="2"/>
      <c r="AG808" s="2"/>
      <c r="AH808" s="2"/>
      <c r="AI808" s="2"/>
      <c r="AJ808" s="2"/>
      <c r="AK808" s="2"/>
      <c r="AM808" s="27">
        <v>1</v>
      </c>
    </row>
    <row r="809" spans="32:39" ht="15.75" customHeight="1" x14ac:dyDescent="0.25">
      <c r="AF809" s="2"/>
      <c r="AG809" s="2"/>
      <c r="AH809" s="2"/>
      <c r="AI809" s="2"/>
      <c r="AJ809" s="2"/>
      <c r="AK809" s="2"/>
      <c r="AM809" s="27">
        <v>1</v>
      </c>
    </row>
    <row r="810" spans="32:39" ht="15.75" customHeight="1" x14ac:dyDescent="0.25">
      <c r="AF810" s="2"/>
      <c r="AG810" s="2"/>
      <c r="AH810" s="2"/>
      <c r="AI810" s="2"/>
      <c r="AJ810" s="2"/>
      <c r="AK810" s="2"/>
      <c r="AM810" s="27">
        <v>1</v>
      </c>
    </row>
    <row r="811" spans="32:39" ht="15.75" customHeight="1" x14ac:dyDescent="0.25">
      <c r="AF811" s="2"/>
      <c r="AG811" s="2"/>
      <c r="AH811" s="2"/>
      <c r="AI811" s="2"/>
      <c r="AJ811" s="2"/>
      <c r="AK811" s="2"/>
      <c r="AM811" s="27">
        <v>1</v>
      </c>
    </row>
    <row r="812" spans="32:39" ht="15.75" customHeight="1" x14ac:dyDescent="0.25">
      <c r="AF812" s="2"/>
      <c r="AG812" s="2"/>
      <c r="AH812" s="2"/>
      <c r="AI812" s="2"/>
      <c r="AJ812" s="2"/>
      <c r="AK812" s="2"/>
      <c r="AM812" s="27">
        <v>1</v>
      </c>
    </row>
    <row r="813" spans="32:39" ht="15.75" customHeight="1" x14ac:dyDescent="0.25">
      <c r="AF813" s="2"/>
      <c r="AG813" s="2"/>
      <c r="AH813" s="2"/>
      <c r="AI813" s="2"/>
      <c r="AJ813" s="2"/>
      <c r="AK813" s="2"/>
      <c r="AM813" s="27">
        <v>1</v>
      </c>
    </row>
    <row r="814" spans="32:39" ht="15.75" customHeight="1" x14ac:dyDescent="0.25">
      <c r="AF814" s="2"/>
      <c r="AG814" s="2"/>
      <c r="AH814" s="2"/>
      <c r="AI814" s="2"/>
      <c r="AJ814" s="2"/>
      <c r="AK814" s="2"/>
      <c r="AM814" s="27">
        <v>1</v>
      </c>
    </row>
    <row r="815" spans="32:39" ht="15.75" customHeight="1" x14ac:dyDescent="0.25">
      <c r="AF815" s="2"/>
      <c r="AG815" s="2"/>
      <c r="AH815" s="2"/>
      <c r="AI815" s="2"/>
      <c r="AJ815" s="2"/>
      <c r="AK815" s="2"/>
      <c r="AM815" s="27">
        <v>1</v>
      </c>
    </row>
    <row r="816" spans="32:39" ht="15.75" customHeight="1" x14ac:dyDescent="0.25">
      <c r="AF816" s="2"/>
      <c r="AG816" s="2"/>
      <c r="AH816" s="2"/>
      <c r="AI816" s="2"/>
      <c r="AJ816" s="2"/>
      <c r="AK816" s="2"/>
      <c r="AM816" s="27">
        <v>1</v>
      </c>
    </row>
    <row r="817" spans="32:39" ht="15.75" customHeight="1" x14ac:dyDescent="0.25">
      <c r="AF817" s="2"/>
      <c r="AG817" s="2"/>
      <c r="AH817" s="2"/>
      <c r="AI817" s="2"/>
      <c r="AJ817" s="2"/>
      <c r="AK817" s="2"/>
      <c r="AM817" s="27">
        <v>1</v>
      </c>
    </row>
    <row r="818" spans="32:39" ht="15.75" customHeight="1" x14ac:dyDescent="0.25">
      <c r="AF818" s="2"/>
      <c r="AG818" s="2"/>
      <c r="AH818" s="2"/>
      <c r="AI818" s="2"/>
      <c r="AJ818" s="2"/>
      <c r="AK818" s="2"/>
      <c r="AM818" s="27">
        <v>1</v>
      </c>
    </row>
    <row r="819" spans="32:39" ht="15.75" customHeight="1" x14ac:dyDescent="0.25">
      <c r="AF819" s="2"/>
      <c r="AG819" s="2"/>
      <c r="AH819" s="2"/>
      <c r="AI819" s="2"/>
      <c r="AJ819" s="2"/>
      <c r="AK819" s="2"/>
      <c r="AM819" s="27">
        <v>1</v>
      </c>
    </row>
    <row r="820" spans="32:39" ht="15.75" customHeight="1" x14ac:dyDescent="0.25">
      <c r="AF820" s="2"/>
      <c r="AG820" s="2"/>
      <c r="AH820" s="2"/>
      <c r="AI820" s="2"/>
      <c r="AJ820" s="2"/>
      <c r="AK820" s="2"/>
      <c r="AM820" s="27">
        <v>1</v>
      </c>
    </row>
    <row r="821" spans="32:39" ht="15.75" customHeight="1" x14ac:dyDescent="0.25">
      <c r="AF821" s="2"/>
      <c r="AG821" s="2"/>
      <c r="AH821" s="2"/>
      <c r="AI821" s="2"/>
      <c r="AJ821" s="2"/>
      <c r="AK821" s="2"/>
      <c r="AM821" s="27">
        <v>1</v>
      </c>
    </row>
    <row r="822" spans="32:39" ht="15.75" customHeight="1" x14ac:dyDescent="0.25">
      <c r="AF822" s="2"/>
      <c r="AG822" s="2"/>
      <c r="AH822" s="2"/>
      <c r="AI822" s="2"/>
      <c r="AJ822" s="2"/>
      <c r="AK822" s="2"/>
      <c r="AM822" s="27">
        <v>1</v>
      </c>
    </row>
    <row r="823" spans="32:39" ht="15.75" customHeight="1" x14ac:dyDescent="0.25">
      <c r="AF823" s="2"/>
      <c r="AG823" s="2"/>
      <c r="AH823" s="2"/>
      <c r="AI823" s="2"/>
      <c r="AJ823" s="2"/>
      <c r="AK823" s="2"/>
      <c r="AM823" s="27">
        <v>1</v>
      </c>
    </row>
    <row r="824" spans="32:39" ht="15.75" customHeight="1" x14ac:dyDescent="0.25">
      <c r="AF824" s="2"/>
      <c r="AG824" s="2"/>
      <c r="AH824" s="2"/>
      <c r="AI824" s="2"/>
      <c r="AJ824" s="2"/>
      <c r="AK824" s="2"/>
      <c r="AM824" s="27">
        <v>1</v>
      </c>
    </row>
    <row r="825" spans="32:39" ht="15.75" customHeight="1" x14ac:dyDescent="0.25">
      <c r="AF825" s="2"/>
      <c r="AG825" s="2"/>
      <c r="AH825" s="2"/>
      <c r="AI825" s="2"/>
      <c r="AJ825" s="2"/>
      <c r="AK825" s="2"/>
      <c r="AM825" s="27">
        <v>1</v>
      </c>
    </row>
    <row r="826" spans="32:39" ht="15.75" customHeight="1" x14ac:dyDescent="0.25">
      <c r="AF826" s="2"/>
      <c r="AG826" s="2"/>
      <c r="AH826" s="2"/>
      <c r="AI826" s="2"/>
      <c r="AJ826" s="2"/>
      <c r="AK826" s="2"/>
      <c r="AM826" s="27">
        <v>1</v>
      </c>
    </row>
    <row r="827" spans="32:39" ht="15.75" customHeight="1" x14ac:dyDescent="0.25">
      <c r="AF827" s="2"/>
      <c r="AG827" s="2"/>
      <c r="AH827" s="2"/>
      <c r="AI827" s="2"/>
      <c r="AJ827" s="2"/>
      <c r="AK827" s="2"/>
      <c r="AM827" s="27">
        <v>1</v>
      </c>
    </row>
    <row r="828" spans="32:39" ht="15.75" customHeight="1" x14ac:dyDescent="0.25">
      <c r="AF828" s="2"/>
      <c r="AG828" s="2"/>
      <c r="AH828" s="2"/>
      <c r="AI828" s="2"/>
      <c r="AJ828" s="2"/>
      <c r="AK828" s="2"/>
      <c r="AM828" s="27">
        <v>1</v>
      </c>
    </row>
    <row r="829" spans="32:39" ht="15.75" customHeight="1" x14ac:dyDescent="0.25">
      <c r="AF829" s="2"/>
      <c r="AG829" s="2"/>
      <c r="AH829" s="2"/>
      <c r="AI829" s="2"/>
      <c r="AJ829" s="2"/>
      <c r="AK829" s="2"/>
      <c r="AM829" s="27">
        <v>1</v>
      </c>
    </row>
    <row r="830" spans="32:39" ht="15.75" customHeight="1" x14ac:dyDescent="0.25">
      <c r="AF830" s="2"/>
      <c r="AG830" s="2"/>
      <c r="AH830" s="2"/>
      <c r="AI830" s="2"/>
      <c r="AJ830" s="2"/>
      <c r="AK830" s="2"/>
      <c r="AM830" s="27">
        <v>1</v>
      </c>
    </row>
    <row r="831" spans="32:39" ht="15.75" customHeight="1" x14ac:dyDescent="0.25">
      <c r="AF831" s="2"/>
      <c r="AG831" s="2"/>
      <c r="AH831" s="2"/>
      <c r="AI831" s="2"/>
      <c r="AJ831" s="2"/>
      <c r="AK831" s="2"/>
      <c r="AM831" s="27">
        <v>1</v>
      </c>
    </row>
    <row r="832" spans="32:39" ht="15.75" customHeight="1" x14ac:dyDescent="0.25">
      <c r="AF832" s="2"/>
      <c r="AG832" s="2"/>
      <c r="AH832" s="2"/>
      <c r="AI832" s="2"/>
      <c r="AJ832" s="2"/>
      <c r="AK832" s="2"/>
      <c r="AM832" s="27">
        <v>1</v>
      </c>
    </row>
    <row r="833" spans="32:39" ht="15.75" customHeight="1" x14ac:dyDescent="0.25">
      <c r="AF833" s="2"/>
      <c r="AG833" s="2"/>
      <c r="AH833" s="2"/>
      <c r="AI833" s="2"/>
      <c r="AJ833" s="2"/>
      <c r="AK833" s="2"/>
      <c r="AM833" s="27">
        <v>1</v>
      </c>
    </row>
    <row r="834" spans="32:39" ht="15.75" customHeight="1" x14ac:dyDescent="0.25">
      <c r="AF834" s="2"/>
      <c r="AG834" s="2"/>
      <c r="AH834" s="2"/>
      <c r="AI834" s="2"/>
      <c r="AJ834" s="2"/>
      <c r="AK834" s="2"/>
      <c r="AM834" s="27">
        <v>1</v>
      </c>
    </row>
    <row r="835" spans="32:39" ht="15.75" customHeight="1" x14ac:dyDescent="0.25">
      <c r="AF835" s="2"/>
      <c r="AG835" s="2"/>
      <c r="AH835" s="2"/>
      <c r="AI835" s="2"/>
      <c r="AJ835" s="2"/>
      <c r="AK835" s="2"/>
      <c r="AM835" s="27">
        <v>1</v>
      </c>
    </row>
    <row r="836" spans="32:39" ht="15.75" customHeight="1" x14ac:dyDescent="0.25">
      <c r="AF836" s="2"/>
      <c r="AG836" s="2"/>
      <c r="AH836" s="2"/>
      <c r="AI836" s="2"/>
      <c r="AJ836" s="2"/>
      <c r="AK836" s="2"/>
      <c r="AM836" s="27">
        <v>1</v>
      </c>
    </row>
    <row r="837" spans="32:39" ht="15.75" customHeight="1" x14ac:dyDescent="0.25">
      <c r="AF837" s="2"/>
      <c r="AG837" s="2"/>
      <c r="AH837" s="2"/>
      <c r="AI837" s="2"/>
      <c r="AJ837" s="2"/>
      <c r="AK837" s="2"/>
      <c r="AM837" s="27">
        <v>1</v>
      </c>
    </row>
    <row r="838" spans="32:39" ht="15.75" customHeight="1" x14ac:dyDescent="0.25">
      <c r="AF838" s="2"/>
      <c r="AG838" s="2"/>
      <c r="AH838" s="2"/>
      <c r="AI838" s="2"/>
      <c r="AJ838" s="2"/>
      <c r="AK838" s="2"/>
      <c r="AM838" s="27">
        <v>1</v>
      </c>
    </row>
    <row r="839" spans="32:39" ht="15.75" customHeight="1" x14ac:dyDescent="0.25">
      <c r="AF839" s="2"/>
      <c r="AG839" s="2"/>
      <c r="AH839" s="2"/>
      <c r="AI839" s="2"/>
      <c r="AJ839" s="2"/>
      <c r="AK839" s="2"/>
      <c r="AM839" s="27">
        <v>1</v>
      </c>
    </row>
    <row r="840" spans="32:39" ht="15.75" customHeight="1" x14ac:dyDescent="0.25">
      <c r="AF840" s="2"/>
      <c r="AG840" s="2"/>
      <c r="AH840" s="2"/>
      <c r="AI840" s="2"/>
      <c r="AJ840" s="2"/>
      <c r="AK840" s="2"/>
      <c r="AM840" s="27">
        <v>1</v>
      </c>
    </row>
    <row r="841" spans="32:39" ht="15.75" customHeight="1" x14ac:dyDescent="0.25">
      <c r="AF841" s="2"/>
      <c r="AG841" s="2"/>
      <c r="AH841" s="2"/>
      <c r="AI841" s="2"/>
      <c r="AJ841" s="2"/>
      <c r="AK841" s="2"/>
      <c r="AM841" s="27">
        <v>1</v>
      </c>
    </row>
    <row r="842" spans="32:39" ht="15.75" customHeight="1" x14ac:dyDescent="0.25">
      <c r="AF842" s="2"/>
      <c r="AG842" s="2"/>
      <c r="AH842" s="2"/>
      <c r="AI842" s="2"/>
      <c r="AJ842" s="2"/>
      <c r="AK842" s="2"/>
      <c r="AM842" s="27">
        <v>1</v>
      </c>
    </row>
    <row r="843" spans="32:39" ht="15.75" customHeight="1" x14ac:dyDescent="0.25">
      <c r="AF843" s="2"/>
      <c r="AG843" s="2"/>
      <c r="AH843" s="2"/>
      <c r="AI843" s="2"/>
      <c r="AJ843" s="2"/>
      <c r="AK843" s="2"/>
      <c r="AM843" s="27">
        <v>1</v>
      </c>
    </row>
    <row r="844" spans="32:39" ht="15.75" customHeight="1" x14ac:dyDescent="0.25">
      <c r="AF844" s="2"/>
      <c r="AG844" s="2"/>
      <c r="AH844" s="2"/>
      <c r="AI844" s="2"/>
      <c r="AJ844" s="2"/>
      <c r="AK844" s="2"/>
      <c r="AM844" s="27">
        <v>1</v>
      </c>
    </row>
    <row r="845" spans="32:39" ht="15.75" customHeight="1" x14ac:dyDescent="0.25">
      <c r="AF845" s="2"/>
      <c r="AG845" s="2"/>
      <c r="AH845" s="2"/>
      <c r="AI845" s="2"/>
      <c r="AJ845" s="2"/>
      <c r="AK845" s="2"/>
      <c r="AM845" s="27">
        <v>1</v>
      </c>
    </row>
    <row r="846" spans="32:39" ht="15.75" customHeight="1" x14ac:dyDescent="0.25">
      <c r="AF846" s="2"/>
      <c r="AG846" s="2"/>
      <c r="AH846" s="2"/>
      <c r="AI846" s="2"/>
      <c r="AJ846" s="2"/>
      <c r="AK846" s="2"/>
      <c r="AM846" s="27">
        <v>1</v>
      </c>
    </row>
    <row r="847" spans="32:39" ht="15.75" customHeight="1" x14ac:dyDescent="0.25">
      <c r="AF847" s="2"/>
      <c r="AG847" s="2"/>
      <c r="AH847" s="2"/>
      <c r="AI847" s="2"/>
      <c r="AJ847" s="2"/>
      <c r="AK847" s="2"/>
      <c r="AM847" s="27">
        <v>1</v>
      </c>
    </row>
    <row r="848" spans="32:39" ht="15.75" customHeight="1" x14ac:dyDescent="0.25">
      <c r="AF848" s="2"/>
      <c r="AG848" s="2"/>
      <c r="AH848" s="2"/>
      <c r="AI848" s="2"/>
      <c r="AJ848" s="2"/>
      <c r="AK848" s="2"/>
      <c r="AM848" s="27">
        <v>1</v>
      </c>
    </row>
    <row r="849" spans="32:39" ht="15.75" customHeight="1" x14ac:dyDescent="0.25">
      <c r="AF849" s="2"/>
      <c r="AG849" s="2"/>
      <c r="AH849" s="2"/>
      <c r="AI849" s="2"/>
      <c r="AJ849" s="2"/>
      <c r="AK849" s="2"/>
      <c r="AM849" s="27">
        <v>1</v>
      </c>
    </row>
    <row r="850" spans="32:39" ht="15.75" customHeight="1" x14ac:dyDescent="0.25">
      <c r="AF850" s="2"/>
      <c r="AG850" s="2"/>
      <c r="AH850" s="2"/>
      <c r="AI850" s="2"/>
      <c r="AJ850" s="2"/>
      <c r="AK850" s="2"/>
      <c r="AM850" s="27">
        <v>1</v>
      </c>
    </row>
    <row r="851" spans="32:39" ht="15.75" customHeight="1" x14ac:dyDescent="0.25">
      <c r="AF851" s="2"/>
      <c r="AG851" s="2"/>
      <c r="AH851" s="2"/>
      <c r="AI851" s="2"/>
      <c r="AJ851" s="2"/>
      <c r="AK851" s="2"/>
      <c r="AM851" s="27">
        <v>1</v>
      </c>
    </row>
    <row r="852" spans="32:39" ht="15.75" customHeight="1" x14ac:dyDescent="0.25">
      <c r="AF852" s="2"/>
      <c r="AG852" s="2"/>
      <c r="AH852" s="2"/>
      <c r="AI852" s="2"/>
      <c r="AJ852" s="2"/>
      <c r="AK852" s="2"/>
      <c r="AM852" s="27">
        <v>1</v>
      </c>
    </row>
    <row r="853" spans="32:39" ht="15.75" customHeight="1" x14ac:dyDescent="0.25">
      <c r="AF853" s="2"/>
      <c r="AG853" s="2"/>
      <c r="AH853" s="2"/>
      <c r="AI853" s="2"/>
      <c r="AJ853" s="2"/>
      <c r="AK853" s="2"/>
      <c r="AM853" s="27">
        <v>1</v>
      </c>
    </row>
    <row r="854" spans="32:39" ht="15.75" customHeight="1" x14ac:dyDescent="0.25">
      <c r="AF854" s="2"/>
      <c r="AG854" s="2"/>
      <c r="AH854" s="2"/>
      <c r="AI854" s="2"/>
      <c r="AJ854" s="2"/>
      <c r="AK854" s="2"/>
      <c r="AM854" s="27">
        <v>1</v>
      </c>
    </row>
    <row r="855" spans="32:39" ht="15.75" customHeight="1" x14ac:dyDescent="0.25">
      <c r="AF855" s="2"/>
      <c r="AG855" s="2"/>
      <c r="AH855" s="2"/>
      <c r="AI855" s="2"/>
      <c r="AJ855" s="2"/>
      <c r="AK855" s="2"/>
      <c r="AM855" s="27">
        <v>1</v>
      </c>
    </row>
    <row r="856" spans="32:39" ht="15.75" customHeight="1" x14ac:dyDescent="0.25">
      <c r="AF856" s="2"/>
      <c r="AG856" s="2"/>
      <c r="AH856" s="2"/>
      <c r="AI856" s="2"/>
      <c r="AJ856" s="2"/>
      <c r="AK856" s="2"/>
      <c r="AM856" s="27">
        <v>1</v>
      </c>
    </row>
    <row r="857" spans="32:39" ht="15.75" customHeight="1" x14ac:dyDescent="0.25">
      <c r="AF857" s="2"/>
      <c r="AG857" s="2"/>
      <c r="AH857" s="2"/>
      <c r="AI857" s="2"/>
      <c r="AJ857" s="2"/>
      <c r="AK857" s="2"/>
      <c r="AM857" s="27">
        <v>1</v>
      </c>
    </row>
    <row r="858" spans="32:39" ht="15.75" customHeight="1" x14ac:dyDescent="0.25">
      <c r="AF858" s="2"/>
      <c r="AG858" s="2"/>
      <c r="AH858" s="2"/>
      <c r="AI858" s="2"/>
      <c r="AJ858" s="2"/>
      <c r="AK858" s="2"/>
      <c r="AM858" s="27">
        <v>1</v>
      </c>
    </row>
    <row r="859" spans="32:39" ht="15.75" customHeight="1" x14ac:dyDescent="0.25">
      <c r="AF859" s="2"/>
      <c r="AG859" s="2"/>
      <c r="AH859" s="2"/>
      <c r="AI859" s="2"/>
      <c r="AJ859" s="2"/>
      <c r="AK859" s="2"/>
      <c r="AM859" s="27">
        <v>1</v>
      </c>
    </row>
    <row r="860" spans="32:39" ht="15.75" customHeight="1" x14ac:dyDescent="0.25">
      <c r="AF860" s="2"/>
      <c r="AG860" s="2"/>
      <c r="AH860" s="2"/>
      <c r="AI860" s="2"/>
      <c r="AJ860" s="2"/>
      <c r="AK860" s="2"/>
      <c r="AM860" s="27">
        <v>1</v>
      </c>
    </row>
    <row r="861" spans="32:39" ht="15.75" customHeight="1" x14ac:dyDescent="0.25">
      <c r="AF861" s="2"/>
      <c r="AG861" s="2"/>
      <c r="AH861" s="2"/>
      <c r="AI861" s="2"/>
      <c r="AJ861" s="2"/>
      <c r="AK861" s="2"/>
      <c r="AM861" s="27">
        <v>1</v>
      </c>
    </row>
    <row r="862" spans="32:39" ht="15.75" customHeight="1" x14ac:dyDescent="0.25">
      <c r="AF862" s="2"/>
      <c r="AG862" s="2"/>
      <c r="AH862" s="2"/>
      <c r="AI862" s="2"/>
      <c r="AJ862" s="2"/>
      <c r="AK862" s="2"/>
      <c r="AM862" s="27">
        <v>1</v>
      </c>
    </row>
    <row r="863" spans="32:39" ht="15.75" customHeight="1" x14ac:dyDescent="0.25">
      <c r="AF863" s="2"/>
      <c r="AG863" s="2"/>
      <c r="AH863" s="2"/>
      <c r="AI863" s="2"/>
      <c r="AJ863" s="2"/>
      <c r="AK863" s="2"/>
      <c r="AM863" s="27">
        <v>1</v>
      </c>
    </row>
    <row r="864" spans="32:39" ht="15.75" customHeight="1" x14ac:dyDescent="0.25">
      <c r="AF864" s="2"/>
      <c r="AG864" s="2"/>
      <c r="AH864" s="2"/>
      <c r="AI864" s="2"/>
      <c r="AJ864" s="2"/>
      <c r="AK864" s="2"/>
      <c r="AM864" s="27">
        <v>1</v>
      </c>
    </row>
    <row r="865" spans="32:39" ht="15.75" customHeight="1" x14ac:dyDescent="0.25">
      <c r="AF865" s="2"/>
      <c r="AG865" s="2"/>
      <c r="AH865" s="2"/>
      <c r="AI865" s="2"/>
      <c r="AJ865" s="2"/>
      <c r="AK865" s="2"/>
      <c r="AM865" s="27">
        <v>1</v>
      </c>
    </row>
    <row r="866" spans="32:39" ht="15.75" customHeight="1" x14ac:dyDescent="0.25">
      <c r="AF866" s="2"/>
      <c r="AG866" s="2"/>
      <c r="AH866" s="2"/>
      <c r="AI866" s="2"/>
      <c r="AJ866" s="2"/>
      <c r="AK866" s="2"/>
      <c r="AM866" s="27">
        <v>1</v>
      </c>
    </row>
    <row r="867" spans="32:39" ht="15.75" customHeight="1" x14ac:dyDescent="0.25">
      <c r="AF867" s="2"/>
      <c r="AG867" s="2"/>
      <c r="AH867" s="2"/>
      <c r="AI867" s="2"/>
      <c r="AJ867" s="2"/>
      <c r="AK867" s="2"/>
      <c r="AM867" s="27">
        <v>1</v>
      </c>
    </row>
    <row r="868" spans="32:39" ht="15.75" customHeight="1" x14ac:dyDescent="0.25">
      <c r="AF868" s="2"/>
      <c r="AG868" s="2"/>
      <c r="AH868" s="2"/>
      <c r="AI868" s="2"/>
      <c r="AJ868" s="2"/>
      <c r="AK868" s="2"/>
      <c r="AM868" s="27">
        <v>1</v>
      </c>
    </row>
    <row r="869" spans="32:39" ht="15.75" customHeight="1" x14ac:dyDescent="0.25">
      <c r="AF869" s="2"/>
      <c r="AG869" s="2"/>
      <c r="AH869" s="2"/>
      <c r="AI869" s="2"/>
      <c r="AJ869" s="2"/>
      <c r="AK869" s="2"/>
      <c r="AM869" s="27">
        <v>1</v>
      </c>
    </row>
    <row r="870" spans="32:39" ht="15.75" customHeight="1" x14ac:dyDescent="0.25">
      <c r="AF870" s="2"/>
      <c r="AG870" s="2"/>
      <c r="AH870" s="2"/>
      <c r="AI870" s="2"/>
      <c r="AJ870" s="2"/>
      <c r="AK870" s="2"/>
      <c r="AM870" s="27">
        <v>1</v>
      </c>
    </row>
    <row r="871" spans="32:39" ht="15.75" customHeight="1" x14ac:dyDescent="0.25">
      <c r="AF871" s="2"/>
      <c r="AG871" s="2"/>
      <c r="AH871" s="2"/>
      <c r="AI871" s="2"/>
      <c r="AJ871" s="2"/>
      <c r="AK871" s="2"/>
      <c r="AM871" s="27">
        <v>1</v>
      </c>
    </row>
    <row r="872" spans="32:39" ht="15.75" customHeight="1" x14ac:dyDescent="0.25">
      <c r="AF872" s="2"/>
      <c r="AG872" s="2"/>
      <c r="AH872" s="2"/>
      <c r="AI872" s="2"/>
      <c r="AJ872" s="2"/>
      <c r="AK872" s="2"/>
      <c r="AM872" s="27">
        <v>1</v>
      </c>
    </row>
    <row r="873" spans="32:39" ht="15.75" customHeight="1" x14ac:dyDescent="0.25">
      <c r="AF873" s="2"/>
      <c r="AG873" s="2"/>
      <c r="AH873" s="2"/>
      <c r="AI873" s="2"/>
      <c r="AJ873" s="2"/>
      <c r="AK873" s="2"/>
      <c r="AM873" s="27">
        <v>1</v>
      </c>
    </row>
    <row r="874" spans="32:39" ht="15.75" customHeight="1" x14ac:dyDescent="0.25">
      <c r="AF874" s="2"/>
      <c r="AG874" s="2"/>
      <c r="AH874" s="2"/>
      <c r="AI874" s="2"/>
      <c r="AJ874" s="2"/>
      <c r="AK874" s="2"/>
      <c r="AM874" s="27">
        <v>1</v>
      </c>
    </row>
    <row r="875" spans="32:39" ht="15.75" customHeight="1" x14ac:dyDescent="0.25">
      <c r="AF875" s="2"/>
      <c r="AG875" s="2"/>
      <c r="AH875" s="2"/>
      <c r="AI875" s="2"/>
      <c r="AJ875" s="2"/>
      <c r="AK875" s="2"/>
      <c r="AM875" s="27">
        <v>1</v>
      </c>
    </row>
    <row r="876" spans="32:39" ht="15.75" customHeight="1" x14ac:dyDescent="0.25">
      <c r="AF876" s="2"/>
      <c r="AG876" s="2"/>
      <c r="AH876" s="2"/>
      <c r="AI876" s="2"/>
      <c r="AJ876" s="2"/>
      <c r="AK876" s="2"/>
      <c r="AM876" s="27">
        <v>1</v>
      </c>
    </row>
    <row r="877" spans="32:39" ht="15.75" customHeight="1" x14ac:dyDescent="0.25">
      <c r="AF877" s="2"/>
      <c r="AG877" s="2"/>
      <c r="AH877" s="2"/>
      <c r="AI877" s="2"/>
      <c r="AJ877" s="2"/>
      <c r="AK877" s="2"/>
      <c r="AM877" s="27">
        <v>1</v>
      </c>
    </row>
    <row r="878" spans="32:39" ht="15.75" customHeight="1" x14ac:dyDescent="0.25">
      <c r="AF878" s="2"/>
      <c r="AG878" s="2"/>
      <c r="AH878" s="2"/>
      <c r="AI878" s="2"/>
      <c r="AJ878" s="2"/>
      <c r="AK878" s="2"/>
      <c r="AM878" s="27">
        <v>1</v>
      </c>
    </row>
    <row r="879" spans="32:39" ht="15.75" customHeight="1" x14ac:dyDescent="0.25">
      <c r="AF879" s="2"/>
      <c r="AG879" s="2"/>
      <c r="AH879" s="2"/>
      <c r="AI879" s="2"/>
      <c r="AJ879" s="2"/>
      <c r="AK879" s="2"/>
      <c r="AM879" s="27">
        <v>1</v>
      </c>
    </row>
    <row r="880" spans="32:39" ht="15.75" customHeight="1" x14ac:dyDescent="0.25">
      <c r="AF880" s="2"/>
      <c r="AG880" s="2"/>
      <c r="AH880" s="2"/>
      <c r="AI880" s="2"/>
      <c r="AJ880" s="2"/>
      <c r="AK880" s="2"/>
      <c r="AM880" s="27">
        <v>1</v>
      </c>
    </row>
    <row r="881" spans="32:39" ht="15.75" customHeight="1" x14ac:dyDescent="0.25">
      <c r="AF881" s="2"/>
      <c r="AG881" s="2"/>
      <c r="AH881" s="2"/>
      <c r="AI881" s="2"/>
      <c r="AJ881" s="2"/>
      <c r="AK881" s="2"/>
      <c r="AM881" s="27">
        <v>1</v>
      </c>
    </row>
    <row r="882" spans="32:39" ht="15.75" customHeight="1" x14ac:dyDescent="0.25">
      <c r="AF882" s="2"/>
      <c r="AG882" s="2"/>
      <c r="AH882" s="2"/>
      <c r="AI882" s="2"/>
      <c r="AJ882" s="2"/>
      <c r="AK882" s="2"/>
      <c r="AM882" s="27">
        <v>1</v>
      </c>
    </row>
    <row r="883" spans="32:39" ht="15.75" customHeight="1" x14ac:dyDescent="0.25">
      <c r="AF883" s="2"/>
      <c r="AG883" s="2"/>
      <c r="AH883" s="2"/>
      <c r="AI883" s="2"/>
      <c r="AJ883" s="2"/>
      <c r="AK883" s="2"/>
      <c r="AM883" s="27">
        <v>1</v>
      </c>
    </row>
    <row r="884" spans="32:39" ht="15.75" customHeight="1" x14ac:dyDescent="0.25">
      <c r="AF884" s="2"/>
      <c r="AG884" s="2"/>
      <c r="AH884" s="2"/>
      <c r="AI884" s="2"/>
      <c r="AJ884" s="2"/>
      <c r="AK884" s="2"/>
      <c r="AM884" s="27">
        <v>1</v>
      </c>
    </row>
    <row r="885" spans="32:39" ht="15.75" customHeight="1" x14ac:dyDescent="0.25">
      <c r="AF885" s="2"/>
      <c r="AG885" s="2"/>
      <c r="AH885" s="2"/>
      <c r="AI885" s="2"/>
      <c r="AJ885" s="2"/>
      <c r="AK885" s="2"/>
      <c r="AM885" s="27">
        <v>1</v>
      </c>
    </row>
    <row r="886" spans="32:39" ht="15.75" customHeight="1" x14ac:dyDescent="0.25">
      <c r="AF886" s="2"/>
      <c r="AG886" s="2"/>
      <c r="AH886" s="2"/>
      <c r="AI886" s="2"/>
      <c r="AJ886" s="2"/>
      <c r="AK886" s="2"/>
      <c r="AM886" s="27">
        <v>1</v>
      </c>
    </row>
    <row r="887" spans="32:39" ht="15.75" customHeight="1" x14ac:dyDescent="0.25">
      <c r="AF887" s="2"/>
      <c r="AG887" s="2"/>
      <c r="AH887" s="2"/>
      <c r="AI887" s="2"/>
      <c r="AJ887" s="2"/>
      <c r="AK887" s="2"/>
      <c r="AM887" s="27">
        <v>1</v>
      </c>
    </row>
    <row r="888" spans="32:39" ht="15.75" customHeight="1" x14ac:dyDescent="0.25">
      <c r="AF888" s="2"/>
      <c r="AG888" s="2"/>
      <c r="AH888" s="2"/>
      <c r="AI888" s="2"/>
      <c r="AJ888" s="2"/>
      <c r="AK888" s="2"/>
      <c r="AM888" s="27">
        <v>1</v>
      </c>
    </row>
    <row r="889" spans="32:39" ht="15.75" customHeight="1" x14ac:dyDescent="0.25">
      <c r="AF889" s="2"/>
      <c r="AG889" s="2"/>
      <c r="AH889" s="2"/>
      <c r="AI889" s="2"/>
      <c r="AJ889" s="2"/>
      <c r="AK889" s="2"/>
      <c r="AM889" s="27">
        <v>1</v>
      </c>
    </row>
    <row r="890" spans="32:39" ht="15.75" customHeight="1" x14ac:dyDescent="0.25">
      <c r="AF890" s="2"/>
      <c r="AG890" s="2"/>
      <c r="AH890" s="2"/>
      <c r="AI890" s="2"/>
      <c r="AJ890" s="2"/>
      <c r="AK890" s="2"/>
      <c r="AM890" s="27">
        <v>1</v>
      </c>
    </row>
    <row r="891" spans="32:39" ht="15.75" customHeight="1" x14ac:dyDescent="0.25">
      <c r="AF891" s="2"/>
      <c r="AG891" s="2"/>
      <c r="AH891" s="2"/>
      <c r="AI891" s="2"/>
      <c r="AJ891" s="2"/>
      <c r="AK891" s="2"/>
      <c r="AM891" s="27">
        <v>1</v>
      </c>
    </row>
    <row r="892" spans="32:39" ht="15.75" customHeight="1" x14ac:dyDescent="0.25">
      <c r="AF892" s="2"/>
      <c r="AG892" s="2"/>
      <c r="AH892" s="2"/>
      <c r="AI892" s="2"/>
      <c r="AJ892" s="2"/>
      <c r="AK892" s="2"/>
      <c r="AM892" s="27">
        <v>1</v>
      </c>
    </row>
    <row r="893" spans="32:39" ht="15.75" customHeight="1" x14ac:dyDescent="0.25">
      <c r="AF893" s="2"/>
      <c r="AG893" s="2"/>
      <c r="AH893" s="2"/>
      <c r="AI893" s="2"/>
      <c r="AJ893" s="2"/>
      <c r="AK893" s="2"/>
      <c r="AM893" s="27">
        <v>1</v>
      </c>
    </row>
    <row r="894" spans="32:39" ht="15.75" customHeight="1" x14ac:dyDescent="0.25">
      <c r="AF894" s="2"/>
      <c r="AG894" s="2"/>
      <c r="AH894" s="2"/>
      <c r="AI894" s="2"/>
      <c r="AJ894" s="2"/>
      <c r="AK894" s="2"/>
      <c r="AM894" s="27">
        <v>1</v>
      </c>
    </row>
    <row r="895" spans="32:39" ht="15.75" customHeight="1" x14ac:dyDescent="0.25">
      <c r="AF895" s="2"/>
      <c r="AG895" s="2"/>
      <c r="AH895" s="2"/>
      <c r="AI895" s="2"/>
      <c r="AJ895" s="2"/>
      <c r="AK895" s="2"/>
      <c r="AM895" s="27">
        <v>1</v>
      </c>
    </row>
    <row r="896" spans="32:39" ht="15.75" customHeight="1" x14ac:dyDescent="0.25">
      <c r="AF896" s="2"/>
      <c r="AG896" s="2"/>
      <c r="AH896" s="2"/>
      <c r="AI896" s="2"/>
      <c r="AJ896" s="2"/>
      <c r="AK896" s="2"/>
      <c r="AM896" s="27">
        <v>1</v>
      </c>
    </row>
    <row r="897" spans="32:39" ht="15.75" customHeight="1" x14ac:dyDescent="0.25">
      <c r="AF897" s="2"/>
      <c r="AG897" s="2"/>
      <c r="AH897" s="2"/>
      <c r="AI897" s="2"/>
      <c r="AJ897" s="2"/>
      <c r="AK897" s="2"/>
      <c r="AM897" s="27">
        <v>1</v>
      </c>
    </row>
    <row r="898" spans="32:39" ht="15.75" customHeight="1" x14ac:dyDescent="0.25">
      <c r="AF898" s="2"/>
      <c r="AG898" s="2"/>
      <c r="AH898" s="2"/>
      <c r="AI898" s="2"/>
      <c r="AJ898" s="2"/>
      <c r="AK898" s="2"/>
      <c r="AM898" s="27">
        <v>1</v>
      </c>
    </row>
    <row r="899" spans="32:39" ht="15.75" customHeight="1" x14ac:dyDescent="0.25">
      <c r="AF899" s="2"/>
      <c r="AG899" s="2"/>
      <c r="AH899" s="2"/>
      <c r="AI899" s="2"/>
      <c r="AJ899" s="2"/>
      <c r="AK899" s="2"/>
      <c r="AM899" s="27">
        <v>1</v>
      </c>
    </row>
    <row r="900" spans="32:39" ht="15.75" customHeight="1" x14ac:dyDescent="0.25">
      <c r="AF900" s="2"/>
      <c r="AG900" s="2"/>
      <c r="AH900" s="2"/>
      <c r="AI900" s="2"/>
      <c r="AJ900" s="2"/>
      <c r="AK900" s="2"/>
      <c r="AM900" s="27">
        <v>1</v>
      </c>
    </row>
    <row r="901" spans="32:39" ht="15.75" customHeight="1" x14ac:dyDescent="0.25">
      <c r="AF901" s="2"/>
      <c r="AG901" s="2"/>
      <c r="AH901" s="2"/>
      <c r="AI901" s="2"/>
      <c r="AJ901" s="2"/>
      <c r="AK901" s="2"/>
      <c r="AM901" s="27">
        <v>1</v>
      </c>
    </row>
    <row r="902" spans="32:39" ht="15.75" customHeight="1" x14ac:dyDescent="0.25">
      <c r="AF902" s="2"/>
      <c r="AG902" s="2"/>
      <c r="AH902" s="2"/>
      <c r="AI902" s="2"/>
      <c r="AJ902" s="2"/>
      <c r="AK902" s="2"/>
      <c r="AM902" s="27">
        <v>1</v>
      </c>
    </row>
    <row r="903" spans="32:39" ht="15.75" customHeight="1" x14ac:dyDescent="0.25">
      <c r="AF903" s="2"/>
      <c r="AG903" s="2"/>
      <c r="AH903" s="2"/>
      <c r="AI903" s="2"/>
      <c r="AJ903" s="2"/>
      <c r="AK903" s="2"/>
      <c r="AM903" s="27">
        <v>1</v>
      </c>
    </row>
    <row r="904" spans="32:39" ht="15.75" customHeight="1" x14ac:dyDescent="0.25">
      <c r="AF904" s="2"/>
      <c r="AG904" s="2"/>
      <c r="AH904" s="2"/>
      <c r="AI904" s="2"/>
      <c r="AJ904" s="2"/>
      <c r="AK904" s="2"/>
      <c r="AM904" s="27">
        <v>1</v>
      </c>
    </row>
    <row r="905" spans="32:39" ht="15.75" customHeight="1" x14ac:dyDescent="0.25">
      <c r="AF905" s="2"/>
      <c r="AG905" s="2"/>
      <c r="AH905" s="2"/>
      <c r="AI905" s="2"/>
      <c r="AJ905" s="2"/>
      <c r="AK905" s="2"/>
      <c r="AM905" s="27">
        <v>1</v>
      </c>
    </row>
    <row r="906" spans="32:39" ht="15.75" customHeight="1" x14ac:dyDescent="0.25">
      <c r="AF906" s="2"/>
      <c r="AG906" s="2"/>
      <c r="AH906" s="2"/>
      <c r="AI906" s="2"/>
      <c r="AJ906" s="2"/>
      <c r="AK906" s="2"/>
      <c r="AM906" s="27">
        <v>1</v>
      </c>
    </row>
    <row r="907" spans="32:39" ht="15.75" customHeight="1" x14ac:dyDescent="0.25">
      <c r="AF907" s="2"/>
      <c r="AG907" s="2"/>
      <c r="AH907" s="2"/>
      <c r="AI907" s="2"/>
      <c r="AJ907" s="2"/>
      <c r="AK907" s="2"/>
      <c r="AM907" s="27">
        <v>1</v>
      </c>
    </row>
    <row r="908" spans="32:39" ht="15.75" customHeight="1" x14ac:dyDescent="0.25">
      <c r="AF908" s="2"/>
      <c r="AG908" s="2"/>
      <c r="AH908" s="2"/>
      <c r="AI908" s="2"/>
      <c r="AJ908" s="2"/>
      <c r="AK908" s="2"/>
      <c r="AM908" s="27">
        <v>1</v>
      </c>
    </row>
    <row r="909" spans="32:39" ht="15.75" customHeight="1" x14ac:dyDescent="0.25">
      <c r="AF909" s="2"/>
      <c r="AG909" s="2"/>
      <c r="AH909" s="2"/>
      <c r="AI909" s="2"/>
      <c r="AJ909" s="2"/>
      <c r="AK909" s="2"/>
      <c r="AM909" s="27">
        <v>1</v>
      </c>
    </row>
    <row r="910" spans="32:39" ht="15.75" customHeight="1" x14ac:dyDescent="0.25">
      <c r="AF910" s="2"/>
      <c r="AG910" s="2"/>
      <c r="AH910" s="2"/>
      <c r="AI910" s="2"/>
      <c r="AJ910" s="2"/>
      <c r="AK910" s="2"/>
      <c r="AM910" s="27">
        <v>1</v>
      </c>
    </row>
    <row r="911" spans="32:39" ht="15.75" customHeight="1" x14ac:dyDescent="0.25">
      <c r="AF911" s="2"/>
      <c r="AG911" s="2"/>
      <c r="AH911" s="2"/>
      <c r="AI911" s="2"/>
      <c r="AJ911" s="2"/>
      <c r="AK911" s="2"/>
      <c r="AM911" s="27">
        <v>1</v>
      </c>
    </row>
    <row r="912" spans="32:39" ht="15.75" customHeight="1" x14ac:dyDescent="0.25">
      <c r="AF912" s="2"/>
      <c r="AG912" s="2"/>
      <c r="AH912" s="2"/>
      <c r="AI912" s="2"/>
      <c r="AJ912" s="2"/>
      <c r="AK912" s="2"/>
      <c r="AM912" s="27">
        <v>1</v>
      </c>
    </row>
    <row r="913" spans="32:39" ht="15.75" customHeight="1" x14ac:dyDescent="0.25">
      <c r="AF913" s="2"/>
      <c r="AG913" s="2"/>
      <c r="AH913" s="2"/>
      <c r="AI913" s="2"/>
      <c r="AJ913" s="2"/>
      <c r="AK913" s="2"/>
      <c r="AM913" s="27">
        <v>1</v>
      </c>
    </row>
    <row r="914" spans="32:39" ht="15.75" customHeight="1" x14ac:dyDescent="0.25">
      <c r="AF914" s="2"/>
      <c r="AG914" s="2"/>
      <c r="AH914" s="2"/>
      <c r="AI914" s="2"/>
      <c r="AJ914" s="2"/>
      <c r="AK914" s="2"/>
      <c r="AM914" s="27">
        <v>1</v>
      </c>
    </row>
    <row r="915" spans="32:39" ht="15.75" customHeight="1" x14ac:dyDescent="0.25">
      <c r="AF915" s="2"/>
      <c r="AG915" s="2"/>
      <c r="AH915" s="2"/>
      <c r="AI915" s="2"/>
      <c r="AJ915" s="2"/>
      <c r="AK915" s="2"/>
      <c r="AM915" s="27">
        <v>1</v>
      </c>
    </row>
    <row r="916" spans="32:39" ht="15.75" customHeight="1" x14ac:dyDescent="0.25">
      <c r="AF916" s="2"/>
      <c r="AG916" s="2"/>
      <c r="AH916" s="2"/>
      <c r="AI916" s="2"/>
      <c r="AJ916" s="2"/>
      <c r="AK916" s="2"/>
      <c r="AM916" s="27">
        <v>1</v>
      </c>
    </row>
    <row r="917" spans="32:39" ht="15.75" customHeight="1" x14ac:dyDescent="0.25">
      <c r="AF917" s="2"/>
      <c r="AG917" s="2"/>
      <c r="AH917" s="2"/>
      <c r="AI917" s="2"/>
      <c r="AJ917" s="2"/>
      <c r="AK917" s="2"/>
      <c r="AM917" s="27">
        <v>1</v>
      </c>
    </row>
    <row r="918" spans="32:39" ht="15.75" customHeight="1" x14ac:dyDescent="0.25">
      <c r="AF918" s="2"/>
      <c r="AG918" s="2"/>
      <c r="AH918" s="2"/>
      <c r="AI918" s="2"/>
      <c r="AJ918" s="2"/>
      <c r="AK918" s="2"/>
      <c r="AM918" s="27">
        <v>1</v>
      </c>
    </row>
    <row r="919" spans="32:39" ht="15.75" customHeight="1" x14ac:dyDescent="0.25">
      <c r="AF919" s="2"/>
      <c r="AG919" s="2"/>
      <c r="AH919" s="2"/>
      <c r="AI919" s="2"/>
      <c r="AJ919" s="2"/>
      <c r="AK919" s="2"/>
      <c r="AM919" s="27">
        <v>1</v>
      </c>
    </row>
    <row r="920" spans="32:39" ht="15.75" customHeight="1" x14ac:dyDescent="0.25">
      <c r="AF920" s="2"/>
      <c r="AG920" s="2"/>
      <c r="AH920" s="2"/>
      <c r="AI920" s="2"/>
      <c r="AJ920" s="2"/>
      <c r="AK920" s="2"/>
      <c r="AM920" s="27">
        <v>1</v>
      </c>
    </row>
    <row r="921" spans="32:39" ht="15.75" customHeight="1" x14ac:dyDescent="0.25">
      <c r="AF921" s="2"/>
      <c r="AG921" s="2"/>
      <c r="AH921" s="2"/>
      <c r="AI921" s="2"/>
      <c r="AJ921" s="2"/>
      <c r="AK921" s="2"/>
      <c r="AM921" s="27">
        <v>1</v>
      </c>
    </row>
    <row r="922" spans="32:39" ht="15.75" customHeight="1" x14ac:dyDescent="0.25">
      <c r="AF922" s="2"/>
      <c r="AG922" s="2"/>
      <c r="AH922" s="2"/>
      <c r="AI922" s="2"/>
      <c r="AJ922" s="2"/>
      <c r="AK922" s="2"/>
      <c r="AM922" s="27">
        <v>1</v>
      </c>
    </row>
    <row r="923" spans="32:39" ht="15.75" customHeight="1" x14ac:dyDescent="0.25">
      <c r="AF923" s="2"/>
      <c r="AG923" s="2"/>
      <c r="AH923" s="2"/>
      <c r="AI923" s="2"/>
      <c r="AJ923" s="2"/>
      <c r="AK923" s="2"/>
      <c r="AM923" s="27">
        <v>1</v>
      </c>
    </row>
    <row r="924" spans="32:39" ht="15.75" customHeight="1" x14ac:dyDescent="0.25">
      <c r="AF924" s="2"/>
      <c r="AG924" s="2"/>
      <c r="AH924" s="2"/>
      <c r="AI924" s="2"/>
      <c r="AJ924" s="2"/>
      <c r="AK924" s="2"/>
      <c r="AM924" s="27">
        <v>1</v>
      </c>
    </row>
    <row r="925" spans="32:39" ht="15.75" customHeight="1" x14ac:dyDescent="0.25">
      <c r="AF925" s="2"/>
      <c r="AG925" s="2"/>
      <c r="AH925" s="2"/>
      <c r="AI925" s="2"/>
      <c r="AJ925" s="2"/>
      <c r="AK925" s="2"/>
      <c r="AM925" s="27">
        <v>1</v>
      </c>
    </row>
    <row r="926" spans="32:39" ht="15.75" customHeight="1" x14ac:dyDescent="0.25">
      <c r="AF926" s="2"/>
      <c r="AG926" s="2"/>
      <c r="AH926" s="2"/>
      <c r="AI926" s="2"/>
      <c r="AJ926" s="2"/>
      <c r="AK926" s="2"/>
      <c r="AM926" s="27">
        <v>1</v>
      </c>
    </row>
    <row r="927" spans="32:39" ht="15.75" customHeight="1" x14ac:dyDescent="0.25">
      <c r="AF927" s="2"/>
      <c r="AG927" s="2"/>
      <c r="AH927" s="2"/>
      <c r="AI927" s="2"/>
      <c r="AJ927" s="2"/>
      <c r="AK927" s="2"/>
      <c r="AM927" s="27">
        <v>1</v>
      </c>
    </row>
    <row r="928" spans="32:39" ht="15.75" customHeight="1" x14ac:dyDescent="0.25">
      <c r="AF928" s="2"/>
      <c r="AG928" s="2"/>
      <c r="AH928" s="2"/>
      <c r="AI928" s="2"/>
      <c r="AJ928" s="2"/>
      <c r="AK928" s="2"/>
      <c r="AM928" s="27">
        <v>1</v>
      </c>
    </row>
    <row r="929" spans="32:39" ht="15.75" customHeight="1" x14ac:dyDescent="0.25">
      <c r="AF929" s="2"/>
      <c r="AG929" s="2"/>
      <c r="AH929" s="2"/>
      <c r="AI929" s="2"/>
      <c r="AJ929" s="2"/>
      <c r="AK929" s="2"/>
      <c r="AM929" s="27">
        <v>1</v>
      </c>
    </row>
    <row r="930" spans="32:39" ht="15.75" customHeight="1" x14ac:dyDescent="0.25">
      <c r="AF930" s="2"/>
      <c r="AG930" s="2"/>
      <c r="AH930" s="2"/>
      <c r="AI930" s="2"/>
      <c r="AJ930" s="2"/>
      <c r="AK930" s="2"/>
      <c r="AM930" s="27">
        <v>1</v>
      </c>
    </row>
    <row r="931" spans="32:39" ht="15.75" customHeight="1" x14ac:dyDescent="0.25">
      <c r="AF931" s="2"/>
      <c r="AG931" s="2"/>
      <c r="AH931" s="2"/>
      <c r="AI931" s="2"/>
      <c r="AJ931" s="2"/>
      <c r="AK931" s="2"/>
      <c r="AM931" s="27">
        <v>1</v>
      </c>
    </row>
    <row r="932" spans="32:39" ht="15.75" customHeight="1" x14ac:dyDescent="0.25">
      <c r="AF932" s="2"/>
      <c r="AG932" s="2"/>
      <c r="AH932" s="2"/>
      <c r="AI932" s="2"/>
      <c r="AJ932" s="2"/>
      <c r="AK932" s="2"/>
      <c r="AM932" s="27">
        <v>1</v>
      </c>
    </row>
    <row r="933" spans="32:39" ht="15.75" customHeight="1" x14ac:dyDescent="0.25">
      <c r="AF933" s="2"/>
      <c r="AG933" s="2"/>
      <c r="AH933" s="2"/>
      <c r="AI933" s="2"/>
      <c r="AJ933" s="2"/>
      <c r="AK933" s="2"/>
      <c r="AM933" s="27">
        <v>1</v>
      </c>
    </row>
    <row r="934" spans="32:39" ht="15.75" customHeight="1" x14ac:dyDescent="0.25">
      <c r="AF934" s="2"/>
      <c r="AG934" s="2"/>
      <c r="AH934" s="2"/>
      <c r="AI934" s="2"/>
      <c r="AJ934" s="2"/>
      <c r="AK934" s="2"/>
      <c r="AM934" s="27">
        <v>1</v>
      </c>
    </row>
    <row r="935" spans="32:39" ht="15.75" customHeight="1" x14ac:dyDescent="0.25">
      <c r="AF935" s="2"/>
      <c r="AG935" s="2"/>
      <c r="AH935" s="2"/>
      <c r="AI935" s="2"/>
      <c r="AJ935" s="2"/>
      <c r="AK935" s="2"/>
      <c r="AM935" s="27">
        <v>1</v>
      </c>
    </row>
    <row r="936" spans="32:39" ht="15.75" customHeight="1" x14ac:dyDescent="0.25">
      <c r="AF936" s="2"/>
      <c r="AG936" s="2"/>
      <c r="AH936" s="2"/>
      <c r="AI936" s="2"/>
      <c r="AJ936" s="2"/>
      <c r="AK936" s="2"/>
      <c r="AM936" s="27">
        <v>1</v>
      </c>
    </row>
    <row r="937" spans="32:39" ht="15.75" customHeight="1" x14ac:dyDescent="0.25">
      <c r="AF937" s="2"/>
      <c r="AG937" s="2"/>
      <c r="AH937" s="2"/>
      <c r="AI937" s="2"/>
      <c r="AJ937" s="2"/>
      <c r="AK937" s="2"/>
      <c r="AM937" s="27">
        <v>1</v>
      </c>
    </row>
    <row r="938" spans="32:39" ht="15.75" customHeight="1" x14ac:dyDescent="0.25">
      <c r="AF938" s="2"/>
      <c r="AG938" s="2"/>
      <c r="AH938" s="2"/>
      <c r="AI938" s="2"/>
      <c r="AJ938" s="2"/>
      <c r="AK938" s="2"/>
      <c r="AM938" s="27">
        <v>1</v>
      </c>
    </row>
    <row r="939" spans="32:39" ht="15.75" customHeight="1" x14ac:dyDescent="0.25">
      <c r="AF939" s="2"/>
      <c r="AG939" s="2"/>
      <c r="AH939" s="2"/>
      <c r="AI939" s="2"/>
      <c r="AJ939" s="2"/>
      <c r="AK939" s="2"/>
      <c r="AM939" s="27">
        <v>1</v>
      </c>
    </row>
    <row r="940" spans="32:39" ht="15.75" customHeight="1" x14ac:dyDescent="0.25">
      <c r="AF940" s="2"/>
      <c r="AG940" s="2"/>
      <c r="AH940" s="2"/>
      <c r="AI940" s="2"/>
      <c r="AJ940" s="2"/>
      <c r="AK940" s="2"/>
      <c r="AM940" s="27">
        <v>1</v>
      </c>
    </row>
    <row r="941" spans="32:39" ht="15.75" customHeight="1" x14ac:dyDescent="0.25">
      <c r="AF941" s="2"/>
      <c r="AG941" s="2"/>
      <c r="AH941" s="2"/>
      <c r="AI941" s="2"/>
      <c r="AJ941" s="2"/>
      <c r="AK941" s="2"/>
      <c r="AM941" s="27">
        <v>1</v>
      </c>
    </row>
    <row r="942" spans="32:39" ht="15.75" customHeight="1" x14ac:dyDescent="0.25">
      <c r="AF942" s="2"/>
      <c r="AG942" s="2"/>
      <c r="AH942" s="2"/>
      <c r="AI942" s="2"/>
      <c r="AJ942" s="2"/>
      <c r="AK942" s="2"/>
      <c r="AM942" s="27">
        <v>1</v>
      </c>
    </row>
    <row r="943" spans="32:39" ht="15.75" customHeight="1" x14ac:dyDescent="0.25">
      <c r="AF943" s="2"/>
      <c r="AG943" s="2"/>
      <c r="AH943" s="2"/>
      <c r="AI943" s="2"/>
      <c r="AJ943" s="2"/>
      <c r="AK943" s="2"/>
      <c r="AM943" s="27">
        <v>1</v>
      </c>
    </row>
    <row r="944" spans="32:39" ht="15.75" customHeight="1" x14ac:dyDescent="0.25">
      <c r="AF944" s="2"/>
      <c r="AG944" s="2"/>
      <c r="AH944" s="2"/>
      <c r="AI944" s="2"/>
      <c r="AJ944" s="2"/>
      <c r="AK944" s="2"/>
      <c r="AM944" s="27">
        <v>1</v>
      </c>
    </row>
    <row r="945" spans="32:39" ht="15.75" customHeight="1" x14ac:dyDescent="0.25">
      <c r="AF945" s="2"/>
      <c r="AG945" s="2"/>
      <c r="AH945" s="2"/>
      <c r="AI945" s="2"/>
      <c r="AJ945" s="2"/>
      <c r="AK945" s="2"/>
      <c r="AM945" s="27">
        <v>1</v>
      </c>
    </row>
    <row r="946" spans="32:39" ht="15.75" customHeight="1" x14ac:dyDescent="0.25">
      <c r="AF946" s="2"/>
      <c r="AG946" s="2"/>
      <c r="AH946" s="2"/>
      <c r="AI946" s="2"/>
      <c r="AJ946" s="2"/>
      <c r="AK946" s="2"/>
      <c r="AM946" s="27">
        <v>1</v>
      </c>
    </row>
    <row r="947" spans="32:39" ht="15.75" customHeight="1" x14ac:dyDescent="0.25">
      <c r="AF947" s="2"/>
      <c r="AG947" s="2"/>
      <c r="AH947" s="2"/>
      <c r="AI947" s="2"/>
      <c r="AJ947" s="2"/>
      <c r="AK947" s="2"/>
      <c r="AM947" s="27">
        <v>1</v>
      </c>
    </row>
    <row r="948" spans="32:39" ht="15.75" customHeight="1" x14ac:dyDescent="0.25">
      <c r="AF948" s="2"/>
      <c r="AG948" s="2"/>
      <c r="AH948" s="2"/>
      <c r="AI948" s="2"/>
      <c r="AJ948" s="2"/>
      <c r="AK948" s="2"/>
      <c r="AM948" s="27">
        <v>1</v>
      </c>
    </row>
    <row r="949" spans="32:39" ht="15.75" customHeight="1" x14ac:dyDescent="0.25">
      <c r="AF949" s="2"/>
      <c r="AG949" s="2"/>
      <c r="AH949" s="2"/>
      <c r="AI949" s="2"/>
      <c r="AJ949" s="2"/>
      <c r="AK949" s="2"/>
      <c r="AM949" s="27">
        <v>1</v>
      </c>
    </row>
    <row r="950" spans="32:39" ht="15.75" customHeight="1" x14ac:dyDescent="0.25">
      <c r="AF950" s="2"/>
      <c r="AG950" s="2"/>
      <c r="AH950" s="2"/>
      <c r="AI950" s="2"/>
      <c r="AJ950" s="2"/>
      <c r="AK950" s="2"/>
      <c r="AM950" s="27">
        <v>1</v>
      </c>
    </row>
    <row r="951" spans="32:39" ht="15.75" customHeight="1" x14ac:dyDescent="0.25">
      <c r="AF951" s="2"/>
      <c r="AG951" s="2"/>
      <c r="AH951" s="2"/>
      <c r="AI951" s="2"/>
      <c r="AJ951" s="2"/>
      <c r="AK951" s="2"/>
      <c r="AM951" s="27">
        <v>1</v>
      </c>
    </row>
    <row r="952" spans="32:39" ht="15.75" customHeight="1" x14ac:dyDescent="0.25">
      <c r="AF952" s="2"/>
      <c r="AG952" s="2"/>
      <c r="AH952" s="2"/>
      <c r="AI952" s="2"/>
      <c r="AJ952" s="2"/>
      <c r="AK952" s="2"/>
      <c r="AM952" s="27">
        <v>1</v>
      </c>
    </row>
    <row r="953" spans="32:39" ht="15.75" customHeight="1" x14ac:dyDescent="0.25">
      <c r="AF953" s="2"/>
      <c r="AG953" s="2"/>
      <c r="AH953" s="2"/>
      <c r="AI953" s="2"/>
      <c r="AJ953" s="2"/>
      <c r="AK953" s="2"/>
      <c r="AM953" s="27">
        <v>1</v>
      </c>
    </row>
    <row r="954" spans="32:39" ht="15.75" customHeight="1" x14ac:dyDescent="0.25">
      <c r="AF954" s="2"/>
      <c r="AG954" s="2"/>
      <c r="AH954" s="2"/>
      <c r="AI954" s="2"/>
      <c r="AJ954" s="2"/>
      <c r="AK954" s="2"/>
      <c r="AM954" s="27">
        <v>1</v>
      </c>
    </row>
    <row r="955" spans="32:39" ht="15.75" customHeight="1" x14ac:dyDescent="0.25">
      <c r="AF955" s="2"/>
      <c r="AG955" s="2"/>
      <c r="AH955" s="2"/>
      <c r="AI955" s="2"/>
      <c r="AJ955" s="2"/>
      <c r="AK955" s="2"/>
      <c r="AM955" s="27">
        <v>1</v>
      </c>
    </row>
    <row r="956" spans="32:39" ht="15.75" customHeight="1" x14ac:dyDescent="0.25">
      <c r="AF956" s="2"/>
      <c r="AG956" s="2"/>
      <c r="AH956" s="2"/>
      <c r="AI956" s="2"/>
      <c r="AJ956" s="2"/>
      <c r="AK956" s="2"/>
      <c r="AM956" s="27">
        <v>1</v>
      </c>
    </row>
    <row r="957" spans="32:39" ht="15.75" customHeight="1" x14ac:dyDescent="0.25">
      <c r="AF957" s="2"/>
      <c r="AG957" s="2"/>
      <c r="AH957" s="2"/>
      <c r="AI957" s="2"/>
      <c r="AJ957" s="2"/>
      <c r="AK957" s="2"/>
      <c r="AM957" s="27">
        <v>1</v>
      </c>
    </row>
    <row r="958" spans="32:39" ht="15.75" customHeight="1" x14ac:dyDescent="0.25">
      <c r="AF958" s="2"/>
      <c r="AG958" s="2"/>
      <c r="AH958" s="2"/>
      <c r="AI958" s="2"/>
      <c r="AJ958" s="2"/>
      <c r="AK958" s="2"/>
      <c r="AM958" s="27">
        <v>1</v>
      </c>
    </row>
    <row r="959" spans="32:39" ht="15.75" customHeight="1" x14ac:dyDescent="0.25">
      <c r="AF959" s="2"/>
      <c r="AG959" s="2"/>
      <c r="AH959" s="2"/>
      <c r="AI959" s="2"/>
      <c r="AJ959" s="2"/>
      <c r="AK959" s="2"/>
      <c r="AM959" s="27">
        <v>1</v>
      </c>
    </row>
    <row r="960" spans="32:39" ht="15.75" customHeight="1" x14ac:dyDescent="0.25">
      <c r="AF960" s="2"/>
      <c r="AG960" s="2"/>
      <c r="AH960" s="2"/>
      <c r="AI960" s="2"/>
      <c r="AJ960" s="2"/>
      <c r="AK960" s="2"/>
      <c r="AM960" s="27">
        <v>1</v>
      </c>
    </row>
    <row r="961" spans="32:39" ht="15.75" customHeight="1" x14ac:dyDescent="0.25">
      <c r="AF961" s="2"/>
      <c r="AG961" s="2"/>
      <c r="AH961" s="2"/>
      <c r="AI961" s="2"/>
      <c r="AJ961" s="2"/>
      <c r="AK961" s="2"/>
      <c r="AM961" s="27">
        <v>1</v>
      </c>
    </row>
    <row r="962" spans="32:39" ht="15.75" customHeight="1" x14ac:dyDescent="0.25">
      <c r="AF962" s="2"/>
      <c r="AG962" s="2"/>
      <c r="AH962" s="2"/>
      <c r="AI962" s="2"/>
      <c r="AJ962" s="2"/>
      <c r="AK962" s="2"/>
      <c r="AM962" s="27">
        <v>1</v>
      </c>
    </row>
    <row r="963" spans="32:39" ht="15.75" customHeight="1" x14ac:dyDescent="0.25">
      <c r="AF963" s="2"/>
      <c r="AG963" s="2"/>
      <c r="AH963" s="2"/>
      <c r="AI963" s="2"/>
      <c r="AJ963" s="2"/>
      <c r="AK963" s="2"/>
      <c r="AM963" s="27">
        <v>1</v>
      </c>
    </row>
    <row r="964" spans="32:39" ht="15.75" customHeight="1" x14ac:dyDescent="0.25">
      <c r="AF964" s="2"/>
      <c r="AG964" s="2"/>
      <c r="AH964" s="2"/>
      <c r="AI964" s="2"/>
      <c r="AJ964" s="2"/>
      <c r="AK964" s="2"/>
      <c r="AM964" s="27">
        <v>1</v>
      </c>
    </row>
    <row r="965" spans="32:39" ht="15.75" customHeight="1" x14ac:dyDescent="0.25">
      <c r="AF965" s="2"/>
      <c r="AG965" s="2"/>
      <c r="AH965" s="2"/>
      <c r="AI965" s="2"/>
      <c r="AJ965" s="2"/>
      <c r="AK965" s="2"/>
      <c r="AM965" s="27">
        <v>1</v>
      </c>
    </row>
    <row r="966" spans="32:39" ht="15.75" customHeight="1" x14ac:dyDescent="0.25">
      <c r="AF966" s="2"/>
      <c r="AG966" s="2"/>
      <c r="AH966" s="2"/>
      <c r="AI966" s="2"/>
      <c r="AJ966" s="2"/>
      <c r="AK966" s="2"/>
      <c r="AM966" s="27">
        <v>1</v>
      </c>
    </row>
    <row r="967" spans="32:39" ht="15.75" customHeight="1" x14ac:dyDescent="0.25">
      <c r="AF967" s="2"/>
      <c r="AG967" s="2"/>
      <c r="AH967" s="2"/>
      <c r="AI967" s="2"/>
      <c r="AJ967" s="2"/>
      <c r="AK967" s="2"/>
      <c r="AM967" s="27">
        <v>1</v>
      </c>
    </row>
    <row r="968" spans="32:39" ht="15.75" customHeight="1" x14ac:dyDescent="0.25">
      <c r="AF968" s="2"/>
      <c r="AG968" s="2"/>
      <c r="AH968" s="2"/>
      <c r="AI968" s="2"/>
      <c r="AJ968" s="2"/>
      <c r="AK968" s="2"/>
      <c r="AM968" s="27">
        <v>1</v>
      </c>
    </row>
    <row r="969" spans="32:39" ht="15.75" customHeight="1" x14ac:dyDescent="0.25">
      <c r="AF969" s="2"/>
      <c r="AG969" s="2"/>
      <c r="AH969" s="2"/>
      <c r="AI969" s="2"/>
      <c r="AJ969" s="2"/>
      <c r="AK969" s="2"/>
      <c r="AM969" s="27">
        <v>1</v>
      </c>
    </row>
    <row r="970" spans="32:39" ht="15.75" customHeight="1" x14ac:dyDescent="0.25">
      <c r="AF970" s="2"/>
      <c r="AG970" s="2"/>
      <c r="AH970" s="2"/>
      <c r="AI970" s="2"/>
      <c r="AJ970" s="2"/>
      <c r="AK970" s="2"/>
      <c r="AM970" s="27">
        <v>1</v>
      </c>
    </row>
    <row r="971" spans="32:39" ht="15.75" customHeight="1" x14ac:dyDescent="0.25">
      <c r="AF971" s="2"/>
      <c r="AG971" s="2"/>
      <c r="AH971" s="2"/>
      <c r="AI971" s="2"/>
      <c r="AJ971" s="2"/>
      <c r="AK971" s="2"/>
      <c r="AM971" s="27">
        <v>1</v>
      </c>
    </row>
    <row r="972" spans="32:39" ht="15.75" customHeight="1" x14ac:dyDescent="0.25">
      <c r="AF972" s="2"/>
      <c r="AG972" s="2"/>
      <c r="AH972" s="2"/>
      <c r="AI972" s="2"/>
      <c r="AJ972" s="2"/>
      <c r="AK972" s="2"/>
      <c r="AM972" s="27">
        <v>1</v>
      </c>
    </row>
    <row r="973" spans="32:39" ht="15.75" customHeight="1" x14ac:dyDescent="0.25">
      <c r="AF973" s="2"/>
      <c r="AG973" s="2"/>
      <c r="AH973" s="2"/>
      <c r="AI973" s="2"/>
      <c r="AJ973" s="2"/>
      <c r="AK973" s="2"/>
      <c r="AM973" s="27">
        <v>1</v>
      </c>
    </row>
    <row r="974" spans="32:39" ht="15.75" customHeight="1" x14ac:dyDescent="0.25">
      <c r="AF974" s="2"/>
      <c r="AG974" s="2"/>
      <c r="AH974" s="2"/>
      <c r="AI974" s="2"/>
      <c r="AJ974" s="2"/>
      <c r="AK974" s="2"/>
      <c r="AM974" s="27">
        <v>1</v>
      </c>
    </row>
    <row r="975" spans="32:39" ht="15.75" customHeight="1" x14ac:dyDescent="0.25">
      <c r="AF975" s="2"/>
      <c r="AG975" s="2"/>
      <c r="AH975" s="2"/>
      <c r="AI975" s="2"/>
      <c r="AJ975" s="2"/>
      <c r="AK975" s="2"/>
      <c r="AM975" s="27">
        <v>1</v>
      </c>
    </row>
    <row r="976" spans="32:39" ht="15.75" customHeight="1" x14ac:dyDescent="0.25">
      <c r="AF976" s="2"/>
      <c r="AG976" s="2"/>
      <c r="AH976" s="2"/>
      <c r="AI976" s="2"/>
      <c r="AJ976" s="2"/>
      <c r="AK976" s="2"/>
      <c r="AM976" s="27">
        <v>1</v>
      </c>
    </row>
    <row r="977" spans="32:39" ht="15.75" customHeight="1" x14ac:dyDescent="0.25">
      <c r="AF977" s="2"/>
      <c r="AG977" s="2"/>
      <c r="AH977" s="2"/>
      <c r="AI977" s="2"/>
      <c r="AJ977" s="2"/>
      <c r="AK977" s="2"/>
      <c r="AM977" s="27">
        <v>1</v>
      </c>
    </row>
    <row r="978" spans="32:39" ht="15.75" customHeight="1" x14ac:dyDescent="0.25">
      <c r="AF978" s="2"/>
      <c r="AG978" s="2"/>
      <c r="AH978" s="2"/>
      <c r="AI978" s="2"/>
      <c r="AJ978" s="2"/>
      <c r="AK978" s="2"/>
      <c r="AM978" s="27">
        <v>1</v>
      </c>
    </row>
    <row r="979" spans="32:39" ht="15.75" customHeight="1" x14ac:dyDescent="0.25">
      <c r="AF979" s="2"/>
      <c r="AG979" s="2"/>
      <c r="AH979" s="2"/>
      <c r="AI979" s="2"/>
      <c r="AJ979" s="2"/>
      <c r="AK979" s="2"/>
      <c r="AM979" s="27">
        <v>1</v>
      </c>
    </row>
    <row r="980" spans="32:39" ht="15.75" customHeight="1" x14ac:dyDescent="0.25">
      <c r="AF980" s="2"/>
      <c r="AG980" s="2"/>
      <c r="AH980" s="2"/>
      <c r="AI980" s="2"/>
      <c r="AJ980" s="2"/>
      <c r="AK980" s="2"/>
      <c r="AM980" s="27">
        <v>1</v>
      </c>
    </row>
    <row r="981" spans="32:39" ht="15.75" customHeight="1" x14ac:dyDescent="0.25">
      <c r="AF981" s="2"/>
      <c r="AG981" s="2"/>
      <c r="AH981" s="2"/>
      <c r="AI981" s="2"/>
      <c r="AJ981" s="2"/>
      <c r="AK981" s="2"/>
      <c r="AM981" s="27">
        <v>1</v>
      </c>
    </row>
    <row r="982" spans="32:39" ht="15.75" customHeight="1" x14ac:dyDescent="0.25">
      <c r="AF982" s="2"/>
      <c r="AG982" s="2"/>
      <c r="AH982" s="2"/>
      <c r="AI982" s="2"/>
      <c r="AJ982" s="2"/>
      <c r="AK982" s="2"/>
      <c r="AM982" s="27">
        <v>1</v>
      </c>
    </row>
    <row r="983" spans="32:39" ht="15.75" customHeight="1" x14ac:dyDescent="0.25">
      <c r="AF983" s="2"/>
      <c r="AG983" s="2"/>
      <c r="AH983" s="2"/>
      <c r="AI983" s="2"/>
      <c r="AJ983" s="2"/>
      <c r="AK983" s="2"/>
      <c r="AM983" s="27">
        <v>1</v>
      </c>
    </row>
    <row r="984" spans="32:39" ht="15.75" customHeight="1" x14ac:dyDescent="0.25">
      <c r="AF984" s="2"/>
      <c r="AG984" s="2"/>
      <c r="AH984" s="2"/>
      <c r="AI984" s="2"/>
      <c r="AJ984" s="2"/>
      <c r="AK984" s="2"/>
      <c r="AM984" s="27">
        <v>1</v>
      </c>
    </row>
    <row r="985" spans="32:39" ht="15.75" customHeight="1" x14ac:dyDescent="0.25">
      <c r="AF985" s="2"/>
      <c r="AG985" s="2"/>
      <c r="AH985" s="2"/>
      <c r="AI985" s="2"/>
      <c r="AJ985" s="2"/>
      <c r="AK985" s="2"/>
      <c r="AM985" s="27">
        <v>1</v>
      </c>
    </row>
    <row r="986" spans="32:39" ht="15.75" customHeight="1" x14ac:dyDescent="0.25">
      <c r="AF986" s="2"/>
      <c r="AG986" s="2"/>
      <c r="AH986" s="2"/>
      <c r="AI986" s="2"/>
      <c r="AJ986" s="2"/>
      <c r="AK986" s="2"/>
      <c r="AM986" s="27">
        <v>1</v>
      </c>
    </row>
    <row r="987" spans="32:39" ht="15.75" customHeight="1" x14ac:dyDescent="0.25">
      <c r="AF987" s="2"/>
      <c r="AG987" s="2"/>
      <c r="AH987" s="2"/>
      <c r="AI987" s="2"/>
      <c r="AJ987" s="2"/>
      <c r="AK987" s="2"/>
      <c r="AM987" s="27">
        <v>1</v>
      </c>
    </row>
    <row r="988" spans="32:39" ht="15.75" customHeight="1" x14ac:dyDescent="0.25">
      <c r="AF988" s="2"/>
      <c r="AG988" s="2"/>
      <c r="AH988" s="2"/>
      <c r="AI988" s="2"/>
      <c r="AJ988" s="2"/>
      <c r="AK988" s="2"/>
      <c r="AM988" s="27">
        <v>1</v>
      </c>
    </row>
    <row r="989" spans="32:39" ht="15.75" customHeight="1" x14ac:dyDescent="0.25">
      <c r="AF989" s="2"/>
      <c r="AG989" s="2"/>
      <c r="AH989" s="2"/>
      <c r="AI989" s="2"/>
      <c r="AJ989" s="2"/>
      <c r="AK989" s="2"/>
      <c r="AM989" s="27">
        <v>1</v>
      </c>
    </row>
    <row r="990" spans="32:39" ht="15.75" customHeight="1" x14ac:dyDescent="0.25">
      <c r="AF990" s="2"/>
      <c r="AG990" s="2"/>
      <c r="AH990" s="2"/>
      <c r="AI990" s="2"/>
      <c r="AJ990" s="2"/>
      <c r="AK990" s="2"/>
      <c r="AM990" s="27">
        <v>1</v>
      </c>
    </row>
    <row r="991" spans="32:39" ht="15.75" customHeight="1" x14ac:dyDescent="0.25">
      <c r="AF991" s="2"/>
      <c r="AG991" s="2"/>
      <c r="AH991" s="2"/>
      <c r="AI991" s="2"/>
      <c r="AJ991" s="2"/>
      <c r="AK991" s="2"/>
      <c r="AM991" s="27">
        <v>1</v>
      </c>
    </row>
    <row r="992" spans="32:39" ht="15.75" customHeight="1" x14ac:dyDescent="0.25">
      <c r="AF992" s="2"/>
      <c r="AG992" s="2"/>
      <c r="AH992" s="2"/>
      <c r="AI992" s="2"/>
      <c r="AJ992" s="2"/>
      <c r="AK992" s="2"/>
      <c r="AM992" s="27">
        <v>1</v>
      </c>
    </row>
    <row r="993" spans="32:39" ht="15.75" customHeight="1" x14ac:dyDescent="0.25">
      <c r="AF993" s="2"/>
      <c r="AG993" s="2"/>
      <c r="AH993" s="2"/>
      <c r="AI993" s="2"/>
      <c r="AJ993" s="2"/>
      <c r="AK993" s="2"/>
      <c r="AM993" s="27">
        <v>1</v>
      </c>
    </row>
    <row r="994" spans="32:39" ht="15.75" customHeight="1" x14ac:dyDescent="0.25">
      <c r="AF994" s="2"/>
      <c r="AG994" s="2"/>
      <c r="AH994" s="2"/>
      <c r="AI994" s="2"/>
      <c r="AJ994" s="2"/>
      <c r="AK994" s="2"/>
      <c r="AM994" s="27">
        <v>1</v>
      </c>
    </row>
    <row r="995" spans="32:39" ht="15.75" customHeight="1" x14ac:dyDescent="0.25">
      <c r="AF995" s="2"/>
      <c r="AG995" s="2"/>
      <c r="AH995" s="2"/>
      <c r="AI995" s="2"/>
      <c r="AJ995" s="2"/>
      <c r="AK995" s="2"/>
      <c r="AM995" s="27">
        <v>1</v>
      </c>
    </row>
    <row r="996" spans="32:39" ht="15.75" customHeight="1" x14ac:dyDescent="0.25">
      <c r="AF996" s="2"/>
      <c r="AG996" s="2"/>
      <c r="AH996" s="2"/>
      <c r="AI996" s="2"/>
      <c r="AJ996" s="2"/>
      <c r="AK996" s="2"/>
      <c r="AM996" s="27">
        <v>1</v>
      </c>
    </row>
    <row r="997" spans="32:39" ht="15.75" customHeight="1" x14ac:dyDescent="0.25">
      <c r="AF997" s="2"/>
      <c r="AG997" s="2"/>
      <c r="AH997" s="2"/>
      <c r="AI997" s="2"/>
      <c r="AJ997" s="2"/>
      <c r="AK997" s="2"/>
      <c r="AM997" s="27">
        <v>1</v>
      </c>
    </row>
    <row r="998" spans="32:39" ht="15.75" customHeight="1" x14ac:dyDescent="0.25">
      <c r="AF998" s="2"/>
      <c r="AG998" s="2"/>
      <c r="AH998" s="2"/>
      <c r="AI998" s="2"/>
      <c r="AJ998" s="2"/>
      <c r="AK998" s="2"/>
      <c r="AM998" s="27">
        <v>1</v>
      </c>
    </row>
    <row r="999" spans="32:39" ht="15.75" customHeight="1" x14ac:dyDescent="0.25">
      <c r="AF999" s="2"/>
      <c r="AG999" s="2"/>
      <c r="AH999" s="2"/>
      <c r="AI999" s="2"/>
      <c r="AJ999" s="2"/>
      <c r="AK999" s="2"/>
      <c r="AM999" s="27">
        <v>1</v>
      </c>
    </row>
    <row r="1000" spans="32:39" ht="15.75" customHeight="1" x14ac:dyDescent="0.25">
      <c r="AF1000" s="2"/>
      <c r="AG1000" s="2"/>
      <c r="AH1000" s="2"/>
      <c r="AI1000" s="2"/>
      <c r="AJ1000" s="2"/>
      <c r="AK1000" s="2"/>
      <c r="AM1000" s="27">
        <v>1</v>
      </c>
    </row>
    <row r="1001" spans="32:39" ht="15.75" customHeight="1" x14ac:dyDescent="0.25">
      <c r="AF1001" s="2"/>
      <c r="AG1001" s="2"/>
      <c r="AH1001" s="2"/>
      <c r="AI1001" s="2"/>
      <c r="AJ1001" s="2"/>
      <c r="AK1001" s="2"/>
      <c r="AM1001" s="27">
        <v>1</v>
      </c>
    </row>
    <row r="1002" spans="32:39" ht="15.75" customHeight="1" x14ac:dyDescent="0.25">
      <c r="AF1002" s="2"/>
      <c r="AG1002" s="2"/>
      <c r="AH1002" s="2"/>
      <c r="AI1002" s="2"/>
      <c r="AJ1002" s="2"/>
      <c r="AK1002" s="2"/>
      <c r="AM1002" s="27">
        <v>1</v>
      </c>
    </row>
    <row r="1003" spans="32:39" ht="15.75" customHeight="1" x14ac:dyDescent="0.25">
      <c r="AF1003" s="2"/>
      <c r="AG1003" s="2"/>
      <c r="AH1003" s="2"/>
      <c r="AI1003" s="2"/>
      <c r="AJ1003" s="2"/>
      <c r="AK1003" s="2"/>
      <c r="AM1003" s="27">
        <v>1</v>
      </c>
    </row>
    <row r="1004" spans="32:39" ht="15.75" customHeight="1" x14ac:dyDescent="0.25">
      <c r="AF1004" s="2"/>
      <c r="AG1004" s="2"/>
      <c r="AH1004" s="2"/>
      <c r="AI1004" s="2"/>
      <c r="AJ1004" s="2"/>
      <c r="AK1004" s="2"/>
      <c r="AM1004" s="27">
        <v>1</v>
      </c>
    </row>
    <row r="1005" spans="32:39" ht="15.75" customHeight="1" x14ac:dyDescent="0.25">
      <c r="AF1005" s="2"/>
      <c r="AG1005" s="2"/>
      <c r="AH1005" s="2"/>
      <c r="AI1005" s="2"/>
      <c r="AJ1005" s="2"/>
      <c r="AK1005" s="2"/>
      <c r="AM1005" s="27">
        <v>1</v>
      </c>
    </row>
    <row r="1006" spans="32:39" ht="15.75" customHeight="1" x14ac:dyDescent="0.25">
      <c r="AF1006" s="2"/>
      <c r="AG1006" s="2"/>
      <c r="AH1006" s="2"/>
      <c r="AI1006" s="2"/>
      <c r="AJ1006" s="2"/>
      <c r="AK1006" s="2"/>
      <c r="AM1006" s="27">
        <v>1</v>
      </c>
    </row>
    <row r="1007" spans="32:39" ht="15.75" customHeight="1" x14ac:dyDescent="0.25">
      <c r="AF1007" s="2"/>
      <c r="AG1007" s="2"/>
      <c r="AH1007" s="2"/>
      <c r="AI1007" s="2"/>
      <c r="AJ1007" s="2"/>
      <c r="AK1007" s="2"/>
      <c r="AM1007" s="27">
        <v>1</v>
      </c>
    </row>
    <row r="1008" spans="32:39" ht="15.75" customHeight="1" x14ac:dyDescent="0.25">
      <c r="AF1008" s="2"/>
      <c r="AG1008" s="2"/>
      <c r="AH1008" s="2"/>
      <c r="AI1008" s="2"/>
      <c r="AJ1008" s="2"/>
      <c r="AK1008" s="2"/>
      <c r="AM1008" s="27">
        <v>1</v>
      </c>
    </row>
    <row r="1009" spans="32:39" ht="15.75" customHeight="1" x14ac:dyDescent="0.25">
      <c r="AF1009" s="2"/>
      <c r="AG1009" s="2"/>
      <c r="AH1009" s="2"/>
      <c r="AI1009" s="2"/>
      <c r="AJ1009" s="2"/>
      <c r="AK1009" s="2"/>
      <c r="AM1009" s="27">
        <v>1</v>
      </c>
    </row>
    <row r="1010" spans="32:39" ht="15.75" customHeight="1" x14ac:dyDescent="0.25">
      <c r="AF1010" s="2"/>
      <c r="AG1010" s="2"/>
      <c r="AH1010" s="2"/>
      <c r="AI1010" s="2"/>
      <c r="AJ1010" s="2"/>
      <c r="AK1010" s="2"/>
      <c r="AM1010" s="27">
        <v>1</v>
      </c>
    </row>
    <row r="1011" spans="32:39" ht="15.75" customHeight="1" x14ac:dyDescent="0.25">
      <c r="AF1011" s="2"/>
      <c r="AG1011" s="2"/>
      <c r="AH1011" s="2"/>
      <c r="AI1011" s="2"/>
      <c r="AJ1011" s="2"/>
      <c r="AK1011" s="2"/>
      <c r="AM1011" s="27">
        <v>1</v>
      </c>
    </row>
    <row r="1012" spans="32:39" ht="15.75" customHeight="1" x14ac:dyDescent="0.25">
      <c r="AF1012" s="2"/>
      <c r="AG1012" s="2"/>
      <c r="AH1012" s="2"/>
      <c r="AI1012" s="2"/>
      <c r="AJ1012" s="2"/>
      <c r="AK1012" s="2"/>
      <c r="AM1012" s="27">
        <v>1</v>
      </c>
    </row>
    <row r="1013" spans="32:39" ht="15.75" customHeight="1" x14ac:dyDescent="0.25">
      <c r="AF1013" s="2"/>
      <c r="AG1013" s="2"/>
      <c r="AH1013" s="2"/>
      <c r="AI1013" s="2"/>
      <c r="AJ1013" s="2"/>
      <c r="AK1013" s="2"/>
      <c r="AM1013" s="27">
        <v>1</v>
      </c>
    </row>
    <row r="1014" spans="32:39" ht="15.75" customHeight="1" x14ac:dyDescent="0.25">
      <c r="AF1014" s="2"/>
      <c r="AG1014" s="2"/>
      <c r="AH1014" s="2"/>
      <c r="AI1014" s="2"/>
      <c r="AJ1014" s="2"/>
      <c r="AK1014" s="2"/>
      <c r="AM1014" s="27">
        <v>1</v>
      </c>
    </row>
    <row r="1015" spans="32:39" ht="15.75" customHeight="1" x14ac:dyDescent="0.25">
      <c r="AF1015" s="2"/>
      <c r="AG1015" s="2"/>
      <c r="AH1015" s="2"/>
      <c r="AI1015" s="2"/>
      <c r="AJ1015" s="2"/>
      <c r="AK1015" s="2"/>
      <c r="AM1015" s="27">
        <v>1</v>
      </c>
    </row>
    <row r="1016" spans="32:39" ht="15.75" customHeight="1" x14ac:dyDescent="0.25">
      <c r="AF1016" s="2"/>
      <c r="AG1016" s="2"/>
      <c r="AH1016" s="2"/>
      <c r="AI1016" s="2"/>
      <c r="AJ1016" s="2"/>
      <c r="AK1016" s="2"/>
      <c r="AM1016" s="27">
        <v>1</v>
      </c>
    </row>
    <row r="1017" spans="32:39" ht="15.75" customHeight="1" x14ac:dyDescent="0.25">
      <c r="AF1017" s="2"/>
      <c r="AG1017" s="2"/>
      <c r="AH1017" s="2"/>
      <c r="AI1017" s="2"/>
      <c r="AJ1017" s="2"/>
      <c r="AK1017" s="2"/>
      <c r="AM1017" s="27">
        <v>1</v>
      </c>
    </row>
    <row r="1018" spans="32:39" ht="15.75" customHeight="1" x14ac:dyDescent="0.25">
      <c r="AF1018" s="2"/>
      <c r="AG1018" s="2"/>
      <c r="AH1018" s="2"/>
      <c r="AI1018" s="2"/>
      <c r="AJ1018" s="2"/>
      <c r="AK1018" s="2"/>
      <c r="AM1018" s="27">
        <v>1</v>
      </c>
    </row>
    <row r="1019" spans="32:39" ht="15.75" customHeight="1" x14ac:dyDescent="0.25">
      <c r="AF1019" s="2"/>
      <c r="AG1019" s="2"/>
      <c r="AH1019" s="2"/>
      <c r="AI1019" s="2"/>
      <c r="AJ1019" s="2"/>
      <c r="AK1019" s="2"/>
      <c r="AM1019" s="27">
        <v>1</v>
      </c>
    </row>
    <row r="1020" spans="32:39" ht="15.75" customHeight="1" x14ac:dyDescent="0.25">
      <c r="AF1020" s="2"/>
      <c r="AG1020" s="2"/>
      <c r="AH1020" s="2"/>
      <c r="AI1020" s="2"/>
      <c r="AJ1020" s="2"/>
      <c r="AK1020" s="2"/>
      <c r="AM1020" s="27">
        <v>1</v>
      </c>
    </row>
    <row r="1021" spans="32:39" ht="15.75" customHeight="1" x14ac:dyDescent="0.25">
      <c r="AF1021" s="2"/>
      <c r="AG1021" s="2"/>
      <c r="AH1021" s="2"/>
      <c r="AI1021" s="2"/>
      <c r="AJ1021" s="2"/>
      <c r="AK1021" s="2"/>
      <c r="AM1021" s="27">
        <v>1</v>
      </c>
    </row>
    <row r="1022" spans="32:39" ht="15.75" customHeight="1" x14ac:dyDescent="0.25">
      <c r="AF1022" s="2"/>
      <c r="AG1022" s="2"/>
      <c r="AH1022" s="2"/>
      <c r="AI1022" s="2"/>
      <c r="AJ1022" s="2"/>
      <c r="AK1022" s="2"/>
      <c r="AM1022" s="27">
        <v>1</v>
      </c>
    </row>
    <row r="1023" spans="32:39" ht="15.75" customHeight="1" x14ac:dyDescent="0.25">
      <c r="AF1023" s="2"/>
      <c r="AG1023" s="2"/>
      <c r="AH1023" s="2"/>
      <c r="AI1023" s="2"/>
      <c r="AJ1023" s="2"/>
      <c r="AK1023" s="2"/>
      <c r="AM1023" s="27">
        <v>1</v>
      </c>
    </row>
    <row r="1024" spans="32:39" ht="15.75" customHeight="1" x14ac:dyDescent="0.25">
      <c r="AF1024" s="2"/>
      <c r="AG1024" s="2"/>
      <c r="AH1024" s="2"/>
      <c r="AI1024" s="2"/>
      <c r="AJ1024" s="2"/>
      <c r="AK1024" s="2"/>
      <c r="AM1024" s="27">
        <v>1</v>
      </c>
    </row>
    <row r="1025" spans="32:39" ht="15.75" customHeight="1" x14ac:dyDescent="0.25">
      <c r="AF1025" s="2"/>
      <c r="AG1025" s="2"/>
      <c r="AH1025" s="2"/>
      <c r="AI1025" s="2"/>
      <c r="AJ1025" s="2"/>
      <c r="AK1025" s="2"/>
      <c r="AM1025" s="27">
        <v>1</v>
      </c>
    </row>
    <row r="1026" spans="32:39" ht="15.75" customHeight="1" x14ac:dyDescent="0.25">
      <c r="AF1026" s="2"/>
      <c r="AG1026" s="2"/>
      <c r="AH1026" s="2"/>
      <c r="AI1026" s="2"/>
      <c r="AJ1026" s="2"/>
      <c r="AK1026" s="2"/>
      <c r="AM1026" s="27">
        <v>1</v>
      </c>
    </row>
    <row r="1027" spans="32:39" ht="15.75" customHeight="1" x14ac:dyDescent="0.25">
      <c r="AF1027" s="2"/>
      <c r="AG1027" s="2"/>
      <c r="AH1027" s="2"/>
      <c r="AI1027" s="2"/>
      <c r="AJ1027" s="2"/>
      <c r="AK1027" s="2"/>
      <c r="AM1027" s="27">
        <v>1</v>
      </c>
    </row>
    <row r="1028" spans="32:39" ht="15.75" customHeight="1" x14ac:dyDescent="0.25">
      <c r="AF1028" s="2"/>
      <c r="AG1028" s="2"/>
      <c r="AH1028" s="2"/>
      <c r="AI1028" s="2"/>
      <c r="AJ1028" s="2"/>
      <c r="AK1028" s="2"/>
      <c r="AM1028" s="27">
        <v>1</v>
      </c>
    </row>
    <row r="1029" spans="32:39" ht="15.75" customHeight="1" x14ac:dyDescent="0.25">
      <c r="AF1029" s="2"/>
      <c r="AG1029" s="2"/>
      <c r="AH1029" s="2"/>
      <c r="AI1029" s="2"/>
      <c r="AJ1029" s="2"/>
      <c r="AK1029" s="2"/>
      <c r="AM1029" s="27">
        <v>1</v>
      </c>
    </row>
    <row r="1030" spans="32:39" ht="15.75" customHeight="1" x14ac:dyDescent="0.25">
      <c r="AF1030" s="2"/>
      <c r="AG1030" s="2"/>
      <c r="AH1030" s="2"/>
      <c r="AI1030" s="2"/>
      <c r="AJ1030" s="2"/>
      <c r="AK1030" s="2"/>
      <c r="AM1030" s="27">
        <v>1</v>
      </c>
    </row>
    <row r="1031" spans="32:39" ht="15.75" customHeight="1" x14ac:dyDescent="0.25">
      <c r="AF1031" s="2"/>
      <c r="AG1031" s="2"/>
      <c r="AH1031" s="2"/>
      <c r="AI1031" s="2"/>
      <c r="AJ1031" s="2"/>
      <c r="AK1031" s="2"/>
      <c r="AM1031" s="27">
        <v>1</v>
      </c>
    </row>
    <row r="1032" spans="32:39" ht="15.75" customHeight="1" x14ac:dyDescent="0.25">
      <c r="AF1032" s="2"/>
      <c r="AG1032" s="2"/>
      <c r="AH1032" s="2"/>
      <c r="AI1032" s="2"/>
      <c r="AJ1032" s="2"/>
      <c r="AK1032" s="2"/>
      <c r="AM1032" s="27">
        <v>1</v>
      </c>
    </row>
    <row r="1033" spans="32:39" ht="15.75" customHeight="1" x14ac:dyDescent="0.25">
      <c r="AF1033" s="2"/>
      <c r="AG1033" s="2"/>
      <c r="AH1033" s="2"/>
      <c r="AI1033" s="2"/>
      <c r="AJ1033" s="2"/>
      <c r="AK1033" s="2"/>
      <c r="AM1033" s="27">
        <v>1</v>
      </c>
    </row>
    <row r="1034" spans="32:39" ht="15.75" customHeight="1" x14ac:dyDescent="0.25">
      <c r="AF1034" s="2"/>
      <c r="AG1034" s="2"/>
      <c r="AH1034" s="2"/>
      <c r="AI1034" s="2"/>
      <c r="AJ1034" s="2"/>
      <c r="AK1034" s="2"/>
      <c r="AM1034" s="27">
        <v>1</v>
      </c>
    </row>
    <row r="1035" spans="32:39" ht="15.75" customHeight="1" x14ac:dyDescent="0.25">
      <c r="AF1035" s="2"/>
      <c r="AG1035" s="2"/>
      <c r="AH1035" s="2"/>
      <c r="AI1035" s="2"/>
      <c r="AJ1035" s="2"/>
      <c r="AK1035" s="2"/>
      <c r="AM1035" s="27">
        <v>1</v>
      </c>
    </row>
    <row r="1036" spans="32:39" ht="15.75" customHeight="1" x14ac:dyDescent="0.25">
      <c r="AF1036" s="2"/>
      <c r="AG1036" s="2"/>
      <c r="AH1036" s="2"/>
      <c r="AI1036" s="2"/>
      <c r="AJ1036" s="2"/>
      <c r="AK1036" s="2"/>
      <c r="AM1036" s="27">
        <v>1</v>
      </c>
    </row>
    <row r="1037" spans="32:39" ht="15.75" customHeight="1" x14ac:dyDescent="0.25">
      <c r="AF1037" s="2"/>
      <c r="AG1037" s="2"/>
      <c r="AH1037" s="2"/>
      <c r="AI1037" s="2"/>
      <c r="AJ1037" s="2"/>
      <c r="AK1037" s="2"/>
      <c r="AM1037" s="27">
        <v>1</v>
      </c>
    </row>
    <row r="1038" spans="32:39" ht="15.75" customHeight="1" x14ac:dyDescent="0.25">
      <c r="AF1038" s="2"/>
      <c r="AG1038" s="2"/>
      <c r="AH1038" s="2"/>
      <c r="AI1038" s="2"/>
      <c r="AJ1038" s="2"/>
      <c r="AK1038" s="2"/>
      <c r="AM1038" s="27">
        <v>1</v>
      </c>
    </row>
    <row r="1039" spans="32:39" ht="15.75" customHeight="1" x14ac:dyDescent="0.25">
      <c r="AF1039" s="2"/>
      <c r="AG1039" s="2"/>
      <c r="AH1039" s="2"/>
      <c r="AI1039" s="2"/>
      <c r="AJ1039" s="2"/>
      <c r="AK1039" s="2"/>
      <c r="AM1039" s="27">
        <v>1</v>
      </c>
    </row>
    <row r="1040" spans="32:39" ht="15.75" customHeight="1" x14ac:dyDescent="0.25">
      <c r="AF1040" s="2"/>
      <c r="AG1040" s="2"/>
      <c r="AH1040" s="2"/>
      <c r="AI1040" s="2"/>
      <c r="AJ1040" s="2"/>
      <c r="AK1040" s="2"/>
      <c r="AM1040" s="27">
        <v>1</v>
      </c>
    </row>
    <row r="1041" spans="32:39" ht="15.75" customHeight="1" x14ac:dyDescent="0.25">
      <c r="AF1041" s="2"/>
      <c r="AG1041" s="2"/>
      <c r="AH1041" s="2"/>
      <c r="AI1041" s="2"/>
      <c r="AJ1041" s="2"/>
      <c r="AK1041" s="2"/>
      <c r="AM1041" s="27">
        <v>1</v>
      </c>
    </row>
    <row r="1042" spans="32:39" ht="15.75" customHeight="1" x14ac:dyDescent="0.25">
      <c r="AF1042" s="2"/>
      <c r="AG1042" s="2"/>
      <c r="AH1042" s="2"/>
      <c r="AI1042" s="2"/>
      <c r="AJ1042" s="2"/>
      <c r="AK1042" s="2"/>
      <c r="AM1042" s="27">
        <v>1</v>
      </c>
    </row>
    <row r="1043" spans="32:39" ht="15.75" customHeight="1" x14ac:dyDescent="0.25">
      <c r="AF1043" s="2"/>
      <c r="AG1043" s="2"/>
      <c r="AH1043" s="2"/>
      <c r="AI1043" s="2"/>
      <c r="AJ1043" s="2"/>
      <c r="AK1043" s="2"/>
      <c r="AM1043" s="27">
        <v>1</v>
      </c>
    </row>
    <row r="1044" spans="32:39" ht="15.75" customHeight="1" x14ac:dyDescent="0.25">
      <c r="AF1044" s="2"/>
      <c r="AG1044" s="2"/>
      <c r="AH1044" s="2"/>
      <c r="AI1044" s="2"/>
      <c r="AJ1044" s="2"/>
      <c r="AK1044" s="2"/>
      <c r="AM1044" s="27">
        <v>1</v>
      </c>
    </row>
    <row r="1045" spans="32:39" ht="15.75" customHeight="1" x14ac:dyDescent="0.25">
      <c r="AF1045" s="2"/>
      <c r="AG1045" s="2"/>
      <c r="AH1045" s="2"/>
      <c r="AI1045" s="2"/>
      <c r="AJ1045" s="2"/>
      <c r="AK1045" s="2"/>
      <c r="AM1045" s="27">
        <v>1</v>
      </c>
    </row>
    <row r="1046" spans="32:39" ht="15.75" customHeight="1" x14ac:dyDescent="0.25">
      <c r="AF1046" s="2"/>
      <c r="AG1046" s="2"/>
      <c r="AH1046" s="2"/>
      <c r="AI1046" s="2"/>
      <c r="AJ1046" s="2"/>
      <c r="AK1046" s="2"/>
      <c r="AM1046" s="27">
        <v>1</v>
      </c>
    </row>
    <row r="1047" spans="32:39" ht="15.75" customHeight="1" x14ac:dyDescent="0.25">
      <c r="AF1047" s="2"/>
      <c r="AG1047" s="2"/>
      <c r="AH1047" s="2"/>
      <c r="AI1047" s="2"/>
      <c r="AJ1047" s="2"/>
      <c r="AK1047" s="2"/>
      <c r="AM1047" s="27">
        <v>1</v>
      </c>
    </row>
    <row r="1048" spans="32:39" ht="15.75" customHeight="1" x14ac:dyDescent="0.25">
      <c r="AF1048" s="2"/>
      <c r="AG1048" s="2"/>
      <c r="AH1048" s="2"/>
      <c r="AI1048" s="2"/>
      <c r="AJ1048" s="2"/>
      <c r="AK1048" s="2"/>
      <c r="AM1048" s="27">
        <v>1</v>
      </c>
    </row>
    <row r="1049" spans="32:39" ht="15.75" customHeight="1" x14ac:dyDescent="0.25">
      <c r="AF1049" s="2"/>
      <c r="AG1049" s="2"/>
      <c r="AH1049" s="2"/>
      <c r="AI1049" s="2"/>
      <c r="AJ1049" s="2"/>
      <c r="AK1049" s="2"/>
      <c r="AM1049" s="27">
        <v>1</v>
      </c>
    </row>
    <row r="1050" spans="32:39" ht="15.75" customHeight="1" x14ac:dyDescent="0.25">
      <c r="AF1050" s="2"/>
      <c r="AG1050" s="2"/>
      <c r="AH1050" s="2"/>
      <c r="AI1050" s="2"/>
      <c r="AJ1050" s="2"/>
      <c r="AK1050" s="2"/>
      <c r="AM1050" s="27">
        <v>1</v>
      </c>
    </row>
    <row r="1051" spans="32:39" ht="15.75" customHeight="1" x14ac:dyDescent="0.25">
      <c r="AF1051" s="2"/>
      <c r="AG1051" s="2"/>
      <c r="AH1051" s="2"/>
      <c r="AI1051" s="2"/>
      <c r="AJ1051" s="2"/>
      <c r="AK1051" s="2"/>
      <c r="AM1051" s="27">
        <v>1</v>
      </c>
    </row>
    <row r="1052" spans="32:39" ht="15.75" customHeight="1" x14ac:dyDescent="0.25">
      <c r="AF1052" s="2"/>
      <c r="AG1052" s="2"/>
      <c r="AH1052" s="2"/>
      <c r="AI1052" s="2"/>
      <c r="AJ1052" s="2"/>
      <c r="AK1052" s="2"/>
      <c r="AM1052" s="27">
        <v>1</v>
      </c>
    </row>
    <row r="1053" spans="32:39" ht="15.75" customHeight="1" x14ac:dyDescent="0.25">
      <c r="AF1053" s="2"/>
      <c r="AG1053" s="2"/>
      <c r="AH1053" s="2"/>
      <c r="AI1053" s="2"/>
      <c r="AJ1053" s="2"/>
      <c r="AK1053" s="2"/>
      <c r="AM1053" s="27">
        <v>1</v>
      </c>
    </row>
    <row r="1054" spans="32:39" ht="15.75" customHeight="1" x14ac:dyDescent="0.25">
      <c r="AF1054" s="2"/>
      <c r="AG1054" s="2"/>
      <c r="AH1054" s="2"/>
      <c r="AI1054" s="2"/>
      <c r="AJ1054" s="2"/>
      <c r="AK1054" s="2"/>
      <c r="AM1054" s="27">
        <v>1</v>
      </c>
    </row>
    <row r="1055" spans="32:39" ht="15.75" customHeight="1" x14ac:dyDescent="0.25">
      <c r="AF1055" s="2"/>
      <c r="AG1055" s="2"/>
      <c r="AH1055" s="2"/>
      <c r="AI1055" s="2"/>
      <c r="AJ1055" s="2"/>
      <c r="AK1055" s="2"/>
      <c r="AM1055" s="27">
        <v>1</v>
      </c>
    </row>
    <row r="1056" spans="32:39" ht="15.75" customHeight="1" x14ac:dyDescent="0.25">
      <c r="AF1056" s="2"/>
      <c r="AG1056" s="2"/>
      <c r="AH1056" s="2"/>
      <c r="AI1056" s="2"/>
      <c r="AJ1056" s="2"/>
      <c r="AK1056" s="2"/>
      <c r="AM1056" s="27">
        <v>1</v>
      </c>
    </row>
    <row r="1057" spans="32:39" ht="15.75" customHeight="1" x14ac:dyDescent="0.25">
      <c r="AF1057" s="2"/>
      <c r="AG1057" s="2"/>
      <c r="AH1057" s="2"/>
      <c r="AI1057" s="2"/>
      <c r="AJ1057" s="2"/>
      <c r="AK1057" s="2"/>
      <c r="AM1057" s="27">
        <v>1</v>
      </c>
    </row>
    <row r="1058" spans="32:39" ht="15.75" customHeight="1" x14ac:dyDescent="0.25">
      <c r="AF1058" s="2"/>
      <c r="AG1058" s="2"/>
      <c r="AH1058" s="2"/>
      <c r="AI1058" s="2"/>
      <c r="AJ1058" s="2"/>
      <c r="AK1058" s="2"/>
      <c r="AM1058" s="27">
        <v>1</v>
      </c>
    </row>
    <row r="1059" spans="32:39" ht="15.75" customHeight="1" x14ac:dyDescent="0.25">
      <c r="AF1059" s="2"/>
      <c r="AG1059" s="2"/>
      <c r="AH1059" s="2"/>
      <c r="AI1059" s="2"/>
      <c r="AJ1059" s="2"/>
      <c r="AK1059" s="2"/>
      <c r="AM1059" s="27">
        <v>1</v>
      </c>
    </row>
    <row r="1060" spans="32:39" ht="15.75" customHeight="1" x14ac:dyDescent="0.25">
      <c r="AF1060" s="2"/>
      <c r="AG1060" s="2"/>
      <c r="AH1060" s="2"/>
      <c r="AI1060" s="2"/>
      <c r="AJ1060" s="2"/>
      <c r="AK1060" s="2"/>
      <c r="AM1060" s="27">
        <v>1</v>
      </c>
    </row>
    <row r="1061" spans="32:39" ht="15.75" customHeight="1" x14ac:dyDescent="0.25">
      <c r="AF1061" s="2"/>
      <c r="AG1061" s="2"/>
      <c r="AH1061" s="2"/>
      <c r="AI1061" s="2"/>
      <c r="AJ1061" s="2"/>
      <c r="AK1061" s="2"/>
      <c r="AM1061" s="27">
        <v>1</v>
      </c>
    </row>
    <row r="1062" spans="32:39" ht="15.75" customHeight="1" x14ac:dyDescent="0.25">
      <c r="AF1062" s="2"/>
      <c r="AG1062" s="2"/>
      <c r="AH1062" s="2"/>
      <c r="AI1062" s="2"/>
      <c r="AJ1062" s="2"/>
      <c r="AK1062" s="2"/>
      <c r="AM1062" s="27">
        <v>1</v>
      </c>
    </row>
    <row r="1063" spans="32:39" ht="15.75" customHeight="1" x14ac:dyDescent="0.25">
      <c r="AF1063" s="2"/>
      <c r="AG1063" s="2"/>
      <c r="AH1063" s="2"/>
      <c r="AI1063" s="2"/>
      <c r="AJ1063" s="2"/>
      <c r="AK1063" s="2"/>
      <c r="AM1063" s="27">
        <v>1</v>
      </c>
    </row>
    <row r="1064" spans="32:39" ht="15.75" customHeight="1" x14ac:dyDescent="0.25">
      <c r="AF1064" s="2"/>
      <c r="AG1064" s="2"/>
      <c r="AH1064" s="2"/>
      <c r="AI1064" s="2"/>
      <c r="AJ1064" s="2"/>
      <c r="AK1064" s="2"/>
      <c r="AM1064" s="27">
        <v>1</v>
      </c>
    </row>
    <row r="1065" spans="32:39" ht="15.75" customHeight="1" x14ac:dyDescent="0.25">
      <c r="AF1065" s="2"/>
      <c r="AG1065" s="2"/>
      <c r="AH1065" s="2"/>
      <c r="AI1065" s="2"/>
      <c r="AJ1065" s="2"/>
      <c r="AK1065" s="2"/>
      <c r="AM1065" s="27">
        <v>1</v>
      </c>
    </row>
    <row r="1066" spans="32:39" ht="15.75" customHeight="1" x14ac:dyDescent="0.25">
      <c r="AF1066" s="2"/>
      <c r="AG1066" s="2"/>
      <c r="AH1066" s="2"/>
      <c r="AI1066" s="2"/>
      <c r="AJ1066" s="2"/>
      <c r="AK1066" s="2"/>
      <c r="AM1066" s="27">
        <v>1</v>
      </c>
    </row>
    <row r="1067" spans="32:39" ht="15.75" customHeight="1" x14ac:dyDescent="0.25">
      <c r="AF1067" s="2"/>
      <c r="AG1067" s="2"/>
      <c r="AH1067" s="2"/>
      <c r="AI1067" s="2"/>
      <c r="AJ1067" s="2"/>
      <c r="AK1067" s="2"/>
      <c r="AM1067" s="27">
        <v>1</v>
      </c>
    </row>
    <row r="1068" spans="32:39" ht="15.75" customHeight="1" x14ac:dyDescent="0.25">
      <c r="AF1068" s="2"/>
      <c r="AG1068" s="2"/>
      <c r="AH1068" s="2"/>
      <c r="AI1068" s="2"/>
      <c r="AJ1068" s="2"/>
      <c r="AK1068" s="2"/>
      <c r="AM1068" s="27">
        <v>1</v>
      </c>
    </row>
    <row r="1069" spans="32:39" ht="15.75" customHeight="1" x14ac:dyDescent="0.25">
      <c r="AF1069" s="2"/>
      <c r="AG1069" s="2"/>
      <c r="AH1069" s="2"/>
      <c r="AI1069" s="2"/>
      <c r="AJ1069" s="2"/>
      <c r="AK1069" s="2"/>
      <c r="AM1069" s="27">
        <v>1</v>
      </c>
    </row>
    <row r="1070" spans="32:39" ht="15.75" customHeight="1" x14ac:dyDescent="0.25">
      <c r="AF1070" s="2"/>
      <c r="AG1070" s="2"/>
      <c r="AH1070" s="2"/>
      <c r="AI1070" s="2"/>
      <c r="AJ1070" s="2"/>
      <c r="AK1070" s="2"/>
      <c r="AM1070" s="27">
        <v>1</v>
      </c>
    </row>
    <row r="1071" spans="32:39" ht="15.75" customHeight="1" x14ac:dyDescent="0.25">
      <c r="AF1071" s="2"/>
      <c r="AG1071" s="2"/>
      <c r="AH1071" s="2"/>
      <c r="AI1071" s="2"/>
      <c r="AJ1071" s="2"/>
      <c r="AK1071" s="2"/>
      <c r="AM1071" s="27">
        <v>1</v>
      </c>
    </row>
    <row r="1072" spans="32:39" ht="15.75" customHeight="1" x14ac:dyDescent="0.25">
      <c r="AF1072" s="2"/>
      <c r="AG1072" s="2"/>
      <c r="AH1072" s="2"/>
      <c r="AI1072" s="2"/>
      <c r="AJ1072" s="2"/>
      <c r="AK1072" s="2"/>
      <c r="AM1072" s="27">
        <v>1</v>
      </c>
    </row>
    <row r="1073" spans="32:39" ht="15.75" customHeight="1" x14ac:dyDescent="0.25">
      <c r="AF1073" s="2"/>
      <c r="AG1073" s="2"/>
      <c r="AH1073" s="2"/>
      <c r="AI1073" s="2"/>
      <c r="AJ1073" s="2"/>
      <c r="AK1073" s="2"/>
      <c r="AM1073" s="27">
        <v>1</v>
      </c>
    </row>
    <row r="1074" spans="32:39" ht="15.75" customHeight="1" x14ac:dyDescent="0.25">
      <c r="AF1074" s="2"/>
      <c r="AG1074" s="2"/>
      <c r="AH1074" s="2"/>
      <c r="AI1074" s="2"/>
      <c r="AJ1074" s="2"/>
      <c r="AK1074" s="2"/>
      <c r="AM1074" s="27">
        <v>1</v>
      </c>
    </row>
    <row r="1075" spans="32:39" ht="15.75" customHeight="1" x14ac:dyDescent="0.25">
      <c r="AF1075" s="2"/>
      <c r="AG1075" s="2"/>
      <c r="AH1075" s="2"/>
      <c r="AI1075" s="2"/>
      <c r="AJ1075" s="2"/>
      <c r="AK1075" s="2"/>
      <c r="AM1075" s="27">
        <v>1</v>
      </c>
    </row>
    <row r="1076" spans="32:39" ht="15.75" customHeight="1" x14ac:dyDescent="0.25">
      <c r="AF1076" s="2"/>
      <c r="AG1076" s="2"/>
      <c r="AH1076" s="2"/>
      <c r="AI1076" s="2"/>
      <c r="AJ1076" s="2"/>
      <c r="AK1076" s="2"/>
      <c r="AM1076" s="27">
        <v>1</v>
      </c>
    </row>
    <row r="1077" spans="32:39" ht="15.75" customHeight="1" x14ac:dyDescent="0.25">
      <c r="AF1077" s="2"/>
      <c r="AG1077" s="2"/>
      <c r="AH1077" s="2"/>
      <c r="AI1077" s="2"/>
      <c r="AJ1077" s="2"/>
      <c r="AK1077" s="2"/>
      <c r="AM1077" s="27">
        <v>1</v>
      </c>
    </row>
    <row r="1078" spans="32:39" ht="15.75" customHeight="1" x14ac:dyDescent="0.25">
      <c r="AF1078" s="2"/>
      <c r="AG1078" s="2"/>
      <c r="AH1078" s="2"/>
      <c r="AI1078" s="2"/>
      <c r="AJ1078" s="2"/>
      <c r="AK1078" s="2"/>
      <c r="AM1078" s="27">
        <v>1</v>
      </c>
    </row>
    <row r="1079" spans="32:39" ht="15.75" customHeight="1" x14ac:dyDescent="0.25">
      <c r="AF1079" s="2"/>
      <c r="AG1079" s="2"/>
      <c r="AH1079" s="2"/>
      <c r="AI1079" s="2"/>
      <c r="AJ1079" s="2"/>
      <c r="AK1079" s="2"/>
      <c r="AM1079" s="27">
        <v>1</v>
      </c>
    </row>
    <row r="1080" spans="32:39" ht="15.75" customHeight="1" x14ac:dyDescent="0.25">
      <c r="AF1080" s="2"/>
      <c r="AG1080" s="2"/>
      <c r="AH1080" s="2"/>
      <c r="AI1080" s="2"/>
      <c r="AJ1080" s="2"/>
      <c r="AK1080" s="2"/>
      <c r="AM1080" s="27">
        <v>1</v>
      </c>
    </row>
    <row r="1081" spans="32:39" ht="15.75" customHeight="1" x14ac:dyDescent="0.25">
      <c r="AF1081" s="2"/>
      <c r="AG1081" s="2"/>
      <c r="AH1081" s="2"/>
      <c r="AI1081" s="2"/>
      <c r="AJ1081" s="2"/>
      <c r="AK1081" s="2"/>
      <c r="AM1081" s="27">
        <v>1</v>
      </c>
    </row>
    <row r="1082" spans="32:39" ht="15.75" customHeight="1" x14ac:dyDescent="0.25">
      <c r="AF1082" s="2"/>
      <c r="AG1082" s="2"/>
      <c r="AH1082" s="2"/>
      <c r="AI1082" s="2"/>
      <c r="AJ1082" s="2"/>
      <c r="AK1082" s="2"/>
      <c r="AM1082" s="27">
        <v>1</v>
      </c>
    </row>
    <row r="1083" spans="32:39" ht="15.75" customHeight="1" x14ac:dyDescent="0.25">
      <c r="AF1083" s="2"/>
      <c r="AG1083" s="2"/>
      <c r="AH1083" s="2"/>
      <c r="AI1083" s="2"/>
      <c r="AJ1083" s="2"/>
      <c r="AK1083" s="2"/>
      <c r="AM1083" s="27">
        <v>1</v>
      </c>
    </row>
    <row r="1084" spans="32:39" ht="15.75" customHeight="1" x14ac:dyDescent="0.25">
      <c r="AF1084" s="2"/>
      <c r="AG1084" s="2"/>
      <c r="AH1084" s="2"/>
      <c r="AI1084" s="2"/>
      <c r="AJ1084" s="2"/>
      <c r="AK1084" s="2"/>
      <c r="AM1084" s="27">
        <v>1</v>
      </c>
    </row>
    <row r="1085" spans="32:39" ht="15.75" customHeight="1" x14ac:dyDescent="0.25">
      <c r="AF1085" s="2"/>
      <c r="AG1085" s="2"/>
      <c r="AH1085" s="2"/>
      <c r="AI1085" s="2"/>
      <c r="AJ1085" s="2"/>
      <c r="AK1085" s="2"/>
      <c r="AM1085" s="27">
        <v>1</v>
      </c>
    </row>
    <row r="1086" spans="32:39" ht="15.75" customHeight="1" x14ac:dyDescent="0.25">
      <c r="AF1086" s="2"/>
      <c r="AG1086" s="2"/>
      <c r="AH1086" s="2"/>
      <c r="AI1086" s="2"/>
      <c r="AJ1086" s="2"/>
      <c r="AK1086" s="2"/>
      <c r="AM1086" s="27">
        <v>1</v>
      </c>
    </row>
    <row r="1087" spans="32:39" ht="15.75" customHeight="1" x14ac:dyDescent="0.25">
      <c r="AF1087" s="2"/>
      <c r="AG1087" s="2"/>
      <c r="AH1087" s="2"/>
      <c r="AI1087" s="2"/>
      <c r="AJ1087" s="2"/>
      <c r="AK1087" s="2"/>
      <c r="AM1087" s="27">
        <v>1</v>
      </c>
    </row>
    <row r="1088" spans="32:39" ht="15.75" customHeight="1" x14ac:dyDescent="0.25">
      <c r="AF1088" s="2"/>
      <c r="AG1088" s="2"/>
      <c r="AH1088" s="2"/>
      <c r="AI1088" s="2"/>
      <c r="AJ1088" s="2"/>
      <c r="AK1088" s="2"/>
      <c r="AM1088" s="27">
        <v>1</v>
      </c>
    </row>
    <row r="1089" spans="32:39" ht="15.75" customHeight="1" x14ac:dyDescent="0.25">
      <c r="AF1089" s="2"/>
      <c r="AG1089" s="2"/>
      <c r="AH1089" s="2"/>
      <c r="AI1089" s="2"/>
      <c r="AJ1089" s="2"/>
      <c r="AK1089" s="2"/>
      <c r="AM1089" s="27">
        <v>1</v>
      </c>
    </row>
    <row r="1090" spans="32:39" ht="15.75" customHeight="1" x14ac:dyDescent="0.25">
      <c r="AF1090" s="2"/>
      <c r="AG1090" s="2"/>
      <c r="AH1090" s="2"/>
      <c r="AI1090" s="2"/>
      <c r="AJ1090" s="2"/>
      <c r="AK1090" s="2"/>
      <c r="AM1090" s="27">
        <v>1</v>
      </c>
    </row>
    <row r="1091" spans="32:39" ht="15.75" customHeight="1" x14ac:dyDescent="0.25">
      <c r="AF1091" s="2"/>
      <c r="AG1091" s="2"/>
      <c r="AH1091" s="2"/>
      <c r="AI1091" s="2"/>
      <c r="AJ1091" s="2"/>
      <c r="AK1091" s="2"/>
      <c r="AM1091" s="27">
        <v>1</v>
      </c>
    </row>
    <row r="1092" spans="32:39" ht="15.75" customHeight="1" x14ac:dyDescent="0.25">
      <c r="AF1092" s="2"/>
      <c r="AG1092" s="2"/>
      <c r="AH1092" s="2"/>
      <c r="AI1092" s="2"/>
      <c r="AJ1092" s="2"/>
      <c r="AK1092" s="2"/>
      <c r="AM1092" s="27">
        <v>1</v>
      </c>
    </row>
    <row r="1093" spans="32:39" ht="15.75" customHeight="1" x14ac:dyDescent="0.25">
      <c r="AF1093" s="2"/>
      <c r="AG1093" s="2"/>
      <c r="AH1093" s="2"/>
      <c r="AI1093" s="2"/>
      <c r="AJ1093" s="2"/>
      <c r="AK1093" s="2"/>
      <c r="AM1093" s="27">
        <v>1</v>
      </c>
    </row>
    <row r="1094" spans="32:39" ht="15.75" customHeight="1" x14ac:dyDescent="0.25">
      <c r="AF1094" s="2"/>
      <c r="AG1094" s="2"/>
      <c r="AH1094" s="2"/>
      <c r="AI1094" s="2"/>
      <c r="AJ1094" s="2"/>
      <c r="AK1094" s="2"/>
      <c r="AM1094" s="27">
        <v>1</v>
      </c>
    </row>
    <row r="1095" spans="32:39" ht="15.75" customHeight="1" x14ac:dyDescent="0.25">
      <c r="AF1095" s="2"/>
      <c r="AG1095" s="2"/>
      <c r="AH1095" s="2"/>
      <c r="AI1095" s="2"/>
      <c r="AJ1095" s="2"/>
      <c r="AK1095" s="2"/>
      <c r="AM1095" s="27">
        <v>1</v>
      </c>
    </row>
    <row r="1096" spans="32:39" ht="15.75" customHeight="1" x14ac:dyDescent="0.25">
      <c r="AF1096" s="2"/>
      <c r="AG1096" s="2"/>
      <c r="AH1096" s="2"/>
      <c r="AI1096" s="2"/>
      <c r="AJ1096" s="2"/>
      <c r="AK1096" s="2"/>
      <c r="AM1096" s="27">
        <v>1</v>
      </c>
    </row>
    <row r="1097" spans="32:39" ht="15.75" customHeight="1" x14ac:dyDescent="0.25">
      <c r="AF1097" s="2"/>
      <c r="AG1097" s="2"/>
      <c r="AH1097" s="2"/>
      <c r="AI1097" s="2"/>
      <c r="AJ1097" s="2"/>
      <c r="AK1097" s="2"/>
      <c r="AM1097" s="27">
        <v>1</v>
      </c>
    </row>
    <row r="1098" spans="32:39" ht="15.75" customHeight="1" x14ac:dyDescent="0.25">
      <c r="AF1098" s="2"/>
      <c r="AG1098" s="2"/>
      <c r="AH1098" s="2"/>
      <c r="AI1098" s="2"/>
      <c r="AJ1098" s="2"/>
      <c r="AK1098" s="2"/>
      <c r="AM1098" s="27">
        <v>1</v>
      </c>
    </row>
    <row r="1099" spans="32:39" ht="15.75" customHeight="1" x14ac:dyDescent="0.25">
      <c r="AF1099" s="2"/>
      <c r="AG1099" s="2"/>
      <c r="AH1099" s="2"/>
      <c r="AI1099" s="2"/>
      <c r="AJ1099" s="2"/>
      <c r="AK1099" s="2"/>
      <c r="AM1099" s="27">
        <v>1</v>
      </c>
    </row>
    <row r="1100" spans="32:39" ht="15.75" customHeight="1" x14ac:dyDescent="0.25">
      <c r="AF1100" s="2"/>
      <c r="AG1100" s="2"/>
      <c r="AH1100" s="2"/>
      <c r="AI1100" s="2"/>
      <c r="AJ1100" s="2"/>
      <c r="AK1100" s="2"/>
      <c r="AM1100" s="27">
        <v>1</v>
      </c>
    </row>
    <row r="1101" spans="32:39" ht="15.75" customHeight="1" x14ac:dyDescent="0.25">
      <c r="AF1101" s="2"/>
      <c r="AG1101" s="2"/>
      <c r="AH1101" s="2"/>
      <c r="AI1101" s="2"/>
      <c r="AJ1101" s="2"/>
      <c r="AK1101" s="2"/>
      <c r="AM1101" s="27">
        <v>1</v>
      </c>
    </row>
    <row r="1102" spans="32:39" ht="15.75" customHeight="1" x14ac:dyDescent="0.25">
      <c r="AF1102" s="2"/>
      <c r="AG1102" s="2"/>
      <c r="AH1102" s="2"/>
      <c r="AI1102" s="2"/>
      <c r="AJ1102" s="2"/>
      <c r="AK1102" s="2"/>
      <c r="AM1102" s="27">
        <v>1</v>
      </c>
    </row>
    <row r="1103" spans="32:39" ht="15.75" customHeight="1" x14ac:dyDescent="0.25">
      <c r="AF1103" s="2"/>
      <c r="AG1103" s="2"/>
      <c r="AH1103" s="2"/>
      <c r="AI1103" s="2"/>
      <c r="AJ1103" s="2"/>
      <c r="AK1103" s="2"/>
      <c r="AM1103" s="27">
        <v>1</v>
      </c>
    </row>
    <row r="1104" spans="32:39" ht="15.75" customHeight="1" x14ac:dyDescent="0.25">
      <c r="AF1104" s="2"/>
      <c r="AG1104" s="2"/>
      <c r="AH1104" s="2"/>
      <c r="AI1104" s="2"/>
      <c r="AJ1104" s="2"/>
      <c r="AK1104" s="2"/>
      <c r="AM1104" s="27">
        <v>1</v>
      </c>
    </row>
    <row r="1105" spans="32:39" ht="15.75" customHeight="1" x14ac:dyDescent="0.25">
      <c r="AF1105" s="2"/>
      <c r="AG1105" s="2"/>
      <c r="AH1105" s="2"/>
      <c r="AI1105" s="2"/>
      <c r="AJ1105" s="2"/>
      <c r="AK1105" s="2"/>
      <c r="AM1105" s="27">
        <v>1</v>
      </c>
    </row>
    <row r="1106" spans="32:39" ht="15.75" customHeight="1" x14ac:dyDescent="0.25">
      <c r="AF1106" s="2"/>
      <c r="AG1106" s="2"/>
      <c r="AH1106" s="2"/>
      <c r="AI1106" s="2"/>
      <c r="AJ1106" s="2"/>
      <c r="AK1106" s="2"/>
      <c r="AM1106" s="27">
        <v>1</v>
      </c>
    </row>
    <row r="1107" spans="32:39" ht="15.75" customHeight="1" x14ac:dyDescent="0.25">
      <c r="AF1107" s="2"/>
      <c r="AG1107" s="2"/>
      <c r="AH1107" s="2"/>
      <c r="AI1107" s="2"/>
      <c r="AJ1107" s="2"/>
      <c r="AK1107" s="2"/>
      <c r="AM1107" s="27">
        <v>1</v>
      </c>
    </row>
    <row r="1108" spans="32:39" ht="15.75" customHeight="1" x14ac:dyDescent="0.25">
      <c r="AF1108" s="2"/>
      <c r="AG1108" s="2"/>
      <c r="AH1108" s="2"/>
      <c r="AI1108" s="2"/>
      <c r="AJ1108" s="2"/>
      <c r="AK1108" s="2"/>
      <c r="AM1108" s="27">
        <v>1</v>
      </c>
    </row>
    <row r="1109" spans="32:39" ht="15.75" customHeight="1" x14ac:dyDescent="0.25">
      <c r="AF1109" s="2"/>
      <c r="AG1109" s="2"/>
      <c r="AH1109" s="2"/>
      <c r="AI1109" s="2"/>
      <c r="AJ1109" s="2"/>
      <c r="AK1109" s="2"/>
      <c r="AM1109" s="27">
        <v>1</v>
      </c>
    </row>
    <row r="1110" spans="32:39" ht="15.75" customHeight="1" x14ac:dyDescent="0.25">
      <c r="AF1110" s="2"/>
      <c r="AG1110" s="2"/>
      <c r="AH1110" s="2"/>
      <c r="AI1110" s="2"/>
      <c r="AJ1110" s="2"/>
      <c r="AK1110" s="2"/>
      <c r="AM1110" s="27">
        <v>1</v>
      </c>
    </row>
    <row r="1111" spans="32:39" ht="15.75" customHeight="1" x14ac:dyDescent="0.25">
      <c r="AF1111" s="2"/>
      <c r="AG1111" s="2"/>
      <c r="AH1111" s="2"/>
      <c r="AI1111" s="2"/>
      <c r="AJ1111" s="2"/>
      <c r="AK1111" s="2"/>
      <c r="AM1111" s="27">
        <v>1</v>
      </c>
    </row>
    <row r="1112" spans="32:39" ht="15.75" customHeight="1" x14ac:dyDescent="0.25">
      <c r="AF1112" s="2"/>
      <c r="AG1112" s="2"/>
      <c r="AH1112" s="2"/>
      <c r="AI1112" s="2"/>
      <c r="AJ1112" s="2"/>
      <c r="AK1112" s="2"/>
      <c r="AM1112" s="27">
        <v>1</v>
      </c>
    </row>
    <row r="1113" spans="32:39" ht="15.75" customHeight="1" x14ac:dyDescent="0.25">
      <c r="AF1113" s="2"/>
      <c r="AG1113" s="2"/>
      <c r="AH1113" s="2"/>
      <c r="AI1113" s="2"/>
      <c r="AJ1113" s="2"/>
      <c r="AK1113" s="2"/>
      <c r="AM1113" s="27">
        <v>1</v>
      </c>
    </row>
    <row r="1114" spans="32:39" ht="15.75" customHeight="1" x14ac:dyDescent="0.25">
      <c r="AF1114" s="2"/>
      <c r="AG1114" s="2"/>
      <c r="AH1114" s="2"/>
      <c r="AI1114" s="2"/>
      <c r="AJ1114" s="2"/>
      <c r="AK1114" s="2"/>
      <c r="AM1114" s="27">
        <v>1</v>
      </c>
    </row>
    <row r="1115" spans="32:39" ht="15.75" customHeight="1" x14ac:dyDescent="0.25">
      <c r="AF1115" s="2"/>
      <c r="AG1115" s="2"/>
      <c r="AH1115" s="2"/>
      <c r="AI1115" s="2"/>
      <c r="AJ1115" s="2"/>
      <c r="AK1115" s="2"/>
      <c r="AM1115" s="27">
        <v>1</v>
      </c>
    </row>
    <row r="1116" spans="32:39" ht="15.75" customHeight="1" x14ac:dyDescent="0.25">
      <c r="AF1116" s="2"/>
      <c r="AG1116" s="2"/>
      <c r="AH1116" s="2"/>
      <c r="AI1116" s="2"/>
      <c r="AJ1116" s="2"/>
      <c r="AK1116" s="2"/>
      <c r="AM1116" s="27">
        <v>1</v>
      </c>
    </row>
    <row r="1117" spans="32:39" ht="15.75" customHeight="1" x14ac:dyDescent="0.25">
      <c r="AF1117" s="2"/>
      <c r="AG1117" s="2"/>
      <c r="AH1117" s="2"/>
      <c r="AI1117" s="2"/>
      <c r="AJ1117" s="2"/>
      <c r="AK1117" s="2"/>
      <c r="AM1117" s="27">
        <v>1</v>
      </c>
    </row>
    <row r="1118" spans="32:39" ht="15.75" customHeight="1" x14ac:dyDescent="0.25">
      <c r="AF1118" s="2"/>
      <c r="AG1118" s="2"/>
      <c r="AH1118" s="2"/>
      <c r="AI1118" s="2"/>
      <c r="AJ1118" s="2"/>
      <c r="AK1118" s="2"/>
      <c r="AM1118" s="27">
        <v>1</v>
      </c>
    </row>
    <row r="1119" spans="32:39" ht="15.75" customHeight="1" x14ac:dyDescent="0.25">
      <c r="AF1119" s="2"/>
      <c r="AG1119" s="2"/>
      <c r="AH1119" s="2"/>
      <c r="AI1119" s="2"/>
      <c r="AJ1119" s="2"/>
      <c r="AK1119" s="2"/>
      <c r="AM1119" s="27">
        <v>1</v>
      </c>
    </row>
    <row r="1120" spans="32:39" ht="15.75" customHeight="1" x14ac:dyDescent="0.25">
      <c r="AF1120" s="2"/>
      <c r="AG1120" s="2"/>
      <c r="AH1120" s="2"/>
      <c r="AI1120" s="2"/>
      <c r="AJ1120" s="2"/>
      <c r="AK1120" s="2"/>
      <c r="AM1120" s="27">
        <v>1</v>
      </c>
    </row>
    <row r="1121" spans="32:39" ht="15.75" customHeight="1" x14ac:dyDescent="0.25">
      <c r="AF1121" s="2"/>
      <c r="AG1121" s="2"/>
      <c r="AH1121" s="2"/>
      <c r="AI1121" s="2"/>
      <c r="AJ1121" s="2"/>
      <c r="AK1121" s="2"/>
      <c r="AM1121" s="27">
        <v>1</v>
      </c>
    </row>
    <row r="1122" spans="32:39" ht="15.75" customHeight="1" x14ac:dyDescent="0.25">
      <c r="AF1122" s="2"/>
      <c r="AG1122" s="2"/>
      <c r="AH1122" s="2"/>
      <c r="AI1122" s="2"/>
      <c r="AJ1122" s="2"/>
      <c r="AK1122" s="2"/>
      <c r="AM1122" s="27">
        <v>1</v>
      </c>
    </row>
    <row r="1123" spans="32:39" ht="15.75" customHeight="1" x14ac:dyDescent="0.25">
      <c r="AF1123" s="2"/>
      <c r="AG1123" s="2"/>
      <c r="AH1123" s="2"/>
      <c r="AI1123" s="2"/>
      <c r="AJ1123" s="2"/>
      <c r="AK1123" s="2"/>
      <c r="AM1123" s="27">
        <v>1</v>
      </c>
    </row>
    <row r="1124" spans="32:39" ht="15.75" customHeight="1" x14ac:dyDescent="0.25">
      <c r="AF1124" s="2"/>
      <c r="AG1124" s="2"/>
      <c r="AH1124" s="2"/>
      <c r="AI1124" s="2"/>
      <c r="AJ1124" s="2"/>
      <c r="AK1124" s="2"/>
      <c r="AM1124" s="27">
        <v>1</v>
      </c>
    </row>
    <row r="1125" spans="32:39" ht="15.75" customHeight="1" x14ac:dyDescent="0.25">
      <c r="AF1125" s="2"/>
      <c r="AG1125" s="2"/>
      <c r="AH1125" s="2"/>
      <c r="AI1125" s="2"/>
      <c r="AJ1125" s="2"/>
      <c r="AK1125" s="2"/>
      <c r="AM1125" s="27">
        <v>1</v>
      </c>
    </row>
    <row r="1126" spans="32:39" ht="15.75" customHeight="1" x14ac:dyDescent="0.25">
      <c r="AF1126" s="2"/>
      <c r="AG1126" s="2"/>
      <c r="AH1126" s="2"/>
      <c r="AI1126" s="2"/>
      <c r="AJ1126" s="2"/>
      <c r="AK1126" s="2"/>
      <c r="AM1126" s="27">
        <v>1</v>
      </c>
    </row>
    <row r="1127" spans="32:39" ht="15.75" customHeight="1" x14ac:dyDescent="0.25">
      <c r="AF1127" s="2"/>
      <c r="AG1127" s="2"/>
      <c r="AH1127" s="2"/>
      <c r="AI1127" s="2"/>
      <c r="AJ1127" s="2"/>
      <c r="AK1127" s="2"/>
      <c r="AM1127" s="27">
        <v>1</v>
      </c>
    </row>
    <row r="1128" spans="32:39" ht="15.75" customHeight="1" x14ac:dyDescent="0.25">
      <c r="AF1128" s="2"/>
      <c r="AG1128" s="2"/>
      <c r="AH1128" s="2"/>
      <c r="AI1128" s="2"/>
      <c r="AJ1128" s="2"/>
      <c r="AK1128" s="2"/>
      <c r="AM1128" s="27">
        <v>1</v>
      </c>
    </row>
    <row r="1129" spans="32:39" ht="15.75" customHeight="1" x14ac:dyDescent="0.25">
      <c r="AF1129" s="2"/>
      <c r="AG1129" s="2"/>
      <c r="AH1129" s="2"/>
      <c r="AI1129" s="2"/>
      <c r="AJ1129" s="2"/>
      <c r="AK1129" s="2"/>
      <c r="AM1129" s="27">
        <v>1</v>
      </c>
    </row>
    <row r="1130" spans="32:39" ht="15.75" customHeight="1" x14ac:dyDescent="0.25">
      <c r="AF1130" s="2"/>
      <c r="AG1130" s="2"/>
      <c r="AH1130" s="2"/>
      <c r="AI1130" s="2"/>
      <c r="AJ1130" s="2"/>
      <c r="AK1130" s="2"/>
      <c r="AM1130" s="27">
        <v>1</v>
      </c>
    </row>
    <row r="1131" spans="32:39" ht="15.75" customHeight="1" x14ac:dyDescent="0.25">
      <c r="AF1131" s="2"/>
      <c r="AG1131" s="2"/>
      <c r="AH1131" s="2"/>
      <c r="AI1131" s="2"/>
      <c r="AJ1131" s="2"/>
      <c r="AK1131" s="2"/>
      <c r="AM1131" s="27">
        <v>1</v>
      </c>
    </row>
    <row r="1132" spans="32:39" ht="15.75" customHeight="1" x14ac:dyDescent="0.25">
      <c r="AF1132" s="2"/>
      <c r="AG1132" s="2"/>
      <c r="AH1132" s="2"/>
      <c r="AI1132" s="2"/>
      <c r="AJ1132" s="2"/>
      <c r="AK1132" s="2"/>
      <c r="AM1132" s="27">
        <v>1</v>
      </c>
    </row>
    <row r="1133" spans="32:39" ht="15.75" customHeight="1" x14ac:dyDescent="0.25">
      <c r="AF1133" s="2"/>
      <c r="AG1133" s="2"/>
      <c r="AH1133" s="2"/>
      <c r="AI1133" s="2"/>
      <c r="AJ1133" s="2"/>
      <c r="AK1133" s="2"/>
      <c r="AM1133" s="27">
        <v>1</v>
      </c>
    </row>
    <row r="1134" spans="32:39" ht="15.75" customHeight="1" x14ac:dyDescent="0.25">
      <c r="AF1134" s="2"/>
      <c r="AG1134" s="2"/>
      <c r="AH1134" s="2"/>
      <c r="AI1134" s="2"/>
      <c r="AJ1134" s="2"/>
      <c r="AK1134" s="2"/>
      <c r="AM1134" s="27">
        <v>1</v>
      </c>
    </row>
    <row r="1135" spans="32:39" ht="15.75" customHeight="1" x14ac:dyDescent="0.25">
      <c r="AF1135" s="2"/>
      <c r="AG1135" s="2"/>
      <c r="AH1135" s="2"/>
      <c r="AI1135" s="2"/>
      <c r="AJ1135" s="2"/>
      <c r="AK1135" s="2"/>
      <c r="AM1135" s="27">
        <v>1</v>
      </c>
    </row>
    <row r="1136" spans="32:39" ht="15.75" customHeight="1" x14ac:dyDescent="0.25">
      <c r="AF1136" s="2"/>
      <c r="AG1136" s="2"/>
      <c r="AH1136" s="2"/>
      <c r="AI1136" s="2"/>
      <c r="AJ1136" s="2"/>
      <c r="AK1136" s="2"/>
      <c r="AM1136" s="27">
        <v>1</v>
      </c>
    </row>
    <row r="1137" spans="32:39" ht="15.75" customHeight="1" x14ac:dyDescent="0.25">
      <c r="AF1137" s="2"/>
      <c r="AG1137" s="2"/>
      <c r="AH1137" s="2"/>
      <c r="AI1137" s="2"/>
      <c r="AJ1137" s="2"/>
      <c r="AK1137" s="2"/>
      <c r="AM1137" s="27">
        <v>1</v>
      </c>
    </row>
    <row r="1138" spans="32:39" ht="15.75" customHeight="1" x14ac:dyDescent="0.25">
      <c r="AF1138" s="2"/>
      <c r="AG1138" s="2"/>
      <c r="AH1138" s="2"/>
      <c r="AI1138" s="2"/>
      <c r="AJ1138" s="2"/>
      <c r="AK1138" s="2"/>
      <c r="AM1138" s="27">
        <v>1</v>
      </c>
    </row>
    <row r="1139" spans="32:39" ht="15.75" customHeight="1" x14ac:dyDescent="0.25">
      <c r="AF1139" s="2"/>
      <c r="AG1139" s="2"/>
      <c r="AH1139" s="2"/>
      <c r="AI1139" s="2"/>
      <c r="AJ1139" s="2"/>
      <c r="AK1139" s="2"/>
      <c r="AM1139" s="27">
        <v>1</v>
      </c>
    </row>
    <row r="1140" spans="32:39" ht="15.75" customHeight="1" x14ac:dyDescent="0.25">
      <c r="AF1140" s="2"/>
      <c r="AG1140" s="2"/>
      <c r="AH1140" s="2"/>
      <c r="AI1140" s="2"/>
      <c r="AJ1140" s="2"/>
      <c r="AK1140" s="2"/>
      <c r="AM1140" s="27">
        <v>1</v>
      </c>
    </row>
    <row r="1141" spans="32:39" ht="15.75" customHeight="1" x14ac:dyDescent="0.25">
      <c r="AF1141" s="2"/>
      <c r="AG1141" s="2"/>
      <c r="AH1141" s="2"/>
      <c r="AI1141" s="2"/>
      <c r="AJ1141" s="2"/>
      <c r="AK1141" s="2"/>
      <c r="AM1141" s="27">
        <v>1</v>
      </c>
    </row>
    <row r="1142" spans="32:39" ht="15.75" customHeight="1" x14ac:dyDescent="0.25">
      <c r="AF1142" s="2"/>
      <c r="AG1142" s="2"/>
      <c r="AH1142" s="2"/>
      <c r="AI1142" s="2"/>
      <c r="AJ1142" s="2"/>
      <c r="AK1142" s="2"/>
      <c r="AM1142" s="27">
        <v>1</v>
      </c>
    </row>
    <row r="1143" spans="32:39" ht="15.75" customHeight="1" x14ac:dyDescent="0.25">
      <c r="AF1143" s="2"/>
      <c r="AG1143" s="2"/>
      <c r="AH1143" s="2"/>
      <c r="AI1143" s="2"/>
      <c r="AJ1143" s="2"/>
      <c r="AK1143" s="2"/>
      <c r="AM1143" s="27">
        <v>1</v>
      </c>
    </row>
    <row r="1144" spans="32:39" ht="15.75" customHeight="1" x14ac:dyDescent="0.25">
      <c r="AF1144" s="2"/>
      <c r="AG1144" s="2"/>
      <c r="AH1144" s="2"/>
      <c r="AI1144" s="2"/>
      <c r="AJ1144" s="2"/>
      <c r="AK1144" s="2"/>
      <c r="AM1144" s="27">
        <v>1</v>
      </c>
    </row>
    <row r="1145" spans="32:39" ht="15.75" customHeight="1" x14ac:dyDescent="0.25">
      <c r="AF1145" s="2"/>
      <c r="AG1145" s="2"/>
      <c r="AH1145" s="2"/>
      <c r="AI1145" s="2"/>
      <c r="AJ1145" s="2"/>
      <c r="AK1145" s="2"/>
      <c r="AM1145" s="27">
        <v>1</v>
      </c>
    </row>
    <row r="1146" spans="32:39" ht="15.75" customHeight="1" x14ac:dyDescent="0.25">
      <c r="AF1146" s="2"/>
      <c r="AG1146" s="2"/>
      <c r="AH1146" s="2"/>
      <c r="AI1146" s="2"/>
      <c r="AJ1146" s="2"/>
      <c r="AK1146" s="2"/>
      <c r="AM1146" s="27">
        <v>1</v>
      </c>
    </row>
    <row r="1147" spans="32:39" ht="15.75" customHeight="1" x14ac:dyDescent="0.25">
      <c r="AF1147" s="2"/>
      <c r="AG1147" s="2"/>
      <c r="AH1147" s="2"/>
      <c r="AI1147" s="2"/>
      <c r="AJ1147" s="2"/>
      <c r="AK1147" s="2"/>
      <c r="AM1147" s="27">
        <v>1</v>
      </c>
    </row>
    <row r="1148" spans="32:39" ht="15.75" customHeight="1" x14ac:dyDescent="0.25">
      <c r="AF1148" s="2"/>
      <c r="AG1148" s="2"/>
      <c r="AH1148" s="2"/>
      <c r="AI1148" s="2"/>
      <c r="AJ1148" s="2"/>
      <c r="AK1148" s="2"/>
      <c r="AM1148" s="27">
        <v>1</v>
      </c>
    </row>
    <row r="1149" spans="32:39" ht="15.75" customHeight="1" x14ac:dyDescent="0.25">
      <c r="AF1149" s="2"/>
      <c r="AG1149" s="2"/>
      <c r="AH1149" s="2"/>
      <c r="AI1149" s="2"/>
      <c r="AJ1149" s="2"/>
      <c r="AK1149" s="2"/>
      <c r="AM1149" s="27">
        <v>1</v>
      </c>
    </row>
    <row r="1150" spans="32:39" ht="15.75" customHeight="1" x14ac:dyDescent="0.25">
      <c r="AF1150" s="2"/>
      <c r="AG1150" s="2"/>
      <c r="AH1150" s="2"/>
      <c r="AI1150" s="2"/>
      <c r="AJ1150" s="2"/>
      <c r="AK1150" s="2"/>
      <c r="AM1150" s="27">
        <v>1</v>
      </c>
    </row>
    <row r="1151" spans="32:39" ht="15.75" customHeight="1" x14ac:dyDescent="0.25">
      <c r="AF1151" s="2"/>
      <c r="AG1151" s="2"/>
      <c r="AH1151" s="2"/>
      <c r="AI1151" s="2"/>
      <c r="AJ1151" s="2"/>
      <c r="AK1151" s="2"/>
      <c r="AM1151" s="27">
        <v>1</v>
      </c>
    </row>
    <row r="1152" spans="32:39" ht="15.75" customHeight="1" x14ac:dyDescent="0.25">
      <c r="AF1152" s="2"/>
      <c r="AG1152" s="2"/>
      <c r="AH1152" s="2"/>
      <c r="AI1152" s="2"/>
      <c r="AJ1152" s="2"/>
      <c r="AK1152" s="2"/>
      <c r="AM1152" s="27">
        <v>1</v>
      </c>
    </row>
    <row r="1153" spans="32:39" ht="15.75" customHeight="1" x14ac:dyDescent="0.25">
      <c r="AF1153" s="2"/>
      <c r="AG1153" s="2"/>
      <c r="AH1153" s="2"/>
      <c r="AI1153" s="2"/>
      <c r="AJ1153" s="2"/>
      <c r="AK1153" s="2"/>
      <c r="AM1153" s="27">
        <v>1</v>
      </c>
    </row>
    <row r="1154" spans="32:39" ht="15.75" customHeight="1" x14ac:dyDescent="0.25">
      <c r="AF1154" s="2"/>
      <c r="AG1154" s="2"/>
      <c r="AH1154" s="2"/>
      <c r="AI1154" s="2"/>
      <c r="AJ1154" s="2"/>
      <c r="AK1154" s="2"/>
      <c r="AM1154" s="27">
        <v>1</v>
      </c>
    </row>
    <row r="1155" spans="32:39" ht="15.75" customHeight="1" x14ac:dyDescent="0.25">
      <c r="AF1155" s="2"/>
      <c r="AG1155" s="2"/>
      <c r="AH1155" s="2"/>
      <c r="AI1155" s="2"/>
      <c r="AJ1155" s="2"/>
      <c r="AK1155" s="2"/>
      <c r="AM1155" s="27">
        <v>1</v>
      </c>
    </row>
    <row r="1156" spans="32:39" ht="15.75" customHeight="1" x14ac:dyDescent="0.25">
      <c r="AF1156" s="2"/>
      <c r="AG1156" s="2"/>
      <c r="AH1156" s="2"/>
      <c r="AI1156" s="2"/>
      <c r="AJ1156" s="2"/>
      <c r="AK1156" s="2"/>
      <c r="AM1156" s="27">
        <v>1</v>
      </c>
    </row>
    <row r="1157" spans="32:39" ht="15.75" customHeight="1" x14ac:dyDescent="0.25">
      <c r="AF1157" s="2"/>
      <c r="AG1157" s="2"/>
      <c r="AH1157" s="2"/>
      <c r="AI1157" s="2"/>
      <c r="AJ1157" s="2"/>
      <c r="AK1157" s="2"/>
      <c r="AM1157" s="27">
        <v>1</v>
      </c>
    </row>
    <row r="1158" spans="32:39" ht="15.75" customHeight="1" x14ac:dyDescent="0.25">
      <c r="AF1158" s="2"/>
      <c r="AG1158" s="2"/>
      <c r="AH1158" s="2"/>
      <c r="AI1158" s="2"/>
      <c r="AJ1158" s="2"/>
      <c r="AK1158" s="2"/>
      <c r="AM1158" s="27">
        <v>1</v>
      </c>
    </row>
    <row r="1159" spans="32:39" ht="15.75" customHeight="1" x14ac:dyDescent="0.25">
      <c r="AF1159" s="2"/>
      <c r="AG1159" s="2"/>
      <c r="AH1159" s="2"/>
      <c r="AI1159" s="2"/>
      <c r="AJ1159" s="2"/>
      <c r="AK1159" s="2"/>
      <c r="AM1159" s="27">
        <v>1</v>
      </c>
    </row>
    <row r="1160" spans="32:39" ht="15.75" customHeight="1" x14ac:dyDescent="0.25">
      <c r="AF1160" s="2"/>
      <c r="AG1160" s="2"/>
      <c r="AH1160" s="2"/>
      <c r="AI1160" s="2"/>
      <c r="AJ1160" s="2"/>
      <c r="AK1160" s="2"/>
      <c r="AM1160" s="27">
        <v>1</v>
      </c>
    </row>
    <row r="1161" spans="32:39" ht="15.75" customHeight="1" x14ac:dyDescent="0.25">
      <c r="AF1161" s="2"/>
      <c r="AG1161" s="2"/>
      <c r="AH1161" s="2"/>
      <c r="AI1161" s="2"/>
      <c r="AJ1161" s="2"/>
      <c r="AK1161" s="2"/>
      <c r="AM1161" s="27">
        <v>1</v>
      </c>
    </row>
    <row r="1162" spans="32:39" ht="15.75" customHeight="1" x14ac:dyDescent="0.25">
      <c r="AF1162" s="2"/>
      <c r="AG1162" s="2"/>
      <c r="AH1162" s="2"/>
      <c r="AI1162" s="2"/>
      <c r="AJ1162" s="2"/>
      <c r="AK1162" s="2"/>
      <c r="AM1162" s="27">
        <v>1</v>
      </c>
    </row>
    <row r="1163" spans="32:39" ht="15.75" customHeight="1" x14ac:dyDescent="0.25">
      <c r="AF1163" s="2"/>
      <c r="AG1163" s="2"/>
      <c r="AH1163" s="2"/>
      <c r="AI1163" s="2"/>
      <c r="AJ1163" s="2"/>
      <c r="AK1163" s="2"/>
      <c r="AM1163" s="27">
        <v>1</v>
      </c>
    </row>
    <row r="1164" spans="32:39" ht="15.75" customHeight="1" x14ac:dyDescent="0.25">
      <c r="AF1164" s="2"/>
      <c r="AG1164" s="2"/>
      <c r="AH1164" s="2"/>
      <c r="AI1164" s="2"/>
      <c r="AJ1164" s="2"/>
      <c r="AK1164" s="2"/>
      <c r="AM1164" s="27">
        <v>1</v>
      </c>
    </row>
    <row r="1165" spans="32:39" ht="15.75" customHeight="1" x14ac:dyDescent="0.25">
      <c r="AF1165" s="2"/>
      <c r="AG1165" s="2"/>
      <c r="AH1165" s="2"/>
      <c r="AI1165" s="2"/>
      <c r="AJ1165" s="2"/>
      <c r="AK1165" s="2"/>
      <c r="AM1165" s="27">
        <v>1</v>
      </c>
    </row>
    <row r="1166" spans="32:39" ht="15.75" customHeight="1" x14ac:dyDescent="0.25">
      <c r="AF1166" s="2"/>
      <c r="AG1166" s="2"/>
      <c r="AH1166" s="2"/>
      <c r="AI1166" s="2"/>
      <c r="AJ1166" s="2"/>
      <c r="AK1166" s="2"/>
      <c r="AM1166" s="27">
        <v>1</v>
      </c>
    </row>
    <row r="1167" spans="32:39" ht="15.75" customHeight="1" x14ac:dyDescent="0.25">
      <c r="AF1167" s="2"/>
      <c r="AG1167" s="2"/>
      <c r="AH1167" s="2"/>
      <c r="AI1167" s="2"/>
      <c r="AJ1167" s="2"/>
      <c r="AK1167" s="2"/>
      <c r="AM1167" s="27">
        <v>1</v>
      </c>
    </row>
    <row r="1168" spans="32:39" ht="15.75" customHeight="1" x14ac:dyDescent="0.25">
      <c r="AF1168" s="2"/>
      <c r="AG1168" s="2"/>
      <c r="AH1168" s="2"/>
      <c r="AI1168" s="2"/>
      <c r="AJ1168" s="2"/>
      <c r="AK1168" s="2"/>
      <c r="AM1168" s="27">
        <v>1</v>
      </c>
    </row>
    <row r="1169" spans="32:39" ht="15.75" customHeight="1" x14ac:dyDescent="0.25">
      <c r="AF1169" s="2"/>
      <c r="AG1169" s="2"/>
      <c r="AH1169" s="2"/>
      <c r="AI1169" s="2"/>
      <c r="AJ1169" s="2"/>
      <c r="AK1169" s="2"/>
      <c r="AM1169" s="27">
        <v>1</v>
      </c>
    </row>
    <row r="1170" spans="32:39" ht="15.75" customHeight="1" x14ac:dyDescent="0.25">
      <c r="AF1170" s="2"/>
      <c r="AG1170" s="2"/>
      <c r="AH1170" s="2"/>
      <c r="AI1170" s="2"/>
      <c r="AJ1170" s="2"/>
      <c r="AK1170" s="2"/>
      <c r="AM1170" s="27">
        <v>1</v>
      </c>
    </row>
    <row r="1171" spans="32:39" ht="15.75" customHeight="1" x14ac:dyDescent="0.25">
      <c r="AF1171" s="2"/>
      <c r="AG1171" s="2"/>
      <c r="AH1171" s="2"/>
      <c r="AI1171" s="2"/>
      <c r="AJ1171" s="2"/>
      <c r="AK1171" s="2"/>
      <c r="AM1171" s="27">
        <v>1</v>
      </c>
    </row>
    <row r="1172" spans="32:39" ht="15.75" customHeight="1" x14ac:dyDescent="0.25">
      <c r="AF1172" s="2"/>
      <c r="AG1172" s="2"/>
      <c r="AH1172" s="2"/>
      <c r="AI1172" s="2"/>
      <c r="AJ1172" s="2"/>
      <c r="AK1172" s="2"/>
      <c r="AM1172" s="27">
        <v>1</v>
      </c>
    </row>
    <row r="1173" spans="32:39" ht="15.75" customHeight="1" x14ac:dyDescent="0.25">
      <c r="AF1173" s="2"/>
      <c r="AG1173" s="2"/>
      <c r="AH1173" s="2"/>
      <c r="AI1173" s="2"/>
      <c r="AJ1173" s="2"/>
      <c r="AK1173" s="2"/>
      <c r="AM1173" s="27">
        <v>1</v>
      </c>
    </row>
    <row r="1174" spans="32:39" ht="15.75" customHeight="1" x14ac:dyDescent="0.25">
      <c r="AF1174" s="2"/>
      <c r="AG1174" s="2"/>
      <c r="AH1174" s="2"/>
      <c r="AI1174" s="2"/>
      <c r="AJ1174" s="2"/>
      <c r="AK1174" s="2"/>
      <c r="AM1174" s="27">
        <v>1</v>
      </c>
    </row>
    <row r="1175" spans="32:39" ht="15.75" customHeight="1" x14ac:dyDescent="0.25">
      <c r="AF1175" s="2"/>
      <c r="AG1175" s="2"/>
      <c r="AH1175" s="2"/>
      <c r="AI1175" s="2"/>
      <c r="AJ1175" s="2"/>
      <c r="AK1175" s="2"/>
      <c r="AM1175" s="27">
        <v>1</v>
      </c>
    </row>
    <row r="1176" spans="32:39" ht="15.75" customHeight="1" x14ac:dyDescent="0.25">
      <c r="AF1176" s="2"/>
      <c r="AG1176" s="2"/>
      <c r="AH1176" s="2"/>
      <c r="AI1176" s="2"/>
      <c r="AJ1176" s="2"/>
      <c r="AK1176" s="2"/>
      <c r="AM1176" s="27">
        <v>1</v>
      </c>
    </row>
    <row r="1177" spans="32:39" ht="15.75" customHeight="1" x14ac:dyDescent="0.25">
      <c r="AF1177" s="2"/>
      <c r="AG1177" s="2"/>
      <c r="AH1177" s="2"/>
      <c r="AI1177" s="2"/>
      <c r="AJ1177" s="2"/>
      <c r="AK1177" s="2"/>
      <c r="AM1177" s="27">
        <v>1</v>
      </c>
    </row>
    <row r="1178" spans="32:39" ht="15.75" customHeight="1" x14ac:dyDescent="0.25">
      <c r="AF1178" s="2"/>
      <c r="AG1178" s="2"/>
      <c r="AH1178" s="2"/>
      <c r="AI1178" s="2"/>
      <c r="AJ1178" s="2"/>
      <c r="AK1178" s="2"/>
      <c r="AM1178" s="27">
        <v>1</v>
      </c>
    </row>
    <row r="1179" spans="32:39" ht="15.75" customHeight="1" x14ac:dyDescent="0.25">
      <c r="AF1179" s="2"/>
      <c r="AG1179" s="2"/>
      <c r="AH1179" s="2"/>
      <c r="AI1179" s="2"/>
      <c r="AJ1179" s="2"/>
      <c r="AK1179" s="2"/>
      <c r="AM1179" s="27">
        <v>1</v>
      </c>
    </row>
    <row r="1180" spans="32:39" ht="15.75" customHeight="1" x14ac:dyDescent="0.25">
      <c r="AF1180" s="2"/>
      <c r="AG1180" s="2"/>
      <c r="AH1180" s="2"/>
      <c r="AI1180" s="2"/>
      <c r="AJ1180" s="2"/>
      <c r="AK1180" s="2"/>
      <c r="AM1180" s="27">
        <v>1</v>
      </c>
    </row>
    <row r="1181" spans="32:39" ht="15.75" customHeight="1" x14ac:dyDescent="0.25">
      <c r="AF1181" s="2"/>
      <c r="AG1181" s="2"/>
      <c r="AH1181" s="2"/>
      <c r="AI1181" s="2"/>
      <c r="AJ1181" s="2"/>
      <c r="AK1181" s="2"/>
      <c r="AM1181" s="27">
        <v>1</v>
      </c>
    </row>
    <row r="1182" spans="32:39" ht="15.75" customHeight="1" x14ac:dyDescent="0.25">
      <c r="AF1182" s="2"/>
      <c r="AG1182" s="2"/>
      <c r="AH1182" s="2"/>
      <c r="AI1182" s="2"/>
      <c r="AJ1182" s="2"/>
      <c r="AK1182" s="2"/>
      <c r="AM1182" s="27">
        <v>1</v>
      </c>
    </row>
    <row r="1183" spans="32:39" ht="15.75" customHeight="1" x14ac:dyDescent="0.25">
      <c r="AF1183" s="2"/>
      <c r="AG1183" s="2"/>
      <c r="AH1183" s="2"/>
      <c r="AI1183" s="2"/>
      <c r="AJ1183" s="2"/>
      <c r="AK1183" s="2"/>
      <c r="AM1183" s="27">
        <v>1</v>
      </c>
    </row>
    <row r="1184" spans="32:39" ht="15.75" customHeight="1" x14ac:dyDescent="0.25">
      <c r="AF1184" s="2"/>
      <c r="AG1184" s="2"/>
      <c r="AH1184" s="2"/>
      <c r="AI1184" s="2"/>
      <c r="AJ1184" s="2"/>
      <c r="AK1184" s="2"/>
      <c r="AM1184" s="27">
        <v>1</v>
      </c>
    </row>
    <row r="1185" spans="32:39" ht="15.75" customHeight="1" x14ac:dyDescent="0.25">
      <c r="AF1185" s="2"/>
      <c r="AG1185" s="2"/>
      <c r="AH1185" s="2"/>
      <c r="AI1185" s="2"/>
      <c r="AJ1185" s="2"/>
      <c r="AK1185" s="2"/>
      <c r="AM1185" s="27">
        <v>1</v>
      </c>
    </row>
    <row r="1186" spans="32:39" ht="15.75" customHeight="1" x14ac:dyDescent="0.25">
      <c r="AF1186" s="2"/>
      <c r="AG1186" s="2"/>
      <c r="AH1186" s="2"/>
      <c r="AI1186" s="2"/>
      <c r="AJ1186" s="2"/>
      <c r="AK1186" s="2"/>
      <c r="AM1186" s="27">
        <v>1</v>
      </c>
    </row>
    <row r="1187" spans="32:39" ht="15.75" customHeight="1" x14ac:dyDescent="0.25">
      <c r="AF1187" s="2"/>
      <c r="AG1187" s="2"/>
      <c r="AH1187" s="2"/>
      <c r="AI1187" s="2"/>
      <c r="AJ1187" s="2"/>
      <c r="AK1187" s="2"/>
      <c r="AM1187" s="27">
        <v>1</v>
      </c>
    </row>
    <row r="1188" spans="32:39" ht="15.75" customHeight="1" x14ac:dyDescent="0.25">
      <c r="AF1188" s="2"/>
      <c r="AG1188" s="2"/>
      <c r="AH1188" s="2"/>
      <c r="AI1188" s="2"/>
      <c r="AJ1188" s="2"/>
      <c r="AK1188" s="2"/>
      <c r="AM1188" s="27">
        <v>1</v>
      </c>
    </row>
    <row r="1189" spans="32:39" ht="15.75" customHeight="1" x14ac:dyDescent="0.25">
      <c r="AF1189" s="2"/>
      <c r="AG1189" s="2"/>
      <c r="AH1189" s="2"/>
      <c r="AI1189" s="2"/>
      <c r="AJ1189" s="2"/>
      <c r="AK1189" s="2"/>
      <c r="AM1189" s="27">
        <v>1</v>
      </c>
    </row>
    <row r="1190" spans="32:39" ht="15.75" customHeight="1" x14ac:dyDescent="0.25">
      <c r="AF1190" s="2"/>
      <c r="AG1190" s="2"/>
      <c r="AH1190" s="2"/>
      <c r="AI1190" s="2"/>
      <c r="AJ1190" s="2"/>
      <c r="AK1190" s="2"/>
      <c r="AM1190" s="27">
        <v>1</v>
      </c>
    </row>
    <row r="1191" spans="32:39" ht="15.75" customHeight="1" x14ac:dyDescent="0.25">
      <c r="AF1191" s="2"/>
      <c r="AG1191" s="2"/>
      <c r="AH1191" s="2"/>
      <c r="AI1191" s="2"/>
      <c r="AJ1191" s="2"/>
      <c r="AK1191" s="2"/>
      <c r="AM1191" s="27">
        <v>1</v>
      </c>
    </row>
    <row r="1192" spans="32:39" ht="15.75" customHeight="1" x14ac:dyDescent="0.25">
      <c r="AF1192" s="2"/>
      <c r="AG1192" s="2"/>
      <c r="AH1192" s="2"/>
      <c r="AI1192" s="2"/>
      <c r="AJ1192" s="2"/>
      <c r="AK1192" s="2"/>
      <c r="AM1192" s="27">
        <v>1</v>
      </c>
    </row>
    <row r="1193" spans="32:39" ht="15.75" customHeight="1" x14ac:dyDescent="0.25">
      <c r="AF1193" s="2"/>
      <c r="AG1193" s="2"/>
      <c r="AH1193" s="2"/>
      <c r="AI1193" s="2"/>
      <c r="AJ1193" s="2"/>
      <c r="AK1193" s="2"/>
      <c r="AM1193" s="27">
        <v>1</v>
      </c>
    </row>
    <row r="1194" spans="32:39" ht="15.75" customHeight="1" x14ac:dyDescent="0.25">
      <c r="AF1194" s="2"/>
      <c r="AG1194" s="2"/>
      <c r="AH1194" s="2"/>
      <c r="AI1194" s="2"/>
      <c r="AJ1194" s="2"/>
      <c r="AK1194" s="2"/>
      <c r="AM1194" s="27">
        <v>1</v>
      </c>
    </row>
    <row r="1195" spans="32:39" ht="15.75" customHeight="1" x14ac:dyDescent="0.25">
      <c r="AF1195" s="2"/>
      <c r="AG1195" s="2"/>
      <c r="AH1195" s="2"/>
      <c r="AI1195" s="2"/>
      <c r="AJ1195" s="2"/>
      <c r="AK1195" s="2"/>
      <c r="AM1195" s="27">
        <v>1</v>
      </c>
    </row>
    <row r="1196" spans="32:39" ht="15.75" customHeight="1" x14ac:dyDescent="0.25">
      <c r="AF1196" s="2"/>
      <c r="AG1196" s="2"/>
      <c r="AH1196" s="2"/>
      <c r="AI1196" s="2"/>
      <c r="AJ1196" s="2"/>
      <c r="AK1196" s="2"/>
      <c r="AM1196" s="27">
        <v>1</v>
      </c>
    </row>
    <row r="1197" spans="32:39" ht="15.75" customHeight="1" x14ac:dyDescent="0.25">
      <c r="AF1197" s="2"/>
      <c r="AG1197" s="2"/>
      <c r="AH1197" s="2"/>
      <c r="AI1197" s="2"/>
      <c r="AJ1197" s="2"/>
      <c r="AK1197" s="2"/>
      <c r="AM1197" s="27">
        <v>1</v>
      </c>
    </row>
    <row r="1198" spans="32:39" ht="15.75" customHeight="1" x14ac:dyDescent="0.25">
      <c r="AF1198" s="2"/>
      <c r="AG1198" s="2"/>
      <c r="AH1198" s="2"/>
      <c r="AI1198" s="2"/>
      <c r="AJ1198" s="2"/>
      <c r="AK1198" s="2"/>
      <c r="AM1198" s="27">
        <v>1</v>
      </c>
    </row>
    <row r="1199" spans="32:39" ht="15.75" customHeight="1" x14ac:dyDescent="0.25">
      <c r="AF1199" s="2"/>
      <c r="AG1199" s="2"/>
      <c r="AH1199" s="2"/>
      <c r="AI1199" s="2"/>
      <c r="AJ1199" s="2"/>
      <c r="AK1199" s="2"/>
      <c r="AM1199" s="27">
        <v>1</v>
      </c>
    </row>
    <row r="1200" spans="32:39" ht="15.75" customHeight="1" x14ac:dyDescent="0.25">
      <c r="AF1200" s="2"/>
      <c r="AG1200" s="2"/>
      <c r="AH1200" s="2"/>
      <c r="AI1200" s="2"/>
      <c r="AJ1200" s="2"/>
      <c r="AK1200" s="2"/>
      <c r="AM1200" s="27">
        <v>1</v>
      </c>
    </row>
    <row r="1201" spans="32:39" ht="15.75" customHeight="1" x14ac:dyDescent="0.25">
      <c r="AF1201" s="2"/>
      <c r="AG1201" s="2"/>
      <c r="AH1201" s="2"/>
      <c r="AI1201" s="2"/>
      <c r="AJ1201" s="2"/>
      <c r="AK1201" s="2"/>
      <c r="AM1201" s="27">
        <v>1</v>
      </c>
    </row>
    <row r="1202" spans="32:39" ht="15.75" customHeight="1" x14ac:dyDescent="0.25">
      <c r="AF1202" s="2"/>
      <c r="AG1202" s="2"/>
      <c r="AH1202" s="2"/>
      <c r="AI1202" s="2"/>
      <c r="AJ1202" s="2"/>
      <c r="AK1202" s="2"/>
      <c r="AM1202" s="27">
        <v>1</v>
      </c>
    </row>
    <row r="1203" spans="32:39" ht="15.75" customHeight="1" x14ac:dyDescent="0.25">
      <c r="AF1203" s="2"/>
      <c r="AG1203" s="2"/>
      <c r="AH1203" s="2"/>
      <c r="AI1203" s="2"/>
      <c r="AJ1203" s="2"/>
      <c r="AK1203" s="2"/>
      <c r="AM1203" s="27">
        <v>1</v>
      </c>
    </row>
    <row r="1204" spans="32:39" ht="15.75" customHeight="1" x14ac:dyDescent="0.25">
      <c r="AF1204" s="2"/>
      <c r="AG1204" s="2"/>
      <c r="AH1204" s="2"/>
      <c r="AI1204" s="2"/>
      <c r="AJ1204" s="2"/>
      <c r="AK1204" s="2"/>
      <c r="AM1204" s="27">
        <v>1</v>
      </c>
    </row>
    <row r="1205" spans="32:39" ht="15.75" customHeight="1" x14ac:dyDescent="0.25">
      <c r="AF1205" s="2"/>
      <c r="AG1205" s="2"/>
      <c r="AH1205" s="2"/>
      <c r="AI1205" s="2"/>
      <c r="AJ1205" s="2"/>
      <c r="AK1205" s="2"/>
      <c r="AM1205" s="27">
        <v>1</v>
      </c>
    </row>
    <row r="1206" spans="32:39" ht="15.75" customHeight="1" x14ac:dyDescent="0.25">
      <c r="AF1206" s="2"/>
      <c r="AG1206" s="2"/>
      <c r="AH1206" s="2"/>
      <c r="AI1206" s="2"/>
      <c r="AJ1206" s="2"/>
      <c r="AK1206" s="2"/>
      <c r="AM1206" s="27">
        <v>1</v>
      </c>
    </row>
    <row r="1207" spans="32:39" ht="15.75" customHeight="1" x14ac:dyDescent="0.25">
      <c r="AF1207" s="2"/>
      <c r="AG1207" s="2"/>
      <c r="AH1207" s="2"/>
      <c r="AI1207" s="2"/>
      <c r="AJ1207" s="2"/>
      <c r="AK1207" s="2"/>
      <c r="AM1207" s="27">
        <v>1</v>
      </c>
    </row>
    <row r="1208" spans="32:39" ht="15.75" customHeight="1" x14ac:dyDescent="0.25">
      <c r="AF1208" s="2"/>
      <c r="AG1208" s="2"/>
      <c r="AH1208" s="2"/>
      <c r="AI1208" s="2"/>
      <c r="AJ1208" s="2"/>
      <c r="AK1208" s="2"/>
      <c r="AM1208" s="27">
        <v>1</v>
      </c>
    </row>
    <row r="1209" spans="32:39" ht="15.75" customHeight="1" x14ac:dyDescent="0.25">
      <c r="AF1209" s="2"/>
      <c r="AG1209" s="2"/>
      <c r="AH1209" s="2"/>
      <c r="AI1209" s="2"/>
      <c r="AJ1209" s="2"/>
      <c r="AK1209" s="2"/>
      <c r="AM1209" s="27">
        <v>1</v>
      </c>
    </row>
    <row r="1210" spans="32:39" ht="15.75" customHeight="1" x14ac:dyDescent="0.25">
      <c r="AF1210" s="2"/>
      <c r="AG1210" s="2"/>
      <c r="AH1210" s="2"/>
      <c r="AI1210" s="2"/>
      <c r="AJ1210" s="2"/>
      <c r="AK1210" s="2"/>
      <c r="AM1210" s="27">
        <v>1</v>
      </c>
    </row>
    <row r="1211" spans="32:39" ht="15.75" customHeight="1" x14ac:dyDescent="0.25">
      <c r="AF1211" s="2"/>
      <c r="AG1211" s="2"/>
      <c r="AH1211" s="2"/>
      <c r="AI1211" s="2"/>
      <c r="AJ1211" s="2"/>
      <c r="AK1211" s="2"/>
      <c r="AM1211" s="27">
        <v>1</v>
      </c>
    </row>
    <row r="1212" spans="32:39" ht="15.75" customHeight="1" x14ac:dyDescent="0.25">
      <c r="AF1212" s="2"/>
      <c r="AG1212" s="2"/>
      <c r="AH1212" s="2"/>
      <c r="AI1212" s="2"/>
      <c r="AJ1212" s="2"/>
      <c r="AK1212" s="2"/>
      <c r="AM1212" s="27">
        <v>1</v>
      </c>
    </row>
    <row r="1213" spans="32:39" ht="15.75" customHeight="1" x14ac:dyDescent="0.25">
      <c r="AF1213" s="2"/>
      <c r="AG1213" s="2"/>
      <c r="AH1213" s="2"/>
      <c r="AI1213" s="2"/>
      <c r="AJ1213" s="2"/>
      <c r="AK1213" s="2"/>
      <c r="AM1213" s="27">
        <v>1</v>
      </c>
    </row>
    <row r="1214" spans="32:39" ht="15.75" customHeight="1" x14ac:dyDescent="0.25">
      <c r="AF1214" s="2"/>
      <c r="AG1214" s="2"/>
      <c r="AH1214" s="2"/>
      <c r="AI1214" s="2"/>
      <c r="AJ1214" s="2"/>
      <c r="AK1214" s="2"/>
      <c r="AM1214" s="27">
        <v>1</v>
      </c>
    </row>
    <row r="1215" spans="32:39" ht="15.75" customHeight="1" x14ac:dyDescent="0.25">
      <c r="AF1215" s="2"/>
      <c r="AG1215" s="2"/>
      <c r="AH1215" s="2"/>
      <c r="AI1215" s="2"/>
      <c r="AJ1215" s="2"/>
      <c r="AK1215" s="2"/>
      <c r="AM1215" s="27">
        <v>1</v>
      </c>
    </row>
    <row r="1216" spans="32:39" ht="15.75" customHeight="1" x14ac:dyDescent="0.25">
      <c r="AF1216" s="2"/>
      <c r="AG1216" s="2"/>
      <c r="AH1216" s="2"/>
      <c r="AI1216" s="2"/>
      <c r="AJ1216" s="2"/>
      <c r="AK1216" s="2"/>
      <c r="AM1216" s="27">
        <v>1</v>
      </c>
    </row>
    <row r="1217" spans="32:39" ht="15.75" customHeight="1" x14ac:dyDescent="0.25">
      <c r="AF1217" s="2"/>
      <c r="AG1217" s="2"/>
      <c r="AH1217" s="2"/>
      <c r="AI1217" s="2"/>
      <c r="AJ1217" s="2"/>
      <c r="AK1217" s="2"/>
      <c r="AM1217" s="27">
        <v>1</v>
      </c>
    </row>
    <row r="1218" spans="32:39" ht="15.75" customHeight="1" x14ac:dyDescent="0.25">
      <c r="AF1218" s="2"/>
      <c r="AG1218" s="2"/>
      <c r="AH1218" s="2"/>
      <c r="AI1218" s="2"/>
      <c r="AJ1218" s="2"/>
      <c r="AK1218" s="2"/>
      <c r="AM1218" s="27">
        <v>1</v>
      </c>
    </row>
    <row r="1219" spans="32:39" ht="15.75" customHeight="1" x14ac:dyDescent="0.25">
      <c r="AF1219" s="2"/>
      <c r="AG1219" s="2"/>
      <c r="AH1219" s="2"/>
      <c r="AI1219" s="2"/>
      <c r="AJ1219" s="2"/>
      <c r="AK1219" s="2"/>
      <c r="AM1219" s="27">
        <v>1</v>
      </c>
    </row>
    <row r="1220" spans="32:39" ht="15.75" customHeight="1" x14ac:dyDescent="0.25">
      <c r="AF1220" s="2"/>
      <c r="AG1220" s="2"/>
      <c r="AH1220" s="2"/>
      <c r="AI1220" s="2"/>
      <c r="AJ1220" s="2"/>
      <c r="AK1220" s="2"/>
      <c r="AM1220" s="27">
        <v>1</v>
      </c>
    </row>
    <row r="1221" spans="32:39" ht="15.75" customHeight="1" x14ac:dyDescent="0.25">
      <c r="AF1221" s="2"/>
      <c r="AG1221" s="2"/>
      <c r="AH1221" s="2"/>
      <c r="AI1221" s="2"/>
      <c r="AJ1221" s="2"/>
      <c r="AK1221" s="2"/>
      <c r="AM1221" s="27">
        <v>1</v>
      </c>
    </row>
    <row r="1222" spans="32:39" ht="15.75" customHeight="1" x14ac:dyDescent="0.25">
      <c r="AF1222" s="2"/>
      <c r="AG1222" s="2"/>
      <c r="AH1222" s="2"/>
      <c r="AI1222" s="2"/>
      <c r="AJ1222" s="2"/>
      <c r="AK1222" s="2"/>
      <c r="AM1222" s="27">
        <v>1</v>
      </c>
    </row>
    <row r="1223" spans="32:39" ht="15.75" customHeight="1" x14ac:dyDescent="0.25">
      <c r="AF1223" s="2"/>
      <c r="AG1223" s="2"/>
      <c r="AH1223" s="2"/>
      <c r="AI1223" s="2"/>
      <c r="AJ1223" s="2"/>
      <c r="AK1223" s="2"/>
      <c r="AM1223" s="27">
        <v>1</v>
      </c>
    </row>
    <row r="1224" spans="32:39" ht="15.75" customHeight="1" x14ac:dyDescent="0.25">
      <c r="AF1224" s="2"/>
      <c r="AG1224" s="2"/>
      <c r="AH1224" s="2"/>
      <c r="AI1224" s="2"/>
      <c r="AJ1224" s="2"/>
      <c r="AK1224" s="2"/>
      <c r="AM1224" s="27">
        <v>1</v>
      </c>
    </row>
    <row r="1225" spans="32:39" ht="15.75" customHeight="1" x14ac:dyDescent="0.25">
      <c r="AF1225" s="2"/>
      <c r="AG1225" s="2"/>
      <c r="AH1225" s="2"/>
      <c r="AI1225" s="2"/>
      <c r="AJ1225" s="2"/>
      <c r="AK1225" s="2"/>
      <c r="AM1225" s="27">
        <v>1</v>
      </c>
    </row>
    <row r="1226" spans="32:39" ht="15.75" customHeight="1" x14ac:dyDescent="0.25">
      <c r="AF1226" s="2"/>
      <c r="AG1226" s="2"/>
      <c r="AH1226" s="2"/>
      <c r="AI1226" s="2"/>
      <c r="AJ1226" s="2"/>
      <c r="AK1226" s="2"/>
      <c r="AM1226" s="27">
        <v>1</v>
      </c>
    </row>
    <row r="1227" spans="32:39" ht="15.75" customHeight="1" x14ac:dyDescent="0.25">
      <c r="AF1227" s="2"/>
      <c r="AG1227" s="2"/>
      <c r="AH1227" s="2"/>
      <c r="AI1227" s="2"/>
      <c r="AJ1227" s="2"/>
      <c r="AK1227" s="2"/>
      <c r="AM1227" s="27">
        <v>1</v>
      </c>
    </row>
    <row r="1228" spans="32:39" ht="15.75" customHeight="1" x14ac:dyDescent="0.25">
      <c r="AF1228" s="2"/>
      <c r="AG1228" s="2"/>
      <c r="AH1228" s="2"/>
      <c r="AI1228" s="2"/>
      <c r="AJ1228" s="2"/>
      <c r="AK1228" s="2"/>
      <c r="AM1228" s="27">
        <v>1</v>
      </c>
    </row>
    <row r="1229" spans="32:39" ht="15.75" customHeight="1" x14ac:dyDescent="0.25">
      <c r="AF1229" s="2"/>
      <c r="AG1229" s="2"/>
      <c r="AH1229" s="2"/>
      <c r="AI1229" s="2"/>
      <c r="AJ1229" s="2"/>
      <c r="AK1229" s="2"/>
      <c r="AM1229" s="27">
        <v>1</v>
      </c>
    </row>
    <row r="1230" spans="32:39" ht="15.75" customHeight="1" x14ac:dyDescent="0.25">
      <c r="AF1230" s="2"/>
      <c r="AG1230" s="2"/>
      <c r="AH1230" s="2"/>
      <c r="AI1230" s="2"/>
      <c r="AJ1230" s="2"/>
      <c r="AK1230" s="2"/>
      <c r="AM1230" s="27">
        <v>1</v>
      </c>
    </row>
    <row r="1231" spans="32:39" ht="15.75" customHeight="1" x14ac:dyDescent="0.25">
      <c r="AF1231" s="2"/>
      <c r="AG1231" s="2"/>
      <c r="AH1231" s="2"/>
      <c r="AI1231" s="2"/>
      <c r="AJ1231" s="2"/>
      <c r="AK1231" s="2"/>
      <c r="AM1231" s="27">
        <v>1</v>
      </c>
    </row>
    <row r="1232" spans="32:39" ht="15.75" customHeight="1" x14ac:dyDescent="0.25">
      <c r="AF1232" s="2"/>
      <c r="AG1232" s="2"/>
      <c r="AH1232" s="2"/>
      <c r="AI1232" s="2"/>
      <c r="AJ1232" s="2"/>
      <c r="AK1232" s="2"/>
      <c r="AM1232" s="27">
        <v>1</v>
      </c>
    </row>
    <row r="1233" spans="1:39" ht="15.75" customHeight="1" x14ac:dyDescent="0.25">
      <c r="AF1233" s="2"/>
      <c r="AG1233" s="2"/>
      <c r="AH1233" s="2"/>
      <c r="AI1233" s="2"/>
      <c r="AJ1233" s="2"/>
      <c r="AK1233" s="2"/>
      <c r="AM1233" s="27">
        <v>1</v>
      </c>
    </row>
    <row r="1234" spans="1:39" ht="15.75" customHeight="1" x14ac:dyDescent="0.25">
      <c r="AF1234" s="2"/>
      <c r="AG1234" s="2"/>
      <c r="AH1234" s="2"/>
      <c r="AI1234" s="2"/>
      <c r="AJ1234" s="2"/>
      <c r="AK1234" s="2"/>
      <c r="AM1234" s="27">
        <v>1</v>
      </c>
    </row>
    <row r="1235" spans="1:39" ht="15.75" customHeight="1" x14ac:dyDescent="0.25">
      <c r="AF1235" s="2"/>
      <c r="AG1235" s="2"/>
      <c r="AH1235" s="2"/>
      <c r="AI1235" s="2"/>
      <c r="AJ1235" s="2"/>
      <c r="AK1235" s="2"/>
      <c r="AM1235" s="27">
        <v>1</v>
      </c>
    </row>
    <row r="1236" spans="1:39" ht="15.75" customHeight="1" x14ac:dyDescent="0.25">
      <c r="AF1236" s="2"/>
      <c r="AG1236" s="2"/>
      <c r="AH1236" s="2"/>
      <c r="AI1236" s="2"/>
      <c r="AJ1236" s="2"/>
      <c r="AK1236" s="2"/>
      <c r="AM1236" s="27">
        <v>1</v>
      </c>
    </row>
    <row r="1237" spans="1:39" ht="15.75" customHeight="1" x14ac:dyDescent="0.25">
      <c r="AF1237" s="2"/>
      <c r="AG1237" s="2"/>
      <c r="AH1237" s="2"/>
      <c r="AI1237" s="2"/>
      <c r="AJ1237" s="2"/>
      <c r="AK1237" s="2"/>
      <c r="AM1237" s="27">
        <v>1</v>
      </c>
    </row>
    <row r="1238" spans="1:39" ht="15.75" customHeight="1" x14ac:dyDescent="0.25">
      <c r="AF1238" s="2"/>
      <c r="AG1238" s="2"/>
      <c r="AH1238" s="2"/>
      <c r="AI1238" s="2"/>
      <c r="AJ1238" s="2"/>
      <c r="AK1238" s="2"/>
      <c r="AM1238" s="27">
        <v>1</v>
      </c>
    </row>
    <row r="1239" spans="1:39" ht="15.75" customHeight="1" x14ac:dyDescent="0.25">
      <c r="AF1239" s="2"/>
      <c r="AG1239" s="2"/>
      <c r="AH1239" s="2"/>
      <c r="AI1239" s="2"/>
      <c r="AJ1239" s="2"/>
      <c r="AK1239" s="2"/>
      <c r="AM1239" s="27">
        <v>1</v>
      </c>
    </row>
    <row r="1240" spans="1:39" ht="15.75" customHeight="1" x14ac:dyDescent="0.25">
      <c r="AM1240" s="27">
        <v>1</v>
      </c>
    </row>
    <row r="1241" spans="1:39" x14ac:dyDescent="0.25">
      <c r="A1241" s="27">
        <v>1</v>
      </c>
      <c r="B1241" s="27">
        <v>1</v>
      </c>
      <c r="C1241" s="27">
        <v>1</v>
      </c>
      <c r="D1241" s="27">
        <v>1</v>
      </c>
      <c r="E1241" s="27">
        <v>1</v>
      </c>
      <c r="F1241" s="27">
        <v>1</v>
      </c>
      <c r="G1241" s="27">
        <v>1</v>
      </c>
      <c r="H1241" s="27">
        <v>1</v>
      </c>
      <c r="I1241" s="27">
        <v>1</v>
      </c>
      <c r="J1241" s="27">
        <v>1</v>
      </c>
      <c r="K1241" s="27">
        <v>1</v>
      </c>
      <c r="L1241" s="27">
        <v>1</v>
      </c>
      <c r="M1241" s="27">
        <v>1</v>
      </c>
      <c r="N1241" s="27">
        <v>1</v>
      </c>
      <c r="O1241" s="27">
        <v>1</v>
      </c>
      <c r="P1241" s="27">
        <v>1</v>
      </c>
      <c r="Q1241" s="27">
        <v>1</v>
      </c>
      <c r="R1241" s="27">
        <v>1</v>
      </c>
      <c r="S1241" s="27">
        <v>1</v>
      </c>
      <c r="T1241" s="27">
        <v>1</v>
      </c>
      <c r="U1241" s="27">
        <v>1</v>
      </c>
      <c r="V1241" s="27">
        <v>1</v>
      </c>
      <c r="W1241" s="27">
        <v>1</v>
      </c>
      <c r="X1241" s="27">
        <v>1</v>
      </c>
      <c r="Y1241" s="27">
        <v>1</v>
      </c>
      <c r="Z1241" s="27">
        <v>1</v>
      </c>
      <c r="AA1241" s="27">
        <v>1</v>
      </c>
      <c r="AB1241" s="27">
        <v>1</v>
      </c>
      <c r="AC1241" s="27">
        <v>1</v>
      </c>
      <c r="AD1241" s="27">
        <v>1</v>
      </c>
      <c r="AE1241" s="27">
        <v>1</v>
      </c>
      <c r="AF1241" s="27">
        <v>1</v>
      </c>
      <c r="AG1241" s="27">
        <v>1</v>
      </c>
      <c r="AH1241" s="27">
        <v>1</v>
      </c>
      <c r="AI1241" s="27">
        <v>1</v>
      </c>
      <c r="AJ1241" s="27">
        <v>1</v>
      </c>
      <c r="AK1241" s="27">
        <v>1</v>
      </c>
      <c r="AL1241" s="27">
        <v>1</v>
      </c>
      <c r="AM1241" s="27">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C5F29-E438-4D5C-B770-6D3A081134B7}">
  <dimension ref="A1:CH1382"/>
  <sheetViews>
    <sheetView zoomScaleNormal="100" workbookViewId="0"/>
  </sheetViews>
  <sheetFormatPr baseColWidth="10" defaultColWidth="9.140625" defaultRowHeight="15" x14ac:dyDescent="0.25"/>
  <cols>
    <col min="1" max="1" width="30.7109375" customWidth="1"/>
    <col min="2" max="2" width="100.7109375" customWidth="1"/>
    <col min="3" max="3" width="30.7109375" customWidth="1"/>
    <col min="4" max="4" width="100.7109375" customWidth="1"/>
    <col min="5" max="5" width="36.7109375" customWidth="1"/>
    <col min="6" max="6" width="24.42578125" customWidth="1"/>
    <col min="7" max="7" width="75" customWidth="1"/>
    <col min="8" max="8" width="36.7109375" customWidth="1"/>
    <col min="9" max="9" width="13" customWidth="1"/>
    <col min="10" max="10" width="22.7109375" customWidth="1"/>
    <col min="11" max="11" width="25.5703125" customWidth="1"/>
    <col min="12" max="17" width="13" hidden="1" customWidth="1"/>
    <col min="18" max="18" width="24" customWidth="1"/>
    <col min="52" max="52" width="21.42578125" customWidth="1"/>
    <col min="53" max="84" width="13" hidden="1" customWidth="1"/>
    <col min="85" max="85" width="27.42578125" customWidth="1"/>
  </cols>
  <sheetData>
    <row r="1" spans="1:86" ht="27.95" customHeight="1" x14ac:dyDescent="0.25">
      <c r="A1" s="191" t="s">
        <v>2910</v>
      </c>
      <c r="B1" s="192"/>
      <c r="C1" s="192"/>
      <c r="D1" s="192"/>
      <c r="E1" s="193"/>
      <c r="F1" s="193"/>
      <c r="G1" s="193"/>
      <c r="H1" s="193"/>
      <c r="I1" s="193"/>
      <c r="J1" s="193"/>
      <c r="K1" s="194" t="s">
        <v>10687</v>
      </c>
      <c r="L1" t="s">
        <v>10688</v>
      </c>
      <c r="M1" t="s">
        <v>10689</v>
      </c>
      <c r="N1" t="s">
        <v>10690</v>
      </c>
      <c r="O1" t="s">
        <v>10691</v>
      </c>
      <c r="P1" t="s">
        <v>10692</v>
      </c>
      <c r="Q1" t="s">
        <v>10693</v>
      </c>
      <c r="R1" s="195" t="s">
        <v>10694</v>
      </c>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4" t="s">
        <v>10687</v>
      </c>
      <c r="BB1" s="197" t="s">
        <v>10695</v>
      </c>
      <c r="CG1" s="195" t="s">
        <v>10694</v>
      </c>
      <c r="CH1" s="198">
        <v>1</v>
      </c>
    </row>
    <row r="2" spans="1:86" ht="33.950000000000003" customHeight="1" x14ac:dyDescent="0.25">
      <c r="A2" s="199" t="s">
        <v>10696</v>
      </c>
      <c r="B2" s="200" t="s">
        <v>6223</v>
      </c>
      <c r="C2" s="201"/>
      <c r="D2" s="201"/>
      <c r="E2" s="201"/>
      <c r="F2" s="201"/>
      <c r="G2" s="201"/>
      <c r="H2" s="201"/>
      <c r="I2" s="193"/>
      <c r="J2" s="193"/>
      <c r="K2" s="193"/>
      <c r="L2" t="str">
        <f>LOWER(TRIM(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CLEAN($B$9),CHAR(160)," "),"."," "),","," "),";"," "),":"," "),"!"," "),"?"," "),"("," "),")"," "),"/"," "),"-"," "),"’"," "),"'"," "),"é","e"),"è","e"),"ê","e"),"ë","e"),"à","a"),"â","a"),"ä","a"),"î","i"),"ï","i"),"ô","o"),"ö","o"),"û","u"),"ù","u"),"ü","u"),"ç","c"),"É","e"),"È","e"),"Ê","e"),"Ë","e"),"À","a"),"Â","a"),"Ä","a"),"Î","i"),"Ï","i"),"Ô","o"),"Ö","o"),"Û","u"),"Ù","u"),"Ü","u"),"Ç","c")))</f>
        <v>date de debarque ou d abattage bon de livraison etiquette fiche de tracabilite et mode de conditionnement</v>
      </c>
      <c r="M2" t="str">
        <f>LOWER(TRIM(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CLEAN($B$9&amp;" "&amp;$B$14),CHAR(160)," "),"."," "),","," "),";"," "),":"," "),"!"," "),"?"," "),"("," "),")"," "),"/"," "),"-"," "),"’"," "),"'"," "),"é","e"),"è","e"),"ê","e"),"ë","e"),"à","a"),"â","a"),"ä","a"),"î","i"),"ï","i"),"ô","o"),"ö","o"),"û","u"),"ù","u"),"ü","u"),"ç","c"),"É","e"),"È","e"),"Ê","e"),"Ë","e"),"À","a"),"Â","a"),"Ä","a"),"Î","i"),"Ï","i"),"Ô","o"),"Ö","o"),"Û","u"),"Ù","u"),"Ü","u"),"Ç","c")))</f>
        <v>date de debarque ou d abattage bon de livraison etiquette fiche de tracabilite et mode de conditionnement chaque preuve au produit livre ou au bpu chaque preuve au produit livre ou au bpu et refuser les declarations generales non verifiables</v>
      </c>
      <c r="N2" t="str">
        <f>LOWER(TRIM(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CLEAN($D$9),CHAR(160)," "),"."," "),","," "),";"," "),":"," "),"!"," "),"?"," "),"("," "),")"," "),"/"," "),"-"," "),"’"," "),"'"," "),"é","e"),"è","e"),"ê","e"),"ë","e"),"à","a"),"â","a"),"ä","a"),"î","i"),"ï","i"),"ô","o"),"ö","o"),"û","u"),"ù","u"),"ü","u"),"ç","c"),"É","e"),"È","e"),"Ê","e"),"Ë","e"),"À","a"),"Â","a"),"Ä","a"),"Î","i"),"Ï","i"),"Ô","o"),"Ö","o"),"Û","u"),"Ù","u"),"Ü","u"),"Ç","c")))</f>
        <v>date d abattage bon de livraison etiquette fiche de tracabilite et mode de conditionnement</v>
      </c>
      <c r="O2" t="str">
        <f>LOWER(TRIM(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CLEAN($D$9&amp;" "&amp;$D$14),CHAR(160)," "),"."," "),","," "),";"," "),":"," "),"!"," "),"?"," "),"("," "),")"," "),"/"," "),"-"," "),"’"," "),"'"," "),"é","e"),"è","e"),"ê","e"),"ë","e"),"à","a"),"â","a"),"ä","a"),"î","i"),"ï","i"),"ô","o"),"ö","o"),"û","u"),"ù","u"),"ü","u"),"ç","c"),"É","e"),"È","e"),"Ê","e"),"Ë","e"),"À","a"),"Â","a"),"Ä","a"),"Î","i"),"Ï","i"),"Ô","o"),"Ö","o"),"Û","u"),"Ù","u"),"Ü","u"),"Ç","c")))</f>
        <v>date d abattage bon de livraison etiquette fiche de tracabilite et mode de conditionnement la preuve se voit et pourquoi elle permet de controler le produit</v>
      </c>
      <c r="P2" t="str">
        <f>LOWER(TRIM(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CLEAN($B$21),CHAR(160)," "),"."," "),","," "),";"," "),":"," "),"!"," "),"?"," "),"("," "),")"," "),"/"," "),"-"," "),"’"," "),"'"," "),"é","e"),"è","e"),"ê","e"),"ë","e"),"à","a"),"â","a"),"ä","a"),"î","i"),"ï","i"),"ô","o"),"ö","o"),"û","u"),"ù","u"),"ü","u"),"ç","c"),"É","e"),"È","e"),"Ê","e"),"Ë","e"),"À","a"),"Â","a"),"Ä","a"),"Î","i"),"Ï","i"),"Ô","o"),"Ö","o"),"Û","u"),"Ù","u"),"Ü","u"),"Ç","c")))</f>
        <v>les preuves attendues sont date de debarque ou d abattage bon de livraison etiquette fiche de tracabilite et mode de conditionnement la reponse doit relier chaque preuve au produit livre ou au bpu et refuser les declarations generales non verifiables</v>
      </c>
      <c r="Q2" t="str">
        <f>LOWER(TRIM(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CLEAN($D$21),CHAR(160)," "),"."," "),","," "),";"," "),":"," "),"!"," "),"?"," "),"("," "),")"," "),"/"," "),"-"," "),"’"," "),"'"," "),"é","e"),"è","e"),"ê","e"),"ë","e"),"à","a"),"â","a"),"ä","a"),"î","i"),"ï","i"),"ô","o"),"ö","o"),"û","u"),"ù","u"),"ü","u"),"ç","c"),"É","e"),"È","e"),"Ê","e"),"Ë","e"),"À","a"),"Â","a"),"Ä","a"),"Î","i"),"Ï","i"),"Ô","o"),"Ö","o"),"Û","u"),"Ù","u"),"Ü","u"),"Ç","c")))</f>
        <v>on doit verifier date de debarque ou d abattage bon de livraison etiquette fiche de tracabilite et mode de conditionnement il faut dire ou la preuve se voit et pourquoi elle permet de controler le produit</v>
      </c>
      <c r="CH2" s="198">
        <v>1</v>
      </c>
    </row>
    <row r="3" spans="1:86" ht="33.950000000000003" customHeight="1" x14ac:dyDescent="0.25">
      <c r="A3" s="202" t="s">
        <v>1</v>
      </c>
      <c r="B3" s="203">
        <v>52</v>
      </c>
      <c r="C3" s="204" t="s">
        <v>2</v>
      </c>
      <c r="D3" s="205" t="s">
        <v>3</v>
      </c>
      <c r="E3" s="201"/>
      <c r="F3" s="206" t="s">
        <v>4</v>
      </c>
      <c r="G3" s="206" t="s">
        <v>5</v>
      </c>
      <c r="H3" s="206" t="s">
        <v>6</v>
      </c>
      <c r="I3" s="193"/>
      <c r="J3" s="193"/>
      <c r="K3" s="193"/>
      <c r="CH3" s="198">
        <v>1</v>
      </c>
    </row>
    <row r="4" spans="1:86" ht="33.950000000000003" customHeight="1" x14ac:dyDescent="0.25">
      <c r="A4" s="207" t="s">
        <v>10</v>
      </c>
      <c r="B4" s="208" t="str">
        <f>IF($B$3="","", "Q"&amp;TEXT($B$3,"000"))</f>
        <v>Q052</v>
      </c>
      <c r="C4" s="208" t="s">
        <v>11</v>
      </c>
      <c r="D4" s="209" t="s">
        <v>2231</v>
      </c>
      <c r="E4" s="201"/>
      <c r="F4" s="210" t="s">
        <v>13</v>
      </c>
      <c r="G4" s="211" t="s">
        <v>14</v>
      </c>
      <c r="H4" s="212" t="s">
        <v>15</v>
      </c>
      <c r="I4" s="193"/>
      <c r="J4" s="193"/>
      <c r="K4" s="193"/>
      <c r="CH4" s="198">
        <v>1</v>
      </c>
    </row>
    <row r="5" spans="1:86" ht="42.75" customHeight="1" x14ac:dyDescent="0.25">
      <c r="A5" s="213" t="s">
        <v>8568</v>
      </c>
      <c r="B5" s="214"/>
      <c r="C5" s="215" t="s">
        <v>7324</v>
      </c>
      <c r="D5" s="216" t="s">
        <v>8553</v>
      </c>
      <c r="E5" s="201"/>
      <c r="F5" s="210" t="s">
        <v>19</v>
      </c>
      <c r="G5" s="211" t="s">
        <v>20</v>
      </c>
      <c r="H5" s="212" t="s">
        <v>21</v>
      </c>
      <c r="I5" s="193"/>
      <c r="J5" s="193"/>
      <c r="K5" s="193"/>
      <c r="CH5" s="198">
        <v>1</v>
      </c>
    </row>
    <row r="6" spans="1:86" ht="33.950000000000003" customHeight="1" x14ac:dyDescent="0.25">
      <c r="A6" s="350" t="s">
        <v>24</v>
      </c>
      <c r="B6" s="350" t="s">
        <v>25</v>
      </c>
      <c r="C6" s="360" t="s">
        <v>26</v>
      </c>
      <c r="D6" s="360" t="s">
        <v>27</v>
      </c>
      <c r="E6" s="201"/>
      <c r="F6" s="210" t="s">
        <v>28</v>
      </c>
      <c r="G6" s="211" t="s">
        <v>29</v>
      </c>
      <c r="H6" s="212" t="s">
        <v>30</v>
      </c>
      <c r="I6" s="193"/>
      <c r="J6" s="193"/>
      <c r="K6" s="193"/>
      <c r="CH6" s="198">
        <v>1</v>
      </c>
    </row>
    <row r="7" spans="1:86" ht="69.95" customHeight="1" x14ac:dyDescent="0.25">
      <c r="A7" s="351" t="s">
        <v>33</v>
      </c>
      <c r="B7" s="93" t="str">
        <f>IF($B$4="","",IFERROR(INDEX($BD$31:$BD$130,MATCH($B$4,$BA$31:$BA$130,0)),"Question PRO non trouvée"))</f>
        <v>M04 — Fraîcheur et sécurité alimentaire des produits de la mer — Sous l'angle « preuves et documents », Quels justificatifs ou documents permettent de contrôler le poisson frais livré moins de trois jours ouvrés après débarque ou abattage sans se contenter d'une déclaration fournisseur ?</v>
      </c>
      <c r="C7" s="354" t="s">
        <v>34</v>
      </c>
      <c r="D7" s="93" t="str">
        <f>IF($B$4="","",IFERROR(INDEX($BE$31:$BE$130,MATCH($B$4,$BA$31:$BA$130,0)),"Question CFA non trouvée"))</f>
        <v>Quels papiers, étiquettes ou preuves dois-tu demander pour vérifier le poisson frais livré moins de trois jours ouvrés après débarque ou abattage ?</v>
      </c>
      <c r="E7" s="201"/>
      <c r="F7" s="210" t="s">
        <v>35</v>
      </c>
      <c r="G7" s="211" t="s">
        <v>36</v>
      </c>
      <c r="H7" s="212" t="s">
        <v>37</v>
      </c>
      <c r="I7" s="193"/>
      <c r="J7" s="193"/>
      <c r="K7" s="193"/>
      <c r="CH7" s="198">
        <v>1</v>
      </c>
    </row>
    <row r="8" spans="1:86" ht="45" customHeight="1" thickBot="1" x14ac:dyDescent="0.3">
      <c r="A8" s="352" t="s">
        <v>40</v>
      </c>
      <c r="B8" s="179" t="str">
        <f>IF($B$4="","",IFERROR(INDEX($BF$31:$BF$130,MATCH($B$4,$BA$31:$BA$130,0)),"Consigne PRO non trouvée"))</f>
        <v>Identifier les preuves utiles : étiquette, fiche technique, bon de livraison, BPU, engagement du titulaire, certificat ou document de traçabilité selon le sujet.</v>
      </c>
      <c r="C8" s="355" t="s">
        <v>41</v>
      </c>
      <c r="D8" s="180" t="str">
        <f>IF($B$4="","",IFERROR(INDEX($BG$31:$BG$130,MATCH($B$4,$BA$31:$BA$130,0)),"Consigne CFA non trouvée"))</f>
        <v>Dire ce que tu regardes concrètement : étiquette, bon de livraison, fiche produit, certificat ou preuve écrite du fournisseur.</v>
      </c>
      <c r="E8" s="201"/>
      <c r="F8" s="210" t="s">
        <v>42</v>
      </c>
      <c r="G8" s="211" t="s">
        <v>43</v>
      </c>
      <c r="H8" s="193"/>
      <c r="I8" s="193"/>
      <c r="J8" s="193"/>
      <c r="K8" s="193"/>
      <c r="CH8" s="198">
        <v>1</v>
      </c>
    </row>
    <row r="9" spans="1:86" ht="69.95" customHeight="1" thickBot="1" x14ac:dyDescent="0.3">
      <c r="A9" s="351" t="s">
        <v>47</v>
      </c>
      <c r="B9" s="170" t="s">
        <v>8572</v>
      </c>
      <c r="C9" s="361" t="s">
        <v>48</v>
      </c>
      <c r="D9" s="170" t="s">
        <v>8574</v>
      </c>
      <c r="E9" s="201"/>
      <c r="F9" s="210" t="s">
        <v>49</v>
      </c>
      <c r="G9" s="211" t="s">
        <v>50</v>
      </c>
      <c r="H9" s="193"/>
      <c r="I9" s="193"/>
      <c r="J9" s="193"/>
      <c r="K9" s="193"/>
      <c r="CH9" s="198">
        <v>1</v>
      </c>
    </row>
    <row r="10" spans="1:86" ht="45" customHeight="1" x14ac:dyDescent="0.25">
      <c r="A10" s="351" t="s">
        <v>54</v>
      </c>
      <c r="B10" s="5">
        <f>IF(OR($B$4="",TRIM($B$9)="",COUNTIF($BA$31:$BA$130,$B$4)=0),"",MAX(0,MIN(20,ROUND(IF(SUMPRODUCT(($BQ$31:$BQ$1382=$B$4)*($BT$31:$BT$1382&lt;&gt;"CFA")*$BV$31:$BV$1382)=0,0,SUMPRODUCT(($BQ$31:$BQ$1382=$B$4)*($BT$31:$BT$1382&lt;&gt;"CFA")*$BV$31:$BV$1382*--(((($CB$31:$CB$1382&lt;&gt;"")*ISNUMBER(SEARCH($CB$31:$CB$1382,$L$2)))+(($CC$31:$CC$1382&lt;&gt;"")*ISNUMBER(SEARCH($CC$31:$CC$1382,$L$2)))+(($CD$31:$CD$1382&lt;&gt;"")*ISNUMBER(SEARCH($CD$31:$CD$1382,$L$2)))+(($CE$31:$CE$1382&lt;&gt;"")*ISNUMBER(SEARCH($CE$31:$CE$1382,$L$2)))+(($CF$31:$CF$1382&lt;&gt;"")*ISNUMBER(SEARCH($CF$31:$CF$1382,$L$2))))&gt;0))/SUMPRODUCT(($BQ$31:$BQ$1382=$B$4)*($BT$31:$BT$1382&lt;&gt;"CFA")*$BV$31:$BV$1382)*20),1))))</f>
        <v>13.3</v>
      </c>
      <c r="C10" s="354" t="s">
        <v>55</v>
      </c>
      <c r="D10" s="5">
        <f>IF(OR($B$4="",TRIM($D$9)="",COUNTIF($BA$31:$BA$130,$B$4)=0),"",MAX(0,MIN(20,ROUND(IF(SUMPRODUCT(($BQ$31:$BQ$1382=$B$4)*($BT$31:$BT$1382&lt;&gt;"PRO")*$BW$31:$BW$1382)=0,0,SUMPRODUCT(($BQ$31:$BQ$1382=$B$4)*($BT$31:$BT$1382&lt;&gt;"PRO")*$BW$31:$BW$1382*--(((($CB$31:$CB$1382&lt;&gt;"")*ISNUMBER(SEARCH($CB$31:$CB$1382,$N$2)))+(($CC$31:$CC$1382&lt;&gt;"")*ISNUMBER(SEARCH($CC$31:$CC$1382,$N$2)))+(($CD$31:$CD$1382&lt;&gt;"")*ISNUMBER(SEARCH($CD$31:$CD$1382,$N$2)))+(($CE$31:$CE$1382&lt;&gt;"")*ISNUMBER(SEARCH($CE$31:$CE$1382,$N$2)))+(($CF$31:$CF$1382&lt;&gt;"")*ISNUMBER(SEARCH($CF$31:$CF$1382,$N$2))))&gt;0))/SUMPRODUCT(($BQ$31:$BQ$1382=$B$4)*($BT$31:$BT$1382&lt;&gt;"PRO")*$BW$31:$BW$1382)*20),1))))</f>
        <v>16</v>
      </c>
      <c r="E10" s="201"/>
      <c r="F10" s="210" t="s">
        <v>56</v>
      </c>
      <c r="G10" s="211" t="s">
        <v>57</v>
      </c>
      <c r="H10" s="193"/>
      <c r="I10" s="193"/>
      <c r="J10" s="193"/>
      <c r="K10" s="193"/>
      <c r="CH10" s="198">
        <v>1</v>
      </c>
    </row>
    <row r="11" spans="1:86" ht="45" customHeight="1" x14ac:dyDescent="0.25">
      <c r="A11" s="351" t="s">
        <v>60</v>
      </c>
      <c r="B11" s="181" t="str">
        <f>IF(COUNTIF($BA$31:$BA$130,$B$4)=0,"Question active non trouvée dans la matrice.",IF(TRIM($B$9)="","",IF($B$10&gt;=18,"Réponse solide : les points essentiels sont présents.",IF($B$10&gt;=12,"Réponse partielle : des acquis sont présents, mais la réponse doit être complétée.","Réponse insuffisante : il manque des points essentiels."))))</f>
        <v>Réponse partielle : des acquis sont présents, mais la réponse doit être complétée.</v>
      </c>
      <c r="C11" s="354" t="s">
        <v>61</v>
      </c>
      <c r="D11" s="181" t="str">
        <f>IF(COUNTIF($BA$31:$BA$130,$B$4)=0,"Question active non trouvée dans la matrice.",IF(TRIM($D$9)="","",IF($D$10&gt;=18,"Réponse solide : les points importants sont présents.",IF($D$10&gt;=12,"Réponse partielle : c’est juste sur certains points, mais il faut compléter.","Réponse insuffisante : il manque des points importants."))))</f>
        <v>Réponse partielle : c’est juste sur certains points, mais il faut compléter.</v>
      </c>
      <c r="E11" s="201"/>
      <c r="F11" s="201"/>
      <c r="G11" s="201"/>
      <c r="H11" s="201"/>
      <c r="I11" s="193"/>
      <c r="J11" s="193"/>
      <c r="K11" s="193"/>
      <c r="CH11" s="198">
        <v>1</v>
      </c>
    </row>
    <row r="12" spans="1:86" ht="45" customHeight="1" x14ac:dyDescent="0.25">
      <c r="A12" s="352" t="s">
        <v>65</v>
      </c>
      <c r="B12" s="182" t="str">
        <f>IF(OR(TRIM($B$9)="",$B$10=""),"",IF($B$10&gt;=20,"Aucun manque prioritaire identifié","Compléter les critères métier non retrouvés dans la réponse A."))</f>
        <v>Compléter les critères métier non retrouvés dans la réponse A.</v>
      </c>
      <c r="C12" s="355" t="s">
        <v>66</v>
      </c>
      <c r="D12" s="183" t="str">
        <f>IF(OR(TRIM($D$9)="",$D$10=""),"",IF($D$10&gt;=20,"Aucun manque prioritaire identifié","Compléter les critères terrain non retrouvés dans la réponse A."))</f>
        <v>Compléter les critères terrain non retrouvés dans la réponse A.</v>
      </c>
      <c r="E12" s="201"/>
      <c r="F12" s="217" t="s">
        <v>67</v>
      </c>
      <c r="G12" s="218" t="s">
        <v>68</v>
      </c>
      <c r="H12" s="201"/>
      <c r="I12" s="193"/>
      <c r="J12" s="193"/>
      <c r="K12" s="193"/>
      <c r="CH12" s="198">
        <v>1</v>
      </c>
    </row>
    <row r="13" spans="1:86" ht="45" customHeight="1" thickBot="1" x14ac:dyDescent="0.3">
      <c r="A13" s="351" t="s">
        <v>72</v>
      </c>
      <c r="B13" s="182" t="str">
        <f>IF(OR(TRIM($B$9)="",$B$10=""),"",IF($B$10&gt;=20,"Validation : demander une justification avec une preuve concrète.","Relance : demander une preuve, un contrôle observable et une conséquence en cas d’écart."))</f>
        <v>Relance : demander une preuve, un contrôle observable et une conséquence en cas d’écart.</v>
      </c>
      <c r="C13" s="354" t="s">
        <v>73</v>
      </c>
      <c r="D13" s="184" t="str">
        <f>IF(OR(TRIM($D$9)="",$D$10=""),"",IF($D$10&gt;=20,"Validation : faire reformuler avec un exemple terrain.","Relance : faire citer ce qui est vérifié, où on le voit et quoi faire en cas d’écart."))</f>
        <v>Relance : faire citer ce qui est vérifié, où on le voit et quoi faire en cas d’écart.</v>
      </c>
      <c r="E13" s="201"/>
      <c r="F13" s="201"/>
      <c r="G13" s="201"/>
      <c r="H13" s="201"/>
      <c r="I13" s="193"/>
      <c r="J13" s="193"/>
      <c r="K13" s="193"/>
      <c r="CH13" s="198">
        <v>1</v>
      </c>
    </row>
    <row r="14" spans="1:86" ht="69.95" customHeight="1" thickBot="1" x14ac:dyDescent="0.3">
      <c r="A14" s="351" t="s">
        <v>77</v>
      </c>
      <c r="B14" s="170" t="s">
        <v>13403</v>
      </c>
      <c r="C14" s="361" t="s">
        <v>78</v>
      </c>
      <c r="D14" s="170" t="s">
        <v>8575</v>
      </c>
      <c r="E14" s="412" t="s">
        <v>8552</v>
      </c>
      <c r="F14" s="413"/>
      <c r="G14" s="201"/>
      <c r="H14" s="201"/>
      <c r="I14" s="193"/>
      <c r="J14" s="193"/>
      <c r="K14" s="193"/>
      <c r="CH14" s="198">
        <v>1</v>
      </c>
    </row>
    <row r="15" spans="1:86" ht="45" customHeight="1" x14ac:dyDescent="0.25">
      <c r="A15" s="352" t="s">
        <v>79</v>
      </c>
      <c r="B15" s="5">
        <f>IF(OR($B$4="",TRIM($B$9)="",COUNTIF($BA$31:$BA$130,$B$4)=0),"",MAX(0,MIN(20,ROUND(IF(SUMPRODUCT(($BQ$31:$BQ$1382=$B$4)*($BT$31:$BT$1382&lt;&gt;"CFA")*$BV$31:$BV$1382)=0,0,SUMPRODUCT(($BQ$31:$BQ$1382=$B$4)*($BT$31:$BT$1382&lt;&gt;"CFA")*$BV$31:$BV$1382*--(((($CB$31:$CB$1382&lt;&gt;"")*ISNUMBER(SEARCH($CB$31:$CB$1382,$M$2)))+(($CC$31:$CC$1382&lt;&gt;"")*ISNUMBER(SEARCH($CC$31:$CC$1382,$M$2)))+(($CD$31:$CD$1382&lt;&gt;"")*ISNUMBER(SEARCH($CD$31:$CD$1382,$M$2)))+(($CE$31:$CE$1382&lt;&gt;"")*ISNUMBER(SEARCH($CE$31:$CE$1382,$M$2)))+(($CF$31:$CF$1382&lt;&gt;"")*ISNUMBER(SEARCH($CF$31:$CF$1382,$M$2))))&gt;0))/SUMPRODUCT(($BQ$31:$BQ$1382=$B$4)*($BT$31:$BT$1382&lt;&gt;"CFA")*$BV$31:$BV$1382)*20),1))))</f>
        <v>20</v>
      </c>
      <c r="C15" s="355" t="s">
        <v>80</v>
      </c>
      <c r="D15" s="5">
        <f>IF(OR($B$4="",TRIM($D$9)="",COUNTIF($BA$31:$BA$130,$B$4)=0),"",MAX(0,MIN(20,ROUND(IF(SUMPRODUCT(($BQ$31:$BQ$1382=$B$4)*($BT$31:$BT$1382&lt;&gt;"PRO")*$BW$31:$BW$1382)=0,0,SUMPRODUCT(($BQ$31:$BQ$1382=$B$4)*($BT$31:$BT$1382&lt;&gt;"PRO")*$BW$31:$BW$1382*--(((($CB$31:$CB$1382&lt;&gt;"")*ISNUMBER(SEARCH($CB$31:$CB$1382,$O$2)))+(($CC$31:$CC$1382&lt;&gt;"")*ISNUMBER(SEARCH($CC$31:$CC$1382,$O$2)))+(($CD$31:$CD$1382&lt;&gt;"")*ISNUMBER(SEARCH($CD$31:$CD$1382,$O$2)))+(($CE$31:$CE$1382&lt;&gt;"")*ISNUMBER(SEARCH($CE$31:$CE$1382,$O$2)))+(($CF$31:$CF$1382&lt;&gt;"")*ISNUMBER(SEARCH($CF$31:$CF$1382,$O$2))))&gt;0))/SUMPRODUCT(($BQ$31:$BQ$1382=$B$4)*($BT$31:$BT$1382&lt;&gt;"PRO")*$BW$31:$BW$1382)*20),1))))</f>
        <v>20</v>
      </c>
      <c r="E15" s="258" t="s">
        <v>13372</v>
      </c>
      <c r="F15" s="83" t="s">
        <v>13373</v>
      </c>
      <c r="G15" s="201"/>
      <c r="H15" s="201"/>
      <c r="I15" s="193"/>
      <c r="J15" s="193"/>
      <c r="K15" s="193"/>
      <c r="CH15" s="198">
        <v>1</v>
      </c>
    </row>
    <row r="16" spans="1:86" ht="45" customHeight="1" x14ac:dyDescent="0.25">
      <c r="A16" s="351" t="s">
        <v>81</v>
      </c>
      <c r="B16" s="181" t="str">
        <f>IF(COUNTIF($BA$31:$BA$130,$B$4)=0,"",IF(AND(TRIM($B$14)&lt;&gt;"",TRIM($B$9)=""),"Saisir d’abord la réponse A : la réponse B est seulement un complément.",IF(TRIM($B$14)="","",IF($B$15&gt;=18,"Correction réussie : la réponse est maintenant solide.",IF($B$15&gt;$B$10,"Progression réelle : la correction améliore la réponse, mais il reste un point à stabiliser.","Pas de progression nette : la correction n’ajoute pas assez d’éléments utiles.")))))</f>
        <v>Correction réussie : la réponse est maintenant solide.</v>
      </c>
      <c r="C16" s="354" t="s">
        <v>82</v>
      </c>
      <c r="D16" s="181" t="str">
        <f>IF(COUNTIF($BA$31:$BA$130,$B$4)=0,"",IF(AND(TRIM($D$14)&lt;&gt;"",TRIM($D$9)=""),"Saisir d’abord la réponse A : la réponse B est seulement un complément.",IF(TRIM($D$14)="","",IF($D$15&gt;=18,"Correction réussie : la réponse est maintenant solide.",IF($D$15&gt;$D$10,"Progression réelle : la correction améliore la réponse, mais il reste un point à stabiliser.","Pas de progression nette : la correction n’ajoute pas assez d’éléments utiles.")))))</f>
        <v>Correction réussie : la réponse est maintenant solide.</v>
      </c>
      <c r="E16" s="258" t="s">
        <v>13374</v>
      </c>
      <c r="F16" s="83" t="s">
        <v>2232</v>
      </c>
      <c r="G16" s="201"/>
      <c r="H16" s="201"/>
      <c r="I16" s="193"/>
      <c r="J16" s="193"/>
      <c r="K16" s="193"/>
      <c r="CH16" s="198">
        <v>1</v>
      </c>
    </row>
    <row r="17" spans="1:86" ht="45" customHeight="1" x14ac:dyDescent="0.25">
      <c r="A17" s="351" t="s">
        <v>83</v>
      </c>
      <c r="B17" s="187" t="str">
        <f>IF(OR(TRIM($B$14)="",TRIM($B$9)="",$B$15=""),"",IF($B$15&gt;=20,"Aucune relance prioritaire : réponse suffisante.","Compléter la réponse B avec les critères encore absents."))</f>
        <v>Aucune relance prioritaire : réponse suffisante.</v>
      </c>
      <c r="C17" s="355" t="s">
        <v>84</v>
      </c>
      <c r="D17" s="187" t="str">
        <f>IF(OR(TRIM($D$14)="",TRIM($D$9)="",$D$15=""),"",IF($D$15&gt;=20,"Aucune relance prioritaire : réponse suffisante.","Compléter la réponse B avec les critères encore absents."))</f>
        <v>Aucune relance prioritaire : réponse suffisante.</v>
      </c>
      <c r="E17" s="258" t="s">
        <v>13376</v>
      </c>
      <c r="F17" s="83" t="s">
        <v>13404</v>
      </c>
      <c r="G17" s="201"/>
      <c r="H17" s="201"/>
      <c r="I17" s="193"/>
      <c r="J17" s="193"/>
      <c r="K17" s="193"/>
      <c r="CH17" s="198">
        <v>1</v>
      </c>
    </row>
    <row r="18" spans="1:86" ht="45" customHeight="1" x14ac:dyDescent="0.25">
      <c r="A18" s="351" t="s">
        <v>85</v>
      </c>
      <c r="B18" s="5">
        <f>IF(OR($B$10="",$B$15=""),"",ROUND($B$15-$B$10,1))</f>
        <v>6.7</v>
      </c>
      <c r="C18" s="355" t="s">
        <v>86</v>
      </c>
      <c r="D18" s="5">
        <f>IF(OR($D$10="",$D$15=""),"",ROUND($D$15-$D$10,1))</f>
        <v>4</v>
      </c>
      <c r="E18" s="258" t="s">
        <v>13377</v>
      </c>
      <c r="F18" s="83" t="s">
        <v>2234</v>
      </c>
      <c r="G18" s="201"/>
      <c r="H18" s="201"/>
      <c r="I18" s="193"/>
      <c r="J18" s="193"/>
      <c r="K18" s="193"/>
      <c r="CH18" s="198">
        <v>1</v>
      </c>
    </row>
    <row r="19" spans="1:86" ht="45" customHeight="1" x14ac:dyDescent="0.25">
      <c r="A19" s="149" t="str">
        <f>$C$5</f>
        <v>x</v>
      </c>
      <c r="B19" s="148" t="s">
        <v>8553</v>
      </c>
      <c r="C19" s="116"/>
      <c r="D19" s="117"/>
      <c r="E19" s="258" t="s">
        <v>13379</v>
      </c>
      <c r="F19" s="83" t="s">
        <v>2235</v>
      </c>
      <c r="G19" s="201"/>
      <c r="H19" s="201"/>
      <c r="I19" s="193"/>
      <c r="J19" s="193"/>
      <c r="K19" s="193"/>
      <c r="CH19" s="198">
        <v>1</v>
      </c>
    </row>
    <row r="20" spans="1:86" ht="69.95" customHeight="1" x14ac:dyDescent="0.25">
      <c r="A20" s="55" t="s">
        <v>87</v>
      </c>
      <c r="B20" s="56" t="str">
        <f>$B$7</f>
        <v>M04 — Fraîcheur et sécurité alimentaire des produits de la mer — Sous l'angle « preuves et documents », Quels justificatifs ou documents permettent de contrôler le poisson frais livré moins de trois jours ouvrés après débarque ou abattage sans se contenter d'une déclaration fournisseur ?</v>
      </c>
      <c r="C20" s="55" t="s">
        <v>88</v>
      </c>
      <c r="D20" s="56" t="str">
        <f>$D$7</f>
        <v>Quels papiers, étiquettes ou preuves dois-tu demander pour vérifier le poisson frais livré moins de trois jours ouvrés après débarque ou abattage ?</v>
      </c>
      <c r="E20" s="258" t="s">
        <v>13380</v>
      </c>
      <c r="F20" s="83" t="s">
        <v>2236</v>
      </c>
      <c r="G20" s="201"/>
      <c r="H20" s="201"/>
      <c r="I20" s="193"/>
      <c r="J20" s="193"/>
      <c r="K20" s="193"/>
      <c r="CH20" s="198">
        <v>1</v>
      </c>
    </row>
    <row r="21" spans="1:86" ht="150" customHeight="1" x14ac:dyDescent="0.25">
      <c r="A21" s="55" t="s">
        <v>89</v>
      </c>
      <c r="B21" s="54" t="str">
        <f>IF(UPPER(TRIM($A$19))="X",IF($B$4="","",IFERROR(INDEX($BH$31:$BH$130,MATCH($B$4,$BA$31:$BA$130,0)),"Réponse attendue PRO non trouvée")),"")</f>
        <v>Les preuves attendues sont date de débarque ou d'abattage, bon de livraison, étiquette, fiche de traçabilité et mode de conditionnement. La réponse doit relier chaque preuve au produit livré ou au BPU, et refuser les déclarations générales non vérifiables.</v>
      </c>
      <c r="C21" s="55" t="s">
        <v>90</v>
      </c>
      <c r="D21" s="54" t="str">
        <f>IF(UPPER(TRIM($A$19))="X",IF($B$4="","",IFERROR(INDEX($BI$31:$BI$130,MATCH($B$4,$BA$31:$BA$130,0)),"Réponse attendue CFA non trouvée")),"")</f>
        <v>On doit vérifier date de débarque ou d'abattage, bon de livraison, étiquette, fiche de traçabilité et mode de conditionnement. Il faut dire où la preuve se voit et pourquoi elle permet de contrôler le produit.</v>
      </c>
      <c r="E21" s="258" t="s">
        <v>13382</v>
      </c>
      <c r="F21" s="83" t="s">
        <v>13405</v>
      </c>
      <c r="G21" s="201"/>
      <c r="H21" s="201"/>
      <c r="I21" s="193"/>
      <c r="J21" s="193"/>
      <c r="K21" s="193"/>
      <c r="CH21" s="198">
        <v>1</v>
      </c>
    </row>
    <row r="22" spans="1:86" ht="69.95" customHeight="1" x14ac:dyDescent="0.25">
      <c r="A22" s="36" t="s">
        <v>91</v>
      </c>
      <c r="B22" s="38" t="str">
        <f>IF(UPPER(TRIM($A$19))="X",IF($B$4="","",IFERROR(INDEX($BJ$31:$BJ$130,MATCH($B$4,$BA$31:$BA$130,0)),"Mots clés PRO non trouvés")),"")</f>
        <v>Q052 — POISSON FRAIS — PREUVES ET DOCUMENTS — POISSON FRAIS = DATE DÉBARQUE/ABATTAGE + LIVRAISON + 3 JOURS OUVRÉS + TRAÇABILITÉ</v>
      </c>
      <c r="C22" s="36" t="s">
        <v>92</v>
      </c>
      <c r="D22" s="38" t="str">
        <f>IF(UPPER(TRIM($A$19))="X",IF($B$4="","",IFERROR(INDEX($BK$31:$BK$130,MATCH($B$4,$BA$31:$BA$130,0)),"Mots clés CFA non trouvés")),"")</f>
        <v>Q052 — POISSON FRAIS — PREUVES ET DOCUMENTS — POISSON = DATE DE PÊCHE/ABATTAGE + DATE LIVRAISON + FRAÎCHEUR</v>
      </c>
      <c r="E22" s="258" t="s">
        <v>13384</v>
      </c>
      <c r="F22" s="83" t="s">
        <v>2238</v>
      </c>
      <c r="G22" s="201"/>
      <c r="H22" s="201"/>
      <c r="I22" s="193"/>
      <c r="J22" s="193"/>
      <c r="K22" s="193"/>
      <c r="CH22" s="198">
        <v>1</v>
      </c>
    </row>
    <row r="23" spans="1:86" ht="15.75" customHeight="1" x14ac:dyDescent="0.25">
      <c r="A23" s="193"/>
      <c r="B23" s="193"/>
      <c r="C23" s="193"/>
      <c r="D23" s="193"/>
      <c r="E23" s="258" t="s">
        <v>13385</v>
      </c>
      <c r="F23" s="83" t="s">
        <v>13406</v>
      </c>
      <c r="G23" s="193"/>
      <c r="H23" s="193"/>
      <c r="I23" s="193"/>
      <c r="J23" s="193"/>
      <c r="K23" s="193"/>
      <c r="CH23" s="198">
        <v>1</v>
      </c>
    </row>
    <row r="24" spans="1:86" ht="15.75" customHeight="1" x14ac:dyDescent="0.25">
      <c r="A24" s="193"/>
      <c r="B24" s="193"/>
      <c r="C24" s="193"/>
      <c r="D24" s="193"/>
      <c r="E24" s="258" t="s">
        <v>13387</v>
      </c>
      <c r="F24" s="83" t="s">
        <v>13407</v>
      </c>
      <c r="G24" s="193"/>
      <c r="H24" s="193"/>
      <c r="I24" s="193"/>
      <c r="J24" s="193"/>
      <c r="K24" s="193"/>
      <c r="CH24" s="198">
        <v>1</v>
      </c>
    </row>
    <row r="25" spans="1:86" ht="15.75" customHeight="1" x14ac:dyDescent="0.25">
      <c r="A25" s="193"/>
      <c r="B25" s="193"/>
      <c r="C25" s="193"/>
      <c r="D25" s="193"/>
      <c r="E25" s="258" t="s">
        <v>13388</v>
      </c>
      <c r="F25" s="83" t="s">
        <v>2241</v>
      </c>
      <c r="G25" s="193"/>
      <c r="H25" s="193"/>
      <c r="I25" s="193"/>
      <c r="J25" s="193"/>
      <c r="K25" s="193"/>
      <c r="CH25" s="198">
        <v>1</v>
      </c>
    </row>
    <row r="26" spans="1:86" ht="15.75" customHeight="1" x14ac:dyDescent="0.25">
      <c r="A26" s="193"/>
      <c r="B26" s="193"/>
      <c r="C26" s="193"/>
      <c r="D26" s="193"/>
      <c r="E26" s="258" t="s">
        <v>13390</v>
      </c>
      <c r="F26" s="83" t="s">
        <v>2242</v>
      </c>
      <c r="G26" s="193"/>
      <c r="H26" s="193"/>
      <c r="I26" s="193"/>
      <c r="J26" s="193"/>
      <c r="K26" s="193"/>
      <c r="CH26" s="198">
        <v>1</v>
      </c>
    </row>
    <row r="27" spans="1:86" ht="15.75" customHeight="1" x14ac:dyDescent="0.25">
      <c r="A27" s="193"/>
      <c r="B27" s="193"/>
      <c r="C27" s="193"/>
      <c r="D27" s="193"/>
      <c r="E27" s="258" t="s">
        <v>13391</v>
      </c>
      <c r="F27" s="83" t="s">
        <v>13408</v>
      </c>
      <c r="G27" s="193"/>
      <c r="H27" s="193"/>
      <c r="I27" s="193"/>
      <c r="J27" s="193"/>
      <c r="K27" s="193"/>
      <c r="CH27" s="198">
        <v>1</v>
      </c>
    </row>
    <row r="28" spans="1:86" ht="15.75" customHeight="1" thickBot="1" x14ac:dyDescent="0.3">
      <c r="A28" s="193"/>
      <c r="B28" s="193"/>
      <c r="C28" s="193"/>
      <c r="D28" s="193"/>
      <c r="E28" s="258" t="s">
        <v>13392</v>
      </c>
      <c r="F28" s="83" t="s">
        <v>13409</v>
      </c>
      <c r="G28" s="193"/>
      <c r="H28" s="193"/>
      <c r="I28" s="193"/>
      <c r="J28" s="193"/>
      <c r="K28" s="193"/>
      <c r="CH28" s="198">
        <v>1</v>
      </c>
    </row>
    <row r="29" spans="1:86" ht="15.75" customHeight="1" thickBot="1" x14ac:dyDescent="0.3">
      <c r="A29" s="193"/>
      <c r="B29" s="170" t="s">
        <v>8573</v>
      </c>
      <c r="C29" s="193"/>
      <c r="D29" s="193"/>
      <c r="E29" s="258" t="s">
        <v>13394</v>
      </c>
      <c r="F29" s="83" t="s">
        <v>13410</v>
      </c>
      <c r="G29" s="193"/>
      <c r="H29" s="193"/>
      <c r="I29" s="193"/>
      <c r="J29" s="193"/>
      <c r="K29" s="193"/>
      <c r="CH29" s="198">
        <v>1</v>
      </c>
    </row>
    <row r="30" spans="1:86" ht="35.1" customHeight="1" x14ac:dyDescent="0.25">
      <c r="E30" s="258" t="s">
        <v>13395</v>
      </c>
      <c r="F30" s="83" t="s">
        <v>13411</v>
      </c>
      <c r="BA30" t="s">
        <v>93</v>
      </c>
      <c r="BB30" t="s">
        <v>94</v>
      </c>
      <c r="BC30" t="s">
        <v>95</v>
      </c>
      <c r="BD30" t="s">
        <v>96</v>
      </c>
      <c r="BE30" t="s">
        <v>97</v>
      </c>
      <c r="BF30" t="s">
        <v>98</v>
      </c>
      <c r="BG30" t="s">
        <v>99</v>
      </c>
      <c r="BH30" t="s">
        <v>100</v>
      </c>
      <c r="BI30" t="s">
        <v>101</v>
      </c>
      <c r="BJ30" t="s">
        <v>102</v>
      </c>
      <c r="BK30" t="s">
        <v>103</v>
      </c>
      <c r="BL30" t="s">
        <v>104</v>
      </c>
      <c r="BM30" t="s">
        <v>2</v>
      </c>
      <c r="BN30" t="s">
        <v>105</v>
      </c>
      <c r="BQ30" t="s">
        <v>93</v>
      </c>
      <c r="BR30" t="s">
        <v>233</v>
      </c>
      <c r="BS30" t="s">
        <v>234</v>
      </c>
      <c r="BT30" t="s">
        <v>10641</v>
      </c>
      <c r="BU30" t="s">
        <v>237</v>
      </c>
      <c r="BV30" t="s">
        <v>238</v>
      </c>
      <c r="BW30" t="s">
        <v>239</v>
      </c>
      <c r="BX30" t="s">
        <v>240</v>
      </c>
      <c r="BY30" t="s">
        <v>241</v>
      </c>
      <c r="BZ30" t="s">
        <v>242</v>
      </c>
      <c r="CA30" t="s">
        <v>243</v>
      </c>
      <c r="CB30" t="s">
        <v>244</v>
      </c>
      <c r="CC30" t="s">
        <v>245</v>
      </c>
      <c r="CD30" t="s">
        <v>246</v>
      </c>
      <c r="CE30" t="s">
        <v>247</v>
      </c>
      <c r="CF30" t="s">
        <v>248</v>
      </c>
      <c r="CH30" s="198">
        <v>1</v>
      </c>
    </row>
    <row r="31" spans="1:86" ht="15.75" customHeight="1" x14ac:dyDescent="0.25">
      <c r="E31" s="258" t="s">
        <v>13396</v>
      </c>
      <c r="F31" s="83" t="s">
        <v>13412</v>
      </c>
      <c r="BA31" t="s">
        <v>106</v>
      </c>
      <c r="BB31">
        <v>1</v>
      </c>
      <c r="BC31" t="s">
        <v>2232</v>
      </c>
      <c r="BD31" t="s">
        <v>4213</v>
      </c>
      <c r="BE31" t="s">
        <v>4214</v>
      </c>
      <c r="BF31" t="s">
        <v>4215</v>
      </c>
      <c r="BG31" t="s">
        <v>4216</v>
      </c>
      <c r="BH31" t="s">
        <v>4217</v>
      </c>
      <c r="BI31" t="s">
        <v>4218</v>
      </c>
      <c r="BJ31" t="s">
        <v>4219</v>
      </c>
      <c r="BK31" t="s">
        <v>4220</v>
      </c>
      <c r="BL31" t="s">
        <v>4221</v>
      </c>
      <c r="BM31" t="s">
        <v>4222</v>
      </c>
      <c r="BN31" t="s">
        <v>4223</v>
      </c>
      <c r="BQ31" t="s">
        <v>106</v>
      </c>
      <c r="BR31" t="s">
        <v>263</v>
      </c>
      <c r="BS31" t="s">
        <v>10697</v>
      </c>
      <c r="BT31" t="s">
        <v>265</v>
      </c>
      <c r="BU31">
        <v>1</v>
      </c>
      <c r="BV31">
        <v>1</v>
      </c>
      <c r="BW31">
        <v>0</v>
      </c>
      <c r="BX31" t="s">
        <v>10697</v>
      </c>
      <c r="BZ31" t="s">
        <v>10698</v>
      </c>
      <c r="CB31" t="s">
        <v>10699</v>
      </c>
      <c r="CC31" t="s">
        <v>10700</v>
      </c>
      <c r="CD31" t="s">
        <v>10701</v>
      </c>
      <c r="CE31" t="s">
        <v>10702</v>
      </c>
      <c r="CH31" s="198">
        <v>1</v>
      </c>
    </row>
    <row r="32" spans="1:86" ht="17.25" x14ac:dyDescent="0.25">
      <c r="E32" s="258" t="s">
        <v>13397</v>
      </c>
      <c r="F32" s="83" t="s">
        <v>2248</v>
      </c>
      <c r="BA32" t="s">
        <v>109</v>
      </c>
      <c r="BB32">
        <v>2</v>
      </c>
      <c r="BC32" t="s">
        <v>2232</v>
      </c>
      <c r="BD32" t="s">
        <v>4224</v>
      </c>
      <c r="BE32" t="s">
        <v>4225</v>
      </c>
      <c r="BF32" t="s">
        <v>4226</v>
      </c>
      <c r="BG32" t="s">
        <v>4227</v>
      </c>
      <c r="BH32" t="s">
        <v>4228</v>
      </c>
      <c r="BI32" t="s">
        <v>4229</v>
      </c>
      <c r="BJ32" t="s">
        <v>4230</v>
      </c>
      <c r="BK32" t="s">
        <v>4231</v>
      </c>
      <c r="BL32" t="s">
        <v>4232</v>
      </c>
      <c r="BM32" t="s">
        <v>4233</v>
      </c>
      <c r="BN32" t="s">
        <v>4234</v>
      </c>
      <c r="BQ32" t="s">
        <v>106</v>
      </c>
      <c r="BR32" t="s">
        <v>272</v>
      </c>
      <c r="BS32" t="s">
        <v>10703</v>
      </c>
      <c r="BT32" t="s">
        <v>265</v>
      </c>
      <c r="BU32">
        <v>2</v>
      </c>
      <c r="BV32">
        <v>1</v>
      </c>
      <c r="BW32">
        <v>0</v>
      </c>
      <c r="BX32" t="s">
        <v>10703</v>
      </c>
      <c r="BZ32" t="s">
        <v>10704</v>
      </c>
      <c r="CB32" t="s">
        <v>2254</v>
      </c>
      <c r="CC32" t="s">
        <v>10705</v>
      </c>
      <c r="CD32" t="s">
        <v>10706</v>
      </c>
      <c r="CH32" s="198">
        <v>1</v>
      </c>
    </row>
    <row r="33" spans="5:86" ht="17.25" x14ac:dyDescent="0.25">
      <c r="E33" s="258" t="s">
        <v>13399</v>
      </c>
      <c r="F33" s="83" t="s">
        <v>13413</v>
      </c>
      <c r="BA33" t="s">
        <v>111</v>
      </c>
      <c r="BB33">
        <v>3</v>
      </c>
      <c r="BC33" t="s">
        <v>2232</v>
      </c>
      <c r="BD33" t="s">
        <v>4235</v>
      </c>
      <c r="BE33" t="s">
        <v>4236</v>
      </c>
      <c r="BF33" t="s">
        <v>4237</v>
      </c>
      <c r="BG33" t="s">
        <v>4238</v>
      </c>
      <c r="BH33" t="s">
        <v>4239</v>
      </c>
      <c r="BI33" t="s">
        <v>4240</v>
      </c>
      <c r="BJ33" t="s">
        <v>4241</v>
      </c>
      <c r="BK33" t="s">
        <v>4242</v>
      </c>
      <c r="BL33" t="s">
        <v>4243</v>
      </c>
      <c r="BM33" t="s">
        <v>4244</v>
      </c>
      <c r="BN33" t="s">
        <v>4245</v>
      </c>
      <c r="BQ33" t="s">
        <v>106</v>
      </c>
      <c r="BR33" t="s">
        <v>279</v>
      </c>
      <c r="BS33" t="s">
        <v>2258</v>
      </c>
      <c r="BT33" t="s">
        <v>265</v>
      </c>
      <c r="BU33">
        <v>3</v>
      </c>
      <c r="BV33">
        <v>1</v>
      </c>
      <c r="BW33">
        <v>0</v>
      </c>
      <c r="BX33" t="s">
        <v>2258</v>
      </c>
      <c r="BZ33" t="s">
        <v>10707</v>
      </c>
      <c r="CB33" t="s">
        <v>2258</v>
      </c>
      <c r="CH33" s="198">
        <v>1</v>
      </c>
    </row>
    <row r="34" spans="5:86" ht="17.25" x14ac:dyDescent="0.25">
      <c r="E34" s="258" t="s">
        <v>13400</v>
      </c>
      <c r="F34" s="83" t="s">
        <v>2250</v>
      </c>
      <c r="BA34" t="s">
        <v>113</v>
      </c>
      <c r="BB34">
        <v>4</v>
      </c>
      <c r="BC34" t="s">
        <v>2232</v>
      </c>
      <c r="BD34" t="s">
        <v>4246</v>
      </c>
      <c r="BE34" t="s">
        <v>4247</v>
      </c>
      <c r="BF34" t="s">
        <v>4248</v>
      </c>
      <c r="BG34" t="s">
        <v>4249</v>
      </c>
      <c r="BH34" t="s">
        <v>4250</v>
      </c>
      <c r="BI34" t="s">
        <v>4251</v>
      </c>
      <c r="BJ34" t="s">
        <v>4252</v>
      </c>
      <c r="BK34" t="s">
        <v>4253</v>
      </c>
      <c r="BL34" t="s">
        <v>4254</v>
      </c>
      <c r="BM34" t="s">
        <v>4255</v>
      </c>
      <c r="BN34" t="s">
        <v>4256</v>
      </c>
      <c r="BQ34" t="s">
        <v>106</v>
      </c>
      <c r="BR34" t="s">
        <v>286</v>
      </c>
      <c r="BS34" t="s">
        <v>10708</v>
      </c>
      <c r="BT34" t="s">
        <v>265</v>
      </c>
      <c r="BU34">
        <v>4</v>
      </c>
      <c r="BV34">
        <v>1</v>
      </c>
      <c r="BW34">
        <v>0</v>
      </c>
      <c r="BX34" t="s">
        <v>10708</v>
      </c>
      <c r="BZ34" t="s">
        <v>10709</v>
      </c>
      <c r="CB34" t="s">
        <v>10710</v>
      </c>
      <c r="CC34" t="s">
        <v>10711</v>
      </c>
      <c r="CD34" t="s">
        <v>10712</v>
      </c>
      <c r="CE34" t="s">
        <v>2257</v>
      </c>
      <c r="CF34" t="s">
        <v>10713</v>
      </c>
      <c r="CH34" s="198">
        <v>1</v>
      </c>
    </row>
    <row r="35" spans="5:86" ht="17.25" x14ac:dyDescent="0.25">
      <c r="E35" s="258" t="s">
        <v>13401</v>
      </c>
      <c r="F35" s="83" t="s">
        <v>2251</v>
      </c>
      <c r="BA35" t="s">
        <v>115</v>
      </c>
      <c r="BB35">
        <v>5</v>
      </c>
      <c r="BC35" t="s">
        <v>2232</v>
      </c>
      <c r="BD35" t="s">
        <v>4257</v>
      </c>
      <c r="BE35" t="s">
        <v>4258</v>
      </c>
      <c r="BF35" t="s">
        <v>4259</v>
      </c>
      <c r="BG35" t="s">
        <v>4260</v>
      </c>
      <c r="BH35" t="s">
        <v>4261</v>
      </c>
      <c r="BI35" t="s">
        <v>4262</v>
      </c>
      <c r="BJ35" t="s">
        <v>4263</v>
      </c>
      <c r="BK35" t="s">
        <v>4264</v>
      </c>
      <c r="BL35" t="s">
        <v>4265</v>
      </c>
      <c r="BM35" t="s">
        <v>4266</v>
      </c>
      <c r="BN35" t="s">
        <v>4267</v>
      </c>
      <c r="BQ35" t="s">
        <v>106</v>
      </c>
      <c r="BR35" t="s">
        <v>293</v>
      </c>
      <c r="BS35" t="s">
        <v>10714</v>
      </c>
      <c r="BT35" t="s">
        <v>265</v>
      </c>
      <c r="BU35">
        <v>5</v>
      </c>
      <c r="BV35">
        <v>1</v>
      </c>
      <c r="BW35">
        <v>0</v>
      </c>
      <c r="BX35" t="s">
        <v>10714</v>
      </c>
      <c r="BZ35" t="s">
        <v>10715</v>
      </c>
      <c r="CB35" t="s">
        <v>10714</v>
      </c>
      <c r="CH35" s="198">
        <v>1</v>
      </c>
    </row>
    <row r="36" spans="5:86" x14ac:dyDescent="0.25">
      <c r="BA36" t="s">
        <v>117</v>
      </c>
      <c r="BB36">
        <v>6</v>
      </c>
      <c r="BC36" t="s">
        <v>2233</v>
      </c>
      <c r="BD36" t="s">
        <v>4268</v>
      </c>
      <c r="BE36" t="s">
        <v>4269</v>
      </c>
      <c r="BF36" t="s">
        <v>4215</v>
      </c>
      <c r="BG36" t="s">
        <v>4216</v>
      </c>
      <c r="BH36" t="s">
        <v>4270</v>
      </c>
      <c r="BI36" t="s">
        <v>4271</v>
      </c>
      <c r="BJ36" t="s">
        <v>4272</v>
      </c>
      <c r="BK36" t="s">
        <v>4273</v>
      </c>
      <c r="BL36" t="s">
        <v>4274</v>
      </c>
      <c r="BM36" t="s">
        <v>4275</v>
      </c>
      <c r="BN36" t="s">
        <v>4276</v>
      </c>
      <c r="BQ36" t="s">
        <v>106</v>
      </c>
      <c r="BR36" t="s">
        <v>10716</v>
      </c>
      <c r="BS36" t="s">
        <v>10717</v>
      </c>
      <c r="BT36" t="s">
        <v>265</v>
      </c>
      <c r="BU36">
        <v>6</v>
      </c>
      <c r="BV36">
        <v>1</v>
      </c>
      <c r="BW36">
        <v>0</v>
      </c>
      <c r="BX36" t="s">
        <v>10717</v>
      </c>
      <c r="BZ36" t="s">
        <v>10718</v>
      </c>
      <c r="CB36" t="s">
        <v>10717</v>
      </c>
      <c r="CH36" s="198">
        <v>1</v>
      </c>
    </row>
    <row r="37" spans="5:86" x14ac:dyDescent="0.25">
      <c r="BA37" t="s">
        <v>119</v>
      </c>
      <c r="BB37">
        <v>7</v>
      </c>
      <c r="BC37" t="s">
        <v>2233</v>
      </c>
      <c r="BD37" t="s">
        <v>4277</v>
      </c>
      <c r="BE37" t="s">
        <v>4278</v>
      </c>
      <c r="BF37" t="s">
        <v>4226</v>
      </c>
      <c r="BG37" t="s">
        <v>4227</v>
      </c>
      <c r="BH37" t="s">
        <v>4279</v>
      </c>
      <c r="BI37" t="s">
        <v>4280</v>
      </c>
      <c r="BJ37" t="s">
        <v>4281</v>
      </c>
      <c r="BK37" t="s">
        <v>4282</v>
      </c>
      <c r="BL37" t="s">
        <v>4283</v>
      </c>
      <c r="BM37" t="s">
        <v>4284</v>
      </c>
      <c r="BN37" t="s">
        <v>4285</v>
      </c>
      <c r="BQ37" t="s">
        <v>106</v>
      </c>
      <c r="BR37" t="s">
        <v>10719</v>
      </c>
      <c r="BS37" t="s">
        <v>10720</v>
      </c>
      <c r="BT37" t="s">
        <v>265</v>
      </c>
      <c r="BU37">
        <v>7</v>
      </c>
      <c r="BV37">
        <v>1</v>
      </c>
      <c r="BW37">
        <v>0</v>
      </c>
      <c r="BX37" t="s">
        <v>10720</v>
      </c>
      <c r="BZ37" t="s">
        <v>10721</v>
      </c>
      <c r="CB37" t="s">
        <v>10722</v>
      </c>
      <c r="CC37" t="s">
        <v>10723</v>
      </c>
      <c r="CD37" t="s">
        <v>10724</v>
      </c>
      <c r="CH37" s="198">
        <v>1</v>
      </c>
    </row>
    <row r="38" spans="5:86" x14ac:dyDescent="0.25">
      <c r="BA38" t="s">
        <v>120</v>
      </c>
      <c r="BB38">
        <v>8</v>
      </c>
      <c r="BC38" t="s">
        <v>2233</v>
      </c>
      <c r="BD38" t="s">
        <v>4286</v>
      </c>
      <c r="BE38" t="s">
        <v>4287</v>
      </c>
      <c r="BF38" t="s">
        <v>4237</v>
      </c>
      <c r="BG38" t="s">
        <v>4238</v>
      </c>
      <c r="BH38" t="s">
        <v>4288</v>
      </c>
      <c r="BI38" t="s">
        <v>4289</v>
      </c>
      <c r="BJ38" t="s">
        <v>4290</v>
      </c>
      <c r="BK38" t="s">
        <v>4291</v>
      </c>
      <c r="BL38" t="s">
        <v>4292</v>
      </c>
      <c r="BM38" t="s">
        <v>4293</v>
      </c>
      <c r="BN38" t="s">
        <v>4294</v>
      </c>
      <c r="BQ38" t="s">
        <v>106</v>
      </c>
      <c r="BR38" t="s">
        <v>299</v>
      </c>
      <c r="BS38" t="s">
        <v>10725</v>
      </c>
      <c r="BT38" t="s">
        <v>301</v>
      </c>
      <c r="BU38">
        <v>1</v>
      </c>
      <c r="BV38">
        <v>0</v>
      </c>
      <c r="BW38">
        <v>1</v>
      </c>
      <c r="BY38" t="s">
        <v>10725</v>
      </c>
      <c r="CA38" t="s">
        <v>10726</v>
      </c>
      <c r="CB38" t="s">
        <v>2252</v>
      </c>
      <c r="CC38" t="s">
        <v>10712</v>
      </c>
      <c r="CD38" t="s">
        <v>10705</v>
      </c>
      <c r="CE38" t="s">
        <v>10706</v>
      </c>
      <c r="CH38" s="198">
        <v>1</v>
      </c>
    </row>
    <row r="39" spans="5:86" x14ac:dyDescent="0.25">
      <c r="BA39" t="s">
        <v>121</v>
      </c>
      <c r="BB39">
        <v>9</v>
      </c>
      <c r="BC39" t="s">
        <v>2233</v>
      </c>
      <c r="BD39" t="s">
        <v>4295</v>
      </c>
      <c r="BE39" t="s">
        <v>4296</v>
      </c>
      <c r="BF39" t="s">
        <v>4248</v>
      </c>
      <c r="BG39" t="s">
        <v>4249</v>
      </c>
      <c r="BH39" t="s">
        <v>4297</v>
      </c>
      <c r="BI39" t="s">
        <v>4298</v>
      </c>
      <c r="BJ39" t="s">
        <v>4299</v>
      </c>
      <c r="BK39" t="s">
        <v>4300</v>
      </c>
      <c r="BL39" t="s">
        <v>4301</v>
      </c>
      <c r="BM39" t="s">
        <v>4302</v>
      </c>
      <c r="BN39" t="s">
        <v>4303</v>
      </c>
      <c r="BQ39" t="s">
        <v>106</v>
      </c>
      <c r="BR39" t="s">
        <v>306</v>
      </c>
      <c r="BS39" t="s">
        <v>10727</v>
      </c>
      <c r="BT39" t="s">
        <v>301</v>
      </c>
      <c r="BU39">
        <v>2</v>
      </c>
      <c r="BV39">
        <v>0</v>
      </c>
      <c r="BW39">
        <v>1</v>
      </c>
      <c r="BY39" t="s">
        <v>10727</v>
      </c>
      <c r="CA39" t="s">
        <v>10728</v>
      </c>
      <c r="CB39" t="s">
        <v>10727</v>
      </c>
      <c r="CH39" s="198">
        <v>1</v>
      </c>
    </row>
    <row r="40" spans="5:86" x14ac:dyDescent="0.25">
      <c r="BA40" t="s">
        <v>122</v>
      </c>
      <c r="BB40">
        <v>10</v>
      </c>
      <c r="BC40" t="s">
        <v>2233</v>
      </c>
      <c r="BD40" t="s">
        <v>4304</v>
      </c>
      <c r="BE40" t="s">
        <v>4305</v>
      </c>
      <c r="BF40" t="s">
        <v>4259</v>
      </c>
      <c r="BG40" t="s">
        <v>4260</v>
      </c>
      <c r="BH40" t="s">
        <v>4306</v>
      </c>
      <c r="BI40" t="s">
        <v>4307</v>
      </c>
      <c r="BJ40" t="s">
        <v>4308</v>
      </c>
      <c r="BK40" t="s">
        <v>4309</v>
      </c>
      <c r="BL40" t="s">
        <v>4310</v>
      </c>
      <c r="BM40" t="s">
        <v>4311</v>
      </c>
      <c r="BN40" t="s">
        <v>4312</v>
      </c>
      <c r="BQ40" t="s">
        <v>106</v>
      </c>
      <c r="BR40" t="s">
        <v>311</v>
      </c>
      <c r="BS40" t="s">
        <v>10729</v>
      </c>
      <c r="BT40" t="s">
        <v>301</v>
      </c>
      <c r="BU40">
        <v>3</v>
      </c>
      <c r="BV40">
        <v>0</v>
      </c>
      <c r="BW40">
        <v>1</v>
      </c>
      <c r="BY40" t="s">
        <v>10729</v>
      </c>
      <c r="CA40" t="s">
        <v>10730</v>
      </c>
      <c r="CB40" t="s">
        <v>10731</v>
      </c>
      <c r="CC40" t="s">
        <v>10732</v>
      </c>
      <c r="CD40" t="s">
        <v>10733</v>
      </c>
      <c r="CE40" t="s">
        <v>10734</v>
      </c>
      <c r="CF40" t="s">
        <v>10735</v>
      </c>
      <c r="CH40" s="198">
        <v>1</v>
      </c>
    </row>
    <row r="41" spans="5:86" x14ac:dyDescent="0.25">
      <c r="BA41" t="s">
        <v>123</v>
      </c>
      <c r="BB41">
        <v>11</v>
      </c>
      <c r="BC41" t="s">
        <v>2234</v>
      </c>
      <c r="BD41" t="s">
        <v>4313</v>
      </c>
      <c r="BE41" t="s">
        <v>4314</v>
      </c>
      <c r="BF41" t="s">
        <v>4215</v>
      </c>
      <c r="BG41" t="s">
        <v>4216</v>
      </c>
      <c r="BH41" t="s">
        <v>4315</v>
      </c>
      <c r="BI41" t="s">
        <v>4316</v>
      </c>
      <c r="BJ41" t="s">
        <v>4317</v>
      </c>
      <c r="BK41" t="s">
        <v>4318</v>
      </c>
      <c r="BL41" t="s">
        <v>4319</v>
      </c>
      <c r="BM41" t="s">
        <v>4320</v>
      </c>
      <c r="BN41" t="s">
        <v>4321</v>
      </c>
      <c r="BQ41" t="s">
        <v>106</v>
      </c>
      <c r="BR41" t="s">
        <v>315</v>
      </c>
      <c r="BS41" t="s">
        <v>10736</v>
      </c>
      <c r="BT41" t="s">
        <v>301</v>
      </c>
      <c r="BU41">
        <v>4</v>
      </c>
      <c r="BV41">
        <v>0</v>
      </c>
      <c r="BW41">
        <v>1</v>
      </c>
      <c r="BY41" t="s">
        <v>10736</v>
      </c>
      <c r="CA41" t="s">
        <v>10737</v>
      </c>
      <c r="CB41" t="s">
        <v>10736</v>
      </c>
      <c r="CH41" s="198">
        <v>1</v>
      </c>
    </row>
    <row r="42" spans="5:86" x14ac:dyDescent="0.25">
      <c r="BA42" t="s">
        <v>125</v>
      </c>
      <c r="BB42">
        <v>12</v>
      </c>
      <c r="BC42" t="s">
        <v>2234</v>
      </c>
      <c r="BD42" t="s">
        <v>4322</v>
      </c>
      <c r="BE42" t="s">
        <v>4323</v>
      </c>
      <c r="BF42" t="s">
        <v>4226</v>
      </c>
      <c r="BG42" t="s">
        <v>4227</v>
      </c>
      <c r="BH42" t="s">
        <v>4324</v>
      </c>
      <c r="BI42" t="s">
        <v>4325</v>
      </c>
      <c r="BJ42" t="s">
        <v>4326</v>
      </c>
      <c r="BK42" t="s">
        <v>4327</v>
      </c>
      <c r="BL42" t="s">
        <v>4328</v>
      </c>
      <c r="BM42" t="s">
        <v>4329</v>
      </c>
      <c r="BN42" t="s">
        <v>4330</v>
      </c>
      <c r="BQ42" t="s">
        <v>106</v>
      </c>
      <c r="BR42" t="s">
        <v>321</v>
      </c>
      <c r="BS42" t="s">
        <v>10738</v>
      </c>
      <c r="BT42" t="s">
        <v>301</v>
      </c>
      <c r="BU42">
        <v>5</v>
      </c>
      <c r="BV42">
        <v>0</v>
      </c>
      <c r="BW42">
        <v>1</v>
      </c>
      <c r="BY42" t="s">
        <v>10738</v>
      </c>
      <c r="CA42" t="s">
        <v>10739</v>
      </c>
      <c r="CB42" t="s">
        <v>10738</v>
      </c>
      <c r="CH42" s="198">
        <v>1</v>
      </c>
    </row>
    <row r="43" spans="5:86" x14ac:dyDescent="0.25">
      <c r="BA43" t="s">
        <v>126</v>
      </c>
      <c r="BB43">
        <v>13</v>
      </c>
      <c r="BC43" t="s">
        <v>2234</v>
      </c>
      <c r="BD43" t="s">
        <v>4331</v>
      </c>
      <c r="BE43" t="s">
        <v>4332</v>
      </c>
      <c r="BF43" t="s">
        <v>4237</v>
      </c>
      <c r="BG43" t="s">
        <v>4238</v>
      </c>
      <c r="BH43" t="s">
        <v>4333</v>
      </c>
      <c r="BI43" t="s">
        <v>4334</v>
      </c>
      <c r="BJ43" t="s">
        <v>4335</v>
      </c>
      <c r="BK43" t="s">
        <v>4336</v>
      </c>
      <c r="BL43" t="s">
        <v>4337</v>
      </c>
      <c r="BM43" t="s">
        <v>4338</v>
      </c>
      <c r="BN43" t="s">
        <v>4339</v>
      </c>
      <c r="BQ43" t="s">
        <v>106</v>
      </c>
      <c r="BR43" t="s">
        <v>10740</v>
      </c>
      <c r="BS43" t="s">
        <v>10741</v>
      </c>
      <c r="BT43" t="s">
        <v>301</v>
      </c>
      <c r="BU43">
        <v>6</v>
      </c>
      <c r="BV43">
        <v>0</v>
      </c>
      <c r="BW43">
        <v>1</v>
      </c>
      <c r="BY43" t="s">
        <v>10741</v>
      </c>
      <c r="CA43" t="s">
        <v>10742</v>
      </c>
      <c r="CB43" t="s">
        <v>10743</v>
      </c>
      <c r="CC43" t="s">
        <v>10706</v>
      </c>
      <c r="CD43" t="s">
        <v>2343</v>
      </c>
      <c r="CH43" s="198">
        <v>1</v>
      </c>
    </row>
    <row r="44" spans="5:86" x14ac:dyDescent="0.25">
      <c r="BA44" t="s">
        <v>127</v>
      </c>
      <c r="BB44">
        <v>14</v>
      </c>
      <c r="BC44" t="s">
        <v>2234</v>
      </c>
      <c r="BD44" t="s">
        <v>4340</v>
      </c>
      <c r="BE44" t="s">
        <v>4341</v>
      </c>
      <c r="BF44" t="s">
        <v>4248</v>
      </c>
      <c r="BG44" t="s">
        <v>4249</v>
      </c>
      <c r="BH44" t="s">
        <v>4342</v>
      </c>
      <c r="BI44" t="s">
        <v>4343</v>
      </c>
      <c r="BJ44" t="s">
        <v>4344</v>
      </c>
      <c r="BK44" t="s">
        <v>4345</v>
      </c>
      <c r="BL44" t="s">
        <v>4346</v>
      </c>
      <c r="BM44" t="s">
        <v>4347</v>
      </c>
      <c r="BN44" t="s">
        <v>4348</v>
      </c>
      <c r="BQ44" t="s">
        <v>109</v>
      </c>
      <c r="BR44" t="s">
        <v>325</v>
      </c>
      <c r="BS44" t="s">
        <v>10744</v>
      </c>
      <c r="BT44" t="s">
        <v>265</v>
      </c>
      <c r="BU44">
        <v>1</v>
      </c>
      <c r="BV44">
        <v>1</v>
      </c>
      <c r="BW44">
        <v>0</v>
      </c>
      <c r="BX44" t="s">
        <v>10744</v>
      </c>
      <c r="BZ44" t="s">
        <v>10745</v>
      </c>
      <c r="CB44" t="s">
        <v>10746</v>
      </c>
      <c r="CC44" t="s">
        <v>2293</v>
      </c>
      <c r="CD44" t="s">
        <v>10747</v>
      </c>
      <c r="CH44" s="198">
        <v>1</v>
      </c>
    </row>
    <row r="45" spans="5:86" x14ac:dyDescent="0.25">
      <c r="BA45" t="s">
        <v>128</v>
      </c>
      <c r="BB45">
        <v>15</v>
      </c>
      <c r="BC45" t="s">
        <v>2234</v>
      </c>
      <c r="BD45" t="s">
        <v>4349</v>
      </c>
      <c r="BE45" t="s">
        <v>4350</v>
      </c>
      <c r="BF45" t="s">
        <v>4259</v>
      </c>
      <c r="BG45" t="s">
        <v>4260</v>
      </c>
      <c r="BH45" t="s">
        <v>4351</v>
      </c>
      <c r="BI45" t="s">
        <v>4352</v>
      </c>
      <c r="BJ45" t="s">
        <v>4353</v>
      </c>
      <c r="BK45" t="s">
        <v>4354</v>
      </c>
      <c r="BL45" t="s">
        <v>4355</v>
      </c>
      <c r="BM45" t="s">
        <v>4356</v>
      </c>
      <c r="BN45" t="s">
        <v>4357</v>
      </c>
      <c r="BQ45" t="s">
        <v>109</v>
      </c>
      <c r="BR45" t="s">
        <v>326</v>
      </c>
      <c r="BS45" t="s">
        <v>2254</v>
      </c>
      <c r="BT45" t="s">
        <v>265</v>
      </c>
      <c r="BU45">
        <v>2</v>
      </c>
      <c r="BV45">
        <v>1</v>
      </c>
      <c r="BW45">
        <v>0</v>
      </c>
      <c r="BX45" t="s">
        <v>2254</v>
      </c>
      <c r="BZ45" t="s">
        <v>10748</v>
      </c>
      <c r="CB45" t="s">
        <v>2254</v>
      </c>
      <c r="CH45" s="198">
        <v>1</v>
      </c>
    </row>
    <row r="46" spans="5:86" x14ac:dyDescent="0.25">
      <c r="BA46" t="s">
        <v>129</v>
      </c>
      <c r="BB46">
        <v>16</v>
      </c>
      <c r="BC46" t="s">
        <v>2235</v>
      </c>
      <c r="BD46" t="s">
        <v>4358</v>
      </c>
      <c r="BE46" t="s">
        <v>4359</v>
      </c>
      <c r="BF46" t="s">
        <v>4215</v>
      </c>
      <c r="BG46" t="s">
        <v>4216</v>
      </c>
      <c r="BH46" t="s">
        <v>4360</v>
      </c>
      <c r="BI46" t="s">
        <v>4361</v>
      </c>
      <c r="BJ46" t="s">
        <v>4362</v>
      </c>
      <c r="BK46" t="s">
        <v>4363</v>
      </c>
      <c r="BL46" t="s">
        <v>4364</v>
      </c>
      <c r="BM46" t="s">
        <v>4365</v>
      </c>
      <c r="BN46" t="s">
        <v>4366</v>
      </c>
      <c r="BQ46" t="s">
        <v>109</v>
      </c>
      <c r="BR46" t="s">
        <v>327</v>
      </c>
      <c r="BS46" t="s">
        <v>1988</v>
      </c>
      <c r="BT46" t="s">
        <v>265</v>
      </c>
      <c r="BU46">
        <v>3</v>
      </c>
      <c r="BV46">
        <v>1</v>
      </c>
      <c r="BW46">
        <v>0</v>
      </c>
      <c r="BX46" t="s">
        <v>1988</v>
      </c>
      <c r="BZ46" t="s">
        <v>10749</v>
      </c>
      <c r="CB46" t="s">
        <v>1988</v>
      </c>
      <c r="CH46" s="198">
        <v>1</v>
      </c>
    </row>
    <row r="47" spans="5:86" x14ac:dyDescent="0.25">
      <c r="BA47" t="s">
        <v>131</v>
      </c>
      <c r="BB47">
        <v>17</v>
      </c>
      <c r="BC47" t="s">
        <v>2235</v>
      </c>
      <c r="BD47" t="s">
        <v>4367</v>
      </c>
      <c r="BE47" t="s">
        <v>4368</v>
      </c>
      <c r="BF47" t="s">
        <v>4226</v>
      </c>
      <c r="BG47" t="s">
        <v>4227</v>
      </c>
      <c r="BH47" t="s">
        <v>4369</v>
      </c>
      <c r="BI47" t="s">
        <v>4370</v>
      </c>
      <c r="BJ47" t="s">
        <v>4371</v>
      </c>
      <c r="BK47" t="s">
        <v>4372</v>
      </c>
      <c r="BL47" t="s">
        <v>4373</v>
      </c>
      <c r="BM47" t="s">
        <v>4374</v>
      </c>
      <c r="BN47" t="s">
        <v>4375</v>
      </c>
      <c r="BQ47" t="s">
        <v>109</v>
      </c>
      <c r="BR47" t="s">
        <v>328</v>
      </c>
      <c r="BS47" t="s">
        <v>10750</v>
      </c>
      <c r="BT47" t="s">
        <v>265</v>
      </c>
      <c r="BU47">
        <v>4</v>
      </c>
      <c r="BV47">
        <v>1</v>
      </c>
      <c r="BW47">
        <v>0</v>
      </c>
      <c r="BX47" t="s">
        <v>10750</v>
      </c>
      <c r="BZ47" t="s">
        <v>10751</v>
      </c>
      <c r="CB47" t="s">
        <v>10750</v>
      </c>
      <c r="CH47" s="198">
        <v>1</v>
      </c>
    </row>
    <row r="48" spans="5:86" x14ac:dyDescent="0.25">
      <c r="BA48" t="s">
        <v>132</v>
      </c>
      <c r="BB48">
        <v>18</v>
      </c>
      <c r="BC48" t="s">
        <v>2235</v>
      </c>
      <c r="BD48" t="s">
        <v>4376</v>
      </c>
      <c r="BE48" t="s">
        <v>4377</v>
      </c>
      <c r="BF48" t="s">
        <v>4237</v>
      </c>
      <c r="BG48" t="s">
        <v>4238</v>
      </c>
      <c r="BH48" t="s">
        <v>4378</v>
      </c>
      <c r="BI48" t="s">
        <v>4379</v>
      </c>
      <c r="BJ48" t="s">
        <v>4380</v>
      </c>
      <c r="BK48" t="s">
        <v>4381</v>
      </c>
      <c r="BL48" t="s">
        <v>4382</v>
      </c>
      <c r="BM48" t="s">
        <v>4383</v>
      </c>
      <c r="BN48" t="s">
        <v>4384</v>
      </c>
      <c r="BQ48" t="s">
        <v>109</v>
      </c>
      <c r="BR48" t="s">
        <v>329</v>
      </c>
      <c r="BS48" t="s">
        <v>1227</v>
      </c>
      <c r="BT48" t="s">
        <v>265</v>
      </c>
      <c r="BU48">
        <v>5</v>
      </c>
      <c r="BV48">
        <v>1</v>
      </c>
      <c r="BW48">
        <v>0</v>
      </c>
      <c r="BX48" t="s">
        <v>1227</v>
      </c>
      <c r="BZ48" t="s">
        <v>10752</v>
      </c>
      <c r="CB48" t="s">
        <v>1227</v>
      </c>
      <c r="CH48" s="198">
        <v>1</v>
      </c>
    </row>
    <row r="49" spans="53:86" x14ac:dyDescent="0.25">
      <c r="BA49" t="s">
        <v>133</v>
      </c>
      <c r="BB49">
        <v>19</v>
      </c>
      <c r="BC49" t="s">
        <v>2235</v>
      </c>
      <c r="BD49" t="s">
        <v>4385</v>
      </c>
      <c r="BE49" t="s">
        <v>4386</v>
      </c>
      <c r="BF49" t="s">
        <v>4248</v>
      </c>
      <c r="BG49" t="s">
        <v>4249</v>
      </c>
      <c r="BH49" t="s">
        <v>4387</v>
      </c>
      <c r="BI49" t="s">
        <v>4388</v>
      </c>
      <c r="BJ49" t="s">
        <v>4389</v>
      </c>
      <c r="BK49" t="s">
        <v>4390</v>
      </c>
      <c r="BL49" t="s">
        <v>4391</v>
      </c>
      <c r="BM49" t="s">
        <v>4392</v>
      </c>
      <c r="BN49" t="s">
        <v>4393</v>
      </c>
      <c r="BQ49" t="s">
        <v>109</v>
      </c>
      <c r="BR49" t="s">
        <v>10753</v>
      </c>
      <c r="BS49" t="s">
        <v>10754</v>
      </c>
      <c r="BT49" t="s">
        <v>265</v>
      </c>
      <c r="BU49">
        <v>6</v>
      </c>
      <c r="BV49">
        <v>1</v>
      </c>
      <c r="BW49">
        <v>0</v>
      </c>
      <c r="BX49" t="s">
        <v>10754</v>
      </c>
      <c r="BZ49" t="s">
        <v>10755</v>
      </c>
      <c r="CB49" t="s">
        <v>2293</v>
      </c>
      <c r="CC49" t="s">
        <v>1304</v>
      </c>
      <c r="CD49" t="s">
        <v>1241</v>
      </c>
      <c r="CE49" t="s">
        <v>10701</v>
      </c>
      <c r="CH49" s="198">
        <v>1</v>
      </c>
    </row>
    <row r="50" spans="53:86" x14ac:dyDescent="0.25">
      <c r="BA50" t="s">
        <v>134</v>
      </c>
      <c r="BB50">
        <v>20</v>
      </c>
      <c r="BC50" t="s">
        <v>2235</v>
      </c>
      <c r="BD50" t="s">
        <v>4394</v>
      </c>
      <c r="BE50" t="s">
        <v>4395</v>
      </c>
      <c r="BF50" t="s">
        <v>4259</v>
      </c>
      <c r="BG50" t="s">
        <v>4260</v>
      </c>
      <c r="BH50" t="s">
        <v>4396</v>
      </c>
      <c r="BI50" t="s">
        <v>4397</v>
      </c>
      <c r="BJ50" t="s">
        <v>4398</v>
      </c>
      <c r="BK50" t="s">
        <v>4399</v>
      </c>
      <c r="BL50" t="s">
        <v>4400</v>
      </c>
      <c r="BM50" t="s">
        <v>4401</v>
      </c>
      <c r="BN50" t="s">
        <v>4402</v>
      </c>
      <c r="BQ50" t="s">
        <v>109</v>
      </c>
      <c r="BR50" t="s">
        <v>10756</v>
      </c>
      <c r="BS50" t="s">
        <v>10757</v>
      </c>
      <c r="BT50" t="s">
        <v>265</v>
      </c>
      <c r="BU50">
        <v>7</v>
      </c>
      <c r="BV50">
        <v>1</v>
      </c>
      <c r="BW50">
        <v>0</v>
      </c>
      <c r="BX50" t="s">
        <v>10757</v>
      </c>
      <c r="BZ50" t="s">
        <v>10758</v>
      </c>
      <c r="CB50" t="s">
        <v>10759</v>
      </c>
      <c r="CC50" t="s">
        <v>10746</v>
      </c>
      <c r="CD50" t="s">
        <v>10760</v>
      </c>
      <c r="CE50" t="s">
        <v>635</v>
      </c>
      <c r="CH50" s="198">
        <v>1</v>
      </c>
    </row>
    <row r="51" spans="53:86" x14ac:dyDescent="0.25">
      <c r="BA51" t="s">
        <v>135</v>
      </c>
      <c r="BB51">
        <v>21</v>
      </c>
      <c r="BC51" t="s">
        <v>2236</v>
      </c>
      <c r="BD51" t="s">
        <v>4403</v>
      </c>
      <c r="BE51" t="s">
        <v>4404</v>
      </c>
      <c r="BF51" t="s">
        <v>4215</v>
      </c>
      <c r="BG51" t="s">
        <v>4216</v>
      </c>
      <c r="BH51" t="s">
        <v>4405</v>
      </c>
      <c r="BI51" t="s">
        <v>4406</v>
      </c>
      <c r="BJ51" t="s">
        <v>4407</v>
      </c>
      <c r="BK51" t="s">
        <v>4408</v>
      </c>
      <c r="BL51" t="s">
        <v>4409</v>
      </c>
      <c r="BM51" t="s">
        <v>4410</v>
      </c>
      <c r="BN51" t="s">
        <v>4411</v>
      </c>
      <c r="BQ51" t="s">
        <v>109</v>
      </c>
      <c r="BR51" t="s">
        <v>10761</v>
      </c>
      <c r="BS51" t="s">
        <v>10762</v>
      </c>
      <c r="BT51" t="s">
        <v>265</v>
      </c>
      <c r="BU51">
        <v>8</v>
      </c>
      <c r="BV51">
        <v>1</v>
      </c>
      <c r="BW51">
        <v>0</v>
      </c>
      <c r="BX51" t="s">
        <v>10762</v>
      </c>
      <c r="BZ51" t="s">
        <v>10763</v>
      </c>
      <c r="CB51" t="s">
        <v>10764</v>
      </c>
      <c r="CC51" t="s">
        <v>10765</v>
      </c>
      <c r="CD51" t="s">
        <v>10766</v>
      </c>
      <c r="CE51" t="s">
        <v>10767</v>
      </c>
      <c r="CH51" s="198">
        <v>1</v>
      </c>
    </row>
    <row r="52" spans="53:86" x14ac:dyDescent="0.25">
      <c r="BA52" t="s">
        <v>137</v>
      </c>
      <c r="BB52">
        <v>22</v>
      </c>
      <c r="BC52" t="s">
        <v>2236</v>
      </c>
      <c r="BD52" t="s">
        <v>4412</v>
      </c>
      <c r="BE52" t="s">
        <v>4413</v>
      </c>
      <c r="BF52" t="s">
        <v>4226</v>
      </c>
      <c r="BG52" t="s">
        <v>4227</v>
      </c>
      <c r="BH52" t="s">
        <v>4414</v>
      </c>
      <c r="BI52" t="s">
        <v>4415</v>
      </c>
      <c r="BJ52" t="s">
        <v>4416</v>
      </c>
      <c r="BK52" t="s">
        <v>4417</v>
      </c>
      <c r="BL52" t="s">
        <v>4418</v>
      </c>
      <c r="BM52" t="s">
        <v>4419</v>
      </c>
      <c r="BN52" t="s">
        <v>4420</v>
      </c>
      <c r="BQ52" t="s">
        <v>109</v>
      </c>
      <c r="BR52" t="s">
        <v>330</v>
      </c>
      <c r="BS52" t="s">
        <v>10768</v>
      </c>
      <c r="BT52" t="s">
        <v>301</v>
      </c>
      <c r="BU52">
        <v>1</v>
      </c>
      <c r="BV52">
        <v>0</v>
      </c>
      <c r="BW52">
        <v>1</v>
      </c>
      <c r="BY52" t="s">
        <v>10768</v>
      </c>
      <c r="CA52" t="s">
        <v>10769</v>
      </c>
      <c r="CB52" t="s">
        <v>2293</v>
      </c>
      <c r="CC52" t="s">
        <v>10747</v>
      </c>
      <c r="CH52" s="198">
        <v>1</v>
      </c>
    </row>
    <row r="53" spans="53:86" x14ac:dyDescent="0.25">
      <c r="BA53" t="s">
        <v>138</v>
      </c>
      <c r="BB53">
        <v>23</v>
      </c>
      <c r="BC53" t="s">
        <v>2236</v>
      </c>
      <c r="BD53" t="s">
        <v>4421</v>
      </c>
      <c r="BE53" t="s">
        <v>4422</v>
      </c>
      <c r="BF53" t="s">
        <v>4237</v>
      </c>
      <c r="BG53" t="s">
        <v>4238</v>
      </c>
      <c r="BH53" t="s">
        <v>4423</v>
      </c>
      <c r="BI53" t="s">
        <v>4424</v>
      </c>
      <c r="BJ53" t="s">
        <v>4425</v>
      </c>
      <c r="BK53" t="s">
        <v>4426</v>
      </c>
      <c r="BL53" t="s">
        <v>4427</v>
      </c>
      <c r="BM53" t="s">
        <v>4428</v>
      </c>
      <c r="BN53" t="s">
        <v>4429</v>
      </c>
      <c r="BQ53" t="s">
        <v>109</v>
      </c>
      <c r="BR53" t="s">
        <v>331</v>
      </c>
      <c r="BS53" t="s">
        <v>2254</v>
      </c>
      <c r="BT53" t="s">
        <v>301</v>
      </c>
      <c r="BU53">
        <v>2</v>
      </c>
      <c r="BV53">
        <v>0</v>
      </c>
      <c r="BW53">
        <v>1</v>
      </c>
      <c r="BY53" t="s">
        <v>2254</v>
      </c>
      <c r="CA53" t="s">
        <v>10770</v>
      </c>
      <c r="CB53" t="s">
        <v>2254</v>
      </c>
      <c r="CH53" s="198">
        <v>1</v>
      </c>
    </row>
    <row r="54" spans="53:86" x14ac:dyDescent="0.25">
      <c r="BA54" t="s">
        <v>139</v>
      </c>
      <c r="BB54">
        <v>24</v>
      </c>
      <c r="BC54" t="s">
        <v>2236</v>
      </c>
      <c r="BD54" t="s">
        <v>4430</v>
      </c>
      <c r="BE54" t="s">
        <v>4431</v>
      </c>
      <c r="BF54" t="s">
        <v>4248</v>
      </c>
      <c r="BG54" t="s">
        <v>4249</v>
      </c>
      <c r="BH54" t="s">
        <v>4432</v>
      </c>
      <c r="BI54" t="s">
        <v>4433</v>
      </c>
      <c r="BJ54" t="s">
        <v>4434</v>
      </c>
      <c r="BK54" t="s">
        <v>4435</v>
      </c>
      <c r="BL54" t="s">
        <v>4436</v>
      </c>
      <c r="BM54" t="s">
        <v>4437</v>
      </c>
      <c r="BN54" t="s">
        <v>4438</v>
      </c>
      <c r="BQ54" t="s">
        <v>109</v>
      </c>
      <c r="BR54" t="s">
        <v>332</v>
      </c>
      <c r="BS54" t="s">
        <v>1988</v>
      </c>
      <c r="BT54" t="s">
        <v>301</v>
      </c>
      <c r="BU54">
        <v>3</v>
      </c>
      <c r="BV54">
        <v>0</v>
      </c>
      <c r="BW54">
        <v>1</v>
      </c>
      <c r="BY54" t="s">
        <v>1988</v>
      </c>
      <c r="CA54" t="s">
        <v>10771</v>
      </c>
      <c r="CB54" t="s">
        <v>1988</v>
      </c>
      <c r="CH54" s="198">
        <v>1</v>
      </c>
    </row>
    <row r="55" spans="53:86" x14ac:dyDescent="0.25">
      <c r="BA55" t="s">
        <v>140</v>
      </c>
      <c r="BB55">
        <v>25</v>
      </c>
      <c r="BC55" t="s">
        <v>2236</v>
      </c>
      <c r="BD55" t="s">
        <v>4439</v>
      </c>
      <c r="BE55" t="s">
        <v>4440</v>
      </c>
      <c r="BF55" t="s">
        <v>4259</v>
      </c>
      <c r="BG55" t="s">
        <v>4260</v>
      </c>
      <c r="BH55" t="s">
        <v>4441</v>
      </c>
      <c r="BI55" t="s">
        <v>4442</v>
      </c>
      <c r="BJ55" t="s">
        <v>4443</v>
      </c>
      <c r="BK55" t="s">
        <v>4444</v>
      </c>
      <c r="BL55" t="s">
        <v>4445</v>
      </c>
      <c r="BM55" t="s">
        <v>4446</v>
      </c>
      <c r="BN55" t="s">
        <v>4447</v>
      </c>
      <c r="BQ55" t="s">
        <v>109</v>
      </c>
      <c r="BR55" t="s">
        <v>333</v>
      </c>
      <c r="BS55" t="s">
        <v>10750</v>
      </c>
      <c r="BT55" t="s">
        <v>301</v>
      </c>
      <c r="BU55">
        <v>4</v>
      </c>
      <c r="BV55">
        <v>0</v>
      </c>
      <c r="BW55">
        <v>1</v>
      </c>
      <c r="BY55" t="s">
        <v>10750</v>
      </c>
      <c r="CA55" t="s">
        <v>10772</v>
      </c>
      <c r="CB55" t="s">
        <v>10750</v>
      </c>
      <c r="CH55" s="198">
        <v>1</v>
      </c>
    </row>
    <row r="56" spans="53:86" x14ac:dyDescent="0.25">
      <c r="BA56" t="s">
        <v>141</v>
      </c>
      <c r="BB56">
        <v>26</v>
      </c>
      <c r="BC56" t="s">
        <v>2237</v>
      </c>
      <c r="BD56" t="s">
        <v>4448</v>
      </c>
      <c r="BE56" t="s">
        <v>4449</v>
      </c>
      <c r="BF56" t="s">
        <v>4215</v>
      </c>
      <c r="BG56" t="s">
        <v>4216</v>
      </c>
      <c r="BH56" t="s">
        <v>4450</v>
      </c>
      <c r="BI56" t="s">
        <v>4451</v>
      </c>
      <c r="BJ56" t="s">
        <v>4452</v>
      </c>
      <c r="BK56" t="s">
        <v>4453</v>
      </c>
      <c r="BL56" t="s">
        <v>4454</v>
      </c>
      <c r="BM56" t="s">
        <v>4455</v>
      </c>
      <c r="BN56" t="s">
        <v>4456</v>
      </c>
      <c r="BQ56" t="s">
        <v>109</v>
      </c>
      <c r="BR56" t="s">
        <v>334</v>
      </c>
      <c r="BS56" t="s">
        <v>1227</v>
      </c>
      <c r="BT56" t="s">
        <v>301</v>
      </c>
      <c r="BU56">
        <v>5</v>
      </c>
      <c r="BV56">
        <v>0</v>
      </c>
      <c r="BW56">
        <v>1</v>
      </c>
      <c r="BY56" t="s">
        <v>1227</v>
      </c>
      <c r="CA56" t="s">
        <v>10773</v>
      </c>
      <c r="CB56" t="s">
        <v>1227</v>
      </c>
      <c r="CH56" s="198">
        <v>1</v>
      </c>
    </row>
    <row r="57" spans="53:86" x14ac:dyDescent="0.25">
      <c r="BA57" t="s">
        <v>143</v>
      </c>
      <c r="BB57">
        <v>27</v>
      </c>
      <c r="BC57" t="s">
        <v>2237</v>
      </c>
      <c r="BD57" t="s">
        <v>4457</v>
      </c>
      <c r="BE57" t="s">
        <v>4458</v>
      </c>
      <c r="BF57" t="s">
        <v>4226</v>
      </c>
      <c r="BG57" t="s">
        <v>4227</v>
      </c>
      <c r="BH57" t="s">
        <v>4459</v>
      </c>
      <c r="BI57" t="s">
        <v>4460</v>
      </c>
      <c r="BJ57" t="s">
        <v>4461</v>
      </c>
      <c r="BK57" t="s">
        <v>4462</v>
      </c>
      <c r="BL57" t="s">
        <v>4463</v>
      </c>
      <c r="BM57" t="s">
        <v>4464</v>
      </c>
      <c r="BN57" t="s">
        <v>4465</v>
      </c>
      <c r="BQ57" t="s">
        <v>109</v>
      </c>
      <c r="BR57" t="s">
        <v>10774</v>
      </c>
      <c r="BS57" t="s">
        <v>10754</v>
      </c>
      <c r="BT57" t="s">
        <v>301</v>
      </c>
      <c r="BU57">
        <v>6</v>
      </c>
      <c r="BV57">
        <v>0</v>
      </c>
      <c r="BW57">
        <v>1</v>
      </c>
      <c r="BY57" t="s">
        <v>10754</v>
      </c>
      <c r="CA57" t="s">
        <v>10775</v>
      </c>
      <c r="CB57" t="s">
        <v>2293</v>
      </c>
      <c r="CC57" t="s">
        <v>1304</v>
      </c>
      <c r="CD57" t="s">
        <v>1241</v>
      </c>
      <c r="CE57" t="s">
        <v>10701</v>
      </c>
      <c r="CH57" s="198">
        <v>1</v>
      </c>
    </row>
    <row r="58" spans="53:86" x14ac:dyDescent="0.25">
      <c r="BA58" t="s">
        <v>144</v>
      </c>
      <c r="BB58">
        <v>28</v>
      </c>
      <c r="BC58" t="s">
        <v>2237</v>
      </c>
      <c r="BD58" t="s">
        <v>4466</v>
      </c>
      <c r="BE58" t="s">
        <v>4467</v>
      </c>
      <c r="BF58" t="s">
        <v>4237</v>
      </c>
      <c r="BG58" t="s">
        <v>4238</v>
      </c>
      <c r="BH58" t="s">
        <v>4468</v>
      </c>
      <c r="BI58" t="s">
        <v>4469</v>
      </c>
      <c r="BJ58" t="s">
        <v>4470</v>
      </c>
      <c r="BK58" t="s">
        <v>4471</v>
      </c>
      <c r="BL58" t="s">
        <v>4472</v>
      </c>
      <c r="BM58" t="s">
        <v>4473</v>
      </c>
      <c r="BN58" t="s">
        <v>4474</v>
      </c>
      <c r="BQ58" t="s">
        <v>109</v>
      </c>
      <c r="BR58" t="s">
        <v>10776</v>
      </c>
      <c r="BS58" t="s">
        <v>10777</v>
      </c>
      <c r="BT58" t="s">
        <v>301</v>
      </c>
      <c r="BU58">
        <v>7</v>
      </c>
      <c r="BV58">
        <v>0</v>
      </c>
      <c r="BW58">
        <v>1</v>
      </c>
      <c r="BY58" t="s">
        <v>10777</v>
      </c>
      <c r="CA58" t="s">
        <v>10778</v>
      </c>
      <c r="CB58" t="s">
        <v>10746</v>
      </c>
      <c r="CC58" t="s">
        <v>10779</v>
      </c>
      <c r="CD58" t="s">
        <v>10780</v>
      </c>
      <c r="CE58" t="s">
        <v>10724</v>
      </c>
      <c r="CH58" s="198">
        <v>1</v>
      </c>
    </row>
    <row r="59" spans="53:86" x14ac:dyDescent="0.25">
      <c r="BA59" t="s">
        <v>145</v>
      </c>
      <c r="BB59">
        <v>29</v>
      </c>
      <c r="BC59" t="s">
        <v>2237</v>
      </c>
      <c r="BD59" t="s">
        <v>4475</v>
      </c>
      <c r="BE59" t="s">
        <v>4476</v>
      </c>
      <c r="BF59" t="s">
        <v>4248</v>
      </c>
      <c r="BG59" t="s">
        <v>4249</v>
      </c>
      <c r="BH59" t="s">
        <v>4477</v>
      </c>
      <c r="BI59" t="s">
        <v>4478</v>
      </c>
      <c r="BJ59" t="s">
        <v>4479</v>
      </c>
      <c r="BK59" t="s">
        <v>4480</v>
      </c>
      <c r="BL59" t="s">
        <v>4481</v>
      </c>
      <c r="BM59" t="s">
        <v>4482</v>
      </c>
      <c r="BN59" t="s">
        <v>4483</v>
      </c>
      <c r="BQ59" t="s">
        <v>111</v>
      </c>
      <c r="BR59" t="s">
        <v>335</v>
      </c>
      <c r="BS59" t="s">
        <v>10781</v>
      </c>
      <c r="BT59" t="s">
        <v>265</v>
      </c>
      <c r="BU59">
        <v>1</v>
      </c>
      <c r="BV59">
        <v>1</v>
      </c>
      <c r="BW59">
        <v>0</v>
      </c>
      <c r="BX59" t="s">
        <v>10781</v>
      </c>
      <c r="BZ59" t="s">
        <v>10782</v>
      </c>
      <c r="CB59" t="s">
        <v>10783</v>
      </c>
      <c r="CC59" t="s">
        <v>10784</v>
      </c>
      <c r="CD59" t="s">
        <v>10785</v>
      </c>
      <c r="CE59" t="s">
        <v>2252</v>
      </c>
      <c r="CF59" t="s">
        <v>2253</v>
      </c>
      <c r="CH59" s="198">
        <v>1</v>
      </c>
    </row>
    <row r="60" spans="53:86" x14ac:dyDescent="0.25">
      <c r="BA60" t="s">
        <v>146</v>
      </c>
      <c r="BB60">
        <v>30</v>
      </c>
      <c r="BC60" t="s">
        <v>2237</v>
      </c>
      <c r="BD60" t="s">
        <v>4484</v>
      </c>
      <c r="BE60" t="s">
        <v>4485</v>
      </c>
      <c r="BF60" t="s">
        <v>4259</v>
      </c>
      <c r="BG60" t="s">
        <v>4260</v>
      </c>
      <c r="BH60" t="s">
        <v>4486</v>
      </c>
      <c r="BI60" t="s">
        <v>4487</v>
      </c>
      <c r="BJ60" t="s">
        <v>4488</v>
      </c>
      <c r="BK60" t="s">
        <v>4489</v>
      </c>
      <c r="BL60" t="s">
        <v>4490</v>
      </c>
      <c r="BM60" t="s">
        <v>4491</v>
      </c>
      <c r="BN60" t="s">
        <v>4492</v>
      </c>
      <c r="BQ60" t="s">
        <v>111</v>
      </c>
      <c r="BR60" t="s">
        <v>336</v>
      </c>
      <c r="BS60" t="s">
        <v>10786</v>
      </c>
      <c r="BT60" t="s">
        <v>265</v>
      </c>
      <c r="BU60">
        <v>2</v>
      </c>
      <c r="BV60">
        <v>1</v>
      </c>
      <c r="BW60">
        <v>0</v>
      </c>
      <c r="BX60" t="s">
        <v>10786</v>
      </c>
      <c r="BZ60" t="s">
        <v>10787</v>
      </c>
      <c r="CB60" t="s">
        <v>10788</v>
      </c>
      <c r="CC60" t="s">
        <v>2254</v>
      </c>
      <c r="CH60" s="198">
        <v>1</v>
      </c>
    </row>
    <row r="61" spans="53:86" x14ac:dyDescent="0.25">
      <c r="BA61" t="s">
        <v>147</v>
      </c>
      <c r="BB61">
        <v>31</v>
      </c>
      <c r="BC61" t="s">
        <v>2238</v>
      </c>
      <c r="BD61" t="s">
        <v>4493</v>
      </c>
      <c r="BE61" t="s">
        <v>4494</v>
      </c>
      <c r="BF61" t="s">
        <v>4215</v>
      </c>
      <c r="BG61" t="s">
        <v>4216</v>
      </c>
      <c r="BH61" t="s">
        <v>4495</v>
      </c>
      <c r="BI61" t="s">
        <v>4496</v>
      </c>
      <c r="BJ61" t="s">
        <v>4497</v>
      </c>
      <c r="BK61" t="s">
        <v>4498</v>
      </c>
      <c r="BL61" t="s">
        <v>4499</v>
      </c>
      <c r="BM61" t="s">
        <v>4500</v>
      </c>
      <c r="BN61" t="s">
        <v>4501</v>
      </c>
      <c r="BQ61" t="s">
        <v>111</v>
      </c>
      <c r="BR61" t="s">
        <v>337</v>
      </c>
      <c r="BS61" t="s">
        <v>10789</v>
      </c>
      <c r="BT61" t="s">
        <v>265</v>
      </c>
      <c r="BU61">
        <v>3</v>
      </c>
      <c r="BV61">
        <v>1</v>
      </c>
      <c r="BW61">
        <v>0</v>
      </c>
      <c r="BX61" t="s">
        <v>10789</v>
      </c>
      <c r="BZ61" t="s">
        <v>10790</v>
      </c>
      <c r="CB61" t="s">
        <v>10791</v>
      </c>
      <c r="CC61" t="s">
        <v>2257</v>
      </c>
      <c r="CD61" t="s">
        <v>10792</v>
      </c>
      <c r="CE61" t="s">
        <v>10793</v>
      </c>
      <c r="CF61" t="s">
        <v>10712</v>
      </c>
      <c r="CH61" s="198">
        <v>1</v>
      </c>
    </row>
    <row r="62" spans="53:86" x14ac:dyDescent="0.25">
      <c r="BA62" t="s">
        <v>149</v>
      </c>
      <c r="BB62">
        <v>32</v>
      </c>
      <c r="BC62" t="s">
        <v>2238</v>
      </c>
      <c r="BD62" t="s">
        <v>4502</v>
      </c>
      <c r="BE62" t="s">
        <v>4503</v>
      </c>
      <c r="BF62" t="s">
        <v>4226</v>
      </c>
      <c r="BG62" t="s">
        <v>4227</v>
      </c>
      <c r="BH62" t="s">
        <v>4504</v>
      </c>
      <c r="BI62" t="s">
        <v>4505</v>
      </c>
      <c r="BJ62" t="s">
        <v>4506</v>
      </c>
      <c r="BK62" t="s">
        <v>4507</v>
      </c>
      <c r="BL62" t="s">
        <v>4508</v>
      </c>
      <c r="BM62" t="s">
        <v>4509</v>
      </c>
      <c r="BN62" t="s">
        <v>4510</v>
      </c>
      <c r="BQ62" t="s">
        <v>111</v>
      </c>
      <c r="BR62" t="s">
        <v>338</v>
      </c>
      <c r="BS62" t="s">
        <v>10794</v>
      </c>
      <c r="BT62" t="s">
        <v>265</v>
      </c>
      <c r="BU62">
        <v>4</v>
      </c>
      <c r="BV62">
        <v>1</v>
      </c>
      <c r="BW62">
        <v>0</v>
      </c>
      <c r="BX62" t="s">
        <v>10794</v>
      </c>
      <c r="BZ62" t="s">
        <v>10795</v>
      </c>
      <c r="CB62" t="s">
        <v>10796</v>
      </c>
      <c r="CC62" t="s">
        <v>10797</v>
      </c>
      <c r="CH62" s="198">
        <v>1</v>
      </c>
    </row>
    <row r="63" spans="53:86" x14ac:dyDescent="0.25">
      <c r="BA63" t="s">
        <v>150</v>
      </c>
      <c r="BB63">
        <v>33</v>
      </c>
      <c r="BC63" t="s">
        <v>2238</v>
      </c>
      <c r="BD63" t="s">
        <v>4511</v>
      </c>
      <c r="BE63" t="s">
        <v>4512</v>
      </c>
      <c r="BF63" t="s">
        <v>4237</v>
      </c>
      <c r="BG63" t="s">
        <v>4238</v>
      </c>
      <c r="BH63" t="s">
        <v>4513</v>
      </c>
      <c r="BI63" t="s">
        <v>4514</v>
      </c>
      <c r="BJ63" t="s">
        <v>4515</v>
      </c>
      <c r="BK63" t="s">
        <v>4516</v>
      </c>
      <c r="BL63" t="s">
        <v>4517</v>
      </c>
      <c r="BM63" t="s">
        <v>4518</v>
      </c>
      <c r="BN63" t="s">
        <v>4519</v>
      </c>
      <c r="BQ63" t="s">
        <v>111</v>
      </c>
      <c r="BR63" t="s">
        <v>339</v>
      </c>
      <c r="BS63" t="s">
        <v>10798</v>
      </c>
      <c r="BT63" t="s">
        <v>265</v>
      </c>
      <c r="BU63">
        <v>5</v>
      </c>
      <c r="BV63">
        <v>1</v>
      </c>
      <c r="BW63">
        <v>0</v>
      </c>
      <c r="BX63" t="s">
        <v>10798</v>
      </c>
      <c r="BZ63" t="s">
        <v>10799</v>
      </c>
      <c r="CB63" t="s">
        <v>10798</v>
      </c>
      <c r="CH63" s="198">
        <v>1</v>
      </c>
    </row>
    <row r="64" spans="53:86" x14ac:dyDescent="0.25">
      <c r="BA64" t="s">
        <v>151</v>
      </c>
      <c r="BB64">
        <v>34</v>
      </c>
      <c r="BC64" t="s">
        <v>2238</v>
      </c>
      <c r="BD64" t="s">
        <v>4520</v>
      </c>
      <c r="BE64" t="s">
        <v>4521</v>
      </c>
      <c r="BF64" t="s">
        <v>4248</v>
      </c>
      <c r="BG64" t="s">
        <v>4249</v>
      </c>
      <c r="BH64" t="s">
        <v>4522</v>
      </c>
      <c r="BI64" t="s">
        <v>4523</v>
      </c>
      <c r="BJ64" t="s">
        <v>4524</v>
      </c>
      <c r="BK64" t="s">
        <v>4525</v>
      </c>
      <c r="BL64" t="s">
        <v>4526</v>
      </c>
      <c r="BM64" t="s">
        <v>4527</v>
      </c>
      <c r="BN64" t="s">
        <v>4528</v>
      </c>
      <c r="BQ64" t="s">
        <v>111</v>
      </c>
      <c r="BR64" t="s">
        <v>10800</v>
      </c>
      <c r="BS64" t="s">
        <v>10801</v>
      </c>
      <c r="BT64" t="s">
        <v>265</v>
      </c>
      <c r="BU64">
        <v>6</v>
      </c>
      <c r="BV64">
        <v>1</v>
      </c>
      <c r="BW64">
        <v>0</v>
      </c>
      <c r="BX64" t="s">
        <v>10801</v>
      </c>
      <c r="BZ64" t="s">
        <v>10802</v>
      </c>
      <c r="CB64" t="s">
        <v>10801</v>
      </c>
      <c r="CH64" s="198">
        <v>1</v>
      </c>
    </row>
    <row r="65" spans="53:86" x14ac:dyDescent="0.25">
      <c r="BA65" t="s">
        <v>152</v>
      </c>
      <c r="BB65">
        <v>35</v>
      </c>
      <c r="BC65" t="s">
        <v>2238</v>
      </c>
      <c r="BD65" t="s">
        <v>4529</v>
      </c>
      <c r="BE65" t="s">
        <v>4530</v>
      </c>
      <c r="BF65" t="s">
        <v>4259</v>
      </c>
      <c r="BG65" t="s">
        <v>4260</v>
      </c>
      <c r="BH65" t="s">
        <v>4531</v>
      </c>
      <c r="BI65" t="s">
        <v>4532</v>
      </c>
      <c r="BJ65" t="s">
        <v>4533</v>
      </c>
      <c r="BK65" t="s">
        <v>4534</v>
      </c>
      <c r="BL65" t="s">
        <v>4535</v>
      </c>
      <c r="BM65" t="s">
        <v>4536</v>
      </c>
      <c r="BN65" t="s">
        <v>4537</v>
      </c>
      <c r="BQ65" t="s">
        <v>111</v>
      </c>
      <c r="BR65" t="s">
        <v>10803</v>
      </c>
      <c r="BS65" t="s">
        <v>10804</v>
      </c>
      <c r="BT65" t="s">
        <v>265</v>
      </c>
      <c r="BU65">
        <v>7</v>
      </c>
      <c r="BV65">
        <v>1</v>
      </c>
      <c r="BW65">
        <v>0</v>
      </c>
      <c r="BX65" t="s">
        <v>10804</v>
      </c>
      <c r="BZ65" t="s">
        <v>10805</v>
      </c>
      <c r="CB65" t="s">
        <v>10806</v>
      </c>
      <c r="CC65" t="s">
        <v>2291</v>
      </c>
      <c r="CH65" s="198">
        <v>1</v>
      </c>
    </row>
    <row r="66" spans="53:86" x14ac:dyDescent="0.25">
      <c r="BA66" t="s">
        <v>153</v>
      </c>
      <c r="BB66">
        <v>36</v>
      </c>
      <c r="BC66" t="s">
        <v>2239</v>
      </c>
      <c r="BD66" t="s">
        <v>4538</v>
      </c>
      <c r="BE66" t="s">
        <v>4539</v>
      </c>
      <c r="BF66" t="s">
        <v>4215</v>
      </c>
      <c r="BG66" t="s">
        <v>4216</v>
      </c>
      <c r="BH66" t="s">
        <v>4540</v>
      </c>
      <c r="BI66" t="s">
        <v>4541</v>
      </c>
      <c r="BJ66" t="s">
        <v>4542</v>
      </c>
      <c r="BK66" t="s">
        <v>4543</v>
      </c>
      <c r="BL66" t="s">
        <v>4544</v>
      </c>
      <c r="BM66" t="s">
        <v>4545</v>
      </c>
      <c r="BN66" t="s">
        <v>4546</v>
      </c>
      <c r="BQ66" t="s">
        <v>111</v>
      </c>
      <c r="BR66" t="s">
        <v>10807</v>
      </c>
      <c r="BS66" t="s">
        <v>10808</v>
      </c>
      <c r="BT66" t="s">
        <v>265</v>
      </c>
      <c r="BU66">
        <v>8</v>
      </c>
      <c r="BV66">
        <v>1</v>
      </c>
      <c r="BW66">
        <v>0</v>
      </c>
      <c r="BX66" t="s">
        <v>10808</v>
      </c>
      <c r="BZ66" t="s">
        <v>10809</v>
      </c>
      <c r="CB66" t="s">
        <v>10810</v>
      </c>
      <c r="CC66" t="s">
        <v>2894</v>
      </c>
      <c r="CD66" t="s">
        <v>1629</v>
      </c>
      <c r="CH66" s="198">
        <v>1</v>
      </c>
    </row>
    <row r="67" spans="53:86" x14ac:dyDescent="0.25">
      <c r="BA67" t="s">
        <v>155</v>
      </c>
      <c r="BB67">
        <v>37</v>
      </c>
      <c r="BC67" t="s">
        <v>2239</v>
      </c>
      <c r="BD67" t="s">
        <v>4547</v>
      </c>
      <c r="BE67" t="s">
        <v>4548</v>
      </c>
      <c r="BF67" t="s">
        <v>4226</v>
      </c>
      <c r="BG67" t="s">
        <v>4227</v>
      </c>
      <c r="BH67" t="s">
        <v>4549</v>
      </c>
      <c r="BI67" t="s">
        <v>4550</v>
      </c>
      <c r="BJ67" t="s">
        <v>4551</v>
      </c>
      <c r="BK67" t="s">
        <v>4552</v>
      </c>
      <c r="BL67" t="s">
        <v>4553</v>
      </c>
      <c r="BM67" t="s">
        <v>4554</v>
      </c>
      <c r="BN67" t="s">
        <v>4555</v>
      </c>
      <c r="BQ67" t="s">
        <v>111</v>
      </c>
      <c r="BR67" t="s">
        <v>340</v>
      </c>
      <c r="BS67" t="s">
        <v>10811</v>
      </c>
      <c r="BT67" t="s">
        <v>301</v>
      </c>
      <c r="BU67">
        <v>1</v>
      </c>
      <c r="BV67">
        <v>0</v>
      </c>
      <c r="BW67">
        <v>1</v>
      </c>
      <c r="BY67" t="s">
        <v>10811</v>
      </c>
      <c r="CA67" t="s">
        <v>10812</v>
      </c>
      <c r="CB67" t="s">
        <v>10813</v>
      </c>
      <c r="CC67" t="s">
        <v>10685</v>
      </c>
      <c r="CD67" t="s">
        <v>10785</v>
      </c>
      <c r="CE67" t="s">
        <v>2252</v>
      </c>
      <c r="CF67" t="s">
        <v>2253</v>
      </c>
      <c r="CH67" s="198">
        <v>1</v>
      </c>
    </row>
    <row r="68" spans="53:86" x14ac:dyDescent="0.25">
      <c r="BA68" t="s">
        <v>156</v>
      </c>
      <c r="BB68">
        <v>38</v>
      </c>
      <c r="BC68" t="s">
        <v>2239</v>
      </c>
      <c r="BD68" t="s">
        <v>4556</v>
      </c>
      <c r="BE68" t="s">
        <v>4557</v>
      </c>
      <c r="BF68" t="s">
        <v>4237</v>
      </c>
      <c r="BG68" t="s">
        <v>4238</v>
      </c>
      <c r="BH68" t="s">
        <v>4558</v>
      </c>
      <c r="BI68" t="s">
        <v>4559</v>
      </c>
      <c r="BJ68" t="s">
        <v>4560</v>
      </c>
      <c r="BK68" t="s">
        <v>4561</v>
      </c>
      <c r="BL68" t="s">
        <v>4562</v>
      </c>
      <c r="BM68" t="s">
        <v>4563</v>
      </c>
      <c r="BN68" t="s">
        <v>4564</v>
      </c>
      <c r="BQ68" t="s">
        <v>111</v>
      </c>
      <c r="BR68" t="s">
        <v>341</v>
      </c>
      <c r="BS68" t="s">
        <v>10786</v>
      </c>
      <c r="BT68" t="s">
        <v>301</v>
      </c>
      <c r="BU68">
        <v>2</v>
      </c>
      <c r="BV68">
        <v>0</v>
      </c>
      <c r="BW68">
        <v>1</v>
      </c>
      <c r="BY68" t="s">
        <v>10786</v>
      </c>
      <c r="CA68" t="s">
        <v>10814</v>
      </c>
      <c r="CB68" t="s">
        <v>10788</v>
      </c>
      <c r="CC68" t="s">
        <v>2254</v>
      </c>
      <c r="CH68" s="198">
        <v>1</v>
      </c>
    </row>
    <row r="69" spans="53:86" x14ac:dyDescent="0.25">
      <c r="BA69" t="s">
        <v>157</v>
      </c>
      <c r="BB69">
        <v>39</v>
      </c>
      <c r="BC69" t="s">
        <v>2239</v>
      </c>
      <c r="BD69" t="s">
        <v>4565</v>
      </c>
      <c r="BE69" t="s">
        <v>4566</v>
      </c>
      <c r="BF69" t="s">
        <v>4248</v>
      </c>
      <c r="BG69" t="s">
        <v>4249</v>
      </c>
      <c r="BH69" t="s">
        <v>4567</v>
      </c>
      <c r="BI69" t="s">
        <v>4568</v>
      </c>
      <c r="BJ69" t="s">
        <v>4569</v>
      </c>
      <c r="BK69" t="s">
        <v>4570</v>
      </c>
      <c r="BL69" t="s">
        <v>4571</v>
      </c>
      <c r="BM69" t="s">
        <v>4572</v>
      </c>
      <c r="BN69" t="s">
        <v>4573</v>
      </c>
      <c r="BQ69" t="s">
        <v>111</v>
      </c>
      <c r="BR69" t="s">
        <v>342</v>
      </c>
      <c r="BS69" t="s">
        <v>10789</v>
      </c>
      <c r="BT69" t="s">
        <v>301</v>
      </c>
      <c r="BU69">
        <v>3</v>
      </c>
      <c r="BV69">
        <v>0</v>
      </c>
      <c r="BW69">
        <v>1</v>
      </c>
      <c r="BY69" t="s">
        <v>10789</v>
      </c>
      <c r="CA69" t="s">
        <v>10815</v>
      </c>
      <c r="CB69" t="s">
        <v>10791</v>
      </c>
      <c r="CC69" t="s">
        <v>2257</v>
      </c>
      <c r="CD69" t="s">
        <v>10792</v>
      </c>
      <c r="CE69" t="s">
        <v>10793</v>
      </c>
      <c r="CF69" t="s">
        <v>10712</v>
      </c>
      <c r="CH69" s="198">
        <v>1</v>
      </c>
    </row>
    <row r="70" spans="53:86" x14ac:dyDescent="0.25">
      <c r="BA70" t="s">
        <v>158</v>
      </c>
      <c r="BB70">
        <v>40</v>
      </c>
      <c r="BC70" t="s">
        <v>2239</v>
      </c>
      <c r="BD70" t="s">
        <v>4574</v>
      </c>
      <c r="BE70" t="s">
        <v>4575</v>
      </c>
      <c r="BF70" t="s">
        <v>4259</v>
      </c>
      <c r="BG70" t="s">
        <v>4260</v>
      </c>
      <c r="BH70" t="s">
        <v>4576</v>
      </c>
      <c r="BI70" t="s">
        <v>4577</v>
      </c>
      <c r="BJ70" t="s">
        <v>4578</v>
      </c>
      <c r="BK70" t="s">
        <v>4579</v>
      </c>
      <c r="BL70" t="s">
        <v>4580</v>
      </c>
      <c r="BM70" t="s">
        <v>4581</v>
      </c>
      <c r="BN70" t="s">
        <v>4582</v>
      </c>
      <c r="BQ70" t="s">
        <v>111</v>
      </c>
      <c r="BR70" t="s">
        <v>343</v>
      </c>
      <c r="BS70" t="s">
        <v>10816</v>
      </c>
      <c r="BT70" t="s">
        <v>301</v>
      </c>
      <c r="BU70">
        <v>4</v>
      </c>
      <c r="BV70">
        <v>0</v>
      </c>
      <c r="BW70">
        <v>1</v>
      </c>
      <c r="BY70" t="s">
        <v>10816</v>
      </c>
      <c r="CA70" t="s">
        <v>10817</v>
      </c>
      <c r="CB70" t="s">
        <v>10818</v>
      </c>
      <c r="CC70" t="s">
        <v>10819</v>
      </c>
      <c r="CD70" t="s">
        <v>10820</v>
      </c>
      <c r="CE70" t="s">
        <v>10821</v>
      </c>
      <c r="CF70" t="s">
        <v>1241</v>
      </c>
      <c r="CH70" s="198">
        <v>1</v>
      </c>
    </row>
    <row r="71" spans="53:86" x14ac:dyDescent="0.25">
      <c r="BA71" t="s">
        <v>159</v>
      </c>
      <c r="BB71">
        <v>41</v>
      </c>
      <c r="BC71" t="s">
        <v>2240</v>
      </c>
      <c r="BD71" t="s">
        <v>4583</v>
      </c>
      <c r="BE71" t="s">
        <v>4584</v>
      </c>
      <c r="BF71" t="s">
        <v>4215</v>
      </c>
      <c r="BG71" t="s">
        <v>4216</v>
      </c>
      <c r="BH71" t="s">
        <v>4585</v>
      </c>
      <c r="BI71" t="s">
        <v>4586</v>
      </c>
      <c r="BJ71" t="s">
        <v>4587</v>
      </c>
      <c r="BK71" t="s">
        <v>4588</v>
      </c>
      <c r="BL71" t="s">
        <v>4589</v>
      </c>
      <c r="BM71" t="s">
        <v>4590</v>
      </c>
      <c r="BN71" t="s">
        <v>4591</v>
      </c>
      <c r="BQ71" t="s">
        <v>111</v>
      </c>
      <c r="BR71" t="s">
        <v>344</v>
      </c>
      <c r="BS71" t="s">
        <v>10822</v>
      </c>
      <c r="BT71" t="s">
        <v>301</v>
      </c>
      <c r="BU71">
        <v>5</v>
      </c>
      <c r="BV71">
        <v>0</v>
      </c>
      <c r="BW71">
        <v>1</v>
      </c>
      <c r="BY71" t="s">
        <v>10822</v>
      </c>
      <c r="CA71" t="s">
        <v>10823</v>
      </c>
      <c r="CB71" t="s">
        <v>2252</v>
      </c>
      <c r="CC71" t="s">
        <v>2253</v>
      </c>
      <c r="CD71" t="s">
        <v>10824</v>
      </c>
      <c r="CE71" t="s">
        <v>10825</v>
      </c>
      <c r="CF71" t="s">
        <v>10826</v>
      </c>
      <c r="CH71" s="198">
        <v>1</v>
      </c>
    </row>
    <row r="72" spans="53:86" x14ac:dyDescent="0.25">
      <c r="BA72" t="s">
        <v>161</v>
      </c>
      <c r="BB72">
        <v>42</v>
      </c>
      <c r="BC72" t="s">
        <v>2240</v>
      </c>
      <c r="BD72" t="s">
        <v>4592</v>
      </c>
      <c r="BE72" t="s">
        <v>4593</v>
      </c>
      <c r="BF72" t="s">
        <v>4226</v>
      </c>
      <c r="BG72" t="s">
        <v>4227</v>
      </c>
      <c r="BH72" t="s">
        <v>4594</v>
      </c>
      <c r="BI72" t="s">
        <v>4595</v>
      </c>
      <c r="BJ72" t="s">
        <v>4596</v>
      </c>
      <c r="BK72" t="s">
        <v>4597</v>
      </c>
      <c r="BL72" t="s">
        <v>4598</v>
      </c>
      <c r="BM72" t="s">
        <v>4599</v>
      </c>
      <c r="BN72" t="s">
        <v>4600</v>
      </c>
      <c r="BQ72" t="s">
        <v>111</v>
      </c>
      <c r="BR72" t="s">
        <v>10827</v>
      </c>
      <c r="BS72" t="s">
        <v>10828</v>
      </c>
      <c r="BT72" t="s">
        <v>301</v>
      </c>
      <c r="BU72">
        <v>6</v>
      </c>
      <c r="BV72">
        <v>0</v>
      </c>
      <c r="BW72">
        <v>1</v>
      </c>
      <c r="BY72" t="s">
        <v>10828</v>
      </c>
      <c r="CA72" t="s">
        <v>10829</v>
      </c>
      <c r="CB72" t="s">
        <v>10825</v>
      </c>
      <c r="CC72" t="s">
        <v>10826</v>
      </c>
      <c r="CD72" t="s">
        <v>10788</v>
      </c>
      <c r="CE72" t="s">
        <v>2254</v>
      </c>
      <c r="CF72" t="s">
        <v>10791</v>
      </c>
      <c r="CH72" s="198">
        <v>1</v>
      </c>
    </row>
    <row r="73" spans="53:86" x14ac:dyDescent="0.25">
      <c r="BA73" t="s">
        <v>162</v>
      </c>
      <c r="BB73">
        <v>43</v>
      </c>
      <c r="BC73" t="s">
        <v>2240</v>
      </c>
      <c r="BD73" t="s">
        <v>4601</v>
      </c>
      <c r="BE73" t="s">
        <v>4602</v>
      </c>
      <c r="BF73" t="s">
        <v>4237</v>
      </c>
      <c r="BG73" t="s">
        <v>4238</v>
      </c>
      <c r="BH73" t="s">
        <v>4603</v>
      </c>
      <c r="BI73" t="s">
        <v>4604</v>
      </c>
      <c r="BJ73" t="s">
        <v>4605</v>
      </c>
      <c r="BK73" t="s">
        <v>4606</v>
      </c>
      <c r="BL73" t="s">
        <v>4607</v>
      </c>
      <c r="BM73" t="s">
        <v>4608</v>
      </c>
      <c r="BN73" t="s">
        <v>4609</v>
      </c>
      <c r="BQ73" t="s">
        <v>111</v>
      </c>
      <c r="BR73" t="s">
        <v>10830</v>
      </c>
      <c r="BS73" t="s">
        <v>10831</v>
      </c>
      <c r="BT73" t="s">
        <v>301</v>
      </c>
      <c r="BU73">
        <v>7</v>
      </c>
      <c r="BV73">
        <v>0</v>
      </c>
      <c r="BW73">
        <v>1</v>
      </c>
      <c r="BY73" t="s">
        <v>10831</v>
      </c>
      <c r="CA73" t="s">
        <v>10832</v>
      </c>
      <c r="CB73" t="s">
        <v>2254</v>
      </c>
      <c r="CC73" t="s">
        <v>10791</v>
      </c>
      <c r="CD73" t="s">
        <v>2257</v>
      </c>
      <c r="CE73" t="s">
        <v>10792</v>
      </c>
      <c r="CF73" t="s">
        <v>10793</v>
      </c>
      <c r="CH73" s="198">
        <v>1</v>
      </c>
    </row>
    <row r="74" spans="53:86" x14ac:dyDescent="0.25">
      <c r="BA74" t="s">
        <v>163</v>
      </c>
      <c r="BB74">
        <v>44</v>
      </c>
      <c r="BC74" t="s">
        <v>2240</v>
      </c>
      <c r="BD74" t="s">
        <v>4610</v>
      </c>
      <c r="BE74" t="s">
        <v>4611</v>
      </c>
      <c r="BF74" t="s">
        <v>4248</v>
      </c>
      <c r="BG74" t="s">
        <v>4249</v>
      </c>
      <c r="BH74" t="s">
        <v>4612</v>
      </c>
      <c r="BI74" t="s">
        <v>4613</v>
      </c>
      <c r="BJ74" t="s">
        <v>4614</v>
      </c>
      <c r="BK74" t="s">
        <v>4615</v>
      </c>
      <c r="BL74" t="s">
        <v>4616</v>
      </c>
      <c r="BM74" t="s">
        <v>4617</v>
      </c>
      <c r="BN74" t="s">
        <v>4618</v>
      </c>
      <c r="BQ74" t="s">
        <v>111</v>
      </c>
      <c r="BR74" t="s">
        <v>10833</v>
      </c>
      <c r="BS74" t="s">
        <v>10834</v>
      </c>
      <c r="BT74" t="s">
        <v>301</v>
      </c>
      <c r="BU74">
        <v>8</v>
      </c>
      <c r="BV74">
        <v>0</v>
      </c>
      <c r="BW74">
        <v>1</v>
      </c>
      <c r="BY74" t="s">
        <v>10834</v>
      </c>
      <c r="CA74" t="s">
        <v>10835</v>
      </c>
      <c r="CB74" t="s">
        <v>10792</v>
      </c>
      <c r="CC74" t="s">
        <v>10793</v>
      </c>
      <c r="CD74" t="s">
        <v>10712</v>
      </c>
      <c r="CE74" t="s">
        <v>10836</v>
      </c>
      <c r="CF74" t="s">
        <v>10818</v>
      </c>
      <c r="CH74" s="198">
        <v>1</v>
      </c>
    </row>
    <row r="75" spans="53:86" x14ac:dyDescent="0.25">
      <c r="BA75" t="s">
        <v>164</v>
      </c>
      <c r="BB75">
        <v>45</v>
      </c>
      <c r="BC75" t="s">
        <v>2240</v>
      </c>
      <c r="BD75" t="s">
        <v>4619</v>
      </c>
      <c r="BE75" t="s">
        <v>4620</v>
      </c>
      <c r="BF75" t="s">
        <v>4259</v>
      </c>
      <c r="BG75" t="s">
        <v>4260</v>
      </c>
      <c r="BH75" t="s">
        <v>4621</v>
      </c>
      <c r="BI75" t="s">
        <v>4622</v>
      </c>
      <c r="BJ75" t="s">
        <v>4623</v>
      </c>
      <c r="BK75" t="s">
        <v>4624</v>
      </c>
      <c r="BL75" t="s">
        <v>4625</v>
      </c>
      <c r="BM75" t="s">
        <v>4626</v>
      </c>
      <c r="BN75" t="s">
        <v>4627</v>
      </c>
      <c r="BQ75" t="s">
        <v>111</v>
      </c>
      <c r="BR75" t="s">
        <v>10837</v>
      </c>
      <c r="BS75" t="s">
        <v>10838</v>
      </c>
      <c r="BT75" t="s">
        <v>301</v>
      </c>
      <c r="BU75">
        <v>9</v>
      </c>
      <c r="BV75">
        <v>0</v>
      </c>
      <c r="BW75">
        <v>1</v>
      </c>
      <c r="BY75" t="s">
        <v>10838</v>
      </c>
      <c r="CA75" t="s">
        <v>10839</v>
      </c>
      <c r="CB75" t="s">
        <v>10836</v>
      </c>
      <c r="CC75" t="s">
        <v>10818</v>
      </c>
      <c r="CD75" t="s">
        <v>10819</v>
      </c>
      <c r="CE75" t="s">
        <v>10820</v>
      </c>
      <c r="CF75" t="s">
        <v>10821</v>
      </c>
      <c r="CH75" s="198">
        <v>1</v>
      </c>
    </row>
    <row r="76" spans="53:86" x14ac:dyDescent="0.25">
      <c r="BA76" t="s">
        <v>165</v>
      </c>
      <c r="BB76">
        <v>46</v>
      </c>
      <c r="BC76" t="s">
        <v>2241</v>
      </c>
      <c r="BD76" t="s">
        <v>4628</v>
      </c>
      <c r="BE76" t="s">
        <v>4629</v>
      </c>
      <c r="BF76" t="s">
        <v>4215</v>
      </c>
      <c r="BG76" t="s">
        <v>4216</v>
      </c>
      <c r="BH76" t="s">
        <v>4630</v>
      </c>
      <c r="BI76" t="s">
        <v>4631</v>
      </c>
      <c r="BJ76" t="s">
        <v>4632</v>
      </c>
      <c r="BK76" t="s">
        <v>4633</v>
      </c>
      <c r="BL76" t="s">
        <v>4634</v>
      </c>
      <c r="BM76" t="s">
        <v>4635</v>
      </c>
      <c r="BN76" t="s">
        <v>4636</v>
      </c>
      <c r="BQ76" t="s">
        <v>111</v>
      </c>
      <c r="BR76" t="s">
        <v>10840</v>
      </c>
      <c r="BS76" t="s">
        <v>10841</v>
      </c>
      <c r="BT76" t="s">
        <v>301</v>
      </c>
      <c r="BU76">
        <v>10</v>
      </c>
      <c r="BV76">
        <v>0</v>
      </c>
      <c r="BW76">
        <v>1</v>
      </c>
      <c r="BY76" t="s">
        <v>10841</v>
      </c>
      <c r="CA76" t="s">
        <v>10842</v>
      </c>
      <c r="CB76" t="s">
        <v>10820</v>
      </c>
      <c r="CC76" t="s">
        <v>10821</v>
      </c>
      <c r="CD76" t="s">
        <v>1241</v>
      </c>
      <c r="CH76" s="198">
        <v>1</v>
      </c>
    </row>
    <row r="77" spans="53:86" x14ac:dyDescent="0.25">
      <c r="BA77" t="s">
        <v>167</v>
      </c>
      <c r="BB77">
        <v>47</v>
      </c>
      <c r="BC77" t="s">
        <v>2241</v>
      </c>
      <c r="BD77" t="s">
        <v>4637</v>
      </c>
      <c r="BE77" t="s">
        <v>4638</v>
      </c>
      <c r="BF77" t="s">
        <v>4226</v>
      </c>
      <c r="BG77" t="s">
        <v>4227</v>
      </c>
      <c r="BH77" t="s">
        <v>4639</v>
      </c>
      <c r="BI77" t="s">
        <v>4640</v>
      </c>
      <c r="BJ77" t="s">
        <v>4641</v>
      </c>
      <c r="BK77" t="s">
        <v>4642</v>
      </c>
      <c r="BL77" t="s">
        <v>4643</v>
      </c>
      <c r="BM77" t="s">
        <v>4644</v>
      </c>
      <c r="BN77" t="s">
        <v>4645</v>
      </c>
      <c r="BQ77" t="s">
        <v>113</v>
      </c>
      <c r="BR77" t="s">
        <v>345</v>
      </c>
      <c r="BS77" t="s">
        <v>10843</v>
      </c>
      <c r="BT77" t="s">
        <v>265</v>
      </c>
      <c r="BU77">
        <v>1</v>
      </c>
      <c r="BV77">
        <v>1</v>
      </c>
      <c r="BW77">
        <v>0</v>
      </c>
      <c r="BX77" t="s">
        <v>10843</v>
      </c>
      <c r="BZ77" t="s">
        <v>10844</v>
      </c>
      <c r="CB77" t="s">
        <v>10845</v>
      </c>
      <c r="CC77" t="s">
        <v>10846</v>
      </c>
      <c r="CD77" t="s">
        <v>10847</v>
      </c>
      <c r="CE77" t="s">
        <v>649</v>
      </c>
      <c r="CF77" t="s">
        <v>10750</v>
      </c>
      <c r="CH77" s="198">
        <v>1</v>
      </c>
    </row>
    <row r="78" spans="53:86" x14ac:dyDescent="0.25">
      <c r="BA78" t="s">
        <v>168</v>
      </c>
      <c r="BB78">
        <v>48</v>
      </c>
      <c r="BC78" t="s">
        <v>2241</v>
      </c>
      <c r="BD78" t="s">
        <v>4646</v>
      </c>
      <c r="BE78" t="s">
        <v>4647</v>
      </c>
      <c r="BF78" t="s">
        <v>4237</v>
      </c>
      <c r="BG78" t="s">
        <v>4238</v>
      </c>
      <c r="BH78" t="s">
        <v>4648</v>
      </c>
      <c r="BI78" t="s">
        <v>4649</v>
      </c>
      <c r="BJ78" t="s">
        <v>4650</v>
      </c>
      <c r="BK78" t="s">
        <v>4651</v>
      </c>
      <c r="BL78" t="s">
        <v>4652</v>
      </c>
      <c r="BM78" t="s">
        <v>4653</v>
      </c>
      <c r="BN78" t="s">
        <v>4654</v>
      </c>
      <c r="BQ78" t="s">
        <v>113</v>
      </c>
      <c r="BR78" t="s">
        <v>346</v>
      </c>
      <c r="BS78" t="s">
        <v>10768</v>
      </c>
      <c r="BT78" t="s">
        <v>265</v>
      </c>
      <c r="BU78">
        <v>2</v>
      </c>
      <c r="BV78">
        <v>1</v>
      </c>
      <c r="BW78">
        <v>0</v>
      </c>
      <c r="BX78" t="s">
        <v>10768</v>
      </c>
      <c r="BZ78" t="s">
        <v>10848</v>
      </c>
      <c r="CB78" t="s">
        <v>2293</v>
      </c>
      <c r="CC78" t="s">
        <v>10747</v>
      </c>
      <c r="CH78" s="198">
        <v>1</v>
      </c>
    </row>
    <row r="79" spans="53:86" x14ac:dyDescent="0.25">
      <c r="BA79" t="s">
        <v>169</v>
      </c>
      <c r="BB79">
        <v>49</v>
      </c>
      <c r="BC79" t="s">
        <v>2241</v>
      </c>
      <c r="BD79" t="s">
        <v>4655</v>
      </c>
      <c r="BE79" t="s">
        <v>4656</v>
      </c>
      <c r="BF79" t="s">
        <v>4248</v>
      </c>
      <c r="BG79" t="s">
        <v>4249</v>
      </c>
      <c r="BH79" t="s">
        <v>4657</v>
      </c>
      <c r="BI79" t="s">
        <v>4658</v>
      </c>
      <c r="BJ79" t="s">
        <v>4659</v>
      </c>
      <c r="BK79" t="s">
        <v>4660</v>
      </c>
      <c r="BL79" t="s">
        <v>4661</v>
      </c>
      <c r="BM79" t="s">
        <v>4662</v>
      </c>
      <c r="BN79" t="s">
        <v>4663</v>
      </c>
      <c r="BQ79" t="s">
        <v>113</v>
      </c>
      <c r="BR79" t="s">
        <v>347</v>
      </c>
      <c r="BS79" t="s">
        <v>10849</v>
      </c>
      <c r="BT79" t="s">
        <v>265</v>
      </c>
      <c r="BU79">
        <v>3</v>
      </c>
      <c r="BV79">
        <v>1</v>
      </c>
      <c r="BW79">
        <v>0</v>
      </c>
      <c r="BX79" t="s">
        <v>10849</v>
      </c>
      <c r="BZ79" t="s">
        <v>10850</v>
      </c>
      <c r="CB79" t="s">
        <v>2254</v>
      </c>
      <c r="CC79" t="s">
        <v>10851</v>
      </c>
      <c r="CD79" t="s">
        <v>10760</v>
      </c>
      <c r="CH79" s="198">
        <v>1</v>
      </c>
    </row>
    <row r="80" spans="53:86" x14ac:dyDescent="0.25">
      <c r="BA80" t="s">
        <v>170</v>
      </c>
      <c r="BB80">
        <v>50</v>
      </c>
      <c r="BC80" t="s">
        <v>2241</v>
      </c>
      <c r="BD80" t="s">
        <v>4664</v>
      </c>
      <c r="BE80" t="s">
        <v>4665</v>
      </c>
      <c r="BF80" t="s">
        <v>4259</v>
      </c>
      <c r="BG80" t="s">
        <v>4260</v>
      </c>
      <c r="BH80" t="s">
        <v>4666</v>
      </c>
      <c r="BI80" t="s">
        <v>4667</v>
      </c>
      <c r="BJ80" t="s">
        <v>4668</v>
      </c>
      <c r="BK80" t="s">
        <v>4669</v>
      </c>
      <c r="BL80" t="s">
        <v>4670</v>
      </c>
      <c r="BM80" t="s">
        <v>4671</v>
      </c>
      <c r="BN80" t="s">
        <v>4672</v>
      </c>
      <c r="BQ80" t="s">
        <v>113</v>
      </c>
      <c r="BR80" t="s">
        <v>348</v>
      </c>
      <c r="BS80" t="s">
        <v>10852</v>
      </c>
      <c r="BT80" t="s">
        <v>265</v>
      </c>
      <c r="BU80">
        <v>4</v>
      </c>
      <c r="BV80">
        <v>1</v>
      </c>
      <c r="BW80">
        <v>0</v>
      </c>
      <c r="BX80" t="s">
        <v>10852</v>
      </c>
      <c r="BZ80" t="s">
        <v>10853</v>
      </c>
      <c r="CB80" t="s">
        <v>10854</v>
      </c>
      <c r="CC80" t="s">
        <v>10806</v>
      </c>
      <c r="CD80" t="s">
        <v>1988</v>
      </c>
      <c r="CE80" t="s">
        <v>10701</v>
      </c>
      <c r="CH80" s="198">
        <v>1</v>
      </c>
    </row>
    <row r="81" spans="53:86" x14ac:dyDescent="0.25">
      <c r="BA81" t="s">
        <v>171</v>
      </c>
      <c r="BB81">
        <v>51</v>
      </c>
      <c r="BC81" t="s">
        <v>2242</v>
      </c>
      <c r="BD81" t="s">
        <v>4673</v>
      </c>
      <c r="BE81" t="s">
        <v>4674</v>
      </c>
      <c r="BF81" t="s">
        <v>4215</v>
      </c>
      <c r="BG81" t="s">
        <v>4216</v>
      </c>
      <c r="BH81" t="s">
        <v>4675</v>
      </c>
      <c r="BI81" t="s">
        <v>4676</v>
      </c>
      <c r="BJ81" t="s">
        <v>4677</v>
      </c>
      <c r="BK81" t="s">
        <v>4678</v>
      </c>
      <c r="BL81" t="s">
        <v>4679</v>
      </c>
      <c r="BM81" t="s">
        <v>4680</v>
      </c>
      <c r="BN81" t="s">
        <v>4681</v>
      </c>
      <c r="BQ81" t="s">
        <v>113</v>
      </c>
      <c r="BR81" t="s">
        <v>349</v>
      </c>
      <c r="BS81" t="s">
        <v>10855</v>
      </c>
      <c r="BT81" t="s">
        <v>265</v>
      </c>
      <c r="BU81">
        <v>5</v>
      </c>
      <c r="BV81">
        <v>1</v>
      </c>
      <c r="BW81">
        <v>0</v>
      </c>
      <c r="BX81" t="s">
        <v>10855</v>
      </c>
      <c r="BZ81" t="s">
        <v>10856</v>
      </c>
      <c r="CB81" t="s">
        <v>10857</v>
      </c>
      <c r="CC81" t="s">
        <v>10858</v>
      </c>
      <c r="CD81" t="s">
        <v>10859</v>
      </c>
      <c r="CE81" t="s">
        <v>10860</v>
      </c>
      <c r="CH81" s="198">
        <v>1</v>
      </c>
    </row>
    <row r="82" spans="53:86" x14ac:dyDescent="0.25">
      <c r="BA82" t="s">
        <v>173</v>
      </c>
      <c r="BB82">
        <v>52</v>
      </c>
      <c r="BC82" t="s">
        <v>2242</v>
      </c>
      <c r="BD82" t="s">
        <v>4682</v>
      </c>
      <c r="BE82" t="s">
        <v>4683</v>
      </c>
      <c r="BF82" t="s">
        <v>4226</v>
      </c>
      <c r="BG82" t="s">
        <v>4227</v>
      </c>
      <c r="BH82" t="s">
        <v>4684</v>
      </c>
      <c r="BI82" t="s">
        <v>4685</v>
      </c>
      <c r="BJ82" t="s">
        <v>4686</v>
      </c>
      <c r="BK82" t="s">
        <v>4687</v>
      </c>
      <c r="BL82" t="s">
        <v>4688</v>
      </c>
      <c r="BM82" t="s">
        <v>4689</v>
      </c>
      <c r="BN82" t="s">
        <v>4690</v>
      </c>
      <c r="BQ82" t="s">
        <v>113</v>
      </c>
      <c r="BR82" t="s">
        <v>10861</v>
      </c>
      <c r="BS82" t="s">
        <v>10724</v>
      </c>
      <c r="BT82" t="s">
        <v>265</v>
      </c>
      <c r="BU82">
        <v>6</v>
      </c>
      <c r="BV82">
        <v>1</v>
      </c>
      <c r="BW82">
        <v>0</v>
      </c>
      <c r="BX82" t="s">
        <v>10724</v>
      </c>
      <c r="BZ82" t="s">
        <v>10862</v>
      </c>
      <c r="CB82" t="s">
        <v>10724</v>
      </c>
      <c r="CH82" s="198">
        <v>1</v>
      </c>
    </row>
    <row r="83" spans="53:86" x14ac:dyDescent="0.25">
      <c r="BA83" t="s">
        <v>174</v>
      </c>
      <c r="BB83">
        <v>53</v>
      </c>
      <c r="BC83" t="s">
        <v>2242</v>
      </c>
      <c r="BD83" t="s">
        <v>4691</v>
      </c>
      <c r="BE83" t="s">
        <v>4692</v>
      </c>
      <c r="BF83" t="s">
        <v>4237</v>
      </c>
      <c r="BG83" t="s">
        <v>4238</v>
      </c>
      <c r="BH83" t="s">
        <v>4693</v>
      </c>
      <c r="BI83" t="s">
        <v>4694</v>
      </c>
      <c r="BJ83" t="s">
        <v>4695</v>
      </c>
      <c r="BK83" t="s">
        <v>4696</v>
      </c>
      <c r="BL83" t="s">
        <v>4697</v>
      </c>
      <c r="BM83" t="s">
        <v>4698</v>
      </c>
      <c r="BN83" t="s">
        <v>4699</v>
      </c>
      <c r="BQ83" t="s">
        <v>113</v>
      </c>
      <c r="BR83" t="s">
        <v>10863</v>
      </c>
      <c r="BS83" t="s">
        <v>649</v>
      </c>
      <c r="BT83" t="s">
        <v>265</v>
      </c>
      <c r="BU83">
        <v>7</v>
      </c>
      <c r="BV83">
        <v>1</v>
      </c>
      <c r="BW83">
        <v>0</v>
      </c>
      <c r="BX83" t="s">
        <v>649</v>
      </c>
      <c r="BZ83" t="s">
        <v>10864</v>
      </c>
      <c r="CB83" t="s">
        <v>649</v>
      </c>
      <c r="CH83" s="198">
        <v>1</v>
      </c>
    </row>
    <row r="84" spans="53:86" x14ac:dyDescent="0.25">
      <c r="BA84" t="s">
        <v>175</v>
      </c>
      <c r="BB84">
        <v>54</v>
      </c>
      <c r="BC84" t="s">
        <v>2242</v>
      </c>
      <c r="BD84" t="s">
        <v>4700</v>
      </c>
      <c r="BE84" t="s">
        <v>4701</v>
      </c>
      <c r="BF84" t="s">
        <v>4248</v>
      </c>
      <c r="BG84" t="s">
        <v>4249</v>
      </c>
      <c r="BH84" t="s">
        <v>4702</v>
      </c>
      <c r="BI84" t="s">
        <v>4703</v>
      </c>
      <c r="BJ84" t="s">
        <v>4704</v>
      </c>
      <c r="BK84" t="s">
        <v>4705</v>
      </c>
      <c r="BL84" t="s">
        <v>4706</v>
      </c>
      <c r="BM84" t="s">
        <v>4707</v>
      </c>
      <c r="BN84" t="s">
        <v>4708</v>
      </c>
      <c r="BQ84" t="s">
        <v>113</v>
      </c>
      <c r="BR84" t="s">
        <v>10865</v>
      </c>
      <c r="BS84" t="s">
        <v>10866</v>
      </c>
      <c r="BT84" t="s">
        <v>265</v>
      </c>
      <c r="BU84">
        <v>8</v>
      </c>
      <c r="BV84">
        <v>1</v>
      </c>
      <c r="BW84">
        <v>0</v>
      </c>
      <c r="BX84" t="s">
        <v>10866</v>
      </c>
      <c r="BZ84" t="s">
        <v>10867</v>
      </c>
      <c r="CB84" t="s">
        <v>10868</v>
      </c>
      <c r="CC84" t="s">
        <v>10806</v>
      </c>
      <c r="CD84" t="s">
        <v>10869</v>
      </c>
      <c r="CE84" t="s">
        <v>10764</v>
      </c>
      <c r="CF84" t="s">
        <v>10870</v>
      </c>
      <c r="CH84" s="198">
        <v>1</v>
      </c>
    </row>
    <row r="85" spans="53:86" x14ac:dyDescent="0.25">
      <c r="BA85" t="s">
        <v>176</v>
      </c>
      <c r="BB85">
        <v>55</v>
      </c>
      <c r="BC85" t="s">
        <v>2242</v>
      </c>
      <c r="BD85" t="s">
        <v>4709</v>
      </c>
      <c r="BE85" t="s">
        <v>4710</v>
      </c>
      <c r="BF85" t="s">
        <v>4259</v>
      </c>
      <c r="BG85" t="s">
        <v>4260</v>
      </c>
      <c r="BH85" t="s">
        <v>4711</v>
      </c>
      <c r="BI85" t="s">
        <v>4712</v>
      </c>
      <c r="BJ85" t="s">
        <v>4713</v>
      </c>
      <c r="BK85" t="s">
        <v>4714</v>
      </c>
      <c r="BL85" t="s">
        <v>4715</v>
      </c>
      <c r="BM85" t="s">
        <v>4716</v>
      </c>
      <c r="BN85" t="s">
        <v>4717</v>
      </c>
      <c r="BQ85" t="s">
        <v>113</v>
      </c>
      <c r="BR85" t="s">
        <v>350</v>
      </c>
      <c r="BS85" t="s">
        <v>10871</v>
      </c>
      <c r="BT85" t="s">
        <v>301</v>
      </c>
      <c r="BU85">
        <v>1</v>
      </c>
      <c r="BV85">
        <v>0</v>
      </c>
      <c r="BW85">
        <v>1</v>
      </c>
      <c r="BY85" t="s">
        <v>10871</v>
      </c>
      <c r="CA85" t="s">
        <v>10872</v>
      </c>
      <c r="CB85" t="s">
        <v>10871</v>
      </c>
      <c r="CH85" s="198">
        <v>1</v>
      </c>
    </row>
    <row r="86" spans="53:86" x14ac:dyDescent="0.25">
      <c r="BA86" t="s">
        <v>177</v>
      </c>
      <c r="BB86">
        <v>56</v>
      </c>
      <c r="BC86" t="s">
        <v>2243</v>
      </c>
      <c r="BD86" t="s">
        <v>4718</v>
      </c>
      <c r="BE86" t="s">
        <v>4719</v>
      </c>
      <c r="BF86" t="s">
        <v>4215</v>
      </c>
      <c r="BG86" t="s">
        <v>4216</v>
      </c>
      <c r="BH86" t="s">
        <v>4720</v>
      </c>
      <c r="BI86" t="s">
        <v>4721</v>
      </c>
      <c r="BJ86" t="s">
        <v>4722</v>
      </c>
      <c r="BK86" t="s">
        <v>4723</v>
      </c>
      <c r="BL86" t="s">
        <v>4724</v>
      </c>
      <c r="BM86" t="s">
        <v>4725</v>
      </c>
      <c r="BN86" t="s">
        <v>4726</v>
      </c>
      <c r="BQ86" t="s">
        <v>113</v>
      </c>
      <c r="BR86" t="s">
        <v>351</v>
      </c>
      <c r="BS86" t="s">
        <v>10873</v>
      </c>
      <c r="BT86" t="s">
        <v>301</v>
      </c>
      <c r="BU86">
        <v>2</v>
      </c>
      <c r="BV86">
        <v>0</v>
      </c>
      <c r="BW86">
        <v>1</v>
      </c>
      <c r="BY86" t="s">
        <v>10873</v>
      </c>
      <c r="CA86" t="s">
        <v>10874</v>
      </c>
      <c r="CB86" t="s">
        <v>649</v>
      </c>
      <c r="CC86" t="s">
        <v>10750</v>
      </c>
      <c r="CH86" s="198">
        <v>1</v>
      </c>
    </row>
    <row r="87" spans="53:86" x14ac:dyDescent="0.25">
      <c r="BA87" t="s">
        <v>179</v>
      </c>
      <c r="BB87">
        <v>57</v>
      </c>
      <c r="BC87" t="s">
        <v>2243</v>
      </c>
      <c r="BD87" t="s">
        <v>4727</v>
      </c>
      <c r="BE87" t="s">
        <v>4728</v>
      </c>
      <c r="BF87" t="s">
        <v>4226</v>
      </c>
      <c r="BG87" t="s">
        <v>4227</v>
      </c>
      <c r="BH87" t="s">
        <v>4729</v>
      </c>
      <c r="BI87" t="s">
        <v>4730</v>
      </c>
      <c r="BJ87" t="s">
        <v>4731</v>
      </c>
      <c r="BK87" t="s">
        <v>4732</v>
      </c>
      <c r="BL87" t="s">
        <v>4733</v>
      </c>
      <c r="BM87" t="s">
        <v>4734</v>
      </c>
      <c r="BN87" t="s">
        <v>4735</v>
      </c>
      <c r="BQ87" t="s">
        <v>113</v>
      </c>
      <c r="BR87" t="s">
        <v>352</v>
      </c>
      <c r="BS87" t="s">
        <v>10768</v>
      </c>
      <c r="BT87" t="s">
        <v>301</v>
      </c>
      <c r="BU87">
        <v>3</v>
      </c>
      <c r="BV87">
        <v>0</v>
      </c>
      <c r="BW87">
        <v>1</v>
      </c>
      <c r="BY87" t="s">
        <v>10768</v>
      </c>
      <c r="CA87" t="s">
        <v>10769</v>
      </c>
      <c r="CB87" t="s">
        <v>2293</v>
      </c>
      <c r="CC87" t="s">
        <v>10747</v>
      </c>
      <c r="CH87" s="198">
        <v>1</v>
      </c>
    </row>
    <row r="88" spans="53:86" x14ac:dyDescent="0.25">
      <c r="BA88" t="s">
        <v>180</v>
      </c>
      <c r="BB88">
        <v>58</v>
      </c>
      <c r="BC88" t="s">
        <v>2243</v>
      </c>
      <c r="BD88" t="s">
        <v>4736</v>
      </c>
      <c r="BE88" t="s">
        <v>4737</v>
      </c>
      <c r="BF88" t="s">
        <v>4237</v>
      </c>
      <c r="BG88" t="s">
        <v>4238</v>
      </c>
      <c r="BH88" t="s">
        <v>4738</v>
      </c>
      <c r="BI88" t="s">
        <v>4739</v>
      </c>
      <c r="BJ88" t="s">
        <v>4740</v>
      </c>
      <c r="BK88" t="s">
        <v>4741</v>
      </c>
      <c r="BL88" t="s">
        <v>4742</v>
      </c>
      <c r="BM88" t="s">
        <v>4743</v>
      </c>
      <c r="BN88" t="s">
        <v>4744</v>
      </c>
      <c r="BQ88" t="s">
        <v>113</v>
      </c>
      <c r="BR88" t="s">
        <v>353</v>
      </c>
      <c r="BS88" t="s">
        <v>10849</v>
      </c>
      <c r="BT88" t="s">
        <v>301</v>
      </c>
      <c r="BU88">
        <v>4</v>
      </c>
      <c r="BV88">
        <v>0</v>
      </c>
      <c r="BW88">
        <v>1</v>
      </c>
      <c r="BY88" t="s">
        <v>10849</v>
      </c>
      <c r="CA88" t="s">
        <v>10875</v>
      </c>
      <c r="CB88" t="s">
        <v>2254</v>
      </c>
      <c r="CC88" t="s">
        <v>10851</v>
      </c>
      <c r="CD88" t="s">
        <v>10760</v>
      </c>
      <c r="CH88" s="198">
        <v>1</v>
      </c>
    </row>
    <row r="89" spans="53:86" x14ac:dyDescent="0.25">
      <c r="BA89" t="s">
        <v>181</v>
      </c>
      <c r="BB89">
        <v>59</v>
      </c>
      <c r="BC89" t="s">
        <v>2243</v>
      </c>
      <c r="BD89" t="s">
        <v>4745</v>
      </c>
      <c r="BE89" t="s">
        <v>4746</v>
      </c>
      <c r="BF89" t="s">
        <v>4248</v>
      </c>
      <c r="BG89" t="s">
        <v>4249</v>
      </c>
      <c r="BH89" t="s">
        <v>4747</v>
      </c>
      <c r="BI89" t="s">
        <v>4748</v>
      </c>
      <c r="BJ89" t="s">
        <v>4749</v>
      </c>
      <c r="BK89" t="s">
        <v>4750</v>
      </c>
      <c r="BL89" t="s">
        <v>4751</v>
      </c>
      <c r="BM89" t="s">
        <v>4752</v>
      </c>
      <c r="BN89" t="s">
        <v>4753</v>
      </c>
      <c r="BQ89" t="s">
        <v>113</v>
      </c>
      <c r="BR89" t="s">
        <v>354</v>
      </c>
      <c r="BS89" t="s">
        <v>10852</v>
      </c>
      <c r="BT89" t="s">
        <v>301</v>
      </c>
      <c r="BU89">
        <v>5</v>
      </c>
      <c r="BV89">
        <v>0</v>
      </c>
      <c r="BW89">
        <v>1</v>
      </c>
      <c r="BY89" t="s">
        <v>10852</v>
      </c>
      <c r="CA89" t="s">
        <v>10876</v>
      </c>
      <c r="CB89" t="s">
        <v>10854</v>
      </c>
      <c r="CC89" t="s">
        <v>10806</v>
      </c>
      <c r="CD89" t="s">
        <v>1988</v>
      </c>
      <c r="CE89" t="s">
        <v>10701</v>
      </c>
      <c r="CH89" s="198">
        <v>1</v>
      </c>
    </row>
    <row r="90" spans="53:86" x14ac:dyDescent="0.25">
      <c r="BA90" t="s">
        <v>182</v>
      </c>
      <c r="BB90">
        <v>60</v>
      </c>
      <c r="BC90" t="s">
        <v>2243</v>
      </c>
      <c r="BD90" t="s">
        <v>4754</v>
      </c>
      <c r="BE90" t="s">
        <v>4755</v>
      </c>
      <c r="BF90" t="s">
        <v>4259</v>
      </c>
      <c r="BG90" t="s">
        <v>4260</v>
      </c>
      <c r="BH90" t="s">
        <v>4756</v>
      </c>
      <c r="BI90" t="s">
        <v>4757</v>
      </c>
      <c r="BJ90" t="s">
        <v>4758</v>
      </c>
      <c r="BK90" t="s">
        <v>4759</v>
      </c>
      <c r="BL90" t="s">
        <v>4760</v>
      </c>
      <c r="BM90" t="s">
        <v>4761</v>
      </c>
      <c r="BN90" t="s">
        <v>4762</v>
      </c>
      <c r="BQ90" t="s">
        <v>113</v>
      </c>
      <c r="BR90" t="s">
        <v>10877</v>
      </c>
      <c r="BS90" t="s">
        <v>10878</v>
      </c>
      <c r="BT90" t="s">
        <v>301</v>
      </c>
      <c r="BU90">
        <v>6</v>
      </c>
      <c r="BV90">
        <v>0</v>
      </c>
      <c r="BW90">
        <v>1</v>
      </c>
      <c r="BY90" t="s">
        <v>10878</v>
      </c>
      <c r="CA90" t="s">
        <v>10879</v>
      </c>
      <c r="CB90" t="s">
        <v>10818</v>
      </c>
      <c r="CC90" t="s">
        <v>10880</v>
      </c>
      <c r="CH90" s="198">
        <v>1</v>
      </c>
    </row>
    <row r="91" spans="53:86" x14ac:dyDescent="0.25">
      <c r="BA91" t="s">
        <v>183</v>
      </c>
      <c r="BB91">
        <v>61</v>
      </c>
      <c r="BC91" t="s">
        <v>2244</v>
      </c>
      <c r="BD91" t="s">
        <v>4763</v>
      </c>
      <c r="BE91" t="s">
        <v>4764</v>
      </c>
      <c r="BF91" t="s">
        <v>4215</v>
      </c>
      <c r="BG91" t="s">
        <v>4216</v>
      </c>
      <c r="BH91" t="s">
        <v>4765</v>
      </c>
      <c r="BI91" t="s">
        <v>4766</v>
      </c>
      <c r="BJ91" t="s">
        <v>4767</v>
      </c>
      <c r="BK91" t="s">
        <v>4768</v>
      </c>
      <c r="BL91" t="s">
        <v>4769</v>
      </c>
      <c r="BM91" t="s">
        <v>4770</v>
      </c>
      <c r="BN91" t="s">
        <v>4771</v>
      </c>
      <c r="BQ91" t="s">
        <v>113</v>
      </c>
      <c r="BR91" t="s">
        <v>10881</v>
      </c>
      <c r="BS91" t="s">
        <v>10882</v>
      </c>
      <c r="BT91" t="s">
        <v>301</v>
      </c>
      <c r="BU91">
        <v>7</v>
      </c>
      <c r="BV91">
        <v>0</v>
      </c>
      <c r="BW91">
        <v>1</v>
      </c>
      <c r="BY91" t="s">
        <v>10882</v>
      </c>
      <c r="CA91" t="s">
        <v>10883</v>
      </c>
      <c r="CB91" t="s">
        <v>10882</v>
      </c>
      <c r="CH91" s="198">
        <v>1</v>
      </c>
    </row>
    <row r="92" spans="53:86" x14ac:dyDescent="0.25">
      <c r="BA92" t="s">
        <v>186</v>
      </c>
      <c r="BB92">
        <v>62</v>
      </c>
      <c r="BC92" t="s">
        <v>2244</v>
      </c>
      <c r="BD92" t="s">
        <v>4772</v>
      </c>
      <c r="BE92" t="s">
        <v>4773</v>
      </c>
      <c r="BF92" t="s">
        <v>4226</v>
      </c>
      <c r="BG92" t="s">
        <v>4227</v>
      </c>
      <c r="BH92" t="s">
        <v>4774</v>
      </c>
      <c r="BI92" t="s">
        <v>4775</v>
      </c>
      <c r="BJ92" t="s">
        <v>4776</v>
      </c>
      <c r="BK92" t="s">
        <v>4777</v>
      </c>
      <c r="BL92" t="s">
        <v>4778</v>
      </c>
      <c r="BM92" t="s">
        <v>4779</v>
      </c>
      <c r="BN92" t="s">
        <v>4780</v>
      </c>
      <c r="BQ92" t="s">
        <v>113</v>
      </c>
      <c r="BR92" t="s">
        <v>10884</v>
      </c>
      <c r="BS92" t="s">
        <v>649</v>
      </c>
      <c r="BT92" t="s">
        <v>301</v>
      </c>
      <c r="BU92">
        <v>8</v>
      </c>
      <c r="BV92">
        <v>0</v>
      </c>
      <c r="BW92">
        <v>1</v>
      </c>
      <c r="BY92" t="s">
        <v>649</v>
      </c>
      <c r="CA92" t="s">
        <v>10885</v>
      </c>
      <c r="CB92" t="s">
        <v>649</v>
      </c>
      <c r="CH92" s="198">
        <v>1</v>
      </c>
    </row>
    <row r="93" spans="53:86" x14ac:dyDescent="0.25">
      <c r="BA93" t="s">
        <v>187</v>
      </c>
      <c r="BB93">
        <v>63</v>
      </c>
      <c r="BC93" t="s">
        <v>2244</v>
      </c>
      <c r="BD93" t="s">
        <v>4781</v>
      </c>
      <c r="BE93" t="s">
        <v>4782</v>
      </c>
      <c r="BF93" t="s">
        <v>4237</v>
      </c>
      <c r="BG93" t="s">
        <v>4238</v>
      </c>
      <c r="BH93" t="s">
        <v>4783</v>
      </c>
      <c r="BI93" t="s">
        <v>4784</v>
      </c>
      <c r="BJ93" t="s">
        <v>4785</v>
      </c>
      <c r="BK93" t="s">
        <v>4786</v>
      </c>
      <c r="BL93" t="s">
        <v>4787</v>
      </c>
      <c r="BM93" t="s">
        <v>4788</v>
      </c>
      <c r="BN93" t="s">
        <v>4789</v>
      </c>
      <c r="BQ93" t="s">
        <v>113</v>
      </c>
      <c r="BR93" t="s">
        <v>10886</v>
      </c>
      <c r="BS93" t="s">
        <v>10887</v>
      </c>
      <c r="BT93" t="s">
        <v>301</v>
      </c>
      <c r="BU93">
        <v>9</v>
      </c>
      <c r="BV93">
        <v>0</v>
      </c>
      <c r="BW93">
        <v>1</v>
      </c>
      <c r="BY93" t="s">
        <v>10887</v>
      </c>
      <c r="CA93" t="s">
        <v>10888</v>
      </c>
      <c r="CB93" t="s">
        <v>590</v>
      </c>
      <c r="CC93" t="s">
        <v>10889</v>
      </c>
      <c r="CH93" s="198">
        <v>1</v>
      </c>
    </row>
    <row r="94" spans="53:86" x14ac:dyDescent="0.25">
      <c r="BA94" t="s">
        <v>188</v>
      </c>
      <c r="BB94">
        <v>64</v>
      </c>
      <c r="BC94" t="s">
        <v>2244</v>
      </c>
      <c r="BD94" t="s">
        <v>4790</v>
      </c>
      <c r="BE94" t="s">
        <v>4791</v>
      </c>
      <c r="BF94" t="s">
        <v>4248</v>
      </c>
      <c r="BG94" t="s">
        <v>4249</v>
      </c>
      <c r="BH94" t="s">
        <v>4792</v>
      </c>
      <c r="BI94" t="s">
        <v>4793</v>
      </c>
      <c r="BJ94" t="s">
        <v>4794</v>
      </c>
      <c r="BK94" t="s">
        <v>4795</v>
      </c>
      <c r="BL94" t="s">
        <v>4796</v>
      </c>
      <c r="BM94" t="s">
        <v>4797</v>
      </c>
      <c r="BN94" t="s">
        <v>4798</v>
      </c>
      <c r="BQ94" t="s">
        <v>115</v>
      </c>
      <c r="BR94" t="s">
        <v>355</v>
      </c>
      <c r="BS94" t="s">
        <v>10890</v>
      </c>
      <c r="BT94" t="s">
        <v>265</v>
      </c>
      <c r="BU94">
        <v>1</v>
      </c>
      <c r="BV94">
        <v>1</v>
      </c>
      <c r="BW94">
        <v>0</v>
      </c>
      <c r="BX94" t="s">
        <v>10890</v>
      </c>
      <c r="BZ94" t="s">
        <v>10891</v>
      </c>
      <c r="CB94" t="s">
        <v>10892</v>
      </c>
      <c r="CC94" t="s">
        <v>10893</v>
      </c>
      <c r="CD94" t="s">
        <v>1303</v>
      </c>
      <c r="CE94" t="s">
        <v>1988</v>
      </c>
      <c r="CH94" s="198">
        <v>1</v>
      </c>
    </row>
    <row r="95" spans="53:86" x14ac:dyDescent="0.25">
      <c r="BA95" t="s">
        <v>189</v>
      </c>
      <c r="BB95">
        <v>65</v>
      </c>
      <c r="BC95" t="s">
        <v>2244</v>
      </c>
      <c r="BD95" t="s">
        <v>4799</v>
      </c>
      <c r="BE95" t="s">
        <v>4800</v>
      </c>
      <c r="BF95" t="s">
        <v>4259</v>
      </c>
      <c r="BG95" t="s">
        <v>4260</v>
      </c>
      <c r="BH95" t="s">
        <v>4801</v>
      </c>
      <c r="BI95" t="s">
        <v>4802</v>
      </c>
      <c r="BJ95" t="s">
        <v>4803</v>
      </c>
      <c r="BK95" t="s">
        <v>4804</v>
      </c>
      <c r="BL95" t="s">
        <v>4805</v>
      </c>
      <c r="BM95" t="s">
        <v>4806</v>
      </c>
      <c r="BN95" t="s">
        <v>4807</v>
      </c>
      <c r="BQ95" t="s">
        <v>115</v>
      </c>
      <c r="BR95" t="s">
        <v>356</v>
      </c>
      <c r="BS95" t="s">
        <v>2254</v>
      </c>
      <c r="BT95" t="s">
        <v>265</v>
      </c>
      <c r="BU95">
        <v>2</v>
      </c>
      <c r="BV95">
        <v>1</v>
      </c>
      <c r="BW95">
        <v>0</v>
      </c>
      <c r="BX95" t="s">
        <v>2254</v>
      </c>
      <c r="BZ95" t="s">
        <v>10748</v>
      </c>
      <c r="CB95" t="s">
        <v>2254</v>
      </c>
      <c r="CH95" s="198">
        <v>1</v>
      </c>
    </row>
    <row r="96" spans="53:86" x14ac:dyDescent="0.25">
      <c r="BA96" t="s">
        <v>190</v>
      </c>
      <c r="BB96">
        <v>66</v>
      </c>
      <c r="BC96" t="s">
        <v>2245</v>
      </c>
      <c r="BD96" t="s">
        <v>4808</v>
      </c>
      <c r="BE96" t="s">
        <v>4809</v>
      </c>
      <c r="BF96" t="s">
        <v>4215</v>
      </c>
      <c r="BG96" t="s">
        <v>4216</v>
      </c>
      <c r="BH96" t="s">
        <v>4810</v>
      </c>
      <c r="BI96" t="s">
        <v>4811</v>
      </c>
      <c r="BJ96" t="s">
        <v>4812</v>
      </c>
      <c r="BK96" t="s">
        <v>4813</v>
      </c>
      <c r="BL96" t="s">
        <v>4814</v>
      </c>
      <c r="BM96" t="s">
        <v>4815</v>
      </c>
      <c r="BN96" t="s">
        <v>4816</v>
      </c>
      <c r="BQ96" t="s">
        <v>115</v>
      </c>
      <c r="BR96" t="s">
        <v>357</v>
      </c>
      <c r="BS96" t="s">
        <v>10701</v>
      </c>
      <c r="BT96" t="s">
        <v>265</v>
      </c>
      <c r="BU96">
        <v>3</v>
      </c>
      <c r="BV96">
        <v>1</v>
      </c>
      <c r="BW96">
        <v>0</v>
      </c>
      <c r="BX96" t="s">
        <v>10701</v>
      </c>
      <c r="BZ96" t="s">
        <v>10894</v>
      </c>
      <c r="CB96" t="s">
        <v>10701</v>
      </c>
      <c r="CH96" s="198">
        <v>1</v>
      </c>
    </row>
    <row r="97" spans="53:86" x14ac:dyDescent="0.25">
      <c r="BA97" t="s">
        <v>192</v>
      </c>
      <c r="BB97">
        <v>67</v>
      </c>
      <c r="BC97" t="s">
        <v>2245</v>
      </c>
      <c r="BD97" t="s">
        <v>4817</v>
      </c>
      <c r="BE97" t="s">
        <v>4818</v>
      </c>
      <c r="BF97" t="s">
        <v>4226</v>
      </c>
      <c r="BG97" t="s">
        <v>4227</v>
      </c>
      <c r="BH97" t="s">
        <v>4819</v>
      </c>
      <c r="BI97" t="s">
        <v>4820</v>
      </c>
      <c r="BJ97" t="s">
        <v>4821</v>
      </c>
      <c r="BK97" t="s">
        <v>4822</v>
      </c>
      <c r="BL97" t="s">
        <v>4823</v>
      </c>
      <c r="BM97" t="s">
        <v>4824</v>
      </c>
      <c r="BN97" t="s">
        <v>4825</v>
      </c>
      <c r="BQ97" t="s">
        <v>115</v>
      </c>
      <c r="BR97" t="s">
        <v>358</v>
      </c>
      <c r="BS97" t="s">
        <v>10895</v>
      </c>
      <c r="BT97" t="s">
        <v>265</v>
      </c>
      <c r="BU97">
        <v>4</v>
      </c>
      <c r="BV97">
        <v>1</v>
      </c>
      <c r="BW97">
        <v>0</v>
      </c>
      <c r="BX97" t="s">
        <v>10895</v>
      </c>
      <c r="BZ97" t="s">
        <v>10896</v>
      </c>
      <c r="CB97" t="s">
        <v>2257</v>
      </c>
      <c r="CC97" t="s">
        <v>2293</v>
      </c>
      <c r="CD97" t="s">
        <v>1304</v>
      </c>
      <c r="CH97" s="198">
        <v>1</v>
      </c>
    </row>
    <row r="98" spans="53:86" x14ac:dyDescent="0.25">
      <c r="BA98" t="s">
        <v>193</v>
      </c>
      <c r="BB98">
        <v>68</v>
      </c>
      <c r="BC98" t="s">
        <v>2245</v>
      </c>
      <c r="BD98" t="s">
        <v>4826</v>
      </c>
      <c r="BE98" t="s">
        <v>4827</v>
      </c>
      <c r="BF98" t="s">
        <v>4237</v>
      </c>
      <c r="BG98" t="s">
        <v>4238</v>
      </c>
      <c r="BH98" t="s">
        <v>4828</v>
      </c>
      <c r="BI98" t="s">
        <v>4829</v>
      </c>
      <c r="BJ98" t="s">
        <v>4830</v>
      </c>
      <c r="BK98" t="s">
        <v>4831</v>
      </c>
      <c r="BL98" t="s">
        <v>4832</v>
      </c>
      <c r="BM98" t="s">
        <v>4833</v>
      </c>
      <c r="BN98" t="s">
        <v>4834</v>
      </c>
      <c r="BQ98" t="s">
        <v>115</v>
      </c>
      <c r="BR98" t="s">
        <v>359</v>
      </c>
      <c r="BS98" t="s">
        <v>10897</v>
      </c>
      <c r="BT98" t="s">
        <v>265</v>
      </c>
      <c r="BU98">
        <v>5</v>
      </c>
      <c r="BV98">
        <v>1</v>
      </c>
      <c r="BW98">
        <v>0</v>
      </c>
      <c r="BX98" t="s">
        <v>10897</v>
      </c>
      <c r="BZ98" t="s">
        <v>10898</v>
      </c>
      <c r="CB98" t="s">
        <v>10899</v>
      </c>
      <c r="CC98" t="s">
        <v>1303</v>
      </c>
      <c r="CD98" t="s">
        <v>1304</v>
      </c>
      <c r="CH98" s="198">
        <v>1</v>
      </c>
    </row>
    <row r="99" spans="53:86" x14ac:dyDescent="0.25">
      <c r="BA99" t="s">
        <v>194</v>
      </c>
      <c r="BB99">
        <v>69</v>
      </c>
      <c r="BC99" t="s">
        <v>2245</v>
      </c>
      <c r="BD99" t="s">
        <v>4835</v>
      </c>
      <c r="BE99" t="s">
        <v>4836</v>
      </c>
      <c r="BF99" t="s">
        <v>4248</v>
      </c>
      <c r="BG99" t="s">
        <v>4249</v>
      </c>
      <c r="BH99" t="s">
        <v>4837</v>
      </c>
      <c r="BI99" t="s">
        <v>4838</v>
      </c>
      <c r="BJ99" t="s">
        <v>4839</v>
      </c>
      <c r="BK99" t="s">
        <v>4840</v>
      </c>
      <c r="BL99" t="s">
        <v>4841</v>
      </c>
      <c r="BM99" t="s">
        <v>4842</v>
      </c>
      <c r="BN99" t="s">
        <v>4843</v>
      </c>
      <c r="BQ99" t="s">
        <v>115</v>
      </c>
      <c r="BR99" t="s">
        <v>10900</v>
      </c>
      <c r="BS99" t="s">
        <v>10901</v>
      </c>
      <c r="BT99" t="s">
        <v>265</v>
      </c>
      <c r="BU99">
        <v>6</v>
      </c>
      <c r="BV99">
        <v>1</v>
      </c>
      <c r="BW99">
        <v>0</v>
      </c>
      <c r="BX99" t="s">
        <v>10901</v>
      </c>
      <c r="BZ99" t="s">
        <v>10902</v>
      </c>
      <c r="CB99" t="s">
        <v>10903</v>
      </c>
      <c r="CC99" t="s">
        <v>10904</v>
      </c>
      <c r="CH99" s="198">
        <v>1</v>
      </c>
    </row>
    <row r="100" spans="53:86" x14ac:dyDescent="0.25">
      <c r="BA100" t="s">
        <v>195</v>
      </c>
      <c r="BB100">
        <v>70</v>
      </c>
      <c r="BC100" t="s">
        <v>2245</v>
      </c>
      <c r="BD100" t="s">
        <v>4844</v>
      </c>
      <c r="BE100" t="s">
        <v>4845</v>
      </c>
      <c r="BF100" t="s">
        <v>4259</v>
      </c>
      <c r="BG100" t="s">
        <v>4260</v>
      </c>
      <c r="BH100" t="s">
        <v>4846</v>
      </c>
      <c r="BI100" t="s">
        <v>4847</v>
      </c>
      <c r="BJ100" t="s">
        <v>4848</v>
      </c>
      <c r="BK100" t="s">
        <v>4849</v>
      </c>
      <c r="BL100" t="s">
        <v>4850</v>
      </c>
      <c r="BM100" t="s">
        <v>4851</v>
      </c>
      <c r="BN100" t="s">
        <v>4852</v>
      </c>
      <c r="BQ100" t="s">
        <v>115</v>
      </c>
      <c r="BR100" t="s">
        <v>10905</v>
      </c>
      <c r="BS100" t="s">
        <v>10906</v>
      </c>
      <c r="BT100" t="s">
        <v>265</v>
      </c>
      <c r="BU100">
        <v>7</v>
      </c>
      <c r="BV100">
        <v>1</v>
      </c>
      <c r="BW100">
        <v>0</v>
      </c>
      <c r="BX100" t="s">
        <v>10906</v>
      </c>
      <c r="BZ100" t="s">
        <v>10907</v>
      </c>
      <c r="CB100" t="s">
        <v>10746</v>
      </c>
      <c r="CC100" t="s">
        <v>1241</v>
      </c>
      <c r="CD100" t="s">
        <v>10908</v>
      </c>
      <c r="CH100" s="198">
        <v>1</v>
      </c>
    </row>
    <row r="101" spans="53:86" x14ac:dyDescent="0.25">
      <c r="BA101" t="s">
        <v>196</v>
      </c>
      <c r="BB101">
        <v>71</v>
      </c>
      <c r="BC101" t="s">
        <v>2246</v>
      </c>
      <c r="BD101" t="s">
        <v>4853</v>
      </c>
      <c r="BE101" t="s">
        <v>4854</v>
      </c>
      <c r="BF101" t="s">
        <v>4215</v>
      </c>
      <c r="BG101" t="s">
        <v>4216</v>
      </c>
      <c r="BH101" t="s">
        <v>4855</v>
      </c>
      <c r="BI101" t="s">
        <v>4856</v>
      </c>
      <c r="BJ101" t="s">
        <v>4857</v>
      </c>
      <c r="BK101" t="s">
        <v>4858</v>
      </c>
      <c r="BL101" t="s">
        <v>4859</v>
      </c>
      <c r="BM101" t="s">
        <v>4860</v>
      </c>
      <c r="BN101" t="s">
        <v>4861</v>
      </c>
      <c r="BQ101" t="s">
        <v>115</v>
      </c>
      <c r="BR101" t="s">
        <v>360</v>
      </c>
      <c r="BS101" t="s">
        <v>10909</v>
      </c>
      <c r="BT101" t="s">
        <v>301</v>
      </c>
      <c r="BU101">
        <v>1</v>
      </c>
      <c r="BV101">
        <v>0</v>
      </c>
      <c r="BW101">
        <v>1</v>
      </c>
      <c r="BY101" t="s">
        <v>10909</v>
      </c>
      <c r="CA101" t="s">
        <v>10910</v>
      </c>
      <c r="CB101" t="s">
        <v>10911</v>
      </c>
      <c r="CC101" t="s">
        <v>1303</v>
      </c>
      <c r="CD101" t="s">
        <v>1988</v>
      </c>
      <c r="CH101" s="198">
        <v>1</v>
      </c>
    </row>
    <row r="102" spans="53:86" x14ac:dyDescent="0.25">
      <c r="BA102" t="s">
        <v>198</v>
      </c>
      <c r="BB102">
        <v>72</v>
      </c>
      <c r="BC102" t="s">
        <v>2246</v>
      </c>
      <c r="BD102" t="s">
        <v>4862</v>
      </c>
      <c r="BE102" t="s">
        <v>4863</v>
      </c>
      <c r="BF102" t="s">
        <v>4226</v>
      </c>
      <c r="BG102" t="s">
        <v>4227</v>
      </c>
      <c r="BH102" t="s">
        <v>4864</v>
      </c>
      <c r="BI102" t="s">
        <v>4865</v>
      </c>
      <c r="BJ102" t="s">
        <v>4866</v>
      </c>
      <c r="BK102" t="s">
        <v>4867</v>
      </c>
      <c r="BL102" t="s">
        <v>4868</v>
      </c>
      <c r="BM102" t="s">
        <v>4869</v>
      </c>
      <c r="BN102" t="s">
        <v>4870</v>
      </c>
      <c r="BQ102" t="s">
        <v>115</v>
      </c>
      <c r="BR102" t="s">
        <v>361</v>
      </c>
      <c r="BS102" t="s">
        <v>2254</v>
      </c>
      <c r="BT102" t="s">
        <v>301</v>
      </c>
      <c r="BU102">
        <v>2</v>
      </c>
      <c r="BV102">
        <v>0</v>
      </c>
      <c r="BW102">
        <v>1</v>
      </c>
      <c r="BY102" t="s">
        <v>2254</v>
      </c>
      <c r="CA102" t="s">
        <v>10770</v>
      </c>
      <c r="CB102" t="s">
        <v>2254</v>
      </c>
      <c r="CH102" s="198">
        <v>1</v>
      </c>
    </row>
    <row r="103" spans="53:86" x14ac:dyDescent="0.25">
      <c r="BA103" t="s">
        <v>199</v>
      </c>
      <c r="BB103">
        <v>73</v>
      </c>
      <c r="BC103" t="s">
        <v>2246</v>
      </c>
      <c r="BD103" t="s">
        <v>4871</v>
      </c>
      <c r="BE103" t="s">
        <v>4872</v>
      </c>
      <c r="BF103" t="s">
        <v>4237</v>
      </c>
      <c r="BG103" t="s">
        <v>4238</v>
      </c>
      <c r="BH103" t="s">
        <v>4873</v>
      </c>
      <c r="BI103" t="s">
        <v>4874</v>
      </c>
      <c r="BJ103" t="s">
        <v>4875</v>
      </c>
      <c r="BK103" t="s">
        <v>4876</v>
      </c>
      <c r="BL103" t="s">
        <v>4877</v>
      </c>
      <c r="BM103" t="s">
        <v>4878</v>
      </c>
      <c r="BN103" t="s">
        <v>4879</v>
      </c>
      <c r="BQ103" t="s">
        <v>115</v>
      </c>
      <c r="BR103" t="s">
        <v>362</v>
      </c>
      <c r="BS103" t="s">
        <v>10701</v>
      </c>
      <c r="BT103" t="s">
        <v>301</v>
      </c>
      <c r="BU103">
        <v>3</v>
      </c>
      <c r="BV103">
        <v>0</v>
      </c>
      <c r="BW103">
        <v>1</v>
      </c>
      <c r="BY103" t="s">
        <v>10701</v>
      </c>
      <c r="CA103" t="s">
        <v>10912</v>
      </c>
      <c r="CB103" t="s">
        <v>10701</v>
      </c>
      <c r="CH103" s="198">
        <v>1</v>
      </c>
    </row>
    <row r="104" spans="53:86" x14ac:dyDescent="0.25">
      <c r="BA104" t="s">
        <v>200</v>
      </c>
      <c r="BB104">
        <v>74</v>
      </c>
      <c r="BC104" t="s">
        <v>2246</v>
      </c>
      <c r="BD104" t="s">
        <v>4880</v>
      </c>
      <c r="BE104" t="s">
        <v>4881</v>
      </c>
      <c r="BF104" t="s">
        <v>4248</v>
      </c>
      <c r="BG104" t="s">
        <v>4249</v>
      </c>
      <c r="BH104" t="s">
        <v>4882</v>
      </c>
      <c r="BI104" t="s">
        <v>4883</v>
      </c>
      <c r="BJ104" t="s">
        <v>4884</v>
      </c>
      <c r="BK104" t="s">
        <v>4885</v>
      </c>
      <c r="BL104" t="s">
        <v>4886</v>
      </c>
      <c r="BM104" t="s">
        <v>4887</v>
      </c>
      <c r="BN104" t="s">
        <v>4888</v>
      </c>
      <c r="BQ104" t="s">
        <v>115</v>
      </c>
      <c r="BR104" t="s">
        <v>363</v>
      </c>
      <c r="BS104" t="s">
        <v>10895</v>
      </c>
      <c r="BT104" t="s">
        <v>301</v>
      </c>
      <c r="BU104">
        <v>4</v>
      </c>
      <c r="BV104">
        <v>0</v>
      </c>
      <c r="BW104">
        <v>1</v>
      </c>
      <c r="BY104" t="s">
        <v>10895</v>
      </c>
      <c r="CA104" t="s">
        <v>10913</v>
      </c>
      <c r="CB104" t="s">
        <v>2257</v>
      </c>
      <c r="CC104" t="s">
        <v>2293</v>
      </c>
      <c r="CD104" t="s">
        <v>1304</v>
      </c>
      <c r="CH104" s="198">
        <v>1</v>
      </c>
    </row>
    <row r="105" spans="53:86" x14ac:dyDescent="0.25">
      <c r="BA105" t="s">
        <v>201</v>
      </c>
      <c r="BB105">
        <v>75</v>
      </c>
      <c r="BC105" t="s">
        <v>2246</v>
      </c>
      <c r="BD105" t="s">
        <v>4889</v>
      </c>
      <c r="BE105" t="s">
        <v>4890</v>
      </c>
      <c r="BF105" t="s">
        <v>4259</v>
      </c>
      <c r="BG105" t="s">
        <v>4260</v>
      </c>
      <c r="BH105" t="s">
        <v>4891</v>
      </c>
      <c r="BI105" t="s">
        <v>4892</v>
      </c>
      <c r="BJ105" t="s">
        <v>4893</v>
      </c>
      <c r="BK105" t="s">
        <v>4894</v>
      </c>
      <c r="BL105" t="s">
        <v>4895</v>
      </c>
      <c r="BM105" t="s">
        <v>4896</v>
      </c>
      <c r="BN105" t="s">
        <v>4897</v>
      </c>
      <c r="BQ105" t="s">
        <v>115</v>
      </c>
      <c r="BR105" t="s">
        <v>364</v>
      </c>
      <c r="BS105" t="s">
        <v>10914</v>
      </c>
      <c r="BT105" t="s">
        <v>301</v>
      </c>
      <c r="BU105">
        <v>5</v>
      </c>
      <c r="BV105">
        <v>0</v>
      </c>
      <c r="BW105">
        <v>1</v>
      </c>
      <c r="BY105" t="s">
        <v>10914</v>
      </c>
      <c r="CA105" t="s">
        <v>10915</v>
      </c>
      <c r="CB105" t="s">
        <v>10916</v>
      </c>
      <c r="CC105" t="s">
        <v>10917</v>
      </c>
      <c r="CH105" s="198">
        <v>1</v>
      </c>
    </row>
    <row r="106" spans="53:86" x14ac:dyDescent="0.25">
      <c r="BA106" t="s">
        <v>202</v>
      </c>
      <c r="BB106">
        <v>76</v>
      </c>
      <c r="BC106" t="s">
        <v>2247</v>
      </c>
      <c r="BD106" t="s">
        <v>4898</v>
      </c>
      <c r="BE106" t="s">
        <v>4899</v>
      </c>
      <c r="BF106" t="s">
        <v>4215</v>
      </c>
      <c r="BG106" t="s">
        <v>4216</v>
      </c>
      <c r="BH106" t="s">
        <v>4900</v>
      </c>
      <c r="BI106" t="s">
        <v>4901</v>
      </c>
      <c r="BJ106" t="s">
        <v>4902</v>
      </c>
      <c r="BK106" t="s">
        <v>4903</v>
      </c>
      <c r="BL106" t="s">
        <v>4904</v>
      </c>
      <c r="BM106" t="s">
        <v>4905</v>
      </c>
      <c r="BN106" t="s">
        <v>4906</v>
      </c>
      <c r="BQ106" t="s">
        <v>115</v>
      </c>
      <c r="BR106" t="s">
        <v>10918</v>
      </c>
      <c r="BS106" t="s">
        <v>10919</v>
      </c>
      <c r="BT106" t="s">
        <v>301</v>
      </c>
      <c r="BU106">
        <v>6</v>
      </c>
      <c r="BV106">
        <v>0</v>
      </c>
      <c r="BW106">
        <v>1</v>
      </c>
      <c r="BY106" t="s">
        <v>10919</v>
      </c>
      <c r="CA106" t="s">
        <v>10920</v>
      </c>
      <c r="CB106" t="s">
        <v>10921</v>
      </c>
      <c r="CC106" t="s">
        <v>1241</v>
      </c>
      <c r="CD106" t="s">
        <v>10922</v>
      </c>
      <c r="CE106" t="s">
        <v>2661</v>
      </c>
      <c r="CF106" t="s">
        <v>10724</v>
      </c>
      <c r="CH106" s="198">
        <v>1</v>
      </c>
    </row>
    <row r="107" spans="53:86" x14ac:dyDescent="0.25">
      <c r="BA107" t="s">
        <v>205</v>
      </c>
      <c r="BB107">
        <v>77</v>
      </c>
      <c r="BC107" t="s">
        <v>2247</v>
      </c>
      <c r="BD107" t="s">
        <v>4907</v>
      </c>
      <c r="BE107" t="s">
        <v>4908</v>
      </c>
      <c r="BF107" t="s">
        <v>4226</v>
      </c>
      <c r="BG107" t="s">
        <v>4227</v>
      </c>
      <c r="BH107" t="s">
        <v>4909</v>
      </c>
      <c r="BI107" t="s">
        <v>4910</v>
      </c>
      <c r="BJ107" t="s">
        <v>4911</v>
      </c>
      <c r="BK107" t="s">
        <v>4912</v>
      </c>
      <c r="BL107" t="s">
        <v>4913</v>
      </c>
      <c r="BM107" t="s">
        <v>4914</v>
      </c>
      <c r="BN107" t="s">
        <v>4915</v>
      </c>
      <c r="BQ107" t="s">
        <v>117</v>
      </c>
      <c r="BR107" t="s">
        <v>365</v>
      </c>
      <c r="BS107" t="s">
        <v>10923</v>
      </c>
      <c r="BT107" t="s">
        <v>265</v>
      </c>
      <c r="BU107">
        <v>1</v>
      </c>
      <c r="BV107">
        <v>1</v>
      </c>
      <c r="BW107">
        <v>0</v>
      </c>
      <c r="BX107" t="s">
        <v>10923</v>
      </c>
      <c r="BZ107" t="s">
        <v>10924</v>
      </c>
      <c r="CB107" t="s">
        <v>10699</v>
      </c>
      <c r="CC107" t="s">
        <v>10700</v>
      </c>
      <c r="CD107" t="s">
        <v>2260</v>
      </c>
      <c r="CE107" t="s">
        <v>10925</v>
      </c>
      <c r="CH107" s="198">
        <v>1</v>
      </c>
    </row>
    <row r="108" spans="53:86" x14ac:dyDescent="0.25">
      <c r="BA108" t="s">
        <v>206</v>
      </c>
      <c r="BB108">
        <v>78</v>
      </c>
      <c r="BC108" t="s">
        <v>2247</v>
      </c>
      <c r="BD108" t="s">
        <v>4916</v>
      </c>
      <c r="BE108" t="s">
        <v>4917</v>
      </c>
      <c r="BF108" t="s">
        <v>4237</v>
      </c>
      <c r="BG108" t="s">
        <v>4238</v>
      </c>
      <c r="BH108" t="s">
        <v>4918</v>
      </c>
      <c r="BI108" t="s">
        <v>4919</v>
      </c>
      <c r="BJ108" t="s">
        <v>4920</v>
      </c>
      <c r="BK108" t="s">
        <v>4921</v>
      </c>
      <c r="BL108" t="s">
        <v>4922</v>
      </c>
      <c r="BM108" t="s">
        <v>4923</v>
      </c>
      <c r="BN108" t="s">
        <v>4924</v>
      </c>
      <c r="BQ108" t="s">
        <v>117</v>
      </c>
      <c r="BR108" t="s">
        <v>371</v>
      </c>
      <c r="BS108" t="s">
        <v>10926</v>
      </c>
      <c r="BT108" t="s">
        <v>265</v>
      </c>
      <c r="BU108">
        <v>2</v>
      </c>
      <c r="BV108">
        <v>1</v>
      </c>
      <c r="BW108">
        <v>0</v>
      </c>
      <c r="BX108" t="s">
        <v>10926</v>
      </c>
      <c r="BZ108" t="s">
        <v>10927</v>
      </c>
      <c r="CB108" t="s">
        <v>835</v>
      </c>
      <c r="CC108" t="s">
        <v>10928</v>
      </c>
      <c r="CD108" t="s">
        <v>10929</v>
      </c>
      <c r="CE108" t="s">
        <v>2278</v>
      </c>
      <c r="CF108" t="s">
        <v>10930</v>
      </c>
      <c r="CH108" s="198">
        <v>1</v>
      </c>
    </row>
    <row r="109" spans="53:86" x14ac:dyDescent="0.25">
      <c r="BA109" t="s">
        <v>207</v>
      </c>
      <c r="BB109">
        <v>79</v>
      </c>
      <c r="BC109" t="s">
        <v>2247</v>
      </c>
      <c r="BD109" t="s">
        <v>4925</v>
      </c>
      <c r="BE109" t="s">
        <v>4926</v>
      </c>
      <c r="BF109" t="s">
        <v>4248</v>
      </c>
      <c r="BG109" t="s">
        <v>4249</v>
      </c>
      <c r="BH109" t="s">
        <v>4927</v>
      </c>
      <c r="BI109" t="s">
        <v>4928</v>
      </c>
      <c r="BJ109" t="s">
        <v>4929</v>
      </c>
      <c r="BK109" t="s">
        <v>4930</v>
      </c>
      <c r="BL109" t="s">
        <v>4931</v>
      </c>
      <c r="BM109" t="s">
        <v>4932</v>
      </c>
      <c r="BN109" t="s">
        <v>4933</v>
      </c>
      <c r="BQ109" t="s">
        <v>117</v>
      </c>
      <c r="BR109" t="s">
        <v>378</v>
      </c>
      <c r="BS109" t="s">
        <v>10714</v>
      </c>
      <c r="BT109" t="s">
        <v>265</v>
      </c>
      <c r="BU109">
        <v>3</v>
      </c>
      <c r="BV109">
        <v>1</v>
      </c>
      <c r="BW109">
        <v>0</v>
      </c>
      <c r="BX109" t="s">
        <v>10714</v>
      </c>
      <c r="BZ109" t="s">
        <v>10715</v>
      </c>
      <c r="CB109" t="s">
        <v>10714</v>
      </c>
      <c r="CH109" s="198">
        <v>1</v>
      </c>
    </row>
    <row r="110" spans="53:86" x14ac:dyDescent="0.25">
      <c r="BA110" t="s">
        <v>208</v>
      </c>
      <c r="BB110">
        <v>80</v>
      </c>
      <c r="BC110" t="s">
        <v>2247</v>
      </c>
      <c r="BD110" t="s">
        <v>4934</v>
      </c>
      <c r="BE110" t="s">
        <v>4935</v>
      </c>
      <c r="BF110" t="s">
        <v>4259</v>
      </c>
      <c r="BG110" t="s">
        <v>4260</v>
      </c>
      <c r="BH110" t="s">
        <v>4936</v>
      </c>
      <c r="BI110" t="s">
        <v>4937</v>
      </c>
      <c r="BJ110" t="s">
        <v>4938</v>
      </c>
      <c r="BK110" t="s">
        <v>4939</v>
      </c>
      <c r="BL110" t="s">
        <v>4940</v>
      </c>
      <c r="BM110" t="s">
        <v>4941</v>
      </c>
      <c r="BN110" t="s">
        <v>4942</v>
      </c>
      <c r="BQ110" t="s">
        <v>117</v>
      </c>
      <c r="BR110" t="s">
        <v>383</v>
      </c>
      <c r="BS110" t="s">
        <v>10717</v>
      </c>
      <c r="BT110" t="s">
        <v>265</v>
      </c>
      <c r="BU110">
        <v>4</v>
      </c>
      <c r="BV110">
        <v>1</v>
      </c>
      <c r="BW110">
        <v>0</v>
      </c>
      <c r="BX110" t="s">
        <v>10717</v>
      </c>
      <c r="BZ110" t="s">
        <v>10718</v>
      </c>
      <c r="CB110" t="s">
        <v>10717</v>
      </c>
      <c r="CH110" s="198">
        <v>1</v>
      </c>
    </row>
    <row r="111" spans="53:86" x14ac:dyDescent="0.25">
      <c r="BA111" t="s">
        <v>209</v>
      </c>
      <c r="BB111">
        <v>81</v>
      </c>
      <c r="BC111" t="s">
        <v>2248</v>
      </c>
      <c r="BD111" t="s">
        <v>4943</v>
      </c>
      <c r="BE111" t="s">
        <v>4944</v>
      </c>
      <c r="BF111" t="s">
        <v>4215</v>
      </c>
      <c r="BG111" t="s">
        <v>4216</v>
      </c>
      <c r="BH111" t="s">
        <v>4945</v>
      </c>
      <c r="BI111" t="s">
        <v>4946</v>
      </c>
      <c r="BJ111" t="s">
        <v>4947</v>
      </c>
      <c r="BK111" t="s">
        <v>4948</v>
      </c>
      <c r="BL111" t="s">
        <v>4949</v>
      </c>
      <c r="BM111" t="s">
        <v>4950</v>
      </c>
      <c r="BN111" t="s">
        <v>4951</v>
      </c>
      <c r="BQ111" t="s">
        <v>117</v>
      </c>
      <c r="BR111" t="s">
        <v>390</v>
      </c>
      <c r="BS111" t="s">
        <v>10720</v>
      </c>
      <c r="BT111" t="s">
        <v>265</v>
      </c>
      <c r="BU111">
        <v>5</v>
      </c>
      <c r="BV111">
        <v>1</v>
      </c>
      <c r="BW111">
        <v>0</v>
      </c>
      <c r="BX111" t="s">
        <v>10720</v>
      </c>
      <c r="BZ111" t="s">
        <v>10721</v>
      </c>
      <c r="CB111" t="s">
        <v>10722</v>
      </c>
      <c r="CC111" t="s">
        <v>10723</v>
      </c>
      <c r="CD111" t="s">
        <v>10724</v>
      </c>
      <c r="CH111" s="198">
        <v>1</v>
      </c>
    </row>
    <row r="112" spans="53:86" x14ac:dyDescent="0.25">
      <c r="BA112" t="s">
        <v>211</v>
      </c>
      <c r="BB112">
        <v>82</v>
      </c>
      <c r="BC112" t="s">
        <v>2248</v>
      </c>
      <c r="BD112" t="s">
        <v>4952</v>
      </c>
      <c r="BE112" t="s">
        <v>4953</v>
      </c>
      <c r="BF112" t="s">
        <v>4226</v>
      </c>
      <c r="BG112" t="s">
        <v>4227</v>
      </c>
      <c r="BH112" t="s">
        <v>4954</v>
      </c>
      <c r="BI112" t="s">
        <v>4955</v>
      </c>
      <c r="BJ112" t="s">
        <v>4956</v>
      </c>
      <c r="BK112" t="s">
        <v>4957</v>
      </c>
      <c r="BL112" t="s">
        <v>4958</v>
      </c>
      <c r="BM112" t="s">
        <v>4959</v>
      </c>
      <c r="BN112" t="s">
        <v>4960</v>
      </c>
      <c r="BQ112" t="s">
        <v>117</v>
      </c>
      <c r="BR112" t="s">
        <v>397</v>
      </c>
      <c r="BS112" t="s">
        <v>10931</v>
      </c>
      <c r="BT112" t="s">
        <v>301</v>
      </c>
      <c r="BU112">
        <v>1</v>
      </c>
      <c r="BV112">
        <v>0</v>
      </c>
      <c r="BW112">
        <v>1</v>
      </c>
      <c r="BY112" t="s">
        <v>10931</v>
      </c>
      <c r="CA112" t="s">
        <v>10932</v>
      </c>
      <c r="CB112" t="s">
        <v>2260</v>
      </c>
      <c r="CC112" t="s">
        <v>10933</v>
      </c>
      <c r="CD112" t="s">
        <v>10934</v>
      </c>
      <c r="CH112" s="198">
        <v>1</v>
      </c>
    </row>
    <row r="113" spans="53:86" x14ac:dyDescent="0.25">
      <c r="BA113" t="s">
        <v>212</v>
      </c>
      <c r="BB113">
        <v>83</v>
      </c>
      <c r="BC113" t="s">
        <v>2248</v>
      </c>
      <c r="BD113" t="s">
        <v>4961</v>
      </c>
      <c r="BE113" t="s">
        <v>4962</v>
      </c>
      <c r="BF113" t="s">
        <v>4237</v>
      </c>
      <c r="BG113" t="s">
        <v>4238</v>
      </c>
      <c r="BH113" t="s">
        <v>4963</v>
      </c>
      <c r="BI113" t="s">
        <v>4964</v>
      </c>
      <c r="BJ113" t="s">
        <v>4965</v>
      </c>
      <c r="BK113" t="s">
        <v>4966</v>
      </c>
      <c r="BL113" t="s">
        <v>4967</v>
      </c>
      <c r="BM113" t="s">
        <v>4968</v>
      </c>
      <c r="BN113" t="s">
        <v>4969</v>
      </c>
      <c r="BQ113" t="s">
        <v>117</v>
      </c>
      <c r="BR113" t="s">
        <v>401</v>
      </c>
      <c r="BS113" t="s">
        <v>10935</v>
      </c>
      <c r="BT113" t="s">
        <v>301</v>
      </c>
      <c r="BU113">
        <v>2</v>
      </c>
      <c r="BV113">
        <v>0</v>
      </c>
      <c r="BW113">
        <v>1</v>
      </c>
      <c r="BY113" t="s">
        <v>10935</v>
      </c>
      <c r="CA113" t="s">
        <v>10936</v>
      </c>
      <c r="CB113" t="s">
        <v>835</v>
      </c>
      <c r="CC113" t="s">
        <v>10928</v>
      </c>
      <c r="CD113" t="s">
        <v>10937</v>
      </c>
      <c r="CE113" t="s">
        <v>10819</v>
      </c>
      <c r="CF113" t="s">
        <v>10938</v>
      </c>
      <c r="CH113" s="198">
        <v>1</v>
      </c>
    </row>
    <row r="114" spans="53:86" x14ac:dyDescent="0.25">
      <c r="BA114" t="s">
        <v>213</v>
      </c>
      <c r="BB114">
        <v>84</v>
      </c>
      <c r="BC114" t="s">
        <v>2248</v>
      </c>
      <c r="BD114" t="s">
        <v>4970</v>
      </c>
      <c r="BE114" t="s">
        <v>4971</v>
      </c>
      <c r="BF114" t="s">
        <v>4248</v>
      </c>
      <c r="BG114" t="s">
        <v>4249</v>
      </c>
      <c r="BH114" t="s">
        <v>4972</v>
      </c>
      <c r="BI114" t="s">
        <v>4973</v>
      </c>
      <c r="BJ114" t="s">
        <v>4974</v>
      </c>
      <c r="BK114" t="s">
        <v>4975</v>
      </c>
      <c r="BL114" t="s">
        <v>4976</v>
      </c>
      <c r="BM114" t="s">
        <v>4977</v>
      </c>
      <c r="BN114" t="s">
        <v>4978</v>
      </c>
      <c r="BQ114" t="s">
        <v>117</v>
      </c>
      <c r="BR114" t="s">
        <v>408</v>
      </c>
      <c r="BS114" t="s">
        <v>10736</v>
      </c>
      <c r="BT114" t="s">
        <v>301</v>
      </c>
      <c r="BU114">
        <v>3</v>
      </c>
      <c r="BV114">
        <v>0</v>
      </c>
      <c r="BW114">
        <v>1</v>
      </c>
      <c r="BY114" t="s">
        <v>10736</v>
      </c>
      <c r="CA114" t="s">
        <v>10737</v>
      </c>
      <c r="CB114" t="s">
        <v>10736</v>
      </c>
      <c r="CH114" s="198">
        <v>1</v>
      </c>
    </row>
    <row r="115" spans="53:86" x14ac:dyDescent="0.25">
      <c r="BA115" t="s">
        <v>214</v>
      </c>
      <c r="BB115">
        <v>85</v>
      </c>
      <c r="BC115" t="s">
        <v>2248</v>
      </c>
      <c r="BD115" t="s">
        <v>4979</v>
      </c>
      <c r="BE115" t="s">
        <v>4980</v>
      </c>
      <c r="BF115" t="s">
        <v>4259</v>
      </c>
      <c r="BG115" t="s">
        <v>4260</v>
      </c>
      <c r="BH115" t="s">
        <v>4981</v>
      </c>
      <c r="BI115" t="s">
        <v>4982</v>
      </c>
      <c r="BJ115" t="s">
        <v>4983</v>
      </c>
      <c r="BK115" t="s">
        <v>4984</v>
      </c>
      <c r="BL115" t="s">
        <v>4985</v>
      </c>
      <c r="BM115" t="s">
        <v>4986</v>
      </c>
      <c r="BN115" t="s">
        <v>4987</v>
      </c>
      <c r="BQ115" t="s">
        <v>117</v>
      </c>
      <c r="BR115" t="s">
        <v>410</v>
      </c>
      <c r="BS115" t="s">
        <v>10738</v>
      </c>
      <c r="BT115" t="s">
        <v>301</v>
      </c>
      <c r="BU115">
        <v>4</v>
      </c>
      <c r="BV115">
        <v>0</v>
      </c>
      <c r="BW115">
        <v>1</v>
      </c>
      <c r="BY115" t="s">
        <v>10738</v>
      </c>
      <c r="CA115" t="s">
        <v>10739</v>
      </c>
      <c r="CB115" t="s">
        <v>10738</v>
      </c>
      <c r="CH115" s="198">
        <v>1</v>
      </c>
    </row>
    <row r="116" spans="53:86" x14ac:dyDescent="0.25">
      <c r="BA116" t="s">
        <v>215</v>
      </c>
      <c r="BB116">
        <v>86</v>
      </c>
      <c r="BC116" t="s">
        <v>2249</v>
      </c>
      <c r="BD116" t="s">
        <v>4988</v>
      </c>
      <c r="BE116" t="s">
        <v>4989</v>
      </c>
      <c r="BF116" t="s">
        <v>4215</v>
      </c>
      <c r="BG116" t="s">
        <v>4216</v>
      </c>
      <c r="BH116" t="s">
        <v>4990</v>
      </c>
      <c r="BI116" t="s">
        <v>4991</v>
      </c>
      <c r="BJ116" t="s">
        <v>4992</v>
      </c>
      <c r="BK116" t="s">
        <v>4993</v>
      </c>
      <c r="BL116" t="s">
        <v>4994</v>
      </c>
      <c r="BM116" t="s">
        <v>4995</v>
      </c>
      <c r="BN116" t="s">
        <v>4996</v>
      </c>
      <c r="BQ116" t="s">
        <v>117</v>
      </c>
      <c r="BR116" t="s">
        <v>412</v>
      </c>
      <c r="BS116" t="s">
        <v>10741</v>
      </c>
      <c r="BT116" t="s">
        <v>301</v>
      </c>
      <c r="BU116">
        <v>5</v>
      </c>
      <c r="BV116">
        <v>0</v>
      </c>
      <c r="BW116">
        <v>1</v>
      </c>
      <c r="BY116" t="s">
        <v>10741</v>
      </c>
      <c r="CA116" t="s">
        <v>10742</v>
      </c>
      <c r="CB116" t="s">
        <v>10743</v>
      </c>
      <c r="CC116" t="s">
        <v>10706</v>
      </c>
      <c r="CD116" t="s">
        <v>2343</v>
      </c>
      <c r="CH116" s="198">
        <v>1</v>
      </c>
    </row>
    <row r="117" spans="53:86" x14ac:dyDescent="0.25">
      <c r="BA117" t="s">
        <v>217</v>
      </c>
      <c r="BB117">
        <v>87</v>
      </c>
      <c r="BC117" t="s">
        <v>2249</v>
      </c>
      <c r="BD117" t="s">
        <v>4997</v>
      </c>
      <c r="BE117" t="s">
        <v>4998</v>
      </c>
      <c r="BF117" t="s">
        <v>4226</v>
      </c>
      <c r="BG117" t="s">
        <v>4227</v>
      </c>
      <c r="BH117" t="s">
        <v>4999</v>
      </c>
      <c r="BI117" t="s">
        <v>5000</v>
      </c>
      <c r="BJ117" t="s">
        <v>5001</v>
      </c>
      <c r="BK117" t="s">
        <v>5002</v>
      </c>
      <c r="BL117" t="s">
        <v>5003</v>
      </c>
      <c r="BM117" t="s">
        <v>5004</v>
      </c>
      <c r="BN117" t="s">
        <v>5005</v>
      </c>
      <c r="BQ117" t="s">
        <v>119</v>
      </c>
      <c r="BR117" t="s">
        <v>418</v>
      </c>
      <c r="BS117" t="s">
        <v>10939</v>
      </c>
      <c r="BT117" t="s">
        <v>265</v>
      </c>
      <c r="BU117">
        <v>1</v>
      </c>
      <c r="BV117">
        <v>1</v>
      </c>
      <c r="BW117">
        <v>0</v>
      </c>
      <c r="BX117" t="s">
        <v>10939</v>
      </c>
      <c r="BZ117" t="s">
        <v>10940</v>
      </c>
      <c r="CB117" t="s">
        <v>10746</v>
      </c>
      <c r="CC117" t="s">
        <v>1872</v>
      </c>
      <c r="CH117" s="198">
        <v>1</v>
      </c>
    </row>
    <row r="118" spans="53:86" x14ac:dyDescent="0.25">
      <c r="BA118" t="s">
        <v>218</v>
      </c>
      <c r="BB118">
        <v>88</v>
      </c>
      <c r="BC118" t="s">
        <v>2249</v>
      </c>
      <c r="BD118" t="s">
        <v>5006</v>
      </c>
      <c r="BE118" t="s">
        <v>5007</v>
      </c>
      <c r="BF118" t="s">
        <v>4237</v>
      </c>
      <c r="BG118" t="s">
        <v>4238</v>
      </c>
      <c r="BH118" t="s">
        <v>5008</v>
      </c>
      <c r="BI118" t="s">
        <v>5009</v>
      </c>
      <c r="BJ118" t="s">
        <v>5010</v>
      </c>
      <c r="BK118" t="s">
        <v>5011</v>
      </c>
      <c r="BL118" t="s">
        <v>5012</v>
      </c>
      <c r="BM118" t="s">
        <v>5013</v>
      </c>
      <c r="BN118" t="s">
        <v>5014</v>
      </c>
      <c r="BQ118" t="s">
        <v>119</v>
      </c>
      <c r="BR118" t="s">
        <v>419</v>
      </c>
      <c r="BS118" t="s">
        <v>10941</v>
      </c>
      <c r="BT118" t="s">
        <v>265</v>
      </c>
      <c r="BU118">
        <v>2</v>
      </c>
      <c r="BV118">
        <v>1</v>
      </c>
      <c r="BW118">
        <v>0</v>
      </c>
      <c r="BX118" t="s">
        <v>10941</v>
      </c>
      <c r="BZ118" t="s">
        <v>10942</v>
      </c>
      <c r="CB118" t="s">
        <v>2293</v>
      </c>
      <c r="CC118" t="s">
        <v>1304</v>
      </c>
      <c r="CH118" s="198">
        <v>1</v>
      </c>
    </row>
    <row r="119" spans="53:86" x14ac:dyDescent="0.25">
      <c r="BA119" t="s">
        <v>219</v>
      </c>
      <c r="BB119">
        <v>89</v>
      </c>
      <c r="BC119" t="s">
        <v>2249</v>
      </c>
      <c r="BD119" t="s">
        <v>5015</v>
      </c>
      <c r="BE119" t="s">
        <v>5016</v>
      </c>
      <c r="BF119" t="s">
        <v>4248</v>
      </c>
      <c r="BG119" t="s">
        <v>4249</v>
      </c>
      <c r="BH119" t="s">
        <v>5017</v>
      </c>
      <c r="BI119" t="s">
        <v>5018</v>
      </c>
      <c r="BJ119" t="s">
        <v>5019</v>
      </c>
      <c r="BK119" t="s">
        <v>5020</v>
      </c>
      <c r="BL119" t="s">
        <v>5021</v>
      </c>
      <c r="BM119" t="s">
        <v>5022</v>
      </c>
      <c r="BN119" t="s">
        <v>5023</v>
      </c>
      <c r="BQ119" t="s">
        <v>119</v>
      </c>
      <c r="BR119" t="s">
        <v>420</v>
      </c>
      <c r="BS119" t="s">
        <v>10943</v>
      </c>
      <c r="BT119" t="s">
        <v>265</v>
      </c>
      <c r="BU119">
        <v>3</v>
      </c>
      <c r="BV119">
        <v>1</v>
      </c>
      <c r="BW119">
        <v>0</v>
      </c>
      <c r="BX119" t="s">
        <v>10943</v>
      </c>
      <c r="BZ119" t="s">
        <v>10944</v>
      </c>
      <c r="CB119" t="s">
        <v>10945</v>
      </c>
      <c r="CC119" t="s">
        <v>389</v>
      </c>
      <c r="CH119" s="198">
        <v>1</v>
      </c>
    </row>
    <row r="120" spans="53:86" x14ac:dyDescent="0.25">
      <c r="BA120" t="s">
        <v>220</v>
      </c>
      <c r="BB120">
        <v>90</v>
      </c>
      <c r="BC120" t="s">
        <v>2249</v>
      </c>
      <c r="BD120" t="s">
        <v>5024</v>
      </c>
      <c r="BE120" t="s">
        <v>5025</v>
      </c>
      <c r="BF120" t="s">
        <v>4259</v>
      </c>
      <c r="BG120" t="s">
        <v>4260</v>
      </c>
      <c r="BH120" t="s">
        <v>5026</v>
      </c>
      <c r="BI120" t="s">
        <v>5027</v>
      </c>
      <c r="BJ120" t="s">
        <v>5028</v>
      </c>
      <c r="BK120" t="s">
        <v>5029</v>
      </c>
      <c r="BL120" t="s">
        <v>5030</v>
      </c>
      <c r="BM120" t="s">
        <v>5031</v>
      </c>
      <c r="BN120" t="s">
        <v>5032</v>
      </c>
      <c r="BQ120" t="s">
        <v>119</v>
      </c>
      <c r="BR120" t="s">
        <v>421</v>
      </c>
      <c r="BS120" t="s">
        <v>10946</v>
      </c>
      <c r="BT120" t="s">
        <v>265</v>
      </c>
      <c r="BU120">
        <v>4</v>
      </c>
      <c r="BV120">
        <v>1</v>
      </c>
      <c r="BW120">
        <v>0</v>
      </c>
      <c r="BX120" t="s">
        <v>10946</v>
      </c>
      <c r="BZ120" t="s">
        <v>10947</v>
      </c>
      <c r="CB120" t="s">
        <v>10948</v>
      </c>
      <c r="CC120" t="s">
        <v>2260</v>
      </c>
      <c r="CH120" s="198">
        <v>1</v>
      </c>
    </row>
    <row r="121" spans="53:86" x14ac:dyDescent="0.25">
      <c r="BA121" t="s">
        <v>221</v>
      </c>
      <c r="BB121">
        <v>91</v>
      </c>
      <c r="BC121" t="s">
        <v>2250</v>
      </c>
      <c r="BD121" t="s">
        <v>5033</v>
      </c>
      <c r="BE121" t="s">
        <v>5034</v>
      </c>
      <c r="BF121" t="s">
        <v>4215</v>
      </c>
      <c r="BG121" t="s">
        <v>4216</v>
      </c>
      <c r="BH121" t="s">
        <v>5035</v>
      </c>
      <c r="BI121" t="s">
        <v>5036</v>
      </c>
      <c r="BJ121" t="s">
        <v>5037</v>
      </c>
      <c r="BK121" t="s">
        <v>5038</v>
      </c>
      <c r="BL121" t="s">
        <v>5039</v>
      </c>
      <c r="BM121" t="s">
        <v>5040</v>
      </c>
      <c r="BN121" t="s">
        <v>5041</v>
      </c>
      <c r="BQ121" t="s">
        <v>119</v>
      </c>
      <c r="BR121" t="s">
        <v>422</v>
      </c>
      <c r="BS121" t="s">
        <v>10949</v>
      </c>
      <c r="BT121" t="s">
        <v>265</v>
      </c>
      <c r="BU121">
        <v>5</v>
      </c>
      <c r="BV121">
        <v>1</v>
      </c>
      <c r="BW121">
        <v>0</v>
      </c>
      <c r="BX121" t="s">
        <v>10949</v>
      </c>
      <c r="BZ121" t="s">
        <v>10950</v>
      </c>
      <c r="CB121" t="s">
        <v>10951</v>
      </c>
      <c r="CC121" t="s">
        <v>10952</v>
      </c>
      <c r="CD121" t="s">
        <v>10806</v>
      </c>
      <c r="CH121" s="198">
        <v>1</v>
      </c>
    </row>
    <row r="122" spans="53:86" x14ac:dyDescent="0.25">
      <c r="BA122" t="s">
        <v>223</v>
      </c>
      <c r="BB122">
        <v>92</v>
      </c>
      <c r="BC122" t="s">
        <v>2250</v>
      </c>
      <c r="BD122" t="s">
        <v>5042</v>
      </c>
      <c r="BE122" t="s">
        <v>5043</v>
      </c>
      <c r="BF122" t="s">
        <v>4226</v>
      </c>
      <c r="BG122" t="s">
        <v>4227</v>
      </c>
      <c r="BH122" t="s">
        <v>5044</v>
      </c>
      <c r="BI122" t="s">
        <v>5045</v>
      </c>
      <c r="BJ122" t="s">
        <v>5046</v>
      </c>
      <c r="BK122" t="s">
        <v>5047</v>
      </c>
      <c r="BL122" t="s">
        <v>5048</v>
      </c>
      <c r="BM122" t="s">
        <v>5049</v>
      </c>
      <c r="BN122" t="s">
        <v>5050</v>
      </c>
      <c r="BQ122" t="s">
        <v>119</v>
      </c>
      <c r="BR122" t="s">
        <v>10953</v>
      </c>
      <c r="BS122" t="s">
        <v>10757</v>
      </c>
      <c r="BT122" t="s">
        <v>265</v>
      </c>
      <c r="BU122">
        <v>6</v>
      </c>
      <c r="BV122">
        <v>1</v>
      </c>
      <c r="BW122">
        <v>0</v>
      </c>
      <c r="BX122" t="s">
        <v>10757</v>
      </c>
      <c r="BZ122" t="s">
        <v>10758</v>
      </c>
      <c r="CB122" t="s">
        <v>10759</v>
      </c>
      <c r="CC122" t="s">
        <v>10746</v>
      </c>
      <c r="CD122" t="s">
        <v>10760</v>
      </c>
      <c r="CE122" t="s">
        <v>635</v>
      </c>
      <c r="CH122" s="198">
        <v>1</v>
      </c>
    </row>
    <row r="123" spans="53:86" x14ac:dyDescent="0.25">
      <c r="BA123" t="s">
        <v>224</v>
      </c>
      <c r="BB123">
        <v>93</v>
      </c>
      <c r="BC123" t="s">
        <v>2250</v>
      </c>
      <c r="BD123" t="s">
        <v>5051</v>
      </c>
      <c r="BE123" t="s">
        <v>5052</v>
      </c>
      <c r="BF123" t="s">
        <v>4237</v>
      </c>
      <c r="BG123" t="s">
        <v>4238</v>
      </c>
      <c r="BH123" t="s">
        <v>5053</v>
      </c>
      <c r="BI123" t="s">
        <v>5054</v>
      </c>
      <c r="BJ123" t="s">
        <v>5055</v>
      </c>
      <c r="BK123" t="s">
        <v>5056</v>
      </c>
      <c r="BL123" t="s">
        <v>5057</v>
      </c>
      <c r="BM123" t="s">
        <v>5058</v>
      </c>
      <c r="BN123" t="s">
        <v>5059</v>
      </c>
      <c r="BQ123" t="s">
        <v>119</v>
      </c>
      <c r="BR123" t="s">
        <v>10954</v>
      </c>
      <c r="BS123" t="s">
        <v>10762</v>
      </c>
      <c r="BT123" t="s">
        <v>265</v>
      </c>
      <c r="BU123">
        <v>7</v>
      </c>
      <c r="BV123">
        <v>1</v>
      </c>
      <c r="BW123">
        <v>0</v>
      </c>
      <c r="BX123" t="s">
        <v>10762</v>
      </c>
      <c r="BZ123" t="s">
        <v>10763</v>
      </c>
      <c r="CB123" t="s">
        <v>10764</v>
      </c>
      <c r="CC123" t="s">
        <v>10765</v>
      </c>
      <c r="CD123" t="s">
        <v>10766</v>
      </c>
      <c r="CE123" t="s">
        <v>10767</v>
      </c>
      <c r="CH123" s="198">
        <v>1</v>
      </c>
    </row>
    <row r="124" spans="53:86" x14ac:dyDescent="0.25">
      <c r="BA124" t="s">
        <v>225</v>
      </c>
      <c r="BB124">
        <v>94</v>
      </c>
      <c r="BC124" t="s">
        <v>2250</v>
      </c>
      <c r="BD124" t="s">
        <v>5060</v>
      </c>
      <c r="BE124" t="s">
        <v>5061</v>
      </c>
      <c r="BF124" t="s">
        <v>4248</v>
      </c>
      <c r="BG124" t="s">
        <v>4249</v>
      </c>
      <c r="BH124" t="s">
        <v>5062</v>
      </c>
      <c r="BI124" t="s">
        <v>5063</v>
      </c>
      <c r="BJ124" t="s">
        <v>5064</v>
      </c>
      <c r="BK124" t="s">
        <v>5065</v>
      </c>
      <c r="BL124" t="s">
        <v>5066</v>
      </c>
      <c r="BM124" t="s">
        <v>5067</v>
      </c>
      <c r="BN124" t="s">
        <v>5068</v>
      </c>
      <c r="BQ124" t="s">
        <v>119</v>
      </c>
      <c r="BR124" t="s">
        <v>423</v>
      </c>
      <c r="BS124" t="s">
        <v>1872</v>
      </c>
      <c r="BT124" t="s">
        <v>301</v>
      </c>
      <c r="BU124">
        <v>1</v>
      </c>
      <c r="BV124">
        <v>0</v>
      </c>
      <c r="BW124">
        <v>1</v>
      </c>
      <c r="BY124" t="s">
        <v>1872</v>
      </c>
      <c r="CA124" t="s">
        <v>10955</v>
      </c>
      <c r="CB124" t="s">
        <v>1872</v>
      </c>
      <c r="CH124" s="198">
        <v>1</v>
      </c>
    </row>
    <row r="125" spans="53:86" x14ac:dyDescent="0.25">
      <c r="BA125" t="s">
        <v>226</v>
      </c>
      <c r="BB125">
        <v>95</v>
      </c>
      <c r="BC125" t="s">
        <v>2250</v>
      </c>
      <c r="BD125" t="s">
        <v>5069</v>
      </c>
      <c r="BE125" t="s">
        <v>5070</v>
      </c>
      <c r="BF125" t="s">
        <v>4259</v>
      </c>
      <c r="BG125" t="s">
        <v>4260</v>
      </c>
      <c r="BH125" t="s">
        <v>5071</v>
      </c>
      <c r="BI125" t="s">
        <v>5072</v>
      </c>
      <c r="BJ125" t="s">
        <v>5073</v>
      </c>
      <c r="BK125" t="s">
        <v>5074</v>
      </c>
      <c r="BL125" t="s">
        <v>5075</v>
      </c>
      <c r="BM125" t="s">
        <v>5076</v>
      </c>
      <c r="BN125" t="s">
        <v>5077</v>
      </c>
      <c r="BQ125" t="s">
        <v>119</v>
      </c>
      <c r="BR125" t="s">
        <v>424</v>
      </c>
      <c r="BS125" t="s">
        <v>10941</v>
      </c>
      <c r="BT125" t="s">
        <v>301</v>
      </c>
      <c r="BU125">
        <v>2</v>
      </c>
      <c r="BV125">
        <v>0</v>
      </c>
      <c r="BW125">
        <v>1</v>
      </c>
      <c r="BY125" t="s">
        <v>10941</v>
      </c>
      <c r="CA125" t="s">
        <v>10956</v>
      </c>
      <c r="CB125" t="s">
        <v>2293</v>
      </c>
      <c r="CC125" t="s">
        <v>1304</v>
      </c>
      <c r="CH125" s="198">
        <v>1</v>
      </c>
    </row>
    <row r="126" spans="53:86" x14ac:dyDescent="0.25">
      <c r="BA126" t="s">
        <v>227</v>
      </c>
      <c r="BB126">
        <v>96</v>
      </c>
      <c r="BC126" t="s">
        <v>2251</v>
      </c>
      <c r="BD126" t="s">
        <v>5078</v>
      </c>
      <c r="BE126" t="s">
        <v>5079</v>
      </c>
      <c r="BF126" t="s">
        <v>4215</v>
      </c>
      <c r="BG126" t="s">
        <v>4216</v>
      </c>
      <c r="BH126" t="s">
        <v>5080</v>
      </c>
      <c r="BI126" t="s">
        <v>5081</v>
      </c>
      <c r="BJ126" t="s">
        <v>5082</v>
      </c>
      <c r="BK126" t="s">
        <v>5083</v>
      </c>
      <c r="BL126" t="s">
        <v>5084</v>
      </c>
      <c r="BM126" t="s">
        <v>5085</v>
      </c>
      <c r="BN126" t="s">
        <v>5086</v>
      </c>
      <c r="BQ126" t="s">
        <v>119</v>
      </c>
      <c r="BR126" t="s">
        <v>425</v>
      </c>
      <c r="BS126" t="s">
        <v>10943</v>
      </c>
      <c r="BT126" t="s">
        <v>301</v>
      </c>
      <c r="BU126">
        <v>3</v>
      </c>
      <c r="BV126">
        <v>0</v>
      </c>
      <c r="BW126">
        <v>1</v>
      </c>
      <c r="BY126" t="s">
        <v>10943</v>
      </c>
      <c r="CA126" t="s">
        <v>10957</v>
      </c>
      <c r="CB126" t="s">
        <v>10945</v>
      </c>
      <c r="CC126" t="s">
        <v>389</v>
      </c>
      <c r="CH126" s="198">
        <v>1</v>
      </c>
    </row>
    <row r="127" spans="53:86" x14ac:dyDescent="0.25">
      <c r="BA127" t="s">
        <v>229</v>
      </c>
      <c r="BB127">
        <v>97</v>
      </c>
      <c r="BC127" t="s">
        <v>2251</v>
      </c>
      <c r="BD127" t="s">
        <v>5087</v>
      </c>
      <c r="BE127" t="s">
        <v>5088</v>
      </c>
      <c r="BF127" t="s">
        <v>4226</v>
      </c>
      <c r="BG127" t="s">
        <v>4227</v>
      </c>
      <c r="BH127" t="s">
        <v>5089</v>
      </c>
      <c r="BI127" t="s">
        <v>5090</v>
      </c>
      <c r="BJ127" t="s">
        <v>5091</v>
      </c>
      <c r="BK127" t="s">
        <v>5092</v>
      </c>
      <c r="BL127" t="s">
        <v>5093</v>
      </c>
      <c r="BM127" t="s">
        <v>5094</v>
      </c>
      <c r="BN127" t="s">
        <v>5095</v>
      </c>
      <c r="BQ127" t="s">
        <v>119</v>
      </c>
      <c r="BR127" t="s">
        <v>426</v>
      </c>
      <c r="BS127" t="s">
        <v>10946</v>
      </c>
      <c r="BT127" t="s">
        <v>301</v>
      </c>
      <c r="BU127">
        <v>4</v>
      </c>
      <c r="BV127">
        <v>0</v>
      </c>
      <c r="BW127">
        <v>1</v>
      </c>
      <c r="BY127" t="s">
        <v>10946</v>
      </c>
      <c r="CA127" t="s">
        <v>10958</v>
      </c>
      <c r="CB127" t="s">
        <v>10948</v>
      </c>
      <c r="CC127" t="s">
        <v>2260</v>
      </c>
      <c r="CH127" s="198">
        <v>1</v>
      </c>
    </row>
    <row r="128" spans="53:86" x14ac:dyDescent="0.25">
      <c r="BA128" t="s">
        <v>230</v>
      </c>
      <c r="BB128">
        <v>98</v>
      </c>
      <c r="BC128" t="s">
        <v>2251</v>
      </c>
      <c r="BD128" t="s">
        <v>5096</v>
      </c>
      <c r="BE128" t="s">
        <v>5097</v>
      </c>
      <c r="BF128" t="s">
        <v>4237</v>
      </c>
      <c r="BG128" t="s">
        <v>4238</v>
      </c>
      <c r="BH128" t="s">
        <v>5098</v>
      </c>
      <c r="BI128" t="s">
        <v>5099</v>
      </c>
      <c r="BJ128" t="s">
        <v>5100</v>
      </c>
      <c r="BK128" t="s">
        <v>5101</v>
      </c>
      <c r="BL128" t="s">
        <v>5102</v>
      </c>
      <c r="BM128" t="s">
        <v>5103</v>
      </c>
      <c r="BN128" t="s">
        <v>5104</v>
      </c>
      <c r="BQ128" t="s">
        <v>119</v>
      </c>
      <c r="BR128" t="s">
        <v>427</v>
      </c>
      <c r="BS128" t="s">
        <v>10949</v>
      </c>
      <c r="BT128" t="s">
        <v>301</v>
      </c>
      <c r="BU128">
        <v>5</v>
      </c>
      <c r="BV128">
        <v>0</v>
      </c>
      <c r="BW128">
        <v>1</v>
      </c>
      <c r="BY128" t="s">
        <v>10949</v>
      </c>
      <c r="CA128" t="s">
        <v>10959</v>
      </c>
      <c r="CB128" t="s">
        <v>10951</v>
      </c>
      <c r="CC128" t="s">
        <v>10952</v>
      </c>
      <c r="CD128" t="s">
        <v>10806</v>
      </c>
      <c r="CH128" s="198">
        <v>1</v>
      </c>
    </row>
    <row r="129" spans="53:86" x14ac:dyDescent="0.25">
      <c r="BA129" t="s">
        <v>231</v>
      </c>
      <c r="BB129">
        <v>99</v>
      </c>
      <c r="BC129" t="s">
        <v>2251</v>
      </c>
      <c r="BD129" t="s">
        <v>5105</v>
      </c>
      <c r="BE129" t="s">
        <v>5106</v>
      </c>
      <c r="BF129" t="s">
        <v>4248</v>
      </c>
      <c r="BG129" t="s">
        <v>4249</v>
      </c>
      <c r="BH129" t="s">
        <v>5107</v>
      </c>
      <c r="BI129" t="s">
        <v>5108</v>
      </c>
      <c r="BJ129" t="s">
        <v>5109</v>
      </c>
      <c r="BK129" t="s">
        <v>5110</v>
      </c>
      <c r="BL129" t="s">
        <v>5111</v>
      </c>
      <c r="BM129" t="s">
        <v>5112</v>
      </c>
      <c r="BN129" t="s">
        <v>5113</v>
      </c>
      <c r="BQ129" t="s">
        <v>119</v>
      </c>
      <c r="BR129" t="s">
        <v>10960</v>
      </c>
      <c r="BS129" t="s">
        <v>10777</v>
      </c>
      <c r="BT129" t="s">
        <v>301</v>
      </c>
      <c r="BU129">
        <v>6</v>
      </c>
      <c r="BV129">
        <v>0</v>
      </c>
      <c r="BW129">
        <v>1</v>
      </c>
      <c r="BY129" t="s">
        <v>10777</v>
      </c>
      <c r="CA129" t="s">
        <v>10778</v>
      </c>
      <c r="CB129" t="s">
        <v>10746</v>
      </c>
      <c r="CC129" t="s">
        <v>10779</v>
      </c>
      <c r="CD129" t="s">
        <v>10780</v>
      </c>
      <c r="CE129" t="s">
        <v>10724</v>
      </c>
      <c r="CH129" s="198">
        <v>1</v>
      </c>
    </row>
    <row r="130" spans="53:86" x14ac:dyDescent="0.25">
      <c r="BA130" t="s">
        <v>232</v>
      </c>
      <c r="BB130">
        <v>100</v>
      </c>
      <c r="BC130" t="s">
        <v>2251</v>
      </c>
      <c r="BD130" t="s">
        <v>5114</v>
      </c>
      <c r="BE130" t="s">
        <v>5115</v>
      </c>
      <c r="BF130" t="s">
        <v>4259</v>
      </c>
      <c r="BG130" t="s">
        <v>4260</v>
      </c>
      <c r="BH130" t="s">
        <v>5116</v>
      </c>
      <c r="BI130" t="s">
        <v>5117</v>
      </c>
      <c r="BJ130" t="s">
        <v>5118</v>
      </c>
      <c r="BK130" t="s">
        <v>5119</v>
      </c>
      <c r="BL130" t="s">
        <v>5120</v>
      </c>
      <c r="BM130" t="s">
        <v>5121</v>
      </c>
      <c r="BN130" t="s">
        <v>5122</v>
      </c>
      <c r="BQ130" t="s">
        <v>120</v>
      </c>
      <c r="BR130" t="s">
        <v>428</v>
      </c>
      <c r="BS130" t="s">
        <v>10961</v>
      </c>
      <c r="BT130" t="s">
        <v>265</v>
      </c>
      <c r="BU130">
        <v>1</v>
      </c>
      <c r="BV130">
        <v>1</v>
      </c>
      <c r="BW130">
        <v>0</v>
      </c>
      <c r="BX130" t="s">
        <v>10961</v>
      </c>
      <c r="BZ130" t="s">
        <v>10962</v>
      </c>
      <c r="CB130" t="s">
        <v>10783</v>
      </c>
      <c r="CC130" t="s">
        <v>10784</v>
      </c>
      <c r="CD130" t="s">
        <v>10792</v>
      </c>
      <c r="CE130" t="s">
        <v>2260</v>
      </c>
      <c r="CF130" t="s">
        <v>10963</v>
      </c>
      <c r="CH130" s="198">
        <v>1</v>
      </c>
    </row>
    <row r="131" spans="53:86" x14ac:dyDescent="0.25">
      <c r="BQ131" t="s">
        <v>120</v>
      </c>
      <c r="BR131" t="s">
        <v>429</v>
      </c>
      <c r="BS131" t="s">
        <v>10724</v>
      </c>
      <c r="BT131" t="s">
        <v>265</v>
      </c>
      <c r="BU131">
        <v>2</v>
      </c>
      <c r="BV131">
        <v>1</v>
      </c>
      <c r="BW131">
        <v>0</v>
      </c>
      <c r="BX131" t="s">
        <v>10724</v>
      </c>
      <c r="BZ131" t="s">
        <v>10862</v>
      </c>
      <c r="CB131" t="s">
        <v>10724</v>
      </c>
      <c r="CH131" s="198">
        <v>1</v>
      </c>
    </row>
    <row r="132" spans="53:86" x14ac:dyDescent="0.25">
      <c r="BQ132" t="s">
        <v>120</v>
      </c>
      <c r="BR132" t="s">
        <v>430</v>
      </c>
      <c r="BS132" t="s">
        <v>10964</v>
      </c>
      <c r="BT132" t="s">
        <v>265</v>
      </c>
      <c r="BU132">
        <v>3</v>
      </c>
      <c r="BV132">
        <v>1</v>
      </c>
      <c r="BW132">
        <v>0</v>
      </c>
      <c r="BX132" t="s">
        <v>10964</v>
      </c>
      <c r="BZ132" t="s">
        <v>10965</v>
      </c>
      <c r="CB132" t="s">
        <v>10785</v>
      </c>
      <c r="CC132" t="s">
        <v>10966</v>
      </c>
      <c r="CD132" t="s">
        <v>10967</v>
      </c>
      <c r="CE132" t="s">
        <v>10925</v>
      </c>
      <c r="CF132" t="s">
        <v>10791</v>
      </c>
      <c r="CH132" s="198">
        <v>1</v>
      </c>
    </row>
    <row r="133" spans="53:86" x14ac:dyDescent="0.25">
      <c r="BQ133" t="s">
        <v>120</v>
      </c>
      <c r="BR133" t="s">
        <v>431</v>
      </c>
      <c r="BS133" t="s">
        <v>10794</v>
      </c>
      <c r="BT133" t="s">
        <v>265</v>
      </c>
      <c r="BU133">
        <v>4</v>
      </c>
      <c r="BV133">
        <v>1</v>
      </c>
      <c r="BW133">
        <v>0</v>
      </c>
      <c r="BX133" t="s">
        <v>10794</v>
      </c>
      <c r="BZ133" t="s">
        <v>10795</v>
      </c>
      <c r="CB133" t="s">
        <v>10796</v>
      </c>
      <c r="CC133" t="s">
        <v>10797</v>
      </c>
      <c r="CH133" s="198">
        <v>1</v>
      </c>
    </row>
    <row r="134" spans="53:86" x14ac:dyDescent="0.25">
      <c r="BQ134" t="s">
        <v>120</v>
      </c>
      <c r="BR134" t="s">
        <v>432</v>
      </c>
      <c r="BS134" t="s">
        <v>10798</v>
      </c>
      <c r="BT134" t="s">
        <v>265</v>
      </c>
      <c r="BU134">
        <v>5</v>
      </c>
      <c r="BV134">
        <v>1</v>
      </c>
      <c r="BW134">
        <v>0</v>
      </c>
      <c r="BX134" t="s">
        <v>10798</v>
      </c>
      <c r="BZ134" t="s">
        <v>10799</v>
      </c>
      <c r="CB134" t="s">
        <v>10798</v>
      </c>
      <c r="CH134" s="198">
        <v>1</v>
      </c>
    </row>
    <row r="135" spans="53:86" x14ac:dyDescent="0.25">
      <c r="BQ135" t="s">
        <v>120</v>
      </c>
      <c r="BR135" t="s">
        <v>10968</v>
      </c>
      <c r="BS135" t="s">
        <v>10801</v>
      </c>
      <c r="BT135" t="s">
        <v>265</v>
      </c>
      <c r="BU135">
        <v>6</v>
      </c>
      <c r="BV135">
        <v>1</v>
      </c>
      <c r="BW135">
        <v>0</v>
      </c>
      <c r="BX135" t="s">
        <v>10801</v>
      </c>
      <c r="BZ135" t="s">
        <v>10802</v>
      </c>
      <c r="CB135" t="s">
        <v>10801</v>
      </c>
      <c r="CH135" s="198">
        <v>1</v>
      </c>
    </row>
    <row r="136" spans="53:86" x14ac:dyDescent="0.25">
      <c r="BQ136" t="s">
        <v>120</v>
      </c>
      <c r="BR136" t="s">
        <v>10969</v>
      </c>
      <c r="BS136" t="s">
        <v>10804</v>
      </c>
      <c r="BT136" t="s">
        <v>265</v>
      </c>
      <c r="BU136">
        <v>7</v>
      </c>
      <c r="BV136">
        <v>1</v>
      </c>
      <c r="BW136">
        <v>0</v>
      </c>
      <c r="BX136" t="s">
        <v>10804</v>
      </c>
      <c r="BZ136" t="s">
        <v>10805</v>
      </c>
      <c r="CB136" t="s">
        <v>10806</v>
      </c>
      <c r="CC136" t="s">
        <v>2291</v>
      </c>
      <c r="CH136" s="198">
        <v>1</v>
      </c>
    </row>
    <row r="137" spans="53:86" x14ac:dyDescent="0.25">
      <c r="BQ137" t="s">
        <v>120</v>
      </c>
      <c r="BR137" t="s">
        <v>10970</v>
      </c>
      <c r="BS137" t="s">
        <v>10808</v>
      </c>
      <c r="BT137" t="s">
        <v>265</v>
      </c>
      <c r="BU137">
        <v>8</v>
      </c>
      <c r="BV137">
        <v>1</v>
      </c>
      <c r="BW137">
        <v>0</v>
      </c>
      <c r="BX137" t="s">
        <v>10808</v>
      </c>
      <c r="BZ137" t="s">
        <v>10809</v>
      </c>
      <c r="CB137" t="s">
        <v>10810</v>
      </c>
      <c r="CC137" t="s">
        <v>2894</v>
      </c>
      <c r="CD137" t="s">
        <v>1629</v>
      </c>
      <c r="CH137" s="198">
        <v>1</v>
      </c>
    </row>
    <row r="138" spans="53:86" x14ac:dyDescent="0.25">
      <c r="BQ138" t="s">
        <v>120</v>
      </c>
      <c r="BR138" t="s">
        <v>433</v>
      </c>
      <c r="BS138" t="s">
        <v>10971</v>
      </c>
      <c r="BT138" t="s">
        <v>301</v>
      </c>
      <c r="BU138">
        <v>1</v>
      </c>
      <c r="BV138">
        <v>0</v>
      </c>
      <c r="BW138">
        <v>1</v>
      </c>
      <c r="BY138" t="s">
        <v>10971</v>
      </c>
      <c r="CA138" t="s">
        <v>10972</v>
      </c>
      <c r="CB138" t="s">
        <v>10813</v>
      </c>
      <c r="CC138" t="s">
        <v>10685</v>
      </c>
      <c r="CD138" t="s">
        <v>10792</v>
      </c>
      <c r="CE138" t="s">
        <v>2260</v>
      </c>
      <c r="CF138" t="s">
        <v>10963</v>
      </c>
      <c r="CH138" s="198">
        <v>1</v>
      </c>
    </row>
    <row r="139" spans="53:86" x14ac:dyDescent="0.25">
      <c r="BQ139" t="s">
        <v>120</v>
      </c>
      <c r="BR139" t="s">
        <v>434</v>
      </c>
      <c r="BS139" t="s">
        <v>10724</v>
      </c>
      <c r="BT139" t="s">
        <v>301</v>
      </c>
      <c r="BU139">
        <v>2</v>
      </c>
      <c r="BV139">
        <v>0</v>
      </c>
      <c r="BW139">
        <v>1</v>
      </c>
      <c r="BY139" t="s">
        <v>10724</v>
      </c>
      <c r="CA139" t="s">
        <v>10973</v>
      </c>
      <c r="CB139" t="s">
        <v>10724</v>
      </c>
      <c r="CH139" s="198">
        <v>1</v>
      </c>
    </row>
    <row r="140" spans="53:86" x14ac:dyDescent="0.25">
      <c r="BQ140" t="s">
        <v>120</v>
      </c>
      <c r="BR140" t="s">
        <v>435</v>
      </c>
      <c r="BS140" t="s">
        <v>10964</v>
      </c>
      <c r="BT140" t="s">
        <v>301</v>
      </c>
      <c r="BU140">
        <v>3</v>
      </c>
      <c r="BV140">
        <v>0</v>
      </c>
      <c r="BW140">
        <v>1</v>
      </c>
      <c r="BY140" t="s">
        <v>10964</v>
      </c>
      <c r="CA140" t="s">
        <v>10974</v>
      </c>
      <c r="CB140" t="s">
        <v>10785</v>
      </c>
      <c r="CC140" t="s">
        <v>10966</v>
      </c>
      <c r="CD140" t="s">
        <v>10967</v>
      </c>
      <c r="CE140" t="s">
        <v>10925</v>
      </c>
      <c r="CF140" t="s">
        <v>10791</v>
      </c>
      <c r="CH140" s="198">
        <v>1</v>
      </c>
    </row>
    <row r="141" spans="53:86" x14ac:dyDescent="0.25">
      <c r="BQ141" t="s">
        <v>120</v>
      </c>
      <c r="BR141" t="s">
        <v>436</v>
      </c>
      <c r="BS141" t="s">
        <v>10816</v>
      </c>
      <c r="BT141" t="s">
        <v>301</v>
      </c>
      <c r="BU141">
        <v>4</v>
      </c>
      <c r="BV141">
        <v>0</v>
      </c>
      <c r="BW141">
        <v>1</v>
      </c>
      <c r="BY141" t="s">
        <v>10816</v>
      </c>
      <c r="CA141" t="s">
        <v>10817</v>
      </c>
      <c r="CB141" t="s">
        <v>10818</v>
      </c>
      <c r="CC141" t="s">
        <v>10819</v>
      </c>
      <c r="CD141" t="s">
        <v>10820</v>
      </c>
      <c r="CE141" t="s">
        <v>10821</v>
      </c>
      <c r="CF141" t="s">
        <v>1241</v>
      </c>
      <c r="CH141" s="198">
        <v>1</v>
      </c>
    </row>
    <row r="142" spans="53:86" x14ac:dyDescent="0.25">
      <c r="BQ142" t="s">
        <v>120</v>
      </c>
      <c r="BR142" t="s">
        <v>437</v>
      </c>
      <c r="BS142" t="s">
        <v>10975</v>
      </c>
      <c r="BT142" t="s">
        <v>301</v>
      </c>
      <c r="BU142">
        <v>5</v>
      </c>
      <c r="BV142">
        <v>0</v>
      </c>
      <c r="BW142">
        <v>1</v>
      </c>
      <c r="BY142" t="s">
        <v>10975</v>
      </c>
      <c r="CA142" t="s">
        <v>10976</v>
      </c>
      <c r="CB142" t="s">
        <v>2260</v>
      </c>
      <c r="CC142" t="s">
        <v>10963</v>
      </c>
      <c r="CD142" t="s">
        <v>10724</v>
      </c>
      <c r="CE142" t="s">
        <v>10785</v>
      </c>
      <c r="CF142" t="s">
        <v>10966</v>
      </c>
      <c r="CH142" s="198">
        <v>1</v>
      </c>
    </row>
    <row r="143" spans="53:86" x14ac:dyDescent="0.25">
      <c r="BQ143" t="s">
        <v>120</v>
      </c>
      <c r="BR143" t="s">
        <v>10977</v>
      </c>
      <c r="BS143" t="s">
        <v>10978</v>
      </c>
      <c r="BT143" t="s">
        <v>301</v>
      </c>
      <c r="BU143">
        <v>6</v>
      </c>
      <c r="BV143">
        <v>0</v>
      </c>
      <c r="BW143">
        <v>1</v>
      </c>
      <c r="BY143" t="s">
        <v>10978</v>
      </c>
      <c r="CA143" t="s">
        <v>10979</v>
      </c>
      <c r="CB143" t="s">
        <v>10925</v>
      </c>
      <c r="CC143" t="s">
        <v>10791</v>
      </c>
      <c r="CD143" t="s">
        <v>10980</v>
      </c>
      <c r="CE143" t="s">
        <v>10851</v>
      </c>
      <c r="CF143" t="s">
        <v>10818</v>
      </c>
      <c r="CH143" s="198">
        <v>1</v>
      </c>
    </row>
    <row r="144" spans="53:86" x14ac:dyDescent="0.25">
      <c r="BQ144" t="s">
        <v>120</v>
      </c>
      <c r="BR144" t="s">
        <v>10981</v>
      </c>
      <c r="BS144" t="s">
        <v>10982</v>
      </c>
      <c r="BT144" t="s">
        <v>301</v>
      </c>
      <c r="BU144">
        <v>7</v>
      </c>
      <c r="BV144">
        <v>0</v>
      </c>
      <c r="BW144">
        <v>1</v>
      </c>
      <c r="BY144" t="s">
        <v>10982</v>
      </c>
      <c r="CA144" t="s">
        <v>10983</v>
      </c>
      <c r="CB144" t="s">
        <v>10851</v>
      </c>
      <c r="CC144" t="s">
        <v>10818</v>
      </c>
      <c r="CD144" t="s">
        <v>10819</v>
      </c>
      <c r="CE144" t="s">
        <v>10820</v>
      </c>
      <c r="CF144" t="s">
        <v>10821</v>
      </c>
      <c r="CH144" s="198">
        <v>1</v>
      </c>
    </row>
    <row r="145" spans="69:86" x14ac:dyDescent="0.25">
      <c r="BQ145" t="s">
        <v>120</v>
      </c>
      <c r="BR145" t="s">
        <v>10984</v>
      </c>
      <c r="BS145" t="s">
        <v>10841</v>
      </c>
      <c r="BT145" t="s">
        <v>301</v>
      </c>
      <c r="BU145">
        <v>8</v>
      </c>
      <c r="BV145">
        <v>0</v>
      </c>
      <c r="BW145">
        <v>1</v>
      </c>
      <c r="BY145" t="s">
        <v>10841</v>
      </c>
      <c r="CA145" t="s">
        <v>10842</v>
      </c>
      <c r="CB145" t="s">
        <v>10820</v>
      </c>
      <c r="CC145" t="s">
        <v>10821</v>
      </c>
      <c r="CD145" t="s">
        <v>1241</v>
      </c>
      <c r="CH145" s="198">
        <v>1</v>
      </c>
    </row>
    <row r="146" spans="69:86" x14ac:dyDescent="0.25">
      <c r="BQ146" t="s">
        <v>121</v>
      </c>
      <c r="BR146" t="s">
        <v>438</v>
      </c>
      <c r="BS146" t="s">
        <v>10985</v>
      </c>
      <c r="BT146" t="s">
        <v>265</v>
      </c>
      <c r="BU146">
        <v>1</v>
      </c>
      <c r="BV146">
        <v>1</v>
      </c>
      <c r="BW146">
        <v>0</v>
      </c>
      <c r="BX146" t="s">
        <v>10985</v>
      </c>
      <c r="BZ146" t="s">
        <v>10986</v>
      </c>
      <c r="CB146" t="s">
        <v>10845</v>
      </c>
      <c r="CC146" t="s">
        <v>10846</v>
      </c>
      <c r="CD146" t="s">
        <v>10847</v>
      </c>
      <c r="CE146" t="s">
        <v>10860</v>
      </c>
      <c r="CF146" t="s">
        <v>10987</v>
      </c>
      <c r="CH146" s="198">
        <v>1</v>
      </c>
    </row>
    <row r="147" spans="69:86" x14ac:dyDescent="0.25">
      <c r="BQ147" t="s">
        <v>121</v>
      </c>
      <c r="BR147" t="s">
        <v>439</v>
      </c>
      <c r="BS147" t="s">
        <v>10988</v>
      </c>
      <c r="BT147" t="s">
        <v>265</v>
      </c>
      <c r="BU147">
        <v>2</v>
      </c>
      <c r="BV147">
        <v>1</v>
      </c>
      <c r="BW147">
        <v>0</v>
      </c>
      <c r="BX147" t="s">
        <v>10988</v>
      </c>
      <c r="BZ147" t="s">
        <v>10989</v>
      </c>
      <c r="CB147" t="s">
        <v>10990</v>
      </c>
      <c r="CC147" t="s">
        <v>10991</v>
      </c>
      <c r="CH147" s="198">
        <v>1</v>
      </c>
    </row>
    <row r="148" spans="69:86" x14ac:dyDescent="0.25">
      <c r="BQ148" t="s">
        <v>121</v>
      </c>
      <c r="BR148" t="s">
        <v>440</v>
      </c>
      <c r="BS148" t="s">
        <v>10992</v>
      </c>
      <c r="BT148" t="s">
        <v>265</v>
      </c>
      <c r="BU148">
        <v>3</v>
      </c>
      <c r="BV148">
        <v>1</v>
      </c>
      <c r="BW148">
        <v>0</v>
      </c>
      <c r="BX148" t="s">
        <v>10992</v>
      </c>
      <c r="BZ148" t="s">
        <v>10993</v>
      </c>
      <c r="CB148" t="s">
        <v>10994</v>
      </c>
      <c r="CC148" t="s">
        <v>10995</v>
      </c>
      <c r="CD148" t="s">
        <v>10996</v>
      </c>
      <c r="CE148" t="s">
        <v>389</v>
      </c>
      <c r="CF148" t="s">
        <v>1303</v>
      </c>
      <c r="CH148" s="198">
        <v>1</v>
      </c>
    </row>
    <row r="149" spans="69:86" x14ac:dyDescent="0.25">
      <c r="BQ149" t="s">
        <v>121</v>
      </c>
      <c r="BR149" t="s">
        <v>441</v>
      </c>
      <c r="BS149" t="s">
        <v>10855</v>
      </c>
      <c r="BT149" t="s">
        <v>265</v>
      </c>
      <c r="BU149">
        <v>4</v>
      </c>
      <c r="BV149">
        <v>1</v>
      </c>
      <c r="BW149">
        <v>0</v>
      </c>
      <c r="BX149" t="s">
        <v>10855</v>
      </c>
      <c r="BZ149" t="s">
        <v>10856</v>
      </c>
      <c r="CB149" t="s">
        <v>10857</v>
      </c>
      <c r="CC149" t="s">
        <v>10858</v>
      </c>
      <c r="CD149" t="s">
        <v>10859</v>
      </c>
      <c r="CE149" t="s">
        <v>10860</v>
      </c>
      <c r="CH149" s="198">
        <v>1</v>
      </c>
    </row>
    <row r="150" spans="69:86" x14ac:dyDescent="0.25">
      <c r="BQ150" t="s">
        <v>121</v>
      </c>
      <c r="BR150" t="s">
        <v>442</v>
      </c>
      <c r="BS150" t="s">
        <v>10724</v>
      </c>
      <c r="BT150" t="s">
        <v>265</v>
      </c>
      <c r="BU150">
        <v>5</v>
      </c>
      <c r="BV150">
        <v>1</v>
      </c>
      <c r="BW150">
        <v>0</v>
      </c>
      <c r="BX150" t="s">
        <v>10724</v>
      </c>
      <c r="BZ150" t="s">
        <v>10862</v>
      </c>
      <c r="CB150" t="s">
        <v>10724</v>
      </c>
      <c r="CH150" s="198">
        <v>1</v>
      </c>
    </row>
    <row r="151" spans="69:86" x14ac:dyDescent="0.25">
      <c r="BQ151" t="s">
        <v>121</v>
      </c>
      <c r="BR151" t="s">
        <v>10997</v>
      </c>
      <c r="BS151" t="s">
        <v>649</v>
      </c>
      <c r="BT151" t="s">
        <v>265</v>
      </c>
      <c r="BU151">
        <v>6</v>
      </c>
      <c r="BV151">
        <v>1</v>
      </c>
      <c r="BW151">
        <v>0</v>
      </c>
      <c r="BX151" t="s">
        <v>649</v>
      </c>
      <c r="BZ151" t="s">
        <v>10864</v>
      </c>
      <c r="CB151" t="s">
        <v>649</v>
      </c>
      <c r="CH151" s="198">
        <v>1</v>
      </c>
    </row>
    <row r="152" spans="69:86" x14ac:dyDescent="0.25">
      <c r="BQ152" t="s">
        <v>121</v>
      </c>
      <c r="BR152" t="s">
        <v>10998</v>
      </c>
      <c r="BS152" t="s">
        <v>10866</v>
      </c>
      <c r="BT152" t="s">
        <v>265</v>
      </c>
      <c r="BU152">
        <v>7</v>
      </c>
      <c r="BV152">
        <v>1</v>
      </c>
      <c r="BW152">
        <v>0</v>
      </c>
      <c r="BX152" t="s">
        <v>10866</v>
      </c>
      <c r="BZ152" t="s">
        <v>10867</v>
      </c>
      <c r="CB152" t="s">
        <v>10868</v>
      </c>
      <c r="CC152" t="s">
        <v>10806</v>
      </c>
      <c r="CD152" t="s">
        <v>10869</v>
      </c>
      <c r="CE152" t="s">
        <v>10764</v>
      </c>
      <c r="CF152" t="s">
        <v>10870</v>
      </c>
      <c r="CH152" s="198">
        <v>1</v>
      </c>
    </row>
    <row r="153" spans="69:86" x14ac:dyDescent="0.25">
      <c r="BQ153" t="s">
        <v>121</v>
      </c>
      <c r="BR153" t="s">
        <v>443</v>
      </c>
      <c r="BS153" t="s">
        <v>10871</v>
      </c>
      <c r="BT153" t="s">
        <v>301</v>
      </c>
      <c r="BU153">
        <v>1</v>
      </c>
      <c r="BV153">
        <v>0</v>
      </c>
      <c r="BW153">
        <v>1</v>
      </c>
      <c r="BY153" t="s">
        <v>10871</v>
      </c>
      <c r="CA153" t="s">
        <v>10872</v>
      </c>
      <c r="CB153" t="s">
        <v>10871</v>
      </c>
      <c r="CH153" s="198">
        <v>1</v>
      </c>
    </row>
    <row r="154" spans="69:86" x14ac:dyDescent="0.25">
      <c r="BQ154" t="s">
        <v>121</v>
      </c>
      <c r="BR154" t="s">
        <v>444</v>
      </c>
      <c r="BS154" t="s">
        <v>10999</v>
      </c>
      <c r="BT154" t="s">
        <v>301</v>
      </c>
      <c r="BU154">
        <v>2</v>
      </c>
      <c r="BV154">
        <v>0</v>
      </c>
      <c r="BW154">
        <v>1</v>
      </c>
      <c r="BY154" t="s">
        <v>10999</v>
      </c>
      <c r="CA154" t="s">
        <v>11000</v>
      </c>
      <c r="CB154" t="s">
        <v>10860</v>
      </c>
      <c r="CC154" t="s">
        <v>10987</v>
      </c>
      <c r="CD154" t="s">
        <v>11001</v>
      </c>
      <c r="CH154" s="198">
        <v>1</v>
      </c>
    </row>
    <row r="155" spans="69:86" x14ac:dyDescent="0.25">
      <c r="BQ155" t="s">
        <v>121</v>
      </c>
      <c r="BR155" t="s">
        <v>445</v>
      </c>
      <c r="BS155" t="s">
        <v>10988</v>
      </c>
      <c r="BT155" t="s">
        <v>301</v>
      </c>
      <c r="BU155">
        <v>3</v>
      </c>
      <c r="BV155">
        <v>0</v>
      </c>
      <c r="BW155">
        <v>1</v>
      </c>
      <c r="BY155" t="s">
        <v>10988</v>
      </c>
      <c r="CA155" t="s">
        <v>11002</v>
      </c>
      <c r="CB155" t="s">
        <v>10990</v>
      </c>
      <c r="CC155" t="s">
        <v>10991</v>
      </c>
      <c r="CH155" s="198">
        <v>1</v>
      </c>
    </row>
    <row r="156" spans="69:86" x14ac:dyDescent="0.25">
      <c r="BQ156" t="s">
        <v>121</v>
      </c>
      <c r="BR156" t="s">
        <v>446</v>
      </c>
      <c r="BS156" t="s">
        <v>10992</v>
      </c>
      <c r="BT156" t="s">
        <v>301</v>
      </c>
      <c r="BU156">
        <v>4</v>
      </c>
      <c r="BV156">
        <v>0</v>
      </c>
      <c r="BW156">
        <v>1</v>
      </c>
      <c r="BY156" t="s">
        <v>10992</v>
      </c>
      <c r="CA156" t="s">
        <v>11003</v>
      </c>
      <c r="CB156" t="s">
        <v>10994</v>
      </c>
      <c r="CC156" t="s">
        <v>10995</v>
      </c>
      <c r="CD156" t="s">
        <v>10996</v>
      </c>
      <c r="CE156" t="s">
        <v>389</v>
      </c>
      <c r="CF156" t="s">
        <v>1303</v>
      </c>
      <c r="CH156" s="198">
        <v>1</v>
      </c>
    </row>
    <row r="157" spans="69:86" x14ac:dyDescent="0.25">
      <c r="BQ157" t="s">
        <v>121</v>
      </c>
      <c r="BR157" t="s">
        <v>447</v>
      </c>
      <c r="BS157" t="s">
        <v>10878</v>
      </c>
      <c r="BT157" t="s">
        <v>301</v>
      </c>
      <c r="BU157">
        <v>5</v>
      </c>
      <c r="BV157">
        <v>0</v>
      </c>
      <c r="BW157">
        <v>1</v>
      </c>
      <c r="BY157" t="s">
        <v>10878</v>
      </c>
      <c r="CA157" t="s">
        <v>10879</v>
      </c>
      <c r="CB157" t="s">
        <v>10818</v>
      </c>
      <c r="CC157" t="s">
        <v>10880</v>
      </c>
      <c r="CH157" s="198">
        <v>1</v>
      </c>
    </row>
    <row r="158" spans="69:86" x14ac:dyDescent="0.25">
      <c r="BQ158" t="s">
        <v>121</v>
      </c>
      <c r="BR158" t="s">
        <v>11004</v>
      </c>
      <c r="BS158" t="s">
        <v>10882</v>
      </c>
      <c r="BT158" t="s">
        <v>301</v>
      </c>
      <c r="BU158">
        <v>6</v>
      </c>
      <c r="BV158">
        <v>0</v>
      </c>
      <c r="BW158">
        <v>1</v>
      </c>
      <c r="BY158" t="s">
        <v>10882</v>
      </c>
      <c r="CA158" t="s">
        <v>10883</v>
      </c>
      <c r="CB158" t="s">
        <v>10882</v>
      </c>
      <c r="CH158" s="198">
        <v>1</v>
      </c>
    </row>
    <row r="159" spans="69:86" x14ac:dyDescent="0.25">
      <c r="BQ159" t="s">
        <v>121</v>
      </c>
      <c r="BR159" t="s">
        <v>11005</v>
      </c>
      <c r="BS159" t="s">
        <v>649</v>
      </c>
      <c r="BT159" t="s">
        <v>301</v>
      </c>
      <c r="BU159">
        <v>7</v>
      </c>
      <c r="BV159">
        <v>0</v>
      </c>
      <c r="BW159">
        <v>1</v>
      </c>
      <c r="BY159" t="s">
        <v>649</v>
      </c>
      <c r="CA159" t="s">
        <v>10885</v>
      </c>
      <c r="CB159" t="s">
        <v>649</v>
      </c>
      <c r="CH159" s="198">
        <v>1</v>
      </c>
    </row>
    <row r="160" spans="69:86" x14ac:dyDescent="0.25">
      <c r="BQ160" t="s">
        <v>121</v>
      </c>
      <c r="BR160" t="s">
        <v>11006</v>
      </c>
      <c r="BS160" t="s">
        <v>10887</v>
      </c>
      <c r="BT160" t="s">
        <v>301</v>
      </c>
      <c r="BU160">
        <v>8</v>
      </c>
      <c r="BV160">
        <v>0</v>
      </c>
      <c r="BW160">
        <v>1</v>
      </c>
      <c r="BY160" t="s">
        <v>10887</v>
      </c>
      <c r="CA160" t="s">
        <v>10888</v>
      </c>
      <c r="CB160" t="s">
        <v>590</v>
      </c>
      <c r="CC160" t="s">
        <v>10889</v>
      </c>
      <c r="CH160" s="198">
        <v>1</v>
      </c>
    </row>
    <row r="161" spans="69:86" x14ac:dyDescent="0.25">
      <c r="BQ161" t="s">
        <v>122</v>
      </c>
      <c r="BR161" t="s">
        <v>448</v>
      </c>
      <c r="BS161" t="s">
        <v>11007</v>
      </c>
      <c r="BT161" t="s">
        <v>265</v>
      </c>
      <c r="BU161">
        <v>1</v>
      </c>
      <c r="BV161">
        <v>1</v>
      </c>
      <c r="BW161">
        <v>0</v>
      </c>
      <c r="BX161" t="s">
        <v>11007</v>
      </c>
      <c r="BZ161" t="s">
        <v>11008</v>
      </c>
      <c r="CB161" t="s">
        <v>10892</v>
      </c>
      <c r="CC161" t="s">
        <v>10893</v>
      </c>
      <c r="CD161" t="s">
        <v>11009</v>
      </c>
      <c r="CE161" t="s">
        <v>1872</v>
      </c>
      <c r="CF161" t="s">
        <v>11010</v>
      </c>
      <c r="CH161" s="198">
        <v>1</v>
      </c>
    </row>
    <row r="162" spans="69:86" x14ac:dyDescent="0.25">
      <c r="BQ162" t="s">
        <v>122</v>
      </c>
      <c r="BR162" t="s">
        <v>449</v>
      </c>
      <c r="BS162" t="s">
        <v>11011</v>
      </c>
      <c r="BT162" t="s">
        <v>265</v>
      </c>
      <c r="BU162">
        <v>2</v>
      </c>
      <c r="BV162">
        <v>1</v>
      </c>
      <c r="BW162">
        <v>0</v>
      </c>
      <c r="BX162" t="s">
        <v>11011</v>
      </c>
      <c r="BZ162" t="s">
        <v>11012</v>
      </c>
      <c r="CB162" t="s">
        <v>2896</v>
      </c>
      <c r="CC162" t="s">
        <v>10963</v>
      </c>
      <c r="CH162" s="198">
        <v>1</v>
      </c>
    </row>
    <row r="163" spans="69:86" x14ac:dyDescent="0.25">
      <c r="BQ163" t="s">
        <v>122</v>
      </c>
      <c r="BR163" t="s">
        <v>450</v>
      </c>
      <c r="BS163" t="s">
        <v>11013</v>
      </c>
      <c r="BT163" t="s">
        <v>265</v>
      </c>
      <c r="BU163">
        <v>3</v>
      </c>
      <c r="BV163">
        <v>1</v>
      </c>
      <c r="BW163">
        <v>0</v>
      </c>
      <c r="BX163" t="s">
        <v>11013</v>
      </c>
      <c r="BZ163" t="s">
        <v>11014</v>
      </c>
      <c r="CB163" t="s">
        <v>11015</v>
      </c>
      <c r="CC163" t="s">
        <v>389</v>
      </c>
      <c r="CD163" t="s">
        <v>10810</v>
      </c>
      <c r="CH163" s="198">
        <v>1</v>
      </c>
    </row>
    <row r="164" spans="69:86" x14ac:dyDescent="0.25">
      <c r="BQ164" t="s">
        <v>122</v>
      </c>
      <c r="BR164" t="s">
        <v>451</v>
      </c>
      <c r="BS164" t="s">
        <v>10897</v>
      </c>
      <c r="BT164" t="s">
        <v>265</v>
      </c>
      <c r="BU164">
        <v>4</v>
      </c>
      <c r="BV164">
        <v>1</v>
      </c>
      <c r="BW164">
        <v>0</v>
      </c>
      <c r="BX164" t="s">
        <v>10897</v>
      </c>
      <c r="BZ164" t="s">
        <v>10898</v>
      </c>
      <c r="CB164" t="s">
        <v>10899</v>
      </c>
      <c r="CC164" t="s">
        <v>1303</v>
      </c>
      <c r="CD164" t="s">
        <v>1304</v>
      </c>
      <c r="CH164" s="198">
        <v>1</v>
      </c>
    </row>
    <row r="165" spans="69:86" x14ac:dyDescent="0.25">
      <c r="BQ165" t="s">
        <v>122</v>
      </c>
      <c r="BR165" t="s">
        <v>452</v>
      </c>
      <c r="BS165" t="s">
        <v>10901</v>
      </c>
      <c r="BT165" t="s">
        <v>265</v>
      </c>
      <c r="BU165">
        <v>5</v>
      </c>
      <c r="BV165">
        <v>1</v>
      </c>
      <c r="BW165">
        <v>0</v>
      </c>
      <c r="BX165" t="s">
        <v>10901</v>
      </c>
      <c r="BZ165" t="s">
        <v>10902</v>
      </c>
      <c r="CB165" t="s">
        <v>10903</v>
      </c>
      <c r="CC165" t="s">
        <v>10904</v>
      </c>
      <c r="CH165" s="198">
        <v>1</v>
      </c>
    </row>
    <row r="166" spans="69:86" x14ac:dyDescent="0.25">
      <c r="BQ166" t="s">
        <v>122</v>
      </c>
      <c r="BR166" t="s">
        <v>11016</v>
      </c>
      <c r="BS166" t="s">
        <v>10906</v>
      </c>
      <c r="BT166" t="s">
        <v>265</v>
      </c>
      <c r="BU166">
        <v>6</v>
      </c>
      <c r="BV166">
        <v>1</v>
      </c>
      <c r="BW166">
        <v>0</v>
      </c>
      <c r="BX166" t="s">
        <v>10906</v>
      </c>
      <c r="BZ166" t="s">
        <v>10907</v>
      </c>
      <c r="CB166" t="s">
        <v>10746</v>
      </c>
      <c r="CC166" t="s">
        <v>1241</v>
      </c>
      <c r="CD166" t="s">
        <v>10908</v>
      </c>
      <c r="CH166" s="198">
        <v>1</v>
      </c>
    </row>
    <row r="167" spans="69:86" x14ac:dyDescent="0.25">
      <c r="BQ167" t="s">
        <v>122</v>
      </c>
      <c r="BR167" t="s">
        <v>453</v>
      </c>
      <c r="BS167" t="s">
        <v>11017</v>
      </c>
      <c r="BT167" t="s">
        <v>301</v>
      </c>
      <c r="BU167">
        <v>1</v>
      </c>
      <c r="BV167">
        <v>0</v>
      </c>
      <c r="BW167">
        <v>1</v>
      </c>
      <c r="BY167" t="s">
        <v>11017</v>
      </c>
      <c r="CA167" t="s">
        <v>11018</v>
      </c>
      <c r="CB167" t="s">
        <v>10911</v>
      </c>
      <c r="CC167" t="s">
        <v>11009</v>
      </c>
      <c r="CD167" t="s">
        <v>1872</v>
      </c>
      <c r="CE167" t="s">
        <v>11010</v>
      </c>
      <c r="CF167" t="s">
        <v>2260</v>
      </c>
      <c r="CH167" s="198">
        <v>1</v>
      </c>
    </row>
    <row r="168" spans="69:86" x14ac:dyDescent="0.25">
      <c r="BQ168" t="s">
        <v>122</v>
      </c>
      <c r="BR168" t="s">
        <v>454</v>
      </c>
      <c r="BS168" t="s">
        <v>11011</v>
      </c>
      <c r="BT168" t="s">
        <v>301</v>
      </c>
      <c r="BU168">
        <v>2</v>
      </c>
      <c r="BV168">
        <v>0</v>
      </c>
      <c r="BW168">
        <v>1</v>
      </c>
      <c r="BY168" t="s">
        <v>11011</v>
      </c>
      <c r="CA168" t="s">
        <v>11019</v>
      </c>
      <c r="CB168" t="s">
        <v>2896</v>
      </c>
      <c r="CC168" t="s">
        <v>10963</v>
      </c>
      <c r="CH168" s="198">
        <v>1</v>
      </c>
    </row>
    <row r="169" spans="69:86" x14ac:dyDescent="0.25">
      <c r="BQ169" t="s">
        <v>122</v>
      </c>
      <c r="BR169" t="s">
        <v>455</v>
      </c>
      <c r="BS169" t="s">
        <v>11013</v>
      </c>
      <c r="BT169" t="s">
        <v>301</v>
      </c>
      <c r="BU169">
        <v>3</v>
      </c>
      <c r="BV169">
        <v>0</v>
      </c>
      <c r="BW169">
        <v>1</v>
      </c>
      <c r="BY169" t="s">
        <v>11013</v>
      </c>
      <c r="CA169" t="s">
        <v>11020</v>
      </c>
      <c r="CB169" t="s">
        <v>11015</v>
      </c>
      <c r="CC169" t="s">
        <v>389</v>
      </c>
      <c r="CD169" t="s">
        <v>10810</v>
      </c>
      <c r="CH169" s="198">
        <v>1</v>
      </c>
    </row>
    <row r="170" spans="69:86" x14ac:dyDescent="0.25">
      <c r="BQ170" t="s">
        <v>122</v>
      </c>
      <c r="BR170" t="s">
        <v>456</v>
      </c>
      <c r="BS170" t="s">
        <v>10914</v>
      </c>
      <c r="BT170" t="s">
        <v>301</v>
      </c>
      <c r="BU170">
        <v>4</v>
      </c>
      <c r="BV170">
        <v>0</v>
      </c>
      <c r="BW170">
        <v>1</v>
      </c>
      <c r="BY170" t="s">
        <v>10914</v>
      </c>
      <c r="CA170" t="s">
        <v>10915</v>
      </c>
      <c r="CB170" t="s">
        <v>10916</v>
      </c>
      <c r="CC170" t="s">
        <v>10917</v>
      </c>
      <c r="CH170" s="198">
        <v>1</v>
      </c>
    </row>
    <row r="171" spans="69:86" x14ac:dyDescent="0.25">
      <c r="BQ171" t="s">
        <v>122</v>
      </c>
      <c r="BR171" t="s">
        <v>457</v>
      </c>
      <c r="BS171" t="s">
        <v>10919</v>
      </c>
      <c r="BT171" t="s">
        <v>301</v>
      </c>
      <c r="BU171">
        <v>5</v>
      </c>
      <c r="BV171">
        <v>0</v>
      </c>
      <c r="BW171">
        <v>1</v>
      </c>
      <c r="BY171" t="s">
        <v>10919</v>
      </c>
      <c r="CA171" t="s">
        <v>10920</v>
      </c>
      <c r="CB171" t="s">
        <v>10921</v>
      </c>
      <c r="CC171" t="s">
        <v>1241</v>
      </c>
      <c r="CD171" t="s">
        <v>10922</v>
      </c>
      <c r="CE171" t="s">
        <v>2661</v>
      </c>
      <c r="CF171" t="s">
        <v>10724</v>
      </c>
      <c r="CH171" s="198">
        <v>1</v>
      </c>
    </row>
    <row r="172" spans="69:86" x14ac:dyDescent="0.25">
      <c r="BQ172" t="s">
        <v>123</v>
      </c>
      <c r="BR172" t="s">
        <v>458</v>
      </c>
      <c r="BS172" t="s">
        <v>11021</v>
      </c>
      <c r="BT172" t="s">
        <v>265</v>
      </c>
      <c r="BU172">
        <v>1</v>
      </c>
      <c r="BV172">
        <v>1</v>
      </c>
      <c r="BW172">
        <v>0</v>
      </c>
      <c r="BX172" t="s">
        <v>11021</v>
      </c>
      <c r="BZ172" t="s">
        <v>11022</v>
      </c>
      <c r="CB172" t="s">
        <v>10699</v>
      </c>
      <c r="CC172" t="s">
        <v>10700</v>
      </c>
      <c r="CD172" t="s">
        <v>469</v>
      </c>
      <c r="CE172" t="s">
        <v>11023</v>
      </c>
      <c r="CF172" t="s">
        <v>10826</v>
      </c>
      <c r="CH172" s="198">
        <v>1</v>
      </c>
    </row>
    <row r="173" spans="69:86" x14ac:dyDescent="0.25">
      <c r="BQ173" t="s">
        <v>123</v>
      </c>
      <c r="BR173" t="s">
        <v>461</v>
      </c>
      <c r="BS173" t="s">
        <v>11024</v>
      </c>
      <c r="BT173" t="s">
        <v>265</v>
      </c>
      <c r="BU173">
        <v>2</v>
      </c>
      <c r="BV173">
        <v>1</v>
      </c>
      <c r="BW173">
        <v>0</v>
      </c>
      <c r="BX173" t="s">
        <v>11024</v>
      </c>
      <c r="BZ173" t="s">
        <v>11025</v>
      </c>
      <c r="CB173" t="s">
        <v>835</v>
      </c>
      <c r="CC173" t="s">
        <v>11026</v>
      </c>
      <c r="CD173" t="s">
        <v>11027</v>
      </c>
      <c r="CE173" t="s">
        <v>11028</v>
      </c>
      <c r="CF173" t="s">
        <v>11029</v>
      </c>
      <c r="CH173" s="198">
        <v>1</v>
      </c>
    </row>
    <row r="174" spans="69:86" x14ac:dyDescent="0.25">
      <c r="BQ174" t="s">
        <v>123</v>
      </c>
      <c r="BR174" t="s">
        <v>466</v>
      </c>
      <c r="BS174" t="s">
        <v>11030</v>
      </c>
      <c r="BT174" t="s">
        <v>265</v>
      </c>
      <c r="BU174">
        <v>3</v>
      </c>
      <c r="BV174">
        <v>1</v>
      </c>
      <c r="BW174">
        <v>0</v>
      </c>
      <c r="BX174" t="s">
        <v>11030</v>
      </c>
      <c r="BZ174" t="s">
        <v>11031</v>
      </c>
      <c r="CB174" t="s">
        <v>2262</v>
      </c>
      <c r="CC174" t="s">
        <v>11028</v>
      </c>
      <c r="CD174" t="s">
        <v>2261</v>
      </c>
      <c r="CE174" t="s">
        <v>11032</v>
      </c>
      <c r="CF174" t="s">
        <v>1303</v>
      </c>
      <c r="CH174" s="198">
        <v>1</v>
      </c>
    </row>
    <row r="175" spans="69:86" x14ac:dyDescent="0.25">
      <c r="BQ175" t="s">
        <v>123</v>
      </c>
      <c r="BR175" t="s">
        <v>470</v>
      </c>
      <c r="BS175" t="s">
        <v>10714</v>
      </c>
      <c r="BT175" t="s">
        <v>265</v>
      </c>
      <c r="BU175">
        <v>4</v>
      </c>
      <c r="BV175">
        <v>1</v>
      </c>
      <c r="BW175">
        <v>0</v>
      </c>
      <c r="BX175" t="s">
        <v>10714</v>
      </c>
      <c r="BZ175" t="s">
        <v>10715</v>
      </c>
      <c r="CB175" t="s">
        <v>10714</v>
      </c>
      <c r="CH175" s="198">
        <v>1</v>
      </c>
    </row>
    <row r="176" spans="69:86" x14ac:dyDescent="0.25">
      <c r="BQ176" t="s">
        <v>123</v>
      </c>
      <c r="BR176" t="s">
        <v>474</v>
      </c>
      <c r="BS176" t="s">
        <v>10717</v>
      </c>
      <c r="BT176" t="s">
        <v>265</v>
      </c>
      <c r="BU176">
        <v>5</v>
      </c>
      <c r="BV176">
        <v>1</v>
      </c>
      <c r="BW176">
        <v>0</v>
      </c>
      <c r="BX176" t="s">
        <v>10717</v>
      </c>
      <c r="BZ176" t="s">
        <v>10718</v>
      </c>
      <c r="CB176" t="s">
        <v>10717</v>
      </c>
      <c r="CH176" s="198">
        <v>1</v>
      </c>
    </row>
    <row r="177" spans="69:86" x14ac:dyDescent="0.25">
      <c r="BQ177" t="s">
        <v>123</v>
      </c>
      <c r="BR177" t="s">
        <v>11033</v>
      </c>
      <c r="BS177" t="s">
        <v>10720</v>
      </c>
      <c r="BT177" t="s">
        <v>265</v>
      </c>
      <c r="BU177">
        <v>6</v>
      </c>
      <c r="BV177">
        <v>1</v>
      </c>
      <c r="BW177">
        <v>0</v>
      </c>
      <c r="BX177" t="s">
        <v>10720</v>
      </c>
      <c r="BZ177" t="s">
        <v>10721</v>
      </c>
      <c r="CB177" t="s">
        <v>10722</v>
      </c>
      <c r="CC177" t="s">
        <v>10723</v>
      </c>
      <c r="CD177" t="s">
        <v>10724</v>
      </c>
      <c r="CH177" s="198">
        <v>1</v>
      </c>
    </row>
    <row r="178" spans="69:86" x14ac:dyDescent="0.25">
      <c r="BQ178" t="s">
        <v>123</v>
      </c>
      <c r="BR178" t="s">
        <v>482</v>
      </c>
      <c r="BS178" t="s">
        <v>11034</v>
      </c>
      <c r="BT178" t="s">
        <v>301</v>
      </c>
      <c r="BU178">
        <v>1</v>
      </c>
      <c r="BV178">
        <v>0</v>
      </c>
      <c r="BW178">
        <v>1</v>
      </c>
      <c r="BY178" t="s">
        <v>11034</v>
      </c>
      <c r="CA178" t="s">
        <v>11035</v>
      </c>
      <c r="CB178" t="s">
        <v>11036</v>
      </c>
      <c r="CC178" t="s">
        <v>11037</v>
      </c>
      <c r="CD178" t="s">
        <v>11038</v>
      </c>
      <c r="CE178" t="s">
        <v>11039</v>
      </c>
      <c r="CF178" t="s">
        <v>11040</v>
      </c>
      <c r="CH178" s="198">
        <v>1</v>
      </c>
    </row>
    <row r="179" spans="69:86" x14ac:dyDescent="0.25">
      <c r="BQ179" t="s">
        <v>123</v>
      </c>
      <c r="BR179" t="s">
        <v>487</v>
      </c>
      <c r="BS179" t="s">
        <v>11041</v>
      </c>
      <c r="BT179" t="s">
        <v>301</v>
      </c>
      <c r="BU179">
        <v>2</v>
      </c>
      <c r="BV179">
        <v>0</v>
      </c>
      <c r="BW179">
        <v>1</v>
      </c>
      <c r="BY179" t="s">
        <v>11041</v>
      </c>
      <c r="CA179" t="s">
        <v>11042</v>
      </c>
      <c r="CB179" t="s">
        <v>11043</v>
      </c>
      <c r="CC179" t="s">
        <v>11044</v>
      </c>
      <c r="CH179" s="198">
        <v>1</v>
      </c>
    </row>
    <row r="180" spans="69:86" x14ac:dyDescent="0.25">
      <c r="BQ180" t="s">
        <v>123</v>
      </c>
      <c r="BR180" t="s">
        <v>489</v>
      </c>
      <c r="BS180" t="s">
        <v>10736</v>
      </c>
      <c r="BT180" t="s">
        <v>301</v>
      </c>
      <c r="BU180">
        <v>3</v>
      </c>
      <c r="BV180">
        <v>0</v>
      </c>
      <c r="BW180">
        <v>1</v>
      </c>
      <c r="BY180" t="s">
        <v>10736</v>
      </c>
      <c r="CA180" t="s">
        <v>10737</v>
      </c>
      <c r="CB180" t="s">
        <v>10736</v>
      </c>
      <c r="CH180" s="198">
        <v>1</v>
      </c>
    </row>
    <row r="181" spans="69:86" x14ac:dyDescent="0.25">
      <c r="BQ181" t="s">
        <v>123</v>
      </c>
      <c r="BR181" t="s">
        <v>491</v>
      </c>
      <c r="BS181" t="s">
        <v>10738</v>
      </c>
      <c r="BT181" t="s">
        <v>301</v>
      </c>
      <c r="BU181">
        <v>4</v>
      </c>
      <c r="BV181">
        <v>0</v>
      </c>
      <c r="BW181">
        <v>1</v>
      </c>
      <c r="BY181" t="s">
        <v>10738</v>
      </c>
      <c r="CA181" t="s">
        <v>10739</v>
      </c>
      <c r="CB181" t="s">
        <v>10738</v>
      </c>
      <c r="CH181" s="198">
        <v>1</v>
      </c>
    </row>
    <row r="182" spans="69:86" x14ac:dyDescent="0.25">
      <c r="BQ182" t="s">
        <v>123</v>
      </c>
      <c r="BR182" t="s">
        <v>493</v>
      </c>
      <c r="BS182" t="s">
        <v>10741</v>
      </c>
      <c r="BT182" t="s">
        <v>301</v>
      </c>
      <c r="BU182">
        <v>5</v>
      </c>
      <c r="BV182">
        <v>0</v>
      </c>
      <c r="BW182">
        <v>1</v>
      </c>
      <c r="BY182" t="s">
        <v>10741</v>
      </c>
      <c r="CA182" t="s">
        <v>10742</v>
      </c>
      <c r="CB182" t="s">
        <v>10743</v>
      </c>
      <c r="CC182" t="s">
        <v>10706</v>
      </c>
      <c r="CD182" t="s">
        <v>2343</v>
      </c>
      <c r="CH182" s="198">
        <v>1</v>
      </c>
    </row>
    <row r="183" spans="69:86" x14ac:dyDescent="0.25">
      <c r="BQ183" t="s">
        <v>125</v>
      </c>
      <c r="BR183" t="s">
        <v>498</v>
      </c>
      <c r="BS183" t="s">
        <v>11045</v>
      </c>
      <c r="BT183" t="s">
        <v>265</v>
      </c>
      <c r="BU183">
        <v>1</v>
      </c>
      <c r="BV183">
        <v>1</v>
      </c>
      <c r="BW183">
        <v>0</v>
      </c>
      <c r="BX183" t="s">
        <v>11045</v>
      </c>
      <c r="BZ183" t="s">
        <v>11046</v>
      </c>
      <c r="CB183" t="s">
        <v>10746</v>
      </c>
      <c r="CC183" t="s">
        <v>11047</v>
      </c>
      <c r="CH183" s="198">
        <v>1</v>
      </c>
    </row>
    <row r="184" spans="69:86" x14ac:dyDescent="0.25">
      <c r="BQ184" t="s">
        <v>125</v>
      </c>
      <c r="BR184" t="s">
        <v>499</v>
      </c>
      <c r="BS184" t="s">
        <v>10941</v>
      </c>
      <c r="BT184" t="s">
        <v>265</v>
      </c>
      <c r="BU184">
        <v>2</v>
      </c>
      <c r="BV184">
        <v>1</v>
      </c>
      <c r="BW184">
        <v>0</v>
      </c>
      <c r="BX184" t="s">
        <v>10941</v>
      </c>
      <c r="BZ184" t="s">
        <v>10942</v>
      </c>
      <c r="CB184" t="s">
        <v>2293</v>
      </c>
      <c r="CC184" t="s">
        <v>1304</v>
      </c>
      <c r="CH184" s="198">
        <v>1</v>
      </c>
    </row>
    <row r="185" spans="69:86" x14ac:dyDescent="0.25">
      <c r="BQ185" t="s">
        <v>125</v>
      </c>
      <c r="BR185" t="s">
        <v>500</v>
      </c>
      <c r="BS185" t="s">
        <v>11048</v>
      </c>
      <c r="BT185" t="s">
        <v>265</v>
      </c>
      <c r="BU185">
        <v>3</v>
      </c>
      <c r="BV185">
        <v>1</v>
      </c>
      <c r="BW185">
        <v>0</v>
      </c>
      <c r="BX185" t="s">
        <v>11048</v>
      </c>
      <c r="BZ185" t="s">
        <v>11049</v>
      </c>
      <c r="CB185" t="s">
        <v>1988</v>
      </c>
      <c r="CC185" t="s">
        <v>11050</v>
      </c>
      <c r="CH185" s="198">
        <v>1</v>
      </c>
    </row>
    <row r="186" spans="69:86" x14ac:dyDescent="0.25">
      <c r="BQ186" t="s">
        <v>125</v>
      </c>
      <c r="BR186" t="s">
        <v>501</v>
      </c>
      <c r="BS186" t="s">
        <v>11051</v>
      </c>
      <c r="BT186" t="s">
        <v>265</v>
      </c>
      <c r="BU186">
        <v>4</v>
      </c>
      <c r="BV186">
        <v>1</v>
      </c>
      <c r="BW186">
        <v>0</v>
      </c>
      <c r="BX186" t="s">
        <v>11051</v>
      </c>
      <c r="BZ186" t="s">
        <v>11052</v>
      </c>
      <c r="CB186" t="s">
        <v>11053</v>
      </c>
      <c r="CC186" t="s">
        <v>2262</v>
      </c>
      <c r="CH186" s="198">
        <v>1</v>
      </c>
    </row>
    <row r="187" spans="69:86" x14ac:dyDescent="0.25">
      <c r="BQ187" t="s">
        <v>125</v>
      </c>
      <c r="BR187" t="s">
        <v>502</v>
      </c>
      <c r="BS187" t="s">
        <v>11054</v>
      </c>
      <c r="BT187" t="s">
        <v>265</v>
      </c>
      <c r="BU187">
        <v>5</v>
      </c>
      <c r="BV187">
        <v>1</v>
      </c>
      <c r="BW187">
        <v>0</v>
      </c>
      <c r="BX187" t="s">
        <v>11054</v>
      </c>
      <c r="BZ187" t="s">
        <v>11055</v>
      </c>
      <c r="CB187" t="s">
        <v>11028</v>
      </c>
      <c r="CC187" t="s">
        <v>11029</v>
      </c>
      <c r="CD187" t="s">
        <v>11043</v>
      </c>
      <c r="CE187" t="s">
        <v>2261</v>
      </c>
      <c r="CH187" s="198">
        <v>1</v>
      </c>
    </row>
    <row r="188" spans="69:86" x14ac:dyDescent="0.25">
      <c r="BQ188" t="s">
        <v>125</v>
      </c>
      <c r="BR188" t="s">
        <v>11056</v>
      </c>
      <c r="BS188" t="s">
        <v>10757</v>
      </c>
      <c r="BT188" t="s">
        <v>265</v>
      </c>
      <c r="BU188">
        <v>6</v>
      </c>
      <c r="BV188">
        <v>1</v>
      </c>
      <c r="BW188">
        <v>0</v>
      </c>
      <c r="BX188" t="s">
        <v>10757</v>
      </c>
      <c r="BZ188" t="s">
        <v>10758</v>
      </c>
      <c r="CB188" t="s">
        <v>10759</v>
      </c>
      <c r="CC188" t="s">
        <v>10746</v>
      </c>
      <c r="CD188" t="s">
        <v>10760</v>
      </c>
      <c r="CE188" t="s">
        <v>635</v>
      </c>
      <c r="CH188" s="198">
        <v>1</v>
      </c>
    </row>
    <row r="189" spans="69:86" x14ac:dyDescent="0.25">
      <c r="BQ189" t="s">
        <v>125</v>
      </c>
      <c r="BR189" t="s">
        <v>11057</v>
      </c>
      <c r="BS189" t="s">
        <v>10762</v>
      </c>
      <c r="BT189" t="s">
        <v>265</v>
      </c>
      <c r="BU189">
        <v>7</v>
      </c>
      <c r="BV189">
        <v>1</v>
      </c>
      <c r="BW189">
        <v>0</v>
      </c>
      <c r="BX189" t="s">
        <v>10762</v>
      </c>
      <c r="BZ189" t="s">
        <v>10763</v>
      </c>
      <c r="CB189" t="s">
        <v>10764</v>
      </c>
      <c r="CC189" t="s">
        <v>10765</v>
      </c>
      <c r="CD189" t="s">
        <v>10766</v>
      </c>
      <c r="CE189" t="s">
        <v>10767</v>
      </c>
      <c r="CH189" s="198">
        <v>1</v>
      </c>
    </row>
    <row r="190" spans="69:86" x14ac:dyDescent="0.25">
      <c r="BQ190" t="s">
        <v>125</v>
      </c>
      <c r="BR190" t="s">
        <v>503</v>
      </c>
      <c r="BS190" t="s">
        <v>11047</v>
      </c>
      <c r="BT190" t="s">
        <v>301</v>
      </c>
      <c r="BU190">
        <v>1</v>
      </c>
      <c r="BV190">
        <v>0</v>
      </c>
      <c r="BW190">
        <v>1</v>
      </c>
      <c r="BY190" t="s">
        <v>11047</v>
      </c>
      <c r="CA190" t="s">
        <v>11058</v>
      </c>
      <c r="CB190" t="s">
        <v>11047</v>
      </c>
      <c r="CH190" s="198">
        <v>1</v>
      </c>
    </row>
    <row r="191" spans="69:86" x14ac:dyDescent="0.25">
      <c r="BQ191" t="s">
        <v>125</v>
      </c>
      <c r="BR191" t="s">
        <v>504</v>
      </c>
      <c r="BS191" t="s">
        <v>10941</v>
      </c>
      <c r="BT191" t="s">
        <v>301</v>
      </c>
      <c r="BU191">
        <v>2</v>
      </c>
      <c r="BV191">
        <v>0</v>
      </c>
      <c r="BW191">
        <v>1</v>
      </c>
      <c r="BY191" t="s">
        <v>10941</v>
      </c>
      <c r="CA191" t="s">
        <v>10956</v>
      </c>
      <c r="CB191" t="s">
        <v>2293</v>
      </c>
      <c r="CC191" t="s">
        <v>1304</v>
      </c>
      <c r="CH191" s="198">
        <v>1</v>
      </c>
    </row>
    <row r="192" spans="69:86" x14ac:dyDescent="0.25">
      <c r="BQ192" t="s">
        <v>125</v>
      </c>
      <c r="BR192" t="s">
        <v>505</v>
      </c>
      <c r="BS192" t="s">
        <v>11048</v>
      </c>
      <c r="BT192" t="s">
        <v>301</v>
      </c>
      <c r="BU192">
        <v>3</v>
      </c>
      <c r="BV192">
        <v>0</v>
      </c>
      <c r="BW192">
        <v>1</v>
      </c>
      <c r="BY192" t="s">
        <v>11048</v>
      </c>
      <c r="CA192" t="s">
        <v>11059</v>
      </c>
      <c r="CB192" t="s">
        <v>1988</v>
      </c>
      <c r="CC192" t="s">
        <v>11050</v>
      </c>
      <c r="CH192" s="198">
        <v>1</v>
      </c>
    </row>
    <row r="193" spans="69:86" x14ac:dyDescent="0.25">
      <c r="BQ193" t="s">
        <v>125</v>
      </c>
      <c r="BR193" t="s">
        <v>506</v>
      </c>
      <c r="BS193" t="s">
        <v>11051</v>
      </c>
      <c r="BT193" t="s">
        <v>301</v>
      </c>
      <c r="BU193">
        <v>4</v>
      </c>
      <c r="BV193">
        <v>0</v>
      </c>
      <c r="BW193">
        <v>1</v>
      </c>
      <c r="BY193" t="s">
        <v>11051</v>
      </c>
      <c r="CA193" t="s">
        <v>11060</v>
      </c>
      <c r="CB193" t="s">
        <v>11053</v>
      </c>
      <c r="CC193" t="s">
        <v>2262</v>
      </c>
      <c r="CH193" s="198">
        <v>1</v>
      </c>
    </row>
    <row r="194" spans="69:86" x14ac:dyDescent="0.25">
      <c r="BQ194" t="s">
        <v>125</v>
      </c>
      <c r="BR194" t="s">
        <v>507</v>
      </c>
      <c r="BS194" t="s">
        <v>11054</v>
      </c>
      <c r="BT194" t="s">
        <v>301</v>
      </c>
      <c r="BU194">
        <v>5</v>
      </c>
      <c r="BV194">
        <v>0</v>
      </c>
      <c r="BW194">
        <v>1</v>
      </c>
      <c r="BY194" t="s">
        <v>11054</v>
      </c>
      <c r="CA194" t="s">
        <v>11061</v>
      </c>
      <c r="CB194" t="s">
        <v>11028</v>
      </c>
      <c r="CC194" t="s">
        <v>11029</v>
      </c>
      <c r="CD194" t="s">
        <v>11043</v>
      </c>
      <c r="CE194" t="s">
        <v>2261</v>
      </c>
      <c r="CH194" s="198">
        <v>1</v>
      </c>
    </row>
    <row r="195" spans="69:86" x14ac:dyDescent="0.25">
      <c r="BQ195" t="s">
        <v>125</v>
      </c>
      <c r="BR195" t="s">
        <v>11062</v>
      </c>
      <c r="BS195" t="s">
        <v>10777</v>
      </c>
      <c r="BT195" t="s">
        <v>301</v>
      </c>
      <c r="BU195">
        <v>6</v>
      </c>
      <c r="BV195">
        <v>0</v>
      </c>
      <c r="BW195">
        <v>1</v>
      </c>
      <c r="BY195" t="s">
        <v>10777</v>
      </c>
      <c r="CA195" t="s">
        <v>10778</v>
      </c>
      <c r="CB195" t="s">
        <v>10746</v>
      </c>
      <c r="CC195" t="s">
        <v>10779</v>
      </c>
      <c r="CD195" t="s">
        <v>10780</v>
      </c>
      <c r="CE195" t="s">
        <v>10724</v>
      </c>
      <c r="CH195" s="198">
        <v>1</v>
      </c>
    </row>
    <row r="196" spans="69:86" x14ac:dyDescent="0.25">
      <c r="BQ196" t="s">
        <v>126</v>
      </c>
      <c r="BR196" t="s">
        <v>508</v>
      </c>
      <c r="BS196" t="s">
        <v>11063</v>
      </c>
      <c r="BT196" t="s">
        <v>265</v>
      </c>
      <c r="BU196">
        <v>1</v>
      </c>
      <c r="BV196">
        <v>1</v>
      </c>
      <c r="BW196">
        <v>0</v>
      </c>
      <c r="BX196" t="s">
        <v>11063</v>
      </c>
      <c r="BZ196" t="s">
        <v>11064</v>
      </c>
      <c r="CB196" t="s">
        <v>10783</v>
      </c>
      <c r="CC196" t="s">
        <v>10784</v>
      </c>
      <c r="CD196" t="s">
        <v>10792</v>
      </c>
      <c r="CE196" t="s">
        <v>11065</v>
      </c>
      <c r="CF196" t="s">
        <v>11066</v>
      </c>
      <c r="CH196" s="198">
        <v>1</v>
      </c>
    </row>
    <row r="197" spans="69:86" x14ac:dyDescent="0.25">
      <c r="BQ197" t="s">
        <v>126</v>
      </c>
      <c r="BR197" t="s">
        <v>509</v>
      </c>
      <c r="BS197" t="s">
        <v>11067</v>
      </c>
      <c r="BT197" t="s">
        <v>265</v>
      </c>
      <c r="BU197">
        <v>2</v>
      </c>
      <c r="BV197">
        <v>1</v>
      </c>
      <c r="BW197">
        <v>0</v>
      </c>
      <c r="BX197" t="s">
        <v>11067</v>
      </c>
      <c r="BZ197" t="s">
        <v>11068</v>
      </c>
      <c r="CB197" t="s">
        <v>10882</v>
      </c>
      <c r="CC197" t="s">
        <v>10732</v>
      </c>
      <c r="CD197" t="s">
        <v>2066</v>
      </c>
      <c r="CH197" s="198">
        <v>1</v>
      </c>
    </row>
    <row r="198" spans="69:86" x14ac:dyDescent="0.25">
      <c r="BQ198" t="s">
        <v>126</v>
      </c>
      <c r="BR198" t="s">
        <v>510</v>
      </c>
      <c r="BS198" t="s">
        <v>11069</v>
      </c>
      <c r="BT198" t="s">
        <v>265</v>
      </c>
      <c r="BU198">
        <v>3</v>
      </c>
      <c r="BV198">
        <v>1</v>
      </c>
      <c r="BW198">
        <v>0</v>
      </c>
      <c r="BX198" t="s">
        <v>11069</v>
      </c>
      <c r="BZ198" t="s">
        <v>11070</v>
      </c>
      <c r="CB198" t="s">
        <v>11071</v>
      </c>
      <c r="CC198" t="s">
        <v>1988</v>
      </c>
      <c r="CD198" t="s">
        <v>11072</v>
      </c>
      <c r="CE198" t="s">
        <v>10810</v>
      </c>
      <c r="CH198" s="198">
        <v>1</v>
      </c>
    </row>
    <row r="199" spans="69:86" x14ac:dyDescent="0.25">
      <c r="BQ199" t="s">
        <v>126</v>
      </c>
      <c r="BR199" t="s">
        <v>511</v>
      </c>
      <c r="BS199" t="s">
        <v>10794</v>
      </c>
      <c r="BT199" t="s">
        <v>265</v>
      </c>
      <c r="BU199">
        <v>4</v>
      </c>
      <c r="BV199">
        <v>1</v>
      </c>
      <c r="BW199">
        <v>0</v>
      </c>
      <c r="BX199" t="s">
        <v>10794</v>
      </c>
      <c r="BZ199" t="s">
        <v>10795</v>
      </c>
      <c r="CB199" t="s">
        <v>10796</v>
      </c>
      <c r="CC199" t="s">
        <v>10797</v>
      </c>
      <c r="CH199" s="198">
        <v>1</v>
      </c>
    </row>
    <row r="200" spans="69:86" x14ac:dyDescent="0.25">
      <c r="BQ200" t="s">
        <v>126</v>
      </c>
      <c r="BR200" t="s">
        <v>512</v>
      </c>
      <c r="BS200" t="s">
        <v>10798</v>
      </c>
      <c r="BT200" t="s">
        <v>265</v>
      </c>
      <c r="BU200">
        <v>5</v>
      </c>
      <c r="BV200">
        <v>1</v>
      </c>
      <c r="BW200">
        <v>0</v>
      </c>
      <c r="BX200" t="s">
        <v>10798</v>
      </c>
      <c r="BZ200" t="s">
        <v>10799</v>
      </c>
      <c r="CB200" t="s">
        <v>10798</v>
      </c>
      <c r="CH200" s="198">
        <v>1</v>
      </c>
    </row>
    <row r="201" spans="69:86" x14ac:dyDescent="0.25">
      <c r="BQ201" t="s">
        <v>126</v>
      </c>
      <c r="BR201" t="s">
        <v>11073</v>
      </c>
      <c r="BS201" t="s">
        <v>10801</v>
      </c>
      <c r="BT201" t="s">
        <v>265</v>
      </c>
      <c r="BU201">
        <v>6</v>
      </c>
      <c r="BV201">
        <v>1</v>
      </c>
      <c r="BW201">
        <v>0</v>
      </c>
      <c r="BX201" t="s">
        <v>10801</v>
      </c>
      <c r="BZ201" t="s">
        <v>10802</v>
      </c>
      <c r="CB201" t="s">
        <v>10801</v>
      </c>
      <c r="CH201" s="198">
        <v>1</v>
      </c>
    </row>
    <row r="202" spans="69:86" x14ac:dyDescent="0.25">
      <c r="BQ202" t="s">
        <v>126</v>
      </c>
      <c r="BR202" t="s">
        <v>11074</v>
      </c>
      <c r="BS202" t="s">
        <v>10804</v>
      </c>
      <c r="BT202" t="s">
        <v>265</v>
      </c>
      <c r="BU202">
        <v>7</v>
      </c>
      <c r="BV202">
        <v>1</v>
      </c>
      <c r="BW202">
        <v>0</v>
      </c>
      <c r="BX202" t="s">
        <v>10804</v>
      </c>
      <c r="BZ202" t="s">
        <v>10805</v>
      </c>
      <c r="CB202" t="s">
        <v>10806</v>
      </c>
      <c r="CC202" t="s">
        <v>2291</v>
      </c>
      <c r="CH202" s="198">
        <v>1</v>
      </c>
    </row>
    <row r="203" spans="69:86" x14ac:dyDescent="0.25">
      <c r="BQ203" t="s">
        <v>126</v>
      </c>
      <c r="BR203" t="s">
        <v>11075</v>
      </c>
      <c r="BS203" t="s">
        <v>10808</v>
      </c>
      <c r="BT203" t="s">
        <v>265</v>
      </c>
      <c r="BU203">
        <v>8</v>
      </c>
      <c r="BV203">
        <v>1</v>
      </c>
      <c r="BW203">
        <v>0</v>
      </c>
      <c r="BX203" t="s">
        <v>10808</v>
      </c>
      <c r="BZ203" t="s">
        <v>10809</v>
      </c>
      <c r="CB203" t="s">
        <v>10810</v>
      </c>
      <c r="CC203" t="s">
        <v>2894</v>
      </c>
      <c r="CD203" t="s">
        <v>1629</v>
      </c>
      <c r="CH203" s="198">
        <v>1</v>
      </c>
    </row>
    <row r="204" spans="69:86" x14ac:dyDescent="0.25">
      <c r="BQ204" t="s">
        <v>126</v>
      </c>
      <c r="BR204" t="s">
        <v>513</v>
      </c>
      <c r="BS204" t="s">
        <v>11076</v>
      </c>
      <c r="BT204" t="s">
        <v>301</v>
      </c>
      <c r="BU204">
        <v>1</v>
      </c>
      <c r="BV204">
        <v>0</v>
      </c>
      <c r="BW204">
        <v>1</v>
      </c>
      <c r="BY204" t="s">
        <v>11076</v>
      </c>
      <c r="CA204" t="s">
        <v>11077</v>
      </c>
      <c r="CB204" t="s">
        <v>10813</v>
      </c>
      <c r="CC204" t="s">
        <v>10685</v>
      </c>
      <c r="CD204" t="s">
        <v>10792</v>
      </c>
      <c r="CE204" t="s">
        <v>11065</v>
      </c>
      <c r="CF204" t="s">
        <v>11066</v>
      </c>
      <c r="CH204" s="198">
        <v>1</v>
      </c>
    </row>
    <row r="205" spans="69:86" x14ac:dyDescent="0.25">
      <c r="BQ205" t="s">
        <v>126</v>
      </c>
      <c r="BR205" t="s">
        <v>514</v>
      </c>
      <c r="BS205" t="s">
        <v>11067</v>
      </c>
      <c r="BT205" t="s">
        <v>301</v>
      </c>
      <c r="BU205">
        <v>2</v>
      </c>
      <c r="BV205">
        <v>0</v>
      </c>
      <c r="BW205">
        <v>1</v>
      </c>
      <c r="BY205" t="s">
        <v>11067</v>
      </c>
      <c r="CA205" t="s">
        <v>11078</v>
      </c>
      <c r="CB205" t="s">
        <v>10882</v>
      </c>
      <c r="CC205" t="s">
        <v>10732</v>
      </c>
      <c r="CD205" t="s">
        <v>2066</v>
      </c>
      <c r="CH205" s="198">
        <v>1</v>
      </c>
    </row>
    <row r="206" spans="69:86" x14ac:dyDescent="0.25">
      <c r="BQ206" t="s">
        <v>126</v>
      </c>
      <c r="BR206" t="s">
        <v>515</v>
      </c>
      <c r="BS206" t="s">
        <v>11069</v>
      </c>
      <c r="BT206" t="s">
        <v>301</v>
      </c>
      <c r="BU206">
        <v>3</v>
      </c>
      <c r="BV206">
        <v>0</v>
      </c>
      <c r="BW206">
        <v>1</v>
      </c>
      <c r="BY206" t="s">
        <v>11069</v>
      </c>
      <c r="CA206" t="s">
        <v>11079</v>
      </c>
      <c r="CB206" t="s">
        <v>11071</v>
      </c>
      <c r="CC206" t="s">
        <v>1988</v>
      </c>
      <c r="CD206" t="s">
        <v>11072</v>
      </c>
      <c r="CE206" t="s">
        <v>10810</v>
      </c>
      <c r="CH206" s="198">
        <v>1</v>
      </c>
    </row>
    <row r="207" spans="69:86" x14ac:dyDescent="0.25">
      <c r="BQ207" t="s">
        <v>126</v>
      </c>
      <c r="BR207" t="s">
        <v>516</v>
      </c>
      <c r="BS207" t="s">
        <v>10816</v>
      </c>
      <c r="BT207" t="s">
        <v>301</v>
      </c>
      <c r="BU207">
        <v>4</v>
      </c>
      <c r="BV207">
        <v>0</v>
      </c>
      <c r="BW207">
        <v>1</v>
      </c>
      <c r="BY207" t="s">
        <v>10816</v>
      </c>
      <c r="CA207" t="s">
        <v>10817</v>
      </c>
      <c r="CB207" t="s">
        <v>10818</v>
      </c>
      <c r="CC207" t="s">
        <v>10819</v>
      </c>
      <c r="CD207" t="s">
        <v>10820</v>
      </c>
      <c r="CE207" t="s">
        <v>10821</v>
      </c>
      <c r="CF207" t="s">
        <v>1241</v>
      </c>
      <c r="CH207" s="198">
        <v>1</v>
      </c>
    </row>
    <row r="208" spans="69:86" x14ac:dyDescent="0.25">
      <c r="BQ208" t="s">
        <v>126</v>
      </c>
      <c r="BR208" t="s">
        <v>517</v>
      </c>
      <c r="BS208" t="s">
        <v>11080</v>
      </c>
      <c r="BT208" t="s">
        <v>301</v>
      </c>
      <c r="BU208">
        <v>5</v>
      </c>
      <c r="BV208">
        <v>0</v>
      </c>
      <c r="BW208">
        <v>1</v>
      </c>
      <c r="BY208" t="s">
        <v>11080</v>
      </c>
      <c r="CA208" t="s">
        <v>11081</v>
      </c>
      <c r="CB208" t="s">
        <v>11065</v>
      </c>
      <c r="CC208" t="s">
        <v>11066</v>
      </c>
      <c r="CD208" t="s">
        <v>10882</v>
      </c>
      <c r="CE208" t="s">
        <v>10732</v>
      </c>
      <c r="CF208" t="s">
        <v>2066</v>
      </c>
      <c r="CH208" s="198">
        <v>1</v>
      </c>
    </row>
    <row r="209" spans="69:86" x14ac:dyDescent="0.25">
      <c r="BQ209" t="s">
        <v>126</v>
      </c>
      <c r="BR209" t="s">
        <v>11082</v>
      </c>
      <c r="BS209" t="s">
        <v>11083</v>
      </c>
      <c r="BT209" t="s">
        <v>301</v>
      </c>
      <c r="BU209">
        <v>6</v>
      </c>
      <c r="BV209">
        <v>0</v>
      </c>
      <c r="BW209">
        <v>1</v>
      </c>
      <c r="BY209" t="s">
        <v>11083</v>
      </c>
      <c r="CA209" t="s">
        <v>11084</v>
      </c>
      <c r="CB209" t="s">
        <v>10732</v>
      </c>
      <c r="CC209" t="s">
        <v>2066</v>
      </c>
      <c r="CD209" t="s">
        <v>11071</v>
      </c>
      <c r="CE209" t="s">
        <v>1988</v>
      </c>
      <c r="CF209" t="s">
        <v>11072</v>
      </c>
      <c r="CH209" s="198">
        <v>1</v>
      </c>
    </row>
    <row r="210" spans="69:86" x14ac:dyDescent="0.25">
      <c r="BQ210" t="s">
        <v>126</v>
      </c>
      <c r="BR210" t="s">
        <v>11085</v>
      </c>
      <c r="BS210" t="s">
        <v>11086</v>
      </c>
      <c r="BT210" t="s">
        <v>301</v>
      </c>
      <c r="BU210">
        <v>7</v>
      </c>
      <c r="BV210">
        <v>0</v>
      </c>
      <c r="BW210">
        <v>1</v>
      </c>
      <c r="BY210" t="s">
        <v>11086</v>
      </c>
      <c r="CA210" t="s">
        <v>11087</v>
      </c>
      <c r="CB210" t="s">
        <v>1988</v>
      </c>
      <c r="CC210" t="s">
        <v>11072</v>
      </c>
      <c r="CD210" t="s">
        <v>10810</v>
      </c>
      <c r="CE210" t="s">
        <v>10818</v>
      </c>
      <c r="CF210" t="s">
        <v>10819</v>
      </c>
      <c r="CH210" s="198">
        <v>1</v>
      </c>
    </row>
    <row r="211" spans="69:86" x14ac:dyDescent="0.25">
      <c r="BQ211" t="s">
        <v>126</v>
      </c>
      <c r="BR211" t="s">
        <v>11088</v>
      </c>
      <c r="BS211" t="s">
        <v>11089</v>
      </c>
      <c r="BT211" t="s">
        <v>301</v>
      </c>
      <c r="BU211">
        <v>8</v>
      </c>
      <c r="BV211">
        <v>0</v>
      </c>
      <c r="BW211">
        <v>1</v>
      </c>
      <c r="BY211" t="s">
        <v>11089</v>
      </c>
      <c r="CA211" t="s">
        <v>11090</v>
      </c>
      <c r="CB211" t="s">
        <v>10821</v>
      </c>
      <c r="CC211" t="s">
        <v>1241</v>
      </c>
      <c r="CH211" s="198">
        <v>1</v>
      </c>
    </row>
    <row r="212" spans="69:86" x14ac:dyDescent="0.25">
      <c r="BQ212" t="s">
        <v>127</v>
      </c>
      <c r="BR212" t="s">
        <v>518</v>
      </c>
      <c r="BS212" t="s">
        <v>11091</v>
      </c>
      <c r="BT212" t="s">
        <v>265</v>
      </c>
      <c r="BU212">
        <v>1</v>
      </c>
      <c r="BV212">
        <v>1</v>
      </c>
      <c r="BW212">
        <v>0</v>
      </c>
      <c r="BX212" t="s">
        <v>11091</v>
      </c>
      <c r="BZ212" t="s">
        <v>11092</v>
      </c>
      <c r="CB212" t="s">
        <v>10845</v>
      </c>
      <c r="CC212" t="s">
        <v>10846</v>
      </c>
      <c r="CD212" t="s">
        <v>10847</v>
      </c>
      <c r="CE212" t="s">
        <v>10882</v>
      </c>
      <c r="CF212" t="s">
        <v>1988</v>
      </c>
      <c r="CH212" s="198">
        <v>1</v>
      </c>
    </row>
    <row r="213" spans="69:86" x14ac:dyDescent="0.25">
      <c r="BQ213" t="s">
        <v>127</v>
      </c>
      <c r="BR213" t="s">
        <v>519</v>
      </c>
      <c r="BS213" t="s">
        <v>11093</v>
      </c>
      <c r="BT213" t="s">
        <v>265</v>
      </c>
      <c r="BU213">
        <v>2</v>
      </c>
      <c r="BV213">
        <v>1</v>
      </c>
      <c r="BW213">
        <v>0</v>
      </c>
      <c r="BX213" t="s">
        <v>11093</v>
      </c>
      <c r="BZ213" t="s">
        <v>11094</v>
      </c>
      <c r="CB213" t="s">
        <v>649</v>
      </c>
      <c r="CC213" t="s">
        <v>1151</v>
      </c>
      <c r="CD213" t="s">
        <v>10764</v>
      </c>
      <c r="CE213" t="s">
        <v>10952</v>
      </c>
      <c r="CF213" t="s">
        <v>11053</v>
      </c>
      <c r="CH213" s="198">
        <v>1</v>
      </c>
    </row>
    <row r="214" spans="69:86" x14ac:dyDescent="0.25">
      <c r="BQ214" t="s">
        <v>127</v>
      </c>
      <c r="BR214" t="s">
        <v>520</v>
      </c>
      <c r="BS214" t="s">
        <v>10855</v>
      </c>
      <c r="BT214" t="s">
        <v>265</v>
      </c>
      <c r="BU214">
        <v>3</v>
      </c>
      <c r="BV214">
        <v>1</v>
      </c>
      <c r="BW214">
        <v>0</v>
      </c>
      <c r="BX214" t="s">
        <v>10855</v>
      </c>
      <c r="BZ214" t="s">
        <v>10856</v>
      </c>
      <c r="CB214" t="s">
        <v>10857</v>
      </c>
      <c r="CC214" t="s">
        <v>10858</v>
      </c>
      <c r="CD214" t="s">
        <v>10859</v>
      </c>
      <c r="CE214" t="s">
        <v>10860</v>
      </c>
      <c r="CH214" s="198">
        <v>1</v>
      </c>
    </row>
    <row r="215" spans="69:86" x14ac:dyDescent="0.25">
      <c r="BQ215" t="s">
        <v>127</v>
      </c>
      <c r="BR215" t="s">
        <v>521</v>
      </c>
      <c r="BS215" t="s">
        <v>10724</v>
      </c>
      <c r="BT215" t="s">
        <v>265</v>
      </c>
      <c r="BU215">
        <v>4</v>
      </c>
      <c r="BV215">
        <v>1</v>
      </c>
      <c r="BW215">
        <v>0</v>
      </c>
      <c r="BX215" t="s">
        <v>10724</v>
      </c>
      <c r="BZ215" t="s">
        <v>10862</v>
      </c>
      <c r="CB215" t="s">
        <v>10724</v>
      </c>
      <c r="CH215" s="198">
        <v>1</v>
      </c>
    </row>
    <row r="216" spans="69:86" x14ac:dyDescent="0.25">
      <c r="BQ216" t="s">
        <v>127</v>
      </c>
      <c r="BR216" t="s">
        <v>522</v>
      </c>
      <c r="BS216" t="s">
        <v>649</v>
      </c>
      <c r="BT216" t="s">
        <v>265</v>
      </c>
      <c r="BU216">
        <v>5</v>
      </c>
      <c r="BV216">
        <v>1</v>
      </c>
      <c r="BW216">
        <v>0</v>
      </c>
      <c r="BX216" t="s">
        <v>649</v>
      </c>
      <c r="BZ216" t="s">
        <v>10864</v>
      </c>
      <c r="CB216" t="s">
        <v>649</v>
      </c>
      <c r="CH216" s="198">
        <v>1</v>
      </c>
    </row>
    <row r="217" spans="69:86" x14ac:dyDescent="0.25">
      <c r="BQ217" t="s">
        <v>127</v>
      </c>
      <c r="BR217" t="s">
        <v>11095</v>
      </c>
      <c r="BS217" t="s">
        <v>10866</v>
      </c>
      <c r="BT217" t="s">
        <v>265</v>
      </c>
      <c r="BU217">
        <v>6</v>
      </c>
      <c r="BV217">
        <v>1</v>
      </c>
      <c r="BW217">
        <v>0</v>
      </c>
      <c r="BX217" t="s">
        <v>10866</v>
      </c>
      <c r="BZ217" t="s">
        <v>10867</v>
      </c>
      <c r="CB217" t="s">
        <v>10868</v>
      </c>
      <c r="CC217" t="s">
        <v>10806</v>
      </c>
      <c r="CD217" t="s">
        <v>10869</v>
      </c>
      <c r="CE217" t="s">
        <v>10764</v>
      </c>
      <c r="CF217" t="s">
        <v>10870</v>
      </c>
      <c r="CH217" s="198">
        <v>1</v>
      </c>
    </row>
    <row r="218" spans="69:86" x14ac:dyDescent="0.25">
      <c r="BQ218" t="s">
        <v>127</v>
      </c>
      <c r="BR218" t="s">
        <v>523</v>
      </c>
      <c r="BS218" t="s">
        <v>10871</v>
      </c>
      <c r="BT218" t="s">
        <v>301</v>
      </c>
      <c r="BU218">
        <v>1</v>
      </c>
      <c r="BV218">
        <v>0</v>
      </c>
      <c r="BW218">
        <v>1</v>
      </c>
      <c r="BY218" t="s">
        <v>10871</v>
      </c>
      <c r="CA218" t="s">
        <v>10872</v>
      </c>
      <c r="CB218" t="s">
        <v>10871</v>
      </c>
      <c r="CH218" s="198">
        <v>1</v>
      </c>
    </row>
    <row r="219" spans="69:86" x14ac:dyDescent="0.25">
      <c r="BQ219" t="s">
        <v>127</v>
      </c>
      <c r="BR219" t="s">
        <v>524</v>
      </c>
      <c r="BS219" t="s">
        <v>11096</v>
      </c>
      <c r="BT219" t="s">
        <v>301</v>
      </c>
      <c r="BU219">
        <v>2</v>
      </c>
      <c r="BV219">
        <v>0</v>
      </c>
      <c r="BW219">
        <v>1</v>
      </c>
      <c r="BY219" t="s">
        <v>11096</v>
      </c>
      <c r="CA219" t="s">
        <v>11097</v>
      </c>
      <c r="CB219" t="s">
        <v>10882</v>
      </c>
      <c r="CC219" t="s">
        <v>1988</v>
      </c>
      <c r="CD219" t="s">
        <v>11098</v>
      </c>
      <c r="CE219" t="s">
        <v>11099</v>
      </c>
      <c r="CH219" s="198">
        <v>1</v>
      </c>
    </row>
    <row r="220" spans="69:86" x14ac:dyDescent="0.25">
      <c r="BQ220" t="s">
        <v>127</v>
      </c>
      <c r="BR220" t="s">
        <v>525</v>
      </c>
      <c r="BS220" t="s">
        <v>11093</v>
      </c>
      <c r="BT220" t="s">
        <v>301</v>
      </c>
      <c r="BU220">
        <v>3</v>
      </c>
      <c r="BV220">
        <v>0</v>
      </c>
      <c r="BW220">
        <v>1</v>
      </c>
      <c r="BY220" t="s">
        <v>11093</v>
      </c>
      <c r="CA220" t="s">
        <v>11100</v>
      </c>
      <c r="CB220" t="s">
        <v>649</v>
      </c>
      <c r="CC220" t="s">
        <v>1151</v>
      </c>
      <c r="CD220" t="s">
        <v>10764</v>
      </c>
      <c r="CE220" t="s">
        <v>10952</v>
      </c>
      <c r="CF220" t="s">
        <v>11053</v>
      </c>
      <c r="CH220" s="198">
        <v>1</v>
      </c>
    </row>
    <row r="221" spans="69:86" x14ac:dyDescent="0.25">
      <c r="BQ221" t="s">
        <v>127</v>
      </c>
      <c r="BR221" t="s">
        <v>526</v>
      </c>
      <c r="BS221" t="s">
        <v>10878</v>
      </c>
      <c r="BT221" t="s">
        <v>301</v>
      </c>
      <c r="BU221">
        <v>4</v>
      </c>
      <c r="BV221">
        <v>0</v>
      </c>
      <c r="BW221">
        <v>1</v>
      </c>
      <c r="BY221" t="s">
        <v>10878</v>
      </c>
      <c r="CA221" t="s">
        <v>10879</v>
      </c>
      <c r="CB221" t="s">
        <v>10818</v>
      </c>
      <c r="CC221" t="s">
        <v>10880</v>
      </c>
      <c r="CH221" s="198">
        <v>1</v>
      </c>
    </row>
    <row r="222" spans="69:86" x14ac:dyDescent="0.25">
      <c r="BQ222" t="s">
        <v>127</v>
      </c>
      <c r="BR222" t="s">
        <v>527</v>
      </c>
      <c r="BS222" t="s">
        <v>10882</v>
      </c>
      <c r="BT222" t="s">
        <v>301</v>
      </c>
      <c r="BU222">
        <v>5</v>
      </c>
      <c r="BV222">
        <v>0</v>
      </c>
      <c r="BW222">
        <v>1</v>
      </c>
      <c r="BY222" t="s">
        <v>10882</v>
      </c>
      <c r="CA222" t="s">
        <v>10883</v>
      </c>
      <c r="CB222" t="s">
        <v>10882</v>
      </c>
      <c r="CH222" s="198">
        <v>1</v>
      </c>
    </row>
    <row r="223" spans="69:86" x14ac:dyDescent="0.25">
      <c r="BQ223" t="s">
        <v>127</v>
      </c>
      <c r="BR223" t="s">
        <v>11101</v>
      </c>
      <c r="BS223" t="s">
        <v>649</v>
      </c>
      <c r="BT223" t="s">
        <v>301</v>
      </c>
      <c r="BU223">
        <v>6</v>
      </c>
      <c r="BV223">
        <v>0</v>
      </c>
      <c r="BW223">
        <v>1</v>
      </c>
      <c r="BY223" t="s">
        <v>649</v>
      </c>
      <c r="CA223" t="s">
        <v>10885</v>
      </c>
      <c r="CB223" t="s">
        <v>649</v>
      </c>
      <c r="CH223" s="198">
        <v>1</v>
      </c>
    </row>
    <row r="224" spans="69:86" x14ac:dyDescent="0.25">
      <c r="BQ224" t="s">
        <v>127</v>
      </c>
      <c r="BR224" t="s">
        <v>11102</v>
      </c>
      <c r="BS224" t="s">
        <v>10887</v>
      </c>
      <c r="BT224" t="s">
        <v>301</v>
      </c>
      <c r="BU224">
        <v>7</v>
      </c>
      <c r="BV224">
        <v>0</v>
      </c>
      <c r="BW224">
        <v>1</v>
      </c>
      <c r="BY224" t="s">
        <v>10887</v>
      </c>
      <c r="CA224" t="s">
        <v>10888</v>
      </c>
      <c r="CB224" t="s">
        <v>590</v>
      </c>
      <c r="CC224" t="s">
        <v>10889</v>
      </c>
      <c r="CH224" s="198">
        <v>1</v>
      </c>
    </row>
    <row r="225" spans="69:86" x14ac:dyDescent="0.25">
      <c r="BQ225" t="s">
        <v>128</v>
      </c>
      <c r="BR225" t="s">
        <v>528</v>
      </c>
      <c r="BS225" t="s">
        <v>11103</v>
      </c>
      <c r="BT225" t="s">
        <v>265</v>
      </c>
      <c r="BU225">
        <v>1</v>
      </c>
      <c r="BV225">
        <v>1</v>
      </c>
      <c r="BW225">
        <v>0</v>
      </c>
      <c r="BX225" t="s">
        <v>11103</v>
      </c>
      <c r="BZ225" t="s">
        <v>11104</v>
      </c>
      <c r="CB225" t="s">
        <v>10892</v>
      </c>
      <c r="CC225" t="s">
        <v>10893</v>
      </c>
      <c r="CD225" t="s">
        <v>1303</v>
      </c>
      <c r="CE225" t="s">
        <v>1872</v>
      </c>
      <c r="CF225" t="s">
        <v>1988</v>
      </c>
      <c r="CH225" s="198">
        <v>1</v>
      </c>
    </row>
    <row r="226" spans="69:86" x14ac:dyDescent="0.25">
      <c r="BQ226" t="s">
        <v>128</v>
      </c>
      <c r="BR226" t="s">
        <v>529</v>
      </c>
      <c r="BS226" t="s">
        <v>11105</v>
      </c>
      <c r="BT226" t="s">
        <v>265</v>
      </c>
      <c r="BU226">
        <v>2</v>
      </c>
      <c r="BV226">
        <v>1</v>
      </c>
      <c r="BW226">
        <v>0</v>
      </c>
      <c r="BX226" t="s">
        <v>11105</v>
      </c>
      <c r="BZ226" t="s">
        <v>11106</v>
      </c>
      <c r="CB226" t="s">
        <v>11053</v>
      </c>
      <c r="CC226" t="s">
        <v>11107</v>
      </c>
      <c r="CD226" t="s">
        <v>11047</v>
      </c>
      <c r="CH226" s="198">
        <v>1</v>
      </c>
    </row>
    <row r="227" spans="69:86" x14ac:dyDescent="0.25">
      <c r="BQ227" t="s">
        <v>128</v>
      </c>
      <c r="BR227" t="s">
        <v>530</v>
      </c>
      <c r="BS227" t="s">
        <v>11108</v>
      </c>
      <c r="BT227" t="s">
        <v>265</v>
      </c>
      <c r="BU227">
        <v>3</v>
      </c>
      <c r="BV227">
        <v>1</v>
      </c>
      <c r="BW227">
        <v>0</v>
      </c>
      <c r="BX227" t="s">
        <v>11108</v>
      </c>
      <c r="BZ227" t="s">
        <v>11109</v>
      </c>
      <c r="CB227" t="s">
        <v>11072</v>
      </c>
      <c r="CC227" t="s">
        <v>10810</v>
      </c>
      <c r="CD227" t="s">
        <v>10980</v>
      </c>
      <c r="CE227" t="s">
        <v>11110</v>
      </c>
      <c r="CH227" s="198">
        <v>1</v>
      </c>
    </row>
    <row r="228" spans="69:86" x14ac:dyDescent="0.25">
      <c r="BQ228" t="s">
        <v>128</v>
      </c>
      <c r="BR228" t="s">
        <v>531</v>
      </c>
      <c r="BS228" t="s">
        <v>10897</v>
      </c>
      <c r="BT228" t="s">
        <v>265</v>
      </c>
      <c r="BU228">
        <v>4</v>
      </c>
      <c r="BV228">
        <v>1</v>
      </c>
      <c r="BW228">
        <v>0</v>
      </c>
      <c r="BX228" t="s">
        <v>10897</v>
      </c>
      <c r="BZ228" t="s">
        <v>10898</v>
      </c>
      <c r="CB228" t="s">
        <v>10899</v>
      </c>
      <c r="CC228" t="s">
        <v>1303</v>
      </c>
      <c r="CD228" t="s">
        <v>1304</v>
      </c>
      <c r="CH228" s="198">
        <v>1</v>
      </c>
    </row>
    <row r="229" spans="69:86" x14ac:dyDescent="0.25">
      <c r="BQ229" t="s">
        <v>128</v>
      </c>
      <c r="BR229" t="s">
        <v>532</v>
      </c>
      <c r="BS229" t="s">
        <v>10901</v>
      </c>
      <c r="BT229" t="s">
        <v>265</v>
      </c>
      <c r="BU229">
        <v>5</v>
      </c>
      <c r="BV229">
        <v>1</v>
      </c>
      <c r="BW229">
        <v>0</v>
      </c>
      <c r="BX229" t="s">
        <v>10901</v>
      </c>
      <c r="BZ229" t="s">
        <v>10902</v>
      </c>
      <c r="CB229" t="s">
        <v>10903</v>
      </c>
      <c r="CC229" t="s">
        <v>10904</v>
      </c>
      <c r="CH229" s="198">
        <v>1</v>
      </c>
    </row>
    <row r="230" spans="69:86" x14ac:dyDescent="0.25">
      <c r="BQ230" t="s">
        <v>128</v>
      </c>
      <c r="BR230" t="s">
        <v>11111</v>
      </c>
      <c r="BS230" t="s">
        <v>10906</v>
      </c>
      <c r="BT230" t="s">
        <v>265</v>
      </c>
      <c r="BU230">
        <v>6</v>
      </c>
      <c r="BV230">
        <v>1</v>
      </c>
      <c r="BW230">
        <v>0</v>
      </c>
      <c r="BX230" t="s">
        <v>10906</v>
      </c>
      <c r="BZ230" t="s">
        <v>10907</v>
      </c>
      <c r="CB230" t="s">
        <v>10746</v>
      </c>
      <c r="CC230" t="s">
        <v>1241</v>
      </c>
      <c r="CD230" t="s">
        <v>10908</v>
      </c>
      <c r="CH230" s="198">
        <v>1</v>
      </c>
    </row>
    <row r="231" spans="69:86" x14ac:dyDescent="0.25">
      <c r="BQ231" t="s">
        <v>128</v>
      </c>
      <c r="BR231" t="s">
        <v>533</v>
      </c>
      <c r="BS231" t="s">
        <v>11112</v>
      </c>
      <c r="BT231" t="s">
        <v>301</v>
      </c>
      <c r="BU231">
        <v>1</v>
      </c>
      <c r="BV231">
        <v>0</v>
      </c>
      <c r="BW231">
        <v>1</v>
      </c>
      <c r="BY231" t="s">
        <v>11112</v>
      </c>
      <c r="CA231" t="s">
        <v>11113</v>
      </c>
      <c r="CB231" t="s">
        <v>10911</v>
      </c>
      <c r="CC231" t="s">
        <v>1303</v>
      </c>
      <c r="CD231" t="s">
        <v>1872</v>
      </c>
      <c r="CE231" t="s">
        <v>1988</v>
      </c>
      <c r="CH231" s="198">
        <v>1</v>
      </c>
    </row>
    <row r="232" spans="69:86" x14ac:dyDescent="0.25">
      <c r="BQ232" t="s">
        <v>128</v>
      </c>
      <c r="BR232" t="s">
        <v>534</v>
      </c>
      <c r="BS232" t="s">
        <v>11105</v>
      </c>
      <c r="BT232" t="s">
        <v>301</v>
      </c>
      <c r="BU232">
        <v>2</v>
      </c>
      <c r="BV232">
        <v>0</v>
      </c>
      <c r="BW232">
        <v>1</v>
      </c>
      <c r="BY232" t="s">
        <v>11105</v>
      </c>
      <c r="CA232" t="s">
        <v>11114</v>
      </c>
      <c r="CB232" t="s">
        <v>11053</v>
      </c>
      <c r="CC232" t="s">
        <v>11107</v>
      </c>
      <c r="CD232" t="s">
        <v>11047</v>
      </c>
      <c r="CH232" s="198">
        <v>1</v>
      </c>
    </row>
    <row r="233" spans="69:86" x14ac:dyDescent="0.25">
      <c r="BQ233" t="s">
        <v>128</v>
      </c>
      <c r="BR233" t="s">
        <v>535</v>
      </c>
      <c r="BS233" t="s">
        <v>11108</v>
      </c>
      <c r="BT233" t="s">
        <v>301</v>
      </c>
      <c r="BU233">
        <v>3</v>
      </c>
      <c r="BV233">
        <v>0</v>
      </c>
      <c r="BW233">
        <v>1</v>
      </c>
      <c r="BY233" t="s">
        <v>11108</v>
      </c>
      <c r="CA233" t="s">
        <v>11115</v>
      </c>
      <c r="CB233" t="s">
        <v>11072</v>
      </c>
      <c r="CC233" t="s">
        <v>10810</v>
      </c>
      <c r="CD233" t="s">
        <v>10980</v>
      </c>
      <c r="CE233" t="s">
        <v>11110</v>
      </c>
      <c r="CH233" s="198">
        <v>1</v>
      </c>
    </row>
    <row r="234" spans="69:86" x14ac:dyDescent="0.25">
      <c r="BQ234" t="s">
        <v>128</v>
      </c>
      <c r="BR234" t="s">
        <v>536</v>
      </c>
      <c r="BS234" t="s">
        <v>10914</v>
      </c>
      <c r="BT234" t="s">
        <v>301</v>
      </c>
      <c r="BU234">
        <v>4</v>
      </c>
      <c r="BV234">
        <v>0</v>
      </c>
      <c r="BW234">
        <v>1</v>
      </c>
      <c r="BY234" t="s">
        <v>10914</v>
      </c>
      <c r="CA234" t="s">
        <v>10915</v>
      </c>
      <c r="CB234" t="s">
        <v>10916</v>
      </c>
      <c r="CC234" t="s">
        <v>10917</v>
      </c>
      <c r="CH234" s="198">
        <v>1</v>
      </c>
    </row>
    <row r="235" spans="69:86" x14ac:dyDescent="0.25">
      <c r="BQ235" t="s">
        <v>128</v>
      </c>
      <c r="BR235" t="s">
        <v>537</v>
      </c>
      <c r="BS235" t="s">
        <v>10919</v>
      </c>
      <c r="BT235" t="s">
        <v>301</v>
      </c>
      <c r="BU235">
        <v>5</v>
      </c>
      <c r="BV235">
        <v>0</v>
      </c>
      <c r="BW235">
        <v>1</v>
      </c>
      <c r="BY235" t="s">
        <v>10919</v>
      </c>
      <c r="CA235" t="s">
        <v>10920</v>
      </c>
      <c r="CB235" t="s">
        <v>10921</v>
      </c>
      <c r="CC235" t="s">
        <v>1241</v>
      </c>
      <c r="CD235" t="s">
        <v>10922</v>
      </c>
      <c r="CE235" t="s">
        <v>2661</v>
      </c>
      <c r="CF235" t="s">
        <v>10724</v>
      </c>
      <c r="CH235" s="198">
        <v>1</v>
      </c>
    </row>
    <row r="236" spans="69:86" x14ac:dyDescent="0.25">
      <c r="BQ236" t="s">
        <v>129</v>
      </c>
      <c r="BR236" t="s">
        <v>538</v>
      </c>
      <c r="BS236" t="s">
        <v>11116</v>
      </c>
      <c r="BT236" t="s">
        <v>265</v>
      </c>
      <c r="BU236">
        <v>1</v>
      </c>
      <c r="BV236">
        <v>1</v>
      </c>
      <c r="BW236">
        <v>0</v>
      </c>
      <c r="BX236" t="s">
        <v>11116</v>
      </c>
      <c r="BZ236" t="s">
        <v>11117</v>
      </c>
      <c r="CB236" t="s">
        <v>10699</v>
      </c>
      <c r="CC236" t="s">
        <v>10700</v>
      </c>
      <c r="CD236" t="s">
        <v>11118</v>
      </c>
      <c r="CE236" t="s">
        <v>2265</v>
      </c>
      <c r="CF236" t="s">
        <v>11119</v>
      </c>
      <c r="CH236" s="198">
        <v>1</v>
      </c>
    </row>
    <row r="237" spans="69:86" x14ac:dyDescent="0.25">
      <c r="BQ237" t="s">
        <v>129</v>
      </c>
      <c r="BR237" t="s">
        <v>545</v>
      </c>
      <c r="BS237" t="s">
        <v>11120</v>
      </c>
      <c r="BT237" t="s">
        <v>265</v>
      </c>
      <c r="BU237">
        <v>2</v>
      </c>
      <c r="BV237">
        <v>1</v>
      </c>
      <c r="BW237">
        <v>0</v>
      </c>
      <c r="BX237" t="s">
        <v>11120</v>
      </c>
      <c r="BZ237" t="s">
        <v>11121</v>
      </c>
      <c r="CB237" t="s">
        <v>1303</v>
      </c>
      <c r="CC237" t="s">
        <v>569</v>
      </c>
      <c r="CD237" t="s">
        <v>10724</v>
      </c>
      <c r="CH237" s="198">
        <v>1</v>
      </c>
    </row>
    <row r="238" spans="69:86" x14ac:dyDescent="0.25">
      <c r="BQ238" t="s">
        <v>129</v>
      </c>
      <c r="BR238" t="s">
        <v>551</v>
      </c>
      <c r="BS238" t="s">
        <v>10714</v>
      </c>
      <c r="BT238" t="s">
        <v>265</v>
      </c>
      <c r="BU238">
        <v>3</v>
      </c>
      <c r="BV238">
        <v>1</v>
      </c>
      <c r="BW238">
        <v>0</v>
      </c>
      <c r="BX238" t="s">
        <v>10714</v>
      </c>
      <c r="BZ238" t="s">
        <v>10715</v>
      </c>
      <c r="CB238" t="s">
        <v>10714</v>
      </c>
      <c r="CH238" s="198">
        <v>1</v>
      </c>
    </row>
    <row r="239" spans="69:86" x14ac:dyDescent="0.25">
      <c r="BQ239" t="s">
        <v>129</v>
      </c>
      <c r="BR239" t="s">
        <v>558</v>
      </c>
      <c r="BS239" t="s">
        <v>10717</v>
      </c>
      <c r="BT239" t="s">
        <v>265</v>
      </c>
      <c r="BU239">
        <v>4</v>
      </c>
      <c r="BV239">
        <v>1</v>
      </c>
      <c r="BW239">
        <v>0</v>
      </c>
      <c r="BX239" t="s">
        <v>10717</v>
      </c>
      <c r="BZ239" t="s">
        <v>10718</v>
      </c>
      <c r="CB239" t="s">
        <v>10717</v>
      </c>
      <c r="CH239" s="198">
        <v>1</v>
      </c>
    </row>
    <row r="240" spans="69:86" x14ac:dyDescent="0.25">
      <c r="BQ240" t="s">
        <v>129</v>
      </c>
      <c r="BR240" t="s">
        <v>565</v>
      </c>
      <c r="BS240" t="s">
        <v>10720</v>
      </c>
      <c r="BT240" t="s">
        <v>265</v>
      </c>
      <c r="BU240">
        <v>5</v>
      </c>
      <c r="BV240">
        <v>1</v>
      </c>
      <c r="BW240">
        <v>0</v>
      </c>
      <c r="BX240" t="s">
        <v>10720</v>
      </c>
      <c r="BZ240" t="s">
        <v>10721</v>
      </c>
      <c r="CB240" t="s">
        <v>10722</v>
      </c>
      <c r="CC240" t="s">
        <v>10723</v>
      </c>
      <c r="CD240" t="s">
        <v>10724</v>
      </c>
      <c r="CH240" s="198">
        <v>1</v>
      </c>
    </row>
    <row r="241" spans="69:86" x14ac:dyDescent="0.25">
      <c r="BQ241" t="s">
        <v>129</v>
      </c>
      <c r="BR241" t="s">
        <v>570</v>
      </c>
      <c r="BS241" t="s">
        <v>11122</v>
      </c>
      <c r="BT241" t="s">
        <v>301</v>
      </c>
      <c r="BU241">
        <v>1</v>
      </c>
      <c r="BV241">
        <v>0</v>
      </c>
      <c r="BW241">
        <v>1</v>
      </c>
      <c r="BY241" t="s">
        <v>11122</v>
      </c>
      <c r="CA241" t="s">
        <v>11123</v>
      </c>
      <c r="CB241" t="s">
        <v>2265</v>
      </c>
      <c r="CC241" t="s">
        <v>11124</v>
      </c>
      <c r="CD241" t="s">
        <v>2264</v>
      </c>
      <c r="CE241" t="s">
        <v>2263</v>
      </c>
      <c r="CF241" t="s">
        <v>11125</v>
      </c>
      <c r="CH241" s="198">
        <v>1</v>
      </c>
    </row>
    <row r="242" spans="69:86" x14ac:dyDescent="0.25">
      <c r="BQ242" t="s">
        <v>129</v>
      </c>
      <c r="BR242" t="s">
        <v>574</v>
      </c>
      <c r="BS242" t="s">
        <v>10736</v>
      </c>
      <c r="BT242" t="s">
        <v>301</v>
      </c>
      <c r="BU242">
        <v>2</v>
      </c>
      <c r="BV242">
        <v>0</v>
      </c>
      <c r="BW242">
        <v>1</v>
      </c>
      <c r="BY242" t="s">
        <v>10736</v>
      </c>
      <c r="CA242" t="s">
        <v>10737</v>
      </c>
      <c r="CB242" t="s">
        <v>10736</v>
      </c>
      <c r="CH242" s="198">
        <v>1</v>
      </c>
    </row>
    <row r="243" spans="69:86" x14ac:dyDescent="0.25">
      <c r="BQ243" t="s">
        <v>129</v>
      </c>
      <c r="BR243" t="s">
        <v>578</v>
      </c>
      <c r="BS243" t="s">
        <v>10738</v>
      </c>
      <c r="BT243" t="s">
        <v>301</v>
      </c>
      <c r="BU243">
        <v>3</v>
      </c>
      <c r="BV243">
        <v>0</v>
      </c>
      <c r="BW243">
        <v>1</v>
      </c>
      <c r="BY243" t="s">
        <v>10738</v>
      </c>
      <c r="CA243" t="s">
        <v>10739</v>
      </c>
      <c r="CB243" t="s">
        <v>10738</v>
      </c>
      <c r="CH243" s="198">
        <v>1</v>
      </c>
    </row>
    <row r="244" spans="69:86" x14ac:dyDescent="0.25">
      <c r="BQ244" t="s">
        <v>129</v>
      </c>
      <c r="BR244" t="s">
        <v>582</v>
      </c>
      <c r="BS244" t="s">
        <v>10741</v>
      </c>
      <c r="BT244" t="s">
        <v>301</v>
      </c>
      <c r="BU244">
        <v>4</v>
      </c>
      <c r="BV244">
        <v>0</v>
      </c>
      <c r="BW244">
        <v>1</v>
      </c>
      <c r="BY244" t="s">
        <v>10741</v>
      </c>
      <c r="CA244" t="s">
        <v>10742</v>
      </c>
      <c r="CB244" t="s">
        <v>10743</v>
      </c>
      <c r="CC244" t="s">
        <v>10706</v>
      </c>
      <c r="CD244" t="s">
        <v>2343</v>
      </c>
      <c r="CH244" s="198">
        <v>1</v>
      </c>
    </row>
    <row r="245" spans="69:86" x14ac:dyDescent="0.25">
      <c r="BQ245" t="s">
        <v>129</v>
      </c>
      <c r="BR245" t="s">
        <v>587</v>
      </c>
      <c r="BS245" t="s">
        <v>11126</v>
      </c>
      <c r="BT245" t="s">
        <v>301</v>
      </c>
      <c r="BU245">
        <v>5</v>
      </c>
      <c r="BV245">
        <v>0</v>
      </c>
      <c r="BW245">
        <v>1</v>
      </c>
      <c r="BY245" t="s">
        <v>11126</v>
      </c>
      <c r="CA245" t="s">
        <v>11127</v>
      </c>
      <c r="CB245" t="s">
        <v>2263</v>
      </c>
      <c r="CC245" t="s">
        <v>11125</v>
      </c>
      <c r="CD245" t="s">
        <v>11128</v>
      </c>
      <c r="CE245" t="s">
        <v>11129</v>
      </c>
      <c r="CF245" t="s">
        <v>11130</v>
      </c>
      <c r="CH245" s="198">
        <v>1</v>
      </c>
    </row>
    <row r="246" spans="69:86" x14ac:dyDescent="0.25">
      <c r="BQ246" t="s">
        <v>129</v>
      </c>
      <c r="BR246" t="s">
        <v>11131</v>
      </c>
      <c r="BS246" t="s">
        <v>11132</v>
      </c>
      <c r="BT246" t="s">
        <v>301</v>
      </c>
      <c r="BU246">
        <v>6</v>
      </c>
      <c r="BV246">
        <v>0</v>
      </c>
      <c r="BW246">
        <v>1</v>
      </c>
      <c r="BY246" t="s">
        <v>11132</v>
      </c>
      <c r="CA246" t="s">
        <v>11133</v>
      </c>
      <c r="CB246" t="s">
        <v>11129</v>
      </c>
      <c r="CC246" t="s">
        <v>11130</v>
      </c>
      <c r="CD246" t="s">
        <v>10736</v>
      </c>
      <c r="CE246" t="s">
        <v>10738</v>
      </c>
      <c r="CF246" t="s">
        <v>10743</v>
      </c>
      <c r="CH246" s="198">
        <v>1</v>
      </c>
    </row>
    <row r="247" spans="69:86" x14ac:dyDescent="0.25">
      <c r="BQ247" t="s">
        <v>129</v>
      </c>
      <c r="BR247" t="s">
        <v>11134</v>
      </c>
      <c r="BS247" t="s">
        <v>11135</v>
      </c>
      <c r="BT247" t="s">
        <v>301</v>
      </c>
      <c r="BU247">
        <v>7</v>
      </c>
      <c r="BV247">
        <v>0</v>
      </c>
      <c r="BW247">
        <v>1</v>
      </c>
      <c r="BY247" t="s">
        <v>11135</v>
      </c>
      <c r="CA247" t="s">
        <v>11136</v>
      </c>
      <c r="CB247" t="s">
        <v>10738</v>
      </c>
      <c r="CC247" t="s">
        <v>10743</v>
      </c>
      <c r="CD247" t="s">
        <v>10706</v>
      </c>
      <c r="CE247" t="s">
        <v>2343</v>
      </c>
      <c r="CH247" s="198">
        <v>1</v>
      </c>
    </row>
    <row r="248" spans="69:86" x14ac:dyDescent="0.25">
      <c r="BQ248" t="s">
        <v>129</v>
      </c>
      <c r="BR248" t="s">
        <v>11137</v>
      </c>
      <c r="BS248" t="s">
        <v>2343</v>
      </c>
      <c r="BT248" t="s">
        <v>301</v>
      </c>
      <c r="BU248">
        <v>8</v>
      </c>
      <c r="BV248">
        <v>0</v>
      </c>
      <c r="BW248">
        <v>1</v>
      </c>
      <c r="BY248" t="s">
        <v>2343</v>
      </c>
      <c r="CA248" t="s">
        <v>11138</v>
      </c>
      <c r="CB248" t="s">
        <v>2343</v>
      </c>
      <c r="CH248" s="198">
        <v>1</v>
      </c>
    </row>
    <row r="249" spans="69:86" x14ac:dyDescent="0.25">
      <c r="BQ249" t="s">
        <v>131</v>
      </c>
      <c r="BR249" t="s">
        <v>593</v>
      </c>
      <c r="BS249" t="s">
        <v>11139</v>
      </c>
      <c r="BT249" t="s">
        <v>265</v>
      </c>
      <c r="BU249">
        <v>1</v>
      </c>
      <c r="BV249">
        <v>1</v>
      </c>
      <c r="BW249">
        <v>0</v>
      </c>
      <c r="BX249" t="s">
        <v>11139</v>
      </c>
      <c r="BZ249" t="s">
        <v>11140</v>
      </c>
      <c r="CB249" t="s">
        <v>10746</v>
      </c>
      <c r="CC249" t="s">
        <v>2293</v>
      </c>
      <c r="CD249" t="s">
        <v>1304</v>
      </c>
      <c r="CH249" s="198">
        <v>1</v>
      </c>
    </row>
    <row r="250" spans="69:86" x14ac:dyDescent="0.25">
      <c r="BQ250" t="s">
        <v>131</v>
      </c>
      <c r="BR250" t="s">
        <v>594</v>
      </c>
      <c r="BS250" t="s">
        <v>11141</v>
      </c>
      <c r="BT250" t="s">
        <v>265</v>
      </c>
      <c r="BU250">
        <v>2</v>
      </c>
      <c r="BV250">
        <v>1</v>
      </c>
      <c r="BW250">
        <v>0</v>
      </c>
      <c r="BX250" t="s">
        <v>11141</v>
      </c>
      <c r="BZ250" t="s">
        <v>11142</v>
      </c>
      <c r="CB250" t="s">
        <v>664</v>
      </c>
      <c r="CC250" t="s">
        <v>11143</v>
      </c>
      <c r="CH250" s="198">
        <v>1</v>
      </c>
    </row>
    <row r="251" spans="69:86" x14ac:dyDescent="0.25">
      <c r="BQ251" t="s">
        <v>131</v>
      </c>
      <c r="BR251" t="s">
        <v>595</v>
      </c>
      <c r="BS251" t="s">
        <v>11144</v>
      </c>
      <c r="BT251" t="s">
        <v>265</v>
      </c>
      <c r="BU251">
        <v>3</v>
      </c>
      <c r="BV251">
        <v>1</v>
      </c>
      <c r="BW251">
        <v>0</v>
      </c>
      <c r="BX251" t="s">
        <v>11144</v>
      </c>
      <c r="BZ251" t="s">
        <v>11145</v>
      </c>
      <c r="CB251" t="s">
        <v>11146</v>
      </c>
      <c r="CC251" t="s">
        <v>10765</v>
      </c>
      <c r="CH251" s="198">
        <v>1</v>
      </c>
    </row>
    <row r="252" spans="69:86" x14ac:dyDescent="0.25">
      <c r="BQ252" t="s">
        <v>131</v>
      </c>
      <c r="BR252" t="s">
        <v>596</v>
      </c>
      <c r="BS252" t="s">
        <v>11147</v>
      </c>
      <c r="BT252" t="s">
        <v>265</v>
      </c>
      <c r="BU252">
        <v>4</v>
      </c>
      <c r="BV252">
        <v>1</v>
      </c>
      <c r="BW252">
        <v>0</v>
      </c>
      <c r="BX252" t="s">
        <v>11147</v>
      </c>
      <c r="BZ252" t="s">
        <v>11148</v>
      </c>
      <c r="CB252" t="s">
        <v>11149</v>
      </c>
      <c r="CC252" t="s">
        <v>305</v>
      </c>
      <c r="CD252" t="s">
        <v>11150</v>
      </c>
      <c r="CE252" t="s">
        <v>635</v>
      </c>
      <c r="CH252" s="198">
        <v>1</v>
      </c>
    </row>
    <row r="253" spans="69:86" x14ac:dyDescent="0.25">
      <c r="BQ253" t="s">
        <v>131</v>
      </c>
      <c r="BR253" t="s">
        <v>597</v>
      </c>
      <c r="BS253" t="s">
        <v>10757</v>
      </c>
      <c r="BT253" t="s">
        <v>265</v>
      </c>
      <c r="BU253">
        <v>5</v>
      </c>
      <c r="BV253">
        <v>1</v>
      </c>
      <c r="BW253">
        <v>0</v>
      </c>
      <c r="BX253" t="s">
        <v>10757</v>
      </c>
      <c r="BZ253" t="s">
        <v>10758</v>
      </c>
      <c r="CB253" t="s">
        <v>10759</v>
      </c>
      <c r="CC253" t="s">
        <v>10746</v>
      </c>
      <c r="CD253" t="s">
        <v>10760</v>
      </c>
      <c r="CE253" t="s">
        <v>635</v>
      </c>
      <c r="CH253" s="198">
        <v>1</v>
      </c>
    </row>
    <row r="254" spans="69:86" x14ac:dyDescent="0.25">
      <c r="BQ254" t="s">
        <v>131</v>
      </c>
      <c r="BR254" t="s">
        <v>11151</v>
      </c>
      <c r="BS254" t="s">
        <v>10762</v>
      </c>
      <c r="BT254" t="s">
        <v>265</v>
      </c>
      <c r="BU254">
        <v>6</v>
      </c>
      <c r="BV254">
        <v>1</v>
      </c>
      <c r="BW254">
        <v>0</v>
      </c>
      <c r="BX254" t="s">
        <v>10762</v>
      </c>
      <c r="BZ254" t="s">
        <v>10763</v>
      </c>
      <c r="CB254" t="s">
        <v>10764</v>
      </c>
      <c r="CC254" t="s">
        <v>10765</v>
      </c>
      <c r="CD254" t="s">
        <v>10766</v>
      </c>
      <c r="CE254" t="s">
        <v>10767</v>
      </c>
      <c r="CH254" s="198">
        <v>1</v>
      </c>
    </row>
    <row r="255" spans="69:86" x14ac:dyDescent="0.25">
      <c r="BQ255" t="s">
        <v>131</v>
      </c>
      <c r="BR255" t="s">
        <v>598</v>
      </c>
      <c r="BS255" t="s">
        <v>10941</v>
      </c>
      <c r="BT255" t="s">
        <v>301</v>
      </c>
      <c r="BU255">
        <v>1</v>
      </c>
      <c r="BV255">
        <v>0</v>
      </c>
      <c r="BW255">
        <v>1</v>
      </c>
      <c r="BY255" t="s">
        <v>10941</v>
      </c>
      <c r="CA255" t="s">
        <v>10956</v>
      </c>
      <c r="CB255" t="s">
        <v>2293</v>
      </c>
      <c r="CC255" t="s">
        <v>1304</v>
      </c>
      <c r="CH255" s="198">
        <v>1</v>
      </c>
    </row>
    <row r="256" spans="69:86" x14ac:dyDescent="0.25">
      <c r="BQ256" t="s">
        <v>131</v>
      </c>
      <c r="BR256" t="s">
        <v>599</v>
      </c>
      <c r="BS256" t="s">
        <v>11141</v>
      </c>
      <c r="BT256" t="s">
        <v>301</v>
      </c>
      <c r="BU256">
        <v>2</v>
      </c>
      <c r="BV256">
        <v>0</v>
      </c>
      <c r="BW256">
        <v>1</v>
      </c>
      <c r="BY256" t="s">
        <v>11141</v>
      </c>
      <c r="CA256" t="s">
        <v>11152</v>
      </c>
      <c r="CB256" t="s">
        <v>664</v>
      </c>
      <c r="CC256" t="s">
        <v>11143</v>
      </c>
      <c r="CH256" s="198">
        <v>1</v>
      </c>
    </row>
    <row r="257" spans="69:86" x14ac:dyDescent="0.25">
      <c r="BQ257" t="s">
        <v>131</v>
      </c>
      <c r="BR257" t="s">
        <v>600</v>
      </c>
      <c r="BS257" t="s">
        <v>11144</v>
      </c>
      <c r="BT257" t="s">
        <v>301</v>
      </c>
      <c r="BU257">
        <v>3</v>
      </c>
      <c r="BV257">
        <v>0</v>
      </c>
      <c r="BW257">
        <v>1</v>
      </c>
      <c r="BY257" t="s">
        <v>11144</v>
      </c>
      <c r="CA257" t="s">
        <v>11153</v>
      </c>
      <c r="CB257" t="s">
        <v>11146</v>
      </c>
      <c r="CC257" t="s">
        <v>10765</v>
      </c>
      <c r="CH257" s="198">
        <v>1</v>
      </c>
    </row>
    <row r="258" spans="69:86" x14ac:dyDescent="0.25">
      <c r="BQ258" t="s">
        <v>131</v>
      </c>
      <c r="BR258" t="s">
        <v>601</v>
      </c>
      <c r="BS258" t="s">
        <v>11147</v>
      </c>
      <c r="BT258" t="s">
        <v>301</v>
      </c>
      <c r="BU258">
        <v>4</v>
      </c>
      <c r="BV258">
        <v>0</v>
      </c>
      <c r="BW258">
        <v>1</v>
      </c>
      <c r="BY258" t="s">
        <v>11147</v>
      </c>
      <c r="CA258" t="s">
        <v>11154</v>
      </c>
      <c r="CB258" t="s">
        <v>11149</v>
      </c>
      <c r="CC258" t="s">
        <v>305</v>
      </c>
      <c r="CD258" t="s">
        <v>11150</v>
      </c>
      <c r="CE258" t="s">
        <v>635</v>
      </c>
      <c r="CH258" s="198">
        <v>1</v>
      </c>
    </row>
    <row r="259" spans="69:86" x14ac:dyDescent="0.25">
      <c r="BQ259" t="s">
        <v>131</v>
      </c>
      <c r="BR259" t="s">
        <v>602</v>
      </c>
      <c r="BS259" t="s">
        <v>10777</v>
      </c>
      <c r="BT259" t="s">
        <v>301</v>
      </c>
      <c r="BU259">
        <v>5</v>
      </c>
      <c r="BV259">
        <v>0</v>
      </c>
      <c r="BW259">
        <v>1</v>
      </c>
      <c r="BY259" t="s">
        <v>10777</v>
      </c>
      <c r="CA259" t="s">
        <v>10778</v>
      </c>
      <c r="CB259" t="s">
        <v>10746</v>
      </c>
      <c r="CC259" t="s">
        <v>10779</v>
      </c>
      <c r="CD259" t="s">
        <v>10780</v>
      </c>
      <c r="CE259" t="s">
        <v>10724</v>
      </c>
      <c r="CH259" s="198">
        <v>1</v>
      </c>
    </row>
    <row r="260" spans="69:86" x14ac:dyDescent="0.25">
      <c r="BQ260" t="s">
        <v>132</v>
      </c>
      <c r="BR260" t="s">
        <v>603</v>
      </c>
      <c r="BS260" t="s">
        <v>11155</v>
      </c>
      <c r="BT260" t="s">
        <v>265</v>
      </c>
      <c r="BU260">
        <v>1</v>
      </c>
      <c r="BV260">
        <v>1</v>
      </c>
      <c r="BW260">
        <v>0</v>
      </c>
      <c r="BX260" t="s">
        <v>11155</v>
      </c>
      <c r="BZ260" t="s">
        <v>11156</v>
      </c>
      <c r="CB260" t="s">
        <v>10783</v>
      </c>
      <c r="CC260" t="s">
        <v>10784</v>
      </c>
      <c r="CD260" t="s">
        <v>11071</v>
      </c>
      <c r="CE260" t="s">
        <v>11146</v>
      </c>
      <c r="CH260" s="198">
        <v>1</v>
      </c>
    </row>
    <row r="261" spans="69:86" x14ac:dyDescent="0.25">
      <c r="BQ261" t="s">
        <v>132</v>
      </c>
      <c r="BR261" t="s">
        <v>604</v>
      </c>
      <c r="BS261" t="s">
        <v>11157</v>
      </c>
      <c r="BT261" t="s">
        <v>265</v>
      </c>
      <c r="BU261">
        <v>2</v>
      </c>
      <c r="BV261">
        <v>1</v>
      </c>
      <c r="BW261">
        <v>0</v>
      </c>
      <c r="BX261" t="s">
        <v>11157</v>
      </c>
      <c r="BZ261" t="s">
        <v>11158</v>
      </c>
      <c r="CB261" t="s">
        <v>10785</v>
      </c>
      <c r="CC261" t="s">
        <v>11159</v>
      </c>
      <c r="CD261" t="s">
        <v>11125</v>
      </c>
      <c r="CE261" t="s">
        <v>2265</v>
      </c>
      <c r="CF261" t="s">
        <v>11160</v>
      </c>
      <c r="CH261" s="198">
        <v>1</v>
      </c>
    </row>
    <row r="262" spans="69:86" x14ac:dyDescent="0.25">
      <c r="BQ262" t="s">
        <v>132</v>
      </c>
      <c r="BR262" t="s">
        <v>605</v>
      </c>
      <c r="BS262" t="s">
        <v>11161</v>
      </c>
      <c r="BT262" t="s">
        <v>265</v>
      </c>
      <c r="BU262">
        <v>3</v>
      </c>
      <c r="BV262">
        <v>1</v>
      </c>
      <c r="BW262">
        <v>0</v>
      </c>
      <c r="BX262" t="s">
        <v>11161</v>
      </c>
      <c r="BZ262" t="s">
        <v>11162</v>
      </c>
      <c r="CB262" t="s">
        <v>10792</v>
      </c>
      <c r="CC262" t="s">
        <v>2293</v>
      </c>
      <c r="CD262" t="s">
        <v>11163</v>
      </c>
      <c r="CE262" t="s">
        <v>11164</v>
      </c>
      <c r="CF262" t="s">
        <v>11149</v>
      </c>
      <c r="CH262" s="198">
        <v>1</v>
      </c>
    </row>
    <row r="263" spans="69:86" x14ac:dyDescent="0.25">
      <c r="BQ263" t="s">
        <v>132</v>
      </c>
      <c r="BR263" t="s">
        <v>606</v>
      </c>
      <c r="BS263" t="s">
        <v>10794</v>
      </c>
      <c r="BT263" t="s">
        <v>265</v>
      </c>
      <c r="BU263">
        <v>4</v>
      </c>
      <c r="BV263">
        <v>1</v>
      </c>
      <c r="BW263">
        <v>0</v>
      </c>
      <c r="BX263" t="s">
        <v>10794</v>
      </c>
      <c r="BZ263" t="s">
        <v>10795</v>
      </c>
      <c r="CB263" t="s">
        <v>10796</v>
      </c>
      <c r="CC263" t="s">
        <v>10797</v>
      </c>
      <c r="CH263" s="198">
        <v>1</v>
      </c>
    </row>
    <row r="264" spans="69:86" x14ac:dyDescent="0.25">
      <c r="BQ264" t="s">
        <v>132</v>
      </c>
      <c r="BR264" t="s">
        <v>607</v>
      </c>
      <c r="BS264" t="s">
        <v>10798</v>
      </c>
      <c r="BT264" t="s">
        <v>265</v>
      </c>
      <c r="BU264">
        <v>5</v>
      </c>
      <c r="BV264">
        <v>1</v>
      </c>
      <c r="BW264">
        <v>0</v>
      </c>
      <c r="BX264" t="s">
        <v>10798</v>
      </c>
      <c r="BZ264" t="s">
        <v>10799</v>
      </c>
      <c r="CB264" t="s">
        <v>10798</v>
      </c>
      <c r="CH264" s="198">
        <v>1</v>
      </c>
    </row>
    <row r="265" spans="69:86" x14ac:dyDescent="0.25">
      <c r="BQ265" t="s">
        <v>132</v>
      </c>
      <c r="BR265" t="s">
        <v>11165</v>
      </c>
      <c r="BS265" t="s">
        <v>10801</v>
      </c>
      <c r="BT265" t="s">
        <v>265</v>
      </c>
      <c r="BU265">
        <v>6</v>
      </c>
      <c r="BV265">
        <v>1</v>
      </c>
      <c r="BW265">
        <v>0</v>
      </c>
      <c r="BX265" t="s">
        <v>10801</v>
      </c>
      <c r="BZ265" t="s">
        <v>10802</v>
      </c>
      <c r="CB265" t="s">
        <v>10801</v>
      </c>
      <c r="CH265" s="198">
        <v>1</v>
      </c>
    </row>
    <row r="266" spans="69:86" x14ac:dyDescent="0.25">
      <c r="BQ266" t="s">
        <v>132</v>
      </c>
      <c r="BR266" t="s">
        <v>11166</v>
      </c>
      <c r="BS266" t="s">
        <v>10804</v>
      </c>
      <c r="BT266" t="s">
        <v>265</v>
      </c>
      <c r="BU266">
        <v>7</v>
      </c>
      <c r="BV266">
        <v>1</v>
      </c>
      <c r="BW266">
        <v>0</v>
      </c>
      <c r="BX266" t="s">
        <v>10804</v>
      </c>
      <c r="BZ266" t="s">
        <v>10805</v>
      </c>
      <c r="CB266" t="s">
        <v>10806</v>
      </c>
      <c r="CC266" t="s">
        <v>2291</v>
      </c>
      <c r="CH266" s="198">
        <v>1</v>
      </c>
    </row>
    <row r="267" spans="69:86" x14ac:dyDescent="0.25">
      <c r="BQ267" t="s">
        <v>132</v>
      </c>
      <c r="BR267" t="s">
        <v>11167</v>
      </c>
      <c r="BS267" t="s">
        <v>10808</v>
      </c>
      <c r="BT267" t="s">
        <v>265</v>
      </c>
      <c r="BU267">
        <v>8</v>
      </c>
      <c r="BV267">
        <v>1</v>
      </c>
      <c r="BW267">
        <v>0</v>
      </c>
      <c r="BX267" t="s">
        <v>10808</v>
      </c>
      <c r="BZ267" t="s">
        <v>10809</v>
      </c>
      <c r="CB267" t="s">
        <v>10810</v>
      </c>
      <c r="CC267" t="s">
        <v>2894</v>
      </c>
      <c r="CD267" t="s">
        <v>1629</v>
      </c>
      <c r="CH267" s="198">
        <v>1</v>
      </c>
    </row>
    <row r="268" spans="69:86" x14ac:dyDescent="0.25">
      <c r="BQ268" t="s">
        <v>132</v>
      </c>
      <c r="BR268" t="s">
        <v>608</v>
      </c>
      <c r="BS268" t="s">
        <v>11168</v>
      </c>
      <c r="BT268" t="s">
        <v>301</v>
      </c>
      <c r="BU268">
        <v>1</v>
      </c>
      <c r="BV268">
        <v>0</v>
      </c>
      <c r="BW268">
        <v>1</v>
      </c>
      <c r="BY268" t="s">
        <v>11168</v>
      </c>
      <c r="CA268" t="s">
        <v>11169</v>
      </c>
      <c r="CB268" t="s">
        <v>10813</v>
      </c>
      <c r="CC268" t="s">
        <v>10685</v>
      </c>
      <c r="CD268" t="s">
        <v>11071</v>
      </c>
      <c r="CE268" t="s">
        <v>11146</v>
      </c>
      <c r="CH268" s="198">
        <v>1</v>
      </c>
    </row>
    <row r="269" spans="69:86" x14ac:dyDescent="0.25">
      <c r="BQ269" t="s">
        <v>132</v>
      </c>
      <c r="BR269" t="s">
        <v>609</v>
      </c>
      <c r="BS269" t="s">
        <v>11157</v>
      </c>
      <c r="BT269" t="s">
        <v>301</v>
      </c>
      <c r="BU269">
        <v>2</v>
      </c>
      <c r="BV269">
        <v>0</v>
      </c>
      <c r="BW269">
        <v>1</v>
      </c>
      <c r="BY269" t="s">
        <v>11157</v>
      </c>
      <c r="CA269" t="s">
        <v>11170</v>
      </c>
      <c r="CB269" t="s">
        <v>10785</v>
      </c>
      <c r="CC269" t="s">
        <v>11159</v>
      </c>
      <c r="CD269" t="s">
        <v>11125</v>
      </c>
      <c r="CE269" t="s">
        <v>2265</v>
      </c>
      <c r="CF269" t="s">
        <v>11160</v>
      </c>
      <c r="CH269" s="198">
        <v>1</v>
      </c>
    </row>
    <row r="270" spans="69:86" x14ac:dyDescent="0.25">
      <c r="BQ270" t="s">
        <v>132</v>
      </c>
      <c r="BR270" t="s">
        <v>610</v>
      </c>
      <c r="BS270" t="s">
        <v>11161</v>
      </c>
      <c r="BT270" t="s">
        <v>301</v>
      </c>
      <c r="BU270">
        <v>3</v>
      </c>
      <c r="BV270">
        <v>0</v>
      </c>
      <c r="BW270">
        <v>1</v>
      </c>
      <c r="BY270" t="s">
        <v>11161</v>
      </c>
      <c r="CA270" t="s">
        <v>11171</v>
      </c>
      <c r="CB270" t="s">
        <v>10792</v>
      </c>
      <c r="CC270" t="s">
        <v>2293</v>
      </c>
      <c r="CD270" t="s">
        <v>11163</v>
      </c>
      <c r="CE270" t="s">
        <v>11164</v>
      </c>
      <c r="CF270" t="s">
        <v>11149</v>
      </c>
      <c r="CH270" s="198">
        <v>1</v>
      </c>
    </row>
    <row r="271" spans="69:86" x14ac:dyDescent="0.25">
      <c r="BQ271" t="s">
        <v>132</v>
      </c>
      <c r="BR271" t="s">
        <v>611</v>
      </c>
      <c r="BS271" t="s">
        <v>10816</v>
      </c>
      <c r="BT271" t="s">
        <v>301</v>
      </c>
      <c r="BU271">
        <v>4</v>
      </c>
      <c r="BV271">
        <v>0</v>
      </c>
      <c r="BW271">
        <v>1</v>
      </c>
      <c r="BY271" t="s">
        <v>10816</v>
      </c>
      <c r="CA271" t="s">
        <v>10817</v>
      </c>
      <c r="CB271" t="s">
        <v>10818</v>
      </c>
      <c r="CC271" t="s">
        <v>10819</v>
      </c>
      <c r="CD271" t="s">
        <v>10820</v>
      </c>
      <c r="CE271" t="s">
        <v>10821</v>
      </c>
      <c r="CF271" t="s">
        <v>1241</v>
      </c>
      <c r="CH271" s="198">
        <v>1</v>
      </c>
    </row>
    <row r="272" spans="69:86" x14ac:dyDescent="0.25">
      <c r="BQ272" t="s">
        <v>132</v>
      </c>
      <c r="BR272" t="s">
        <v>612</v>
      </c>
      <c r="BS272" t="s">
        <v>11168</v>
      </c>
      <c r="BT272" t="s">
        <v>301</v>
      </c>
      <c r="BU272">
        <v>5</v>
      </c>
      <c r="BV272">
        <v>0</v>
      </c>
      <c r="BW272">
        <v>1</v>
      </c>
      <c r="BY272" t="s">
        <v>11168</v>
      </c>
      <c r="CA272" t="s">
        <v>11169</v>
      </c>
      <c r="CB272" t="s">
        <v>10813</v>
      </c>
      <c r="CC272" t="s">
        <v>10685</v>
      </c>
      <c r="CD272" t="s">
        <v>11071</v>
      </c>
      <c r="CE272" t="s">
        <v>11146</v>
      </c>
      <c r="CF272" t="s">
        <v>10785</v>
      </c>
      <c r="CH272" s="198">
        <v>1</v>
      </c>
    </row>
    <row r="273" spans="69:86" x14ac:dyDescent="0.25">
      <c r="BQ273" t="s">
        <v>132</v>
      </c>
      <c r="BR273" t="s">
        <v>11172</v>
      </c>
      <c r="BS273" t="s">
        <v>11173</v>
      </c>
      <c r="BT273" t="s">
        <v>301</v>
      </c>
      <c r="BU273">
        <v>6</v>
      </c>
      <c r="BV273">
        <v>0</v>
      </c>
      <c r="BW273">
        <v>1</v>
      </c>
      <c r="BY273" t="s">
        <v>11173</v>
      </c>
      <c r="CA273" t="s">
        <v>11174</v>
      </c>
      <c r="CB273" t="s">
        <v>11146</v>
      </c>
      <c r="CC273" t="s">
        <v>10785</v>
      </c>
      <c r="CD273" t="s">
        <v>11159</v>
      </c>
      <c r="CE273" t="s">
        <v>11125</v>
      </c>
      <c r="CF273" t="s">
        <v>2265</v>
      </c>
      <c r="CH273" s="198">
        <v>1</v>
      </c>
    </row>
    <row r="274" spans="69:86" x14ac:dyDescent="0.25">
      <c r="BQ274" t="s">
        <v>132</v>
      </c>
      <c r="BR274" t="s">
        <v>11175</v>
      </c>
      <c r="BS274" t="s">
        <v>11176</v>
      </c>
      <c r="BT274" t="s">
        <v>301</v>
      </c>
      <c r="BU274">
        <v>7</v>
      </c>
      <c r="BV274">
        <v>0</v>
      </c>
      <c r="BW274">
        <v>1</v>
      </c>
      <c r="BY274" t="s">
        <v>11176</v>
      </c>
      <c r="CA274" t="s">
        <v>11177</v>
      </c>
      <c r="CB274" t="s">
        <v>11125</v>
      </c>
      <c r="CC274" t="s">
        <v>2265</v>
      </c>
      <c r="CD274" t="s">
        <v>11160</v>
      </c>
      <c r="CE274" t="s">
        <v>10792</v>
      </c>
      <c r="CF274" t="s">
        <v>2293</v>
      </c>
      <c r="CH274" s="198">
        <v>1</v>
      </c>
    </row>
    <row r="275" spans="69:86" x14ac:dyDescent="0.25">
      <c r="BQ275" t="s">
        <v>132</v>
      </c>
      <c r="BR275" t="s">
        <v>11178</v>
      </c>
      <c r="BS275" t="s">
        <v>11179</v>
      </c>
      <c r="BT275" t="s">
        <v>301</v>
      </c>
      <c r="BU275">
        <v>8</v>
      </c>
      <c r="BV275">
        <v>0</v>
      </c>
      <c r="BW275">
        <v>1</v>
      </c>
      <c r="BY275" t="s">
        <v>11179</v>
      </c>
      <c r="CA275" t="s">
        <v>11180</v>
      </c>
      <c r="CB275" t="s">
        <v>11164</v>
      </c>
      <c r="CC275" t="s">
        <v>11149</v>
      </c>
      <c r="CD275" t="s">
        <v>10818</v>
      </c>
      <c r="CE275" t="s">
        <v>10819</v>
      </c>
      <c r="CF275" t="s">
        <v>10820</v>
      </c>
      <c r="CH275" s="198">
        <v>1</v>
      </c>
    </row>
    <row r="276" spans="69:86" x14ac:dyDescent="0.25">
      <c r="BQ276" t="s">
        <v>132</v>
      </c>
      <c r="BR276" t="s">
        <v>11181</v>
      </c>
      <c r="BS276" t="s">
        <v>11182</v>
      </c>
      <c r="BT276" t="s">
        <v>301</v>
      </c>
      <c r="BU276">
        <v>9</v>
      </c>
      <c r="BV276">
        <v>0</v>
      </c>
      <c r="BW276">
        <v>1</v>
      </c>
      <c r="BY276" t="s">
        <v>11182</v>
      </c>
      <c r="CA276" t="s">
        <v>11183</v>
      </c>
      <c r="CB276" t="s">
        <v>10819</v>
      </c>
      <c r="CC276" t="s">
        <v>10820</v>
      </c>
      <c r="CD276" t="s">
        <v>10821</v>
      </c>
      <c r="CE276" t="s">
        <v>1241</v>
      </c>
      <c r="CH276" s="198">
        <v>1</v>
      </c>
    </row>
    <row r="277" spans="69:86" x14ac:dyDescent="0.25">
      <c r="BQ277" t="s">
        <v>132</v>
      </c>
      <c r="BR277" t="s">
        <v>11184</v>
      </c>
      <c r="BS277" t="s">
        <v>1241</v>
      </c>
      <c r="BT277" t="s">
        <v>301</v>
      </c>
      <c r="BU277">
        <v>10</v>
      </c>
      <c r="BV277">
        <v>0</v>
      </c>
      <c r="BW277">
        <v>1</v>
      </c>
      <c r="BY277" t="s">
        <v>1241</v>
      </c>
      <c r="CA277" t="s">
        <v>1257</v>
      </c>
      <c r="CB277" t="s">
        <v>1241</v>
      </c>
      <c r="CH277" s="198">
        <v>1</v>
      </c>
    </row>
    <row r="278" spans="69:86" x14ac:dyDescent="0.25">
      <c r="BQ278" t="s">
        <v>133</v>
      </c>
      <c r="BR278" t="s">
        <v>613</v>
      </c>
      <c r="BS278" t="s">
        <v>11091</v>
      </c>
      <c r="BT278" t="s">
        <v>265</v>
      </c>
      <c r="BU278">
        <v>1</v>
      </c>
      <c r="BV278">
        <v>1</v>
      </c>
      <c r="BW278">
        <v>0</v>
      </c>
      <c r="BX278" t="s">
        <v>11091</v>
      </c>
      <c r="BZ278" t="s">
        <v>11092</v>
      </c>
      <c r="CB278" t="s">
        <v>10845</v>
      </c>
      <c r="CC278" t="s">
        <v>10846</v>
      </c>
      <c r="CD278" t="s">
        <v>10847</v>
      </c>
      <c r="CE278" t="s">
        <v>10882</v>
      </c>
      <c r="CF278" t="s">
        <v>664</v>
      </c>
      <c r="CH278" s="198">
        <v>1</v>
      </c>
    </row>
    <row r="279" spans="69:86" x14ac:dyDescent="0.25">
      <c r="BQ279" t="s">
        <v>133</v>
      </c>
      <c r="BR279" t="s">
        <v>614</v>
      </c>
      <c r="BS279" t="s">
        <v>11185</v>
      </c>
      <c r="BT279" t="s">
        <v>265</v>
      </c>
      <c r="BU279">
        <v>2</v>
      </c>
      <c r="BV279">
        <v>1</v>
      </c>
      <c r="BW279">
        <v>0</v>
      </c>
      <c r="BX279" t="s">
        <v>11185</v>
      </c>
      <c r="BZ279" t="s">
        <v>11186</v>
      </c>
      <c r="CB279" t="s">
        <v>11118</v>
      </c>
      <c r="CC279" t="s">
        <v>11146</v>
      </c>
      <c r="CD279" t="s">
        <v>11187</v>
      </c>
      <c r="CH279" s="198">
        <v>1</v>
      </c>
    </row>
    <row r="280" spans="69:86" x14ac:dyDescent="0.25">
      <c r="BQ280" t="s">
        <v>133</v>
      </c>
      <c r="BR280" t="s">
        <v>615</v>
      </c>
      <c r="BS280" t="s">
        <v>11188</v>
      </c>
      <c r="BT280" t="s">
        <v>265</v>
      </c>
      <c r="BU280">
        <v>3</v>
      </c>
      <c r="BV280">
        <v>1</v>
      </c>
      <c r="BW280">
        <v>0</v>
      </c>
      <c r="BX280" t="s">
        <v>11188</v>
      </c>
      <c r="BZ280" t="s">
        <v>11189</v>
      </c>
      <c r="CB280" t="s">
        <v>649</v>
      </c>
      <c r="CC280" t="s">
        <v>1151</v>
      </c>
      <c r="CD280" t="s">
        <v>11190</v>
      </c>
      <c r="CE280" t="s">
        <v>10746</v>
      </c>
      <c r="CH280" s="198">
        <v>1</v>
      </c>
    </row>
    <row r="281" spans="69:86" x14ac:dyDescent="0.25">
      <c r="BQ281" t="s">
        <v>133</v>
      </c>
      <c r="BR281" t="s">
        <v>616</v>
      </c>
      <c r="BS281" t="s">
        <v>10855</v>
      </c>
      <c r="BT281" t="s">
        <v>265</v>
      </c>
      <c r="BU281">
        <v>4</v>
      </c>
      <c r="BV281">
        <v>1</v>
      </c>
      <c r="BW281">
        <v>0</v>
      </c>
      <c r="BX281" t="s">
        <v>10855</v>
      </c>
      <c r="BZ281" t="s">
        <v>10856</v>
      </c>
      <c r="CB281" t="s">
        <v>10857</v>
      </c>
      <c r="CC281" t="s">
        <v>10858</v>
      </c>
      <c r="CD281" t="s">
        <v>10859</v>
      </c>
      <c r="CE281" t="s">
        <v>10860</v>
      </c>
      <c r="CH281" s="198">
        <v>1</v>
      </c>
    </row>
    <row r="282" spans="69:86" x14ac:dyDescent="0.25">
      <c r="BQ282" t="s">
        <v>133</v>
      </c>
      <c r="BR282" t="s">
        <v>617</v>
      </c>
      <c r="BS282" t="s">
        <v>10724</v>
      </c>
      <c r="BT282" t="s">
        <v>265</v>
      </c>
      <c r="BU282">
        <v>5</v>
      </c>
      <c r="BV282">
        <v>1</v>
      </c>
      <c r="BW282">
        <v>0</v>
      </c>
      <c r="BX282" t="s">
        <v>10724</v>
      </c>
      <c r="BZ282" t="s">
        <v>10862</v>
      </c>
      <c r="CB282" t="s">
        <v>10724</v>
      </c>
      <c r="CH282" s="198">
        <v>1</v>
      </c>
    </row>
    <row r="283" spans="69:86" x14ac:dyDescent="0.25">
      <c r="BQ283" t="s">
        <v>133</v>
      </c>
      <c r="BR283" t="s">
        <v>11191</v>
      </c>
      <c r="BS283" t="s">
        <v>649</v>
      </c>
      <c r="BT283" t="s">
        <v>265</v>
      </c>
      <c r="BU283">
        <v>6</v>
      </c>
      <c r="BV283">
        <v>1</v>
      </c>
      <c r="BW283">
        <v>0</v>
      </c>
      <c r="BX283" t="s">
        <v>649</v>
      </c>
      <c r="BZ283" t="s">
        <v>10864</v>
      </c>
      <c r="CB283" t="s">
        <v>649</v>
      </c>
      <c r="CH283" s="198">
        <v>1</v>
      </c>
    </row>
    <row r="284" spans="69:86" x14ac:dyDescent="0.25">
      <c r="BQ284" t="s">
        <v>133</v>
      </c>
      <c r="BR284" t="s">
        <v>11192</v>
      </c>
      <c r="BS284" t="s">
        <v>10866</v>
      </c>
      <c r="BT284" t="s">
        <v>265</v>
      </c>
      <c r="BU284">
        <v>7</v>
      </c>
      <c r="BV284">
        <v>1</v>
      </c>
      <c r="BW284">
        <v>0</v>
      </c>
      <c r="BX284" t="s">
        <v>10866</v>
      </c>
      <c r="BZ284" t="s">
        <v>10867</v>
      </c>
      <c r="CB284" t="s">
        <v>10868</v>
      </c>
      <c r="CC284" t="s">
        <v>10806</v>
      </c>
      <c r="CD284" t="s">
        <v>10869</v>
      </c>
      <c r="CE284" t="s">
        <v>10764</v>
      </c>
      <c r="CF284" t="s">
        <v>10870</v>
      </c>
      <c r="CH284" s="198">
        <v>1</v>
      </c>
    </row>
    <row r="285" spans="69:86" x14ac:dyDescent="0.25">
      <c r="BQ285" t="s">
        <v>133</v>
      </c>
      <c r="BR285" t="s">
        <v>618</v>
      </c>
      <c r="BS285" t="s">
        <v>10871</v>
      </c>
      <c r="BT285" t="s">
        <v>301</v>
      </c>
      <c r="BU285">
        <v>1</v>
      </c>
      <c r="BV285">
        <v>0</v>
      </c>
      <c r="BW285">
        <v>1</v>
      </c>
      <c r="BY285" t="s">
        <v>10871</v>
      </c>
      <c r="CA285" t="s">
        <v>10872</v>
      </c>
      <c r="CB285" t="s">
        <v>10871</v>
      </c>
      <c r="CH285" s="198">
        <v>1</v>
      </c>
    </row>
    <row r="286" spans="69:86" x14ac:dyDescent="0.25">
      <c r="BQ286" t="s">
        <v>133</v>
      </c>
      <c r="BR286" t="s">
        <v>619</v>
      </c>
      <c r="BS286" t="s">
        <v>11193</v>
      </c>
      <c r="BT286" t="s">
        <v>301</v>
      </c>
      <c r="BU286">
        <v>2</v>
      </c>
      <c r="BV286">
        <v>0</v>
      </c>
      <c r="BW286">
        <v>1</v>
      </c>
      <c r="BY286" t="s">
        <v>11193</v>
      </c>
      <c r="CA286" t="s">
        <v>11194</v>
      </c>
      <c r="CB286" t="s">
        <v>10882</v>
      </c>
      <c r="CC286" t="s">
        <v>664</v>
      </c>
      <c r="CD286" t="s">
        <v>11143</v>
      </c>
      <c r="CH286" s="198">
        <v>1</v>
      </c>
    </row>
    <row r="287" spans="69:86" x14ac:dyDescent="0.25">
      <c r="BQ287" t="s">
        <v>133</v>
      </c>
      <c r="BR287" t="s">
        <v>620</v>
      </c>
      <c r="BS287" t="s">
        <v>11185</v>
      </c>
      <c r="BT287" t="s">
        <v>301</v>
      </c>
      <c r="BU287">
        <v>3</v>
      </c>
      <c r="BV287">
        <v>0</v>
      </c>
      <c r="BW287">
        <v>1</v>
      </c>
      <c r="BY287" t="s">
        <v>11185</v>
      </c>
      <c r="CA287" t="s">
        <v>11195</v>
      </c>
      <c r="CB287" t="s">
        <v>11118</v>
      </c>
      <c r="CC287" t="s">
        <v>11146</v>
      </c>
      <c r="CD287" t="s">
        <v>11187</v>
      </c>
      <c r="CH287" s="198">
        <v>1</v>
      </c>
    </row>
    <row r="288" spans="69:86" x14ac:dyDescent="0.25">
      <c r="BQ288" t="s">
        <v>133</v>
      </c>
      <c r="BR288" t="s">
        <v>621</v>
      </c>
      <c r="BS288" t="s">
        <v>11188</v>
      </c>
      <c r="BT288" t="s">
        <v>301</v>
      </c>
      <c r="BU288">
        <v>4</v>
      </c>
      <c r="BV288">
        <v>0</v>
      </c>
      <c r="BW288">
        <v>1</v>
      </c>
      <c r="BY288" t="s">
        <v>11188</v>
      </c>
      <c r="CA288" t="s">
        <v>11196</v>
      </c>
      <c r="CB288" t="s">
        <v>649</v>
      </c>
      <c r="CC288" t="s">
        <v>1151</v>
      </c>
      <c r="CD288" t="s">
        <v>11190</v>
      </c>
      <c r="CE288" t="s">
        <v>10746</v>
      </c>
      <c r="CH288" s="198">
        <v>1</v>
      </c>
    </row>
    <row r="289" spans="69:86" x14ac:dyDescent="0.25">
      <c r="BQ289" t="s">
        <v>133</v>
      </c>
      <c r="BR289" t="s">
        <v>622</v>
      </c>
      <c r="BS289" t="s">
        <v>10878</v>
      </c>
      <c r="BT289" t="s">
        <v>301</v>
      </c>
      <c r="BU289">
        <v>5</v>
      </c>
      <c r="BV289">
        <v>0</v>
      </c>
      <c r="BW289">
        <v>1</v>
      </c>
      <c r="BY289" t="s">
        <v>10878</v>
      </c>
      <c r="CA289" t="s">
        <v>10879</v>
      </c>
      <c r="CB289" t="s">
        <v>10818</v>
      </c>
      <c r="CC289" t="s">
        <v>10880</v>
      </c>
      <c r="CH289" s="198">
        <v>1</v>
      </c>
    </row>
    <row r="290" spans="69:86" x14ac:dyDescent="0.25">
      <c r="BQ290" t="s">
        <v>133</v>
      </c>
      <c r="BR290" t="s">
        <v>11197</v>
      </c>
      <c r="BS290" t="s">
        <v>10882</v>
      </c>
      <c r="BT290" t="s">
        <v>301</v>
      </c>
      <c r="BU290">
        <v>6</v>
      </c>
      <c r="BV290">
        <v>0</v>
      </c>
      <c r="BW290">
        <v>1</v>
      </c>
      <c r="BY290" t="s">
        <v>10882</v>
      </c>
      <c r="CA290" t="s">
        <v>10883</v>
      </c>
      <c r="CB290" t="s">
        <v>10882</v>
      </c>
      <c r="CH290" s="198">
        <v>1</v>
      </c>
    </row>
    <row r="291" spans="69:86" x14ac:dyDescent="0.25">
      <c r="BQ291" t="s">
        <v>133</v>
      </c>
      <c r="BR291" t="s">
        <v>11198</v>
      </c>
      <c r="BS291" t="s">
        <v>649</v>
      </c>
      <c r="BT291" t="s">
        <v>301</v>
      </c>
      <c r="BU291">
        <v>7</v>
      </c>
      <c r="BV291">
        <v>0</v>
      </c>
      <c r="BW291">
        <v>1</v>
      </c>
      <c r="BY291" t="s">
        <v>649</v>
      </c>
      <c r="CA291" t="s">
        <v>10885</v>
      </c>
      <c r="CB291" t="s">
        <v>649</v>
      </c>
      <c r="CH291" s="198">
        <v>1</v>
      </c>
    </row>
    <row r="292" spans="69:86" x14ac:dyDescent="0.25">
      <c r="BQ292" t="s">
        <v>133</v>
      </c>
      <c r="BR292" t="s">
        <v>11199</v>
      </c>
      <c r="BS292" t="s">
        <v>10887</v>
      </c>
      <c r="BT292" t="s">
        <v>301</v>
      </c>
      <c r="BU292">
        <v>8</v>
      </c>
      <c r="BV292">
        <v>0</v>
      </c>
      <c r="BW292">
        <v>1</v>
      </c>
      <c r="BY292" t="s">
        <v>10887</v>
      </c>
      <c r="CA292" t="s">
        <v>10888</v>
      </c>
      <c r="CB292" t="s">
        <v>590</v>
      </c>
      <c r="CC292" t="s">
        <v>10889</v>
      </c>
      <c r="CH292" s="198">
        <v>1</v>
      </c>
    </row>
    <row r="293" spans="69:86" x14ac:dyDescent="0.25">
      <c r="BQ293" t="s">
        <v>134</v>
      </c>
      <c r="BR293" t="s">
        <v>623</v>
      </c>
      <c r="BS293" t="s">
        <v>11200</v>
      </c>
      <c r="BT293" t="s">
        <v>265</v>
      </c>
      <c r="BU293">
        <v>1</v>
      </c>
      <c r="BV293">
        <v>1</v>
      </c>
      <c r="BW293">
        <v>0</v>
      </c>
      <c r="BX293" t="s">
        <v>11200</v>
      </c>
      <c r="BZ293" t="s">
        <v>11201</v>
      </c>
      <c r="CB293" t="s">
        <v>10892</v>
      </c>
      <c r="CC293" t="s">
        <v>10893</v>
      </c>
      <c r="CD293" t="s">
        <v>10903</v>
      </c>
      <c r="CE293" t="s">
        <v>1303</v>
      </c>
      <c r="CF293" t="s">
        <v>11119</v>
      </c>
      <c r="CH293" s="198">
        <v>1</v>
      </c>
    </row>
    <row r="294" spans="69:86" x14ac:dyDescent="0.25">
      <c r="BQ294" t="s">
        <v>134</v>
      </c>
      <c r="BR294" t="s">
        <v>624</v>
      </c>
      <c r="BS294" t="s">
        <v>11202</v>
      </c>
      <c r="BT294" t="s">
        <v>265</v>
      </c>
      <c r="BU294">
        <v>2</v>
      </c>
      <c r="BV294">
        <v>1</v>
      </c>
      <c r="BW294">
        <v>0</v>
      </c>
      <c r="BX294" t="s">
        <v>11202</v>
      </c>
      <c r="BZ294" t="s">
        <v>11203</v>
      </c>
      <c r="CB294" t="s">
        <v>10746</v>
      </c>
      <c r="CC294" t="s">
        <v>569</v>
      </c>
      <c r="CD294" t="s">
        <v>1323</v>
      </c>
      <c r="CE294" t="s">
        <v>1241</v>
      </c>
      <c r="CH294" s="198">
        <v>1</v>
      </c>
    </row>
    <row r="295" spans="69:86" x14ac:dyDescent="0.25">
      <c r="BQ295" t="s">
        <v>134</v>
      </c>
      <c r="BR295" t="s">
        <v>625</v>
      </c>
      <c r="BS295" t="s">
        <v>10897</v>
      </c>
      <c r="BT295" t="s">
        <v>265</v>
      </c>
      <c r="BU295">
        <v>3</v>
      </c>
      <c r="BV295">
        <v>1</v>
      </c>
      <c r="BW295">
        <v>0</v>
      </c>
      <c r="BX295" t="s">
        <v>10897</v>
      </c>
      <c r="BZ295" t="s">
        <v>10898</v>
      </c>
      <c r="CB295" t="s">
        <v>10899</v>
      </c>
      <c r="CC295" t="s">
        <v>1303</v>
      </c>
      <c r="CD295" t="s">
        <v>1304</v>
      </c>
      <c r="CH295" s="198">
        <v>1</v>
      </c>
    </row>
    <row r="296" spans="69:86" x14ac:dyDescent="0.25">
      <c r="BQ296" t="s">
        <v>134</v>
      </c>
      <c r="BR296" t="s">
        <v>626</v>
      </c>
      <c r="BS296" t="s">
        <v>10901</v>
      </c>
      <c r="BT296" t="s">
        <v>265</v>
      </c>
      <c r="BU296">
        <v>4</v>
      </c>
      <c r="BV296">
        <v>1</v>
      </c>
      <c r="BW296">
        <v>0</v>
      </c>
      <c r="BX296" t="s">
        <v>10901</v>
      </c>
      <c r="BZ296" t="s">
        <v>10902</v>
      </c>
      <c r="CB296" t="s">
        <v>10903</v>
      </c>
      <c r="CC296" t="s">
        <v>10904</v>
      </c>
      <c r="CH296" s="198">
        <v>1</v>
      </c>
    </row>
    <row r="297" spans="69:86" x14ac:dyDescent="0.25">
      <c r="BQ297" t="s">
        <v>134</v>
      </c>
      <c r="BR297" t="s">
        <v>627</v>
      </c>
      <c r="BS297" t="s">
        <v>10906</v>
      </c>
      <c r="BT297" t="s">
        <v>265</v>
      </c>
      <c r="BU297">
        <v>5</v>
      </c>
      <c r="BV297">
        <v>1</v>
      </c>
      <c r="BW297">
        <v>0</v>
      </c>
      <c r="BX297" t="s">
        <v>10906</v>
      </c>
      <c r="BZ297" t="s">
        <v>10907</v>
      </c>
      <c r="CB297" t="s">
        <v>10746</v>
      </c>
      <c r="CC297" t="s">
        <v>1241</v>
      </c>
      <c r="CD297" t="s">
        <v>10908</v>
      </c>
      <c r="CH297" s="198">
        <v>1</v>
      </c>
    </row>
    <row r="298" spans="69:86" x14ac:dyDescent="0.25">
      <c r="BQ298" t="s">
        <v>134</v>
      </c>
      <c r="BR298" t="s">
        <v>628</v>
      </c>
      <c r="BS298" t="s">
        <v>11204</v>
      </c>
      <c r="BT298" t="s">
        <v>301</v>
      </c>
      <c r="BU298">
        <v>1</v>
      </c>
      <c r="BV298">
        <v>0</v>
      </c>
      <c r="BW298">
        <v>1</v>
      </c>
      <c r="BY298" t="s">
        <v>11204</v>
      </c>
      <c r="CA298" t="s">
        <v>11205</v>
      </c>
      <c r="CB298" t="s">
        <v>10911</v>
      </c>
      <c r="CC298" t="s">
        <v>10903</v>
      </c>
      <c r="CD298" t="s">
        <v>1303</v>
      </c>
      <c r="CE298" t="s">
        <v>11119</v>
      </c>
      <c r="CF298" t="s">
        <v>11146</v>
      </c>
      <c r="CH298" s="198">
        <v>1</v>
      </c>
    </row>
    <row r="299" spans="69:86" x14ac:dyDescent="0.25">
      <c r="BQ299" t="s">
        <v>134</v>
      </c>
      <c r="BR299" t="s">
        <v>629</v>
      </c>
      <c r="BS299" t="s">
        <v>11202</v>
      </c>
      <c r="BT299" t="s">
        <v>301</v>
      </c>
      <c r="BU299">
        <v>2</v>
      </c>
      <c r="BV299">
        <v>0</v>
      </c>
      <c r="BW299">
        <v>1</v>
      </c>
      <c r="BY299" t="s">
        <v>11202</v>
      </c>
      <c r="CA299" t="s">
        <v>11206</v>
      </c>
      <c r="CB299" t="s">
        <v>10746</v>
      </c>
      <c r="CC299" t="s">
        <v>569</v>
      </c>
      <c r="CD299" t="s">
        <v>1323</v>
      </c>
      <c r="CE299" t="s">
        <v>1241</v>
      </c>
      <c r="CH299" s="198">
        <v>1</v>
      </c>
    </row>
    <row r="300" spans="69:86" x14ac:dyDescent="0.25">
      <c r="BQ300" t="s">
        <v>134</v>
      </c>
      <c r="BR300" t="s">
        <v>630</v>
      </c>
      <c r="BS300" t="s">
        <v>10914</v>
      </c>
      <c r="BT300" t="s">
        <v>301</v>
      </c>
      <c r="BU300">
        <v>3</v>
      </c>
      <c r="BV300">
        <v>0</v>
      </c>
      <c r="BW300">
        <v>1</v>
      </c>
      <c r="BY300" t="s">
        <v>10914</v>
      </c>
      <c r="CA300" t="s">
        <v>10915</v>
      </c>
      <c r="CB300" t="s">
        <v>10916</v>
      </c>
      <c r="CC300" t="s">
        <v>10917</v>
      </c>
      <c r="CH300" s="198">
        <v>1</v>
      </c>
    </row>
    <row r="301" spans="69:86" x14ac:dyDescent="0.25">
      <c r="BQ301" t="s">
        <v>134</v>
      </c>
      <c r="BR301" t="s">
        <v>631</v>
      </c>
      <c r="BS301" t="s">
        <v>10919</v>
      </c>
      <c r="BT301" t="s">
        <v>301</v>
      </c>
      <c r="BU301">
        <v>4</v>
      </c>
      <c r="BV301">
        <v>0</v>
      </c>
      <c r="BW301">
        <v>1</v>
      </c>
      <c r="BY301" t="s">
        <v>10919</v>
      </c>
      <c r="CA301" t="s">
        <v>10920</v>
      </c>
      <c r="CB301" t="s">
        <v>10921</v>
      </c>
      <c r="CC301" t="s">
        <v>1241</v>
      </c>
      <c r="CD301" t="s">
        <v>10922</v>
      </c>
      <c r="CE301" t="s">
        <v>2661</v>
      </c>
      <c r="CF301" t="s">
        <v>10724</v>
      </c>
      <c r="CH301" s="198">
        <v>1</v>
      </c>
    </row>
    <row r="302" spans="69:86" x14ac:dyDescent="0.25">
      <c r="BQ302" t="s">
        <v>134</v>
      </c>
      <c r="BR302" t="s">
        <v>632</v>
      </c>
      <c r="BS302" t="s">
        <v>11207</v>
      </c>
      <c r="BT302" t="s">
        <v>301</v>
      </c>
      <c r="BU302">
        <v>5</v>
      </c>
      <c r="BV302">
        <v>0</v>
      </c>
      <c r="BW302">
        <v>1</v>
      </c>
      <c r="BY302" t="s">
        <v>11207</v>
      </c>
      <c r="CA302" t="s">
        <v>11208</v>
      </c>
      <c r="CB302" t="s">
        <v>11119</v>
      </c>
      <c r="CC302" t="s">
        <v>11146</v>
      </c>
      <c r="CD302" t="s">
        <v>11187</v>
      </c>
      <c r="CE302" t="s">
        <v>10746</v>
      </c>
      <c r="CF302" t="s">
        <v>569</v>
      </c>
      <c r="CH302" s="198">
        <v>1</v>
      </c>
    </row>
    <row r="303" spans="69:86" x14ac:dyDescent="0.25">
      <c r="BQ303" t="s">
        <v>134</v>
      </c>
      <c r="BR303" t="s">
        <v>11209</v>
      </c>
      <c r="BS303" t="s">
        <v>11202</v>
      </c>
      <c r="BT303" t="s">
        <v>301</v>
      </c>
      <c r="BU303">
        <v>6</v>
      </c>
      <c r="BV303">
        <v>0</v>
      </c>
      <c r="BW303">
        <v>1</v>
      </c>
      <c r="BY303" t="s">
        <v>11202</v>
      </c>
      <c r="CA303" t="s">
        <v>11206</v>
      </c>
      <c r="CB303" t="s">
        <v>10746</v>
      </c>
      <c r="CC303" t="s">
        <v>569</v>
      </c>
      <c r="CD303" t="s">
        <v>1323</v>
      </c>
      <c r="CE303" t="s">
        <v>1241</v>
      </c>
      <c r="CF303" t="s">
        <v>10916</v>
      </c>
      <c r="CH303" s="198">
        <v>1</v>
      </c>
    </row>
    <row r="304" spans="69:86" x14ac:dyDescent="0.25">
      <c r="BQ304" t="s">
        <v>134</v>
      </c>
      <c r="BR304" t="s">
        <v>11210</v>
      </c>
      <c r="BS304" t="s">
        <v>11211</v>
      </c>
      <c r="BT304" t="s">
        <v>301</v>
      </c>
      <c r="BU304">
        <v>7</v>
      </c>
      <c r="BV304">
        <v>0</v>
      </c>
      <c r="BW304">
        <v>1</v>
      </c>
      <c r="BY304" t="s">
        <v>11211</v>
      </c>
      <c r="CA304" t="s">
        <v>11212</v>
      </c>
      <c r="CB304" t="s">
        <v>1241</v>
      </c>
      <c r="CC304" t="s">
        <v>10916</v>
      </c>
      <c r="CD304" t="s">
        <v>10917</v>
      </c>
      <c r="CE304" t="s">
        <v>10921</v>
      </c>
      <c r="CF304" t="s">
        <v>10922</v>
      </c>
      <c r="CH304" s="198">
        <v>1</v>
      </c>
    </row>
    <row r="305" spans="69:86" x14ac:dyDescent="0.25">
      <c r="BQ305" t="s">
        <v>134</v>
      </c>
      <c r="BR305" t="s">
        <v>11213</v>
      </c>
      <c r="BS305" t="s">
        <v>11214</v>
      </c>
      <c r="BT305" t="s">
        <v>301</v>
      </c>
      <c r="BU305">
        <v>8</v>
      </c>
      <c r="BV305">
        <v>0</v>
      </c>
      <c r="BW305">
        <v>1</v>
      </c>
      <c r="BY305" t="s">
        <v>11214</v>
      </c>
      <c r="CA305" t="s">
        <v>11215</v>
      </c>
      <c r="CB305" t="s">
        <v>10921</v>
      </c>
      <c r="CC305" t="s">
        <v>10922</v>
      </c>
      <c r="CD305" t="s">
        <v>2661</v>
      </c>
      <c r="CE305" t="s">
        <v>10724</v>
      </c>
      <c r="CH305" s="198">
        <v>1</v>
      </c>
    </row>
    <row r="306" spans="69:86" x14ac:dyDescent="0.25">
      <c r="BQ306" t="s">
        <v>134</v>
      </c>
      <c r="BR306" t="s">
        <v>11216</v>
      </c>
      <c r="BS306" t="s">
        <v>10724</v>
      </c>
      <c r="BT306" t="s">
        <v>301</v>
      </c>
      <c r="BU306">
        <v>9</v>
      </c>
      <c r="BV306">
        <v>0</v>
      </c>
      <c r="BW306">
        <v>1</v>
      </c>
      <c r="BY306" t="s">
        <v>10724</v>
      </c>
      <c r="CA306" t="s">
        <v>10973</v>
      </c>
      <c r="CB306" t="s">
        <v>10724</v>
      </c>
      <c r="CH306" s="198">
        <v>1</v>
      </c>
    </row>
    <row r="307" spans="69:86" x14ac:dyDescent="0.25">
      <c r="BQ307" t="s">
        <v>135</v>
      </c>
      <c r="BR307" t="s">
        <v>633</v>
      </c>
      <c r="BS307" t="s">
        <v>11217</v>
      </c>
      <c r="BT307" t="s">
        <v>265</v>
      </c>
      <c r="BU307">
        <v>1</v>
      </c>
      <c r="BV307">
        <v>1</v>
      </c>
      <c r="BW307">
        <v>0</v>
      </c>
      <c r="BX307" t="s">
        <v>11217</v>
      </c>
      <c r="BZ307" t="s">
        <v>11218</v>
      </c>
      <c r="CB307" t="s">
        <v>10699</v>
      </c>
      <c r="CC307" t="s">
        <v>10700</v>
      </c>
      <c r="CD307" t="s">
        <v>11219</v>
      </c>
      <c r="CE307" t="s">
        <v>2271</v>
      </c>
      <c r="CF307" t="s">
        <v>11220</v>
      </c>
      <c r="CH307" s="198">
        <v>1</v>
      </c>
    </row>
    <row r="308" spans="69:86" x14ac:dyDescent="0.25">
      <c r="BQ308" t="s">
        <v>135</v>
      </c>
      <c r="BR308" t="s">
        <v>636</v>
      </c>
      <c r="BS308" t="s">
        <v>10714</v>
      </c>
      <c r="BT308" t="s">
        <v>265</v>
      </c>
      <c r="BU308">
        <v>2</v>
      </c>
      <c r="BV308">
        <v>1</v>
      </c>
      <c r="BW308">
        <v>0</v>
      </c>
      <c r="BX308" t="s">
        <v>10714</v>
      </c>
      <c r="BZ308" t="s">
        <v>10715</v>
      </c>
      <c r="CB308" t="s">
        <v>10714</v>
      </c>
      <c r="CH308" s="198">
        <v>1</v>
      </c>
    </row>
    <row r="309" spans="69:86" x14ac:dyDescent="0.25">
      <c r="BQ309" t="s">
        <v>135</v>
      </c>
      <c r="BR309" t="s">
        <v>643</v>
      </c>
      <c r="BS309" t="s">
        <v>10717</v>
      </c>
      <c r="BT309" t="s">
        <v>265</v>
      </c>
      <c r="BU309">
        <v>3</v>
      </c>
      <c r="BV309">
        <v>1</v>
      </c>
      <c r="BW309">
        <v>0</v>
      </c>
      <c r="BX309" t="s">
        <v>10717</v>
      </c>
      <c r="BZ309" t="s">
        <v>10718</v>
      </c>
      <c r="CB309" t="s">
        <v>10717</v>
      </c>
      <c r="CH309" s="198">
        <v>1</v>
      </c>
    </row>
    <row r="310" spans="69:86" x14ac:dyDescent="0.25">
      <c r="BQ310" t="s">
        <v>135</v>
      </c>
      <c r="BR310" t="s">
        <v>650</v>
      </c>
      <c r="BS310" t="s">
        <v>10720</v>
      </c>
      <c r="BT310" t="s">
        <v>265</v>
      </c>
      <c r="BU310">
        <v>4</v>
      </c>
      <c r="BV310">
        <v>1</v>
      </c>
      <c r="BW310">
        <v>0</v>
      </c>
      <c r="BX310" t="s">
        <v>10720</v>
      </c>
      <c r="BZ310" t="s">
        <v>10721</v>
      </c>
      <c r="CB310" t="s">
        <v>10722</v>
      </c>
      <c r="CC310" t="s">
        <v>10723</v>
      </c>
      <c r="CD310" t="s">
        <v>10724</v>
      </c>
      <c r="CH310" s="198">
        <v>1</v>
      </c>
    </row>
    <row r="311" spans="69:86" x14ac:dyDescent="0.25">
      <c r="BQ311" t="s">
        <v>135</v>
      </c>
      <c r="BR311" t="s">
        <v>657</v>
      </c>
      <c r="BS311" t="s">
        <v>11221</v>
      </c>
      <c r="BT311" t="s">
        <v>265</v>
      </c>
      <c r="BU311">
        <v>5</v>
      </c>
      <c r="BV311">
        <v>1</v>
      </c>
      <c r="BW311">
        <v>0</v>
      </c>
      <c r="BX311" t="s">
        <v>11221</v>
      </c>
      <c r="BZ311" t="s">
        <v>11222</v>
      </c>
      <c r="CB311" t="s">
        <v>2271</v>
      </c>
      <c r="CC311" t="s">
        <v>11220</v>
      </c>
      <c r="CD311" t="s">
        <v>10685</v>
      </c>
      <c r="CE311" t="s">
        <v>1151</v>
      </c>
      <c r="CF311" t="s">
        <v>11223</v>
      </c>
      <c r="CH311" s="198">
        <v>1</v>
      </c>
    </row>
    <row r="312" spans="69:86" x14ac:dyDescent="0.25">
      <c r="BQ312" t="s">
        <v>135</v>
      </c>
      <c r="BR312" t="s">
        <v>11224</v>
      </c>
      <c r="BS312" t="s">
        <v>11225</v>
      </c>
      <c r="BT312" t="s">
        <v>265</v>
      </c>
      <c r="BU312">
        <v>6</v>
      </c>
      <c r="BV312">
        <v>1</v>
      </c>
      <c r="BW312">
        <v>0</v>
      </c>
      <c r="BX312" t="s">
        <v>11225</v>
      </c>
      <c r="BZ312" t="s">
        <v>11226</v>
      </c>
      <c r="CB312" t="s">
        <v>1151</v>
      </c>
      <c r="CC312" t="s">
        <v>11223</v>
      </c>
      <c r="CD312" t="s">
        <v>2260</v>
      </c>
      <c r="CE312" t="s">
        <v>11227</v>
      </c>
      <c r="CF312" t="s">
        <v>2048</v>
      </c>
      <c r="CH312" s="198">
        <v>1</v>
      </c>
    </row>
    <row r="313" spans="69:86" x14ac:dyDescent="0.25">
      <c r="BQ313" t="s">
        <v>135</v>
      </c>
      <c r="BR313" t="s">
        <v>11228</v>
      </c>
      <c r="BS313" t="s">
        <v>11229</v>
      </c>
      <c r="BT313" t="s">
        <v>265</v>
      </c>
      <c r="BU313">
        <v>7</v>
      </c>
      <c r="BV313">
        <v>1</v>
      </c>
      <c r="BW313">
        <v>0</v>
      </c>
      <c r="BX313" t="s">
        <v>11229</v>
      </c>
      <c r="BZ313" t="s">
        <v>11230</v>
      </c>
      <c r="CB313" t="s">
        <v>11227</v>
      </c>
      <c r="CC313" t="s">
        <v>2048</v>
      </c>
      <c r="CD313" t="s">
        <v>11231</v>
      </c>
      <c r="CE313" t="s">
        <v>2266</v>
      </c>
      <c r="CF313" t="s">
        <v>11232</v>
      </c>
      <c r="CH313" s="198">
        <v>1</v>
      </c>
    </row>
    <row r="314" spans="69:86" x14ac:dyDescent="0.25">
      <c r="BQ314" t="s">
        <v>135</v>
      </c>
      <c r="BR314" t="s">
        <v>11233</v>
      </c>
      <c r="BS314" t="s">
        <v>11234</v>
      </c>
      <c r="BT314" t="s">
        <v>265</v>
      </c>
      <c r="BU314">
        <v>8</v>
      </c>
      <c r="BV314">
        <v>1</v>
      </c>
      <c r="BW314">
        <v>0</v>
      </c>
      <c r="BX314" t="s">
        <v>11234</v>
      </c>
      <c r="BZ314" t="s">
        <v>11235</v>
      </c>
      <c r="CB314" t="s">
        <v>2266</v>
      </c>
      <c r="CC314" t="s">
        <v>11232</v>
      </c>
      <c r="CD314" t="s">
        <v>10714</v>
      </c>
      <c r="CE314" t="s">
        <v>10717</v>
      </c>
      <c r="CF314" t="s">
        <v>10722</v>
      </c>
      <c r="CH314" s="198">
        <v>1</v>
      </c>
    </row>
    <row r="315" spans="69:86" x14ac:dyDescent="0.25">
      <c r="BQ315" t="s">
        <v>135</v>
      </c>
      <c r="BR315" t="s">
        <v>11236</v>
      </c>
      <c r="BS315" t="s">
        <v>11237</v>
      </c>
      <c r="BT315" t="s">
        <v>265</v>
      </c>
      <c r="BU315">
        <v>9</v>
      </c>
      <c r="BV315">
        <v>1</v>
      </c>
      <c r="BW315">
        <v>0</v>
      </c>
      <c r="BX315" t="s">
        <v>11237</v>
      </c>
      <c r="BZ315" t="s">
        <v>11238</v>
      </c>
      <c r="CB315" t="s">
        <v>10717</v>
      </c>
      <c r="CC315" t="s">
        <v>10722</v>
      </c>
      <c r="CD315" t="s">
        <v>10723</v>
      </c>
      <c r="CE315" t="s">
        <v>10724</v>
      </c>
      <c r="CH315" s="198">
        <v>1</v>
      </c>
    </row>
    <row r="316" spans="69:86" x14ac:dyDescent="0.25">
      <c r="BQ316" t="s">
        <v>135</v>
      </c>
      <c r="BR316" t="s">
        <v>11239</v>
      </c>
      <c r="BS316" t="s">
        <v>10724</v>
      </c>
      <c r="BT316" t="s">
        <v>265</v>
      </c>
      <c r="BU316">
        <v>10</v>
      </c>
      <c r="BV316">
        <v>1</v>
      </c>
      <c r="BW316">
        <v>0</v>
      </c>
      <c r="BX316" t="s">
        <v>10724</v>
      </c>
      <c r="BZ316" t="s">
        <v>10862</v>
      </c>
      <c r="CB316" t="s">
        <v>10724</v>
      </c>
      <c r="CH316" s="198">
        <v>1</v>
      </c>
    </row>
    <row r="317" spans="69:86" x14ac:dyDescent="0.25">
      <c r="BQ317" t="s">
        <v>135</v>
      </c>
      <c r="BR317" t="s">
        <v>661</v>
      </c>
      <c r="BS317" t="s">
        <v>11240</v>
      </c>
      <c r="BT317" t="s">
        <v>301</v>
      </c>
      <c r="BU317">
        <v>1</v>
      </c>
      <c r="BV317">
        <v>0</v>
      </c>
      <c r="BW317">
        <v>1</v>
      </c>
      <c r="BY317" t="s">
        <v>11240</v>
      </c>
      <c r="CA317" t="s">
        <v>11241</v>
      </c>
      <c r="CB317" t="s">
        <v>11242</v>
      </c>
      <c r="CC317" t="s">
        <v>10732</v>
      </c>
      <c r="CD317" t="s">
        <v>11243</v>
      </c>
      <c r="CE317" t="s">
        <v>2260</v>
      </c>
      <c r="CH317" s="198">
        <v>1</v>
      </c>
    </row>
    <row r="318" spans="69:86" x14ac:dyDescent="0.25">
      <c r="BQ318" t="s">
        <v>135</v>
      </c>
      <c r="BR318" t="s">
        <v>665</v>
      </c>
      <c r="BS318" t="s">
        <v>11244</v>
      </c>
      <c r="BT318" t="s">
        <v>301</v>
      </c>
      <c r="BU318">
        <v>2</v>
      </c>
      <c r="BV318">
        <v>0</v>
      </c>
      <c r="BW318">
        <v>1</v>
      </c>
      <c r="BY318" t="s">
        <v>11244</v>
      </c>
      <c r="CA318" t="s">
        <v>11245</v>
      </c>
      <c r="CB318" t="s">
        <v>11246</v>
      </c>
      <c r="CC318" t="s">
        <v>766</v>
      </c>
      <c r="CD318" t="s">
        <v>2260</v>
      </c>
      <c r="CE318" t="s">
        <v>10705</v>
      </c>
      <c r="CF318" t="s">
        <v>11247</v>
      </c>
      <c r="CH318" s="198">
        <v>1</v>
      </c>
    </row>
    <row r="319" spans="69:86" x14ac:dyDescent="0.25">
      <c r="BQ319" t="s">
        <v>135</v>
      </c>
      <c r="BR319" t="s">
        <v>667</v>
      </c>
      <c r="BS319" t="s">
        <v>10736</v>
      </c>
      <c r="BT319" t="s">
        <v>301</v>
      </c>
      <c r="BU319">
        <v>3</v>
      </c>
      <c r="BV319">
        <v>0</v>
      </c>
      <c r="BW319">
        <v>1</v>
      </c>
      <c r="BY319" t="s">
        <v>10736</v>
      </c>
      <c r="CA319" t="s">
        <v>10737</v>
      </c>
      <c r="CB319" t="s">
        <v>10736</v>
      </c>
      <c r="CH319" s="198">
        <v>1</v>
      </c>
    </row>
    <row r="320" spans="69:86" x14ac:dyDescent="0.25">
      <c r="BQ320" t="s">
        <v>135</v>
      </c>
      <c r="BR320" t="s">
        <v>672</v>
      </c>
      <c r="BS320" t="s">
        <v>10738</v>
      </c>
      <c r="BT320" t="s">
        <v>301</v>
      </c>
      <c r="BU320">
        <v>4</v>
      </c>
      <c r="BV320">
        <v>0</v>
      </c>
      <c r="BW320">
        <v>1</v>
      </c>
      <c r="BY320" t="s">
        <v>10738</v>
      </c>
      <c r="CA320" t="s">
        <v>10739</v>
      </c>
      <c r="CB320" t="s">
        <v>10738</v>
      </c>
      <c r="CH320" s="198">
        <v>1</v>
      </c>
    </row>
    <row r="321" spans="69:86" x14ac:dyDescent="0.25">
      <c r="BQ321" t="s">
        <v>135</v>
      </c>
      <c r="BR321" t="s">
        <v>679</v>
      </c>
      <c r="BS321" t="s">
        <v>10741</v>
      </c>
      <c r="BT321" t="s">
        <v>301</v>
      </c>
      <c r="BU321">
        <v>5</v>
      </c>
      <c r="BV321">
        <v>0</v>
      </c>
      <c r="BW321">
        <v>1</v>
      </c>
      <c r="BY321" t="s">
        <v>10741</v>
      </c>
      <c r="CA321" t="s">
        <v>10742</v>
      </c>
      <c r="CB321" t="s">
        <v>10743</v>
      </c>
      <c r="CC321" t="s">
        <v>10706</v>
      </c>
      <c r="CD321" t="s">
        <v>2343</v>
      </c>
      <c r="CH321" s="198">
        <v>1</v>
      </c>
    </row>
    <row r="322" spans="69:86" x14ac:dyDescent="0.25">
      <c r="BQ322" t="s">
        <v>137</v>
      </c>
      <c r="BR322" t="s">
        <v>682</v>
      </c>
      <c r="BS322" t="s">
        <v>11248</v>
      </c>
      <c r="BT322" t="s">
        <v>265</v>
      </c>
      <c r="BU322">
        <v>1</v>
      </c>
      <c r="BV322">
        <v>1</v>
      </c>
      <c r="BW322">
        <v>0</v>
      </c>
      <c r="BX322" t="s">
        <v>11248</v>
      </c>
      <c r="BZ322" t="s">
        <v>11249</v>
      </c>
      <c r="CB322" t="s">
        <v>10746</v>
      </c>
      <c r="CC322" t="s">
        <v>635</v>
      </c>
      <c r="CH322" s="198">
        <v>1</v>
      </c>
    </row>
    <row r="323" spans="69:86" x14ac:dyDescent="0.25">
      <c r="BQ323" t="s">
        <v>137</v>
      </c>
      <c r="BR323" t="s">
        <v>683</v>
      </c>
      <c r="BS323" t="s">
        <v>11250</v>
      </c>
      <c r="BT323" t="s">
        <v>265</v>
      </c>
      <c r="BU323">
        <v>2</v>
      </c>
      <c r="BV323">
        <v>1</v>
      </c>
      <c r="BW323">
        <v>0</v>
      </c>
      <c r="BX323" t="s">
        <v>11250</v>
      </c>
      <c r="BZ323" t="s">
        <v>11251</v>
      </c>
      <c r="CB323" t="s">
        <v>11250</v>
      </c>
      <c r="CH323" s="198">
        <v>1</v>
      </c>
    </row>
    <row r="324" spans="69:86" x14ac:dyDescent="0.25">
      <c r="BQ324" t="s">
        <v>137</v>
      </c>
      <c r="BR324" t="s">
        <v>684</v>
      </c>
      <c r="BS324" t="s">
        <v>11252</v>
      </c>
      <c r="BT324" t="s">
        <v>265</v>
      </c>
      <c r="BU324">
        <v>3</v>
      </c>
      <c r="BV324">
        <v>1</v>
      </c>
      <c r="BW324">
        <v>0</v>
      </c>
      <c r="BX324" t="s">
        <v>11252</v>
      </c>
      <c r="BZ324" t="s">
        <v>11253</v>
      </c>
      <c r="CB324" t="s">
        <v>11254</v>
      </c>
      <c r="CC324" t="s">
        <v>2260</v>
      </c>
      <c r="CH324" s="198">
        <v>1</v>
      </c>
    </row>
    <row r="325" spans="69:86" x14ac:dyDescent="0.25">
      <c r="BQ325" t="s">
        <v>137</v>
      </c>
      <c r="BR325" t="s">
        <v>685</v>
      </c>
      <c r="BS325" t="s">
        <v>11255</v>
      </c>
      <c r="BT325" t="s">
        <v>265</v>
      </c>
      <c r="BU325">
        <v>4</v>
      </c>
      <c r="BV325">
        <v>1</v>
      </c>
      <c r="BW325">
        <v>0</v>
      </c>
      <c r="BX325" t="s">
        <v>11255</v>
      </c>
      <c r="BZ325" t="s">
        <v>11256</v>
      </c>
      <c r="CB325" t="s">
        <v>2293</v>
      </c>
      <c r="CC325" t="s">
        <v>11247</v>
      </c>
      <c r="CH325" s="198">
        <v>1</v>
      </c>
    </row>
    <row r="326" spans="69:86" x14ac:dyDescent="0.25">
      <c r="BQ326" t="s">
        <v>137</v>
      </c>
      <c r="BR326" t="s">
        <v>686</v>
      </c>
      <c r="BS326" t="s">
        <v>11257</v>
      </c>
      <c r="BT326" t="s">
        <v>265</v>
      </c>
      <c r="BU326">
        <v>5</v>
      </c>
      <c r="BV326">
        <v>1</v>
      </c>
      <c r="BW326">
        <v>0</v>
      </c>
      <c r="BX326" t="s">
        <v>11257</v>
      </c>
      <c r="BZ326" t="s">
        <v>11258</v>
      </c>
      <c r="CB326" t="s">
        <v>11259</v>
      </c>
      <c r="CC326" t="s">
        <v>10851</v>
      </c>
      <c r="CD326" t="s">
        <v>1241</v>
      </c>
      <c r="CE326" t="s">
        <v>1151</v>
      </c>
      <c r="CH326" s="198">
        <v>1</v>
      </c>
    </row>
    <row r="327" spans="69:86" x14ac:dyDescent="0.25">
      <c r="BQ327" t="s">
        <v>137</v>
      </c>
      <c r="BR327" t="s">
        <v>11260</v>
      </c>
      <c r="BS327" t="s">
        <v>10757</v>
      </c>
      <c r="BT327" t="s">
        <v>265</v>
      </c>
      <c r="BU327">
        <v>6</v>
      </c>
      <c r="BV327">
        <v>1</v>
      </c>
      <c r="BW327">
        <v>0</v>
      </c>
      <c r="BX327" t="s">
        <v>10757</v>
      </c>
      <c r="BZ327" t="s">
        <v>10758</v>
      </c>
      <c r="CB327" t="s">
        <v>10759</v>
      </c>
      <c r="CC327" t="s">
        <v>10746</v>
      </c>
      <c r="CD327" t="s">
        <v>10760</v>
      </c>
      <c r="CE327" t="s">
        <v>635</v>
      </c>
      <c r="CH327" s="198">
        <v>1</v>
      </c>
    </row>
    <row r="328" spans="69:86" x14ac:dyDescent="0.25">
      <c r="BQ328" t="s">
        <v>137</v>
      </c>
      <c r="BR328" t="s">
        <v>11261</v>
      </c>
      <c r="BS328" t="s">
        <v>10762</v>
      </c>
      <c r="BT328" t="s">
        <v>265</v>
      </c>
      <c r="BU328">
        <v>7</v>
      </c>
      <c r="BV328">
        <v>1</v>
      </c>
      <c r="BW328">
        <v>0</v>
      </c>
      <c r="BX328" t="s">
        <v>10762</v>
      </c>
      <c r="BZ328" t="s">
        <v>10763</v>
      </c>
      <c r="CB328" t="s">
        <v>10764</v>
      </c>
      <c r="CC328" t="s">
        <v>10765</v>
      </c>
      <c r="CD328" t="s">
        <v>10766</v>
      </c>
      <c r="CE328" t="s">
        <v>10767</v>
      </c>
      <c r="CH328" s="198">
        <v>1</v>
      </c>
    </row>
    <row r="329" spans="69:86" x14ac:dyDescent="0.25">
      <c r="BQ329" t="s">
        <v>137</v>
      </c>
      <c r="BR329" t="s">
        <v>687</v>
      </c>
      <c r="BS329" t="s">
        <v>635</v>
      </c>
      <c r="BT329" t="s">
        <v>301</v>
      </c>
      <c r="BU329">
        <v>1</v>
      </c>
      <c r="BV329">
        <v>0</v>
      </c>
      <c r="BW329">
        <v>1</v>
      </c>
      <c r="BY329" t="s">
        <v>635</v>
      </c>
      <c r="CA329" t="s">
        <v>11262</v>
      </c>
      <c r="CB329" t="s">
        <v>635</v>
      </c>
      <c r="CH329" s="198">
        <v>1</v>
      </c>
    </row>
    <row r="330" spans="69:86" x14ac:dyDescent="0.25">
      <c r="BQ330" t="s">
        <v>137</v>
      </c>
      <c r="BR330" t="s">
        <v>688</v>
      </c>
      <c r="BS330" t="s">
        <v>11250</v>
      </c>
      <c r="BT330" t="s">
        <v>301</v>
      </c>
      <c r="BU330">
        <v>2</v>
      </c>
      <c r="BV330">
        <v>0</v>
      </c>
      <c r="BW330">
        <v>1</v>
      </c>
      <c r="BY330" t="s">
        <v>11250</v>
      </c>
      <c r="CA330" t="s">
        <v>11263</v>
      </c>
      <c r="CB330" t="s">
        <v>11250</v>
      </c>
      <c r="CH330" s="198">
        <v>1</v>
      </c>
    </row>
    <row r="331" spans="69:86" x14ac:dyDescent="0.25">
      <c r="BQ331" t="s">
        <v>137</v>
      </c>
      <c r="BR331" t="s">
        <v>689</v>
      </c>
      <c r="BS331" t="s">
        <v>11252</v>
      </c>
      <c r="BT331" t="s">
        <v>301</v>
      </c>
      <c r="BU331">
        <v>3</v>
      </c>
      <c r="BV331">
        <v>0</v>
      </c>
      <c r="BW331">
        <v>1</v>
      </c>
      <c r="BY331" t="s">
        <v>11252</v>
      </c>
      <c r="CA331" t="s">
        <v>11264</v>
      </c>
      <c r="CB331" t="s">
        <v>11254</v>
      </c>
      <c r="CC331" t="s">
        <v>2260</v>
      </c>
      <c r="CH331" s="198">
        <v>1</v>
      </c>
    </row>
    <row r="332" spans="69:86" x14ac:dyDescent="0.25">
      <c r="BQ332" t="s">
        <v>137</v>
      </c>
      <c r="BR332" t="s">
        <v>690</v>
      </c>
      <c r="BS332" t="s">
        <v>11255</v>
      </c>
      <c r="BT332" t="s">
        <v>301</v>
      </c>
      <c r="BU332">
        <v>4</v>
      </c>
      <c r="BV332">
        <v>0</v>
      </c>
      <c r="BW332">
        <v>1</v>
      </c>
      <c r="BY332" t="s">
        <v>11255</v>
      </c>
      <c r="CA332" t="s">
        <v>11265</v>
      </c>
      <c r="CB332" t="s">
        <v>2293</v>
      </c>
      <c r="CC332" t="s">
        <v>11247</v>
      </c>
      <c r="CH332" s="198">
        <v>1</v>
      </c>
    </row>
    <row r="333" spans="69:86" x14ac:dyDescent="0.25">
      <c r="BQ333" t="s">
        <v>137</v>
      </c>
      <c r="BR333" t="s">
        <v>691</v>
      </c>
      <c r="BS333" t="s">
        <v>11257</v>
      </c>
      <c r="BT333" t="s">
        <v>301</v>
      </c>
      <c r="BU333">
        <v>5</v>
      </c>
      <c r="BV333">
        <v>0</v>
      </c>
      <c r="BW333">
        <v>1</v>
      </c>
      <c r="BY333" t="s">
        <v>11257</v>
      </c>
      <c r="CA333" t="s">
        <v>11266</v>
      </c>
      <c r="CB333" t="s">
        <v>11259</v>
      </c>
      <c r="CC333" t="s">
        <v>10851</v>
      </c>
      <c r="CD333" t="s">
        <v>1241</v>
      </c>
      <c r="CE333" t="s">
        <v>1151</v>
      </c>
      <c r="CH333" s="198">
        <v>1</v>
      </c>
    </row>
    <row r="334" spans="69:86" x14ac:dyDescent="0.25">
      <c r="BQ334" t="s">
        <v>137</v>
      </c>
      <c r="BR334" t="s">
        <v>11267</v>
      </c>
      <c r="BS334" t="s">
        <v>10777</v>
      </c>
      <c r="BT334" t="s">
        <v>301</v>
      </c>
      <c r="BU334">
        <v>6</v>
      </c>
      <c r="BV334">
        <v>0</v>
      </c>
      <c r="BW334">
        <v>1</v>
      </c>
      <c r="BY334" t="s">
        <v>10777</v>
      </c>
      <c r="CA334" t="s">
        <v>10778</v>
      </c>
      <c r="CB334" t="s">
        <v>10746</v>
      </c>
      <c r="CC334" t="s">
        <v>10779</v>
      </c>
      <c r="CD334" t="s">
        <v>10780</v>
      </c>
      <c r="CE334" t="s">
        <v>10724</v>
      </c>
      <c r="CH334" s="198">
        <v>1</v>
      </c>
    </row>
    <row r="335" spans="69:86" x14ac:dyDescent="0.25">
      <c r="BQ335" t="s">
        <v>138</v>
      </c>
      <c r="BR335" t="s">
        <v>692</v>
      </c>
      <c r="BS335" t="s">
        <v>11268</v>
      </c>
      <c r="BT335" t="s">
        <v>265</v>
      </c>
      <c r="BU335">
        <v>1</v>
      </c>
      <c r="BV335">
        <v>1</v>
      </c>
      <c r="BW335">
        <v>0</v>
      </c>
      <c r="BX335" t="s">
        <v>11268</v>
      </c>
      <c r="BZ335" t="s">
        <v>11269</v>
      </c>
      <c r="CB335" t="s">
        <v>10783</v>
      </c>
      <c r="CC335" t="s">
        <v>10784</v>
      </c>
      <c r="CD335" t="s">
        <v>11270</v>
      </c>
      <c r="CE335" t="s">
        <v>11271</v>
      </c>
      <c r="CF335" t="s">
        <v>11227</v>
      </c>
      <c r="CH335" s="198">
        <v>1</v>
      </c>
    </row>
    <row r="336" spans="69:86" x14ac:dyDescent="0.25">
      <c r="BQ336" t="s">
        <v>138</v>
      </c>
      <c r="BR336" t="s">
        <v>693</v>
      </c>
      <c r="BS336" t="s">
        <v>11272</v>
      </c>
      <c r="BT336" t="s">
        <v>265</v>
      </c>
      <c r="BU336">
        <v>2</v>
      </c>
      <c r="BV336">
        <v>1</v>
      </c>
      <c r="BW336">
        <v>0</v>
      </c>
      <c r="BX336" t="s">
        <v>11272</v>
      </c>
      <c r="BZ336" t="s">
        <v>11273</v>
      </c>
      <c r="CB336" t="s">
        <v>11274</v>
      </c>
      <c r="CC336" t="s">
        <v>11275</v>
      </c>
      <c r="CH336" s="198">
        <v>1</v>
      </c>
    </row>
    <row r="337" spans="69:86" x14ac:dyDescent="0.25">
      <c r="BQ337" t="s">
        <v>138</v>
      </c>
      <c r="BR337" t="s">
        <v>694</v>
      </c>
      <c r="BS337" t="s">
        <v>11276</v>
      </c>
      <c r="BT337" t="s">
        <v>265</v>
      </c>
      <c r="BU337">
        <v>3</v>
      </c>
      <c r="BV337">
        <v>1</v>
      </c>
      <c r="BW337">
        <v>0</v>
      </c>
      <c r="BX337" t="s">
        <v>11276</v>
      </c>
      <c r="BZ337" t="s">
        <v>11277</v>
      </c>
      <c r="CB337" t="s">
        <v>11278</v>
      </c>
      <c r="CC337" t="s">
        <v>11279</v>
      </c>
      <c r="CD337" t="s">
        <v>11280</v>
      </c>
      <c r="CE337" t="s">
        <v>1151</v>
      </c>
      <c r="CF337" t="s">
        <v>2260</v>
      </c>
      <c r="CH337" s="198">
        <v>1</v>
      </c>
    </row>
    <row r="338" spans="69:86" x14ac:dyDescent="0.25">
      <c r="BQ338" t="s">
        <v>138</v>
      </c>
      <c r="BR338" t="s">
        <v>695</v>
      </c>
      <c r="BS338" t="s">
        <v>10794</v>
      </c>
      <c r="BT338" t="s">
        <v>265</v>
      </c>
      <c r="BU338">
        <v>4</v>
      </c>
      <c r="BV338">
        <v>1</v>
      </c>
      <c r="BW338">
        <v>0</v>
      </c>
      <c r="BX338" t="s">
        <v>10794</v>
      </c>
      <c r="BZ338" t="s">
        <v>10795</v>
      </c>
      <c r="CB338" t="s">
        <v>10796</v>
      </c>
      <c r="CC338" t="s">
        <v>10797</v>
      </c>
      <c r="CH338" s="198">
        <v>1</v>
      </c>
    </row>
    <row r="339" spans="69:86" x14ac:dyDescent="0.25">
      <c r="BQ339" t="s">
        <v>138</v>
      </c>
      <c r="BR339" t="s">
        <v>696</v>
      </c>
      <c r="BS339" t="s">
        <v>10798</v>
      </c>
      <c r="BT339" t="s">
        <v>265</v>
      </c>
      <c r="BU339">
        <v>5</v>
      </c>
      <c r="BV339">
        <v>1</v>
      </c>
      <c r="BW339">
        <v>0</v>
      </c>
      <c r="BX339" t="s">
        <v>10798</v>
      </c>
      <c r="BZ339" t="s">
        <v>10799</v>
      </c>
      <c r="CB339" t="s">
        <v>10798</v>
      </c>
      <c r="CH339" s="198">
        <v>1</v>
      </c>
    </row>
    <row r="340" spans="69:86" x14ac:dyDescent="0.25">
      <c r="BQ340" t="s">
        <v>138</v>
      </c>
      <c r="BR340" t="s">
        <v>11281</v>
      </c>
      <c r="BS340" t="s">
        <v>10801</v>
      </c>
      <c r="BT340" t="s">
        <v>265</v>
      </c>
      <c r="BU340">
        <v>6</v>
      </c>
      <c r="BV340">
        <v>1</v>
      </c>
      <c r="BW340">
        <v>0</v>
      </c>
      <c r="BX340" t="s">
        <v>10801</v>
      </c>
      <c r="BZ340" t="s">
        <v>10802</v>
      </c>
      <c r="CB340" t="s">
        <v>10801</v>
      </c>
      <c r="CH340" s="198">
        <v>1</v>
      </c>
    </row>
    <row r="341" spans="69:86" x14ac:dyDescent="0.25">
      <c r="BQ341" t="s">
        <v>138</v>
      </c>
      <c r="BR341" t="s">
        <v>11282</v>
      </c>
      <c r="BS341" t="s">
        <v>10804</v>
      </c>
      <c r="BT341" t="s">
        <v>265</v>
      </c>
      <c r="BU341">
        <v>7</v>
      </c>
      <c r="BV341">
        <v>1</v>
      </c>
      <c r="BW341">
        <v>0</v>
      </c>
      <c r="BX341" t="s">
        <v>10804</v>
      </c>
      <c r="BZ341" t="s">
        <v>10805</v>
      </c>
      <c r="CB341" t="s">
        <v>10806</v>
      </c>
      <c r="CC341" t="s">
        <v>2291</v>
      </c>
      <c r="CH341" s="198">
        <v>1</v>
      </c>
    </row>
    <row r="342" spans="69:86" x14ac:dyDescent="0.25">
      <c r="BQ342" t="s">
        <v>138</v>
      </c>
      <c r="BR342" t="s">
        <v>11283</v>
      </c>
      <c r="BS342" t="s">
        <v>10808</v>
      </c>
      <c r="BT342" t="s">
        <v>265</v>
      </c>
      <c r="BU342">
        <v>8</v>
      </c>
      <c r="BV342">
        <v>1</v>
      </c>
      <c r="BW342">
        <v>0</v>
      </c>
      <c r="BX342" t="s">
        <v>10808</v>
      </c>
      <c r="BZ342" t="s">
        <v>10809</v>
      </c>
      <c r="CB342" t="s">
        <v>10810</v>
      </c>
      <c r="CC342" t="s">
        <v>2894</v>
      </c>
      <c r="CD342" t="s">
        <v>1629</v>
      </c>
      <c r="CH342" s="198">
        <v>1</v>
      </c>
    </row>
    <row r="343" spans="69:86" x14ac:dyDescent="0.25">
      <c r="BQ343" t="s">
        <v>138</v>
      </c>
      <c r="BR343" t="s">
        <v>697</v>
      </c>
      <c r="BS343" t="s">
        <v>11284</v>
      </c>
      <c r="BT343" t="s">
        <v>301</v>
      </c>
      <c r="BU343">
        <v>1</v>
      </c>
      <c r="BV343">
        <v>0</v>
      </c>
      <c r="BW343">
        <v>1</v>
      </c>
      <c r="BY343" t="s">
        <v>11284</v>
      </c>
      <c r="CA343" t="s">
        <v>11285</v>
      </c>
      <c r="CB343" t="s">
        <v>10813</v>
      </c>
      <c r="CC343" t="s">
        <v>10685</v>
      </c>
      <c r="CD343" t="s">
        <v>11270</v>
      </c>
      <c r="CE343" t="s">
        <v>11271</v>
      </c>
      <c r="CF343" t="s">
        <v>11227</v>
      </c>
      <c r="CH343" s="198">
        <v>1</v>
      </c>
    </row>
    <row r="344" spans="69:86" x14ac:dyDescent="0.25">
      <c r="BQ344" t="s">
        <v>138</v>
      </c>
      <c r="BR344" t="s">
        <v>698</v>
      </c>
      <c r="BS344" t="s">
        <v>11272</v>
      </c>
      <c r="BT344" t="s">
        <v>301</v>
      </c>
      <c r="BU344">
        <v>2</v>
      </c>
      <c r="BV344">
        <v>0</v>
      </c>
      <c r="BW344">
        <v>1</v>
      </c>
      <c r="BY344" t="s">
        <v>11272</v>
      </c>
      <c r="CA344" t="s">
        <v>11286</v>
      </c>
      <c r="CB344" t="s">
        <v>11274</v>
      </c>
      <c r="CC344" t="s">
        <v>11275</v>
      </c>
      <c r="CH344" s="198">
        <v>1</v>
      </c>
    </row>
    <row r="345" spans="69:86" x14ac:dyDescent="0.25">
      <c r="BQ345" t="s">
        <v>138</v>
      </c>
      <c r="BR345" t="s">
        <v>699</v>
      </c>
      <c r="BS345" t="s">
        <v>11276</v>
      </c>
      <c r="BT345" t="s">
        <v>301</v>
      </c>
      <c r="BU345">
        <v>3</v>
      </c>
      <c r="BV345">
        <v>0</v>
      </c>
      <c r="BW345">
        <v>1</v>
      </c>
      <c r="BY345" t="s">
        <v>11276</v>
      </c>
      <c r="CA345" t="s">
        <v>11287</v>
      </c>
      <c r="CB345" t="s">
        <v>11278</v>
      </c>
      <c r="CC345" t="s">
        <v>11279</v>
      </c>
      <c r="CD345" t="s">
        <v>11280</v>
      </c>
      <c r="CE345" t="s">
        <v>1151</v>
      </c>
      <c r="CF345" t="s">
        <v>2260</v>
      </c>
      <c r="CH345" s="198">
        <v>1</v>
      </c>
    </row>
    <row r="346" spans="69:86" x14ac:dyDescent="0.25">
      <c r="BQ346" t="s">
        <v>138</v>
      </c>
      <c r="BR346" t="s">
        <v>700</v>
      </c>
      <c r="BS346" t="s">
        <v>10816</v>
      </c>
      <c r="BT346" t="s">
        <v>301</v>
      </c>
      <c r="BU346">
        <v>4</v>
      </c>
      <c r="BV346">
        <v>0</v>
      </c>
      <c r="BW346">
        <v>1</v>
      </c>
      <c r="BY346" t="s">
        <v>10816</v>
      </c>
      <c r="CA346" t="s">
        <v>10817</v>
      </c>
      <c r="CB346" t="s">
        <v>10818</v>
      </c>
      <c r="CC346" t="s">
        <v>10819</v>
      </c>
      <c r="CD346" t="s">
        <v>10820</v>
      </c>
      <c r="CE346" t="s">
        <v>10821</v>
      </c>
      <c r="CF346" t="s">
        <v>1241</v>
      </c>
      <c r="CH346" s="198">
        <v>1</v>
      </c>
    </row>
    <row r="347" spans="69:86" x14ac:dyDescent="0.25">
      <c r="BQ347" t="s">
        <v>138</v>
      </c>
      <c r="BR347" t="s">
        <v>701</v>
      </c>
      <c r="BS347" t="s">
        <v>11288</v>
      </c>
      <c r="BT347" t="s">
        <v>301</v>
      </c>
      <c r="BU347">
        <v>5</v>
      </c>
      <c r="BV347">
        <v>0</v>
      </c>
      <c r="BW347">
        <v>1</v>
      </c>
      <c r="BY347" t="s">
        <v>11288</v>
      </c>
      <c r="CA347" t="s">
        <v>11289</v>
      </c>
      <c r="CB347" t="s">
        <v>11271</v>
      </c>
      <c r="CC347" t="s">
        <v>11227</v>
      </c>
      <c r="CD347" t="s">
        <v>11274</v>
      </c>
      <c r="CE347" t="s">
        <v>11275</v>
      </c>
      <c r="CF347" t="s">
        <v>11278</v>
      </c>
      <c r="CH347" s="198">
        <v>1</v>
      </c>
    </row>
    <row r="348" spans="69:86" x14ac:dyDescent="0.25">
      <c r="BQ348" t="s">
        <v>138</v>
      </c>
      <c r="BR348" t="s">
        <v>11290</v>
      </c>
      <c r="BS348" t="s">
        <v>11291</v>
      </c>
      <c r="BT348" t="s">
        <v>301</v>
      </c>
      <c r="BU348">
        <v>6</v>
      </c>
      <c r="BV348">
        <v>0</v>
      </c>
      <c r="BW348">
        <v>1</v>
      </c>
      <c r="BY348" t="s">
        <v>11291</v>
      </c>
      <c r="CA348" t="s">
        <v>11292</v>
      </c>
      <c r="CB348" t="s">
        <v>11275</v>
      </c>
      <c r="CC348" t="s">
        <v>11278</v>
      </c>
      <c r="CD348" t="s">
        <v>11279</v>
      </c>
      <c r="CE348" t="s">
        <v>11280</v>
      </c>
      <c r="CF348" t="s">
        <v>1151</v>
      </c>
      <c r="CH348" s="198">
        <v>1</v>
      </c>
    </row>
    <row r="349" spans="69:86" x14ac:dyDescent="0.25">
      <c r="BQ349" t="s">
        <v>138</v>
      </c>
      <c r="BR349" t="s">
        <v>11293</v>
      </c>
      <c r="BS349" t="s">
        <v>11294</v>
      </c>
      <c r="BT349" t="s">
        <v>301</v>
      </c>
      <c r="BU349">
        <v>7</v>
      </c>
      <c r="BV349">
        <v>0</v>
      </c>
      <c r="BW349">
        <v>1</v>
      </c>
      <c r="BY349" t="s">
        <v>11294</v>
      </c>
      <c r="CA349" t="s">
        <v>11295</v>
      </c>
      <c r="CB349" t="s">
        <v>11280</v>
      </c>
      <c r="CC349" t="s">
        <v>1151</v>
      </c>
      <c r="CD349" t="s">
        <v>2260</v>
      </c>
      <c r="CE349" t="s">
        <v>10705</v>
      </c>
      <c r="CF349" t="s">
        <v>11296</v>
      </c>
      <c r="CH349" s="198">
        <v>1</v>
      </c>
    </row>
    <row r="350" spans="69:86" x14ac:dyDescent="0.25">
      <c r="BQ350" t="s">
        <v>138</v>
      </c>
      <c r="BR350" t="s">
        <v>11297</v>
      </c>
      <c r="BS350" t="s">
        <v>11298</v>
      </c>
      <c r="BT350" t="s">
        <v>301</v>
      </c>
      <c r="BU350">
        <v>8</v>
      </c>
      <c r="BV350">
        <v>0</v>
      </c>
      <c r="BW350">
        <v>1</v>
      </c>
      <c r="BY350" t="s">
        <v>11298</v>
      </c>
      <c r="CA350" t="s">
        <v>11299</v>
      </c>
      <c r="CB350" t="s">
        <v>10705</v>
      </c>
      <c r="CC350" t="s">
        <v>11296</v>
      </c>
      <c r="CD350" t="s">
        <v>10818</v>
      </c>
      <c r="CE350" t="s">
        <v>10819</v>
      </c>
      <c r="CF350" t="s">
        <v>10820</v>
      </c>
      <c r="CH350" s="198">
        <v>1</v>
      </c>
    </row>
    <row r="351" spans="69:86" x14ac:dyDescent="0.25">
      <c r="BQ351" t="s">
        <v>138</v>
      </c>
      <c r="BR351" t="s">
        <v>11300</v>
      </c>
      <c r="BS351" t="s">
        <v>11182</v>
      </c>
      <c r="BT351" t="s">
        <v>301</v>
      </c>
      <c r="BU351">
        <v>9</v>
      </c>
      <c r="BV351">
        <v>0</v>
      </c>
      <c r="BW351">
        <v>1</v>
      </c>
      <c r="BY351" t="s">
        <v>11182</v>
      </c>
      <c r="CA351" t="s">
        <v>11183</v>
      </c>
      <c r="CB351" t="s">
        <v>10819</v>
      </c>
      <c r="CC351" t="s">
        <v>10820</v>
      </c>
      <c r="CD351" t="s">
        <v>10821</v>
      </c>
      <c r="CE351" t="s">
        <v>1241</v>
      </c>
      <c r="CH351" s="198">
        <v>1</v>
      </c>
    </row>
    <row r="352" spans="69:86" x14ac:dyDescent="0.25">
      <c r="BQ352" t="s">
        <v>138</v>
      </c>
      <c r="BR352" t="s">
        <v>11301</v>
      </c>
      <c r="BS352" t="s">
        <v>1241</v>
      </c>
      <c r="BT352" t="s">
        <v>301</v>
      </c>
      <c r="BU352">
        <v>10</v>
      </c>
      <c r="BV352">
        <v>0</v>
      </c>
      <c r="BW352">
        <v>1</v>
      </c>
      <c r="BY352" t="s">
        <v>1241</v>
      </c>
      <c r="CA352" t="s">
        <v>1257</v>
      </c>
      <c r="CB352" t="s">
        <v>1241</v>
      </c>
      <c r="CH352" s="198">
        <v>1</v>
      </c>
    </row>
    <row r="353" spans="69:86" x14ac:dyDescent="0.25">
      <c r="BQ353" t="s">
        <v>139</v>
      </c>
      <c r="BR353" t="s">
        <v>702</v>
      </c>
      <c r="BS353" t="s">
        <v>11302</v>
      </c>
      <c r="BT353" t="s">
        <v>265</v>
      </c>
      <c r="BU353">
        <v>1</v>
      </c>
      <c r="BV353">
        <v>1</v>
      </c>
      <c r="BW353">
        <v>0</v>
      </c>
      <c r="BX353" t="s">
        <v>11302</v>
      </c>
      <c r="BZ353" t="s">
        <v>11303</v>
      </c>
      <c r="CB353" t="s">
        <v>10845</v>
      </c>
      <c r="CC353" t="s">
        <v>10846</v>
      </c>
      <c r="CD353" t="s">
        <v>10847</v>
      </c>
      <c r="CE353" t="s">
        <v>11164</v>
      </c>
      <c r="CF353" t="s">
        <v>1151</v>
      </c>
      <c r="CH353" s="198">
        <v>1</v>
      </c>
    </row>
    <row r="354" spans="69:86" x14ac:dyDescent="0.25">
      <c r="BQ354" t="s">
        <v>139</v>
      </c>
      <c r="BR354" t="s">
        <v>703</v>
      </c>
      <c r="BS354" t="s">
        <v>11304</v>
      </c>
      <c r="BT354" t="s">
        <v>265</v>
      </c>
      <c r="BU354">
        <v>2</v>
      </c>
      <c r="BV354">
        <v>1</v>
      </c>
      <c r="BW354">
        <v>0</v>
      </c>
      <c r="BX354" t="s">
        <v>11304</v>
      </c>
      <c r="BZ354" t="s">
        <v>11305</v>
      </c>
      <c r="CB354" t="s">
        <v>11306</v>
      </c>
      <c r="CC354" t="s">
        <v>2266</v>
      </c>
      <c r="CD354" t="s">
        <v>382</v>
      </c>
      <c r="CE354" t="s">
        <v>11307</v>
      </c>
      <c r="CF354" t="s">
        <v>11247</v>
      </c>
      <c r="CH354" s="198">
        <v>1</v>
      </c>
    </row>
    <row r="355" spans="69:86" x14ac:dyDescent="0.25">
      <c r="BQ355" t="s">
        <v>139</v>
      </c>
      <c r="BR355" t="s">
        <v>704</v>
      </c>
      <c r="BS355" t="s">
        <v>10855</v>
      </c>
      <c r="BT355" t="s">
        <v>265</v>
      </c>
      <c r="BU355">
        <v>3</v>
      </c>
      <c r="BV355">
        <v>1</v>
      </c>
      <c r="BW355">
        <v>0</v>
      </c>
      <c r="BX355" t="s">
        <v>10855</v>
      </c>
      <c r="BZ355" t="s">
        <v>10856</v>
      </c>
      <c r="CB355" t="s">
        <v>10857</v>
      </c>
      <c r="CC355" t="s">
        <v>10858</v>
      </c>
      <c r="CD355" t="s">
        <v>10859</v>
      </c>
      <c r="CE355" t="s">
        <v>10860</v>
      </c>
      <c r="CH355" s="198">
        <v>1</v>
      </c>
    </row>
    <row r="356" spans="69:86" x14ac:dyDescent="0.25">
      <c r="BQ356" t="s">
        <v>139</v>
      </c>
      <c r="BR356" t="s">
        <v>705</v>
      </c>
      <c r="BS356" t="s">
        <v>10724</v>
      </c>
      <c r="BT356" t="s">
        <v>265</v>
      </c>
      <c r="BU356">
        <v>4</v>
      </c>
      <c r="BV356">
        <v>1</v>
      </c>
      <c r="BW356">
        <v>0</v>
      </c>
      <c r="BX356" t="s">
        <v>10724</v>
      </c>
      <c r="BZ356" t="s">
        <v>10862</v>
      </c>
      <c r="CB356" t="s">
        <v>10724</v>
      </c>
      <c r="CH356" s="198">
        <v>1</v>
      </c>
    </row>
    <row r="357" spans="69:86" x14ac:dyDescent="0.25">
      <c r="BQ357" t="s">
        <v>139</v>
      </c>
      <c r="BR357" t="s">
        <v>706</v>
      </c>
      <c r="BS357" t="s">
        <v>649</v>
      </c>
      <c r="BT357" t="s">
        <v>265</v>
      </c>
      <c r="BU357">
        <v>5</v>
      </c>
      <c r="BV357">
        <v>1</v>
      </c>
      <c r="BW357">
        <v>0</v>
      </c>
      <c r="BX357" t="s">
        <v>649</v>
      </c>
      <c r="BZ357" t="s">
        <v>10864</v>
      </c>
      <c r="CB357" t="s">
        <v>649</v>
      </c>
      <c r="CH357" s="198">
        <v>1</v>
      </c>
    </row>
    <row r="358" spans="69:86" x14ac:dyDescent="0.25">
      <c r="BQ358" t="s">
        <v>139</v>
      </c>
      <c r="BR358" t="s">
        <v>11308</v>
      </c>
      <c r="BS358" t="s">
        <v>10866</v>
      </c>
      <c r="BT358" t="s">
        <v>265</v>
      </c>
      <c r="BU358">
        <v>6</v>
      </c>
      <c r="BV358">
        <v>1</v>
      </c>
      <c r="BW358">
        <v>0</v>
      </c>
      <c r="BX358" t="s">
        <v>10866</v>
      </c>
      <c r="BZ358" t="s">
        <v>10867</v>
      </c>
      <c r="CB358" t="s">
        <v>10868</v>
      </c>
      <c r="CC358" t="s">
        <v>10806</v>
      </c>
      <c r="CD358" t="s">
        <v>10869</v>
      </c>
      <c r="CE358" t="s">
        <v>10764</v>
      </c>
      <c r="CF358" t="s">
        <v>10870</v>
      </c>
      <c r="CH358" s="198">
        <v>1</v>
      </c>
    </row>
    <row r="359" spans="69:86" x14ac:dyDescent="0.25">
      <c r="BQ359" t="s">
        <v>139</v>
      </c>
      <c r="BR359" t="s">
        <v>707</v>
      </c>
      <c r="BS359" t="s">
        <v>10871</v>
      </c>
      <c r="BT359" t="s">
        <v>301</v>
      </c>
      <c r="BU359">
        <v>1</v>
      </c>
      <c r="BV359">
        <v>0</v>
      </c>
      <c r="BW359">
        <v>1</v>
      </c>
      <c r="BY359" t="s">
        <v>10871</v>
      </c>
      <c r="CA359" t="s">
        <v>10872</v>
      </c>
      <c r="CB359" t="s">
        <v>10871</v>
      </c>
      <c r="CH359" s="198">
        <v>1</v>
      </c>
    </row>
    <row r="360" spans="69:86" x14ac:dyDescent="0.25">
      <c r="BQ360" t="s">
        <v>139</v>
      </c>
      <c r="BR360" t="s">
        <v>708</v>
      </c>
      <c r="BS360" t="s">
        <v>11309</v>
      </c>
      <c r="BT360" t="s">
        <v>301</v>
      </c>
      <c r="BU360">
        <v>2</v>
      </c>
      <c r="BV360">
        <v>0</v>
      </c>
      <c r="BW360">
        <v>1</v>
      </c>
      <c r="BY360" t="s">
        <v>11309</v>
      </c>
      <c r="CA360" t="s">
        <v>11310</v>
      </c>
      <c r="CB360" t="s">
        <v>11164</v>
      </c>
      <c r="CC360" t="s">
        <v>1151</v>
      </c>
      <c r="CD360" t="s">
        <v>11311</v>
      </c>
      <c r="CE360" t="s">
        <v>11312</v>
      </c>
      <c r="CH360" s="198">
        <v>1</v>
      </c>
    </row>
    <row r="361" spans="69:86" x14ac:dyDescent="0.25">
      <c r="BQ361" t="s">
        <v>139</v>
      </c>
      <c r="BR361" t="s">
        <v>709</v>
      </c>
      <c r="BS361" t="s">
        <v>11304</v>
      </c>
      <c r="BT361" t="s">
        <v>301</v>
      </c>
      <c r="BU361">
        <v>3</v>
      </c>
      <c r="BV361">
        <v>0</v>
      </c>
      <c r="BW361">
        <v>1</v>
      </c>
      <c r="BY361" t="s">
        <v>11304</v>
      </c>
      <c r="CA361" t="s">
        <v>11313</v>
      </c>
      <c r="CB361" t="s">
        <v>11306</v>
      </c>
      <c r="CC361" t="s">
        <v>2266</v>
      </c>
      <c r="CD361" t="s">
        <v>382</v>
      </c>
      <c r="CE361" t="s">
        <v>11307</v>
      </c>
      <c r="CF361" t="s">
        <v>11247</v>
      </c>
      <c r="CH361" s="198">
        <v>1</v>
      </c>
    </row>
    <row r="362" spans="69:86" x14ac:dyDescent="0.25">
      <c r="BQ362" t="s">
        <v>139</v>
      </c>
      <c r="BR362" t="s">
        <v>710</v>
      </c>
      <c r="BS362" t="s">
        <v>10878</v>
      </c>
      <c r="BT362" t="s">
        <v>301</v>
      </c>
      <c r="BU362">
        <v>4</v>
      </c>
      <c r="BV362">
        <v>0</v>
      </c>
      <c r="BW362">
        <v>1</v>
      </c>
      <c r="BY362" t="s">
        <v>10878</v>
      </c>
      <c r="CA362" t="s">
        <v>10879</v>
      </c>
      <c r="CB362" t="s">
        <v>10818</v>
      </c>
      <c r="CC362" t="s">
        <v>10880</v>
      </c>
      <c r="CH362" s="198">
        <v>1</v>
      </c>
    </row>
    <row r="363" spans="69:86" x14ac:dyDescent="0.25">
      <c r="BQ363" t="s">
        <v>139</v>
      </c>
      <c r="BR363" t="s">
        <v>711</v>
      </c>
      <c r="BS363" t="s">
        <v>10882</v>
      </c>
      <c r="BT363" t="s">
        <v>301</v>
      </c>
      <c r="BU363">
        <v>5</v>
      </c>
      <c r="BV363">
        <v>0</v>
      </c>
      <c r="BW363">
        <v>1</v>
      </c>
      <c r="BY363" t="s">
        <v>10882</v>
      </c>
      <c r="CA363" t="s">
        <v>10883</v>
      </c>
      <c r="CB363" t="s">
        <v>10882</v>
      </c>
      <c r="CH363" s="198">
        <v>1</v>
      </c>
    </row>
    <row r="364" spans="69:86" x14ac:dyDescent="0.25">
      <c r="BQ364" t="s">
        <v>139</v>
      </c>
      <c r="BR364" t="s">
        <v>11314</v>
      </c>
      <c r="BS364" t="s">
        <v>649</v>
      </c>
      <c r="BT364" t="s">
        <v>301</v>
      </c>
      <c r="BU364">
        <v>6</v>
      </c>
      <c r="BV364">
        <v>0</v>
      </c>
      <c r="BW364">
        <v>1</v>
      </c>
      <c r="BY364" t="s">
        <v>649</v>
      </c>
      <c r="CA364" t="s">
        <v>10885</v>
      </c>
      <c r="CB364" t="s">
        <v>649</v>
      </c>
      <c r="CH364" s="198">
        <v>1</v>
      </c>
    </row>
    <row r="365" spans="69:86" x14ac:dyDescent="0.25">
      <c r="BQ365" t="s">
        <v>139</v>
      </c>
      <c r="BR365" t="s">
        <v>11315</v>
      </c>
      <c r="BS365" t="s">
        <v>10887</v>
      </c>
      <c r="BT365" t="s">
        <v>301</v>
      </c>
      <c r="BU365">
        <v>7</v>
      </c>
      <c r="BV365">
        <v>0</v>
      </c>
      <c r="BW365">
        <v>1</v>
      </c>
      <c r="BY365" t="s">
        <v>10887</v>
      </c>
      <c r="CA365" t="s">
        <v>10888</v>
      </c>
      <c r="CB365" t="s">
        <v>590</v>
      </c>
      <c r="CC365" t="s">
        <v>10889</v>
      </c>
      <c r="CH365" s="198">
        <v>1</v>
      </c>
    </row>
    <row r="366" spans="69:86" x14ac:dyDescent="0.25">
      <c r="BQ366" t="s">
        <v>140</v>
      </c>
      <c r="BR366" t="s">
        <v>712</v>
      </c>
      <c r="BS366" t="s">
        <v>11316</v>
      </c>
      <c r="BT366" t="s">
        <v>265</v>
      </c>
      <c r="BU366">
        <v>1</v>
      </c>
      <c r="BV366">
        <v>1</v>
      </c>
      <c r="BW366">
        <v>0</v>
      </c>
      <c r="BX366" t="s">
        <v>11316</v>
      </c>
      <c r="BZ366" t="s">
        <v>11317</v>
      </c>
      <c r="CB366" t="s">
        <v>10892</v>
      </c>
      <c r="CC366" t="s">
        <v>10893</v>
      </c>
      <c r="CD366" t="s">
        <v>755</v>
      </c>
      <c r="CE366" t="s">
        <v>11318</v>
      </c>
      <c r="CF366" t="s">
        <v>11254</v>
      </c>
      <c r="CH366" s="198">
        <v>1</v>
      </c>
    </row>
    <row r="367" spans="69:86" x14ac:dyDescent="0.25">
      <c r="BQ367" t="s">
        <v>140</v>
      </c>
      <c r="BR367" t="s">
        <v>713</v>
      </c>
      <c r="BS367" t="s">
        <v>11319</v>
      </c>
      <c r="BT367" t="s">
        <v>265</v>
      </c>
      <c r="BU367">
        <v>2</v>
      </c>
      <c r="BV367">
        <v>1</v>
      </c>
      <c r="BW367">
        <v>0</v>
      </c>
      <c r="BX367" t="s">
        <v>11319</v>
      </c>
      <c r="BZ367" t="s">
        <v>11320</v>
      </c>
      <c r="CB367" t="s">
        <v>11321</v>
      </c>
      <c r="CC367" t="s">
        <v>11219</v>
      </c>
      <c r="CD367" t="s">
        <v>11322</v>
      </c>
      <c r="CE367" t="s">
        <v>1151</v>
      </c>
      <c r="CF367" t="s">
        <v>10724</v>
      </c>
      <c r="CH367" s="198">
        <v>1</v>
      </c>
    </row>
    <row r="368" spans="69:86" x14ac:dyDescent="0.25">
      <c r="BQ368" t="s">
        <v>140</v>
      </c>
      <c r="BR368" t="s">
        <v>714</v>
      </c>
      <c r="BS368" t="s">
        <v>10897</v>
      </c>
      <c r="BT368" t="s">
        <v>265</v>
      </c>
      <c r="BU368">
        <v>3</v>
      </c>
      <c r="BV368">
        <v>1</v>
      </c>
      <c r="BW368">
        <v>0</v>
      </c>
      <c r="BX368" t="s">
        <v>10897</v>
      </c>
      <c r="BZ368" t="s">
        <v>10898</v>
      </c>
      <c r="CB368" t="s">
        <v>10899</v>
      </c>
      <c r="CC368" t="s">
        <v>1303</v>
      </c>
      <c r="CD368" t="s">
        <v>1304</v>
      </c>
      <c r="CH368" s="198">
        <v>1</v>
      </c>
    </row>
    <row r="369" spans="69:86" x14ac:dyDescent="0.25">
      <c r="BQ369" t="s">
        <v>140</v>
      </c>
      <c r="BR369" t="s">
        <v>715</v>
      </c>
      <c r="BS369" t="s">
        <v>10901</v>
      </c>
      <c r="BT369" t="s">
        <v>265</v>
      </c>
      <c r="BU369">
        <v>4</v>
      </c>
      <c r="BV369">
        <v>1</v>
      </c>
      <c r="BW369">
        <v>0</v>
      </c>
      <c r="BX369" t="s">
        <v>10901</v>
      </c>
      <c r="BZ369" t="s">
        <v>10902</v>
      </c>
      <c r="CB369" t="s">
        <v>10903</v>
      </c>
      <c r="CC369" t="s">
        <v>10904</v>
      </c>
      <c r="CH369" s="198">
        <v>1</v>
      </c>
    </row>
    <row r="370" spans="69:86" x14ac:dyDescent="0.25">
      <c r="BQ370" t="s">
        <v>140</v>
      </c>
      <c r="BR370" t="s">
        <v>716</v>
      </c>
      <c r="BS370" t="s">
        <v>10906</v>
      </c>
      <c r="BT370" t="s">
        <v>265</v>
      </c>
      <c r="BU370">
        <v>5</v>
      </c>
      <c r="BV370">
        <v>1</v>
      </c>
      <c r="BW370">
        <v>0</v>
      </c>
      <c r="BX370" t="s">
        <v>10906</v>
      </c>
      <c r="BZ370" t="s">
        <v>10907</v>
      </c>
      <c r="CB370" t="s">
        <v>10746</v>
      </c>
      <c r="CC370" t="s">
        <v>1241</v>
      </c>
      <c r="CD370" t="s">
        <v>10908</v>
      </c>
      <c r="CH370" s="198">
        <v>1</v>
      </c>
    </row>
    <row r="371" spans="69:86" x14ac:dyDescent="0.25">
      <c r="BQ371" t="s">
        <v>140</v>
      </c>
      <c r="BR371" t="s">
        <v>717</v>
      </c>
      <c r="BS371" t="s">
        <v>11323</v>
      </c>
      <c r="BT371" t="s">
        <v>301</v>
      </c>
      <c r="BU371">
        <v>1</v>
      </c>
      <c r="BV371">
        <v>0</v>
      </c>
      <c r="BW371">
        <v>1</v>
      </c>
      <c r="BY371" t="s">
        <v>11323</v>
      </c>
      <c r="CA371" t="s">
        <v>11324</v>
      </c>
      <c r="CB371" t="s">
        <v>10911</v>
      </c>
      <c r="CC371" t="s">
        <v>755</v>
      </c>
      <c r="CD371" t="s">
        <v>11318</v>
      </c>
      <c r="CE371" t="s">
        <v>11254</v>
      </c>
      <c r="CF371" t="s">
        <v>11028</v>
      </c>
      <c r="CH371" s="198">
        <v>1</v>
      </c>
    </row>
    <row r="372" spans="69:86" x14ac:dyDescent="0.25">
      <c r="BQ372" t="s">
        <v>140</v>
      </c>
      <c r="BR372" t="s">
        <v>718</v>
      </c>
      <c r="BS372" t="s">
        <v>11319</v>
      </c>
      <c r="BT372" t="s">
        <v>301</v>
      </c>
      <c r="BU372">
        <v>2</v>
      </c>
      <c r="BV372">
        <v>0</v>
      </c>
      <c r="BW372">
        <v>1</v>
      </c>
      <c r="BY372" t="s">
        <v>11319</v>
      </c>
      <c r="CA372" t="s">
        <v>11325</v>
      </c>
      <c r="CB372" t="s">
        <v>11321</v>
      </c>
      <c r="CC372" t="s">
        <v>11219</v>
      </c>
      <c r="CD372" t="s">
        <v>11322</v>
      </c>
      <c r="CE372" t="s">
        <v>1151</v>
      </c>
      <c r="CF372" t="s">
        <v>10724</v>
      </c>
      <c r="CH372" s="198">
        <v>1</v>
      </c>
    </row>
    <row r="373" spans="69:86" x14ac:dyDescent="0.25">
      <c r="BQ373" t="s">
        <v>140</v>
      </c>
      <c r="BR373" t="s">
        <v>719</v>
      </c>
      <c r="BS373" t="s">
        <v>10914</v>
      </c>
      <c r="BT373" t="s">
        <v>301</v>
      </c>
      <c r="BU373">
        <v>3</v>
      </c>
      <c r="BV373">
        <v>0</v>
      </c>
      <c r="BW373">
        <v>1</v>
      </c>
      <c r="BY373" t="s">
        <v>10914</v>
      </c>
      <c r="CA373" t="s">
        <v>10915</v>
      </c>
      <c r="CB373" t="s">
        <v>10916</v>
      </c>
      <c r="CC373" t="s">
        <v>10917</v>
      </c>
      <c r="CH373" s="198">
        <v>1</v>
      </c>
    </row>
    <row r="374" spans="69:86" x14ac:dyDescent="0.25">
      <c r="BQ374" t="s">
        <v>140</v>
      </c>
      <c r="BR374" t="s">
        <v>720</v>
      </c>
      <c r="BS374" t="s">
        <v>10919</v>
      </c>
      <c r="BT374" t="s">
        <v>301</v>
      </c>
      <c r="BU374">
        <v>4</v>
      </c>
      <c r="BV374">
        <v>0</v>
      </c>
      <c r="BW374">
        <v>1</v>
      </c>
      <c r="BY374" t="s">
        <v>10919</v>
      </c>
      <c r="CA374" t="s">
        <v>10920</v>
      </c>
      <c r="CB374" t="s">
        <v>10921</v>
      </c>
      <c r="CC374" t="s">
        <v>1241</v>
      </c>
      <c r="CD374" t="s">
        <v>10922</v>
      </c>
      <c r="CE374" t="s">
        <v>2661</v>
      </c>
      <c r="CF374" t="s">
        <v>10724</v>
      </c>
      <c r="CH374" s="198">
        <v>1</v>
      </c>
    </row>
    <row r="375" spans="69:86" x14ac:dyDescent="0.25">
      <c r="BQ375" t="s">
        <v>140</v>
      </c>
      <c r="BR375" t="s">
        <v>721</v>
      </c>
      <c r="BS375" t="s">
        <v>11326</v>
      </c>
      <c r="BT375" t="s">
        <v>301</v>
      </c>
      <c r="BU375">
        <v>5</v>
      </c>
      <c r="BV375">
        <v>0</v>
      </c>
      <c r="BW375">
        <v>1</v>
      </c>
      <c r="BY375" t="s">
        <v>11326</v>
      </c>
      <c r="CA375" t="s">
        <v>11327</v>
      </c>
      <c r="CB375" t="s">
        <v>11254</v>
      </c>
      <c r="CC375" t="s">
        <v>11028</v>
      </c>
      <c r="CD375" t="s">
        <v>11321</v>
      </c>
      <c r="CE375" t="s">
        <v>11219</v>
      </c>
      <c r="CF375" t="s">
        <v>11322</v>
      </c>
      <c r="CH375" s="198">
        <v>1</v>
      </c>
    </row>
    <row r="376" spans="69:86" x14ac:dyDescent="0.25">
      <c r="BQ376" t="s">
        <v>140</v>
      </c>
      <c r="BR376" t="s">
        <v>11328</v>
      </c>
      <c r="BS376" t="s">
        <v>11329</v>
      </c>
      <c r="BT376" t="s">
        <v>301</v>
      </c>
      <c r="BU376">
        <v>6</v>
      </c>
      <c r="BV376">
        <v>0</v>
      </c>
      <c r="BW376">
        <v>1</v>
      </c>
      <c r="BY376" t="s">
        <v>11329</v>
      </c>
      <c r="CA376" t="s">
        <v>11330</v>
      </c>
      <c r="CB376" t="s">
        <v>11219</v>
      </c>
      <c r="CC376" t="s">
        <v>11322</v>
      </c>
      <c r="CD376" t="s">
        <v>1151</v>
      </c>
      <c r="CE376" t="s">
        <v>10724</v>
      </c>
      <c r="CF376" t="s">
        <v>10916</v>
      </c>
      <c r="CH376" s="198">
        <v>1</v>
      </c>
    </row>
    <row r="377" spans="69:86" x14ac:dyDescent="0.25">
      <c r="BQ377" t="s">
        <v>140</v>
      </c>
      <c r="BR377" t="s">
        <v>11331</v>
      </c>
      <c r="BS377" t="s">
        <v>11332</v>
      </c>
      <c r="BT377" t="s">
        <v>301</v>
      </c>
      <c r="BU377">
        <v>7</v>
      </c>
      <c r="BV377">
        <v>0</v>
      </c>
      <c r="BW377">
        <v>1</v>
      </c>
      <c r="BY377" t="s">
        <v>11332</v>
      </c>
      <c r="CA377" t="s">
        <v>11333</v>
      </c>
      <c r="CB377" t="s">
        <v>10724</v>
      </c>
      <c r="CC377" t="s">
        <v>10916</v>
      </c>
      <c r="CD377" t="s">
        <v>10917</v>
      </c>
      <c r="CE377" t="s">
        <v>10921</v>
      </c>
      <c r="CF377" t="s">
        <v>1241</v>
      </c>
      <c r="CH377" s="198">
        <v>1</v>
      </c>
    </row>
    <row r="378" spans="69:86" x14ac:dyDescent="0.25">
      <c r="BQ378" t="s">
        <v>140</v>
      </c>
      <c r="BR378" t="s">
        <v>11334</v>
      </c>
      <c r="BS378" t="s">
        <v>10919</v>
      </c>
      <c r="BT378" t="s">
        <v>301</v>
      </c>
      <c r="BU378">
        <v>8</v>
      </c>
      <c r="BV378">
        <v>0</v>
      </c>
      <c r="BW378">
        <v>1</v>
      </c>
      <c r="BY378" t="s">
        <v>10919</v>
      </c>
      <c r="CA378" t="s">
        <v>10920</v>
      </c>
      <c r="CB378" t="s">
        <v>10921</v>
      </c>
      <c r="CC378" t="s">
        <v>1241</v>
      </c>
      <c r="CD378" t="s">
        <v>10922</v>
      </c>
      <c r="CE378" t="s">
        <v>2661</v>
      </c>
      <c r="CH378" s="198">
        <v>1</v>
      </c>
    </row>
    <row r="379" spans="69:86" x14ac:dyDescent="0.25">
      <c r="BQ379" t="s">
        <v>140</v>
      </c>
      <c r="BR379" t="s">
        <v>11335</v>
      </c>
      <c r="BS379" t="s">
        <v>2661</v>
      </c>
      <c r="BT379" t="s">
        <v>301</v>
      </c>
      <c r="BU379">
        <v>9</v>
      </c>
      <c r="BV379">
        <v>0</v>
      </c>
      <c r="BW379">
        <v>1</v>
      </c>
      <c r="BY379" t="s">
        <v>2661</v>
      </c>
      <c r="CA379" t="s">
        <v>11336</v>
      </c>
      <c r="CB379" t="s">
        <v>2661</v>
      </c>
      <c r="CH379" s="198">
        <v>1</v>
      </c>
    </row>
    <row r="380" spans="69:86" x14ac:dyDescent="0.25">
      <c r="BQ380" t="s">
        <v>141</v>
      </c>
      <c r="BR380" t="s">
        <v>722</v>
      </c>
      <c r="BS380" t="s">
        <v>11337</v>
      </c>
      <c r="BT380" t="s">
        <v>265</v>
      </c>
      <c r="BU380">
        <v>1</v>
      </c>
      <c r="BV380">
        <v>1</v>
      </c>
      <c r="BW380">
        <v>0</v>
      </c>
      <c r="BX380" t="s">
        <v>11337</v>
      </c>
      <c r="BZ380" t="s">
        <v>11338</v>
      </c>
      <c r="CB380" t="s">
        <v>10699</v>
      </c>
      <c r="CC380" t="s">
        <v>10700</v>
      </c>
      <c r="CD380" t="s">
        <v>740</v>
      </c>
      <c r="CE380" t="s">
        <v>10937</v>
      </c>
      <c r="CF380" t="s">
        <v>304</v>
      </c>
      <c r="CH380" s="198">
        <v>1</v>
      </c>
    </row>
    <row r="381" spans="69:86" x14ac:dyDescent="0.25">
      <c r="BQ381" t="s">
        <v>141</v>
      </c>
      <c r="BR381" t="s">
        <v>729</v>
      </c>
      <c r="BS381" t="s">
        <v>11339</v>
      </c>
      <c r="BT381" t="s">
        <v>265</v>
      </c>
      <c r="BU381">
        <v>2</v>
      </c>
      <c r="BV381">
        <v>1</v>
      </c>
      <c r="BW381">
        <v>0</v>
      </c>
      <c r="BX381" t="s">
        <v>11339</v>
      </c>
      <c r="BZ381" t="s">
        <v>11340</v>
      </c>
      <c r="CB381" t="s">
        <v>11341</v>
      </c>
      <c r="CC381" t="s">
        <v>11259</v>
      </c>
      <c r="CD381" t="s">
        <v>11342</v>
      </c>
      <c r="CE381" t="s">
        <v>11343</v>
      </c>
      <c r="CF381" t="s">
        <v>11344</v>
      </c>
      <c r="CH381" s="198">
        <v>1</v>
      </c>
    </row>
    <row r="382" spans="69:86" x14ac:dyDescent="0.25">
      <c r="BQ382" t="s">
        <v>141</v>
      </c>
      <c r="BR382" t="s">
        <v>736</v>
      </c>
      <c r="BS382" t="s">
        <v>10714</v>
      </c>
      <c r="BT382" t="s">
        <v>265</v>
      </c>
      <c r="BU382">
        <v>3</v>
      </c>
      <c r="BV382">
        <v>1</v>
      </c>
      <c r="BW382">
        <v>0</v>
      </c>
      <c r="BX382" t="s">
        <v>10714</v>
      </c>
      <c r="BZ382" t="s">
        <v>10715</v>
      </c>
      <c r="CB382" t="s">
        <v>10714</v>
      </c>
      <c r="CH382" s="198">
        <v>1</v>
      </c>
    </row>
    <row r="383" spans="69:86" x14ac:dyDescent="0.25">
      <c r="BQ383" t="s">
        <v>141</v>
      </c>
      <c r="BR383" t="s">
        <v>741</v>
      </c>
      <c r="BS383" t="s">
        <v>10717</v>
      </c>
      <c r="BT383" t="s">
        <v>265</v>
      </c>
      <c r="BU383">
        <v>4</v>
      </c>
      <c r="BV383">
        <v>1</v>
      </c>
      <c r="BW383">
        <v>0</v>
      </c>
      <c r="BX383" t="s">
        <v>10717</v>
      </c>
      <c r="BZ383" t="s">
        <v>10718</v>
      </c>
      <c r="CB383" t="s">
        <v>10717</v>
      </c>
      <c r="CH383" s="198">
        <v>1</v>
      </c>
    </row>
    <row r="384" spans="69:86" x14ac:dyDescent="0.25">
      <c r="BQ384" t="s">
        <v>141</v>
      </c>
      <c r="BR384" t="s">
        <v>745</v>
      </c>
      <c r="BS384" t="s">
        <v>10720</v>
      </c>
      <c r="BT384" t="s">
        <v>265</v>
      </c>
      <c r="BU384">
        <v>5</v>
      </c>
      <c r="BV384">
        <v>1</v>
      </c>
      <c r="BW384">
        <v>0</v>
      </c>
      <c r="BX384" t="s">
        <v>10720</v>
      </c>
      <c r="BZ384" t="s">
        <v>10721</v>
      </c>
      <c r="CB384" t="s">
        <v>10722</v>
      </c>
      <c r="CC384" t="s">
        <v>10723</v>
      </c>
      <c r="CD384" t="s">
        <v>10724</v>
      </c>
      <c r="CH384" s="198">
        <v>1</v>
      </c>
    </row>
    <row r="385" spans="69:86" x14ac:dyDescent="0.25">
      <c r="BQ385" t="s">
        <v>141</v>
      </c>
      <c r="BR385" t="s">
        <v>751</v>
      </c>
      <c r="BS385" t="s">
        <v>11345</v>
      </c>
      <c r="BT385" t="s">
        <v>301</v>
      </c>
      <c r="BU385">
        <v>1</v>
      </c>
      <c r="BV385">
        <v>0</v>
      </c>
      <c r="BW385">
        <v>1</v>
      </c>
      <c r="BY385" t="s">
        <v>11345</v>
      </c>
      <c r="CA385" t="s">
        <v>11346</v>
      </c>
      <c r="CB385" t="s">
        <v>11242</v>
      </c>
      <c r="CC385" t="s">
        <v>2269</v>
      </c>
      <c r="CD385" t="s">
        <v>11028</v>
      </c>
      <c r="CH385" s="198">
        <v>1</v>
      </c>
    </row>
    <row r="386" spans="69:86" x14ac:dyDescent="0.25">
      <c r="BQ386" t="s">
        <v>141</v>
      </c>
      <c r="BR386" t="s">
        <v>752</v>
      </c>
      <c r="BS386" t="s">
        <v>11347</v>
      </c>
      <c r="BT386" t="s">
        <v>301</v>
      </c>
      <c r="BU386">
        <v>2</v>
      </c>
      <c r="BV386">
        <v>0</v>
      </c>
      <c r="BW386">
        <v>1</v>
      </c>
      <c r="BY386" t="s">
        <v>11347</v>
      </c>
      <c r="CA386" t="s">
        <v>11348</v>
      </c>
      <c r="CB386" t="s">
        <v>10893</v>
      </c>
      <c r="CC386" t="s">
        <v>766</v>
      </c>
      <c r="CD386" t="s">
        <v>2260</v>
      </c>
      <c r="CE386" t="s">
        <v>10836</v>
      </c>
      <c r="CF386" t="s">
        <v>10750</v>
      </c>
      <c r="CH386" s="198">
        <v>1</v>
      </c>
    </row>
    <row r="387" spans="69:86" x14ac:dyDescent="0.25">
      <c r="BQ387" t="s">
        <v>141</v>
      </c>
      <c r="BR387" t="s">
        <v>757</v>
      </c>
      <c r="BS387" t="s">
        <v>10736</v>
      </c>
      <c r="BT387" t="s">
        <v>301</v>
      </c>
      <c r="BU387">
        <v>3</v>
      </c>
      <c r="BV387">
        <v>0</v>
      </c>
      <c r="BW387">
        <v>1</v>
      </c>
      <c r="BY387" t="s">
        <v>10736</v>
      </c>
      <c r="CA387" t="s">
        <v>10737</v>
      </c>
      <c r="CB387" t="s">
        <v>10736</v>
      </c>
      <c r="CH387" s="198">
        <v>1</v>
      </c>
    </row>
    <row r="388" spans="69:86" x14ac:dyDescent="0.25">
      <c r="BQ388" t="s">
        <v>141</v>
      </c>
      <c r="BR388" t="s">
        <v>762</v>
      </c>
      <c r="BS388" t="s">
        <v>10738</v>
      </c>
      <c r="BT388" t="s">
        <v>301</v>
      </c>
      <c r="BU388">
        <v>4</v>
      </c>
      <c r="BV388">
        <v>0</v>
      </c>
      <c r="BW388">
        <v>1</v>
      </c>
      <c r="BY388" t="s">
        <v>10738</v>
      </c>
      <c r="CA388" t="s">
        <v>10739</v>
      </c>
      <c r="CB388" t="s">
        <v>10738</v>
      </c>
      <c r="CH388" s="198">
        <v>1</v>
      </c>
    </row>
    <row r="389" spans="69:86" x14ac:dyDescent="0.25">
      <c r="BQ389" t="s">
        <v>141</v>
      </c>
      <c r="BR389" t="s">
        <v>767</v>
      </c>
      <c r="BS389" t="s">
        <v>10741</v>
      </c>
      <c r="BT389" t="s">
        <v>301</v>
      </c>
      <c r="BU389">
        <v>5</v>
      </c>
      <c r="BV389">
        <v>0</v>
      </c>
      <c r="BW389">
        <v>1</v>
      </c>
      <c r="BY389" t="s">
        <v>10741</v>
      </c>
      <c r="CA389" t="s">
        <v>10742</v>
      </c>
      <c r="CB389" t="s">
        <v>10743</v>
      </c>
      <c r="CC389" t="s">
        <v>10706</v>
      </c>
      <c r="CD389" t="s">
        <v>2343</v>
      </c>
      <c r="CH389" s="198">
        <v>1</v>
      </c>
    </row>
    <row r="390" spans="69:86" x14ac:dyDescent="0.25">
      <c r="BQ390" t="s">
        <v>143</v>
      </c>
      <c r="BR390" t="s">
        <v>774</v>
      </c>
      <c r="BS390" t="s">
        <v>11349</v>
      </c>
      <c r="BT390" t="s">
        <v>265</v>
      </c>
      <c r="BU390">
        <v>1</v>
      </c>
      <c r="BV390">
        <v>1</v>
      </c>
      <c r="BW390">
        <v>0</v>
      </c>
      <c r="BX390" t="s">
        <v>11349</v>
      </c>
      <c r="BZ390" t="s">
        <v>11350</v>
      </c>
      <c r="CB390" t="s">
        <v>10746</v>
      </c>
      <c r="CC390" t="s">
        <v>664</v>
      </c>
      <c r="CD390" t="s">
        <v>11028</v>
      </c>
      <c r="CH390" s="198">
        <v>1</v>
      </c>
    </row>
    <row r="391" spans="69:86" x14ac:dyDescent="0.25">
      <c r="BQ391" t="s">
        <v>143</v>
      </c>
      <c r="BR391" t="s">
        <v>775</v>
      </c>
      <c r="BS391" t="s">
        <v>635</v>
      </c>
      <c r="BT391" t="s">
        <v>265</v>
      </c>
      <c r="BU391">
        <v>2</v>
      </c>
      <c r="BV391">
        <v>1</v>
      </c>
      <c r="BW391">
        <v>0</v>
      </c>
      <c r="BX391" t="s">
        <v>635</v>
      </c>
      <c r="BZ391" t="s">
        <v>11351</v>
      </c>
      <c r="CB391" t="s">
        <v>635</v>
      </c>
      <c r="CH391" s="198">
        <v>1</v>
      </c>
    </row>
    <row r="392" spans="69:86" x14ac:dyDescent="0.25">
      <c r="BQ392" t="s">
        <v>143</v>
      </c>
      <c r="BR392" t="s">
        <v>776</v>
      </c>
      <c r="BS392" t="s">
        <v>10941</v>
      </c>
      <c r="BT392" t="s">
        <v>265</v>
      </c>
      <c r="BU392">
        <v>3</v>
      </c>
      <c r="BV392">
        <v>1</v>
      </c>
      <c r="BW392">
        <v>0</v>
      </c>
      <c r="BX392" t="s">
        <v>10941</v>
      </c>
      <c r="BZ392" t="s">
        <v>10942</v>
      </c>
      <c r="CB392" t="s">
        <v>2293</v>
      </c>
      <c r="CC392" t="s">
        <v>1304</v>
      </c>
      <c r="CH392" s="198">
        <v>1</v>
      </c>
    </row>
    <row r="393" spans="69:86" x14ac:dyDescent="0.25">
      <c r="BQ393" t="s">
        <v>143</v>
      </c>
      <c r="BR393" t="s">
        <v>777</v>
      </c>
      <c r="BS393" t="s">
        <v>11352</v>
      </c>
      <c r="BT393" t="s">
        <v>265</v>
      </c>
      <c r="BU393">
        <v>4</v>
      </c>
      <c r="BV393">
        <v>1</v>
      </c>
      <c r="BW393">
        <v>0</v>
      </c>
      <c r="BX393" t="s">
        <v>11352</v>
      </c>
      <c r="BZ393" t="s">
        <v>11353</v>
      </c>
      <c r="CB393" t="s">
        <v>1227</v>
      </c>
      <c r="CC393" t="s">
        <v>11354</v>
      </c>
      <c r="CD393" t="s">
        <v>1241</v>
      </c>
      <c r="CE393" t="s">
        <v>2480</v>
      </c>
      <c r="CF393" t="s">
        <v>11355</v>
      </c>
      <c r="CH393" s="198">
        <v>1</v>
      </c>
    </row>
    <row r="394" spans="69:86" x14ac:dyDescent="0.25">
      <c r="BQ394" t="s">
        <v>143</v>
      </c>
      <c r="BR394" t="s">
        <v>778</v>
      </c>
      <c r="BS394" t="s">
        <v>10757</v>
      </c>
      <c r="BT394" t="s">
        <v>265</v>
      </c>
      <c r="BU394">
        <v>5</v>
      </c>
      <c r="BV394">
        <v>1</v>
      </c>
      <c r="BW394">
        <v>0</v>
      </c>
      <c r="BX394" t="s">
        <v>10757</v>
      </c>
      <c r="BZ394" t="s">
        <v>10758</v>
      </c>
      <c r="CB394" t="s">
        <v>10759</v>
      </c>
      <c r="CC394" t="s">
        <v>10746</v>
      </c>
      <c r="CD394" t="s">
        <v>10760</v>
      </c>
      <c r="CE394" t="s">
        <v>635</v>
      </c>
      <c r="CH394" s="198">
        <v>1</v>
      </c>
    </row>
    <row r="395" spans="69:86" x14ac:dyDescent="0.25">
      <c r="BQ395" t="s">
        <v>143</v>
      </c>
      <c r="BR395" t="s">
        <v>11356</v>
      </c>
      <c r="BS395" t="s">
        <v>10762</v>
      </c>
      <c r="BT395" t="s">
        <v>265</v>
      </c>
      <c r="BU395">
        <v>6</v>
      </c>
      <c r="BV395">
        <v>1</v>
      </c>
      <c r="BW395">
        <v>0</v>
      </c>
      <c r="BX395" t="s">
        <v>10762</v>
      </c>
      <c r="BZ395" t="s">
        <v>10763</v>
      </c>
      <c r="CB395" t="s">
        <v>10764</v>
      </c>
      <c r="CC395" t="s">
        <v>10765</v>
      </c>
      <c r="CD395" t="s">
        <v>10766</v>
      </c>
      <c r="CE395" t="s">
        <v>10767</v>
      </c>
      <c r="CH395" s="198">
        <v>1</v>
      </c>
    </row>
    <row r="396" spans="69:86" x14ac:dyDescent="0.25">
      <c r="BQ396" t="s">
        <v>143</v>
      </c>
      <c r="BR396" t="s">
        <v>779</v>
      </c>
      <c r="BS396" t="s">
        <v>11357</v>
      </c>
      <c r="BT396" t="s">
        <v>301</v>
      </c>
      <c r="BU396">
        <v>1</v>
      </c>
      <c r="BV396">
        <v>0</v>
      </c>
      <c r="BW396">
        <v>1</v>
      </c>
      <c r="BY396" t="s">
        <v>11357</v>
      </c>
      <c r="CA396" t="s">
        <v>11358</v>
      </c>
      <c r="CB396" t="s">
        <v>664</v>
      </c>
      <c r="CC396" t="s">
        <v>11028</v>
      </c>
      <c r="CH396" s="198">
        <v>1</v>
      </c>
    </row>
    <row r="397" spans="69:86" x14ac:dyDescent="0.25">
      <c r="BQ397" t="s">
        <v>143</v>
      </c>
      <c r="BR397" t="s">
        <v>780</v>
      </c>
      <c r="BS397" t="s">
        <v>635</v>
      </c>
      <c r="BT397" t="s">
        <v>301</v>
      </c>
      <c r="BU397">
        <v>2</v>
      </c>
      <c r="BV397">
        <v>0</v>
      </c>
      <c r="BW397">
        <v>1</v>
      </c>
      <c r="BY397" t="s">
        <v>635</v>
      </c>
      <c r="CA397" t="s">
        <v>11262</v>
      </c>
      <c r="CB397" t="s">
        <v>635</v>
      </c>
      <c r="CH397" s="198">
        <v>1</v>
      </c>
    </row>
    <row r="398" spans="69:86" x14ac:dyDescent="0.25">
      <c r="BQ398" t="s">
        <v>143</v>
      </c>
      <c r="BR398" t="s">
        <v>781</v>
      </c>
      <c r="BS398" t="s">
        <v>10941</v>
      </c>
      <c r="BT398" t="s">
        <v>301</v>
      </c>
      <c r="BU398">
        <v>3</v>
      </c>
      <c r="BV398">
        <v>0</v>
      </c>
      <c r="BW398">
        <v>1</v>
      </c>
      <c r="BY398" t="s">
        <v>10941</v>
      </c>
      <c r="CA398" t="s">
        <v>10956</v>
      </c>
      <c r="CB398" t="s">
        <v>2293</v>
      </c>
      <c r="CC398" t="s">
        <v>1304</v>
      </c>
      <c r="CH398" s="198">
        <v>1</v>
      </c>
    </row>
    <row r="399" spans="69:86" x14ac:dyDescent="0.25">
      <c r="BQ399" t="s">
        <v>143</v>
      </c>
      <c r="BR399" t="s">
        <v>782</v>
      </c>
      <c r="BS399" t="s">
        <v>11352</v>
      </c>
      <c r="BT399" t="s">
        <v>301</v>
      </c>
      <c r="BU399">
        <v>4</v>
      </c>
      <c r="BV399">
        <v>0</v>
      </c>
      <c r="BW399">
        <v>1</v>
      </c>
      <c r="BY399" t="s">
        <v>11352</v>
      </c>
      <c r="CA399" t="s">
        <v>11359</v>
      </c>
      <c r="CB399" t="s">
        <v>1227</v>
      </c>
      <c r="CC399" t="s">
        <v>11354</v>
      </c>
      <c r="CD399" t="s">
        <v>1241</v>
      </c>
      <c r="CE399" t="s">
        <v>2480</v>
      </c>
      <c r="CF399" t="s">
        <v>11355</v>
      </c>
      <c r="CH399" s="198">
        <v>1</v>
      </c>
    </row>
    <row r="400" spans="69:86" x14ac:dyDescent="0.25">
      <c r="BQ400" t="s">
        <v>143</v>
      </c>
      <c r="BR400" t="s">
        <v>783</v>
      </c>
      <c r="BS400" t="s">
        <v>10777</v>
      </c>
      <c r="BT400" t="s">
        <v>301</v>
      </c>
      <c r="BU400">
        <v>5</v>
      </c>
      <c r="BV400">
        <v>0</v>
      </c>
      <c r="BW400">
        <v>1</v>
      </c>
      <c r="BY400" t="s">
        <v>10777</v>
      </c>
      <c r="CA400" t="s">
        <v>10778</v>
      </c>
      <c r="CB400" t="s">
        <v>10746</v>
      </c>
      <c r="CC400" t="s">
        <v>10779</v>
      </c>
      <c r="CD400" t="s">
        <v>10780</v>
      </c>
      <c r="CE400" t="s">
        <v>10724</v>
      </c>
      <c r="CH400" s="198">
        <v>1</v>
      </c>
    </row>
    <row r="401" spans="69:86" x14ac:dyDescent="0.25">
      <c r="BQ401" t="s">
        <v>144</v>
      </c>
      <c r="BR401" t="s">
        <v>784</v>
      </c>
      <c r="BS401" t="s">
        <v>11360</v>
      </c>
      <c r="BT401" t="s">
        <v>265</v>
      </c>
      <c r="BU401">
        <v>1</v>
      </c>
      <c r="BV401">
        <v>1</v>
      </c>
      <c r="BW401">
        <v>0</v>
      </c>
      <c r="BX401" t="s">
        <v>11360</v>
      </c>
      <c r="BZ401" t="s">
        <v>11361</v>
      </c>
      <c r="CB401" t="s">
        <v>10783</v>
      </c>
      <c r="CC401" t="s">
        <v>10784</v>
      </c>
      <c r="CD401" t="s">
        <v>11362</v>
      </c>
      <c r="CE401" t="s">
        <v>1303</v>
      </c>
      <c r="CF401" t="s">
        <v>11363</v>
      </c>
      <c r="CH401" s="198">
        <v>1</v>
      </c>
    </row>
    <row r="402" spans="69:86" x14ac:dyDescent="0.25">
      <c r="BQ402" t="s">
        <v>144</v>
      </c>
      <c r="BR402" t="s">
        <v>785</v>
      </c>
      <c r="BS402" t="s">
        <v>11364</v>
      </c>
      <c r="BT402" t="s">
        <v>265</v>
      </c>
      <c r="BU402">
        <v>2</v>
      </c>
      <c r="BV402">
        <v>1</v>
      </c>
      <c r="BW402">
        <v>0</v>
      </c>
      <c r="BX402" t="s">
        <v>11364</v>
      </c>
      <c r="BZ402" t="s">
        <v>11365</v>
      </c>
      <c r="CB402" t="s">
        <v>1151</v>
      </c>
      <c r="CC402" t="s">
        <v>11028</v>
      </c>
      <c r="CD402" t="s">
        <v>2266</v>
      </c>
      <c r="CE402" t="s">
        <v>11232</v>
      </c>
      <c r="CF402" t="s">
        <v>10851</v>
      </c>
      <c r="CH402" s="198">
        <v>1</v>
      </c>
    </row>
    <row r="403" spans="69:86" x14ac:dyDescent="0.25">
      <c r="BQ403" t="s">
        <v>144</v>
      </c>
      <c r="BR403" t="s">
        <v>786</v>
      </c>
      <c r="BS403" t="s">
        <v>10794</v>
      </c>
      <c r="BT403" t="s">
        <v>265</v>
      </c>
      <c r="BU403">
        <v>3</v>
      </c>
      <c r="BV403">
        <v>1</v>
      </c>
      <c r="BW403">
        <v>0</v>
      </c>
      <c r="BX403" t="s">
        <v>10794</v>
      </c>
      <c r="BZ403" t="s">
        <v>10795</v>
      </c>
      <c r="CB403" t="s">
        <v>10796</v>
      </c>
      <c r="CC403" t="s">
        <v>10797</v>
      </c>
      <c r="CH403" s="198">
        <v>1</v>
      </c>
    </row>
    <row r="404" spans="69:86" x14ac:dyDescent="0.25">
      <c r="BQ404" t="s">
        <v>144</v>
      </c>
      <c r="BR404" t="s">
        <v>787</v>
      </c>
      <c r="BS404" t="s">
        <v>10798</v>
      </c>
      <c r="BT404" t="s">
        <v>265</v>
      </c>
      <c r="BU404">
        <v>4</v>
      </c>
      <c r="BV404">
        <v>1</v>
      </c>
      <c r="BW404">
        <v>0</v>
      </c>
      <c r="BX404" t="s">
        <v>10798</v>
      </c>
      <c r="BZ404" t="s">
        <v>10799</v>
      </c>
      <c r="CB404" t="s">
        <v>10798</v>
      </c>
      <c r="CH404" s="198">
        <v>1</v>
      </c>
    </row>
    <row r="405" spans="69:86" x14ac:dyDescent="0.25">
      <c r="BQ405" t="s">
        <v>144</v>
      </c>
      <c r="BR405" t="s">
        <v>788</v>
      </c>
      <c r="BS405" t="s">
        <v>10801</v>
      </c>
      <c r="BT405" t="s">
        <v>265</v>
      </c>
      <c r="BU405">
        <v>5</v>
      </c>
      <c r="BV405">
        <v>1</v>
      </c>
      <c r="BW405">
        <v>0</v>
      </c>
      <c r="BX405" t="s">
        <v>10801</v>
      </c>
      <c r="BZ405" t="s">
        <v>10802</v>
      </c>
      <c r="CB405" t="s">
        <v>10801</v>
      </c>
      <c r="CH405" s="198">
        <v>1</v>
      </c>
    </row>
    <row r="406" spans="69:86" x14ac:dyDescent="0.25">
      <c r="BQ406" t="s">
        <v>144</v>
      </c>
      <c r="BR406" t="s">
        <v>11366</v>
      </c>
      <c r="BS406" t="s">
        <v>10804</v>
      </c>
      <c r="BT406" t="s">
        <v>265</v>
      </c>
      <c r="BU406">
        <v>6</v>
      </c>
      <c r="BV406">
        <v>1</v>
      </c>
      <c r="BW406">
        <v>0</v>
      </c>
      <c r="BX406" t="s">
        <v>10804</v>
      </c>
      <c r="BZ406" t="s">
        <v>10805</v>
      </c>
      <c r="CB406" t="s">
        <v>10806</v>
      </c>
      <c r="CC406" t="s">
        <v>2291</v>
      </c>
      <c r="CH406" s="198">
        <v>1</v>
      </c>
    </row>
    <row r="407" spans="69:86" x14ac:dyDescent="0.25">
      <c r="BQ407" t="s">
        <v>144</v>
      </c>
      <c r="BR407" t="s">
        <v>11367</v>
      </c>
      <c r="BS407" t="s">
        <v>10808</v>
      </c>
      <c r="BT407" t="s">
        <v>265</v>
      </c>
      <c r="BU407">
        <v>7</v>
      </c>
      <c r="BV407">
        <v>1</v>
      </c>
      <c r="BW407">
        <v>0</v>
      </c>
      <c r="BX407" t="s">
        <v>10808</v>
      </c>
      <c r="BZ407" t="s">
        <v>10809</v>
      </c>
      <c r="CB407" t="s">
        <v>10810</v>
      </c>
      <c r="CC407" t="s">
        <v>2894</v>
      </c>
      <c r="CD407" t="s">
        <v>1629</v>
      </c>
      <c r="CH407" s="198">
        <v>1</v>
      </c>
    </row>
    <row r="408" spans="69:86" x14ac:dyDescent="0.25">
      <c r="BQ408" t="s">
        <v>144</v>
      </c>
      <c r="BR408" t="s">
        <v>789</v>
      </c>
      <c r="BS408" t="s">
        <v>11368</v>
      </c>
      <c r="BT408" t="s">
        <v>301</v>
      </c>
      <c r="BU408">
        <v>1</v>
      </c>
      <c r="BV408">
        <v>0</v>
      </c>
      <c r="BW408">
        <v>1</v>
      </c>
      <c r="BY408" t="s">
        <v>11368</v>
      </c>
      <c r="CA408" t="s">
        <v>11369</v>
      </c>
      <c r="CB408" t="s">
        <v>10813</v>
      </c>
      <c r="CC408" t="s">
        <v>10685</v>
      </c>
      <c r="CD408" t="s">
        <v>11362</v>
      </c>
      <c r="CE408" t="s">
        <v>1303</v>
      </c>
      <c r="CF408" t="s">
        <v>11363</v>
      </c>
      <c r="CH408" s="198">
        <v>1</v>
      </c>
    </row>
    <row r="409" spans="69:86" x14ac:dyDescent="0.25">
      <c r="BQ409" t="s">
        <v>144</v>
      </c>
      <c r="BR409" t="s">
        <v>790</v>
      </c>
      <c r="BS409" t="s">
        <v>11364</v>
      </c>
      <c r="BT409" t="s">
        <v>301</v>
      </c>
      <c r="BU409">
        <v>2</v>
      </c>
      <c r="BV409">
        <v>0</v>
      </c>
      <c r="BW409">
        <v>1</v>
      </c>
      <c r="BY409" t="s">
        <v>11364</v>
      </c>
      <c r="CA409" t="s">
        <v>11370</v>
      </c>
      <c r="CB409" t="s">
        <v>1151</v>
      </c>
      <c r="CC409" t="s">
        <v>11028</v>
      </c>
      <c r="CD409" t="s">
        <v>2266</v>
      </c>
      <c r="CE409" t="s">
        <v>11232</v>
      </c>
      <c r="CF409" t="s">
        <v>10851</v>
      </c>
      <c r="CH409" s="198">
        <v>1</v>
      </c>
    </row>
    <row r="410" spans="69:86" x14ac:dyDescent="0.25">
      <c r="BQ410" t="s">
        <v>144</v>
      </c>
      <c r="BR410" t="s">
        <v>791</v>
      </c>
      <c r="BS410" t="s">
        <v>10816</v>
      </c>
      <c r="BT410" t="s">
        <v>301</v>
      </c>
      <c r="BU410">
        <v>3</v>
      </c>
      <c r="BV410">
        <v>0</v>
      </c>
      <c r="BW410">
        <v>1</v>
      </c>
      <c r="BY410" t="s">
        <v>10816</v>
      </c>
      <c r="CA410" t="s">
        <v>10817</v>
      </c>
      <c r="CB410" t="s">
        <v>10818</v>
      </c>
      <c r="CC410" t="s">
        <v>10819</v>
      </c>
      <c r="CD410" t="s">
        <v>10820</v>
      </c>
      <c r="CE410" t="s">
        <v>10821</v>
      </c>
      <c r="CF410" t="s">
        <v>1241</v>
      </c>
      <c r="CH410" s="198">
        <v>1</v>
      </c>
    </row>
    <row r="411" spans="69:86" x14ac:dyDescent="0.25">
      <c r="BQ411" t="s">
        <v>144</v>
      </c>
      <c r="BR411" t="s">
        <v>792</v>
      </c>
      <c r="BS411" t="s">
        <v>11371</v>
      </c>
      <c r="BT411" t="s">
        <v>301</v>
      </c>
      <c r="BU411">
        <v>4</v>
      </c>
      <c r="BV411">
        <v>0</v>
      </c>
      <c r="BW411">
        <v>1</v>
      </c>
      <c r="BY411" t="s">
        <v>11371</v>
      </c>
      <c r="CA411" t="s">
        <v>11372</v>
      </c>
      <c r="CB411" t="s">
        <v>1303</v>
      </c>
      <c r="CC411" t="s">
        <v>11363</v>
      </c>
      <c r="CD411" t="s">
        <v>1151</v>
      </c>
      <c r="CE411" t="s">
        <v>11028</v>
      </c>
      <c r="CF411" t="s">
        <v>2266</v>
      </c>
      <c r="CH411" s="198">
        <v>1</v>
      </c>
    </row>
    <row r="412" spans="69:86" x14ac:dyDescent="0.25">
      <c r="BQ412" t="s">
        <v>144</v>
      </c>
      <c r="BR412" t="s">
        <v>793</v>
      </c>
      <c r="BS412" t="s">
        <v>11373</v>
      </c>
      <c r="BT412" t="s">
        <v>301</v>
      </c>
      <c r="BU412">
        <v>5</v>
      </c>
      <c r="BV412">
        <v>0</v>
      </c>
      <c r="BW412">
        <v>1</v>
      </c>
      <c r="BY412" t="s">
        <v>11373</v>
      </c>
      <c r="CA412" t="s">
        <v>11374</v>
      </c>
      <c r="CB412" t="s">
        <v>11028</v>
      </c>
      <c r="CC412" t="s">
        <v>2266</v>
      </c>
      <c r="CD412" t="s">
        <v>11232</v>
      </c>
      <c r="CE412" t="s">
        <v>10851</v>
      </c>
      <c r="CF412" t="s">
        <v>10724</v>
      </c>
      <c r="CH412" s="198">
        <v>1</v>
      </c>
    </row>
    <row r="413" spans="69:86" x14ac:dyDescent="0.25">
      <c r="BQ413" t="s">
        <v>144</v>
      </c>
      <c r="BR413" t="s">
        <v>11375</v>
      </c>
      <c r="BS413" t="s">
        <v>11376</v>
      </c>
      <c r="BT413" t="s">
        <v>301</v>
      </c>
      <c r="BU413">
        <v>6</v>
      </c>
      <c r="BV413">
        <v>0</v>
      </c>
      <c r="BW413">
        <v>1</v>
      </c>
      <c r="BY413" t="s">
        <v>11376</v>
      </c>
      <c r="CA413" t="s">
        <v>11377</v>
      </c>
      <c r="CB413" t="s">
        <v>10851</v>
      </c>
      <c r="CC413" t="s">
        <v>10724</v>
      </c>
      <c r="CD413" t="s">
        <v>11378</v>
      </c>
      <c r="CE413" t="s">
        <v>11259</v>
      </c>
      <c r="CF413" t="s">
        <v>10818</v>
      </c>
      <c r="CH413" s="198">
        <v>1</v>
      </c>
    </row>
    <row r="414" spans="69:86" x14ac:dyDescent="0.25">
      <c r="BQ414" t="s">
        <v>144</v>
      </c>
      <c r="BR414" t="s">
        <v>11379</v>
      </c>
      <c r="BS414" t="s">
        <v>11380</v>
      </c>
      <c r="BT414" t="s">
        <v>301</v>
      </c>
      <c r="BU414">
        <v>7</v>
      </c>
      <c r="BV414">
        <v>0</v>
      </c>
      <c r="BW414">
        <v>1</v>
      </c>
      <c r="BY414" t="s">
        <v>11380</v>
      </c>
      <c r="CA414" t="s">
        <v>11381</v>
      </c>
      <c r="CB414" t="s">
        <v>11259</v>
      </c>
      <c r="CC414" t="s">
        <v>10818</v>
      </c>
      <c r="CD414" t="s">
        <v>10819</v>
      </c>
      <c r="CE414" t="s">
        <v>10820</v>
      </c>
      <c r="CF414" t="s">
        <v>10821</v>
      </c>
      <c r="CH414" s="198">
        <v>1</v>
      </c>
    </row>
    <row r="415" spans="69:86" x14ac:dyDescent="0.25">
      <c r="BQ415" t="s">
        <v>144</v>
      </c>
      <c r="BR415" t="s">
        <v>11382</v>
      </c>
      <c r="BS415" t="s">
        <v>10841</v>
      </c>
      <c r="BT415" t="s">
        <v>301</v>
      </c>
      <c r="BU415">
        <v>8</v>
      </c>
      <c r="BV415">
        <v>0</v>
      </c>
      <c r="BW415">
        <v>1</v>
      </c>
      <c r="BY415" t="s">
        <v>10841</v>
      </c>
      <c r="CA415" t="s">
        <v>10842</v>
      </c>
      <c r="CB415" t="s">
        <v>10820</v>
      </c>
      <c r="CC415" t="s">
        <v>10821</v>
      </c>
      <c r="CD415" t="s">
        <v>1241</v>
      </c>
      <c r="CH415" s="198">
        <v>1</v>
      </c>
    </row>
    <row r="416" spans="69:86" x14ac:dyDescent="0.25">
      <c r="BQ416" t="s">
        <v>145</v>
      </c>
      <c r="BR416" t="s">
        <v>794</v>
      </c>
      <c r="BS416" t="s">
        <v>11383</v>
      </c>
      <c r="BT416" t="s">
        <v>265</v>
      </c>
      <c r="BU416">
        <v>1</v>
      </c>
      <c r="BV416">
        <v>1</v>
      </c>
      <c r="BW416">
        <v>0</v>
      </c>
      <c r="BX416" t="s">
        <v>11383</v>
      </c>
      <c r="BZ416" t="s">
        <v>11384</v>
      </c>
      <c r="CB416" t="s">
        <v>10845</v>
      </c>
      <c r="CC416" t="s">
        <v>10846</v>
      </c>
      <c r="CD416" t="s">
        <v>10847</v>
      </c>
      <c r="CE416" t="s">
        <v>10996</v>
      </c>
      <c r="CF416" t="s">
        <v>11028</v>
      </c>
      <c r="CH416" s="198">
        <v>1</v>
      </c>
    </row>
    <row r="417" spans="69:86" x14ac:dyDescent="0.25">
      <c r="BQ417" t="s">
        <v>145</v>
      </c>
      <c r="BR417" t="s">
        <v>795</v>
      </c>
      <c r="BS417" t="s">
        <v>11385</v>
      </c>
      <c r="BT417" t="s">
        <v>265</v>
      </c>
      <c r="BU417">
        <v>2</v>
      </c>
      <c r="BV417">
        <v>1</v>
      </c>
      <c r="BW417">
        <v>0</v>
      </c>
      <c r="BX417" t="s">
        <v>11385</v>
      </c>
      <c r="BZ417" t="s">
        <v>11386</v>
      </c>
      <c r="CB417" t="s">
        <v>11306</v>
      </c>
      <c r="CC417" t="s">
        <v>389</v>
      </c>
      <c r="CD417" t="s">
        <v>2904</v>
      </c>
      <c r="CE417" t="s">
        <v>11247</v>
      </c>
      <c r="CF417" t="s">
        <v>11312</v>
      </c>
      <c r="CH417" s="198">
        <v>1</v>
      </c>
    </row>
    <row r="418" spans="69:86" x14ac:dyDescent="0.25">
      <c r="BQ418" t="s">
        <v>145</v>
      </c>
      <c r="BR418" t="s">
        <v>796</v>
      </c>
      <c r="BS418" t="s">
        <v>10855</v>
      </c>
      <c r="BT418" t="s">
        <v>265</v>
      </c>
      <c r="BU418">
        <v>3</v>
      </c>
      <c r="BV418">
        <v>1</v>
      </c>
      <c r="BW418">
        <v>0</v>
      </c>
      <c r="BX418" t="s">
        <v>10855</v>
      </c>
      <c r="BZ418" t="s">
        <v>10856</v>
      </c>
      <c r="CB418" t="s">
        <v>10857</v>
      </c>
      <c r="CC418" t="s">
        <v>10858</v>
      </c>
      <c r="CD418" t="s">
        <v>10859</v>
      </c>
      <c r="CE418" t="s">
        <v>10860</v>
      </c>
      <c r="CH418" s="198">
        <v>1</v>
      </c>
    </row>
    <row r="419" spans="69:86" x14ac:dyDescent="0.25">
      <c r="BQ419" t="s">
        <v>145</v>
      </c>
      <c r="BR419" t="s">
        <v>797</v>
      </c>
      <c r="BS419" t="s">
        <v>10724</v>
      </c>
      <c r="BT419" t="s">
        <v>265</v>
      </c>
      <c r="BU419">
        <v>4</v>
      </c>
      <c r="BV419">
        <v>1</v>
      </c>
      <c r="BW419">
        <v>0</v>
      </c>
      <c r="BX419" t="s">
        <v>10724</v>
      </c>
      <c r="BZ419" t="s">
        <v>10862</v>
      </c>
      <c r="CB419" t="s">
        <v>10724</v>
      </c>
      <c r="CH419" s="198">
        <v>1</v>
      </c>
    </row>
    <row r="420" spans="69:86" x14ac:dyDescent="0.25">
      <c r="BQ420" t="s">
        <v>145</v>
      </c>
      <c r="BR420" t="s">
        <v>798</v>
      </c>
      <c r="BS420" t="s">
        <v>649</v>
      </c>
      <c r="BT420" t="s">
        <v>265</v>
      </c>
      <c r="BU420">
        <v>5</v>
      </c>
      <c r="BV420">
        <v>1</v>
      </c>
      <c r="BW420">
        <v>0</v>
      </c>
      <c r="BX420" t="s">
        <v>649</v>
      </c>
      <c r="BZ420" t="s">
        <v>10864</v>
      </c>
      <c r="CB420" t="s">
        <v>649</v>
      </c>
      <c r="CH420" s="198">
        <v>1</v>
      </c>
    </row>
    <row r="421" spans="69:86" x14ac:dyDescent="0.25">
      <c r="BQ421" t="s">
        <v>145</v>
      </c>
      <c r="BR421" t="s">
        <v>11387</v>
      </c>
      <c r="BS421" t="s">
        <v>10866</v>
      </c>
      <c r="BT421" t="s">
        <v>265</v>
      </c>
      <c r="BU421">
        <v>6</v>
      </c>
      <c r="BV421">
        <v>1</v>
      </c>
      <c r="BW421">
        <v>0</v>
      </c>
      <c r="BX421" t="s">
        <v>10866</v>
      </c>
      <c r="BZ421" t="s">
        <v>10867</v>
      </c>
      <c r="CB421" t="s">
        <v>10868</v>
      </c>
      <c r="CC421" t="s">
        <v>10806</v>
      </c>
      <c r="CD421" t="s">
        <v>10869</v>
      </c>
      <c r="CE421" t="s">
        <v>10764</v>
      </c>
      <c r="CF421" t="s">
        <v>10870</v>
      </c>
      <c r="CH421" s="198">
        <v>1</v>
      </c>
    </row>
    <row r="422" spans="69:86" x14ac:dyDescent="0.25">
      <c r="BQ422" t="s">
        <v>145</v>
      </c>
      <c r="BR422" t="s">
        <v>799</v>
      </c>
      <c r="BS422" t="s">
        <v>10871</v>
      </c>
      <c r="BT422" t="s">
        <v>301</v>
      </c>
      <c r="BU422">
        <v>1</v>
      </c>
      <c r="BV422">
        <v>0</v>
      </c>
      <c r="BW422">
        <v>1</v>
      </c>
      <c r="BY422" t="s">
        <v>10871</v>
      </c>
      <c r="CA422" t="s">
        <v>10872</v>
      </c>
      <c r="CB422" t="s">
        <v>10871</v>
      </c>
      <c r="CH422" s="198">
        <v>1</v>
      </c>
    </row>
    <row r="423" spans="69:86" x14ac:dyDescent="0.25">
      <c r="BQ423" t="s">
        <v>145</v>
      </c>
      <c r="BR423" t="s">
        <v>800</v>
      </c>
      <c r="BS423" t="s">
        <v>11388</v>
      </c>
      <c r="BT423" t="s">
        <v>301</v>
      </c>
      <c r="BU423">
        <v>2</v>
      </c>
      <c r="BV423">
        <v>0</v>
      </c>
      <c r="BW423">
        <v>1</v>
      </c>
      <c r="BY423" t="s">
        <v>11388</v>
      </c>
      <c r="CA423" t="s">
        <v>11389</v>
      </c>
      <c r="CB423" t="s">
        <v>10996</v>
      </c>
      <c r="CC423" t="s">
        <v>11028</v>
      </c>
      <c r="CD423" t="s">
        <v>1151</v>
      </c>
      <c r="CE423" t="s">
        <v>11354</v>
      </c>
      <c r="CH423" s="198">
        <v>1</v>
      </c>
    </row>
    <row r="424" spans="69:86" x14ac:dyDescent="0.25">
      <c r="BQ424" t="s">
        <v>145</v>
      </c>
      <c r="BR424" t="s">
        <v>801</v>
      </c>
      <c r="BS424" t="s">
        <v>11385</v>
      </c>
      <c r="BT424" t="s">
        <v>301</v>
      </c>
      <c r="BU424">
        <v>3</v>
      </c>
      <c r="BV424">
        <v>0</v>
      </c>
      <c r="BW424">
        <v>1</v>
      </c>
      <c r="BY424" t="s">
        <v>11385</v>
      </c>
      <c r="CA424" t="s">
        <v>11390</v>
      </c>
      <c r="CB424" t="s">
        <v>11306</v>
      </c>
      <c r="CC424" t="s">
        <v>389</v>
      </c>
      <c r="CD424" t="s">
        <v>2904</v>
      </c>
      <c r="CE424" t="s">
        <v>11247</v>
      </c>
      <c r="CF424" t="s">
        <v>11312</v>
      </c>
      <c r="CH424" s="198">
        <v>1</v>
      </c>
    </row>
    <row r="425" spans="69:86" x14ac:dyDescent="0.25">
      <c r="BQ425" t="s">
        <v>145</v>
      </c>
      <c r="BR425" t="s">
        <v>802</v>
      </c>
      <c r="BS425" t="s">
        <v>10878</v>
      </c>
      <c r="BT425" t="s">
        <v>301</v>
      </c>
      <c r="BU425">
        <v>4</v>
      </c>
      <c r="BV425">
        <v>0</v>
      </c>
      <c r="BW425">
        <v>1</v>
      </c>
      <c r="BY425" t="s">
        <v>10878</v>
      </c>
      <c r="CA425" t="s">
        <v>10879</v>
      </c>
      <c r="CB425" t="s">
        <v>10818</v>
      </c>
      <c r="CC425" t="s">
        <v>10880</v>
      </c>
      <c r="CH425" s="198">
        <v>1</v>
      </c>
    </row>
    <row r="426" spans="69:86" x14ac:dyDescent="0.25">
      <c r="BQ426" t="s">
        <v>145</v>
      </c>
      <c r="BR426" t="s">
        <v>803</v>
      </c>
      <c r="BS426" t="s">
        <v>10882</v>
      </c>
      <c r="BT426" t="s">
        <v>301</v>
      </c>
      <c r="BU426">
        <v>5</v>
      </c>
      <c r="BV426">
        <v>0</v>
      </c>
      <c r="BW426">
        <v>1</v>
      </c>
      <c r="BY426" t="s">
        <v>10882</v>
      </c>
      <c r="CA426" t="s">
        <v>10883</v>
      </c>
      <c r="CB426" t="s">
        <v>10882</v>
      </c>
      <c r="CH426" s="198">
        <v>1</v>
      </c>
    </row>
    <row r="427" spans="69:86" x14ac:dyDescent="0.25">
      <c r="BQ427" t="s">
        <v>145</v>
      </c>
      <c r="BR427" t="s">
        <v>11391</v>
      </c>
      <c r="BS427" t="s">
        <v>649</v>
      </c>
      <c r="BT427" t="s">
        <v>301</v>
      </c>
      <c r="BU427">
        <v>6</v>
      </c>
      <c r="BV427">
        <v>0</v>
      </c>
      <c r="BW427">
        <v>1</v>
      </c>
      <c r="BY427" t="s">
        <v>649</v>
      </c>
      <c r="CA427" t="s">
        <v>10885</v>
      </c>
      <c r="CB427" t="s">
        <v>649</v>
      </c>
      <c r="CH427" s="198">
        <v>1</v>
      </c>
    </row>
    <row r="428" spans="69:86" x14ac:dyDescent="0.25">
      <c r="BQ428" t="s">
        <v>145</v>
      </c>
      <c r="BR428" t="s">
        <v>11392</v>
      </c>
      <c r="BS428" t="s">
        <v>10887</v>
      </c>
      <c r="BT428" t="s">
        <v>301</v>
      </c>
      <c r="BU428">
        <v>7</v>
      </c>
      <c r="BV428">
        <v>0</v>
      </c>
      <c r="BW428">
        <v>1</v>
      </c>
      <c r="BY428" t="s">
        <v>10887</v>
      </c>
      <c r="CA428" t="s">
        <v>10888</v>
      </c>
      <c r="CB428" t="s">
        <v>590</v>
      </c>
      <c r="CC428" t="s">
        <v>10889</v>
      </c>
      <c r="CH428" s="198">
        <v>1</v>
      </c>
    </row>
    <row r="429" spans="69:86" x14ac:dyDescent="0.25">
      <c r="BQ429" t="s">
        <v>146</v>
      </c>
      <c r="BR429" t="s">
        <v>804</v>
      </c>
      <c r="BS429" t="s">
        <v>11393</v>
      </c>
      <c r="BT429" t="s">
        <v>265</v>
      </c>
      <c r="BU429">
        <v>1</v>
      </c>
      <c r="BV429">
        <v>1</v>
      </c>
      <c r="BW429">
        <v>0</v>
      </c>
      <c r="BX429" t="s">
        <v>11393</v>
      </c>
      <c r="BZ429" t="s">
        <v>11394</v>
      </c>
      <c r="CB429" t="s">
        <v>10892</v>
      </c>
      <c r="CC429" t="s">
        <v>10893</v>
      </c>
      <c r="CD429" t="s">
        <v>1313</v>
      </c>
      <c r="CE429" t="s">
        <v>11395</v>
      </c>
      <c r="CF429" t="s">
        <v>11028</v>
      </c>
      <c r="CH429" s="198">
        <v>1</v>
      </c>
    </row>
    <row r="430" spans="69:86" x14ac:dyDescent="0.25">
      <c r="BQ430" t="s">
        <v>146</v>
      </c>
      <c r="BR430" t="s">
        <v>805</v>
      </c>
      <c r="BS430" t="s">
        <v>11396</v>
      </c>
      <c r="BT430" t="s">
        <v>265</v>
      </c>
      <c r="BU430">
        <v>2</v>
      </c>
      <c r="BV430">
        <v>1</v>
      </c>
      <c r="BW430">
        <v>0</v>
      </c>
      <c r="BX430" t="s">
        <v>11396</v>
      </c>
      <c r="BZ430" t="s">
        <v>11397</v>
      </c>
      <c r="CB430" t="s">
        <v>11398</v>
      </c>
      <c r="CC430" t="s">
        <v>11259</v>
      </c>
      <c r="CH430" s="198">
        <v>1</v>
      </c>
    </row>
    <row r="431" spans="69:86" x14ac:dyDescent="0.25">
      <c r="BQ431" t="s">
        <v>146</v>
      </c>
      <c r="BR431" t="s">
        <v>806</v>
      </c>
      <c r="BS431" t="s">
        <v>11399</v>
      </c>
      <c r="BT431" t="s">
        <v>265</v>
      </c>
      <c r="BU431">
        <v>3</v>
      </c>
      <c r="BV431">
        <v>1</v>
      </c>
      <c r="BW431">
        <v>0</v>
      </c>
      <c r="BX431" t="s">
        <v>11399</v>
      </c>
      <c r="BZ431" t="s">
        <v>11400</v>
      </c>
      <c r="CB431" t="s">
        <v>1241</v>
      </c>
      <c r="CC431" t="s">
        <v>10908</v>
      </c>
      <c r="CD431" t="s">
        <v>1151</v>
      </c>
      <c r="CH431" s="198">
        <v>1</v>
      </c>
    </row>
    <row r="432" spans="69:86" x14ac:dyDescent="0.25">
      <c r="BQ432" t="s">
        <v>146</v>
      </c>
      <c r="BR432" t="s">
        <v>807</v>
      </c>
      <c r="BS432" t="s">
        <v>10897</v>
      </c>
      <c r="BT432" t="s">
        <v>265</v>
      </c>
      <c r="BU432">
        <v>4</v>
      </c>
      <c r="BV432">
        <v>1</v>
      </c>
      <c r="BW432">
        <v>0</v>
      </c>
      <c r="BX432" t="s">
        <v>10897</v>
      </c>
      <c r="BZ432" t="s">
        <v>10898</v>
      </c>
      <c r="CB432" t="s">
        <v>10899</v>
      </c>
      <c r="CC432" t="s">
        <v>1303</v>
      </c>
      <c r="CD432" t="s">
        <v>1304</v>
      </c>
      <c r="CH432" s="198">
        <v>1</v>
      </c>
    </row>
    <row r="433" spans="69:86" x14ac:dyDescent="0.25">
      <c r="BQ433" t="s">
        <v>146</v>
      </c>
      <c r="BR433" t="s">
        <v>808</v>
      </c>
      <c r="BS433" t="s">
        <v>10901</v>
      </c>
      <c r="BT433" t="s">
        <v>265</v>
      </c>
      <c r="BU433">
        <v>5</v>
      </c>
      <c r="BV433">
        <v>1</v>
      </c>
      <c r="BW433">
        <v>0</v>
      </c>
      <c r="BX433" t="s">
        <v>10901</v>
      </c>
      <c r="BZ433" t="s">
        <v>10902</v>
      </c>
      <c r="CB433" t="s">
        <v>10903</v>
      </c>
      <c r="CC433" t="s">
        <v>10904</v>
      </c>
      <c r="CH433" s="198">
        <v>1</v>
      </c>
    </row>
    <row r="434" spans="69:86" x14ac:dyDescent="0.25">
      <c r="BQ434" t="s">
        <v>146</v>
      </c>
      <c r="BR434" t="s">
        <v>11401</v>
      </c>
      <c r="BS434" t="s">
        <v>10906</v>
      </c>
      <c r="BT434" t="s">
        <v>265</v>
      </c>
      <c r="BU434">
        <v>6</v>
      </c>
      <c r="BV434">
        <v>1</v>
      </c>
      <c r="BW434">
        <v>0</v>
      </c>
      <c r="BX434" t="s">
        <v>10906</v>
      </c>
      <c r="BZ434" t="s">
        <v>10907</v>
      </c>
      <c r="CB434" t="s">
        <v>10746</v>
      </c>
      <c r="CC434" t="s">
        <v>1241</v>
      </c>
      <c r="CD434" t="s">
        <v>10908</v>
      </c>
      <c r="CH434" s="198">
        <v>1</v>
      </c>
    </row>
    <row r="435" spans="69:86" x14ac:dyDescent="0.25">
      <c r="BQ435" t="s">
        <v>146</v>
      </c>
      <c r="BR435" t="s">
        <v>809</v>
      </c>
      <c r="BS435" t="s">
        <v>11402</v>
      </c>
      <c r="BT435" t="s">
        <v>301</v>
      </c>
      <c r="BU435">
        <v>1</v>
      </c>
      <c r="BV435">
        <v>0</v>
      </c>
      <c r="BW435">
        <v>1</v>
      </c>
      <c r="BY435" t="s">
        <v>11402</v>
      </c>
      <c r="CA435" t="s">
        <v>11403</v>
      </c>
      <c r="CB435" t="s">
        <v>10911</v>
      </c>
      <c r="CC435" t="s">
        <v>1313</v>
      </c>
      <c r="CD435" t="s">
        <v>11395</v>
      </c>
      <c r="CE435" t="s">
        <v>11028</v>
      </c>
      <c r="CH435" s="198">
        <v>1</v>
      </c>
    </row>
    <row r="436" spans="69:86" x14ac:dyDescent="0.25">
      <c r="BQ436" t="s">
        <v>146</v>
      </c>
      <c r="BR436" t="s">
        <v>810</v>
      </c>
      <c r="BS436" t="s">
        <v>11396</v>
      </c>
      <c r="BT436" t="s">
        <v>301</v>
      </c>
      <c r="BU436">
        <v>2</v>
      </c>
      <c r="BV436">
        <v>0</v>
      </c>
      <c r="BW436">
        <v>1</v>
      </c>
      <c r="BY436" t="s">
        <v>11396</v>
      </c>
      <c r="CA436" t="s">
        <v>11404</v>
      </c>
      <c r="CB436" t="s">
        <v>11398</v>
      </c>
      <c r="CC436" t="s">
        <v>11259</v>
      </c>
      <c r="CH436" s="198">
        <v>1</v>
      </c>
    </row>
    <row r="437" spans="69:86" x14ac:dyDescent="0.25">
      <c r="BQ437" t="s">
        <v>146</v>
      </c>
      <c r="BR437" t="s">
        <v>811</v>
      </c>
      <c r="BS437" t="s">
        <v>11399</v>
      </c>
      <c r="BT437" t="s">
        <v>301</v>
      </c>
      <c r="BU437">
        <v>3</v>
      </c>
      <c r="BV437">
        <v>0</v>
      </c>
      <c r="BW437">
        <v>1</v>
      </c>
      <c r="BY437" t="s">
        <v>11399</v>
      </c>
      <c r="CA437" t="s">
        <v>11405</v>
      </c>
      <c r="CB437" t="s">
        <v>1241</v>
      </c>
      <c r="CC437" t="s">
        <v>10908</v>
      </c>
      <c r="CD437" t="s">
        <v>1151</v>
      </c>
      <c r="CH437" s="198">
        <v>1</v>
      </c>
    </row>
    <row r="438" spans="69:86" x14ac:dyDescent="0.25">
      <c r="BQ438" t="s">
        <v>146</v>
      </c>
      <c r="BR438" t="s">
        <v>812</v>
      </c>
      <c r="BS438" t="s">
        <v>10914</v>
      </c>
      <c r="BT438" t="s">
        <v>301</v>
      </c>
      <c r="BU438">
        <v>4</v>
      </c>
      <c r="BV438">
        <v>0</v>
      </c>
      <c r="BW438">
        <v>1</v>
      </c>
      <c r="BY438" t="s">
        <v>10914</v>
      </c>
      <c r="CA438" t="s">
        <v>10915</v>
      </c>
      <c r="CB438" t="s">
        <v>10916</v>
      </c>
      <c r="CC438" t="s">
        <v>10917</v>
      </c>
      <c r="CH438" s="198">
        <v>1</v>
      </c>
    </row>
    <row r="439" spans="69:86" x14ac:dyDescent="0.25">
      <c r="BQ439" t="s">
        <v>146</v>
      </c>
      <c r="BR439" t="s">
        <v>813</v>
      </c>
      <c r="BS439" t="s">
        <v>10919</v>
      </c>
      <c r="BT439" t="s">
        <v>301</v>
      </c>
      <c r="BU439">
        <v>5</v>
      </c>
      <c r="BV439">
        <v>0</v>
      </c>
      <c r="BW439">
        <v>1</v>
      </c>
      <c r="BY439" t="s">
        <v>10919</v>
      </c>
      <c r="CA439" t="s">
        <v>10920</v>
      </c>
      <c r="CB439" t="s">
        <v>10921</v>
      </c>
      <c r="CC439" t="s">
        <v>1241</v>
      </c>
      <c r="CD439" t="s">
        <v>10922</v>
      </c>
      <c r="CE439" t="s">
        <v>2661</v>
      </c>
      <c r="CF439" t="s">
        <v>10724</v>
      </c>
      <c r="CH439" s="198">
        <v>1</v>
      </c>
    </row>
    <row r="440" spans="69:86" x14ac:dyDescent="0.25">
      <c r="BQ440" t="s">
        <v>147</v>
      </c>
      <c r="BR440" t="s">
        <v>814</v>
      </c>
      <c r="BS440" t="s">
        <v>11406</v>
      </c>
      <c r="BT440" t="s">
        <v>265</v>
      </c>
      <c r="BU440">
        <v>1</v>
      </c>
      <c r="BV440">
        <v>1</v>
      </c>
      <c r="BW440">
        <v>0</v>
      </c>
      <c r="BX440" t="s">
        <v>11406</v>
      </c>
      <c r="BZ440" t="s">
        <v>11407</v>
      </c>
      <c r="CB440" t="s">
        <v>10699</v>
      </c>
      <c r="CC440" t="s">
        <v>10700</v>
      </c>
      <c r="CD440" t="s">
        <v>11408</v>
      </c>
      <c r="CE440" t="s">
        <v>11220</v>
      </c>
      <c r="CF440" t="s">
        <v>11066</v>
      </c>
      <c r="CH440" s="198">
        <v>1</v>
      </c>
    </row>
    <row r="441" spans="69:86" x14ac:dyDescent="0.25">
      <c r="BQ441" t="s">
        <v>147</v>
      </c>
      <c r="BR441" t="s">
        <v>818</v>
      </c>
      <c r="BS441" t="s">
        <v>11409</v>
      </c>
      <c r="BT441" t="s">
        <v>265</v>
      </c>
      <c r="BU441">
        <v>2</v>
      </c>
      <c r="BV441">
        <v>1</v>
      </c>
      <c r="BW441">
        <v>0</v>
      </c>
      <c r="BX441" t="s">
        <v>11409</v>
      </c>
      <c r="BZ441" t="s">
        <v>11410</v>
      </c>
      <c r="CB441" t="s">
        <v>1303</v>
      </c>
      <c r="CC441" t="s">
        <v>11411</v>
      </c>
      <c r="CD441" t="s">
        <v>981</v>
      </c>
      <c r="CH441" s="198">
        <v>1</v>
      </c>
    </row>
    <row r="442" spans="69:86" x14ac:dyDescent="0.25">
      <c r="BQ442" t="s">
        <v>147</v>
      </c>
      <c r="BR442" t="s">
        <v>822</v>
      </c>
      <c r="BS442" t="s">
        <v>10714</v>
      </c>
      <c r="BT442" t="s">
        <v>265</v>
      </c>
      <c r="BU442">
        <v>3</v>
      </c>
      <c r="BV442">
        <v>1</v>
      </c>
      <c r="BW442">
        <v>0</v>
      </c>
      <c r="BX442" t="s">
        <v>10714</v>
      </c>
      <c r="BZ442" t="s">
        <v>10715</v>
      </c>
      <c r="CB442" t="s">
        <v>10714</v>
      </c>
      <c r="CH442" s="198">
        <v>1</v>
      </c>
    </row>
    <row r="443" spans="69:86" x14ac:dyDescent="0.25">
      <c r="BQ443" t="s">
        <v>147</v>
      </c>
      <c r="BR443" t="s">
        <v>825</v>
      </c>
      <c r="BS443" t="s">
        <v>10717</v>
      </c>
      <c r="BT443" t="s">
        <v>265</v>
      </c>
      <c r="BU443">
        <v>4</v>
      </c>
      <c r="BV443">
        <v>1</v>
      </c>
      <c r="BW443">
        <v>0</v>
      </c>
      <c r="BX443" t="s">
        <v>10717</v>
      </c>
      <c r="BZ443" t="s">
        <v>10718</v>
      </c>
      <c r="CB443" t="s">
        <v>10717</v>
      </c>
      <c r="CH443" s="198">
        <v>1</v>
      </c>
    </row>
    <row r="444" spans="69:86" x14ac:dyDescent="0.25">
      <c r="BQ444" t="s">
        <v>147</v>
      </c>
      <c r="BR444" t="s">
        <v>829</v>
      </c>
      <c r="BS444" t="s">
        <v>10720</v>
      </c>
      <c r="BT444" t="s">
        <v>265</v>
      </c>
      <c r="BU444">
        <v>5</v>
      </c>
      <c r="BV444">
        <v>1</v>
      </c>
      <c r="BW444">
        <v>0</v>
      </c>
      <c r="BX444" t="s">
        <v>10720</v>
      </c>
      <c r="BZ444" t="s">
        <v>10721</v>
      </c>
      <c r="CB444" t="s">
        <v>10722</v>
      </c>
      <c r="CC444" t="s">
        <v>10723</v>
      </c>
      <c r="CD444" t="s">
        <v>10724</v>
      </c>
      <c r="CH444" s="198">
        <v>1</v>
      </c>
    </row>
    <row r="445" spans="69:86" x14ac:dyDescent="0.25">
      <c r="BQ445" t="s">
        <v>147</v>
      </c>
      <c r="BR445" t="s">
        <v>836</v>
      </c>
      <c r="BS445" t="s">
        <v>11412</v>
      </c>
      <c r="BT445" t="s">
        <v>301</v>
      </c>
      <c r="BU445">
        <v>1</v>
      </c>
      <c r="BV445">
        <v>0</v>
      </c>
      <c r="BW445">
        <v>1</v>
      </c>
      <c r="BY445" t="s">
        <v>11412</v>
      </c>
      <c r="CA445" t="s">
        <v>11413</v>
      </c>
      <c r="CB445" t="s">
        <v>11414</v>
      </c>
      <c r="CC445" t="s">
        <v>817</v>
      </c>
      <c r="CD445" t="s">
        <v>11408</v>
      </c>
      <c r="CE445" t="s">
        <v>11415</v>
      </c>
      <c r="CF445" t="s">
        <v>11275</v>
      </c>
      <c r="CH445" s="198">
        <v>1</v>
      </c>
    </row>
    <row r="446" spans="69:86" x14ac:dyDescent="0.25">
      <c r="BQ446" t="s">
        <v>147</v>
      </c>
      <c r="BR446" t="s">
        <v>838</v>
      </c>
      <c r="BS446" t="s">
        <v>10736</v>
      </c>
      <c r="BT446" t="s">
        <v>301</v>
      </c>
      <c r="BU446">
        <v>2</v>
      </c>
      <c r="BV446">
        <v>0</v>
      </c>
      <c r="BW446">
        <v>1</v>
      </c>
      <c r="BY446" t="s">
        <v>10736</v>
      </c>
      <c r="CA446" t="s">
        <v>10737</v>
      </c>
      <c r="CB446" t="s">
        <v>10736</v>
      </c>
      <c r="CH446" s="198">
        <v>1</v>
      </c>
    </row>
    <row r="447" spans="69:86" x14ac:dyDescent="0.25">
      <c r="BQ447" t="s">
        <v>147</v>
      </c>
      <c r="BR447" t="s">
        <v>840</v>
      </c>
      <c r="BS447" t="s">
        <v>10738</v>
      </c>
      <c r="BT447" t="s">
        <v>301</v>
      </c>
      <c r="BU447">
        <v>3</v>
      </c>
      <c r="BV447">
        <v>0</v>
      </c>
      <c r="BW447">
        <v>1</v>
      </c>
      <c r="BY447" t="s">
        <v>10738</v>
      </c>
      <c r="CA447" t="s">
        <v>10739</v>
      </c>
      <c r="CB447" t="s">
        <v>10738</v>
      </c>
      <c r="CH447" s="198">
        <v>1</v>
      </c>
    </row>
    <row r="448" spans="69:86" x14ac:dyDescent="0.25">
      <c r="BQ448" t="s">
        <v>147</v>
      </c>
      <c r="BR448" t="s">
        <v>843</v>
      </c>
      <c r="BS448" t="s">
        <v>10741</v>
      </c>
      <c r="BT448" t="s">
        <v>301</v>
      </c>
      <c r="BU448">
        <v>4</v>
      </c>
      <c r="BV448">
        <v>0</v>
      </c>
      <c r="BW448">
        <v>1</v>
      </c>
      <c r="BY448" t="s">
        <v>10741</v>
      </c>
      <c r="CA448" t="s">
        <v>10742</v>
      </c>
      <c r="CB448" t="s">
        <v>10743</v>
      </c>
      <c r="CC448" t="s">
        <v>10706</v>
      </c>
      <c r="CD448" t="s">
        <v>2343</v>
      </c>
      <c r="CH448" s="198">
        <v>1</v>
      </c>
    </row>
    <row r="449" spans="69:86" x14ac:dyDescent="0.25">
      <c r="BQ449" t="s">
        <v>147</v>
      </c>
      <c r="BR449" t="s">
        <v>846</v>
      </c>
      <c r="BS449" t="s">
        <v>11416</v>
      </c>
      <c r="BT449" t="s">
        <v>301</v>
      </c>
      <c r="BU449">
        <v>5</v>
      </c>
      <c r="BV449">
        <v>0</v>
      </c>
      <c r="BW449">
        <v>1</v>
      </c>
      <c r="BY449" t="s">
        <v>11416</v>
      </c>
      <c r="CA449" t="s">
        <v>11417</v>
      </c>
      <c r="CB449" t="s">
        <v>11415</v>
      </c>
      <c r="CC449" t="s">
        <v>11275</v>
      </c>
      <c r="CD449" t="s">
        <v>10685</v>
      </c>
      <c r="CE449" t="s">
        <v>1650</v>
      </c>
      <c r="CF449" t="s">
        <v>11418</v>
      </c>
      <c r="CH449" s="198">
        <v>1</v>
      </c>
    </row>
    <row r="450" spans="69:86" x14ac:dyDescent="0.25">
      <c r="BQ450" t="s">
        <v>147</v>
      </c>
      <c r="BR450" t="s">
        <v>11419</v>
      </c>
      <c r="BS450" t="s">
        <v>11420</v>
      </c>
      <c r="BT450" t="s">
        <v>301</v>
      </c>
      <c r="BU450">
        <v>6</v>
      </c>
      <c r="BV450">
        <v>0</v>
      </c>
      <c r="BW450">
        <v>1</v>
      </c>
      <c r="BY450" t="s">
        <v>11420</v>
      </c>
      <c r="CA450" t="s">
        <v>11421</v>
      </c>
      <c r="CB450" t="s">
        <v>1650</v>
      </c>
      <c r="CC450" t="s">
        <v>11418</v>
      </c>
      <c r="CD450" t="s">
        <v>11422</v>
      </c>
      <c r="CE450" t="s">
        <v>11423</v>
      </c>
      <c r="CF450" t="s">
        <v>11424</v>
      </c>
      <c r="CH450" s="198">
        <v>1</v>
      </c>
    </row>
    <row r="451" spans="69:86" x14ac:dyDescent="0.25">
      <c r="BQ451" t="s">
        <v>147</v>
      </c>
      <c r="BR451" t="s">
        <v>11425</v>
      </c>
      <c r="BS451" t="s">
        <v>11426</v>
      </c>
      <c r="BT451" t="s">
        <v>301</v>
      </c>
      <c r="BU451">
        <v>7</v>
      </c>
      <c r="BV451">
        <v>0</v>
      </c>
      <c r="BW451">
        <v>1</v>
      </c>
      <c r="BY451" t="s">
        <v>11426</v>
      </c>
      <c r="CA451" t="s">
        <v>11427</v>
      </c>
      <c r="CB451" t="s">
        <v>11423</v>
      </c>
      <c r="CC451" t="s">
        <v>11424</v>
      </c>
      <c r="CD451" t="s">
        <v>10736</v>
      </c>
      <c r="CE451" t="s">
        <v>10738</v>
      </c>
      <c r="CF451" t="s">
        <v>10743</v>
      </c>
      <c r="CH451" s="198">
        <v>1</v>
      </c>
    </row>
    <row r="452" spans="69:86" x14ac:dyDescent="0.25">
      <c r="BQ452" t="s">
        <v>147</v>
      </c>
      <c r="BR452" t="s">
        <v>11428</v>
      </c>
      <c r="BS452" t="s">
        <v>11135</v>
      </c>
      <c r="BT452" t="s">
        <v>301</v>
      </c>
      <c r="BU452">
        <v>8</v>
      </c>
      <c r="BV452">
        <v>0</v>
      </c>
      <c r="BW452">
        <v>1</v>
      </c>
      <c r="BY452" t="s">
        <v>11135</v>
      </c>
      <c r="CA452" t="s">
        <v>11136</v>
      </c>
      <c r="CB452" t="s">
        <v>10738</v>
      </c>
      <c r="CC452" t="s">
        <v>10743</v>
      </c>
      <c r="CD452" t="s">
        <v>10706</v>
      </c>
      <c r="CE452" t="s">
        <v>2343</v>
      </c>
      <c r="CH452" s="198">
        <v>1</v>
      </c>
    </row>
    <row r="453" spans="69:86" x14ac:dyDescent="0.25">
      <c r="BQ453" t="s">
        <v>147</v>
      </c>
      <c r="BR453" t="s">
        <v>11429</v>
      </c>
      <c r="BS453" t="s">
        <v>2343</v>
      </c>
      <c r="BT453" t="s">
        <v>301</v>
      </c>
      <c r="BU453">
        <v>9</v>
      </c>
      <c r="BV453">
        <v>0</v>
      </c>
      <c r="BW453">
        <v>1</v>
      </c>
      <c r="BY453" t="s">
        <v>2343</v>
      </c>
      <c r="CA453" t="s">
        <v>11138</v>
      </c>
      <c r="CB453" t="s">
        <v>2343</v>
      </c>
      <c r="CH453" s="198">
        <v>1</v>
      </c>
    </row>
    <row r="454" spans="69:86" x14ac:dyDescent="0.25">
      <c r="BQ454" t="s">
        <v>149</v>
      </c>
      <c r="BR454" t="s">
        <v>850</v>
      </c>
      <c r="BS454" t="s">
        <v>11430</v>
      </c>
      <c r="BT454" t="s">
        <v>265</v>
      </c>
      <c r="BU454">
        <v>1</v>
      </c>
      <c r="BV454">
        <v>1</v>
      </c>
      <c r="BW454">
        <v>0</v>
      </c>
      <c r="BX454" t="s">
        <v>11430</v>
      </c>
      <c r="BZ454" t="s">
        <v>11431</v>
      </c>
      <c r="CB454" t="s">
        <v>10746</v>
      </c>
      <c r="CC454" t="s">
        <v>11053</v>
      </c>
      <c r="CD454" t="s">
        <v>305</v>
      </c>
      <c r="CH454" s="198">
        <v>1</v>
      </c>
    </row>
    <row r="455" spans="69:86" x14ac:dyDescent="0.25">
      <c r="BQ455" t="s">
        <v>149</v>
      </c>
      <c r="BR455" t="s">
        <v>851</v>
      </c>
      <c r="BS455" t="s">
        <v>11432</v>
      </c>
      <c r="BT455" t="s">
        <v>265</v>
      </c>
      <c r="BU455">
        <v>2</v>
      </c>
      <c r="BV455">
        <v>1</v>
      </c>
      <c r="BW455">
        <v>0</v>
      </c>
      <c r="BX455" t="s">
        <v>11432</v>
      </c>
      <c r="BZ455" t="s">
        <v>11433</v>
      </c>
      <c r="CB455" t="s">
        <v>2044</v>
      </c>
      <c r="CC455" t="s">
        <v>11434</v>
      </c>
      <c r="CD455" t="s">
        <v>11275</v>
      </c>
      <c r="CH455" s="198">
        <v>1</v>
      </c>
    </row>
    <row r="456" spans="69:86" x14ac:dyDescent="0.25">
      <c r="BQ456" t="s">
        <v>149</v>
      </c>
      <c r="BR456" t="s">
        <v>852</v>
      </c>
      <c r="BS456" t="s">
        <v>11435</v>
      </c>
      <c r="BT456" t="s">
        <v>265</v>
      </c>
      <c r="BU456">
        <v>3</v>
      </c>
      <c r="BV456">
        <v>1</v>
      </c>
      <c r="BW456">
        <v>0</v>
      </c>
      <c r="BX456" t="s">
        <v>11435</v>
      </c>
      <c r="BZ456" t="s">
        <v>11436</v>
      </c>
      <c r="CB456" t="s">
        <v>11435</v>
      </c>
      <c r="CH456" s="198">
        <v>1</v>
      </c>
    </row>
    <row r="457" spans="69:86" x14ac:dyDescent="0.25">
      <c r="BQ457" t="s">
        <v>149</v>
      </c>
      <c r="BR457" t="s">
        <v>853</v>
      </c>
      <c r="BS457" t="s">
        <v>11437</v>
      </c>
      <c r="BT457" t="s">
        <v>265</v>
      </c>
      <c r="BU457">
        <v>4</v>
      </c>
      <c r="BV457">
        <v>1</v>
      </c>
      <c r="BW457">
        <v>0</v>
      </c>
      <c r="BX457" t="s">
        <v>11437</v>
      </c>
      <c r="BZ457" t="s">
        <v>11438</v>
      </c>
      <c r="CB457" t="s">
        <v>2293</v>
      </c>
      <c r="CC457" t="s">
        <v>11149</v>
      </c>
      <c r="CD457" t="s">
        <v>1629</v>
      </c>
      <c r="CH457" s="198">
        <v>1</v>
      </c>
    </row>
    <row r="458" spans="69:86" x14ac:dyDescent="0.25">
      <c r="BQ458" t="s">
        <v>149</v>
      </c>
      <c r="BR458" t="s">
        <v>854</v>
      </c>
      <c r="BS458" t="s">
        <v>10757</v>
      </c>
      <c r="BT458" t="s">
        <v>265</v>
      </c>
      <c r="BU458">
        <v>5</v>
      </c>
      <c r="BV458">
        <v>1</v>
      </c>
      <c r="BW458">
        <v>0</v>
      </c>
      <c r="BX458" t="s">
        <v>10757</v>
      </c>
      <c r="BZ458" t="s">
        <v>10758</v>
      </c>
      <c r="CB458" t="s">
        <v>10759</v>
      </c>
      <c r="CC458" t="s">
        <v>10746</v>
      </c>
      <c r="CD458" t="s">
        <v>10760</v>
      </c>
      <c r="CE458" t="s">
        <v>635</v>
      </c>
      <c r="CH458" s="198">
        <v>1</v>
      </c>
    </row>
    <row r="459" spans="69:86" x14ac:dyDescent="0.25">
      <c r="BQ459" t="s">
        <v>149</v>
      </c>
      <c r="BR459" t="s">
        <v>11439</v>
      </c>
      <c r="BS459" t="s">
        <v>10762</v>
      </c>
      <c r="BT459" t="s">
        <v>265</v>
      </c>
      <c r="BU459">
        <v>6</v>
      </c>
      <c r="BV459">
        <v>1</v>
      </c>
      <c r="BW459">
        <v>0</v>
      </c>
      <c r="BX459" t="s">
        <v>10762</v>
      </c>
      <c r="BZ459" t="s">
        <v>10763</v>
      </c>
      <c r="CB459" t="s">
        <v>10764</v>
      </c>
      <c r="CC459" t="s">
        <v>10765</v>
      </c>
      <c r="CD459" t="s">
        <v>10766</v>
      </c>
      <c r="CE459" t="s">
        <v>10767</v>
      </c>
      <c r="CH459" s="198">
        <v>1</v>
      </c>
    </row>
    <row r="460" spans="69:86" x14ac:dyDescent="0.25">
      <c r="BQ460" t="s">
        <v>149</v>
      </c>
      <c r="BR460" t="s">
        <v>855</v>
      </c>
      <c r="BS460" t="s">
        <v>11440</v>
      </c>
      <c r="BT460" t="s">
        <v>301</v>
      </c>
      <c r="BU460">
        <v>1</v>
      </c>
      <c r="BV460">
        <v>0</v>
      </c>
      <c r="BW460">
        <v>1</v>
      </c>
      <c r="BY460" t="s">
        <v>11440</v>
      </c>
      <c r="CA460" t="s">
        <v>11441</v>
      </c>
      <c r="CB460" t="s">
        <v>11053</v>
      </c>
      <c r="CC460" t="s">
        <v>305</v>
      </c>
      <c r="CH460" s="198">
        <v>1</v>
      </c>
    </row>
    <row r="461" spans="69:86" x14ac:dyDescent="0.25">
      <c r="BQ461" t="s">
        <v>149</v>
      </c>
      <c r="BR461" t="s">
        <v>856</v>
      </c>
      <c r="BS461" t="s">
        <v>11432</v>
      </c>
      <c r="BT461" t="s">
        <v>301</v>
      </c>
      <c r="BU461">
        <v>2</v>
      </c>
      <c r="BV461">
        <v>0</v>
      </c>
      <c r="BW461">
        <v>1</v>
      </c>
      <c r="BY461" t="s">
        <v>11432</v>
      </c>
      <c r="CA461" t="s">
        <v>11442</v>
      </c>
      <c r="CB461" t="s">
        <v>2044</v>
      </c>
      <c r="CC461" t="s">
        <v>11434</v>
      </c>
      <c r="CD461" t="s">
        <v>11275</v>
      </c>
      <c r="CH461" s="198">
        <v>1</v>
      </c>
    </row>
    <row r="462" spans="69:86" x14ac:dyDescent="0.25">
      <c r="BQ462" t="s">
        <v>149</v>
      </c>
      <c r="BR462" t="s">
        <v>857</v>
      </c>
      <c r="BS462" t="s">
        <v>11435</v>
      </c>
      <c r="BT462" t="s">
        <v>301</v>
      </c>
      <c r="BU462">
        <v>3</v>
      </c>
      <c r="BV462">
        <v>0</v>
      </c>
      <c r="BW462">
        <v>1</v>
      </c>
      <c r="BY462" t="s">
        <v>11435</v>
      </c>
      <c r="CA462" t="s">
        <v>11443</v>
      </c>
      <c r="CB462" t="s">
        <v>11435</v>
      </c>
      <c r="CH462" s="198">
        <v>1</v>
      </c>
    </row>
    <row r="463" spans="69:86" x14ac:dyDescent="0.25">
      <c r="BQ463" t="s">
        <v>149</v>
      </c>
      <c r="BR463" t="s">
        <v>858</v>
      </c>
      <c r="BS463" t="s">
        <v>11437</v>
      </c>
      <c r="BT463" t="s">
        <v>301</v>
      </c>
      <c r="BU463">
        <v>4</v>
      </c>
      <c r="BV463">
        <v>0</v>
      </c>
      <c r="BW463">
        <v>1</v>
      </c>
      <c r="BY463" t="s">
        <v>11437</v>
      </c>
      <c r="CA463" t="s">
        <v>11444</v>
      </c>
      <c r="CB463" t="s">
        <v>2293</v>
      </c>
      <c r="CC463" t="s">
        <v>11149</v>
      </c>
      <c r="CD463" t="s">
        <v>1629</v>
      </c>
      <c r="CH463" s="198">
        <v>1</v>
      </c>
    </row>
    <row r="464" spans="69:86" x14ac:dyDescent="0.25">
      <c r="BQ464" t="s">
        <v>149</v>
      </c>
      <c r="BR464" t="s">
        <v>859</v>
      </c>
      <c r="BS464" t="s">
        <v>10777</v>
      </c>
      <c r="BT464" t="s">
        <v>301</v>
      </c>
      <c r="BU464">
        <v>5</v>
      </c>
      <c r="BV464">
        <v>0</v>
      </c>
      <c r="BW464">
        <v>1</v>
      </c>
      <c r="BY464" t="s">
        <v>10777</v>
      </c>
      <c r="CA464" t="s">
        <v>10778</v>
      </c>
      <c r="CB464" t="s">
        <v>10746</v>
      </c>
      <c r="CC464" t="s">
        <v>10779</v>
      </c>
      <c r="CD464" t="s">
        <v>10780</v>
      </c>
      <c r="CE464" t="s">
        <v>10724</v>
      </c>
      <c r="CH464" s="198">
        <v>1</v>
      </c>
    </row>
    <row r="465" spans="69:86" x14ac:dyDescent="0.25">
      <c r="BQ465" t="s">
        <v>150</v>
      </c>
      <c r="BR465" t="s">
        <v>860</v>
      </c>
      <c r="BS465" t="s">
        <v>11445</v>
      </c>
      <c r="BT465" t="s">
        <v>265</v>
      </c>
      <c r="BU465">
        <v>1</v>
      </c>
      <c r="BV465">
        <v>1</v>
      </c>
      <c r="BW465">
        <v>0</v>
      </c>
      <c r="BX465" t="s">
        <v>11445</v>
      </c>
      <c r="BZ465" t="s">
        <v>11446</v>
      </c>
      <c r="CB465" t="s">
        <v>10783</v>
      </c>
      <c r="CC465" t="s">
        <v>10784</v>
      </c>
      <c r="CD465" t="s">
        <v>10785</v>
      </c>
      <c r="CE465" t="s">
        <v>11408</v>
      </c>
      <c r="CF465" t="s">
        <v>2277</v>
      </c>
      <c r="CH465" s="198">
        <v>1</v>
      </c>
    </row>
    <row r="466" spans="69:86" x14ac:dyDescent="0.25">
      <c r="BQ466" t="s">
        <v>150</v>
      </c>
      <c r="BR466" t="s">
        <v>861</v>
      </c>
      <c r="BS466" t="s">
        <v>11447</v>
      </c>
      <c r="BT466" t="s">
        <v>265</v>
      </c>
      <c r="BU466">
        <v>2</v>
      </c>
      <c r="BV466">
        <v>1</v>
      </c>
      <c r="BW466">
        <v>0</v>
      </c>
      <c r="BX466" t="s">
        <v>11447</v>
      </c>
      <c r="BZ466" t="s">
        <v>11448</v>
      </c>
      <c r="CB466" t="s">
        <v>10792</v>
      </c>
      <c r="CC466" t="s">
        <v>11449</v>
      </c>
      <c r="CD466" t="s">
        <v>11450</v>
      </c>
      <c r="CE466" t="s">
        <v>10759</v>
      </c>
      <c r="CF466" t="s">
        <v>10746</v>
      </c>
      <c r="CH466" s="198">
        <v>1</v>
      </c>
    </row>
    <row r="467" spans="69:86" x14ac:dyDescent="0.25">
      <c r="BQ467" t="s">
        <v>150</v>
      </c>
      <c r="BR467" t="s">
        <v>862</v>
      </c>
      <c r="BS467" t="s">
        <v>10794</v>
      </c>
      <c r="BT467" t="s">
        <v>265</v>
      </c>
      <c r="BU467">
        <v>3</v>
      </c>
      <c r="BV467">
        <v>1</v>
      </c>
      <c r="BW467">
        <v>0</v>
      </c>
      <c r="BX467" t="s">
        <v>10794</v>
      </c>
      <c r="BZ467" t="s">
        <v>10795</v>
      </c>
      <c r="CB467" t="s">
        <v>10796</v>
      </c>
      <c r="CC467" t="s">
        <v>10797</v>
      </c>
      <c r="CH467" s="198">
        <v>1</v>
      </c>
    </row>
    <row r="468" spans="69:86" x14ac:dyDescent="0.25">
      <c r="BQ468" t="s">
        <v>150</v>
      </c>
      <c r="BR468" t="s">
        <v>863</v>
      </c>
      <c r="BS468" t="s">
        <v>10798</v>
      </c>
      <c r="BT468" t="s">
        <v>265</v>
      </c>
      <c r="BU468">
        <v>4</v>
      </c>
      <c r="BV468">
        <v>1</v>
      </c>
      <c r="BW468">
        <v>0</v>
      </c>
      <c r="BX468" t="s">
        <v>10798</v>
      </c>
      <c r="BZ468" t="s">
        <v>10799</v>
      </c>
      <c r="CB468" t="s">
        <v>10798</v>
      </c>
      <c r="CH468" s="198">
        <v>1</v>
      </c>
    </row>
    <row r="469" spans="69:86" x14ac:dyDescent="0.25">
      <c r="BQ469" t="s">
        <v>150</v>
      </c>
      <c r="BR469" t="s">
        <v>864</v>
      </c>
      <c r="BS469" t="s">
        <v>10801</v>
      </c>
      <c r="BT469" t="s">
        <v>265</v>
      </c>
      <c r="BU469">
        <v>5</v>
      </c>
      <c r="BV469">
        <v>1</v>
      </c>
      <c r="BW469">
        <v>0</v>
      </c>
      <c r="BX469" t="s">
        <v>10801</v>
      </c>
      <c r="BZ469" t="s">
        <v>10802</v>
      </c>
      <c r="CB469" t="s">
        <v>10801</v>
      </c>
      <c r="CH469" s="198">
        <v>1</v>
      </c>
    </row>
    <row r="470" spans="69:86" x14ac:dyDescent="0.25">
      <c r="BQ470" t="s">
        <v>150</v>
      </c>
      <c r="BR470" t="s">
        <v>11451</v>
      </c>
      <c r="BS470" t="s">
        <v>10804</v>
      </c>
      <c r="BT470" t="s">
        <v>265</v>
      </c>
      <c r="BU470">
        <v>6</v>
      </c>
      <c r="BV470">
        <v>1</v>
      </c>
      <c r="BW470">
        <v>0</v>
      </c>
      <c r="BX470" t="s">
        <v>10804</v>
      </c>
      <c r="BZ470" t="s">
        <v>10805</v>
      </c>
      <c r="CB470" t="s">
        <v>10806</v>
      </c>
      <c r="CC470" t="s">
        <v>2291</v>
      </c>
      <c r="CH470" s="198">
        <v>1</v>
      </c>
    </row>
    <row r="471" spans="69:86" x14ac:dyDescent="0.25">
      <c r="BQ471" t="s">
        <v>150</v>
      </c>
      <c r="BR471" t="s">
        <v>11452</v>
      </c>
      <c r="BS471" t="s">
        <v>10808</v>
      </c>
      <c r="BT471" t="s">
        <v>265</v>
      </c>
      <c r="BU471">
        <v>7</v>
      </c>
      <c r="BV471">
        <v>1</v>
      </c>
      <c r="BW471">
        <v>0</v>
      </c>
      <c r="BX471" t="s">
        <v>10808</v>
      </c>
      <c r="BZ471" t="s">
        <v>10809</v>
      </c>
      <c r="CB471" t="s">
        <v>10810</v>
      </c>
      <c r="CC471" t="s">
        <v>2894</v>
      </c>
      <c r="CD471" t="s">
        <v>1629</v>
      </c>
      <c r="CH471" s="198">
        <v>1</v>
      </c>
    </row>
    <row r="472" spans="69:86" x14ac:dyDescent="0.25">
      <c r="BQ472" t="s">
        <v>150</v>
      </c>
      <c r="BR472" t="s">
        <v>865</v>
      </c>
      <c r="BS472" t="s">
        <v>11453</v>
      </c>
      <c r="BT472" t="s">
        <v>301</v>
      </c>
      <c r="BU472">
        <v>1</v>
      </c>
      <c r="BV472">
        <v>0</v>
      </c>
      <c r="BW472">
        <v>1</v>
      </c>
      <c r="BY472" t="s">
        <v>11453</v>
      </c>
      <c r="CA472" t="s">
        <v>11454</v>
      </c>
      <c r="CB472" t="s">
        <v>10813</v>
      </c>
      <c r="CC472" t="s">
        <v>10685</v>
      </c>
      <c r="CD472" t="s">
        <v>10785</v>
      </c>
      <c r="CE472" t="s">
        <v>11408</v>
      </c>
      <c r="CF472" t="s">
        <v>2277</v>
      </c>
      <c r="CH472" s="198">
        <v>1</v>
      </c>
    </row>
    <row r="473" spans="69:86" x14ac:dyDescent="0.25">
      <c r="BQ473" t="s">
        <v>150</v>
      </c>
      <c r="BR473" t="s">
        <v>866</v>
      </c>
      <c r="BS473" t="s">
        <v>11447</v>
      </c>
      <c r="BT473" t="s">
        <v>301</v>
      </c>
      <c r="BU473">
        <v>2</v>
      </c>
      <c r="BV473">
        <v>0</v>
      </c>
      <c r="BW473">
        <v>1</v>
      </c>
      <c r="BY473" t="s">
        <v>11447</v>
      </c>
      <c r="CA473" t="s">
        <v>11455</v>
      </c>
      <c r="CB473" t="s">
        <v>10792</v>
      </c>
      <c r="CC473" t="s">
        <v>11449</v>
      </c>
      <c r="CD473" t="s">
        <v>11450</v>
      </c>
      <c r="CE473" t="s">
        <v>10759</v>
      </c>
      <c r="CF473" t="s">
        <v>10746</v>
      </c>
      <c r="CH473" s="198">
        <v>1</v>
      </c>
    </row>
    <row r="474" spans="69:86" x14ac:dyDescent="0.25">
      <c r="BQ474" t="s">
        <v>150</v>
      </c>
      <c r="BR474" t="s">
        <v>867</v>
      </c>
      <c r="BS474" t="s">
        <v>10816</v>
      </c>
      <c r="BT474" t="s">
        <v>301</v>
      </c>
      <c r="BU474">
        <v>3</v>
      </c>
      <c r="BV474">
        <v>0</v>
      </c>
      <c r="BW474">
        <v>1</v>
      </c>
      <c r="BY474" t="s">
        <v>10816</v>
      </c>
      <c r="CA474" t="s">
        <v>10817</v>
      </c>
      <c r="CB474" t="s">
        <v>10818</v>
      </c>
      <c r="CC474" t="s">
        <v>10819</v>
      </c>
      <c r="CD474" t="s">
        <v>10820</v>
      </c>
      <c r="CE474" t="s">
        <v>10821</v>
      </c>
      <c r="CF474" t="s">
        <v>1241</v>
      </c>
      <c r="CH474" s="198">
        <v>1</v>
      </c>
    </row>
    <row r="475" spans="69:86" x14ac:dyDescent="0.25">
      <c r="BQ475" t="s">
        <v>150</v>
      </c>
      <c r="BR475" t="s">
        <v>868</v>
      </c>
      <c r="BS475" t="s">
        <v>11456</v>
      </c>
      <c r="BT475" t="s">
        <v>301</v>
      </c>
      <c r="BU475">
        <v>4</v>
      </c>
      <c r="BV475">
        <v>0</v>
      </c>
      <c r="BW475">
        <v>1</v>
      </c>
      <c r="BY475" t="s">
        <v>11456</v>
      </c>
      <c r="CA475" t="s">
        <v>11457</v>
      </c>
      <c r="CB475" t="s">
        <v>11408</v>
      </c>
      <c r="CC475" t="s">
        <v>2277</v>
      </c>
      <c r="CD475" t="s">
        <v>10792</v>
      </c>
      <c r="CE475" t="s">
        <v>11449</v>
      </c>
      <c r="CF475" t="s">
        <v>11450</v>
      </c>
      <c r="CH475" s="198">
        <v>1</v>
      </c>
    </row>
    <row r="476" spans="69:86" x14ac:dyDescent="0.25">
      <c r="BQ476" t="s">
        <v>150</v>
      </c>
      <c r="BR476" t="s">
        <v>869</v>
      </c>
      <c r="BS476" t="s">
        <v>11458</v>
      </c>
      <c r="BT476" t="s">
        <v>301</v>
      </c>
      <c r="BU476">
        <v>5</v>
      </c>
      <c r="BV476">
        <v>0</v>
      </c>
      <c r="BW476">
        <v>1</v>
      </c>
      <c r="BY476" t="s">
        <v>11458</v>
      </c>
      <c r="CA476" t="s">
        <v>11459</v>
      </c>
      <c r="CB476" t="s">
        <v>11449</v>
      </c>
      <c r="CC476" t="s">
        <v>11450</v>
      </c>
      <c r="CD476" t="s">
        <v>10759</v>
      </c>
      <c r="CE476" t="s">
        <v>10746</v>
      </c>
      <c r="CF476" t="s">
        <v>10760</v>
      </c>
      <c r="CH476" s="198">
        <v>1</v>
      </c>
    </row>
    <row r="477" spans="69:86" x14ac:dyDescent="0.25">
      <c r="BQ477" t="s">
        <v>150</v>
      </c>
      <c r="BR477" t="s">
        <v>11460</v>
      </c>
      <c r="BS477" t="s">
        <v>11461</v>
      </c>
      <c r="BT477" t="s">
        <v>301</v>
      </c>
      <c r="BU477">
        <v>6</v>
      </c>
      <c r="BV477">
        <v>0</v>
      </c>
      <c r="BW477">
        <v>1</v>
      </c>
      <c r="BY477" t="s">
        <v>11461</v>
      </c>
      <c r="CA477" t="s">
        <v>11462</v>
      </c>
      <c r="CB477" t="s">
        <v>10746</v>
      </c>
      <c r="CC477" t="s">
        <v>10760</v>
      </c>
      <c r="CD477" t="s">
        <v>10818</v>
      </c>
      <c r="CE477" t="s">
        <v>10819</v>
      </c>
      <c r="CF477" t="s">
        <v>10820</v>
      </c>
      <c r="CH477" s="198">
        <v>1</v>
      </c>
    </row>
    <row r="478" spans="69:86" x14ac:dyDescent="0.25">
      <c r="BQ478" t="s">
        <v>150</v>
      </c>
      <c r="BR478" t="s">
        <v>11463</v>
      </c>
      <c r="BS478" t="s">
        <v>11182</v>
      </c>
      <c r="BT478" t="s">
        <v>301</v>
      </c>
      <c r="BU478">
        <v>7</v>
      </c>
      <c r="BV478">
        <v>0</v>
      </c>
      <c r="BW478">
        <v>1</v>
      </c>
      <c r="BY478" t="s">
        <v>11182</v>
      </c>
      <c r="CA478" t="s">
        <v>11183</v>
      </c>
      <c r="CB478" t="s">
        <v>10819</v>
      </c>
      <c r="CC478" t="s">
        <v>10820</v>
      </c>
      <c r="CD478" t="s">
        <v>10821</v>
      </c>
      <c r="CE478" t="s">
        <v>1241</v>
      </c>
      <c r="CH478" s="198">
        <v>1</v>
      </c>
    </row>
    <row r="479" spans="69:86" x14ac:dyDescent="0.25">
      <c r="BQ479" t="s">
        <v>150</v>
      </c>
      <c r="BR479" t="s">
        <v>11464</v>
      </c>
      <c r="BS479" t="s">
        <v>1241</v>
      </c>
      <c r="BT479" t="s">
        <v>301</v>
      </c>
      <c r="BU479">
        <v>8</v>
      </c>
      <c r="BV479">
        <v>0</v>
      </c>
      <c r="BW479">
        <v>1</v>
      </c>
      <c r="BY479" t="s">
        <v>1241</v>
      </c>
      <c r="CA479" t="s">
        <v>1257</v>
      </c>
      <c r="CB479" t="s">
        <v>1241</v>
      </c>
      <c r="CH479" s="198">
        <v>1</v>
      </c>
    </row>
    <row r="480" spans="69:86" x14ac:dyDescent="0.25">
      <c r="BQ480" t="s">
        <v>151</v>
      </c>
      <c r="BR480" t="s">
        <v>870</v>
      </c>
      <c r="BS480" t="s">
        <v>11465</v>
      </c>
      <c r="BT480" t="s">
        <v>265</v>
      </c>
      <c r="BU480">
        <v>1</v>
      </c>
      <c r="BV480">
        <v>1</v>
      </c>
      <c r="BW480">
        <v>0</v>
      </c>
      <c r="BX480" t="s">
        <v>11465</v>
      </c>
      <c r="BZ480" t="s">
        <v>11466</v>
      </c>
      <c r="CB480" t="s">
        <v>10845</v>
      </c>
      <c r="CC480" t="s">
        <v>10846</v>
      </c>
      <c r="CD480" t="s">
        <v>10847</v>
      </c>
      <c r="CE480" t="s">
        <v>11053</v>
      </c>
      <c r="CF480" t="s">
        <v>11434</v>
      </c>
      <c r="CH480" s="198">
        <v>1</v>
      </c>
    </row>
    <row r="481" spans="69:86" x14ac:dyDescent="0.25">
      <c r="BQ481" t="s">
        <v>151</v>
      </c>
      <c r="BR481" t="s">
        <v>871</v>
      </c>
      <c r="BS481" t="s">
        <v>11467</v>
      </c>
      <c r="BT481" t="s">
        <v>265</v>
      </c>
      <c r="BU481">
        <v>2</v>
      </c>
      <c r="BV481">
        <v>1</v>
      </c>
      <c r="BW481">
        <v>0</v>
      </c>
      <c r="BX481" t="s">
        <v>11467</v>
      </c>
      <c r="BZ481" t="s">
        <v>11468</v>
      </c>
      <c r="CB481" t="s">
        <v>10724</v>
      </c>
      <c r="CC481" t="s">
        <v>10760</v>
      </c>
      <c r="CD481" t="s">
        <v>11469</v>
      </c>
      <c r="CE481" t="s">
        <v>11150</v>
      </c>
      <c r="CF481" t="s">
        <v>1151</v>
      </c>
      <c r="CH481" s="198">
        <v>1</v>
      </c>
    </row>
    <row r="482" spans="69:86" x14ac:dyDescent="0.25">
      <c r="BQ482" t="s">
        <v>151</v>
      </c>
      <c r="BR482" t="s">
        <v>872</v>
      </c>
      <c r="BS482" t="s">
        <v>10855</v>
      </c>
      <c r="BT482" t="s">
        <v>265</v>
      </c>
      <c r="BU482">
        <v>3</v>
      </c>
      <c r="BV482">
        <v>1</v>
      </c>
      <c r="BW482">
        <v>0</v>
      </c>
      <c r="BX482" t="s">
        <v>10855</v>
      </c>
      <c r="BZ482" t="s">
        <v>10856</v>
      </c>
      <c r="CB482" t="s">
        <v>10857</v>
      </c>
      <c r="CC482" t="s">
        <v>10858</v>
      </c>
      <c r="CD482" t="s">
        <v>10859</v>
      </c>
      <c r="CE482" t="s">
        <v>10860</v>
      </c>
      <c r="CH482" s="198">
        <v>1</v>
      </c>
    </row>
    <row r="483" spans="69:86" x14ac:dyDescent="0.25">
      <c r="BQ483" t="s">
        <v>151</v>
      </c>
      <c r="BR483" t="s">
        <v>873</v>
      </c>
      <c r="BS483" t="s">
        <v>10724</v>
      </c>
      <c r="BT483" t="s">
        <v>265</v>
      </c>
      <c r="BU483">
        <v>4</v>
      </c>
      <c r="BV483">
        <v>1</v>
      </c>
      <c r="BW483">
        <v>0</v>
      </c>
      <c r="BX483" t="s">
        <v>10724</v>
      </c>
      <c r="BZ483" t="s">
        <v>10862</v>
      </c>
      <c r="CB483" t="s">
        <v>10724</v>
      </c>
      <c r="CH483" s="198">
        <v>1</v>
      </c>
    </row>
    <row r="484" spans="69:86" x14ac:dyDescent="0.25">
      <c r="BQ484" t="s">
        <v>151</v>
      </c>
      <c r="BR484" t="s">
        <v>874</v>
      </c>
      <c r="BS484" t="s">
        <v>649</v>
      </c>
      <c r="BT484" t="s">
        <v>265</v>
      </c>
      <c r="BU484">
        <v>5</v>
      </c>
      <c r="BV484">
        <v>1</v>
      </c>
      <c r="BW484">
        <v>0</v>
      </c>
      <c r="BX484" t="s">
        <v>649</v>
      </c>
      <c r="BZ484" t="s">
        <v>10864</v>
      </c>
      <c r="CB484" t="s">
        <v>649</v>
      </c>
      <c r="CH484" s="198">
        <v>1</v>
      </c>
    </row>
    <row r="485" spans="69:86" x14ac:dyDescent="0.25">
      <c r="BQ485" t="s">
        <v>151</v>
      </c>
      <c r="BR485" t="s">
        <v>11470</v>
      </c>
      <c r="BS485" t="s">
        <v>10866</v>
      </c>
      <c r="BT485" t="s">
        <v>265</v>
      </c>
      <c r="BU485">
        <v>6</v>
      </c>
      <c r="BV485">
        <v>1</v>
      </c>
      <c r="BW485">
        <v>0</v>
      </c>
      <c r="BX485" t="s">
        <v>10866</v>
      </c>
      <c r="BZ485" t="s">
        <v>10867</v>
      </c>
      <c r="CB485" t="s">
        <v>10868</v>
      </c>
      <c r="CC485" t="s">
        <v>10806</v>
      </c>
      <c r="CD485" t="s">
        <v>10869</v>
      </c>
      <c r="CE485" t="s">
        <v>10764</v>
      </c>
      <c r="CF485" t="s">
        <v>10870</v>
      </c>
      <c r="CH485" s="198">
        <v>1</v>
      </c>
    </row>
    <row r="486" spans="69:86" x14ac:dyDescent="0.25">
      <c r="BQ486" t="s">
        <v>151</v>
      </c>
      <c r="BR486" t="s">
        <v>875</v>
      </c>
      <c r="BS486" t="s">
        <v>10871</v>
      </c>
      <c r="BT486" t="s">
        <v>301</v>
      </c>
      <c r="BU486">
        <v>1</v>
      </c>
      <c r="BV486">
        <v>0</v>
      </c>
      <c r="BW486">
        <v>1</v>
      </c>
      <c r="BY486" t="s">
        <v>10871</v>
      </c>
      <c r="CA486" t="s">
        <v>10872</v>
      </c>
      <c r="CB486" t="s">
        <v>10871</v>
      </c>
      <c r="CH486" s="198">
        <v>1</v>
      </c>
    </row>
    <row r="487" spans="69:86" x14ac:dyDescent="0.25">
      <c r="BQ487" t="s">
        <v>151</v>
      </c>
      <c r="BR487" t="s">
        <v>876</v>
      </c>
      <c r="BS487" t="s">
        <v>11471</v>
      </c>
      <c r="BT487" t="s">
        <v>301</v>
      </c>
      <c r="BU487">
        <v>2</v>
      </c>
      <c r="BV487">
        <v>0</v>
      </c>
      <c r="BW487">
        <v>1</v>
      </c>
      <c r="BY487" t="s">
        <v>11471</v>
      </c>
      <c r="CA487" t="s">
        <v>11472</v>
      </c>
      <c r="CB487" t="s">
        <v>11053</v>
      </c>
      <c r="CC487" t="s">
        <v>11434</v>
      </c>
      <c r="CH487" s="198">
        <v>1</v>
      </c>
    </row>
    <row r="488" spans="69:86" x14ac:dyDescent="0.25">
      <c r="BQ488" t="s">
        <v>151</v>
      </c>
      <c r="BR488" t="s">
        <v>877</v>
      </c>
      <c r="BS488" t="s">
        <v>11467</v>
      </c>
      <c r="BT488" t="s">
        <v>301</v>
      </c>
      <c r="BU488">
        <v>3</v>
      </c>
      <c r="BV488">
        <v>0</v>
      </c>
      <c r="BW488">
        <v>1</v>
      </c>
      <c r="BY488" t="s">
        <v>11467</v>
      </c>
      <c r="CA488" t="s">
        <v>11473</v>
      </c>
      <c r="CB488" t="s">
        <v>10724</v>
      </c>
      <c r="CC488" t="s">
        <v>10760</v>
      </c>
      <c r="CD488" t="s">
        <v>11469</v>
      </c>
      <c r="CE488" t="s">
        <v>11150</v>
      </c>
      <c r="CF488" t="s">
        <v>1151</v>
      </c>
      <c r="CH488" s="198">
        <v>1</v>
      </c>
    </row>
    <row r="489" spans="69:86" x14ac:dyDescent="0.25">
      <c r="BQ489" t="s">
        <v>151</v>
      </c>
      <c r="BR489" t="s">
        <v>878</v>
      </c>
      <c r="BS489" t="s">
        <v>10878</v>
      </c>
      <c r="BT489" t="s">
        <v>301</v>
      </c>
      <c r="BU489">
        <v>4</v>
      </c>
      <c r="BV489">
        <v>0</v>
      </c>
      <c r="BW489">
        <v>1</v>
      </c>
      <c r="BY489" t="s">
        <v>10878</v>
      </c>
      <c r="CA489" t="s">
        <v>10879</v>
      </c>
      <c r="CB489" t="s">
        <v>10818</v>
      </c>
      <c r="CC489" t="s">
        <v>10880</v>
      </c>
      <c r="CH489" s="198">
        <v>1</v>
      </c>
    </row>
    <row r="490" spans="69:86" x14ac:dyDescent="0.25">
      <c r="BQ490" t="s">
        <v>151</v>
      </c>
      <c r="BR490" t="s">
        <v>879</v>
      </c>
      <c r="BS490" t="s">
        <v>10882</v>
      </c>
      <c r="BT490" t="s">
        <v>301</v>
      </c>
      <c r="BU490">
        <v>5</v>
      </c>
      <c r="BV490">
        <v>0</v>
      </c>
      <c r="BW490">
        <v>1</v>
      </c>
      <c r="BY490" t="s">
        <v>10882</v>
      </c>
      <c r="CA490" t="s">
        <v>10883</v>
      </c>
      <c r="CB490" t="s">
        <v>10882</v>
      </c>
      <c r="CH490" s="198">
        <v>1</v>
      </c>
    </row>
    <row r="491" spans="69:86" x14ac:dyDescent="0.25">
      <c r="BQ491" t="s">
        <v>151</v>
      </c>
      <c r="BR491" t="s">
        <v>11474</v>
      </c>
      <c r="BS491" t="s">
        <v>649</v>
      </c>
      <c r="BT491" t="s">
        <v>301</v>
      </c>
      <c r="BU491">
        <v>6</v>
      </c>
      <c r="BV491">
        <v>0</v>
      </c>
      <c r="BW491">
        <v>1</v>
      </c>
      <c r="BY491" t="s">
        <v>649</v>
      </c>
      <c r="CA491" t="s">
        <v>10885</v>
      </c>
      <c r="CB491" t="s">
        <v>649</v>
      </c>
      <c r="CH491" s="198">
        <v>1</v>
      </c>
    </row>
    <row r="492" spans="69:86" x14ac:dyDescent="0.25">
      <c r="BQ492" t="s">
        <v>151</v>
      </c>
      <c r="BR492" t="s">
        <v>11475</v>
      </c>
      <c r="BS492" t="s">
        <v>10887</v>
      </c>
      <c r="BT492" t="s">
        <v>301</v>
      </c>
      <c r="BU492">
        <v>7</v>
      </c>
      <c r="BV492">
        <v>0</v>
      </c>
      <c r="BW492">
        <v>1</v>
      </c>
      <c r="BY492" t="s">
        <v>10887</v>
      </c>
      <c r="CA492" t="s">
        <v>10888</v>
      </c>
      <c r="CB492" t="s">
        <v>590</v>
      </c>
      <c r="CC492" t="s">
        <v>10889</v>
      </c>
      <c r="CH492" s="198">
        <v>1</v>
      </c>
    </row>
    <row r="493" spans="69:86" x14ac:dyDescent="0.25">
      <c r="BQ493" t="s">
        <v>152</v>
      </c>
      <c r="BR493" t="s">
        <v>880</v>
      </c>
      <c r="BS493" t="s">
        <v>11476</v>
      </c>
      <c r="BT493" t="s">
        <v>265</v>
      </c>
      <c r="BU493">
        <v>1</v>
      </c>
      <c r="BV493">
        <v>1</v>
      </c>
      <c r="BW493">
        <v>0</v>
      </c>
      <c r="BX493" t="s">
        <v>11476</v>
      </c>
      <c r="BZ493" t="s">
        <v>11477</v>
      </c>
      <c r="CB493" t="s">
        <v>10892</v>
      </c>
      <c r="CC493" t="s">
        <v>10893</v>
      </c>
      <c r="CD493" t="s">
        <v>1303</v>
      </c>
      <c r="CE493" t="s">
        <v>10903</v>
      </c>
      <c r="CF493" t="s">
        <v>981</v>
      </c>
      <c r="CH493" s="198">
        <v>1</v>
      </c>
    </row>
    <row r="494" spans="69:86" x14ac:dyDescent="0.25">
      <c r="BQ494" t="s">
        <v>152</v>
      </c>
      <c r="BR494" t="s">
        <v>881</v>
      </c>
      <c r="BS494" t="s">
        <v>11478</v>
      </c>
      <c r="BT494" t="s">
        <v>265</v>
      </c>
      <c r="BU494">
        <v>2</v>
      </c>
      <c r="BV494">
        <v>1</v>
      </c>
      <c r="BW494">
        <v>0</v>
      </c>
      <c r="BX494" t="s">
        <v>11478</v>
      </c>
      <c r="BZ494" t="s">
        <v>11479</v>
      </c>
      <c r="CB494" t="s">
        <v>10746</v>
      </c>
      <c r="CC494" t="s">
        <v>1241</v>
      </c>
      <c r="CD494" t="s">
        <v>389</v>
      </c>
      <c r="CH494" s="198">
        <v>1</v>
      </c>
    </row>
    <row r="495" spans="69:86" x14ac:dyDescent="0.25">
      <c r="BQ495" t="s">
        <v>152</v>
      </c>
      <c r="BR495" t="s">
        <v>882</v>
      </c>
      <c r="BS495" t="s">
        <v>10897</v>
      </c>
      <c r="BT495" t="s">
        <v>265</v>
      </c>
      <c r="BU495">
        <v>3</v>
      </c>
      <c r="BV495">
        <v>1</v>
      </c>
      <c r="BW495">
        <v>0</v>
      </c>
      <c r="BX495" t="s">
        <v>10897</v>
      </c>
      <c r="BZ495" t="s">
        <v>10898</v>
      </c>
      <c r="CB495" t="s">
        <v>10899</v>
      </c>
      <c r="CC495" t="s">
        <v>1303</v>
      </c>
      <c r="CD495" t="s">
        <v>1304</v>
      </c>
      <c r="CH495" s="198">
        <v>1</v>
      </c>
    </row>
    <row r="496" spans="69:86" x14ac:dyDescent="0.25">
      <c r="BQ496" t="s">
        <v>152</v>
      </c>
      <c r="BR496" t="s">
        <v>883</v>
      </c>
      <c r="BS496" t="s">
        <v>10901</v>
      </c>
      <c r="BT496" t="s">
        <v>265</v>
      </c>
      <c r="BU496">
        <v>4</v>
      </c>
      <c r="BV496">
        <v>1</v>
      </c>
      <c r="BW496">
        <v>0</v>
      </c>
      <c r="BX496" t="s">
        <v>10901</v>
      </c>
      <c r="BZ496" t="s">
        <v>10902</v>
      </c>
      <c r="CB496" t="s">
        <v>10903</v>
      </c>
      <c r="CC496" t="s">
        <v>10904</v>
      </c>
      <c r="CH496" s="198">
        <v>1</v>
      </c>
    </row>
    <row r="497" spans="69:86" x14ac:dyDescent="0.25">
      <c r="BQ497" t="s">
        <v>152</v>
      </c>
      <c r="BR497" t="s">
        <v>884</v>
      </c>
      <c r="BS497" t="s">
        <v>10906</v>
      </c>
      <c r="BT497" t="s">
        <v>265</v>
      </c>
      <c r="BU497">
        <v>5</v>
      </c>
      <c r="BV497">
        <v>1</v>
      </c>
      <c r="BW497">
        <v>0</v>
      </c>
      <c r="BX497" t="s">
        <v>10906</v>
      </c>
      <c r="BZ497" t="s">
        <v>10907</v>
      </c>
      <c r="CB497" t="s">
        <v>10746</v>
      </c>
      <c r="CC497" t="s">
        <v>1241</v>
      </c>
      <c r="CD497" t="s">
        <v>10908</v>
      </c>
      <c r="CH497" s="198">
        <v>1</v>
      </c>
    </row>
    <row r="498" spans="69:86" x14ac:dyDescent="0.25">
      <c r="BQ498" t="s">
        <v>152</v>
      </c>
      <c r="BR498" t="s">
        <v>885</v>
      </c>
      <c r="BS498" t="s">
        <v>11480</v>
      </c>
      <c r="BT498" t="s">
        <v>301</v>
      </c>
      <c r="BU498">
        <v>1</v>
      </c>
      <c r="BV498">
        <v>0</v>
      </c>
      <c r="BW498">
        <v>1</v>
      </c>
      <c r="BY498" t="s">
        <v>11480</v>
      </c>
      <c r="CA498" t="s">
        <v>11481</v>
      </c>
      <c r="CB498" t="s">
        <v>10911</v>
      </c>
      <c r="CC498" t="s">
        <v>1303</v>
      </c>
      <c r="CD498" t="s">
        <v>10903</v>
      </c>
      <c r="CE498" t="s">
        <v>981</v>
      </c>
      <c r="CF498" t="s">
        <v>11414</v>
      </c>
      <c r="CH498" s="198">
        <v>1</v>
      </c>
    </row>
    <row r="499" spans="69:86" x14ac:dyDescent="0.25">
      <c r="BQ499" t="s">
        <v>152</v>
      </c>
      <c r="BR499" t="s">
        <v>886</v>
      </c>
      <c r="BS499" t="s">
        <v>11478</v>
      </c>
      <c r="BT499" t="s">
        <v>301</v>
      </c>
      <c r="BU499">
        <v>2</v>
      </c>
      <c r="BV499">
        <v>0</v>
      </c>
      <c r="BW499">
        <v>1</v>
      </c>
      <c r="BY499" t="s">
        <v>11478</v>
      </c>
      <c r="CA499" t="s">
        <v>11482</v>
      </c>
      <c r="CB499" t="s">
        <v>10746</v>
      </c>
      <c r="CC499" t="s">
        <v>1241</v>
      </c>
      <c r="CD499" t="s">
        <v>389</v>
      </c>
      <c r="CH499" s="198">
        <v>1</v>
      </c>
    </row>
    <row r="500" spans="69:86" x14ac:dyDescent="0.25">
      <c r="BQ500" t="s">
        <v>152</v>
      </c>
      <c r="BR500" t="s">
        <v>887</v>
      </c>
      <c r="BS500" t="s">
        <v>10914</v>
      </c>
      <c r="BT500" t="s">
        <v>301</v>
      </c>
      <c r="BU500">
        <v>3</v>
      </c>
      <c r="BV500">
        <v>0</v>
      </c>
      <c r="BW500">
        <v>1</v>
      </c>
      <c r="BY500" t="s">
        <v>10914</v>
      </c>
      <c r="CA500" t="s">
        <v>10915</v>
      </c>
      <c r="CB500" t="s">
        <v>10916</v>
      </c>
      <c r="CC500" t="s">
        <v>10917</v>
      </c>
      <c r="CH500" s="198">
        <v>1</v>
      </c>
    </row>
    <row r="501" spans="69:86" x14ac:dyDescent="0.25">
      <c r="BQ501" t="s">
        <v>152</v>
      </c>
      <c r="BR501" t="s">
        <v>888</v>
      </c>
      <c r="BS501" t="s">
        <v>10919</v>
      </c>
      <c r="BT501" t="s">
        <v>301</v>
      </c>
      <c r="BU501">
        <v>4</v>
      </c>
      <c r="BV501">
        <v>0</v>
      </c>
      <c r="BW501">
        <v>1</v>
      </c>
      <c r="BY501" t="s">
        <v>10919</v>
      </c>
      <c r="CA501" t="s">
        <v>10920</v>
      </c>
      <c r="CB501" t="s">
        <v>10921</v>
      </c>
      <c r="CC501" t="s">
        <v>1241</v>
      </c>
      <c r="CD501" t="s">
        <v>10922</v>
      </c>
      <c r="CE501" t="s">
        <v>2661</v>
      </c>
      <c r="CF501" t="s">
        <v>10724</v>
      </c>
      <c r="CH501" s="198">
        <v>1</v>
      </c>
    </row>
    <row r="502" spans="69:86" x14ac:dyDescent="0.25">
      <c r="BQ502" t="s">
        <v>152</v>
      </c>
      <c r="BR502" t="s">
        <v>889</v>
      </c>
      <c r="BS502" t="s">
        <v>11483</v>
      </c>
      <c r="BT502" t="s">
        <v>301</v>
      </c>
      <c r="BU502">
        <v>5</v>
      </c>
      <c r="BV502">
        <v>0</v>
      </c>
      <c r="BW502">
        <v>1</v>
      </c>
      <c r="BY502" t="s">
        <v>11483</v>
      </c>
      <c r="CA502" t="s">
        <v>11484</v>
      </c>
      <c r="CB502" t="s">
        <v>981</v>
      </c>
      <c r="CC502" t="s">
        <v>11414</v>
      </c>
      <c r="CD502" t="s">
        <v>817</v>
      </c>
      <c r="CE502" t="s">
        <v>11408</v>
      </c>
      <c r="CF502" t="s">
        <v>10746</v>
      </c>
      <c r="CH502" s="198">
        <v>1</v>
      </c>
    </row>
    <row r="503" spans="69:86" x14ac:dyDescent="0.25">
      <c r="BQ503" t="s">
        <v>152</v>
      </c>
      <c r="BR503" t="s">
        <v>11485</v>
      </c>
      <c r="BS503" t="s">
        <v>11486</v>
      </c>
      <c r="BT503" t="s">
        <v>301</v>
      </c>
      <c r="BU503">
        <v>6</v>
      </c>
      <c r="BV503">
        <v>0</v>
      </c>
      <c r="BW503">
        <v>1</v>
      </c>
      <c r="BY503" t="s">
        <v>11486</v>
      </c>
      <c r="CA503" t="s">
        <v>11487</v>
      </c>
      <c r="CB503" t="s">
        <v>11408</v>
      </c>
      <c r="CC503" t="s">
        <v>10746</v>
      </c>
      <c r="CD503" t="s">
        <v>1241</v>
      </c>
      <c r="CE503" t="s">
        <v>389</v>
      </c>
      <c r="CF503" t="s">
        <v>10916</v>
      </c>
      <c r="CH503" s="198">
        <v>1</v>
      </c>
    </row>
    <row r="504" spans="69:86" x14ac:dyDescent="0.25">
      <c r="BQ504" t="s">
        <v>152</v>
      </c>
      <c r="BR504" t="s">
        <v>11488</v>
      </c>
      <c r="BS504" t="s">
        <v>11489</v>
      </c>
      <c r="BT504" t="s">
        <v>301</v>
      </c>
      <c r="BU504">
        <v>7</v>
      </c>
      <c r="BV504">
        <v>0</v>
      </c>
      <c r="BW504">
        <v>1</v>
      </c>
      <c r="BY504" t="s">
        <v>11489</v>
      </c>
      <c r="CA504" t="s">
        <v>11490</v>
      </c>
      <c r="CB504" t="s">
        <v>389</v>
      </c>
      <c r="CC504" t="s">
        <v>10916</v>
      </c>
      <c r="CD504" t="s">
        <v>10917</v>
      </c>
      <c r="CE504" t="s">
        <v>10921</v>
      </c>
      <c r="CF504" t="s">
        <v>10922</v>
      </c>
      <c r="CH504" s="198">
        <v>1</v>
      </c>
    </row>
    <row r="505" spans="69:86" x14ac:dyDescent="0.25">
      <c r="BQ505" t="s">
        <v>152</v>
      </c>
      <c r="BR505" t="s">
        <v>11491</v>
      </c>
      <c r="BS505" t="s">
        <v>11214</v>
      </c>
      <c r="BT505" t="s">
        <v>301</v>
      </c>
      <c r="BU505">
        <v>8</v>
      </c>
      <c r="BV505">
        <v>0</v>
      </c>
      <c r="BW505">
        <v>1</v>
      </c>
      <c r="BY505" t="s">
        <v>11214</v>
      </c>
      <c r="CA505" t="s">
        <v>11215</v>
      </c>
      <c r="CB505" t="s">
        <v>10921</v>
      </c>
      <c r="CC505" t="s">
        <v>10922</v>
      </c>
      <c r="CD505" t="s">
        <v>2661</v>
      </c>
      <c r="CE505" t="s">
        <v>10724</v>
      </c>
      <c r="CH505" s="198">
        <v>1</v>
      </c>
    </row>
    <row r="506" spans="69:86" x14ac:dyDescent="0.25">
      <c r="BQ506" t="s">
        <v>152</v>
      </c>
      <c r="BR506" t="s">
        <v>11492</v>
      </c>
      <c r="BS506" t="s">
        <v>10724</v>
      </c>
      <c r="BT506" t="s">
        <v>301</v>
      </c>
      <c r="BU506">
        <v>9</v>
      </c>
      <c r="BV506">
        <v>0</v>
      </c>
      <c r="BW506">
        <v>1</v>
      </c>
      <c r="BY506" t="s">
        <v>10724</v>
      </c>
      <c r="CA506" t="s">
        <v>10973</v>
      </c>
      <c r="CB506" t="s">
        <v>10724</v>
      </c>
      <c r="CH506" s="198">
        <v>1</v>
      </c>
    </row>
    <row r="507" spans="69:86" x14ac:dyDescent="0.25">
      <c r="BQ507" t="s">
        <v>153</v>
      </c>
      <c r="BR507" t="s">
        <v>890</v>
      </c>
      <c r="BS507" t="s">
        <v>11493</v>
      </c>
      <c r="BT507" t="s">
        <v>265</v>
      </c>
      <c r="BU507">
        <v>1</v>
      </c>
      <c r="BV507">
        <v>1</v>
      </c>
      <c r="BW507">
        <v>0</v>
      </c>
      <c r="BX507" t="s">
        <v>11493</v>
      </c>
      <c r="BZ507" t="s">
        <v>11494</v>
      </c>
      <c r="CB507" t="s">
        <v>10699</v>
      </c>
      <c r="CC507" t="s">
        <v>10700</v>
      </c>
      <c r="CD507" t="s">
        <v>1303</v>
      </c>
      <c r="CE507" t="s">
        <v>11495</v>
      </c>
      <c r="CF507" t="s">
        <v>995</v>
      </c>
      <c r="CH507" s="198">
        <v>1</v>
      </c>
    </row>
    <row r="508" spans="69:86" x14ac:dyDescent="0.25">
      <c r="BQ508" t="s">
        <v>153</v>
      </c>
      <c r="BR508" t="s">
        <v>895</v>
      </c>
      <c r="BS508" t="s">
        <v>11496</v>
      </c>
      <c r="BT508" t="s">
        <v>265</v>
      </c>
      <c r="BU508">
        <v>2</v>
      </c>
      <c r="BV508">
        <v>1</v>
      </c>
      <c r="BW508">
        <v>0</v>
      </c>
      <c r="BX508" t="s">
        <v>11496</v>
      </c>
      <c r="BZ508" t="s">
        <v>11497</v>
      </c>
      <c r="CB508" t="s">
        <v>11496</v>
      </c>
      <c r="CH508" s="198">
        <v>1</v>
      </c>
    </row>
    <row r="509" spans="69:86" x14ac:dyDescent="0.25">
      <c r="BQ509" t="s">
        <v>153</v>
      </c>
      <c r="BR509" t="s">
        <v>900</v>
      </c>
      <c r="BS509" t="s">
        <v>11498</v>
      </c>
      <c r="BT509" t="s">
        <v>265</v>
      </c>
      <c r="BU509">
        <v>3</v>
      </c>
      <c r="BV509">
        <v>1</v>
      </c>
      <c r="BW509">
        <v>0</v>
      </c>
      <c r="BX509" t="s">
        <v>11498</v>
      </c>
      <c r="BZ509" t="s">
        <v>11499</v>
      </c>
      <c r="CB509" t="s">
        <v>11435</v>
      </c>
      <c r="CC509" t="s">
        <v>569</v>
      </c>
      <c r="CD509" t="s">
        <v>305</v>
      </c>
      <c r="CH509" s="198">
        <v>1</v>
      </c>
    </row>
    <row r="510" spans="69:86" x14ac:dyDescent="0.25">
      <c r="BQ510" t="s">
        <v>153</v>
      </c>
      <c r="BR510" t="s">
        <v>907</v>
      </c>
      <c r="BS510" t="s">
        <v>10714</v>
      </c>
      <c r="BT510" t="s">
        <v>265</v>
      </c>
      <c r="BU510">
        <v>4</v>
      </c>
      <c r="BV510">
        <v>1</v>
      </c>
      <c r="BW510">
        <v>0</v>
      </c>
      <c r="BX510" t="s">
        <v>10714</v>
      </c>
      <c r="BZ510" t="s">
        <v>10715</v>
      </c>
      <c r="CB510" t="s">
        <v>10714</v>
      </c>
      <c r="CH510" s="198">
        <v>1</v>
      </c>
    </row>
    <row r="511" spans="69:86" x14ac:dyDescent="0.25">
      <c r="BQ511" t="s">
        <v>153</v>
      </c>
      <c r="BR511" t="s">
        <v>912</v>
      </c>
      <c r="BS511" t="s">
        <v>10717</v>
      </c>
      <c r="BT511" t="s">
        <v>265</v>
      </c>
      <c r="BU511">
        <v>5</v>
      </c>
      <c r="BV511">
        <v>1</v>
      </c>
      <c r="BW511">
        <v>0</v>
      </c>
      <c r="BX511" t="s">
        <v>10717</v>
      </c>
      <c r="BZ511" t="s">
        <v>10718</v>
      </c>
      <c r="CB511" t="s">
        <v>10717</v>
      </c>
      <c r="CH511" s="198">
        <v>1</v>
      </c>
    </row>
    <row r="512" spans="69:86" x14ac:dyDescent="0.25">
      <c r="BQ512" t="s">
        <v>153</v>
      </c>
      <c r="BR512" t="s">
        <v>11500</v>
      </c>
      <c r="BS512" t="s">
        <v>10720</v>
      </c>
      <c r="BT512" t="s">
        <v>265</v>
      </c>
      <c r="BU512">
        <v>6</v>
      </c>
      <c r="BV512">
        <v>1</v>
      </c>
      <c r="BW512">
        <v>0</v>
      </c>
      <c r="BX512" t="s">
        <v>10720</v>
      </c>
      <c r="BZ512" t="s">
        <v>10721</v>
      </c>
      <c r="CB512" t="s">
        <v>10722</v>
      </c>
      <c r="CC512" t="s">
        <v>10723</v>
      </c>
      <c r="CD512" t="s">
        <v>10724</v>
      </c>
      <c r="CH512" s="198">
        <v>1</v>
      </c>
    </row>
    <row r="513" spans="69:86" x14ac:dyDescent="0.25">
      <c r="BQ513" t="s">
        <v>153</v>
      </c>
      <c r="BR513" t="s">
        <v>919</v>
      </c>
      <c r="BS513" t="s">
        <v>11501</v>
      </c>
      <c r="BT513" t="s">
        <v>301</v>
      </c>
      <c r="BU513">
        <v>1</v>
      </c>
      <c r="BV513">
        <v>0</v>
      </c>
      <c r="BW513">
        <v>1</v>
      </c>
      <c r="BY513" t="s">
        <v>11501</v>
      </c>
      <c r="CA513" t="s">
        <v>11502</v>
      </c>
      <c r="CB513" t="s">
        <v>2277</v>
      </c>
      <c r="CC513" t="s">
        <v>11503</v>
      </c>
      <c r="CD513" t="s">
        <v>995</v>
      </c>
      <c r="CE513" t="s">
        <v>11504</v>
      </c>
      <c r="CF513" t="s">
        <v>11505</v>
      </c>
      <c r="CH513" s="198">
        <v>1</v>
      </c>
    </row>
    <row r="514" spans="69:86" x14ac:dyDescent="0.25">
      <c r="BQ514" t="s">
        <v>153</v>
      </c>
      <c r="BR514" t="s">
        <v>921</v>
      </c>
      <c r="BS514" t="s">
        <v>10736</v>
      </c>
      <c r="BT514" t="s">
        <v>301</v>
      </c>
      <c r="BU514">
        <v>2</v>
      </c>
      <c r="BV514">
        <v>0</v>
      </c>
      <c r="BW514">
        <v>1</v>
      </c>
      <c r="BY514" t="s">
        <v>10736</v>
      </c>
      <c r="CA514" t="s">
        <v>10737</v>
      </c>
      <c r="CB514" t="s">
        <v>10736</v>
      </c>
      <c r="CH514" s="198">
        <v>1</v>
      </c>
    </row>
    <row r="515" spans="69:86" x14ac:dyDescent="0.25">
      <c r="BQ515" t="s">
        <v>153</v>
      </c>
      <c r="BR515" t="s">
        <v>924</v>
      </c>
      <c r="BS515" t="s">
        <v>10738</v>
      </c>
      <c r="BT515" t="s">
        <v>301</v>
      </c>
      <c r="BU515">
        <v>3</v>
      </c>
      <c r="BV515">
        <v>0</v>
      </c>
      <c r="BW515">
        <v>1</v>
      </c>
      <c r="BY515" t="s">
        <v>10738</v>
      </c>
      <c r="CA515" t="s">
        <v>10739</v>
      </c>
      <c r="CB515" t="s">
        <v>10738</v>
      </c>
      <c r="CH515" s="198">
        <v>1</v>
      </c>
    </row>
    <row r="516" spans="69:86" x14ac:dyDescent="0.25">
      <c r="BQ516" t="s">
        <v>153</v>
      </c>
      <c r="BR516" t="s">
        <v>929</v>
      </c>
      <c r="BS516" t="s">
        <v>10741</v>
      </c>
      <c r="BT516" t="s">
        <v>301</v>
      </c>
      <c r="BU516">
        <v>4</v>
      </c>
      <c r="BV516">
        <v>0</v>
      </c>
      <c r="BW516">
        <v>1</v>
      </c>
      <c r="BY516" t="s">
        <v>10741</v>
      </c>
      <c r="CA516" t="s">
        <v>10742</v>
      </c>
      <c r="CB516" t="s">
        <v>10743</v>
      </c>
      <c r="CC516" t="s">
        <v>10706</v>
      </c>
      <c r="CD516" t="s">
        <v>2343</v>
      </c>
      <c r="CH516" s="198">
        <v>1</v>
      </c>
    </row>
    <row r="517" spans="69:86" x14ac:dyDescent="0.25">
      <c r="BQ517" t="s">
        <v>153</v>
      </c>
      <c r="BR517" t="s">
        <v>935</v>
      </c>
      <c r="BS517" t="s">
        <v>11506</v>
      </c>
      <c r="BT517" t="s">
        <v>301</v>
      </c>
      <c r="BU517">
        <v>5</v>
      </c>
      <c r="BV517">
        <v>0</v>
      </c>
      <c r="BW517">
        <v>1</v>
      </c>
      <c r="BY517" t="s">
        <v>11506</v>
      </c>
      <c r="CA517" t="s">
        <v>11507</v>
      </c>
      <c r="CB517" t="s">
        <v>11504</v>
      </c>
      <c r="CC517" t="s">
        <v>11505</v>
      </c>
      <c r="CD517" t="s">
        <v>10921</v>
      </c>
      <c r="CE517" t="s">
        <v>11435</v>
      </c>
      <c r="CF517" t="s">
        <v>569</v>
      </c>
      <c r="CH517" s="198">
        <v>1</v>
      </c>
    </row>
    <row r="518" spans="69:86" x14ac:dyDescent="0.25">
      <c r="BQ518" t="s">
        <v>153</v>
      </c>
      <c r="BR518" t="s">
        <v>11508</v>
      </c>
      <c r="BS518" t="s">
        <v>11509</v>
      </c>
      <c r="BT518" t="s">
        <v>301</v>
      </c>
      <c r="BU518">
        <v>6</v>
      </c>
      <c r="BV518">
        <v>0</v>
      </c>
      <c r="BW518">
        <v>1</v>
      </c>
      <c r="BY518" t="s">
        <v>11509</v>
      </c>
      <c r="CA518" t="s">
        <v>11510</v>
      </c>
      <c r="CB518" t="s">
        <v>11435</v>
      </c>
      <c r="CC518" t="s">
        <v>569</v>
      </c>
      <c r="CD518" t="s">
        <v>10736</v>
      </c>
      <c r="CE518" t="s">
        <v>10738</v>
      </c>
      <c r="CF518" t="s">
        <v>10743</v>
      </c>
      <c r="CH518" s="198">
        <v>1</v>
      </c>
    </row>
    <row r="519" spans="69:86" x14ac:dyDescent="0.25">
      <c r="BQ519" t="s">
        <v>153</v>
      </c>
      <c r="BR519" t="s">
        <v>11511</v>
      </c>
      <c r="BS519" t="s">
        <v>11135</v>
      </c>
      <c r="BT519" t="s">
        <v>301</v>
      </c>
      <c r="BU519">
        <v>7</v>
      </c>
      <c r="BV519">
        <v>0</v>
      </c>
      <c r="BW519">
        <v>1</v>
      </c>
      <c r="BY519" t="s">
        <v>11135</v>
      </c>
      <c r="CA519" t="s">
        <v>11136</v>
      </c>
      <c r="CB519" t="s">
        <v>10738</v>
      </c>
      <c r="CC519" t="s">
        <v>10743</v>
      </c>
      <c r="CD519" t="s">
        <v>10706</v>
      </c>
      <c r="CE519" t="s">
        <v>2343</v>
      </c>
      <c r="CH519" s="198">
        <v>1</v>
      </c>
    </row>
    <row r="520" spans="69:86" x14ac:dyDescent="0.25">
      <c r="BQ520" t="s">
        <v>153</v>
      </c>
      <c r="BR520" t="s">
        <v>11512</v>
      </c>
      <c r="BS520" t="s">
        <v>2343</v>
      </c>
      <c r="BT520" t="s">
        <v>301</v>
      </c>
      <c r="BU520">
        <v>8</v>
      </c>
      <c r="BV520">
        <v>0</v>
      </c>
      <c r="BW520">
        <v>1</v>
      </c>
      <c r="BY520" t="s">
        <v>2343</v>
      </c>
      <c r="CA520" t="s">
        <v>11138</v>
      </c>
      <c r="CB520" t="s">
        <v>2343</v>
      </c>
      <c r="CH520" s="198">
        <v>1</v>
      </c>
    </row>
    <row r="521" spans="69:86" x14ac:dyDescent="0.25">
      <c r="BQ521" t="s">
        <v>155</v>
      </c>
      <c r="BR521" t="s">
        <v>940</v>
      </c>
      <c r="BS521" t="s">
        <v>11513</v>
      </c>
      <c r="BT521" t="s">
        <v>265</v>
      </c>
      <c r="BU521">
        <v>1</v>
      </c>
      <c r="BV521">
        <v>1</v>
      </c>
      <c r="BW521">
        <v>0</v>
      </c>
      <c r="BX521" t="s">
        <v>11513</v>
      </c>
      <c r="BZ521" t="s">
        <v>11514</v>
      </c>
      <c r="CB521" t="s">
        <v>10746</v>
      </c>
      <c r="CC521" t="s">
        <v>11515</v>
      </c>
      <c r="CD521" t="s">
        <v>11053</v>
      </c>
      <c r="CE521" t="s">
        <v>11504</v>
      </c>
      <c r="CH521" s="198">
        <v>1</v>
      </c>
    </row>
    <row r="522" spans="69:86" x14ac:dyDescent="0.25">
      <c r="BQ522" t="s">
        <v>155</v>
      </c>
      <c r="BR522" t="s">
        <v>941</v>
      </c>
      <c r="BS522" t="s">
        <v>11435</v>
      </c>
      <c r="BT522" t="s">
        <v>265</v>
      </c>
      <c r="BU522">
        <v>2</v>
      </c>
      <c r="BV522">
        <v>1</v>
      </c>
      <c r="BW522">
        <v>0</v>
      </c>
      <c r="BX522" t="s">
        <v>11435</v>
      </c>
      <c r="BZ522" t="s">
        <v>11436</v>
      </c>
      <c r="CB522" t="s">
        <v>11435</v>
      </c>
      <c r="CH522" s="198">
        <v>1</v>
      </c>
    </row>
    <row r="523" spans="69:86" x14ac:dyDescent="0.25">
      <c r="BQ523" t="s">
        <v>155</v>
      </c>
      <c r="BR523" t="s">
        <v>942</v>
      </c>
      <c r="BS523" t="s">
        <v>2293</v>
      </c>
      <c r="BT523" t="s">
        <v>265</v>
      </c>
      <c r="BU523">
        <v>3</v>
      </c>
      <c r="BV523">
        <v>1</v>
      </c>
      <c r="BW523">
        <v>0</v>
      </c>
      <c r="BX523" t="s">
        <v>2293</v>
      </c>
      <c r="BZ523" t="s">
        <v>11516</v>
      </c>
      <c r="CB523" t="s">
        <v>2293</v>
      </c>
      <c r="CH523" s="198">
        <v>1</v>
      </c>
    </row>
    <row r="524" spans="69:86" x14ac:dyDescent="0.25">
      <c r="BQ524" t="s">
        <v>155</v>
      </c>
      <c r="BR524" t="s">
        <v>943</v>
      </c>
      <c r="BS524" t="s">
        <v>11517</v>
      </c>
      <c r="BT524" t="s">
        <v>265</v>
      </c>
      <c r="BU524">
        <v>4</v>
      </c>
      <c r="BV524">
        <v>1</v>
      </c>
      <c r="BW524">
        <v>0</v>
      </c>
      <c r="BX524" t="s">
        <v>11517</v>
      </c>
      <c r="BZ524" t="s">
        <v>11518</v>
      </c>
      <c r="CB524" t="s">
        <v>11434</v>
      </c>
      <c r="CC524" t="s">
        <v>305</v>
      </c>
      <c r="CD524" t="s">
        <v>10945</v>
      </c>
      <c r="CE524" t="s">
        <v>389</v>
      </c>
      <c r="CH524" s="198">
        <v>1</v>
      </c>
    </row>
    <row r="525" spans="69:86" x14ac:dyDescent="0.25">
      <c r="BQ525" t="s">
        <v>155</v>
      </c>
      <c r="BR525" t="s">
        <v>944</v>
      </c>
      <c r="BS525" t="s">
        <v>10757</v>
      </c>
      <c r="BT525" t="s">
        <v>265</v>
      </c>
      <c r="BU525">
        <v>5</v>
      </c>
      <c r="BV525">
        <v>1</v>
      </c>
      <c r="BW525">
        <v>0</v>
      </c>
      <c r="BX525" t="s">
        <v>10757</v>
      </c>
      <c r="BZ525" t="s">
        <v>10758</v>
      </c>
      <c r="CB525" t="s">
        <v>10759</v>
      </c>
      <c r="CC525" t="s">
        <v>10746</v>
      </c>
      <c r="CD525" t="s">
        <v>10760</v>
      </c>
      <c r="CE525" t="s">
        <v>635</v>
      </c>
      <c r="CH525" s="198">
        <v>1</v>
      </c>
    </row>
    <row r="526" spans="69:86" x14ac:dyDescent="0.25">
      <c r="BQ526" t="s">
        <v>155</v>
      </c>
      <c r="BR526" t="s">
        <v>11519</v>
      </c>
      <c r="BS526" t="s">
        <v>10762</v>
      </c>
      <c r="BT526" t="s">
        <v>265</v>
      </c>
      <c r="BU526">
        <v>6</v>
      </c>
      <c r="BV526">
        <v>1</v>
      </c>
      <c r="BW526">
        <v>0</v>
      </c>
      <c r="BX526" t="s">
        <v>10762</v>
      </c>
      <c r="BZ526" t="s">
        <v>10763</v>
      </c>
      <c r="CB526" t="s">
        <v>10764</v>
      </c>
      <c r="CC526" t="s">
        <v>10765</v>
      </c>
      <c r="CD526" t="s">
        <v>10766</v>
      </c>
      <c r="CE526" t="s">
        <v>10767</v>
      </c>
      <c r="CH526" s="198">
        <v>1</v>
      </c>
    </row>
    <row r="527" spans="69:86" x14ac:dyDescent="0.25">
      <c r="BQ527" t="s">
        <v>155</v>
      </c>
      <c r="BR527" t="s">
        <v>945</v>
      </c>
      <c r="BS527" t="s">
        <v>11520</v>
      </c>
      <c r="BT527" t="s">
        <v>301</v>
      </c>
      <c r="BU527">
        <v>1</v>
      </c>
      <c r="BV527">
        <v>0</v>
      </c>
      <c r="BW527">
        <v>1</v>
      </c>
      <c r="BY527" t="s">
        <v>11520</v>
      </c>
      <c r="CA527" t="s">
        <v>11521</v>
      </c>
      <c r="CB527" t="s">
        <v>11515</v>
      </c>
      <c r="CC527" t="s">
        <v>11053</v>
      </c>
      <c r="CD527" t="s">
        <v>11504</v>
      </c>
      <c r="CH527" s="198">
        <v>1</v>
      </c>
    </row>
    <row r="528" spans="69:86" x14ac:dyDescent="0.25">
      <c r="BQ528" t="s">
        <v>155</v>
      </c>
      <c r="BR528" t="s">
        <v>946</v>
      </c>
      <c r="BS528" t="s">
        <v>11435</v>
      </c>
      <c r="BT528" t="s">
        <v>301</v>
      </c>
      <c r="BU528">
        <v>2</v>
      </c>
      <c r="BV528">
        <v>0</v>
      </c>
      <c r="BW528">
        <v>1</v>
      </c>
      <c r="BY528" t="s">
        <v>11435</v>
      </c>
      <c r="CA528" t="s">
        <v>11443</v>
      </c>
      <c r="CB528" t="s">
        <v>11435</v>
      </c>
      <c r="CH528" s="198">
        <v>1</v>
      </c>
    </row>
    <row r="529" spans="69:86" x14ac:dyDescent="0.25">
      <c r="BQ529" t="s">
        <v>155</v>
      </c>
      <c r="BR529" t="s">
        <v>947</v>
      </c>
      <c r="BS529" t="s">
        <v>2293</v>
      </c>
      <c r="BT529" t="s">
        <v>301</v>
      </c>
      <c r="BU529">
        <v>3</v>
      </c>
      <c r="BV529">
        <v>0</v>
      </c>
      <c r="BW529">
        <v>1</v>
      </c>
      <c r="BY529" t="s">
        <v>2293</v>
      </c>
      <c r="CA529" t="s">
        <v>11522</v>
      </c>
      <c r="CB529" t="s">
        <v>2293</v>
      </c>
      <c r="CH529" s="198">
        <v>1</v>
      </c>
    </row>
    <row r="530" spans="69:86" x14ac:dyDescent="0.25">
      <c r="BQ530" t="s">
        <v>155</v>
      </c>
      <c r="BR530" t="s">
        <v>948</v>
      </c>
      <c r="BS530" t="s">
        <v>11517</v>
      </c>
      <c r="BT530" t="s">
        <v>301</v>
      </c>
      <c r="BU530">
        <v>4</v>
      </c>
      <c r="BV530">
        <v>0</v>
      </c>
      <c r="BW530">
        <v>1</v>
      </c>
      <c r="BY530" t="s">
        <v>11517</v>
      </c>
      <c r="CA530" t="s">
        <v>11523</v>
      </c>
      <c r="CB530" t="s">
        <v>11434</v>
      </c>
      <c r="CC530" t="s">
        <v>305</v>
      </c>
      <c r="CD530" t="s">
        <v>10945</v>
      </c>
      <c r="CE530" t="s">
        <v>389</v>
      </c>
      <c r="CH530" s="198">
        <v>1</v>
      </c>
    </row>
    <row r="531" spans="69:86" x14ac:dyDescent="0.25">
      <c r="BQ531" t="s">
        <v>155</v>
      </c>
      <c r="BR531" t="s">
        <v>949</v>
      </c>
      <c r="BS531" t="s">
        <v>10777</v>
      </c>
      <c r="BT531" t="s">
        <v>301</v>
      </c>
      <c r="BU531">
        <v>5</v>
      </c>
      <c r="BV531">
        <v>0</v>
      </c>
      <c r="BW531">
        <v>1</v>
      </c>
      <c r="BY531" t="s">
        <v>10777</v>
      </c>
      <c r="CA531" t="s">
        <v>10778</v>
      </c>
      <c r="CB531" t="s">
        <v>10746</v>
      </c>
      <c r="CC531" t="s">
        <v>10779</v>
      </c>
      <c r="CD531" t="s">
        <v>10780</v>
      </c>
      <c r="CE531" t="s">
        <v>10724</v>
      </c>
      <c r="CH531" s="198">
        <v>1</v>
      </c>
    </row>
    <row r="532" spans="69:86" x14ac:dyDescent="0.25">
      <c r="BQ532" t="s">
        <v>156</v>
      </c>
      <c r="BR532" t="s">
        <v>950</v>
      </c>
      <c r="BS532" t="s">
        <v>11524</v>
      </c>
      <c r="BT532" t="s">
        <v>265</v>
      </c>
      <c r="BU532">
        <v>1</v>
      </c>
      <c r="BV532">
        <v>1</v>
      </c>
      <c r="BW532">
        <v>0</v>
      </c>
      <c r="BX532" t="s">
        <v>11524</v>
      </c>
      <c r="BZ532" t="s">
        <v>11525</v>
      </c>
      <c r="CB532" t="s">
        <v>10783</v>
      </c>
      <c r="CC532" t="s">
        <v>10784</v>
      </c>
      <c r="CD532" t="s">
        <v>10785</v>
      </c>
      <c r="CE532" t="s">
        <v>2277</v>
      </c>
      <c r="CH532" s="198">
        <v>1</v>
      </c>
    </row>
    <row r="533" spans="69:86" x14ac:dyDescent="0.25">
      <c r="BQ533" t="s">
        <v>156</v>
      </c>
      <c r="BR533" t="s">
        <v>951</v>
      </c>
      <c r="BS533" t="s">
        <v>11526</v>
      </c>
      <c r="BT533" t="s">
        <v>265</v>
      </c>
      <c r="BU533">
        <v>2</v>
      </c>
      <c r="BV533">
        <v>1</v>
      </c>
      <c r="BW533">
        <v>0</v>
      </c>
      <c r="BX533" t="s">
        <v>11526</v>
      </c>
      <c r="BZ533" t="s">
        <v>11527</v>
      </c>
      <c r="CB533" t="s">
        <v>11526</v>
      </c>
      <c r="CH533" s="198">
        <v>1</v>
      </c>
    </row>
    <row r="534" spans="69:86" x14ac:dyDescent="0.25">
      <c r="BQ534" t="s">
        <v>156</v>
      </c>
      <c r="BR534" t="s">
        <v>952</v>
      </c>
      <c r="BS534" t="s">
        <v>2016</v>
      </c>
      <c r="BT534" t="s">
        <v>265</v>
      </c>
      <c r="BU534">
        <v>3</v>
      </c>
      <c r="BV534">
        <v>1</v>
      </c>
      <c r="BW534">
        <v>0</v>
      </c>
      <c r="BX534" t="s">
        <v>2016</v>
      </c>
      <c r="BZ534" t="s">
        <v>2052</v>
      </c>
      <c r="CB534" t="s">
        <v>2016</v>
      </c>
      <c r="CH534" s="198">
        <v>1</v>
      </c>
    </row>
    <row r="535" spans="69:86" x14ac:dyDescent="0.25">
      <c r="BQ535" t="s">
        <v>156</v>
      </c>
      <c r="BR535" t="s">
        <v>953</v>
      </c>
      <c r="BS535" t="s">
        <v>11528</v>
      </c>
      <c r="BT535" t="s">
        <v>265</v>
      </c>
      <c r="BU535">
        <v>4</v>
      </c>
      <c r="BV535">
        <v>1</v>
      </c>
      <c r="BW535">
        <v>0</v>
      </c>
      <c r="BX535" t="s">
        <v>11528</v>
      </c>
      <c r="BZ535" t="s">
        <v>11529</v>
      </c>
      <c r="CB535" t="s">
        <v>10792</v>
      </c>
      <c r="CC535" t="s">
        <v>11435</v>
      </c>
      <c r="CD535" t="s">
        <v>11163</v>
      </c>
      <c r="CE535" t="s">
        <v>11530</v>
      </c>
      <c r="CF535" t="s">
        <v>1151</v>
      </c>
      <c r="CH535" s="198">
        <v>1</v>
      </c>
    </row>
    <row r="536" spans="69:86" x14ac:dyDescent="0.25">
      <c r="BQ536" t="s">
        <v>156</v>
      </c>
      <c r="BR536" t="s">
        <v>954</v>
      </c>
      <c r="BS536" t="s">
        <v>10794</v>
      </c>
      <c r="BT536" t="s">
        <v>265</v>
      </c>
      <c r="BU536">
        <v>5</v>
      </c>
      <c r="BV536">
        <v>1</v>
      </c>
      <c r="BW536">
        <v>0</v>
      </c>
      <c r="BX536" t="s">
        <v>10794</v>
      </c>
      <c r="BZ536" t="s">
        <v>10795</v>
      </c>
      <c r="CB536" t="s">
        <v>10796</v>
      </c>
      <c r="CC536" t="s">
        <v>10797</v>
      </c>
      <c r="CH536" s="198">
        <v>1</v>
      </c>
    </row>
    <row r="537" spans="69:86" x14ac:dyDescent="0.25">
      <c r="BQ537" t="s">
        <v>156</v>
      </c>
      <c r="BR537" t="s">
        <v>11531</v>
      </c>
      <c r="BS537" t="s">
        <v>10798</v>
      </c>
      <c r="BT537" t="s">
        <v>265</v>
      </c>
      <c r="BU537">
        <v>6</v>
      </c>
      <c r="BV537">
        <v>1</v>
      </c>
      <c r="BW537">
        <v>0</v>
      </c>
      <c r="BX537" t="s">
        <v>10798</v>
      </c>
      <c r="BZ537" t="s">
        <v>10799</v>
      </c>
      <c r="CB537" t="s">
        <v>10798</v>
      </c>
      <c r="CH537" s="198">
        <v>1</v>
      </c>
    </row>
    <row r="538" spans="69:86" x14ac:dyDescent="0.25">
      <c r="BQ538" t="s">
        <v>156</v>
      </c>
      <c r="BR538" t="s">
        <v>11532</v>
      </c>
      <c r="BS538" t="s">
        <v>10801</v>
      </c>
      <c r="BT538" t="s">
        <v>265</v>
      </c>
      <c r="BU538">
        <v>7</v>
      </c>
      <c r="BV538">
        <v>1</v>
      </c>
      <c r="BW538">
        <v>0</v>
      </c>
      <c r="BX538" t="s">
        <v>10801</v>
      </c>
      <c r="BZ538" t="s">
        <v>10802</v>
      </c>
      <c r="CB538" t="s">
        <v>10801</v>
      </c>
      <c r="CH538" s="198">
        <v>1</v>
      </c>
    </row>
    <row r="539" spans="69:86" x14ac:dyDescent="0.25">
      <c r="BQ539" t="s">
        <v>156</v>
      </c>
      <c r="BR539" t="s">
        <v>11533</v>
      </c>
      <c r="BS539" t="s">
        <v>10804</v>
      </c>
      <c r="BT539" t="s">
        <v>265</v>
      </c>
      <c r="BU539">
        <v>8</v>
      </c>
      <c r="BV539">
        <v>1</v>
      </c>
      <c r="BW539">
        <v>0</v>
      </c>
      <c r="BX539" t="s">
        <v>10804</v>
      </c>
      <c r="BZ539" t="s">
        <v>10805</v>
      </c>
      <c r="CB539" t="s">
        <v>10806</v>
      </c>
      <c r="CC539" t="s">
        <v>2291</v>
      </c>
      <c r="CH539" s="198">
        <v>1</v>
      </c>
    </row>
    <row r="540" spans="69:86" x14ac:dyDescent="0.25">
      <c r="BQ540" t="s">
        <v>156</v>
      </c>
      <c r="BR540" t="s">
        <v>11534</v>
      </c>
      <c r="BS540" t="s">
        <v>10808</v>
      </c>
      <c r="BT540" t="s">
        <v>265</v>
      </c>
      <c r="BU540">
        <v>9</v>
      </c>
      <c r="BV540">
        <v>1</v>
      </c>
      <c r="BW540">
        <v>0</v>
      </c>
      <c r="BX540" t="s">
        <v>10808</v>
      </c>
      <c r="BZ540" t="s">
        <v>10809</v>
      </c>
      <c r="CB540" t="s">
        <v>10810</v>
      </c>
      <c r="CC540" t="s">
        <v>2894</v>
      </c>
      <c r="CD540" t="s">
        <v>1629</v>
      </c>
      <c r="CH540" s="198">
        <v>1</v>
      </c>
    </row>
    <row r="541" spans="69:86" x14ac:dyDescent="0.25">
      <c r="BQ541" t="s">
        <v>156</v>
      </c>
      <c r="BR541" t="s">
        <v>955</v>
      </c>
      <c r="BS541" t="s">
        <v>11535</v>
      </c>
      <c r="BT541" t="s">
        <v>301</v>
      </c>
      <c r="BU541">
        <v>1</v>
      </c>
      <c r="BV541">
        <v>0</v>
      </c>
      <c r="BW541">
        <v>1</v>
      </c>
      <c r="BY541" t="s">
        <v>11535</v>
      </c>
      <c r="CA541" t="s">
        <v>11536</v>
      </c>
      <c r="CB541" t="s">
        <v>10813</v>
      </c>
      <c r="CC541" t="s">
        <v>10685</v>
      </c>
      <c r="CD541" t="s">
        <v>10785</v>
      </c>
      <c r="CE541" t="s">
        <v>2277</v>
      </c>
      <c r="CH541" s="198">
        <v>1</v>
      </c>
    </row>
    <row r="542" spans="69:86" x14ac:dyDescent="0.25">
      <c r="BQ542" t="s">
        <v>156</v>
      </c>
      <c r="BR542" t="s">
        <v>956</v>
      </c>
      <c r="BS542" t="s">
        <v>11526</v>
      </c>
      <c r="BT542" t="s">
        <v>301</v>
      </c>
      <c r="BU542">
        <v>2</v>
      </c>
      <c r="BV542">
        <v>0</v>
      </c>
      <c r="BW542">
        <v>1</v>
      </c>
      <c r="BY542" t="s">
        <v>11526</v>
      </c>
      <c r="CA542" t="s">
        <v>11537</v>
      </c>
      <c r="CB542" t="s">
        <v>11526</v>
      </c>
      <c r="CH542" s="198">
        <v>1</v>
      </c>
    </row>
    <row r="543" spans="69:86" x14ac:dyDescent="0.25">
      <c r="BQ543" t="s">
        <v>156</v>
      </c>
      <c r="BR543" t="s">
        <v>957</v>
      </c>
      <c r="BS543" t="s">
        <v>2016</v>
      </c>
      <c r="BT543" t="s">
        <v>301</v>
      </c>
      <c r="BU543">
        <v>3</v>
      </c>
      <c r="BV543">
        <v>0</v>
      </c>
      <c r="BW543">
        <v>1</v>
      </c>
      <c r="BY543" t="s">
        <v>2016</v>
      </c>
      <c r="CA543" t="s">
        <v>2019</v>
      </c>
      <c r="CB543" t="s">
        <v>2016</v>
      </c>
      <c r="CH543" s="198">
        <v>1</v>
      </c>
    </row>
    <row r="544" spans="69:86" x14ac:dyDescent="0.25">
      <c r="BQ544" t="s">
        <v>156</v>
      </c>
      <c r="BR544" t="s">
        <v>958</v>
      </c>
      <c r="BS544" t="s">
        <v>11528</v>
      </c>
      <c r="BT544" t="s">
        <v>301</v>
      </c>
      <c r="BU544">
        <v>4</v>
      </c>
      <c r="BV544">
        <v>0</v>
      </c>
      <c r="BW544">
        <v>1</v>
      </c>
      <c r="BY544" t="s">
        <v>11528</v>
      </c>
      <c r="CA544" t="s">
        <v>11538</v>
      </c>
      <c r="CB544" t="s">
        <v>10792</v>
      </c>
      <c r="CC544" t="s">
        <v>11435</v>
      </c>
      <c r="CD544" t="s">
        <v>11163</v>
      </c>
      <c r="CE544" t="s">
        <v>11530</v>
      </c>
      <c r="CF544" t="s">
        <v>1151</v>
      </c>
      <c r="CH544" s="198">
        <v>1</v>
      </c>
    </row>
    <row r="545" spans="69:86" x14ac:dyDescent="0.25">
      <c r="BQ545" t="s">
        <v>156</v>
      </c>
      <c r="BR545" t="s">
        <v>959</v>
      </c>
      <c r="BS545" t="s">
        <v>10816</v>
      </c>
      <c r="BT545" t="s">
        <v>301</v>
      </c>
      <c r="BU545">
        <v>5</v>
      </c>
      <c r="BV545">
        <v>0</v>
      </c>
      <c r="BW545">
        <v>1</v>
      </c>
      <c r="BY545" t="s">
        <v>10816</v>
      </c>
      <c r="CA545" t="s">
        <v>10817</v>
      </c>
      <c r="CB545" t="s">
        <v>10818</v>
      </c>
      <c r="CC545" t="s">
        <v>10819</v>
      </c>
      <c r="CD545" t="s">
        <v>10820</v>
      </c>
      <c r="CE545" t="s">
        <v>10821</v>
      </c>
      <c r="CF545" t="s">
        <v>1241</v>
      </c>
      <c r="CH545" s="198">
        <v>1</v>
      </c>
    </row>
    <row r="546" spans="69:86" x14ac:dyDescent="0.25">
      <c r="BQ546" t="s">
        <v>157</v>
      </c>
      <c r="BR546" t="s">
        <v>960</v>
      </c>
      <c r="BS546" t="s">
        <v>11091</v>
      </c>
      <c r="BT546" t="s">
        <v>265</v>
      </c>
      <c r="BU546">
        <v>1</v>
      </c>
      <c r="BV546">
        <v>1</v>
      </c>
      <c r="BW546">
        <v>0</v>
      </c>
      <c r="BX546" t="s">
        <v>11091</v>
      </c>
      <c r="BZ546" t="s">
        <v>11092</v>
      </c>
      <c r="CB546" t="s">
        <v>10845</v>
      </c>
      <c r="CC546" t="s">
        <v>10846</v>
      </c>
      <c r="CD546" t="s">
        <v>10847</v>
      </c>
      <c r="CE546" t="s">
        <v>10882</v>
      </c>
      <c r="CF546" t="s">
        <v>11515</v>
      </c>
      <c r="CH546" s="198">
        <v>1</v>
      </c>
    </row>
    <row r="547" spans="69:86" x14ac:dyDescent="0.25">
      <c r="BQ547" t="s">
        <v>157</v>
      </c>
      <c r="BR547" t="s">
        <v>961</v>
      </c>
      <c r="BS547" t="s">
        <v>11539</v>
      </c>
      <c r="BT547" t="s">
        <v>265</v>
      </c>
      <c r="BU547">
        <v>2</v>
      </c>
      <c r="BV547">
        <v>1</v>
      </c>
      <c r="BW547">
        <v>0</v>
      </c>
      <c r="BX547" t="s">
        <v>11539</v>
      </c>
      <c r="BZ547" t="s">
        <v>11540</v>
      </c>
      <c r="CB547" t="s">
        <v>649</v>
      </c>
      <c r="CC547" t="s">
        <v>11150</v>
      </c>
      <c r="CD547" t="s">
        <v>1151</v>
      </c>
      <c r="CH547" s="198">
        <v>1</v>
      </c>
    </row>
    <row r="548" spans="69:86" x14ac:dyDescent="0.25">
      <c r="BQ548" t="s">
        <v>157</v>
      </c>
      <c r="BR548" t="s">
        <v>962</v>
      </c>
      <c r="BS548" t="s">
        <v>11541</v>
      </c>
      <c r="BT548" t="s">
        <v>265</v>
      </c>
      <c r="BU548">
        <v>3</v>
      </c>
      <c r="BV548">
        <v>1</v>
      </c>
      <c r="BW548">
        <v>0</v>
      </c>
      <c r="BX548" t="s">
        <v>11541</v>
      </c>
      <c r="BZ548" t="s">
        <v>11542</v>
      </c>
      <c r="CB548" t="s">
        <v>10724</v>
      </c>
      <c r="CC548" t="s">
        <v>389</v>
      </c>
      <c r="CD548" t="s">
        <v>10952</v>
      </c>
      <c r="CE548" t="s">
        <v>11543</v>
      </c>
      <c r="CF548" t="s">
        <v>11544</v>
      </c>
      <c r="CH548" s="198">
        <v>1</v>
      </c>
    </row>
    <row r="549" spans="69:86" x14ac:dyDescent="0.25">
      <c r="BQ549" t="s">
        <v>157</v>
      </c>
      <c r="BR549" t="s">
        <v>963</v>
      </c>
      <c r="BS549" t="s">
        <v>10855</v>
      </c>
      <c r="BT549" t="s">
        <v>265</v>
      </c>
      <c r="BU549">
        <v>4</v>
      </c>
      <c r="BV549">
        <v>1</v>
      </c>
      <c r="BW549">
        <v>0</v>
      </c>
      <c r="BX549" t="s">
        <v>10855</v>
      </c>
      <c r="BZ549" t="s">
        <v>10856</v>
      </c>
      <c r="CB549" t="s">
        <v>10857</v>
      </c>
      <c r="CC549" t="s">
        <v>10858</v>
      </c>
      <c r="CD549" t="s">
        <v>10859</v>
      </c>
      <c r="CE549" t="s">
        <v>10860</v>
      </c>
      <c r="CH549" s="198">
        <v>1</v>
      </c>
    </row>
    <row r="550" spans="69:86" x14ac:dyDescent="0.25">
      <c r="BQ550" t="s">
        <v>157</v>
      </c>
      <c r="BR550" t="s">
        <v>964</v>
      </c>
      <c r="BS550" t="s">
        <v>10724</v>
      </c>
      <c r="BT550" t="s">
        <v>265</v>
      </c>
      <c r="BU550">
        <v>5</v>
      </c>
      <c r="BV550">
        <v>1</v>
      </c>
      <c r="BW550">
        <v>0</v>
      </c>
      <c r="BX550" t="s">
        <v>10724</v>
      </c>
      <c r="BZ550" t="s">
        <v>10862</v>
      </c>
      <c r="CB550" t="s">
        <v>10724</v>
      </c>
      <c r="CH550" s="198">
        <v>1</v>
      </c>
    </row>
    <row r="551" spans="69:86" x14ac:dyDescent="0.25">
      <c r="BQ551" t="s">
        <v>157</v>
      </c>
      <c r="BR551" t="s">
        <v>11545</v>
      </c>
      <c r="BS551" t="s">
        <v>649</v>
      </c>
      <c r="BT551" t="s">
        <v>265</v>
      </c>
      <c r="BU551">
        <v>6</v>
      </c>
      <c r="BV551">
        <v>1</v>
      </c>
      <c r="BW551">
        <v>0</v>
      </c>
      <c r="BX551" t="s">
        <v>649</v>
      </c>
      <c r="BZ551" t="s">
        <v>10864</v>
      </c>
      <c r="CB551" t="s">
        <v>649</v>
      </c>
      <c r="CH551" s="198">
        <v>1</v>
      </c>
    </row>
    <row r="552" spans="69:86" x14ac:dyDescent="0.25">
      <c r="BQ552" t="s">
        <v>157</v>
      </c>
      <c r="BR552" t="s">
        <v>11546</v>
      </c>
      <c r="BS552" t="s">
        <v>10866</v>
      </c>
      <c r="BT552" t="s">
        <v>265</v>
      </c>
      <c r="BU552">
        <v>7</v>
      </c>
      <c r="BV552">
        <v>1</v>
      </c>
      <c r="BW552">
        <v>0</v>
      </c>
      <c r="BX552" t="s">
        <v>10866</v>
      </c>
      <c r="BZ552" t="s">
        <v>10867</v>
      </c>
      <c r="CB552" t="s">
        <v>10868</v>
      </c>
      <c r="CC552" t="s">
        <v>10806</v>
      </c>
      <c r="CD552" t="s">
        <v>10869</v>
      </c>
      <c r="CE552" t="s">
        <v>10764</v>
      </c>
      <c r="CF552" t="s">
        <v>10870</v>
      </c>
      <c r="CH552" s="198">
        <v>1</v>
      </c>
    </row>
    <row r="553" spans="69:86" x14ac:dyDescent="0.25">
      <c r="BQ553" t="s">
        <v>157</v>
      </c>
      <c r="BR553" t="s">
        <v>965</v>
      </c>
      <c r="BS553" t="s">
        <v>10871</v>
      </c>
      <c r="BT553" t="s">
        <v>301</v>
      </c>
      <c r="BU553">
        <v>1</v>
      </c>
      <c r="BV553">
        <v>0</v>
      </c>
      <c r="BW553">
        <v>1</v>
      </c>
      <c r="BY553" t="s">
        <v>10871</v>
      </c>
      <c r="CA553" t="s">
        <v>10872</v>
      </c>
      <c r="CB553" t="s">
        <v>10871</v>
      </c>
      <c r="CH553" s="198">
        <v>1</v>
      </c>
    </row>
    <row r="554" spans="69:86" x14ac:dyDescent="0.25">
      <c r="BQ554" t="s">
        <v>157</v>
      </c>
      <c r="BR554" t="s">
        <v>966</v>
      </c>
      <c r="BS554" t="s">
        <v>11547</v>
      </c>
      <c r="BT554" t="s">
        <v>301</v>
      </c>
      <c r="BU554">
        <v>2</v>
      </c>
      <c r="BV554">
        <v>0</v>
      </c>
      <c r="BW554">
        <v>1</v>
      </c>
      <c r="BY554" t="s">
        <v>11547</v>
      </c>
      <c r="CA554" t="s">
        <v>11548</v>
      </c>
      <c r="CB554" t="s">
        <v>10882</v>
      </c>
      <c r="CC554" t="s">
        <v>11515</v>
      </c>
      <c r="CD554" t="s">
        <v>11053</v>
      </c>
      <c r="CH554" s="198">
        <v>1</v>
      </c>
    </row>
    <row r="555" spans="69:86" x14ac:dyDescent="0.25">
      <c r="BQ555" t="s">
        <v>157</v>
      </c>
      <c r="BR555" t="s">
        <v>967</v>
      </c>
      <c r="BS555" t="s">
        <v>11539</v>
      </c>
      <c r="BT555" t="s">
        <v>301</v>
      </c>
      <c r="BU555">
        <v>3</v>
      </c>
      <c r="BV555">
        <v>0</v>
      </c>
      <c r="BW555">
        <v>1</v>
      </c>
      <c r="BY555" t="s">
        <v>11539</v>
      </c>
      <c r="CA555" t="s">
        <v>11549</v>
      </c>
      <c r="CB555" t="s">
        <v>649</v>
      </c>
      <c r="CC555" t="s">
        <v>11150</v>
      </c>
      <c r="CD555" t="s">
        <v>1151</v>
      </c>
      <c r="CH555" s="198">
        <v>1</v>
      </c>
    </row>
    <row r="556" spans="69:86" x14ac:dyDescent="0.25">
      <c r="BQ556" t="s">
        <v>157</v>
      </c>
      <c r="BR556" t="s">
        <v>968</v>
      </c>
      <c r="BS556" t="s">
        <v>11541</v>
      </c>
      <c r="BT556" t="s">
        <v>301</v>
      </c>
      <c r="BU556">
        <v>4</v>
      </c>
      <c r="BV556">
        <v>0</v>
      </c>
      <c r="BW556">
        <v>1</v>
      </c>
      <c r="BY556" t="s">
        <v>11541</v>
      </c>
      <c r="CA556" t="s">
        <v>11550</v>
      </c>
      <c r="CB556" t="s">
        <v>10724</v>
      </c>
      <c r="CC556" t="s">
        <v>389</v>
      </c>
      <c r="CD556" t="s">
        <v>10952</v>
      </c>
      <c r="CE556" t="s">
        <v>11543</v>
      </c>
      <c r="CF556" t="s">
        <v>11544</v>
      </c>
      <c r="CH556" s="198">
        <v>1</v>
      </c>
    </row>
    <row r="557" spans="69:86" x14ac:dyDescent="0.25">
      <c r="BQ557" t="s">
        <v>157</v>
      </c>
      <c r="BR557" t="s">
        <v>969</v>
      </c>
      <c r="BS557" t="s">
        <v>10878</v>
      </c>
      <c r="BT557" t="s">
        <v>301</v>
      </c>
      <c r="BU557">
        <v>5</v>
      </c>
      <c r="BV557">
        <v>0</v>
      </c>
      <c r="BW557">
        <v>1</v>
      </c>
      <c r="BY557" t="s">
        <v>10878</v>
      </c>
      <c r="CA557" t="s">
        <v>10879</v>
      </c>
      <c r="CB557" t="s">
        <v>10818</v>
      </c>
      <c r="CC557" t="s">
        <v>10880</v>
      </c>
      <c r="CH557" s="198">
        <v>1</v>
      </c>
    </row>
    <row r="558" spans="69:86" x14ac:dyDescent="0.25">
      <c r="BQ558" t="s">
        <v>157</v>
      </c>
      <c r="BR558" t="s">
        <v>11551</v>
      </c>
      <c r="BS558" t="s">
        <v>10882</v>
      </c>
      <c r="BT558" t="s">
        <v>301</v>
      </c>
      <c r="BU558">
        <v>6</v>
      </c>
      <c r="BV558">
        <v>0</v>
      </c>
      <c r="BW558">
        <v>1</v>
      </c>
      <c r="BY558" t="s">
        <v>10882</v>
      </c>
      <c r="CA558" t="s">
        <v>10883</v>
      </c>
      <c r="CB558" t="s">
        <v>10882</v>
      </c>
      <c r="CH558" s="198">
        <v>1</v>
      </c>
    </row>
    <row r="559" spans="69:86" x14ac:dyDescent="0.25">
      <c r="BQ559" t="s">
        <v>157</v>
      </c>
      <c r="BR559" t="s">
        <v>11552</v>
      </c>
      <c r="BS559" t="s">
        <v>649</v>
      </c>
      <c r="BT559" t="s">
        <v>301</v>
      </c>
      <c r="BU559">
        <v>7</v>
      </c>
      <c r="BV559">
        <v>0</v>
      </c>
      <c r="BW559">
        <v>1</v>
      </c>
      <c r="BY559" t="s">
        <v>649</v>
      </c>
      <c r="CA559" t="s">
        <v>10885</v>
      </c>
      <c r="CB559" t="s">
        <v>649</v>
      </c>
      <c r="CH559" s="198">
        <v>1</v>
      </c>
    </row>
    <row r="560" spans="69:86" x14ac:dyDescent="0.25">
      <c r="BQ560" t="s">
        <v>157</v>
      </c>
      <c r="BR560" t="s">
        <v>11553</v>
      </c>
      <c r="BS560" t="s">
        <v>10887</v>
      </c>
      <c r="BT560" t="s">
        <v>301</v>
      </c>
      <c r="BU560">
        <v>8</v>
      </c>
      <c r="BV560">
        <v>0</v>
      </c>
      <c r="BW560">
        <v>1</v>
      </c>
      <c r="BY560" t="s">
        <v>10887</v>
      </c>
      <c r="CA560" t="s">
        <v>10888</v>
      </c>
      <c r="CB560" t="s">
        <v>590</v>
      </c>
      <c r="CC560" t="s">
        <v>10889</v>
      </c>
      <c r="CH560" s="198">
        <v>1</v>
      </c>
    </row>
    <row r="561" spans="69:86" x14ac:dyDescent="0.25">
      <c r="BQ561" t="s">
        <v>158</v>
      </c>
      <c r="BR561" t="s">
        <v>970</v>
      </c>
      <c r="BS561" t="s">
        <v>11554</v>
      </c>
      <c r="BT561" t="s">
        <v>265</v>
      </c>
      <c r="BU561">
        <v>1</v>
      </c>
      <c r="BV561">
        <v>1</v>
      </c>
      <c r="BW561">
        <v>0</v>
      </c>
      <c r="BX561" t="s">
        <v>11554</v>
      </c>
      <c r="BZ561" t="s">
        <v>11555</v>
      </c>
      <c r="CB561" t="s">
        <v>10892</v>
      </c>
      <c r="CC561" t="s">
        <v>10893</v>
      </c>
      <c r="CD561" t="s">
        <v>1303</v>
      </c>
      <c r="CE561" t="s">
        <v>995</v>
      </c>
      <c r="CF561" t="s">
        <v>11504</v>
      </c>
      <c r="CH561" s="198">
        <v>1</v>
      </c>
    </row>
    <row r="562" spans="69:86" x14ac:dyDescent="0.25">
      <c r="BQ562" t="s">
        <v>158</v>
      </c>
      <c r="BR562" t="s">
        <v>971</v>
      </c>
      <c r="BS562" t="s">
        <v>11556</v>
      </c>
      <c r="BT562" t="s">
        <v>265</v>
      </c>
      <c r="BU562">
        <v>2</v>
      </c>
      <c r="BV562">
        <v>1</v>
      </c>
      <c r="BW562">
        <v>0</v>
      </c>
      <c r="BX562" t="s">
        <v>11556</v>
      </c>
      <c r="BZ562" t="s">
        <v>11557</v>
      </c>
      <c r="CB562" t="s">
        <v>10746</v>
      </c>
      <c r="CC562" t="s">
        <v>569</v>
      </c>
      <c r="CD562" t="s">
        <v>10870</v>
      </c>
      <c r="CE562" t="s">
        <v>10764</v>
      </c>
      <c r="CF562" t="s">
        <v>10952</v>
      </c>
      <c r="CH562" s="198">
        <v>1</v>
      </c>
    </row>
    <row r="563" spans="69:86" x14ac:dyDescent="0.25">
      <c r="BQ563" t="s">
        <v>158</v>
      </c>
      <c r="BR563" t="s">
        <v>972</v>
      </c>
      <c r="BS563" t="s">
        <v>10897</v>
      </c>
      <c r="BT563" t="s">
        <v>265</v>
      </c>
      <c r="BU563">
        <v>3</v>
      </c>
      <c r="BV563">
        <v>1</v>
      </c>
      <c r="BW563">
        <v>0</v>
      </c>
      <c r="BX563" t="s">
        <v>10897</v>
      </c>
      <c r="BZ563" t="s">
        <v>10898</v>
      </c>
      <c r="CB563" t="s">
        <v>10899</v>
      </c>
      <c r="CC563" t="s">
        <v>1303</v>
      </c>
      <c r="CD563" t="s">
        <v>1304</v>
      </c>
      <c r="CH563" s="198">
        <v>1</v>
      </c>
    </row>
    <row r="564" spans="69:86" x14ac:dyDescent="0.25">
      <c r="BQ564" t="s">
        <v>158</v>
      </c>
      <c r="BR564" t="s">
        <v>973</v>
      </c>
      <c r="BS564" t="s">
        <v>10901</v>
      </c>
      <c r="BT564" t="s">
        <v>265</v>
      </c>
      <c r="BU564">
        <v>4</v>
      </c>
      <c r="BV564">
        <v>1</v>
      </c>
      <c r="BW564">
        <v>0</v>
      </c>
      <c r="BX564" t="s">
        <v>10901</v>
      </c>
      <c r="BZ564" t="s">
        <v>10902</v>
      </c>
      <c r="CB564" t="s">
        <v>10903</v>
      </c>
      <c r="CC564" t="s">
        <v>10904</v>
      </c>
      <c r="CH564" s="198">
        <v>1</v>
      </c>
    </row>
    <row r="565" spans="69:86" x14ac:dyDescent="0.25">
      <c r="BQ565" t="s">
        <v>158</v>
      </c>
      <c r="BR565" t="s">
        <v>974</v>
      </c>
      <c r="BS565" t="s">
        <v>10906</v>
      </c>
      <c r="BT565" t="s">
        <v>265</v>
      </c>
      <c r="BU565">
        <v>5</v>
      </c>
      <c r="BV565">
        <v>1</v>
      </c>
      <c r="BW565">
        <v>0</v>
      </c>
      <c r="BX565" t="s">
        <v>10906</v>
      </c>
      <c r="BZ565" t="s">
        <v>10907</v>
      </c>
      <c r="CB565" t="s">
        <v>10746</v>
      </c>
      <c r="CC565" t="s">
        <v>1241</v>
      </c>
      <c r="CD565" t="s">
        <v>10908</v>
      </c>
      <c r="CH565" s="198">
        <v>1</v>
      </c>
    </row>
    <row r="566" spans="69:86" x14ac:dyDescent="0.25">
      <c r="BQ566" t="s">
        <v>158</v>
      </c>
      <c r="BR566" t="s">
        <v>975</v>
      </c>
      <c r="BS566" t="s">
        <v>11558</v>
      </c>
      <c r="BT566" t="s">
        <v>301</v>
      </c>
      <c r="BU566">
        <v>1</v>
      </c>
      <c r="BV566">
        <v>0</v>
      </c>
      <c r="BW566">
        <v>1</v>
      </c>
      <c r="BY566" t="s">
        <v>11558</v>
      </c>
      <c r="CA566" t="s">
        <v>11559</v>
      </c>
      <c r="CB566" t="s">
        <v>10911</v>
      </c>
      <c r="CC566" t="s">
        <v>1303</v>
      </c>
      <c r="CD566" t="s">
        <v>995</v>
      </c>
      <c r="CE566" t="s">
        <v>11504</v>
      </c>
      <c r="CH566" s="198">
        <v>1</v>
      </c>
    </row>
    <row r="567" spans="69:86" x14ac:dyDescent="0.25">
      <c r="BQ567" t="s">
        <v>158</v>
      </c>
      <c r="BR567" t="s">
        <v>976</v>
      </c>
      <c r="BS567" t="s">
        <v>11556</v>
      </c>
      <c r="BT567" t="s">
        <v>301</v>
      </c>
      <c r="BU567">
        <v>2</v>
      </c>
      <c r="BV567">
        <v>0</v>
      </c>
      <c r="BW567">
        <v>1</v>
      </c>
      <c r="BY567" t="s">
        <v>11556</v>
      </c>
      <c r="CA567" t="s">
        <v>11560</v>
      </c>
      <c r="CB567" t="s">
        <v>10746</v>
      </c>
      <c r="CC567" t="s">
        <v>569</v>
      </c>
      <c r="CD567" t="s">
        <v>10870</v>
      </c>
      <c r="CE567" t="s">
        <v>10764</v>
      </c>
      <c r="CF567" t="s">
        <v>10952</v>
      </c>
      <c r="CH567" s="198">
        <v>1</v>
      </c>
    </row>
    <row r="568" spans="69:86" x14ac:dyDescent="0.25">
      <c r="BQ568" t="s">
        <v>158</v>
      </c>
      <c r="BR568" t="s">
        <v>977</v>
      </c>
      <c r="BS568" t="s">
        <v>10914</v>
      </c>
      <c r="BT568" t="s">
        <v>301</v>
      </c>
      <c r="BU568">
        <v>3</v>
      </c>
      <c r="BV568">
        <v>0</v>
      </c>
      <c r="BW568">
        <v>1</v>
      </c>
      <c r="BY568" t="s">
        <v>10914</v>
      </c>
      <c r="CA568" t="s">
        <v>10915</v>
      </c>
      <c r="CB568" t="s">
        <v>10916</v>
      </c>
      <c r="CC568" t="s">
        <v>10917</v>
      </c>
      <c r="CH568" s="198">
        <v>1</v>
      </c>
    </row>
    <row r="569" spans="69:86" x14ac:dyDescent="0.25">
      <c r="BQ569" t="s">
        <v>158</v>
      </c>
      <c r="BR569" t="s">
        <v>978</v>
      </c>
      <c r="BS569" t="s">
        <v>10919</v>
      </c>
      <c r="BT569" t="s">
        <v>301</v>
      </c>
      <c r="BU569">
        <v>4</v>
      </c>
      <c r="BV569">
        <v>0</v>
      </c>
      <c r="BW569">
        <v>1</v>
      </c>
      <c r="BY569" t="s">
        <v>10919</v>
      </c>
      <c r="CA569" t="s">
        <v>10920</v>
      </c>
      <c r="CB569" t="s">
        <v>10921</v>
      </c>
      <c r="CC569" t="s">
        <v>1241</v>
      </c>
      <c r="CD569" t="s">
        <v>10922</v>
      </c>
      <c r="CE569" t="s">
        <v>2661</v>
      </c>
      <c r="CF569" t="s">
        <v>10724</v>
      </c>
      <c r="CH569" s="198">
        <v>1</v>
      </c>
    </row>
    <row r="570" spans="69:86" x14ac:dyDescent="0.25">
      <c r="BQ570" t="s">
        <v>158</v>
      </c>
      <c r="BR570" t="s">
        <v>979</v>
      </c>
      <c r="BS570" t="s">
        <v>11558</v>
      </c>
      <c r="BT570" t="s">
        <v>301</v>
      </c>
      <c r="BU570">
        <v>5</v>
      </c>
      <c r="BV570">
        <v>0</v>
      </c>
      <c r="BW570">
        <v>1</v>
      </c>
      <c r="BY570" t="s">
        <v>11558</v>
      </c>
      <c r="CA570" t="s">
        <v>11559</v>
      </c>
      <c r="CB570" t="s">
        <v>10911</v>
      </c>
      <c r="CC570" t="s">
        <v>1303</v>
      </c>
      <c r="CD570" t="s">
        <v>995</v>
      </c>
      <c r="CE570" t="s">
        <v>11504</v>
      </c>
      <c r="CF570" t="s">
        <v>10746</v>
      </c>
      <c r="CH570" s="198">
        <v>1</v>
      </c>
    </row>
    <row r="571" spans="69:86" x14ac:dyDescent="0.25">
      <c r="BQ571" t="s">
        <v>158</v>
      </c>
      <c r="BR571" t="s">
        <v>11561</v>
      </c>
      <c r="BS571" t="s">
        <v>11562</v>
      </c>
      <c r="BT571" t="s">
        <v>301</v>
      </c>
      <c r="BU571">
        <v>6</v>
      </c>
      <c r="BV571">
        <v>0</v>
      </c>
      <c r="BW571">
        <v>1</v>
      </c>
      <c r="BY571" t="s">
        <v>11562</v>
      </c>
      <c r="CA571" t="s">
        <v>11563</v>
      </c>
      <c r="CB571" t="s">
        <v>11504</v>
      </c>
      <c r="CC571" t="s">
        <v>10746</v>
      </c>
      <c r="CD571" t="s">
        <v>569</v>
      </c>
      <c r="CE571" t="s">
        <v>10870</v>
      </c>
      <c r="CF571" t="s">
        <v>10764</v>
      </c>
      <c r="CH571" s="198">
        <v>1</v>
      </c>
    </row>
    <row r="572" spans="69:86" x14ac:dyDescent="0.25">
      <c r="BQ572" t="s">
        <v>158</v>
      </c>
      <c r="BR572" t="s">
        <v>11564</v>
      </c>
      <c r="BS572" t="s">
        <v>11565</v>
      </c>
      <c r="BT572" t="s">
        <v>301</v>
      </c>
      <c r="BU572">
        <v>7</v>
      </c>
      <c r="BV572">
        <v>0</v>
      </c>
      <c r="BW572">
        <v>1</v>
      </c>
      <c r="BY572" t="s">
        <v>11565</v>
      </c>
      <c r="CA572" t="s">
        <v>11566</v>
      </c>
      <c r="CB572" t="s">
        <v>10870</v>
      </c>
      <c r="CC572" t="s">
        <v>10764</v>
      </c>
      <c r="CD572" t="s">
        <v>10952</v>
      </c>
      <c r="CE572" t="s">
        <v>10806</v>
      </c>
      <c r="CF572" t="s">
        <v>10916</v>
      </c>
      <c r="CH572" s="198">
        <v>1</v>
      </c>
    </row>
    <row r="573" spans="69:86" x14ac:dyDescent="0.25">
      <c r="BQ573" t="s">
        <v>158</v>
      </c>
      <c r="BR573" t="s">
        <v>11567</v>
      </c>
      <c r="BS573" t="s">
        <v>11568</v>
      </c>
      <c r="BT573" t="s">
        <v>301</v>
      </c>
      <c r="BU573">
        <v>8</v>
      </c>
      <c r="BV573">
        <v>0</v>
      </c>
      <c r="BW573">
        <v>1</v>
      </c>
      <c r="BY573" t="s">
        <v>11568</v>
      </c>
      <c r="CA573" t="s">
        <v>11569</v>
      </c>
      <c r="CB573" t="s">
        <v>10806</v>
      </c>
      <c r="CC573" t="s">
        <v>10916</v>
      </c>
      <c r="CD573" t="s">
        <v>10917</v>
      </c>
      <c r="CE573" t="s">
        <v>10921</v>
      </c>
      <c r="CF573" t="s">
        <v>1241</v>
      </c>
      <c r="CH573" s="198">
        <v>1</v>
      </c>
    </row>
    <row r="574" spans="69:86" x14ac:dyDescent="0.25">
      <c r="BQ574" t="s">
        <v>158</v>
      </c>
      <c r="BR574" t="s">
        <v>11570</v>
      </c>
      <c r="BS574" t="s">
        <v>11571</v>
      </c>
      <c r="BT574" t="s">
        <v>301</v>
      </c>
      <c r="BU574">
        <v>9</v>
      </c>
      <c r="BV574">
        <v>0</v>
      </c>
      <c r="BW574">
        <v>1</v>
      </c>
      <c r="BY574" t="s">
        <v>11571</v>
      </c>
      <c r="CA574" t="s">
        <v>11572</v>
      </c>
      <c r="CB574" t="s">
        <v>2661</v>
      </c>
      <c r="CC574" t="s">
        <v>10724</v>
      </c>
      <c r="CH574" s="198">
        <v>1</v>
      </c>
    </row>
    <row r="575" spans="69:86" x14ac:dyDescent="0.25">
      <c r="BQ575" t="s">
        <v>159</v>
      </c>
      <c r="BR575" t="s">
        <v>980</v>
      </c>
      <c r="BS575" t="s">
        <v>11573</v>
      </c>
      <c r="BT575" t="s">
        <v>265</v>
      </c>
      <c r="BU575">
        <v>1</v>
      </c>
      <c r="BV575">
        <v>1</v>
      </c>
      <c r="BW575">
        <v>0</v>
      </c>
      <c r="BX575" t="s">
        <v>11573</v>
      </c>
      <c r="BZ575" t="s">
        <v>11574</v>
      </c>
      <c r="CB575" t="s">
        <v>10699</v>
      </c>
      <c r="CC575" t="s">
        <v>10700</v>
      </c>
      <c r="CD575" t="s">
        <v>2048</v>
      </c>
      <c r="CE575" t="s">
        <v>11504</v>
      </c>
      <c r="CF575" t="s">
        <v>2277</v>
      </c>
      <c r="CH575" s="198">
        <v>1</v>
      </c>
    </row>
    <row r="576" spans="69:86" x14ac:dyDescent="0.25">
      <c r="BQ576" t="s">
        <v>159</v>
      </c>
      <c r="BR576" t="s">
        <v>983</v>
      </c>
      <c r="BS576" t="s">
        <v>10714</v>
      </c>
      <c r="BT576" t="s">
        <v>265</v>
      </c>
      <c r="BU576">
        <v>2</v>
      </c>
      <c r="BV576">
        <v>1</v>
      </c>
      <c r="BW576">
        <v>0</v>
      </c>
      <c r="BX576" t="s">
        <v>10714</v>
      </c>
      <c r="BZ576" t="s">
        <v>10715</v>
      </c>
      <c r="CB576" t="s">
        <v>10714</v>
      </c>
      <c r="CH576" s="198">
        <v>1</v>
      </c>
    </row>
    <row r="577" spans="69:86" x14ac:dyDescent="0.25">
      <c r="BQ577" t="s">
        <v>159</v>
      </c>
      <c r="BR577" t="s">
        <v>988</v>
      </c>
      <c r="BS577" t="s">
        <v>10717</v>
      </c>
      <c r="BT577" t="s">
        <v>265</v>
      </c>
      <c r="BU577">
        <v>3</v>
      </c>
      <c r="BV577">
        <v>1</v>
      </c>
      <c r="BW577">
        <v>0</v>
      </c>
      <c r="BX577" t="s">
        <v>10717</v>
      </c>
      <c r="BZ577" t="s">
        <v>10718</v>
      </c>
      <c r="CB577" t="s">
        <v>10717</v>
      </c>
      <c r="CH577" s="198">
        <v>1</v>
      </c>
    </row>
    <row r="578" spans="69:86" x14ac:dyDescent="0.25">
      <c r="BQ578" t="s">
        <v>159</v>
      </c>
      <c r="BR578" t="s">
        <v>992</v>
      </c>
      <c r="BS578" t="s">
        <v>10720</v>
      </c>
      <c r="BT578" t="s">
        <v>265</v>
      </c>
      <c r="BU578">
        <v>4</v>
      </c>
      <c r="BV578">
        <v>1</v>
      </c>
      <c r="BW578">
        <v>0</v>
      </c>
      <c r="BX578" t="s">
        <v>10720</v>
      </c>
      <c r="BZ578" t="s">
        <v>10721</v>
      </c>
      <c r="CB578" t="s">
        <v>10722</v>
      </c>
      <c r="CC578" t="s">
        <v>10723</v>
      </c>
      <c r="CD578" t="s">
        <v>10724</v>
      </c>
      <c r="CH578" s="198">
        <v>1</v>
      </c>
    </row>
    <row r="579" spans="69:86" x14ac:dyDescent="0.25">
      <c r="BQ579" t="s">
        <v>159</v>
      </c>
      <c r="BR579" t="s">
        <v>998</v>
      </c>
      <c r="BS579" t="s">
        <v>11575</v>
      </c>
      <c r="BT579" t="s">
        <v>265</v>
      </c>
      <c r="BU579">
        <v>5</v>
      </c>
      <c r="BV579">
        <v>1</v>
      </c>
      <c r="BW579">
        <v>0</v>
      </c>
      <c r="BX579" t="s">
        <v>11575</v>
      </c>
      <c r="BZ579" t="s">
        <v>11576</v>
      </c>
      <c r="CB579" t="s">
        <v>11504</v>
      </c>
      <c r="CC579" t="s">
        <v>2277</v>
      </c>
      <c r="CD579" t="s">
        <v>835</v>
      </c>
      <c r="CE579" t="s">
        <v>2278</v>
      </c>
      <c r="CF579" t="s">
        <v>11577</v>
      </c>
      <c r="CH579" s="198">
        <v>1</v>
      </c>
    </row>
    <row r="580" spans="69:86" x14ac:dyDescent="0.25">
      <c r="BQ580" t="s">
        <v>159</v>
      </c>
      <c r="BR580" t="s">
        <v>11578</v>
      </c>
      <c r="BS580" t="s">
        <v>11579</v>
      </c>
      <c r="BT580" t="s">
        <v>265</v>
      </c>
      <c r="BU580">
        <v>6</v>
      </c>
      <c r="BV580">
        <v>1</v>
      </c>
      <c r="BW580">
        <v>0</v>
      </c>
      <c r="BX580" t="s">
        <v>11579</v>
      </c>
      <c r="BZ580" t="s">
        <v>11580</v>
      </c>
      <c r="CB580" t="s">
        <v>2278</v>
      </c>
      <c r="CC580" t="s">
        <v>11577</v>
      </c>
      <c r="CD580" t="s">
        <v>10746</v>
      </c>
      <c r="CE580" t="s">
        <v>11275</v>
      </c>
      <c r="CF580" t="s">
        <v>11149</v>
      </c>
      <c r="CH580" s="198">
        <v>1</v>
      </c>
    </row>
    <row r="581" spans="69:86" x14ac:dyDescent="0.25">
      <c r="BQ581" t="s">
        <v>159</v>
      </c>
      <c r="BR581" t="s">
        <v>11581</v>
      </c>
      <c r="BS581" t="s">
        <v>11582</v>
      </c>
      <c r="BT581" t="s">
        <v>265</v>
      </c>
      <c r="BU581">
        <v>7</v>
      </c>
      <c r="BV581">
        <v>1</v>
      </c>
      <c r="BW581">
        <v>0</v>
      </c>
      <c r="BX581" t="s">
        <v>11582</v>
      </c>
      <c r="BZ581" t="s">
        <v>11583</v>
      </c>
      <c r="CB581" t="s">
        <v>11275</v>
      </c>
      <c r="CC581" t="s">
        <v>11149</v>
      </c>
      <c r="CD581" t="s">
        <v>10767</v>
      </c>
      <c r="CE581" t="s">
        <v>10714</v>
      </c>
      <c r="CF581" t="s">
        <v>10717</v>
      </c>
      <c r="CH581" s="198">
        <v>1</v>
      </c>
    </row>
    <row r="582" spans="69:86" x14ac:dyDescent="0.25">
      <c r="BQ582" t="s">
        <v>159</v>
      </c>
      <c r="BR582" t="s">
        <v>11584</v>
      </c>
      <c r="BS582" t="s">
        <v>11585</v>
      </c>
      <c r="BT582" t="s">
        <v>265</v>
      </c>
      <c r="BU582">
        <v>8</v>
      </c>
      <c r="BV582">
        <v>1</v>
      </c>
      <c r="BW582">
        <v>0</v>
      </c>
      <c r="BX582" t="s">
        <v>11585</v>
      </c>
      <c r="BZ582" t="s">
        <v>11586</v>
      </c>
      <c r="CB582" t="s">
        <v>10714</v>
      </c>
      <c r="CC582" t="s">
        <v>10717</v>
      </c>
      <c r="CD582" t="s">
        <v>10722</v>
      </c>
      <c r="CE582" t="s">
        <v>10723</v>
      </c>
      <c r="CF582" t="s">
        <v>10724</v>
      </c>
      <c r="CH582" s="198">
        <v>1</v>
      </c>
    </row>
    <row r="583" spans="69:86" x14ac:dyDescent="0.25">
      <c r="BQ583" t="s">
        <v>159</v>
      </c>
      <c r="BR583" t="s">
        <v>11587</v>
      </c>
      <c r="BS583" t="s">
        <v>11588</v>
      </c>
      <c r="BT583" t="s">
        <v>265</v>
      </c>
      <c r="BU583">
        <v>9</v>
      </c>
      <c r="BV583">
        <v>1</v>
      </c>
      <c r="BW583">
        <v>0</v>
      </c>
      <c r="BX583" t="s">
        <v>11588</v>
      </c>
      <c r="BZ583" t="s">
        <v>11589</v>
      </c>
      <c r="CB583" t="s">
        <v>10723</v>
      </c>
      <c r="CC583" t="s">
        <v>10724</v>
      </c>
      <c r="CH583" s="198">
        <v>1</v>
      </c>
    </row>
    <row r="584" spans="69:86" x14ac:dyDescent="0.25">
      <c r="BQ584" t="s">
        <v>159</v>
      </c>
      <c r="BR584" t="s">
        <v>1003</v>
      </c>
      <c r="BS584" t="s">
        <v>11590</v>
      </c>
      <c r="BT584" t="s">
        <v>301</v>
      </c>
      <c r="BU584">
        <v>1</v>
      </c>
      <c r="BV584">
        <v>0</v>
      </c>
      <c r="BW584">
        <v>1</v>
      </c>
      <c r="BY584" t="s">
        <v>11590</v>
      </c>
      <c r="CA584" t="s">
        <v>11591</v>
      </c>
      <c r="CB584" t="s">
        <v>835</v>
      </c>
      <c r="CC584" t="s">
        <v>2277</v>
      </c>
      <c r="CH584" s="198">
        <v>1</v>
      </c>
    </row>
    <row r="585" spans="69:86" x14ac:dyDescent="0.25">
      <c r="BQ585" t="s">
        <v>159</v>
      </c>
      <c r="BR585" t="s">
        <v>1006</v>
      </c>
      <c r="BS585" t="s">
        <v>11592</v>
      </c>
      <c r="BT585" t="s">
        <v>301</v>
      </c>
      <c r="BU585">
        <v>2</v>
      </c>
      <c r="BV585">
        <v>0</v>
      </c>
      <c r="BW585">
        <v>1</v>
      </c>
      <c r="BY585" t="s">
        <v>11592</v>
      </c>
      <c r="CA585" t="s">
        <v>11593</v>
      </c>
      <c r="CB585" t="s">
        <v>11504</v>
      </c>
      <c r="CC585" t="s">
        <v>11505</v>
      </c>
      <c r="CD585" t="s">
        <v>11594</v>
      </c>
      <c r="CE585" t="s">
        <v>11595</v>
      </c>
      <c r="CF585" t="s">
        <v>389</v>
      </c>
      <c r="CH585" s="198">
        <v>1</v>
      </c>
    </row>
    <row r="586" spans="69:86" x14ac:dyDescent="0.25">
      <c r="BQ586" t="s">
        <v>159</v>
      </c>
      <c r="BR586" t="s">
        <v>1010</v>
      </c>
      <c r="BS586" t="s">
        <v>10736</v>
      </c>
      <c r="BT586" t="s">
        <v>301</v>
      </c>
      <c r="BU586">
        <v>3</v>
      </c>
      <c r="BV586">
        <v>0</v>
      </c>
      <c r="BW586">
        <v>1</v>
      </c>
      <c r="BY586" t="s">
        <v>10736</v>
      </c>
      <c r="CA586" t="s">
        <v>10737</v>
      </c>
      <c r="CB586" t="s">
        <v>10736</v>
      </c>
      <c r="CH586" s="198">
        <v>1</v>
      </c>
    </row>
    <row r="587" spans="69:86" x14ac:dyDescent="0.25">
      <c r="BQ587" t="s">
        <v>159</v>
      </c>
      <c r="BR587" t="s">
        <v>1012</v>
      </c>
      <c r="BS587" t="s">
        <v>10738</v>
      </c>
      <c r="BT587" t="s">
        <v>301</v>
      </c>
      <c r="BU587">
        <v>4</v>
      </c>
      <c r="BV587">
        <v>0</v>
      </c>
      <c r="BW587">
        <v>1</v>
      </c>
      <c r="BY587" t="s">
        <v>10738</v>
      </c>
      <c r="CA587" t="s">
        <v>10739</v>
      </c>
      <c r="CB587" t="s">
        <v>10738</v>
      </c>
      <c r="CH587" s="198">
        <v>1</v>
      </c>
    </row>
    <row r="588" spans="69:86" x14ac:dyDescent="0.25">
      <c r="BQ588" t="s">
        <v>159</v>
      </c>
      <c r="BR588" t="s">
        <v>1014</v>
      </c>
      <c r="BS588" t="s">
        <v>10741</v>
      </c>
      <c r="BT588" t="s">
        <v>301</v>
      </c>
      <c r="BU588">
        <v>5</v>
      </c>
      <c r="BV588">
        <v>0</v>
      </c>
      <c r="BW588">
        <v>1</v>
      </c>
      <c r="BY588" t="s">
        <v>10741</v>
      </c>
      <c r="CA588" t="s">
        <v>10742</v>
      </c>
      <c r="CB588" t="s">
        <v>10743</v>
      </c>
      <c r="CC588" t="s">
        <v>10706</v>
      </c>
      <c r="CD588" t="s">
        <v>2343</v>
      </c>
      <c r="CH588" s="198">
        <v>1</v>
      </c>
    </row>
    <row r="589" spans="69:86" x14ac:dyDescent="0.25">
      <c r="BQ589" t="s">
        <v>161</v>
      </c>
      <c r="BR589" t="s">
        <v>1017</v>
      </c>
      <c r="BS589" t="s">
        <v>11596</v>
      </c>
      <c r="BT589" t="s">
        <v>265</v>
      </c>
      <c r="BU589">
        <v>1</v>
      </c>
      <c r="BV589">
        <v>1</v>
      </c>
      <c r="BW589">
        <v>0</v>
      </c>
      <c r="BX589" t="s">
        <v>11596</v>
      </c>
      <c r="BZ589" t="s">
        <v>11597</v>
      </c>
      <c r="CB589" t="s">
        <v>10746</v>
      </c>
      <c r="CC589" t="s">
        <v>2293</v>
      </c>
      <c r="CD589" t="s">
        <v>11275</v>
      </c>
      <c r="CH589" s="198">
        <v>1</v>
      </c>
    </row>
    <row r="590" spans="69:86" x14ac:dyDescent="0.25">
      <c r="BQ590" t="s">
        <v>161</v>
      </c>
      <c r="BR590" t="s">
        <v>1018</v>
      </c>
      <c r="BS590" t="s">
        <v>11598</v>
      </c>
      <c r="BT590" t="s">
        <v>265</v>
      </c>
      <c r="BU590">
        <v>2</v>
      </c>
      <c r="BV590">
        <v>1</v>
      </c>
      <c r="BW590">
        <v>0</v>
      </c>
      <c r="BX590" t="s">
        <v>11598</v>
      </c>
      <c r="BZ590" t="s">
        <v>11599</v>
      </c>
      <c r="CB590" t="s">
        <v>2016</v>
      </c>
      <c r="CC590" t="s">
        <v>11434</v>
      </c>
      <c r="CH590" s="198">
        <v>1</v>
      </c>
    </row>
    <row r="591" spans="69:86" x14ac:dyDescent="0.25">
      <c r="BQ591" t="s">
        <v>161</v>
      </c>
      <c r="BR591" t="s">
        <v>1019</v>
      </c>
      <c r="BS591" t="s">
        <v>10943</v>
      </c>
      <c r="BT591" t="s">
        <v>265</v>
      </c>
      <c r="BU591">
        <v>3</v>
      </c>
      <c r="BV591">
        <v>1</v>
      </c>
      <c r="BW591">
        <v>0</v>
      </c>
      <c r="BX591" t="s">
        <v>10943</v>
      </c>
      <c r="BZ591" t="s">
        <v>10944</v>
      </c>
      <c r="CB591" t="s">
        <v>10945</v>
      </c>
      <c r="CC591" t="s">
        <v>389</v>
      </c>
      <c r="CH591" s="198">
        <v>1</v>
      </c>
    </row>
    <row r="592" spans="69:86" x14ac:dyDescent="0.25">
      <c r="BQ592" t="s">
        <v>161</v>
      </c>
      <c r="BR592" t="s">
        <v>1020</v>
      </c>
      <c r="BS592" t="s">
        <v>11047</v>
      </c>
      <c r="BT592" t="s">
        <v>265</v>
      </c>
      <c r="BU592">
        <v>4</v>
      </c>
      <c r="BV592">
        <v>1</v>
      </c>
      <c r="BW592">
        <v>0</v>
      </c>
      <c r="BX592" t="s">
        <v>11047</v>
      </c>
      <c r="BZ592" t="s">
        <v>11600</v>
      </c>
      <c r="CB592" t="s">
        <v>11047</v>
      </c>
      <c r="CH592" s="198">
        <v>1</v>
      </c>
    </row>
    <row r="593" spans="69:86" x14ac:dyDescent="0.25">
      <c r="BQ593" t="s">
        <v>161</v>
      </c>
      <c r="BR593" t="s">
        <v>1021</v>
      </c>
      <c r="BS593" t="s">
        <v>11601</v>
      </c>
      <c r="BT593" t="s">
        <v>265</v>
      </c>
      <c r="BU593">
        <v>5</v>
      </c>
      <c r="BV593">
        <v>1</v>
      </c>
      <c r="BW593">
        <v>0</v>
      </c>
      <c r="BX593" t="s">
        <v>11601</v>
      </c>
      <c r="BZ593" t="s">
        <v>11602</v>
      </c>
      <c r="CB593" t="s">
        <v>11603</v>
      </c>
      <c r="CC593" t="s">
        <v>11149</v>
      </c>
      <c r="CD593" t="s">
        <v>1629</v>
      </c>
      <c r="CH593" s="198">
        <v>1</v>
      </c>
    </row>
    <row r="594" spans="69:86" x14ac:dyDescent="0.25">
      <c r="BQ594" t="s">
        <v>161</v>
      </c>
      <c r="BR594" t="s">
        <v>11604</v>
      </c>
      <c r="BS594" t="s">
        <v>10757</v>
      </c>
      <c r="BT594" t="s">
        <v>265</v>
      </c>
      <c r="BU594">
        <v>6</v>
      </c>
      <c r="BV594">
        <v>1</v>
      </c>
      <c r="BW594">
        <v>0</v>
      </c>
      <c r="BX594" t="s">
        <v>10757</v>
      </c>
      <c r="BZ594" t="s">
        <v>10758</v>
      </c>
      <c r="CB594" t="s">
        <v>10759</v>
      </c>
      <c r="CC594" t="s">
        <v>10746</v>
      </c>
      <c r="CD594" t="s">
        <v>10760</v>
      </c>
      <c r="CE594" t="s">
        <v>635</v>
      </c>
      <c r="CH594" s="198">
        <v>1</v>
      </c>
    </row>
    <row r="595" spans="69:86" x14ac:dyDescent="0.25">
      <c r="BQ595" t="s">
        <v>161</v>
      </c>
      <c r="BR595" t="s">
        <v>11605</v>
      </c>
      <c r="BS595" t="s">
        <v>10762</v>
      </c>
      <c r="BT595" t="s">
        <v>265</v>
      </c>
      <c r="BU595">
        <v>7</v>
      </c>
      <c r="BV595">
        <v>1</v>
      </c>
      <c r="BW595">
        <v>0</v>
      </c>
      <c r="BX595" t="s">
        <v>10762</v>
      </c>
      <c r="BZ595" t="s">
        <v>10763</v>
      </c>
      <c r="CB595" t="s">
        <v>10764</v>
      </c>
      <c r="CC595" t="s">
        <v>10765</v>
      </c>
      <c r="CD595" t="s">
        <v>10766</v>
      </c>
      <c r="CE595" t="s">
        <v>10767</v>
      </c>
      <c r="CH595" s="198">
        <v>1</v>
      </c>
    </row>
    <row r="596" spans="69:86" x14ac:dyDescent="0.25">
      <c r="BQ596" t="s">
        <v>161</v>
      </c>
      <c r="BR596" t="s">
        <v>1022</v>
      </c>
      <c r="BS596" t="s">
        <v>11606</v>
      </c>
      <c r="BT596" t="s">
        <v>301</v>
      </c>
      <c r="BU596">
        <v>1</v>
      </c>
      <c r="BV596">
        <v>0</v>
      </c>
      <c r="BW596">
        <v>1</v>
      </c>
      <c r="BY596" t="s">
        <v>11606</v>
      </c>
      <c r="CA596" t="s">
        <v>11607</v>
      </c>
      <c r="CB596" t="s">
        <v>2293</v>
      </c>
      <c r="CC596" t="s">
        <v>11275</v>
      </c>
      <c r="CH596" s="198">
        <v>1</v>
      </c>
    </row>
    <row r="597" spans="69:86" x14ac:dyDescent="0.25">
      <c r="BQ597" t="s">
        <v>161</v>
      </c>
      <c r="BR597" t="s">
        <v>1023</v>
      </c>
      <c r="BS597" t="s">
        <v>11598</v>
      </c>
      <c r="BT597" t="s">
        <v>301</v>
      </c>
      <c r="BU597">
        <v>2</v>
      </c>
      <c r="BV597">
        <v>0</v>
      </c>
      <c r="BW597">
        <v>1</v>
      </c>
      <c r="BY597" t="s">
        <v>11598</v>
      </c>
      <c r="CA597" t="s">
        <v>11608</v>
      </c>
      <c r="CB597" t="s">
        <v>2016</v>
      </c>
      <c r="CC597" t="s">
        <v>11434</v>
      </c>
      <c r="CH597" s="198">
        <v>1</v>
      </c>
    </row>
    <row r="598" spans="69:86" x14ac:dyDescent="0.25">
      <c r="BQ598" t="s">
        <v>161</v>
      </c>
      <c r="BR598" t="s">
        <v>1024</v>
      </c>
      <c r="BS598" t="s">
        <v>10943</v>
      </c>
      <c r="BT598" t="s">
        <v>301</v>
      </c>
      <c r="BU598">
        <v>3</v>
      </c>
      <c r="BV598">
        <v>0</v>
      </c>
      <c r="BW598">
        <v>1</v>
      </c>
      <c r="BY598" t="s">
        <v>10943</v>
      </c>
      <c r="CA598" t="s">
        <v>10957</v>
      </c>
      <c r="CB598" t="s">
        <v>10945</v>
      </c>
      <c r="CC598" t="s">
        <v>389</v>
      </c>
      <c r="CH598" s="198">
        <v>1</v>
      </c>
    </row>
    <row r="599" spans="69:86" x14ac:dyDescent="0.25">
      <c r="BQ599" t="s">
        <v>161</v>
      </c>
      <c r="BR599" t="s">
        <v>1025</v>
      </c>
      <c r="BS599" t="s">
        <v>11047</v>
      </c>
      <c r="BT599" t="s">
        <v>301</v>
      </c>
      <c r="BU599">
        <v>4</v>
      </c>
      <c r="BV599">
        <v>0</v>
      </c>
      <c r="BW599">
        <v>1</v>
      </c>
      <c r="BY599" t="s">
        <v>11047</v>
      </c>
      <c r="CA599" t="s">
        <v>11058</v>
      </c>
      <c r="CB599" t="s">
        <v>11047</v>
      </c>
      <c r="CH599" s="198">
        <v>1</v>
      </c>
    </row>
    <row r="600" spans="69:86" x14ac:dyDescent="0.25">
      <c r="BQ600" t="s">
        <v>161</v>
      </c>
      <c r="BR600" t="s">
        <v>1026</v>
      </c>
      <c r="BS600" t="s">
        <v>11601</v>
      </c>
      <c r="BT600" t="s">
        <v>301</v>
      </c>
      <c r="BU600">
        <v>5</v>
      </c>
      <c r="BV600">
        <v>0</v>
      </c>
      <c r="BW600">
        <v>1</v>
      </c>
      <c r="BY600" t="s">
        <v>11601</v>
      </c>
      <c r="CA600" t="s">
        <v>11609</v>
      </c>
      <c r="CB600" t="s">
        <v>11603</v>
      </c>
      <c r="CC600" t="s">
        <v>11149</v>
      </c>
      <c r="CD600" t="s">
        <v>1629</v>
      </c>
      <c r="CH600" s="198">
        <v>1</v>
      </c>
    </row>
    <row r="601" spans="69:86" x14ac:dyDescent="0.25">
      <c r="BQ601" t="s">
        <v>161</v>
      </c>
      <c r="BR601" t="s">
        <v>11610</v>
      </c>
      <c r="BS601" t="s">
        <v>10777</v>
      </c>
      <c r="BT601" t="s">
        <v>301</v>
      </c>
      <c r="BU601">
        <v>6</v>
      </c>
      <c r="BV601">
        <v>0</v>
      </c>
      <c r="BW601">
        <v>1</v>
      </c>
      <c r="BY601" t="s">
        <v>10777</v>
      </c>
      <c r="CA601" t="s">
        <v>10778</v>
      </c>
      <c r="CB601" t="s">
        <v>10746</v>
      </c>
      <c r="CC601" t="s">
        <v>10779</v>
      </c>
      <c r="CD601" t="s">
        <v>10780</v>
      </c>
      <c r="CE601" t="s">
        <v>10724</v>
      </c>
      <c r="CH601" s="198">
        <v>1</v>
      </c>
    </row>
    <row r="602" spans="69:86" x14ac:dyDescent="0.25">
      <c r="BQ602" t="s">
        <v>162</v>
      </c>
      <c r="BR602" t="s">
        <v>1027</v>
      </c>
      <c r="BS602" t="s">
        <v>11611</v>
      </c>
      <c r="BT602" t="s">
        <v>265</v>
      </c>
      <c r="BU602">
        <v>1</v>
      </c>
      <c r="BV602">
        <v>1</v>
      </c>
      <c r="BW602">
        <v>0</v>
      </c>
      <c r="BX602" t="s">
        <v>11611</v>
      </c>
      <c r="BZ602" t="s">
        <v>11612</v>
      </c>
      <c r="CB602" t="s">
        <v>10783</v>
      </c>
      <c r="CC602" t="s">
        <v>10784</v>
      </c>
      <c r="CD602" t="s">
        <v>10785</v>
      </c>
      <c r="CE602" t="s">
        <v>11603</v>
      </c>
      <c r="CF602" t="s">
        <v>11613</v>
      </c>
      <c r="CH602" s="198">
        <v>1</v>
      </c>
    </row>
    <row r="603" spans="69:86" x14ac:dyDescent="0.25">
      <c r="BQ603" t="s">
        <v>162</v>
      </c>
      <c r="BR603" t="s">
        <v>1028</v>
      </c>
      <c r="BS603" t="s">
        <v>11614</v>
      </c>
      <c r="BT603" t="s">
        <v>265</v>
      </c>
      <c r="BU603">
        <v>2</v>
      </c>
      <c r="BV603">
        <v>1</v>
      </c>
      <c r="BW603">
        <v>0</v>
      </c>
      <c r="BX603" t="s">
        <v>11614</v>
      </c>
      <c r="BZ603" t="s">
        <v>11615</v>
      </c>
      <c r="CB603" t="s">
        <v>10792</v>
      </c>
      <c r="CC603" t="s">
        <v>11053</v>
      </c>
      <c r="CD603" t="s">
        <v>11616</v>
      </c>
      <c r="CE603" t="s">
        <v>11164</v>
      </c>
      <c r="CF603" t="s">
        <v>11544</v>
      </c>
      <c r="CH603" s="198">
        <v>1</v>
      </c>
    </row>
    <row r="604" spans="69:86" x14ac:dyDescent="0.25">
      <c r="BQ604" t="s">
        <v>162</v>
      </c>
      <c r="BR604" t="s">
        <v>1029</v>
      </c>
      <c r="BS604" t="s">
        <v>10794</v>
      </c>
      <c r="BT604" t="s">
        <v>265</v>
      </c>
      <c r="BU604">
        <v>3</v>
      </c>
      <c r="BV604">
        <v>1</v>
      </c>
      <c r="BW604">
        <v>0</v>
      </c>
      <c r="BX604" t="s">
        <v>10794</v>
      </c>
      <c r="BZ604" t="s">
        <v>10795</v>
      </c>
      <c r="CB604" t="s">
        <v>10796</v>
      </c>
      <c r="CC604" t="s">
        <v>10797</v>
      </c>
      <c r="CH604" s="198">
        <v>1</v>
      </c>
    </row>
    <row r="605" spans="69:86" x14ac:dyDescent="0.25">
      <c r="BQ605" t="s">
        <v>162</v>
      </c>
      <c r="BR605" t="s">
        <v>1030</v>
      </c>
      <c r="BS605" t="s">
        <v>10798</v>
      </c>
      <c r="BT605" t="s">
        <v>265</v>
      </c>
      <c r="BU605">
        <v>4</v>
      </c>
      <c r="BV605">
        <v>1</v>
      </c>
      <c r="BW605">
        <v>0</v>
      </c>
      <c r="BX605" t="s">
        <v>10798</v>
      </c>
      <c r="BZ605" t="s">
        <v>10799</v>
      </c>
      <c r="CB605" t="s">
        <v>10798</v>
      </c>
      <c r="CH605" s="198">
        <v>1</v>
      </c>
    </row>
    <row r="606" spans="69:86" x14ac:dyDescent="0.25">
      <c r="BQ606" t="s">
        <v>162</v>
      </c>
      <c r="BR606" t="s">
        <v>1031</v>
      </c>
      <c r="BS606" t="s">
        <v>10801</v>
      </c>
      <c r="BT606" t="s">
        <v>265</v>
      </c>
      <c r="BU606">
        <v>5</v>
      </c>
      <c r="BV606">
        <v>1</v>
      </c>
      <c r="BW606">
        <v>0</v>
      </c>
      <c r="BX606" t="s">
        <v>10801</v>
      </c>
      <c r="BZ606" t="s">
        <v>10802</v>
      </c>
      <c r="CB606" t="s">
        <v>10801</v>
      </c>
      <c r="CH606" s="198">
        <v>1</v>
      </c>
    </row>
    <row r="607" spans="69:86" x14ac:dyDescent="0.25">
      <c r="BQ607" t="s">
        <v>162</v>
      </c>
      <c r="BR607" t="s">
        <v>11617</v>
      </c>
      <c r="BS607" t="s">
        <v>10804</v>
      </c>
      <c r="BT607" t="s">
        <v>265</v>
      </c>
      <c r="BU607">
        <v>6</v>
      </c>
      <c r="BV607">
        <v>1</v>
      </c>
      <c r="BW607">
        <v>0</v>
      </c>
      <c r="BX607" t="s">
        <v>10804</v>
      </c>
      <c r="BZ607" t="s">
        <v>10805</v>
      </c>
      <c r="CB607" t="s">
        <v>10806</v>
      </c>
      <c r="CC607" t="s">
        <v>2291</v>
      </c>
      <c r="CH607" s="198">
        <v>1</v>
      </c>
    </row>
    <row r="608" spans="69:86" x14ac:dyDescent="0.25">
      <c r="BQ608" t="s">
        <v>162</v>
      </c>
      <c r="BR608" t="s">
        <v>11618</v>
      </c>
      <c r="BS608" t="s">
        <v>10808</v>
      </c>
      <c r="BT608" t="s">
        <v>265</v>
      </c>
      <c r="BU608">
        <v>7</v>
      </c>
      <c r="BV608">
        <v>1</v>
      </c>
      <c r="BW608">
        <v>0</v>
      </c>
      <c r="BX608" t="s">
        <v>10808</v>
      </c>
      <c r="BZ608" t="s">
        <v>10809</v>
      </c>
      <c r="CB608" t="s">
        <v>10810</v>
      </c>
      <c r="CC608" t="s">
        <v>2894</v>
      </c>
      <c r="CD608" t="s">
        <v>1629</v>
      </c>
      <c r="CH608" s="198">
        <v>1</v>
      </c>
    </row>
    <row r="609" spans="69:86" x14ac:dyDescent="0.25">
      <c r="BQ609" t="s">
        <v>162</v>
      </c>
      <c r="BR609" t="s">
        <v>1032</v>
      </c>
      <c r="BS609" t="s">
        <v>11619</v>
      </c>
      <c r="BT609" t="s">
        <v>301</v>
      </c>
      <c r="BU609">
        <v>1</v>
      </c>
      <c r="BV609">
        <v>0</v>
      </c>
      <c r="BW609">
        <v>1</v>
      </c>
      <c r="BY609" t="s">
        <v>11619</v>
      </c>
      <c r="CA609" t="s">
        <v>11620</v>
      </c>
      <c r="CB609" t="s">
        <v>10813</v>
      </c>
      <c r="CC609" t="s">
        <v>10685</v>
      </c>
      <c r="CD609" t="s">
        <v>10785</v>
      </c>
      <c r="CE609" t="s">
        <v>11603</v>
      </c>
      <c r="CF609" t="s">
        <v>11613</v>
      </c>
      <c r="CH609" s="198">
        <v>1</v>
      </c>
    </row>
    <row r="610" spans="69:86" x14ac:dyDescent="0.25">
      <c r="BQ610" t="s">
        <v>162</v>
      </c>
      <c r="BR610" t="s">
        <v>1033</v>
      </c>
      <c r="BS610" t="s">
        <v>11614</v>
      </c>
      <c r="BT610" t="s">
        <v>301</v>
      </c>
      <c r="BU610">
        <v>2</v>
      </c>
      <c r="BV610">
        <v>0</v>
      </c>
      <c r="BW610">
        <v>1</v>
      </c>
      <c r="BY610" t="s">
        <v>11614</v>
      </c>
      <c r="CA610" t="s">
        <v>11621</v>
      </c>
      <c r="CB610" t="s">
        <v>10792</v>
      </c>
      <c r="CC610" t="s">
        <v>11053</v>
      </c>
      <c r="CD610" t="s">
        <v>11616</v>
      </c>
      <c r="CE610" t="s">
        <v>11164</v>
      </c>
      <c r="CF610" t="s">
        <v>11544</v>
      </c>
      <c r="CH610" s="198">
        <v>1</v>
      </c>
    </row>
    <row r="611" spans="69:86" x14ac:dyDescent="0.25">
      <c r="BQ611" t="s">
        <v>162</v>
      </c>
      <c r="BR611" t="s">
        <v>1034</v>
      </c>
      <c r="BS611" t="s">
        <v>10816</v>
      </c>
      <c r="BT611" t="s">
        <v>301</v>
      </c>
      <c r="BU611">
        <v>3</v>
      </c>
      <c r="BV611">
        <v>0</v>
      </c>
      <c r="BW611">
        <v>1</v>
      </c>
      <c r="BY611" t="s">
        <v>10816</v>
      </c>
      <c r="CA611" t="s">
        <v>10817</v>
      </c>
      <c r="CB611" t="s">
        <v>10818</v>
      </c>
      <c r="CC611" t="s">
        <v>10819</v>
      </c>
      <c r="CD611" t="s">
        <v>10820</v>
      </c>
      <c r="CE611" t="s">
        <v>10821</v>
      </c>
      <c r="CF611" t="s">
        <v>1241</v>
      </c>
      <c r="CH611" s="198">
        <v>1</v>
      </c>
    </row>
    <row r="612" spans="69:86" x14ac:dyDescent="0.25">
      <c r="BQ612" t="s">
        <v>162</v>
      </c>
      <c r="BR612" t="s">
        <v>1035</v>
      </c>
      <c r="BS612" t="s">
        <v>11622</v>
      </c>
      <c r="BT612" t="s">
        <v>301</v>
      </c>
      <c r="BU612">
        <v>4</v>
      </c>
      <c r="BV612">
        <v>0</v>
      </c>
      <c r="BW612">
        <v>1</v>
      </c>
      <c r="BY612" t="s">
        <v>11622</v>
      </c>
      <c r="CA612" t="s">
        <v>11623</v>
      </c>
      <c r="CB612" t="s">
        <v>11603</v>
      </c>
      <c r="CC612" t="s">
        <v>11613</v>
      </c>
      <c r="CD612" t="s">
        <v>2277</v>
      </c>
      <c r="CE612" t="s">
        <v>10792</v>
      </c>
      <c r="CF612" t="s">
        <v>11053</v>
      </c>
      <c r="CH612" s="198">
        <v>1</v>
      </c>
    </row>
    <row r="613" spans="69:86" x14ac:dyDescent="0.25">
      <c r="BQ613" t="s">
        <v>162</v>
      </c>
      <c r="BR613" t="s">
        <v>1036</v>
      </c>
      <c r="BS613" t="s">
        <v>11624</v>
      </c>
      <c r="BT613" t="s">
        <v>301</v>
      </c>
      <c r="BU613">
        <v>5</v>
      </c>
      <c r="BV613">
        <v>0</v>
      </c>
      <c r="BW613">
        <v>1</v>
      </c>
      <c r="BY613" t="s">
        <v>11624</v>
      </c>
      <c r="CA613" t="s">
        <v>11625</v>
      </c>
      <c r="CB613" t="s">
        <v>11164</v>
      </c>
      <c r="CC613" t="s">
        <v>11544</v>
      </c>
      <c r="CD613" t="s">
        <v>10818</v>
      </c>
      <c r="CE613" t="s">
        <v>10819</v>
      </c>
      <c r="CF613" t="s">
        <v>10820</v>
      </c>
      <c r="CH613" s="198">
        <v>1</v>
      </c>
    </row>
    <row r="614" spans="69:86" x14ac:dyDescent="0.25">
      <c r="BQ614" t="s">
        <v>162</v>
      </c>
      <c r="BR614" t="s">
        <v>11626</v>
      </c>
      <c r="BS614" t="s">
        <v>11182</v>
      </c>
      <c r="BT614" t="s">
        <v>301</v>
      </c>
      <c r="BU614">
        <v>6</v>
      </c>
      <c r="BV614">
        <v>0</v>
      </c>
      <c r="BW614">
        <v>1</v>
      </c>
      <c r="BY614" t="s">
        <v>11182</v>
      </c>
      <c r="CA614" t="s">
        <v>11183</v>
      </c>
      <c r="CB614" t="s">
        <v>10819</v>
      </c>
      <c r="CC614" t="s">
        <v>10820</v>
      </c>
      <c r="CD614" t="s">
        <v>10821</v>
      </c>
      <c r="CE614" t="s">
        <v>1241</v>
      </c>
      <c r="CH614" s="198">
        <v>1</v>
      </c>
    </row>
    <row r="615" spans="69:86" x14ac:dyDescent="0.25">
      <c r="BQ615" t="s">
        <v>162</v>
      </c>
      <c r="BR615" t="s">
        <v>11627</v>
      </c>
      <c r="BS615" t="s">
        <v>1241</v>
      </c>
      <c r="BT615" t="s">
        <v>301</v>
      </c>
      <c r="BU615">
        <v>7</v>
      </c>
      <c r="BV615">
        <v>0</v>
      </c>
      <c r="BW615">
        <v>1</v>
      </c>
      <c r="BY615" t="s">
        <v>1241</v>
      </c>
      <c r="CA615" t="s">
        <v>1257</v>
      </c>
      <c r="CB615" t="s">
        <v>1241</v>
      </c>
      <c r="CH615" s="198">
        <v>1</v>
      </c>
    </row>
    <row r="616" spans="69:86" x14ac:dyDescent="0.25">
      <c r="BQ616" t="s">
        <v>163</v>
      </c>
      <c r="BR616" t="s">
        <v>1037</v>
      </c>
      <c r="BS616" t="s">
        <v>11628</v>
      </c>
      <c r="BT616" t="s">
        <v>265</v>
      </c>
      <c r="BU616">
        <v>1</v>
      </c>
      <c r="BV616">
        <v>1</v>
      </c>
      <c r="BW616">
        <v>0</v>
      </c>
      <c r="BX616" t="s">
        <v>11628</v>
      </c>
      <c r="BZ616" t="s">
        <v>11629</v>
      </c>
      <c r="CB616" t="s">
        <v>10845</v>
      </c>
      <c r="CC616" t="s">
        <v>10846</v>
      </c>
      <c r="CD616" t="s">
        <v>10847</v>
      </c>
      <c r="CE616" t="s">
        <v>11047</v>
      </c>
      <c r="CF616" t="s">
        <v>569</v>
      </c>
      <c r="CH616" s="198">
        <v>1</v>
      </c>
    </row>
    <row r="617" spans="69:86" x14ac:dyDescent="0.25">
      <c r="BQ617" t="s">
        <v>163</v>
      </c>
      <c r="BR617" t="s">
        <v>1038</v>
      </c>
      <c r="BS617" t="s">
        <v>11630</v>
      </c>
      <c r="BT617" t="s">
        <v>265</v>
      </c>
      <c r="BU617">
        <v>2</v>
      </c>
      <c r="BV617">
        <v>1</v>
      </c>
      <c r="BW617">
        <v>0</v>
      </c>
      <c r="BX617" t="s">
        <v>11630</v>
      </c>
      <c r="BZ617" t="s">
        <v>11631</v>
      </c>
      <c r="CB617" t="s">
        <v>649</v>
      </c>
      <c r="CC617" t="s">
        <v>1151</v>
      </c>
      <c r="CD617" t="s">
        <v>10952</v>
      </c>
      <c r="CE617" t="s">
        <v>835</v>
      </c>
      <c r="CF617" t="s">
        <v>10760</v>
      </c>
      <c r="CH617" s="198">
        <v>1</v>
      </c>
    </row>
    <row r="618" spans="69:86" x14ac:dyDescent="0.25">
      <c r="BQ618" t="s">
        <v>163</v>
      </c>
      <c r="BR618" t="s">
        <v>1039</v>
      </c>
      <c r="BS618" t="s">
        <v>10855</v>
      </c>
      <c r="BT618" t="s">
        <v>265</v>
      </c>
      <c r="BU618">
        <v>3</v>
      </c>
      <c r="BV618">
        <v>1</v>
      </c>
      <c r="BW618">
        <v>0</v>
      </c>
      <c r="BX618" t="s">
        <v>10855</v>
      </c>
      <c r="BZ618" t="s">
        <v>10856</v>
      </c>
      <c r="CB618" t="s">
        <v>10857</v>
      </c>
      <c r="CC618" t="s">
        <v>10858</v>
      </c>
      <c r="CD618" t="s">
        <v>10859</v>
      </c>
      <c r="CE618" t="s">
        <v>10860</v>
      </c>
      <c r="CH618" s="198">
        <v>1</v>
      </c>
    </row>
    <row r="619" spans="69:86" x14ac:dyDescent="0.25">
      <c r="BQ619" t="s">
        <v>163</v>
      </c>
      <c r="BR619" t="s">
        <v>1040</v>
      </c>
      <c r="BS619" t="s">
        <v>10724</v>
      </c>
      <c r="BT619" t="s">
        <v>265</v>
      </c>
      <c r="BU619">
        <v>4</v>
      </c>
      <c r="BV619">
        <v>1</v>
      </c>
      <c r="BW619">
        <v>0</v>
      </c>
      <c r="BX619" t="s">
        <v>10724</v>
      </c>
      <c r="BZ619" t="s">
        <v>10862</v>
      </c>
      <c r="CB619" t="s">
        <v>10724</v>
      </c>
      <c r="CH619" s="198">
        <v>1</v>
      </c>
    </row>
    <row r="620" spans="69:86" x14ac:dyDescent="0.25">
      <c r="BQ620" t="s">
        <v>163</v>
      </c>
      <c r="BR620" t="s">
        <v>1041</v>
      </c>
      <c r="BS620" t="s">
        <v>649</v>
      </c>
      <c r="BT620" t="s">
        <v>265</v>
      </c>
      <c r="BU620">
        <v>5</v>
      </c>
      <c r="BV620">
        <v>1</v>
      </c>
      <c r="BW620">
        <v>0</v>
      </c>
      <c r="BX620" t="s">
        <v>649</v>
      </c>
      <c r="BZ620" t="s">
        <v>10864</v>
      </c>
      <c r="CB620" t="s">
        <v>649</v>
      </c>
      <c r="CH620" s="198">
        <v>1</v>
      </c>
    </row>
    <row r="621" spans="69:86" x14ac:dyDescent="0.25">
      <c r="BQ621" t="s">
        <v>163</v>
      </c>
      <c r="BR621" t="s">
        <v>11632</v>
      </c>
      <c r="BS621" t="s">
        <v>10866</v>
      </c>
      <c r="BT621" t="s">
        <v>265</v>
      </c>
      <c r="BU621">
        <v>6</v>
      </c>
      <c r="BV621">
        <v>1</v>
      </c>
      <c r="BW621">
        <v>0</v>
      </c>
      <c r="BX621" t="s">
        <v>10866</v>
      </c>
      <c r="BZ621" t="s">
        <v>10867</v>
      </c>
      <c r="CB621" t="s">
        <v>10868</v>
      </c>
      <c r="CC621" t="s">
        <v>10806</v>
      </c>
      <c r="CD621" t="s">
        <v>10869</v>
      </c>
      <c r="CE621" t="s">
        <v>10764</v>
      </c>
      <c r="CF621" t="s">
        <v>10870</v>
      </c>
      <c r="CH621" s="198">
        <v>1</v>
      </c>
    </row>
    <row r="622" spans="69:86" x14ac:dyDescent="0.25">
      <c r="BQ622" t="s">
        <v>163</v>
      </c>
      <c r="BR622" t="s">
        <v>1042</v>
      </c>
      <c r="BS622" t="s">
        <v>10871</v>
      </c>
      <c r="BT622" t="s">
        <v>301</v>
      </c>
      <c r="BU622">
        <v>1</v>
      </c>
      <c r="BV622">
        <v>0</v>
      </c>
      <c r="BW622">
        <v>1</v>
      </c>
      <c r="BY622" t="s">
        <v>10871</v>
      </c>
      <c r="CA622" t="s">
        <v>10872</v>
      </c>
      <c r="CB622" t="s">
        <v>10871</v>
      </c>
      <c r="CH622" s="198">
        <v>1</v>
      </c>
    </row>
    <row r="623" spans="69:86" x14ac:dyDescent="0.25">
      <c r="BQ623" t="s">
        <v>163</v>
      </c>
      <c r="BR623" t="s">
        <v>1043</v>
      </c>
      <c r="BS623" t="s">
        <v>11633</v>
      </c>
      <c r="BT623" t="s">
        <v>301</v>
      </c>
      <c r="BU623">
        <v>2</v>
      </c>
      <c r="BV623">
        <v>0</v>
      </c>
      <c r="BW623">
        <v>1</v>
      </c>
      <c r="BY623" t="s">
        <v>11633</v>
      </c>
      <c r="CA623" t="s">
        <v>11634</v>
      </c>
      <c r="CB623" t="s">
        <v>11047</v>
      </c>
      <c r="CC623" t="s">
        <v>569</v>
      </c>
      <c r="CH623" s="198">
        <v>1</v>
      </c>
    </row>
    <row r="624" spans="69:86" x14ac:dyDescent="0.25">
      <c r="BQ624" t="s">
        <v>163</v>
      </c>
      <c r="BR624" t="s">
        <v>1044</v>
      </c>
      <c r="BS624" t="s">
        <v>11630</v>
      </c>
      <c r="BT624" t="s">
        <v>301</v>
      </c>
      <c r="BU624">
        <v>3</v>
      </c>
      <c r="BV624">
        <v>0</v>
      </c>
      <c r="BW624">
        <v>1</v>
      </c>
      <c r="BY624" t="s">
        <v>11630</v>
      </c>
      <c r="CA624" t="s">
        <v>11635</v>
      </c>
      <c r="CB624" t="s">
        <v>649</v>
      </c>
      <c r="CC624" t="s">
        <v>1151</v>
      </c>
      <c r="CD624" t="s">
        <v>10952</v>
      </c>
      <c r="CE624" t="s">
        <v>835</v>
      </c>
      <c r="CF624" t="s">
        <v>10760</v>
      </c>
      <c r="CH624" s="198">
        <v>1</v>
      </c>
    </row>
    <row r="625" spans="69:86" x14ac:dyDescent="0.25">
      <c r="BQ625" t="s">
        <v>163</v>
      </c>
      <c r="BR625" t="s">
        <v>1045</v>
      </c>
      <c r="BS625" t="s">
        <v>10878</v>
      </c>
      <c r="BT625" t="s">
        <v>301</v>
      </c>
      <c r="BU625">
        <v>4</v>
      </c>
      <c r="BV625">
        <v>0</v>
      </c>
      <c r="BW625">
        <v>1</v>
      </c>
      <c r="BY625" t="s">
        <v>10878</v>
      </c>
      <c r="CA625" t="s">
        <v>10879</v>
      </c>
      <c r="CB625" t="s">
        <v>10818</v>
      </c>
      <c r="CC625" t="s">
        <v>10880</v>
      </c>
      <c r="CH625" s="198">
        <v>1</v>
      </c>
    </row>
    <row r="626" spans="69:86" x14ac:dyDescent="0.25">
      <c r="BQ626" t="s">
        <v>163</v>
      </c>
      <c r="BR626" t="s">
        <v>1046</v>
      </c>
      <c r="BS626" t="s">
        <v>10882</v>
      </c>
      <c r="BT626" t="s">
        <v>301</v>
      </c>
      <c r="BU626">
        <v>5</v>
      </c>
      <c r="BV626">
        <v>0</v>
      </c>
      <c r="BW626">
        <v>1</v>
      </c>
      <c r="BY626" t="s">
        <v>10882</v>
      </c>
      <c r="CA626" t="s">
        <v>10883</v>
      </c>
      <c r="CB626" t="s">
        <v>10882</v>
      </c>
      <c r="CH626" s="198">
        <v>1</v>
      </c>
    </row>
    <row r="627" spans="69:86" x14ac:dyDescent="0.25">
      <c r="BQ627" t="s">
        <v>163</v>
      </c>
      <c r="BR627" t="s">
        <v>11636</v>
      </c>
      <c r="BS627" t="s">
        <v>649</v>
      </c>
      <c r="BT627" t="s">
        <v>301</v>
      </c>
      <c r="BU627">
        <v>6</v>
      </c>
      <c r="BV627">
        <v>0</v>
      </c>
      <c r="BW627">
        <v>1</v>
      </c>
      <c r="BY627" t="s">
        <v>649</v>
      </c>
      <c r="CA627" t="s">
        <v>10885</v>
      </c>
      <c r="CB627" t="s">
        <v>649</v>
      </c>
      <c r="CH627" s="198">
        <v>1</v>
      </c>
    </row>
    <row r="628" spans="69:86" x14ac:dyDescent="0.25">
      <c r="BQ628" t="s">
        <v>163</v>
      </c>
      <c r="BR628" t="s">
        <v>11637</v>
      </c>
      <c r="BS628" t="s">
        <v>10887</v>
      </c>
      <c r="BT628" t="s">
        <v>301</v>
      </c>
      <c r="BU628">
        <v>7</v>
      </c>
      <c r="BV628">
        <v>0</v>
      </c>
      <c r="BW628">
        <v>1</v>
      </c>
      <c r="BY628" t="s">
        <v>10887</v>
      </c>
      <c r="CA628" t="s">
        <v>10888</v>
      </c>
      <c r="CB628" t="s">
        <v>590</v>
      </c>
      <c r="CC628" t="s">
        <v>10889</v>
      </c>
      <c r="CH628" s="198">
        <v>1</v>
      </c>
    </row>
    <row r="629" spans="69:86" x14ac:dyDescent="0.25">
      <c r="BQ629" t="s">
        <v>164</v>
      </c>
      <c r="BR629" t="s">
        <v>1047</v>
      </c>
      <c r="BS629" t="s">
        <v>11200</v>
      </c>
      <c r="BT629" t="s">
        <v>265</v>
      </c>
      <c r="BU629">
        <v>1</v>
      </c>
      <c r="BV629">
        <v>1</v>
      </c>
      <c r="BW629">
        <v>0</v>
      </c>
      <c r="BX629" t="s">
        <v>11200</v>
      </c>
      <c r="BZ629" t="s">
        <v>11201</v>
      </c>
      <c r="CB629" t="s">
        <v>10892</v>
      </c>
      <c r="CC629" t="s">
        <v>10893</v>
      </c>
      <c r="CD629" t="s">
        <v>10903</v>
      </c>
      <c r="CE629" t="s">
        <v>1303</v>
      </c>
      <c r="CF629" t="s">
        <v>11504</v>
      </c>
      <c r="CH629" s="198">
        <v>1</v>
      </c>
    </row>
    <row r="630" spans="69:86" x14ac:dyDescent="0.25">
      <c r="BQ630" t="s">
        <v>164</v>
      </c>
      <c r="BR630" t="s">
        <v>1048</v>
      </c>
      <c r="BS630" t="s">
        <v>11638</v>
      </c>
      <c r="BT630" t="s">
        <v>265</v>
      </c>
      <c r="BU630">
        <v>2</v>
      </c>
      <c r="BV630">
        <v>1</v>
      </c>
      <c r="BW630">
        <v>0</v>
      </c>
      <c r="BX630" t="s">
        <v>11638</v>
      </c>
      <c r="BZ630" t="s">
        <v>11639</v>
      </c>
      <c r="CB630" t="s">
        <v>11640</v>
      </c>
      <c r="CC630" t="s">
        <v>10746</v>
      </c>
      <c r="CD630" t="s">
        <v>389</v>
      </c>
      <c r="CH630" s="198">
        <v>1</v>
      </c>
    </row>
    <row r="631" spans="69:86" x14ac:dyDescent="0.25">
      <c r="BQ631" t="s">
        <v>164</v>
      </c>
      <c r="BR631" t="s">
        <v>1049</v>
      </c>
      <c r="BS631" t="s">
        <v>10897</v>
      </c>
      <c r="BT631" t="s">
        <v>265</v>
      </c>
      <c r="BU631">
        <v>3</v>
      </c>
      <c r="BV631">
        <v>1</v>
      </c>
      <c r="BW631">
        <v>0</v>
      </c>
      <c r="BX631" t="s">
        <v>10897</v>
      </c>
      <c r="BZ631" t="s">
        <v>10898</v>
      </c>
      <c r="CB631" t="s">
        <v>10899</v>
      </c>
      <c r="CC631" t="s">
        <v>1303</v>
      </c>
      <c r="CD631" t="s">
        <v>1304</v>
      </c>
      <c r="CH631" s="198">
        <v>1</v>
      </c>
    </row>
    <row r="632" spans="69:86" x14ac:dyDescent="0.25">
      <c r="BQ632" t="s">
        <v>164</v>
      </c>
      <c r="BR632" t="s">
        <v>1050</v>
      </c>
      <c r="BS632" t="s">
        <v>10901</v>
      </c>
      <c r="BT632" t="s">
        <v>265</v>
      </c>
      <c r="BU632">
        <v>4</v>
      </c>
      <c r="BV632">
        <v>1</v>
      </c>
      <c r="BW632">
        <v>0</v>
      </c>
      <c r="BX632" t="s">
        <v>10901</v>
      </c>
      <c r="BZ632" t="s">
        <v>10902</v>
      </c>
      <c r="CB632" t="s">
        <v>10903</v>
      </c>
      <c r="CC632" t="s">
        <v>10904</v>
      </c>
      <c r="CH632" s="198">
        <v>1</v>
      </c>
    </row>
    <row r="633" spans="69:86" x14ac:dyDescent="0.25">
      <c r="BQ633" t="s">
        <v>164</v>
      </c>
      <c r="BR633" t="s">
        <v>1051</v>
      </c>
      <c r="BS633" t="s">
        <v>10906</v>
      </c>
      <c r="BT633" t="s">
        <v>265</v>
      </c>
      <c r="BU633">
        <v>5</v>
      </c>
      <c r="BV633">
        <v>1</v>
      </c>
      <c r="BW633">
        <v>0</v>
      </c>
      <c r="BX633" t="s">
        <v>10906</v>
      </c>
      <c r="BZ633" t="s">
        <v>10907</v>
      </c>
      <c r="CB633" t="s">
        <v>10746</v>
      </c>
      <c r="CC633" t="s">
        <v>1241</v>
      </c>
      <c r="CD633" t="s">
        <v>10908</v>
      </c>
      <c r="CH633" s="198">
        <v>1</v>
      </c>
    </row>
    <row r="634" spans="69:86" x14ac:dyDescent="0.25">
      <c r="BQ634" t="s">
        <v>164</v>
      </c>
      <c r="BR634" t="s">
        <v>1052</v>
      </c>
      <c r="BS634" t="s">
        <v>11641</v>
      </c>
      <c r="BT634" t="s">
        <v>301</v>
      </c>
      <c r="BU634">
        <v>1</v>
      </c>
      <c r="BV634">
        <v>0</v>
      </c>
      <c r="BW634">
        <v>1</v>
      </c>
      <c r="BY634" t="s">
        <v>11641</v>
      </c>
      <c r="CA634" t="s">
        <v>11642</v>
      </c>
      <c r="CB634" t="s">
        <v>10911</v>
      </c>
      <c r="CC634" t="s">
        <v>10903</v>
      </c>
      <c r="CD634" t="s">
        <v>1303</v>
      </c>
      <c r="CE634" t="s">
        <v>11504</v>
      </c>
      <c r="CF634" t="s">
        <v>2277</v>
      </c>
      <c r="CH634" s="198">
        <v>1</v>
      </c>
    </row>
    <row r="635" spans="69:86" x14ac:dyDescent="0.25">
      <c r="BQ635" t="s">
        <v>164</v>
      </c>
      <c r="BR635" t="s">
        <v>1053</v>
      </c>
      <c r="BS635" t="s">
        <v>11638</v>
      </c>
      <c r="BT635" t="s">
        <v>301</v>
      </c>
      <c r="BU635">
        <v>2</v>
      </c>
      <c r="BV635">
        <v>0</v>
      </c>
      <c r="BW635">
        <v>1</v>
      </c>
      <c r="BY635" t="s">
        <v>11638</v>
      </c>
      <c r="CA635" t="s">
        <v>11643</v>
      </c>
      <c r="CB635" t="s">
        <v>11640</v>
      </c>
      <c r="CC635" t="s">
        <v>10746</v>
      </c>
      <c r="CD635" t="s">
        <v>389</v>
      </c>
      <c r="CH635" s="198">
        <v>1</v>
      </c>
    </row>
    <row r="636" spans="69:86" x14ac:dyDescent="0.25">
      <c r="BQ636" t="s">
        <v>164</v>
      </c>
      <c r="BR636" t="s">
        <v>1054</v>
      </c>
      <c r="BS636" t="s">
        <v>10914</v>
      </c>
      <c r="BT636" t="s">
        <v>301</v>
      </c>
      <c r="BU636">
        <v>3</v>
      </c>
      <c r="BV636">
        <v>0</v>
      </c>
      <c r="BW636">
        <v>1</v>
      </c>
      <c r="BY636" t="s">
        <v>10914</v>
      </c>
      <c r="CA636" t="s">
        <v>10915</v>
      </c>
      <c r="CB636" t="s">
        <v>10916</v>
      </c>
      <c r="CC636" t="s">
        <v>10917</v>
      </c>
      <c r="CH636" s="198">
        <v>1</v>
      </c>
    </row>
    <row r="637" spans="69:86" x14ac:dyDescent="0.25">
      <c r="BQ637" t="s">
        <v>164</v>
      </c>
      <c r="BR637" t="s">
        <v>1055</v>
      </c>
      <c r="BS637" t="s">
        <v>10919</v>
      </c>
      <c r="BT637" t="s">
        <v>301</v>
      </c>
      <c r="BU637">
        <v>4</v>
      </c>
      <c r="BV637">
        <v>0</v>
      </c>
      <c r="BW637">
        <v>1</v>
      </c>
      <c r="BY637" t="s">
        <v>10919</v>
      </c>
      <c r="CA637" t="s">
        <v>10920</v>
      </c>
      <c r="CB637" t="s">
        <v>10921</v>
      </c>
      <c r="CC637" t="s">
        <v>1241</v>
      </c>
      <c r="CD637" t="s">
        <v>10922</v>
      </c>
      <c r="CE637" t="s">
        <v>2661</v>
      </c>
      <c r="CF637" t="s">
        <v>10724</v>
      </c>
      <c r="CH637" s="198">
        <v>1</v>
      </c>
    </row>
    <row r="638" spans="69:86" x14ac:dyDescent="0.25">
      <c r="BQ638" t="s">
        <v>164</v>
      </c>
      <c r="BR638" t="s">
        <v>1056</v>
      </c>
      <c r="BS638" t="s">
        <v>11644</v>
      </c>
      <c r="BT638" t="s">
        <v>301</v>
      </c>
      <c r="BU638">
        <v>5</v>
      </c>
      <c r="BV638">
        <v>0</v>
      </c>
      <c r="BW638">
        <v>1</v>
      </c>
      <c r="BY638" t="s">
        <v>11644</v>
      </c>
      <c r="CA638" t="s">
        <v>11645</v>
      </c>
      <c r="CB638" t="s">
        <v>11504</v>
      </c>
      <c r="CC638" t="s">
        <v>2277</v>
      </c>
      <c r="CD638" t="s">
        <v>11640</v>
      </c>
      <c r="CE638" t="s">
        <v>10746</v>
      </c>
      <c r="CF638" t="s">
        <v>389</v>
      </c>
      <c r="CH638" s="198">
        <v>1</v>
      </c>
    </row>
    <row r="639" spans="69:86" x14ac:dyDescent="0.25">
      <c r="BQ639" t="s">
        <v>164</v>
      </c>
      <c r="BR639" t="s">
        <v>11646</v>
      </c>
      <c r="BS639" t="s">
        <v>11647</v>
      </c>
      <c r="BT639" t="s">
        <v>301</v>
      </c>
      <c r="BU639">
        <v>6</v>
      </c>
      <c r="BV639">
        <v>0</v>
      </c>
      <c r="BW639">
        <v>1</v>
      </c>
      <c r="BY639" t="s">
        <v>11647</v>
      </c>
      <c r="CA639" t="s">
        <v>11648</v>
      </c>
      <c r="CB639" t="s">
        <v>10746</v>
      </c>
      <c r="CC639" t="s">
        <v>389</v>
      </c>
      <c r="CD639" t="s">
        <v>10916</v>
      </c>
      <c r="CE639" t="s">
        <v>10917</v>
      </c>
      <c r="CF639" t="s">
        <v>10921</v>
      </c>
      <c r="CH639" s="198">
        <v>1</v>
      </c>
    </row>
    <row r="640" spans="69:86" x14ac:dyDescent="0.25">
      <c r="BQ640" t="s">
        <v>164</v>
      </c>
      <c r="BR640" t="s">
        <v>11649</v>
      </c>
      <c r="BS640" t="s">
        <v>11650</v>
      </c>
      <c r="BT640" t="s">
        <v>301</v>
      </c>
      <c r="BU640">
        <v>7</v>
      </c>
      <c r="BV640">
        <v>0</v>
      </c>
      <c r="BW640">
        <v>1</v>
      </c>
      <c r="BY640" t="s">
        <v>11650</v>
      </c>
      <c r="CA640" t="s">
        <v>11651</v>
      </c>
      <c r="CB640" t="s">
        <v>10917</v>
      </c>
      <c r="CC640" t="s">
        <v>10921</v>
      </c>
      <c r="CD640" t="s">
        <v>1241</v>
      </c>
      <c r="CE640" t="s">
        <v>10922</v>
      </c>
      <c r="CF640" t="s">
        <v>2661</v>
      </c>
      <c r="CH640" s="198">
        <v>1</v>
      </c>
    </row>
    <row r="641" spans="69:86" x14ac:dyDescent="0.25">
      <c r="BQ641" t="s">
        <v>164</v>
      </c>
      <c r="BR641" t="s">
        <v>11652</v>
      </c>
      <c r="BS641" t="s">
        <v>11653</v>
      </c>
      <c r="BT641" t="s">
        <v>301</v>
      </c>
      <c r="BU641">
        <v>8</v>
      </c>
      <c r="BV641">
        <v>0</v>
      </c>
      <c r="BW641">
        <v>1</v>
      </c>
      <c r="BY641" t="s">
        <v>11653</v>
      </c>
      <c r="CA641" t="s">
        <v>11654</v>
      </c>
      <c r="CB641" t="s">
        <v>10922</v>
      </c>
      <c r="CC641" t="s">
        <v>2661</v>
      </c>
      <c r="CD641" t="s">
        <v>10724</v>
      </c>
      <c r="CH641" s="198">
        <v>1</v>
      </c>
    </row>
    <row r="642" spans="69:86" x14ac:dyDescent="0.25">
      <c r="BQ642" t="s">
        <v>165</v>
      </c>
      <c r="BR642" t="s">
        <v>1057</v>
      </c>
      <c r="BS642" t="s">
        <v>11655</v>
      </c>
      <c r="BT642" t="s">
        <v>265</v>
      </c>
      <c r="BU642">
        <v>1</v>
      </c>
      <c r="BV642">
        <v>1</v>
      </c>
      <c r="BW642">
        <v>0</v>
      </c>
      <c r="BX642" t="s">
        <v>11655</v>
      </c>
      <c r="BZ642" t="s">
        <v>11656</v>
      </c>
      <c r="CB642" t="s">
        <v>10699</v>
      </c>
      <c r="CC642" t="s">
        <v>10700</v>
      </c>
      <c r="CD642" t="s">
        <v>11657</v>
      </c>
      <c r="CE642" t="s">
        <v>2048</v>
      </c>
      <c r="CF642" t="s">
        <v>1712</v>
      </c>
      <c r="CH642" s="198">
        <v>1</v>
      </c>
    </row>
    <row r="643" spans="69:86" x14ac:dyDescent="0.25">
      <c r="BQ643" t="s">
        <v>165</v>
      </c>
      <c r="BR643" t="s">
        <v>1062</v>
      </c>
      <c r="BS643" t="s">
        <v>11658</v>
      </c>
      <c r="BT643" t="s">
        <v>265</v>
      </c>
      <c r="BU643">
        <v>2</v>
      </c>
      <c r="BV643">
        <v>1</v>
      </c>
      <c r="BW643">
        <v>0</v>
      </c>
      <c r="BX643" t="s">
        <v>11658</v>
      </c>
      <c r="BZ643" t="s">
        <v>11659</v>
      </c>
      <c r="CB643" t="s">
        <v>11658</v>
      </c>
      <c r="CH643" s="198">
        <v>1</v>
      </c>
    </row>
    <row r="644" spans="69:86" x14ac:dyDescent="0.25">
      <c r="BQ644" t="s">
        <v>165</v>
      </c>
      <c r="BR644" t="s">
        <v>1068</v>
      </c>
      <c r="BS644" t="s">
        <v>11660</v>
      </c>
      <c r="BT644" t="s">
        <v>265</v>
      </c>
      <c r="BU644">
        <v>3</v>
      </c>
      <c r="BV644">
        <v>1</v>
      </c>
      <c r="BW644">
        <v>0</v>
      </c>
      <c r="BX644" t="s">
        <v>11660</v>
      </c>
      <c r="BZ644" t="s">
        <v>11661</v>
      </c>
      <c r="CB644" t="s">
        <v>11662</v>
      </c>
      <c r="CC644" t="s">
        <v>1241</v>
      </c>
      <c r="CD644" t="s">
        <v>11663</v>
      </c>
      <c r="CH644" s="198">
        <v>1</v>
      </c>
    </row>
    <row r="645" spans="69:86" x14ac:dyDescent="0.25">
      <c r="BQ645" t="s">
        <v>165</v>
      </c>
      <c r="BR645" t="s">
        <v>1070</v>
      </c>
      <c r="BS645" t="s">
        <v>10714</v>
      </c>
      <c r="BT645" t="s">
        <v>265</v>
      </c>
      <c r="BU645">
        <v>4</v>
      </c>
      <c r="BV645">
        <v>1</v>
      </c>
      <c r="BW645">
        <v>0</v>
      </c>
      <c r="BX645" t="s">
        <v>10714</v>
      </c>
      <c r="BZ645" t="s">
        <v>10715</v>
      </c>
      <c r="CB645" t="s">
        <v>10714</v>
      </c>
      <c r="CH645" s="198">
        <v>1</v>
      </c>
    </row>
    <row r="646" spans="69:86" x14ac:dyDescent="0.25">
      <c r="BQ646" t="s">
        <v>165</v>
      </c>
      <c r="BR646" t="s">
        <v>1076</v>
      </c>
      <c r="BS646" t="s">
        <v>10717</v>
      </c>
      <c r="BT646" t="s">
        <v>265</v>
      </c>
      <c r="BU646">
        <v>5</v>
      </c>
      <c r="BV646">
        <v>1</v>
      </c>
      <c r="BW646">
        <v>0</v>
      </c>
      <c r="BX646" t="s">
        <v>10717</v>
      </c>
      <c r="BZ646" t="s">
        <v>10718</v>
      </c>
      <c r="CB646" t="s">
        <v>10717</v>
      </c>
      <c r="CH646" s="198">
        <v>1</v>
      </c>
    </row>
    <row r="647" spans="69:86" x14ac:dyDescent="0.25">
      <c r="BQ647" t="s">
        <v>165</v>
      </c>
      <c r="BR647" t="s">
        <v>11664</v>
      </c>
      <c r="BS647" t="s">
        <v>10720</v>
      </c>
      <c r="BT647" t="s">
        <v>265</v>
      </c>
      <c r="BU647">
        <v>6</v>
      </c>
      <c r="BV647">
        <v>1</v>
      </c>
      <c r="BW647">
        <v>0</v>
      </c>
      <c r="BX647" t="s">
        <v>10720</v>
      </c>
      <c r="BZ647" t="s">
        <v>10721</v>
      </c>
      <c r="CB647" t="s">
        <v>10722</v>
      </c>
      <c r="CC647" t="s">
        <v>10723</v>
      </c>
      <c r="CD647" t="s">
        <v>10724</v>
      </c>
      <c r="CH647" s="198">
        <v>1</v>
      </c>
    </row>
    <row r="648" spans="69:86" x14ac:dyDescent="0.25">
      <c r="BQ648" t="s">
        <v>165</v>
      </c>
      <c r="BR648" t="s">
        <v>1081</v>
      </c>
      <c r="BS648" t="s">
        <v>11665</v>
      </c>
      <c r="BT648" t="s">
        <v>301</v>
      </c>
      <c r="BU648">
        <v>1</v>
      </c>
      <c r="BV648">
        <v>0</v>
      </c>
      <c r="BW648">
        <v>1</v>
      </c>
      <c r="BY648" t="s">
        <v>11665</v>
      </c>
      <c r="CA648" t="s">
        <v>11666</v>
      </c>
      <c r="CB648" t="s">
        <v>11667</v>
      </c>
      <c r="CC648" t="s">
        <v>11668</v>
      </c>
      <c r="CD648" t="s">
        <v>10685</v>
      </c>
      <c r="CE648" t="s">
        <v>11669</v>
      </c>
      <c r="CF648" t="s">
        <v>11670</v>
      </c>
      <c r="CH648" s="198">
        <v>1</v>
      </c>
    </row>
    <row r="649" spans="69:86" x14ac:dyDescent="0.25">
      <c r="BQ649" t="s">
        <v>165</v>
      </c>
      <c r="BR649" t="s">
        <v>1082</v>
      </c>
      <c r="BS649" t="s">
        <v>10736</v>
      </c>
      <c r="BT649" t="s">
        <v>301</v>
      </c>
      <c r="BU649">
        <v>2</v>
      </c>
      <c r="BV649">
        <v>0</v>
      </c>
      <c r="BW649">
        <v>1</v>
      </c>
      <c r="BY649" t="s">
        <v>10736</v>
      </c>
      <c r="CA649" t="s">
        <v>10737</v>
      </c>
      <c r="CB649" t="s">
        <v>10736</v>
      </c>
      <c r="CH649" s="198">
        <v>1</v>
      </c>
    </row>
    <row r="650" spans="69:86" x14ac:dyDescent="0.25">
      <c r="BQ650" t="s">
        <v>165</v>
      </c>
      <c r="BR650" t="s">
        <v>1084</v>
      </c>
      <c r="BS650" t="s">
        <v>10738</v>
      </c>
      <c r="BT650" t="s">
        <v>301</v>
      </c>
      <c r="BU650">
        <v>3</v>
      </c>
      <c r="BV650">
        <v>0</v>
      </c>
      <c r="BW650">
        <v>1</v>
      </c>
      <c r="BY650" t="s">
        <v>10738</v>
      </c>
      <c r="CA650" t="s">
        <v>10739</v>
      </c>
      <c r="CB650" t="s">
        <v>10738</v>
      </c>
      <c r="CH650" s="198">
        <v>1</v>
      </c>
    </row>
    <row r="651" spans="69:86" x14ac:dyDescent="0.25">
      <c r="BQ651" t="s">
        <v>165</v>
      </c>
      <c r="BR651" t="s">
        <v>1086</v>
      </c>
      <c r="BS651" t="s">
        <v>10741</v>
      </c>
      <c r="BT651" t="s">
        <v>301</v>
      </c>
      <c r="BU651">
        <v>4</v>
      </c>
      <c r="BV651">
        <v>0</v>
      </c>
      <c r="BW651">
        <v>1</v>
      </c>
      <c r="BY651" t="s">
        <v>10741</v>
      </c>
      <c r="CA651" t="s">
        <v>10742</v>
      </c>
      <c r="CB651" t="s">
        <v>10743</v>
      </c>
      <c r="CC651" t="s">
        <v>10706</v>
      </c>
      <c r="CD651" t="s">
        <v>2343</v>
      </c>
      <c r="CH651" s="198">
        <v>1</v>
      </c>
    </row>
    <row r="652" spans="69:86" x14ac:dyDescent="0.25">
      <c r="BQ652" t="s">
        <v>165</v>
      </c>
      <c r="BR652" t="s">
        <v>1091</v>
      </c>
      <c r="BS652" t="s">
        <v>11671</v>
      </c>
      <c r="BT652" t="s">
        <v>301</v>
      </c>
      <c r="BU652">
        <v>5</v>
      </c>
      <c r="BV652">
        <v>0</v>
      </c>
      <c r="BW652">
        <v>1</v>
      </c>
      <c r="BY652" t="s">
        <v>11671</v>
      </c>
      <c r="CA652" t="s">
        <v>11672</v>
      </c>
      <c r="CB652" t="s">
        <v>11669</v>
      </c>
      <c r="CC652" t="s">
        <v>11670</v>
      </c>
      <c r="CD652" t="s">
        <v>11673</v>
      </c>
      <c r="CE652" t="s">
        <v>2902</v>
      </c>
      <c r="CF652" t="s">
        <v>1712</v>
      </c>
      <c r="CH652" s="198">
        <v>1</v>
      </c>
    </row>
    <row r="653" spans="69:86" x14ac:dyDescent="0.25">
      <c r="BQ653" t="s">
        <v>165</v>
      </c>
      <c r="BR653" t="s">
        <v>11674</v>
      </c>
      <c r="BS653" t="s">
        <v>11675</v>
      </c>
      <c r="BT653" t="s">
        <v>301</v>
      </c>
      <c r="BU653">
        <v>6</v>
      </c>
      <c r="BV653">
        <v>0</v>
      </c>
      <c r="BW653">
        <v>1</v>
      </c>
      <c r="BY653" t="s">
        <v>11675</v>
      </c>
      <c r="CA653" t="s">
        <v>11676</v>
      </c>
      <c r="CB653" t="s">
        <v>2902</v>
      </c>
      <c r="CC653" t="s">
        <v>1712</v>
      </c>
      <c r="CD653" t="s">
        <v>2291</v>
      </c>
      <c r="CE653" t="s">
        <v>10736</v>
      </c>
      <c r="CF653" t="s">
        <v>10738</v>
      </c>
      <c r="CH653" s="198">
        <v>1</v>
      </c>
    </row>
    <row r="654" spans="69:86" x14ac:dyDescent="0.25">
      <c r="BQ654" t="s">
        <v>165</v>
      </c>
      <c r="BR654" t="s">
        <v>11677</v>
      </c>
      <c r="BS654" t="s">
        <v>11678</v>
      </c>
      <c r="BT654" t="s">
        <v>301</v>
      </c>
      <c r="BU654">
        <v>7</v>
      </c>
      <c r="BV654">
        <v>0</v>
      </c>
      <c r="BW654">
        <v>1</v>
      </c>
      <c r="BY654" t="s">
        <v>11678</v>
      </c>
      <c r="CA654" t="s">
        <v>11679</v>
      </c>
      <c r="CB654" t="s">
        <v>10736</v>
      </c>
      <c r="CC654" t="s">
        <v>10738</v>
      </c>
      <c r="CD654" t="s">
        <v>10743</v>
      </c>
      <c r="CE654" t="s">
        <v>10706</v>
      </c>
      <c r="CF654" t="s">
        <v>2343</v>
      </c>
      <c r="CH654" s="198">
        <v>1</v>
      </c>
    </row>
    <row r="655" spans="69:86" x14ac:dyDescent="0.25">
      <c r="BQ655" t="s">
        <v>165</v>
      </c>
      <c r="BR655" t="s">
        <v>11680</v>
      </c>
      <c r="BS655" t="s">
        <v>11681</v>
      </c>
      <c r="BT655" t="s">
        <v>301</v>
      </c>
      <c r="BU655">
        <v>8</v>
      </c>
      <c r="BV655">
        <v>0</v>
      </c>
      <c r="BW655">
        <v>1</v>
      </c>
      <c r="BY655" t="s">
        <v>11681</v>
      </c>
      <c r="CA655" t="s">
        <v>11682</v>
      </c>
      <c r="CB655" t="s">
        <v>10706</v>
      </c>
      <c r="CC655" t="s">
        <v>2343</v>
      </c>
      <c r="CH655" s="198">
        <v>1</v>
      </c>
    </row>
    <row r="656" spans="69:86" x14ac:dyDescent="0.25">
      <c r="BQ656" t="s">
        <v>167</v>
      </c>
      <c r="BR656" t="s">
        <v>1097</v>
      </c>
      <c r="BS656" t="s">
        <v>11683</v>
      </c>
      <c r="BT656" t="s">
        <v>265</v>
      </c>
      <c r="BU656">
        <v>1</v>
      </c>
      <c r="BV656">
        <v>1</v>
      </c>
      <c r="BW656">
        <v>0</v>
      </c>
      <c r="BX656" t="s">
        <v>11683</v>
      </c>
      <c r="BZ656" t="s">
        <v>11684</v>
      </c>
      <c r="CB656" t="s">
        <v>10746</v>
      </c>
      <c r="CC656" t="s">
        <v>1227</v>
      </c>
      <c r="CD656" t="s">
        <v>11685</v>
      </c>
      <c r="CH656" s="198">
        <v>1</v>
      </c>
    </row>
    <row r="657" spans="69:86" x14ac:dyDescent="0.25">
      <c r="BQ657" t="s">
        <v>167</v>
      </c>
      <c r="BR657" t="s">
        <v>1098</v>
      </c>
      <c r="BS657" t="s">
        <v>11686</v>
      </c>
      <c r="BT657" t="s">
        <v>265</v>
      </c>
      <c r="BU657">
        <v>2</v>
      </c>
      <c r="BV657">
        <v>1</v>
      </c>
      <c r="BW657">
        <v>0</v>
      </c>
      <c r="BX657" t="s">
        <v>11686</v>
      </c>
      <c r="BZ657" t="s">
        <v>11687</v>
      </c>
      <c r="CB657" t="s">
        <v>2593</v>
      </c>
      <c r="CC657" t="s">
        <v>11663</v>
      </c>
      <c r="CH657" s="198">
        <v>1</v>
      </c>
    </row>
    <row r="658" spans="69:86" x14ac:dyDescent="0.25">
      <c r="BQ658" t="s">
        <v>167</v>
      </c>
      <c r="BR658" t="s">
        <v>1099</v>
      </c>
      <c r="BS658" t="s">
        <v>11688</v>
      </c>
      <c r="BT658" t="s">
        <v>265</v>
      </c>
      <c r="BU658">
        <v>3</v>
      </c>
      <c r="BV658">
        <v>1</v>
      </c>
      <c r="BW658">
        <v>0</v>
      </c>
      <c r="BX658" t="s">
        <v>11688</v>
      </c>
      <c r="BZ658" t="s">
        <v>11689</v>
      </c>
      <c r="CB658" t="s">
        <v>11434</v>
      </c>
      <c r="CC658" t="s">
        <v>11275</v>
      </c>
      <c r="CH658" s="198">
        <v>1</v>
      </c>
    </row>
    <row r="659" spans="69:86" x14ac:dyDescent="0.25">
      <c r="BQ659" t="s">
        <v>167</v>
      </c>
      <c r="BR659" t="s">
        <v>1100</v>
      </c>
      <c r="BS659" t="s">
        <v>11690</v>
      </c>
      <c r="BT659" t="s">
        <v>265</v>
      </c>
      <c r="BU659">
        <v>4</v>
      </c>
      <c r="BV659">
        <v>1</v>
      </c>
      <c r="BW659">
        <v>0</v>
      </c>
      <c r="BX659" t="s">
        <v>11690</v>
      </c>
      <c r="BZ659" t="s">
        <v>11691</v>
      </c>
      <c r="CB659" t="s">
        <v>11692</v>
      </c>
      <c r="CC659" t="s">
        <v>1712</v>
      </c>
      <c r="CD659" t="s">
        <v>2291</v>
      </c>
      <c r="CE659" t="s">
        <v>11149</v>
      </c>
      <c r="CF659" t="s">
        <v>305</v>
      </c>
      <c r="CH659" s="198">
        <v>1</v>
      </c>
    </row>
    <row r="660" spans="69:86" x14ac:dyDescent="0.25">
      <c r="BQ660" t="s">
        <v>167</v>
      </c>
      <c r="BR660" t="s">
        <v>1101</v>
      </c>
      <c r="BS660" t="s">
        <v>10757</v>
      </c>
      <c r="BT660" t="s">
        <v>265</v>
      </c>
      <c r="BU660">
        <v>5</v>
      </c>
      <c r="BV660">
        <v>1</v>
      </c>
      <c r="BW660">
        <v>0</v>
      </c>
      <c r="BX660" t="s">
        <v>10757</v>
      </c>
      <c r="BZ660" t="s">
        <v>10758</v>
      </c>
      <c r="CB660" t="s">
        <v>10759</v>
      </c>
      <c r="CC660" t="s">
        <v>10746</v>
      </c>
      <c r="CD660" t="s">
        <v>10760</v>
      </c>
      <c r="CE660" t="s">
        <v>635</v>
      </c>
      <c r="CH660" s="198">
        <v>1</v>
      </c>
    </row>
    <row r="661" spans="69:86" x14ac:dyDescent="0.25">
      <c r="BQ661" t="s">
        <v>167</v>
      </c>
      <c r="BR661" t="s">
        <v>11693</v>
      </c>
      <c r="BS661" t="s">
        <v>10762</v>
      </c>
      <c r="BT661" t="s">
        <v>265</v>
      </c>
      <c r="BU661">
        <v>6</v>
      </c>
      <c r="BV661">
        <v>1</v>
      </c>
      <c r="BW661">
        <v>0</v>
      </c>
      <c r="BX661" t="s">
        <v>10762</v>
      </c>
      <c r="BZ661" t="s">
        <v>10763</v>
      </c>
      <c r="CB661" t="s">
        <v>10764</v>
      </c>
      <c r="CC661" t="s">
        <v>10765</v>
      </c>
      <c r="CD661" t="s">
        <v>10766</v>
      </c>
      <c r="CE661" t="s">
        <v>10767</v>
      </c>
      <c r="CH661" s="198">
        <v>1</v>
      </c>
    </row>
    <row r="662" spans="69:86" x14ac:dyDescent="0.25">
      <c r="BQ662" t="s">
        <v>167</v>
      </c>
      <c r="BR662" t="s">
        <v>1102</v>
      </c>
      <c r="BS662" t="s">
        <v>11694</v>
      </c>
      <c r="BT662" t="s">
        <v>301</v>
      </c>
      <c r="BU662">
        <v>1</v>
      </c>
      <c r="BV662">
        <v>0</v>
      </c>
      <c r="BW662">
        <v>1</v>
      </c>
      <c r="BY662" t="s">
        <v>11694</v>
      </c>
      <c r="CA662" t="s">
        <v>11695</v>
      </c>
      <c r="CB662" t="s">
        <v>1227</v>
      </c>
      <c r="CC662" t="s">
        <v>11685</v>
      </c>
      <c r="CH662" s="198">
        <v>1</v>
      </c>
    </row>
    <row r="663" spans="69:86" x14ac:dyDescent="0.25">
      <c r="BQ663" t="s">
        <v>167</v>
      </c>
      <c r="BR663" t="s">
        <v>1103</v>
      </c>
      <c r="BS663" t="s">
        <v>11686</v>
      </c>
      <c r="BT663" t="s">
        <v>301</v>
      </c>
      <c r="BU663">
        <v>2</v>
      </c>
      <c r="BV663">
        <v>0</v>
      </c>
      <c r="BW663">
        <v>1</v>
      </c>
      <c r="BY663" t="s">
        <v>11686</v>
      </c>
      <c r="CA663" t="s">
        <v>11696</v>
      </c>
      <c r="CB663" t="s">
        <v>2593</v>
      </c>
      <c r="CC663" t="s">
        <v>11663</v>
      </c>
      <c r="CH663" s="198">
        <v>1</v>
      </c>
    </row>
    <row r="664" spans="69:86" x14ac:dyDescent="0.25">
      <c r="BQ664" t="s">
        <v>167</v>
      </c>
      <c r="BR664" t="s">
        <v>1104</v>
      </c>
      <c r="BS664" t="s">
        <v>11688</v>
      </c>
      <c r="BT664" t="s">
        <v>301</v>
      </c>
      <c r="BU664">
        <v>3</v>
      </c>
      <c r="BV664">
        <v>0</v>
      </c>
      <c r="BW664">
        <v>1</v>
      </c>
      <c r="BY664" t="s">
        <v>11688</v>
      </c>
      <c r="CA664" t="s">
        <v>11697</v>
      </c>
      <c r="CB664" t="s">
        <v>11434</v>
      </c>
      <c r="CC664" t="s">
        <v>11275</v>
      </c>
      <c r="CH664" s="198">
        <v>1</v>
      </c>
    </row>
    <row r="665" spans="69:86" x14ac:dyDescent="0.25">
      <c r="BQ665" t="s">
        <v>167</v>
      </c>
      <c r="BR665" t="s">
        <v>1105</v>
      </c>
      <c r="BS665" t="s">
        <v>11690</v>
      </c>
      <c r="BT665" t="s">
        <v>301</v>
      </c>
      <c r="BU665">
        <v>4</v>
      </c>
      <c r="BV665">
        <v>0</v>
      </c>
      <c r="BW665">
        <v>1</v>
      </c>
      <c r="BY665" t="s">
        <v>11690</v>
      </c>
      <c r="CA665" t="s">
        <v>11698</v>
      </c>
      <c r="CB665" t="s">
        <v>11692</v>
      </c>
      <c r="CC665" t="s">
        <v>1712</v>
      </c>
      <c r="CD665" t="s">
        <v>2291</v>
      </c>
      <c r="CE665" t="s">
        <v>11149</v>
      </c>
      <c r="CF665" t="s">
        <v>305</v>
      </c>
      <c r="CH665" s="198">
        <v>1</v>
      </c>
    </row>
    <row r="666" spans="69:86" x14ac:dyDescent="0.25">
      <c r="BQ666" t="s">
        <v>167</v>
      </c>
      <c r="BR666" t="s">
        <v>1106</v>
      </c>
      <c r="BS666" t="s">
        <v>10777</v>
      </c>
      <c r="BT666" t="s">
        <v>301</v>
      </c>
      <c r="BU666">
        <v>5</v>
      </c>
      <c r="BV666">
        <v>0</v>
      </c>
      <c r="BW666">
        <v>1</v>
      </c>
      <c r="BY666" t="s">
        <v>10777</v>
      </c>
      <c r="CA666" t="s">
        <v>10778</v>
      </c>
      <c r="CB666" t="s">
        <v>10746</v>
      </c>
      <c r="CC666" t="s">
        <v>10779</v>
      </c>
      <c r="CD666" t="s">
        <v>10780</v>
      </c>
      <c r="CE666" t="s">
        <v>10724</v>
      </c>
      <c r="CH666" s="198">
        <v>1</v>
      </c>
    </row>
    <row r="667" spans="69:86" x14ac:dyDescent="0.25">
      <c r="BQ667" t="s">
        <v>168</v>
      </c>
      <c r="BR667" t="s">
        <v>1107</v>
      </c>
      <c r="BS667" t="s">
        <v>11699</v>
      </c>
      <c r="BT667" t="s">
        <v>265</v>
      </c>
      <c r="BU667">
        <v>1</v>
      </c>
      <c r="BV667">
        <v>1</v>
      </c>
      <c r="BW667">
        <v>0</v>
      </c>
      <c r="BX667" t="s">
        <v>11699</v>
      </c>
      <c r="BZ667" t="s">
        <v>11700</v>
      </c>
      <c r="CB667" t="s">
        <v>10783</v>
      </c>
      <c r="CC667" t="s">
        <v>10784</v>
      </c>
      <c r="CD667" t="s">
        <v>10785</v>
      </c>
      <c r="CE667" t="s">
        <v>10994</v>
      </c>
      <c r="CF667" t="s">
        <v>11701</v>
      </c>
      <c r="CH667" s="198">
        <v>1</v>
      </c>
    </row>
    <row r="668" spans="69:86" x14ac:dyDescent="0.25">
      <c r="BQ668" t="s">
        <v>168</v>
      </c>
      <c r="BR668" t="s">
        <v>1108</v>
      </c>
      <c r="BS668" t="s">
        <v>11702</v>
      </c>
      <c r="BT668" t="s">
        <v>265</v>
      </c>
      <c r="BU668">
        <v>2</v>
      </c>
      <c r="BV668">
        <v>1</v>
      </c>
      <c r="BW668">
        <v>0</v>
      </c>
      <c r="BX668" t="s">
        <v>11702</v>
      </c>
      <c r="BZ668" t="s">
        <v>11703</v>
      </c>
      <c r="CB668" t="s">
        <v>304</v>
      </c>
      <c r="CC668" t="s">
        <v>10798</v>
      </c>
      <c r="CD668" t="s">
        <v>10724</v>
      </c>
      <c r="CE668" t="s">
        <v>2593</v>
      </c>
      <c r="CF668" t="s">
        <v>11663</v>
      </c>
      <c r="CH668" s="198">
        <v>1</v>
      </c>
    </row>
    <row r="669" spans="69:86" x14ac:dyDescent="0.25">
      <c r="BQ669" t="s">
        <v>168</v>
      </c>
      <c r="BR669" t="s">
        <v>1109</v>
      </c>
      <c r="BS669" t="s">
        <v>10794</v>
      </c>
      <c r="BT669" t="s">
        <v>265</v>
      </c>
      <c r="BU669">
        <v>3</v>
      </c>
      <c r="BV669">
        <v>1</v>
      </c>
      <c r="BW669">
        <v>0</v>
      </c>
      <c r="BX669" t="s">
        <v>10794</v>
      </c>
      <c r="BZ669" t="s">
        <v>10795</v>
      </c>
      <c r="CB669" t="s">
        <v>10796</v>
      </c>
      <c r="CC669" t="s">
        <v>10797</v>
      </c>
      <c r="CH669" s="198">
        <v>1</v>
      </c>
    </row>
    <row r="670" spans="69:86" x14ac:dyDescent="0.25">
      <c r="BQ670" t="s">
        <v>168</v>
      </c>
      <c r="BR670" t="s">
        <v>1110</v>
      </c>
      <c r="BS670" t="s">
        <v>10798</v>
      </c>
      <c r="BT670" t="s">
        <v>265</v>
      </c>
      <c r="BU670">
        <v>4</v>
      </c>
      <c r="BV670">
        <v>1</v>
      </c>
      <c r="BW670">
        <v>0</v>
      </c>
      <c r="BX670" t="s">
        <v>10798</v>
      </c>
      <c r="BZ670" t="s">
        <v>10799</v>
      </c>
      <c r="CB670" t="s">
        <v>10798</v>
      </c>
      <c r="CH670" s="198">
        <v>1</v>
      </c>
    </row>
    <row r="671" spans="69:86" x14ac:dyDescent="0.25">
      <c r="BQ671" t="s">
        <v>168</v>
      </c>
      <c r="BR671" t="s">
        <v>1111</v>
      </c>
      <c r="BS671" t="s">
        <v>10801</v>
      </c>
      <c r="BT671" t="s">
        <v>265</v>
      </c>
      <c r="BU671">
        <v>5</v>
      </c>
      <c r="BV671">
        <v>1</v>
      </c>
      <c r="BW671">
        <v>0</v>
      </c>
      <c r="BX671" t="s">
        <v>10801</v>
      </c>
      <c r="BZ671" t="s">
        <v>10802</v>
      </c>
      <c r="CB671" t="s">
        <v>10801</v>
      </c>
      <c r="CH671" s="198">
        <v>1</v>
      </c>
    </row>
    <row r="672" spans="69:86" x14ac:dyDescent="0.25">
      <c r="BQ672" t="s">
        <v>168</v>
      </c>
      <c r="BR672" t="s">
        <v>11704</v>
      </c>
      <c r="BS672" t="s">
        <v>10804</v>
      </c>
      <c r="BT672" t="s">
        <v>265</v>
      </c>
      <c r="BU672">
        <v>6</v>
      </c>
      <c r="BV672">
        <v>1</v>
      </c>
      <c r="BW672">
        <v>0</v>
      </c>
      <c r="BX672" t="s">
        <v>10804</v>
      </c>
      <c r="BZ672" t="s">
        <v>10805</v>
      </c>
      <c r="CB672" t="s">
        <v>10806</v>
      </c>
      <c r="CC672" t="s">
        <v>2291</v>
      </c>
      <c r="CH672" s="198">
        <v>1</v>
      </c>
    </row>
    <row r="673" spans="69:86" x14ac:dyDescent="0.25">
      <c r="BQ673" t="s">
        <v>168</v>
      </c>
      <c r="BR673" t="s">
        <v>11705</v>
      </c>
      <c r="BS673" t="s">
        <v>10808</v>
      </c>
      <c r="BT673" t="s">
        <v>265</v>
      </c>
      <c r="BU673">
        <v>7</v>
      </c>
      <c r="BV673">
        <v>1</v>
      </c>
      <c r="BW673">
        <v>0</v>
      </c>
      <c r="BX673" t="s">
        <v>10808</v>
      </c>
      <c r="BZ673" t="s">
        <v>10809</v>
      </c>
      <c r="CB673" t="s">
        <v>10810</v>
      </c>
      <c r="CC673" t="s">
        <v>2894</v>
      </c>
      <c r="CD673" t="s">
        <v>1629</v>
      </c>
      <c r="CH673" s="198">
        <v>1</v>
      </c>
    </row>
    <row r="674" spans="69:86" x14ac:dyDescent="0.25">
      <c r="BQ674" t="s">
        <v>168</v>
      </c>
      <c r="BR674" t="s">
        <v>1112</v>
      </c>
      <c r="BS674" t="s">
        <v>11706</v>
      </c>
      <c r="BT674" t="s">
        <v>301</v>
      </c>
      <c r="BU674">
        <v>1</v>
      </c>
      <c r="BV674">
        <v>0</v>
      </c>
      <c r="BW674">
        <v>1</v>
      </c>
      <c r="BY674" t="s">
        <v>11706</v>
      </c>
      <c r="CA674" t="s">
        <v>11707</v>
      </c>
      <c r="CB674" t="s">
        <v>10813</v>
      </c>
      <c r="CC674" t="s">
        <v>10685</v>
      </c>
      <c r="CD674" t="s">
        <v>10785</v>
      </c>
      <c r="CE674" t="s">
        <v>10994</v>
      </c>
      <c r="CF674" t="s">
        <v>11701</v>
      </c>
      <c r="CH674" s="198">
        <v>1</v>
      </c>
    </row>
    <row r="675" spans="69:86" x14ac:dyDescent="0.25">
      <c r="BQ675" t="s">
        <v>168</v>
      </c>
      <c r="BR675" t="s">
        <v>1113</v>
      </c>
      <c r="BS675" t="s">
        <v>11702</v>
      </c>
      <c r="BT675" t="s">
        <v>301</v>
      </c>
      <c r="BU675">
        <v>2</v>
      </c>
      <c r="BV675">
        <v>0</v>
      </c>
      <c r="BW675">
        <v>1</v>
      </c>
      <c r="BY675" t="s">
        <v>11702</v>
      </c>
      <c r="CA675" t="s">
        <v>11708</v>
      </c>
      <c r="CB675" t="s">
        <v>304</v>
      </c>
      <c r="CC675" t="s">
        <v>10798</v>
      </c>
      <c r="CD675" t="s">
        <v>10724</v>
      </c>
      <c r="CE675" t="s">
        <v>2593</v>
      </c>
      <c r="CF675" t="s">
        <v>11663</v>
      </c>
      <c r="CH675" s="198">
        <v>1</v>
      </c>
    </row>
    <row r="676" spans="69:86" x14ac:dyDescent="0.25">
      <c r="BQ676" t="s">
        <v>168</v>
      </c>
      <c r="BR676" t="s">
        <v>1114</v>
      </c>
      <c r="BS676" t="s">
        <v>10816</v>
      </c>
      <c r="BT676" t="s">
        <v>301</v>
      </c>
      <c r="BU676">
        <v>3</v>
      </c>
      <c r="BV676">
        <v>0</v>
      </c>
      <c r="BW676">
        <v>1</v>
      </c>
      <c r="BY676" t="s">
        <v>10816</v>
      </c>
      <c r="CA676" t="s">
        <v>10817</v>
      </c>
      <c r="CB676" t="s">
        <v>10818</v>
      </c>
      <c r="CC676" t="s">
        <v>10819</v>
      </c>
      <c r="CD676" t="s">
        <v>10820</v>
      </c>
      <c r="CE676" t="s">
        <v>10821</v>
      </c>
      <c r="CF676" t="s">
        <v>1241</v>
      </c>
      <c r="CH676" s="198">
        <v>1</v>
      </c>
    </row>
    <row r="677" spans="69:86" x14ac:dyDescent="0.25">
      <c r="BQ677" t="s">
        <v>168</v>
      </c>
      <c r="BR677" t="s">
        <v>1115</v>
      </c>
      <c r="BS677" t="s">
        <v>11709</v>
      </c>
      <c r="BT677" t="s">
        <v>301</v>
      </c>
      <c r="BU677">
        <v>4</v>
      </c>
      <c r="BV677">
        <v>0</v>
      </c>
      <c r="BW677">
        <v>1</v>
      </c>
      <c r="BY677" t="s">
        <v>11709</v>
      </c>
      <c r="CA677" t="s">
        <v>11710</v>
      </c>
      <c r="CB677" t="s">
        <v>10994</v>
      </c>
      <c r="CC677" t="s">
        <v>11701</v>
      </c>
      <c r="CD677" t="s">
        <v>11669</v>
      </c>
      <c r="CE677" t="s">
        <v>2266</v>
      </c>
      <c r="CF677" t="s">
        <v>2279</v>
      </c>
      <c r="CH677" s="198">
        <v>1</v>
      </c>
    </row>
    <row r="678" spans="69:86" x14ac:dyDescent="0.25">
      <c r="BQ678" t="s">
        <v>168</v>
      </c>
      <c r="BR678" t="s">
        <v>1116</v>
      </c>
      <c r="BS678" t="s">
        <v>11711</v>
      </c>
      <c r="BT678" t="s">
        <v>301</v>
      </c>
      <c r="BU678">
        <v>5</v>
      </c>
      <c r="BV678">
        <v>0</v>
      </c>
      <c r="BW678">
        <v>1</v>
      </c>
      <c r="BY678" t="s">
        <v>11711</v>
      </c>
      <c r="CA678" t="s">
        <v>11712</v>
      </c>
      <c r="CB678" t="s">
        <v>2266</v>
      </c>
      <c r="CC678" t="s">
        <v>2279</v>
      </c>
      <c r="CD678" t="s">
        <v>304</v>
      </c>
      <c r="CE678" t="s">
        <v>10798</v>
      </c>
      <c r="CF678" t="s">
        <v>10724</v>
      </c>
      <c r="CH678" s="198">
        <v>1</v>
      </c>
    </row>
    <row r="679" spans="69:86" x14ac:dyDescent="0.25">
      <c r="BQ679" t="s">
        <v>168</v>
      </c>
      <c r="BR679" t="s">
        <v>11713</v>
      </c>
      <c r="BS679" t="s">
        <v>11714</v>
      </c>
      <c r="BT679" t="s">
        <v>301</v>
      </c>
      <c r="BU679">
        <v>6</v>
      </c>
      <c r="BV679">
        <v>0</v>
      </c>
      <c r="BW679">
        <v>1</v>
      </c>
      <c r="BY679" t="s">
        <v>11714</v>
      </c>
      <c r="CA679" t="s">
        <v>11715</v>
      </c>
      <c r="CB679" t="s">
        <v>10798</v>
      </c>
      <c r="CC679" t="s">
        <v>10724</v>
      </c>
      <c r="CD679" t="s">
        <v>2593</v>
      </c>
      <c r="CE679" t="s">
        <v>11663</v>
      </c>
      <c r="CF679" t="s">
        <v>10818</v>
      </c>
      <c r="CH679" s="198">
        <v>1</v>
      </c>
    </row>
    <row r="680" spans="69:86" x14ac:dyDescent="0.25">
      <c r="BQ680" t="s">
        <v>168</v>
      </c>
      <c r="BR680" t="s">
        <v>11716</v>
      </c>
      <c r="BS680" t="s">
        <v>11717</v>
      </c>
      <c r="BT680" t="s">
        <v>301</v>
      </c>
      <c r="BU680">
        <v>7</v>
      </c>
      <c r="BV680">
        <v>0</v>
      </c>
      <c r="BW680">
        <v>1</v>
      </c>
      <c r="BY680" t="s">
        <v>11717</v>
      </c>
      <c r="CA680" t="s">
        <v>11718</v>
      </c>
      <c r="CB680" t="s">
        <v>11663</v>
      </c>
      <c r="CC680" t="s">
        <v>10818</v>
      </c>
      <c r="CD680" t="s">
        <v>10819</v>
      </c>
      <c r="CE680" t="s">
        <v>10820</v>
      </c>
      <c r="CF680" t="s">
        <v>10821</v>
      </c>
      <c r="CH680" s="198">
        <v>1</v>
      </c>
    </row>
    <row r="681" spans="69:86" x14ac:dyDescent="0.25">
      <c r="BQ681" t="s">
        <v>168</v>
      </c>
      <c r="BR681" t="s">
        <v>11719</v>
      </c>
      <c r="BS681" t="s">
        <v>10841</v>
      </c>
      <c r="BT681" t="s">
        <v>301</v>
      </c>
      <c r="BU681">
        <v>8</v>
      </c>
      <c r="BV681">
        <v>0</v>
      </c>
      <c r="BW681">
        <v>1</v>
      </c>
      <c r="BY681" t="s">
        <v>10841</v>
      </c>
      <c r="CA681" t="s">
        <v>10842</v>
      </c>
      <c r="CB681" t="s">
        <v>10820</v>
      </c>
      <c r="CC681" t="s">
        <v>10821</v>
      </c>
      <c r="CD681" t="s">
        <v>1241</v>
      </c>
      <c r="CH681" s="198">
        <v>1</v>
      </c>
    </row>
    <row r="682" spans="69:86" x14ac:dyDescent="0.25">
      <c r="BQ682" t="s">
        <v>169</v>
      </c>
      <c r="BR682" t="s">
        <v>1117</v>
      </c>
      <c r="BS682" t="s">
        <v>11091</v>
      </c>
      <c r="BT682" t="s">
        <v>265</v>
      </c>
      <c r="BU682">
        <v>1</v>
      </c>
      <c r="BV682">
        <v>1</v>
      </c>
      <c r="BW682">
        <v>0</v>
      </c>
      <c r="BX682" t="s">
        <v>11091</v>
      </c>
      <c r="BZ682" t="s">
        <v>11092</v>
      </c>
      <c r="CB682" t="s">
        <v>10845</v>
      </c>
      <c r="CC682" t="s">
        <v>10846</v>
      </c>
      <c r="CD682" t="s">
        <v>10847</v>
      </c>
      <c r="CE682" t="s">
        <v>10882</v>
      </c>
      <c r="CF682" t="s">
        <v>1227</v>
      </c>
      <c r="CH682" s="198">
        <v>1</v>
      </c>
    </row>
    <row r="683" spans="69:86" x14ac:dyDescent="0.25">
      <c r="BQ683" t="s">
        <v>169</v>
      </c>
      <c r="BR683" t="s">
        <v>1118</v>
      </c>
      <c r="BS683" t="s">
        <v>11720</v>
      </c>
      <c r="BT683" t="s">
        <v>265</v>
      </c>
      <c r="BU683">
        <v>2</v>
      </c>
      <c r="BV683">
        <v>1</v>
      </c>
      <c r="BW683">
        <v>0</v>
      </c>
      <c r="BX683" t="s">
        <v>11720</v>
      </c>
      <c r="BZ683" t="s">
        <v>11721</v>
      </c>
      <c r="CB683" t="s">
        <v>10859</v>
      </c>
      <c r="CC683" t="s">
        <v>11722</v>
      </c>
      <c r="CH683" s="198">
        <v>1</v>
      </c>
    </row>
    <row r="684" spans="69:86" x14ac:dyDescent="0.25">
      <c r="BQ684" t="s">
        <v>169</v>
      </c>
      <c r="BR684" t="s">
        <v>1119</v>
      </c>
      <c r="BS684" t="s">
        <v>11723</v>
      </c>
      <c r="BT684" t="s">
        <v>265</v>
      </c>
      <c r="BU684">
        <v>3</v>
      </c>
      <c r="BV684">
        <v>1</v>
      </c>
      <c r="BW684">
        <v>0</v>
      </c>
      <c r="BX684" t="s">
        <v>11723</v>
      </c>
      <c r="BZ684" t="s">
        <v>11724</v>
      </c>
      <c r="CB684" t="s">
        <v>304</v>
      </c>
      <c r="CC684" t="s">
        <v>2593</v>
      </c>
      <c r="CD684" t="s">
        <v>11663</v>
      </c>
      <c r="CE684" t="s">
        <v>10854</v>
      </c>
      <c r="CF684" t="s">
        <v>11149</v>
      </c>
      <c r="CH684" s="198">
        <v>1</v>
      </c>
    </row>
    <row r="685" spans="69:86" x14ac:dyDescent="0.25">
      <c r="BQ685" t="s">
        <v>169</v>
      </c>
      <c r="BR685" t="s">
        <v>1120</v>
      </c>
      <c r="BS685" t="s">
        <v>10855</v>
      </c>
      <c r="BT685" t="s">
        <v>265</v>
      </c>
      <c r="BU685">
        <v>4</v>
      </c>
      <c r="BV685">
        <v>1</v>
      </c>
      <c r="BW685">
        <v>0</v>
      </c>
      <c r="BX685" t="s">
        <v>10855</v>
      </c>
      <c r="BZ685" t="s">
        <v>10856</v>
      </c>
      <c r="CB685" t="s">
        <v>10857</v>
      </c>
      <c r="CC685" t="s">
        <v>10858</v>
      </c>
      <c r="CD685" t="s">
        <v>10859</v>
      </c>
      <c r="CE685" t="s">
        <v>10860</v>
      </c>
      <c r="CH685" s="198">
        <v>1</v>
      </c>
    </row>
    <row r="686" spans="69:86" x14ac:dyDescent="0.25">
      <c r="BQ686" t="s">
        <v>169</v>
      </c>
      <c r="BR686" t="s">
        <v>1121</v>
      </c>
      <c r="BS686" t="s">
        <v>10724</v>
      </c>
      <c r="BT686" t="s">
        <v>265</v>
      </c>
      <c r="BU686">
        <v>5</v>
      </c>
      <c r="BV686">
        <v>1</v>
      </c>
      <c r="BW686">
        <v>0</v>
      </c>
      <c r="BX686" t="s">
        <v>10724</v>
      </c>
      <c r="BZ686" t="s">
        <v>10862</v>
      </c>
      <c r="CB686" t="s">
        <v>10724</v>
      </c>
      <c r="CH686" s="198">
        <v>1</v>
      </c>
    </row>
    <row r="687" spans="69:86" x14ac:dyDescent="0.25">
      <c r="BQ687" t="s">
        <v>169</v>
      </c>
      <c r="BR687" t="s">
        <v>11725</v>
      </c>
      <c r="BS687" t="s">
        <v>649</v>
      </c>
      <c r="BT687" t="s">
        <v>265</v>
      </c>
      <c r="BU687">
        <v>6</v>
      </c>
      <c r="BV687">
        <v>1</v>
      </c>
      <c r="BW687">
        <v>0</v>
      </c>
      <c r="BX687" t="s">
        <v>649</v>
      </c>
      <c r="BZ687" t="s">
        <v>10864</v>
      </c>
      <c r="CB687" t="s">
        <v>649</v>
      </c>
      <c r="CH687" s="198">
        <v>1</v>
      </c>
    </row>
    <row r="688" spans="69:86" x14ac:dyDescent="0.25">
      <c r="BQ688" t="s">
        <v>169</v>
      </c>
      <c r="BR688" t="s">
        <v>11726</v>
      </c>
      <c r="BS688" t="s">
        <v>10866</v>
      </c>
      <c r="BT688" t="s">
        <v>265</v>
      </c>
      <c r="BU688">
        <v>7</v>
      </c>
      <c r="BV688">
        <v>1</v>
      </c>
      <c r="BW688">
        <v>0</v>
      </c>
      <c r="BX688" t="s">
        <v>10866</v>
      </c>
      <c r="BZ688" t="s">
        <v>10867</v>
      </c>
      <c r="CB688" t="s">
        <v>10868</v>
      </c>
      <c r="CC688" t="s">
        <v>10806</v>
      </c>
      <c r="CD688" t="s">
        <v>10869</v>
      </c>
      <c r="CE688" t="s">
        <v>10764</v>
      </c>
      <c r="CF688" t="s">
        <v>10870</v>
      </c>
      <c r="CH688" s="198">
        <v>1</v>
      </c>
    </row>
    <row r="689" spans="69:86" x14ac:dyDescent="0.25">
      <c r="BQ689" t="s">
        <v>169</v>
      </c>
      <c r="BR689" t="s">
        <v>1122</v>
      </c>
      <c r="BS689" t="s">
        <v>10871</v>
      </c>
      <c r="BT689" t="s">
        <v>301</v>
      </c>
      <c r="BU689">
        <v>1</v>
      </c>
      <c r="BV689">
        <v>0</v>
      </c>
      <c r="BW689">
        <v>1</v>
      </c>
      <c r="BY689" t="s">
        <v>10871</v>
      </c>
      <c r="CA689" t="s">
        <v>10872</v>
      </c>
      <c r="CB689" t="s">
        <v>10871</v>
      </c>
      <c r="CH689" s="198">
        <v>1</v>
      </c>
    </row>
    <row r="690" spans="69:86" x14ac:dyDescent="0.25">
      <c r="BQ690" t="s">
        <v>169</v>
      </c>
      <c r="BR690" t="s">
        <v>1123</v>
      </c>
      <c r="BS690" t="s">
        <v>11727</v>
      </c>
      <c r="BT690" t="s">
        <v>301</v>
      </c>
      <c r="BU690">
        <v>2</v>
      </c>
      <c r="BV690">
        <v>0</v>
      </c>
      <c r="BW690">
        <v>1</v>
      </c>
      <c r="BY690" t="s">
        <v>11727</v>
      </c>
      <c r="CA690" t="s">
        <v>11728</v>
      </c>
      <c r="CB690" t="s">
        <v>10882</v>
      </c>
      <c r="CC690" t="s">
        <v>1227</v>
      </c>
      <c r="CD690" t="s">
        <v>11685</v>
      </c>
      <c r="CH690" s="198">
        <v>1</v>
      </c>
    </row>
    <row r="691" spans="69:86" x14ac:dyDescent="0.25">
      <c r="BQ691" t="s">
        <v>169</v>
      </c>
      <c r="BR691" t="s">
        <v>1124</v>
      </c>
      <c r="BS691" t="s">
        <v>11720</v>
      </c>
      <c r="BT691" t="s">
        <v>301</v>
      </c>
      <c r="BU691">
        <v>3</v>
      </c>
      <c r="BV691">
        <v>0</v>
      </c>
      <c r="BW691">
        <v>1</v>
      </c>
      <c r="BY691" t="s">
        <v>11720</v>
      </c>
      <c r="CA691" t="s">
        <v>11729</v>
      </c>
      <c r="CB691" t="s">
        <v>10859</v>
      </c>
      <c r="CC691" t="s">
        <v>11722</v>
      </c>
      <c r="CH691" s="198">
        <v>1</v>
      </c>
    </row>
    <row r="692" spans="69:86" x14ac:dyDescent="0.25">
      <c r="BQ692" t="s">
        <v>169</v>
      </c>
      <c r="BR692" t="s">
        <v>1125</v>
      </c>
      <c r="BS692" t="s">
        <v>11723</v>
      </c>
      <c r="BT692" t="s">
        <v>301</v>
      </c>
      <c r="BU692">
        <v>4</v>
      </c>
      <c r="BV692">
        <v>0</v>
      </c>
      <c r="BW692">
        <v>1</v>
      </c>
      <c r="BY692" t="s">
        <v>11723</v>
      </c>
      <c r="CA692" t="s">
        <v>11730</v>
      </c>
      <c r="CB692" t="s">
        <v>304</v>
      </c>
      <c r="CC692" t="s">
        <v>2593</v>
      </c>
      <c r="CD692" t="s">
        <v>11663</v>
      </c>
      <c r="CE692" t="s">
        <v>10854</v>
      </c>
      <c r="CF692" t="s">
        <v>11149</v>
      </c>
      <c r="CH692" s="198">
        <v>1</v>
      </c>
    </row>
    <row r="693" spans="69:86" x14ac:dyDescent="0.25">
      <c r="BQ693" t="s">
        <v>169</v>
      </c>
      <c r="BR693" t="s">
        <v>1126</v>
      </c>
      <c r="BS693" t="s">
        <v>10878</v>
      </c>
      <c r="BT693" t="s">
        <v>301</v>
      </c>
      <c r="BU693">
        <v>5</v>
      </c>
      <c r="BV693">
        <v>0</v>
      </c>
      <c r="BW693">
        <v>1</v>
      </c>
      <c r="BY693" t="s">
        <v>10878</v>
      </c>
      <c r="CA693" t="s">
        <v>10879</v>
      </c>
      <c r="CB693" t="s">
        <v>10818</v>
      </c>
      <c r="CC693" t="s">
        <v>10880</v>
      </c>
      <c r="CH693" s="198">
        <v>1</v>
      </c>
    </row>
    <row r="694" spans="69:86" x14ac:dyDescent="0.25">
      <c r="BQ694" t="s">
        <v>169</v>
      </c>
      <c r="BR694" t="s">
        <v>11731</v>
      </c>
      <c r="BS694" t="s">
        <v>10882</v>
      </c>
      <c r="BT694" t="s">
        <v>301</v>
      </c>
      <c r="BU694">
        <v>6</v>
      </c>
      <c r="BV694">
        <v>0</v>
      </c>
      <c r="BW694">
        <v>1</v>
      </c>
      <c r="BY694" t="s">
        <v>10882</v>
      </c>
      <c r="CA694" t="s">
        <v>10883</v>
      </c>
      <c r="CB694" t="s">
        <v>10882</v>
      </c>
      <c r="CH694" s="198">
        <v>1</v>
      </c>
    </row>
    <row r="695" spans="69:86" x14ac:dyDescent="0.25">
      <c r="BQ695" t="s">
        <v>169</v>
      </c>
      <c r="BR695" t="s">
        <v>11732</v>
      </c>
      <c r="BS695" t="s">
        <v>649</v>
      </c>
      <c r="BT695" t="s">
        <v>301</v>
      </c>
      <c r="BU695">
        <v>7</v>
      </c>
      <c r="BV695">
        <v>0</v>
      </c>
      <c r="BW695">
        <v>1</v>
      </c>
      <c r="BY695" t="s">
        <v>649</v>
      </c>
      <c r="CA695" t="s">
        <v>10885</v>
      </c>
      <c r="CB695" t="s">
        <v>649</v>
      </c>
      <c r="CH695" s="198">
        <v>1</v>
      </c>
    </row>
    <row r="696" spans="69:86" x14ac:dyDescent="0.25">
      <c r="BQ696" t="s">
        <v>169</v>
      </c>
      <c r="BR696" t="s">
        <v>11733</v>
      </c>
      <c r="BS696" t="s">
        <v>10887</v>
      </c>
      <c r="BT696" t="s">
        <v>301</v>
      </c>
      <c r="BU696">
        <v>8</v>
      </c>
      <c r="BV696">
        <v>0</v>
      </c>
      <c r="BW696">
        <v>1</v>
      </c>
      <c r="BY696" t="s">
        <v>10887</v>
      </c>
      <c r="CA696" t="s">
        <v>10888</v>
      </c>
      <c r="CB696" t="s">
        <v>590</v>
      </c>
      <c r="CC696" t="s">
        <v>10889</v>
      </c>
      <c r="CH696" s="198">
        <v>1</v>
      </c>
    </row>
    <row r="697" spans="69:86" x14ac:dyDescent="0.25">
      <c r="BQ697" t="s">
        <v>170</v>
      </c>
      <c r="BR697" t="s">
        <v>1127</v>
      </c>
      <c r="BS697" t="s">
        <v>11734</v>
      </c>
      <c r="BT697" t="s">
        <v>265</v>
      </c>
      <c r="BU697">
        <v>1</v>
      </c>
      <c r="BV697">
        <v>1</v>
      </c>
      <c r="BW697">
        <v>0</v>
      </c>
      <c r="BX697" t="s">
        <v>11734</v>
      </c>
      <c r="BZ697" t="s">
        <v>11735</v>
      </c>
      <c r="CB697" t="s">
        <v>10892</v>
      </c>
      <c r="CC697" t="s">
        <v>10893</v>
      </c>
      <c r="CD697" t="s">
        <v>1227</v>
      </c>
      <c r="CE697" t="s">
        <v>11355</v>
      </c>
      <c r="CF697" t="s">
        <v>2279</v>
      </c>
      <c r="CH697" s="198">
        <v>1</v>
      </c>
    </row>
    <row r="698" spans="69:86" x14ac:dyDescent="0.25">
      <c r="BQ698" t="s">
        <v>170</v>
      </c>
      <c r="BR698" t="s">
        <v>1128</v>
      </c>
      <c r="BS698" t="s">
        <v>11736</v>
      </c>
      <c r="BT698" t="s">
        <v>265</v>
      </c>
      <c r="BU698">
        <v>2</v>
      </c>
      <c r="BV698">
        <v>1</v>
      </c>
      <c r="BW698">
        <v>0</v>
      </c>
      <c r="BX698" t="s">
        <v>11736</v>
      </c>
      <c r="BZ698" t="s">
        <v>11737</v>
      </c>
      <c r="CB698" t="s">
        <v>298</v>
      </c>
      <c r="CC698" t="s">
        <v>10889</v>
      </c>
      <c r="CD698" t="s">
        <v>2291</v>
      </c>
      <c r="CE698" t="s">
        <v>1241</v>
      </c>
      <c r="CF698" t="s">
        <v>11663</v>
      </c>
      <c r="CH698" s="198">
        <v>1</v>
      </c>
    </row>
    <row r="699" spans="69:86" x14ac:dyDescent="0.25">
      <c r="BQ699" t="s">
        <v>170</v>
      </c>
      <c r="BR699" t="s">
        <v>1129</v>
      </c>
      <c r="BS699" t="s">
        <v>10897</v>
      </c>
      <c r="BT699" t="s">
        <v>265</v>
      </c>
      <c r="BU699">
        <v>3</v>
      </c>
      <c r="BV699">
        <v>1</v>
      </c>
      <c r="BW699">
        <v>0</v>
      </c>
      <c r="BX699" t="s">
        <v>10897</v>
      </c>
      <c r="BZ699" t="s">
        <v>10898</v>
      </c>
      <c r="CB699" t="s">
        <v>10899</v>
      </c>
      <c r="CC699" t="s">
        <v>1303</v>
      </c>
      <c r="CD699" t="s">
        <v>1304</v>
      </c>
      <c r="CH699" s="198">
        <v>1</v>
      </c>
    </row>
    <row r="700" spans="69:86" x14ac:dyDescent="0.25">
      <c r="BQ700" t="s">
        <v>170</v>
      </c>
      <c r="BR700" t="s">
        <v>1130</v>
      </c>
      <c r="BS700" t="s">
        <v>10901</v>
      </c>
      <c r="BT700" t="s">
        <v>265</v>
      </c>
      <c r="BU700">
        <v>4</v>
      </c>
      <c r="BV700">
        <v>1</v>
      </c>
      <c r="BW700">
        <v>0</v>
      </c>
      <c r="BX700" t="s">
        <v>10901</v>
      </c>
      <c r="BZ700" t="s">
        <v>10902</v>
      </c>
      <c r="CB700" t="s">
        <v>10903</v>
      </c>
      <c r="CC700" t="s">
        <v>10904</v>
      </c>
      <c r="CH700" s="198">
        <v>1</v>
      </c>
    </row>
    <row r="701" spans="69:86" x14ac:dyDescent="0.25">
      <c r="BQ701" t="s">
        <v>170</v>
      </c>
      <c r="BR701" t="s">
        <v>1131</v>
      </c>
      <c r="BS701" t="s">
        <v>10906</v>
      </c>
      <c r="BT701" t="s">
        <v>265</v>
      </c>
      <c r="BU701">
        <v>5</v>
      </c>
      <c r="BV701">
        <v>1</v>
      </c>
      <c r="BW701">
        <v>0</v>
      </c>
      <c r="BX701" t="s">
        <v>10906</v>
      </c>
      <c r="BZ701" t="s">
        <v>10907</v>
      </c>
      <c r="CB701" t="s">
        <v>10746</v>
      </c>
      <c r="CC701" t="s">
        <v>1241</v>
      </c>
      <c r="CD701" t="s">
        <v>10908</v>
      </c>
      <c r="CH701" s="198">
        <v>1</v>
      </c>
    </row>
    <row r="702" spans="69:86" x14ac:dyDescent="0.25">
      <c r="BQ702" t="s">
        <v>170</v>
      </c>
      <c r="BR702" t="s">
        <v>1132</v>
      </c>
      <c r="BS702" t="s">
        <v>11738</v>
      </c>
      <c r="BT702" t="s">
        <v>301</v>
      </c>
      <c r="BU702">
        <v>1</v>
      </c>
      <c r="BV702">
        <v>0</v>
      </c>
      <c r="BW702">
        <v>1</v>
      </c>
      <c r="BY702" t="s">
        <v>11738</v>
      </c>
      <c r="CA702" t="s">
        <v>11739</v>
      </c>
      <c r="CB702" t="s">
        <v>10911</v>
      </c>
      <c r="CC702" t="s">
        <v>1227</v>
      </c>
      <c r="CD702" t="s">
        <v>11355</v>
      </c>
      <c r="CE702" t="s">
        <v>2279</v>
      </c>
      <c r="CH702" s="198">
        <v>1</v>
      </c>
    </row>
    <row r="703" spans="69:86" x14ac:dyDescent="0.25">
      <c r="BQ703" t="s">
        <v>170</v>
      </c>
      <c r="BR703" t="s">
        <v>1133</v>
      </c>
      <c r="BS703" t="s">
        <v>11736</v>
      </c>
      <c r="BT703" t="s">
        <v>301</v>
      </c>
      <c r="BU703">
        <v>2</v>
      </c>
      <c r="BV703">
        <v>0</v>
      </c>
      <c r="BW703">
        <v>1</v>
      </c>
      <c r="BY703" t="s">
        <v>11736</v>
      </c>
      <c r="CA703" t="s">
        <v>11740</v>
      </c>
      <c r="CB703" t="s">
        <v>298</v>
      </c>
      <c r="CC703" t="s">
        <v>10889</v>
      </c>
      <c r="CD703" t="s">
        <v>2291</v>
      </c>
      <c r="CE703" t="s">
        <v>1241</v>
      </c>
      <c r="CF703" t="s">
        <v>11663</v>
      </c>
      <c r="CH703" s="198">
        <v>1</v>
      </c>
    </row>
    <row r="704" spans="69:86" x14ac:dyDescent="0.25">
      <c r="BQ704" t="s">
        <v>170</v>
      </c>
      <c r="BR704" t="s">
        <v>1134</v>
      </c>
      <c r="BS704" t="s">
        <v>10914</v>
      </c>
      <c r="BT704" t="s">
        <v>301</v>
      </c>
      <c r="BU704">
        <v>3</v>
      </c>
      <c r="BV704">
        <v>0</v>
      </c>
      <c r="BW704">
        <v>1</v>
      </c>
      <c r="BY704" t="s">
        <v>10914</v>
      </c>
      <c r="CA704" t="s">
        <v>10915</v>
      </c>
      <c r="CB704" t="s">
        <v>10916</v>
      </c>
      <c r="CC704" t="s">
        <v>10917</v>
      </c>
      <c r="CH704" s="198">
        <v>1</v>
      </c>
    </row>
    <row r="705" spans="69:86" x14ac:dyDescent="0.25">
      <c r="BQ705" t="s">
        <v>170</v>
      </c>
      <c r="BR705" t="s">
        <v>1135</v>
      </c>
      <c r="BS705" t="s">
        <v>10919</v>
      </c>
      <c r="BT705" t="s">
        <v>301</v>
      </c>
      <c r="BU705">
        <v>4</v>
      </c>
      <c r="BV705">
        <v>0</v>
      </c>
      <c r="BW705">
        <v>1</v>
      </c>
      <c r="BY705" t="s">
        <v>10919</v>
      </c>
      <c r="CA705" t="s">
        <v>10920</v>
      </c>
      <c r="CB705" t="s">
        <v>10921</v>
      </c>
      <c r="CC705" t="s">
        <v>1241</v>
      </c>
      <c r="CD705" t="s">
        <v>10922</v>
      </c>
      <c r="CE705" t="s">
        <v>2661</v>
      </c>
      <c r="CF705" t="s">
        <v>10724</v>
      </c>
      <c r="CH705" s="198">
        <v>1</v>
      </c>
    </row>
    <row r="706" spans="69:86" x14ac:dyDescent="0.25">
      <c r="BQ706" t="s">
        <v>170</v>
      </c>
      <c r="BR706" t="s">
        <v>1136</v>
      </c>
      <c r="BS706" t="s">
        <v>11738</v>
      </c>
      <c r="BT706" t="s">
        <v>301</v>
      </c>
      <c r="BU706">
        <v>5</v>
      </c>
      <c r="BV706">
        <v>0</v>
      </c>
      <c r="BW706">
        <v>1</v>
      </c>
      <c r="BY706" t="s">
        <v>11738</v>
      </c>
      <c r="CA706" t="s">
        <v>11739</v>
      </c>
      <c r="CB706" t="s">
        <v>10911</v>
      </c>
      <c r="CC706" t="s">
        <v>1227</v>
      </c>
      <c r="CD706" t="s">
        <v>11355</v>
      </c>
      <c r="CE706" t="s">
        <v>2279</v>
      </c>
      <c r="CF706" t="s">
        <v>298</v>
      </c>
      <c r="CH706" s="198">
        <v>1</v>
      </c>
    </row>
    <row r="707" spans="69:86" x14ac:dyDescent="0.25">
      <c r="BQ707" t="s">
        <v>170</v>
      </c>
      <c r="BR707" t="s">
        <v>11741</v>
      </c>
      <c r="BS707" t="s">
        <v>11742</v>
      </c>
      <c r="BT707" t="s">
        <v>301</v>
      </c>
      <c r="BU707">
        <v>6</v>
      </c>
      <c r="BV707">
        <v>0</v>
      </c>
      <c r="BW707">
        <v>1</v>
      </c>
      <c r="BY707" t="s">
        <v>11742</v>
      </c>
      <c r="CA707" t="s">
        <v>11743</v>
      </c>
      <c r="CB707" t="s">
        <v>2279</v>
      </c>
      <c r="CC707" t="s">
        <v>298</v>
      </c>
      <c r="CD707" t="s">
        <v>10889</v>
      </c>
      <c r="CE707" t="s">
        <v>2291</v>
      </c>
      <c r="CF707" t="s">
        <v>1241</v>
      </c>
      <c r="CH707" s="198">
        <v>1</v>
      </c>
    </row>
    <row r="708" spans="69:86" x14ac:dyDescent="0.25">
      <c r="BQ708" t="s">
        <v>170</v>
      </c>
      <c r="BR708" t="s">
        <v>11744</v>
      </c>
      <c r="BS708" t="s">
        <v>11745</v>
      </c>
      <c r="BT708" t="s">
        <v>301</v>
      </c>
      <c r="BU708">
        <v>7</v>
      </c>
      <c r="BV708">
        <v>0</v>
      </c>
      <c r="BW708">
        <v>1</v>
      </c>
      <c r="BY708" t="s">
        <v>11745</v>
      </c>
      <c r="CA708" t="s">
        <v>11746</v>
      </c>
      <c r="CB708" t="s">
        <v>2291</v>
      </c>
      <c r="CC708" t="s">
        <v>1241</v>
      </c>
      <c r="CD708" t="s">
        <v>11663</v>
      </c>
      <c r="CE708" t="s">
        <v>569</v>
      </c>
      <c r="CF708" t="s">
        <v>10916</v>
      </c>
      <c r="CH708" s="198">
        <v>1</v>
      </c>
    </row>
    <row r="709" spans="69:86" x14ac:dyDescent="0.25">
      <c r="BQ709" t="s">
        <v>170</v>
      </c>
      <c r="BR709" t="s">
        <v>11747</v>
      </c>
      <c r="BS709" t="s">
        <v>11748</v>
      </c>
      <c r="BT709" t="s">
        <v>301</v>
      </c>
      <c r="BU709">
        <v>8</v>
      </c>
      <c r="BV709">
        <v>0</v>
      </c>
      <c r="BW709">
        <v>1</v>
      </c>
      <c r="BY709" t="s">
        <v>11748</v>
      </c>
      <c r="CA709" t="s">
        <v>11749</v>
      </c>
      <c r="CB709" t="s">
        <v>569</v>
      </c>
      <c r="CC709" t="s">
        <v>10916</v>
      </c>
      <c r="CD709" t="s">
        <v>10917</v>
      </c>
      <c r="CE709" t="s">
        <v>10921</v>
      </c>
      <c r="CF709" t="s">
        <v>10922</v>
      </c>
      <c r="CH709" s="198">
        <v>1</v>
      </c>
    </row>
    <row r="710" spans="69:86" x14ac:dyDescent="0.25">
      <c r="BQ710" t="s">
        <v>170</v>
      </c>
      <c r="BR710" t="s">
        <v>11750</v>
      </c>
      <c r="BS710" t="s">
        <v>11214</v>
      </c>
      <c r="BT710" t="s">
        <v>301</v>
      </c>
      <c r="BU710">
        <v>9</v>
      </c>
      <c r="BV710">
        <v>0</v>
      </c>
      <c r="BW710">
        <v>1</v>
      </c>
      <c r="BY710" t="s">
        <v>11214</v>
      </c>
      <c r="CA710" t="s">
        <v>11215</v>
      </c>
      <c r="CB710" t="s">
        <v>10921</v>
      </c>
      <c r="CC710" t="s">
        <v>10922</v>
      </c>
      <c r="CD710" t="s">
        <v>2661</v>
      </c>
      <c r="CE710" t="s">
        <v>10724</v>
      </c>
      <c r="CH710" s="198">
        <v>1</v>
      </c>
    </row>
    <row r="711" spans="69:86" x14ac:dyDescent="0.25">
      <c r="BQ711" t="s">
        <v>170</v>
      </c>
      <c r="BR711" t="s">
        <v>11751</v>
      </c>
      <c r="BS711" t="s">
        <v>10724</v>
      </c>
      <c r="BT711" t="s">
        <v>301</v>
      </c>
      <c r="BU711">
        <v>10</v>
      </c>
      <c r="BV711">
        <v>0</v>
      </c>
      <c r="BW711">
        <v>1</v>
      </c>
      <c r="BY711" t="s">
        <v>10724</v>
      </c>
      <c r="CA711" t="s">
        <v>10973</v>
      </c>
      <c r="CB711" t="s">
        <v>10724</v>
      </c>
      <c r="CH711" s="198">
        <v>1</v>
      </c>
    </row>
    <row r="712" spans="69:86" x14ac:dyDescent="0.25">
      <c r="BQ712" t="s">
        <v>171</v>
      </c>
      <c r="BR712" t="s">
        <v>1137</v>
      </c>
      <c r="BS712" t="s">
        <v>11752</v>
      </c>
      <c r="BT712" t="s">
        <v>265</v>
      </c>
      <c r="BU712">
        <v>1</v>
      </c>
      <c r="BV712">
        <v>1</v>
      </c>
      <c r="BW712">
        <v>0</v>
      </c>
      <c r="BX712" t="s">
        <v>11752</v>
      </c>
      <c r="BZ712" t="s">
        <v>11753</v>
      </c>
      <c r="CB712" t="s">
        <v>10699</v>
      </c>
      <c r="CC712" t="s">
        <v>10700</v>
      </c>
      <c r="CD712" t="s">
        <v>2193</v>
      </c>
      <c r="CE712" t="s">
        <v>11754</v>
      </c>
      <c r="CF712" t="s">
        <v>11755</v>
      </c>
      <c r="CH712" s="198">
        <v>1</v>
      </c>
    </row>
    <row r="713" spans="69:86" x14ac:dyDescent="0.25">
      <c r="BQ713" t="s">
        <v>171</v>
      </c>
      <c r="BR713" t="s">
        <v>1142</v>
      </c>
      <c r="BS713" t="s">
        <v>10714</v>
      </c>
      <c r="BT713" t="s">
        <v>265</v>
      </c>
      <c r="BU713">
        <v>2</v>
      </c>
      <c r="BV713">
        <v>1</v>
      </c>
      <c r="BW713">
        <v>0</v>
      </c>
      <c r="BX713" t="s">
        <v>10714</v>
      </c>
      <c r="BZ713" t="s">
        <v>10715</v>
      </c>
      <c r="CB713" t="s">
        <v>10714</v>
      </c>
      <c r="CH713" s="198">
        <v>1</v>
      </c>
    </row>
    <row r="714" spans="69:86" x14ac:dyDescent="0.25">
      <c r="BQ714" t="s">
        <v>171</v>
      </c>
      <c r="BR714" t="s">
        <v>1148</v>
      </c>
      <c r="BS714" t="s">
        <v>10717</v>
      </c>
      <c r="BT714" t="s">
        <v>265</v>
      </c>
      <c r="BU714">
        <v>3</v>
      </c>
      <c r="BV714">
        <v>1</v>
      </c>
      <c r="BW714">
        <v>0</v>
      </c>
      <c r="BX714" t="s">
        <v>10717</v>
      </c>
      <c r="BZ714" t="s">
        <v>10718</v>
      </c>
      <c r="CB714" t="s">
        <v>10717</v>
      </c>
      <c r="CH714" s="198">
        <v>1</v>
      </c>
    </row>
    <row r="715" spans="69:86" x14ac:dyDescent="0.25">
      <c r="BQ715" t="s">
        <v>171</v>
      </c>
      <c r="BR715" t="s">
        <v>1152</v>
      </c>
      <c r="BS715" t="s">
        <v>10720</v>
      </c>
      <c r="BT715" t="s">
        <v>265</v>
      </c>
      <c r="BU715">
        <v>4</v>
      </c>
      <c r="BV715">
        <v>1</v>
      </c>
      <c r="BW715">
        <v>0</v>
      </c>
      <c r="BX715" t="s">
        <v>10720</v>
      </c>
      <c r="BZ715" t="s">
        <v>10721</v>
      </c>
      <c r="CB715" t="s">
        <v>10722</v>
      </c>
      <c r="CC715" t="s">
        <v>10723</v>
      </c>
      <c r="CD715" t="s">
        <v>10724</v>
      </c>
      <c r="CH715" s="198">
        <v>1</v>
      </c>
    </row>
    <row r="716" spans="69:86" x14ac:dyDescent="0.25">
      <c r="BQ716" t="s">
        <v>171</v>
      </c>
      <c r="BR716" t="s">
        <v>1158</v>
      </c>
      <c r="BS716" t="s">
        <v>11756</v>
      </c>
      <c r="BT716" t="s">
        <v>265</v>
      </c>
      <c r="BU716">
        <v>5</v>
      </c>
      <c r="BV716">
        <v>1</v>
      </c>
      <c r="BW716">
        <v>0</v>
      </c>
      <c r="BX716" t="s">
        <v>11756</v>
      </c>
      <c r="BZ716" t="s">
        <v>11757</v>
      </c>
      <c r="CB716" t="s">
        <v>11754</v>
      </c>
      <c r="CC716" t="s">
        <v>11755</v>
      </c>
      <c r="CD716" t="s">
        <v>2282</v>
      </c>
      <c r="CE716" t="s">
        <v>11758</v>
      </c>
      <c r="CF716" t="s">
        <v>11759</v>
      </c>
      <c r="CH716" s="198">
        <v>1</v>
      </c>
    </row>
    <row r="717" spans="69:86" x14ac:dyDescent="0.25">
      <c r="BQ717" t="s">
        <v>171</v>
      </c>
      <c r="BR717" t="s">
        <v>11760</v>
      </c>
      <c r="BS717" t="s">
        <v>11761</v>
      </c>
      <c r="BT717" t="s">
        <v>265</v>
      </c>
      <c r="BU717">
        <v>6</v>
      </c>
      <c r="BV717">
        <v>1</v>
      </c>
      <c r="BW717">
        <v>0</v>
      </c>
      <c r="BX717" t="s">
        <v>11761</v>
      </c>
      <c r="BZ717" t="s">
        <v>11762</v>
      </c>
      <c r="CB717" t="s">
        <v>11758</v>
      </c>
      <c r="CC717" t="s">
        <v>11759</v>
      </c>
      <c r="CD717" t="s">
        <v>2189</v>
      </c>
      <c r="CE717" t="s">
        <v>389</v>
      </c>
      <c r="CF717" t="s">
        <v>11220</v>
      </c>
      <c r="CH717" s="198">
        <v>1</v>
      </c>
    </row>
    <row r="718" spans="69:86" x14ac:dyDescent="0.25">
      <c r="BQ718" t="s">
        <v>171</v>
      </c>
      <c r="BR718" t="s">
        <v>11763</v>
      </c>
      <c r="BS718" t="s">
        <v>11764</v>
      </c>
      <c r="BT718" t="s">
        <v>265</v>
      </c>
      <c r="BU718">
        <v>7</v>
      </c>
      <c r="BV718">
        <v>1</v>
      </c>
      <c r="BW718">
        <v>0</v>
      </c>
      <c r="BX718" t="s">
        <v>11764</v>
      </c>
      <c r="BZ718" t="s">
        <v>11765</v>
      </c>
      <c r="CB718" t="s">
        <v>389</v>
      </c>
      <c r="CC718" t="s">
        <v>11220</v>
      </c>
      <c r="CD718" t="s">
        <v>11766</v>
      </c>
      <c r="CE718" t="s">
        <v>11767</v>
      </c>
      <c r="CF718" t="s">
        <v>10714</v>
      </c>
      <c r="CH718" s="198">
        <v>1</v>
      </c>
    </row>
    <row r="719" spans="69:86" x14ac:dyDescent="0.25">
      <c r="BQ719" t="s">
        <v>171</v>
      </c>
      <c r="BR719" t="s">
        <v>11768</v>
      </c>
      <c r="BS719" t="s">
        <v>11769</v>
      </c>
      <c r="BT719" t="s">
        <v>265</v>
      </c>
      <c r="BU719">
        <v>8</v>
      </c>
      <c r="BV719">
        <v>1</v>
      </c>
      <c r="BW719">
        <v>0</v>
      </c>
      <c r="BX719" t="s">
        <v>11769</v>
      </c>
      <c r="BZ719" t="s">
        <v>11770</v>
      </c>
      <c r="CB719" t="s">
        <v>11767</v>
      </c>
      <c r="CC719" t="s">
        <v>10714</v>
      </c>
      <c r="CD719" t="s">
        <v>10717</v>
      </c>
      <c r="CE719" t="s">
        <v>10722</v>
      </c>
      <c r="CF719" t="s">
        <v>10723</v>
      </c>
      <c r="CH719" s="198">
        <v>1</v>
      </c>
    </row>
    <row r="720" spans="69:86" x14ac:dyDescent="0.25">
      <c r="BQ720" t="s">
        <v>171</v>
      </c>
      <c r="BR720" t="s">
        <v>1163</v>
      </c>
      <c r="BS720" t="s">
        <v>11771</v>
      </c>
      <c r="BT720" t="s">
        <v>301</v>
      </c>
      <c r="BU720">
        <v>1</v>
      </c>
      <c r="BV720">
        <v>0</v>
      </c>
      <c r="BW720">
        <v>1</v>
      </c>
      <c r="BY720" t="s">
        <v>11771</v>
      </c>
      <c r="CA720" t="s">
        <v>11772</v>
      </c>
      <c r="CB720" t="s">
        <v>11026</v>
      </c>
      <c r="CC720" t="s">
        <v>11773</v>
      </c>
      <c r="CD720" t="s">
        <v>11774</v>
      </c>
      <c r="CE720" t="s">
        <v>11775</v>
      </c>
      <c r="CF720" t="s">
        <v>2051</v>
      </c>
      <c r="CH720" s="198">
        <v>1</v>
      </c>
    </row>
    <row r="721" spans="69:86" x14ac:dyDescent="0.25">
      <c r="BQ721" t="s">
        <v>171</v>
      </c>
      <c r="BR721" t="s">
        <v>1167</v>
      </c>
      <c r="BS721" t="s">
        <v>11776</v>
      </c>
      <c r="BT721" t="s">
        <v>301</v>
      </c>
      <c r="BU721">
        <v>2</v>
      </c>
      <c r="BV721">
        <v>0</v>
      </c>
      <c r="BW721">
        <v>1</v>
      </c>
      <c r="BY721" t="s">
        <v>11776</v>
      </c>
      <c r="CA721" t="s">
        <v>11777</v>
      </c>
      <c r="CB721" t="s">
        <v>11778</v>
      </c>
      <c r="CC721" t="s">
        <v>11779</v>
      </c>
      <c r="CD721" t="s">
        <v>11767</v>
      </c>
      <c r="CH721" s="198">
        <v>1</v>
      </c>
    </row>
    <row r="722" spans="69:86" x14ac:dyDescent="0.25">
      <c r="BQ722" t="s">
        <v>171</v>
      </c>
      <c r="BR722" t="s">
        <v>1169</v>
      </c>
      <c r="BS722" t="s">
        <v>10736</v>
      </c>
      <c r="BT722" t="s">
        <v>301</v>
      </c>
      <c r="BU722">
        <v>3</v>
      </c>
      <c r="BV722">
        <v>0</v>
      </c>
      <c r="BW722">
        <v>1</v>
      </c>
      <c r="BY722" t="s">
        <v>10736</v>
      </c>
      <c r="CA722" t="s">
        <v>10737</v>
      </c>
      <c r="CB722" t="s">
        <v>10736</v>
      </c>
      <c r="CH722" s="198">
        <v>1</v>
      </c>
    </row>
    <row r="723" spans="69:86" x14ac:dyDescent="0.25">
      <c r="BQ723" t="s">
        <v>171</v>
      </c>
      <c r="BR723" t="s">
        <v>1172</v>
      </c>
      <c r="BS723" t="s">
        <v>10738</v>
      </c>
      <c r="BT723" t="s">
        <v>301</v>
      </c>
      <c r="BU723">
        <v>4</v>
      </c>
      <c r="BV723">
        <v>0</v>
      </c>
      <c r="BW723">
        <v>1</v>
      </c>
      <c r="BY723" t="s">
        <v>10738</v>
      </c>
      <c r="CA723" t="s">
        <v>10739</v>
      </c>
      <c r="CB723" t="s">
        <v>10738</v>
      </c>
      <c r="CH723" s="198">
        <v>1</v>
      </c>
    </row>
    <row r="724" spans="69:86" x14ac:dyDescent="0.25">
      <c r="BQ724" t="s">
        <v>171</v>
      </c>
      <c r="BR724" t="s">
        <v>1174</v>
      </c>
      <c r="BS724" t="s">
        <v>10741</v>
      </c>
      <c r="BT724" t="s">
        <v>301</v>
      </c>
      <c r="BU724">
        <v>5</v>
      </c>
      <c r="BV724">
        <v>0</v>
      </c>
      <c r="BW724">
        <v>1</v>
      </c>
      <c r="BY724" t="s">
        <v>10741</v>
      </c>
      <c r="CA724" t="s">
        <v>10742</v>
      </c>
      <c r="CB724" t="s">
        <v>10743</v>
      </c>
      <c r="CC724" t="s">
        <v>10706</v>
      </c>
      <c r="CD724" t="s">
        <v>2343</v>
      </c>
      <c r="CH724" s="198">
        <v>1</v>
      </c>
    </row>
    <row r="725" spans="69:86" x14ac:dyDescent="0.25">
      <c r="BQ725" t="s">
        <v>173</v>
      </c>
      <c r="BR725" t="s">
        <v>1176</v>
      </c>
      <c r="BS725" t="s">
        <v>11780</v>
      </c>
      <c r="BT725" t="s">
        <v>265</v>
      </c>
      <c r="BU725">
        <v>1</v>
      </c>
      <c r="BV725">
        <v>1</v>
      </c>
      <c r="BW725">
        <v>0</v>
      </c>
      <c r="BX725" t="s">
        <v>11780</v>
      </c>
      <c r="BZ725" t="s">
        <v>11781</v>
      </c>
      <c r="CB725" t="s">
        <v>10746</v>
      </c>
      <c r="CC725" t="s">
        <v>2888</v>
      </c>
      <c r="CD725" t="s">
        <v>11759</v>
      </c>
      <c r="CE725" t="s">
        <v>2189</v>
      </c>
      <c r="CH725" s="198">
        <v>1</v>
      </c>
    </row>
    <row r="726" spans="69:86" x14ac:dyDescent="0.25">
      <c r="BQ726" t="s">
        <v>173</v>
      </c>
      <c r="BR726" t="s">
        <v>1177</v>
      </c>
      <c r="BS726" t="s">
        <v>10943</v>
      </c>
      <c r="BT726" t="s">
        <v>265</v>
      </c>
      <c r="BU726">
        <v>2</v>
      </c>
      <c r="BV726">
        <v>1</v>
      </c>
      <c r="BW726">
        <v>0</v>
      </c>
      <c r="BX726" t="s">
        <v>10943</v>
      </c>
      <c r="BZ726" t="s">
        <v>10944</v>
      </c>
      <c r="CB726" t="s">
        <v>10945</v>
      </c>
      <c r="CC726" t="s">
        <v>389</v>
      </c>
      <c r="CH726" s="198">
        <v>1</v>
      </c>
    </row>
    <row r="727" spans="69:86" x14ac:dyDescent="0.25">
      <c r="BQ727" t="s">
        <v>173</v>
      </c>
      <c r="BR727" t="s">
        <v>1178</v>
      </c>
      <c r="BS727" t="s">
        <v>11047</v>
      </c>
      <c r="BT727" t="s">
        <v>265</v>
      </c>
      <c r="BU727">
        <v>3</v>
      </c>
      <c r="BV727">
        <v>1</v>
      </c>
      <c r="BW727">
        <v>0</v>
      </c>
      <c r="BX727" t="s">
        <v>11047</v>
      </c>
      <c r="BZ727" t="s">
        <v>11600</v>
      </c>
      <c r="CB727" t="s">
        <v>11047</v>
      </c>
      <c r="CH727" s="198">
        <v>1</v>
      </c>
    </row>
    <row r="728" spans="69:86" x14ac:dyDescent="0.25">
      <c r="BQ728" t="s">
        <v>173</v>
      </c>
      <c r="BR728" t="s">
        <v>1179</v>
      </c>
      <c r="BS728" t="s">
        <v>11782</v>
      </c>
      <c r="BT728" t="s">
        <v>265</v>
      </c>
      <c r="BU728">
        <v>4</v>
      </c>
      <c r="BV728">
        <v>1</v>
      </c>
      <c r="BW728">
        <v>0</v>
      </c>
      <c r="BX728" t="s">
        <v>11782</v>
      </c>
      <c r="BZ728" t="s">
        <v>11783</v>
      </c>
      <c r="CB728" t="s">
        <v>2293</v>
      </c>
      <c r="CC728" t="s">
        <v>11411</v>
      </c>
      <c r="CD728" t="s">
        <v>995</v>
      </c>
      <c r="CE728" t="s">
        <v>660</v>
      </c>
      <c r="CH728" s="198">
        <v>1</v>
      </c>
    </row>
    <row r="729" spans="69:86" x14ac:dyDescent="0.25">
      <c r="BQ729" t="s">
        <v>173</v>
      </c>
      <c r="BR729" t="s">
        <v>1180</v>
      </c>
      <c r="BS729" t="s">
        <v>10757</v>
      </c>
      <c r="BT729" t="s">
        <v>265</v>
      </c>
      <c r="BU729">
        <v>5</v>
      </c>
      <c r="BV729">
        <v>1</v>
      </c>
      <c r="BW729">
        <v>0</v>
      </c>
      <c r="BX729" t="s">
        <v>10757</v>
      </c>
      <c r="BZ729" t="s">
        <v>10758</v>
      </c>
      <c r="CB729" t="s">
        <v>10759</v>
      </c>
      <c r="CC729" t="s">
        <v>10746</v>
      </c>
      <c r="CD729" t="s">
        <v>10760</v>
      </c>
      <c r="CE729" t="s">
        <v>635</v>
      </c>
      <c r="CH729" s="198">
        <v>1</v>
      </c>
    </row>
    <row r="730" spans="69:86" x14ac:dyDescent="0.25">
      <c r="BQ730" t="s">
        <v>173</v>
      </c>
      <c r="BR730" t="s">
        <v>11784</v>
      </c>
      <c r="BS730" t="s">
        <v>10762</v>
      </c>
      <c r="BT730" t="s">
        <v>265</v>
      </c>
      <c r="BU730">
        <v>6</v>
      </c>
      <c r="BV730">
        <v>1</v>
      </c>
      <c r="BW730">
        <v>0</v>
      </c>
      <c r="BX730" t="s">
        <v>10762</v>
      </c>
      <c r="BZ730" t="s">
        <v>10763</v>
      </c>
      <c r="CB730" t="s">
        <v>10764</v>
      </c>
      <c r="CC730" t="s">
        <v>10765</v>
      </c>
      <c r="CD730" t="s">
        <v>10766</v>
      </c>
      <c r="CE730" t="s">
        <v>10767</v>
      </c>
      <c r="CH730" s="198">
        <v>1</v>
      </c>
    </row>
    <row r="731" spans="69:86" x14ac:dyDescent="0.25">
      <c r="BQ731" t="s">
        <v>173</v>
      </c>
      <c r="BR731" t="s">
        <v>1181</v>
      </c>
      <c r="BS731" t="s">
        <v>11785</v>
      </c>
      <c r="BT731" t="s">
        <v>301</v>
      </c>
      <c r="BU731">
        <v>1</v>
      </c>
      <c r="BV731">
        <v>0</v>
      </c>
      <c r="BW731">
        <v>1</v>
      </c>
      <c r="BY731" t="s">
        <v>11785</v>
      </c>
      <c r="CA731" t="s">
        <v>11786</v>
      </c>
      <c r="CB731" t="s">
        <v>2888</v>
      </c>
      <c r="CC731" t="s">
        <v>11759</v>
      </c>
      <c r="CD731" t="s">
        <v>2189</v>
      </c>
      <c r="CH731" s="198">
        <v>1</v>
      </c>
    </row>
    <row r="732" spans="69:86" x14ac:dyDescent="0.25">
      <c r="BQ732" t="s">
        <v>173</v>
      </c>
      <c r="BR732" t="s">
        <v>1182</v>
      </c>
      <c r="BS732" t="s">
        <v>10943</v>
      </c>
      <c r="BT732" t="s">
        <v>301</v>
      </c>
      <c r="BU732">
        <v>2</v>
      </c>
      <c r="BV732">
        <v>0</v>
      </c>
      <c r="BW732">
        <v>1</v>
      </c>
      <c r="BY732" t="s">
        <v>10943</v>
      </c>
      <c r="CA732" t="s">
        <v>10957</v>
      </c>
      <c r="CB732" t="s">
        <v>10945</v>
      </c>
      <c r="CC732" t="s">
        <v>389</v>
      </c>
      <c r="CH732" s="198">
        <v>1</v>
      </c>
    </row>
    <row r="733" spans="69:86" x14ac:dyDescent="0.25">
      <c r="BQ733" t="s">
        <v>173</v>
      </c>
      <c r="BR733" t="s">
        <v>1183</v>
      </c>
      <c r="BS733" t="s">
        <v>11047</v>
      </c>
      <c r="BT733" t="s">
        <v>301</v>
      </c>
      <c r="BU733">
        <v>3</v>
      </c>
      <c r="BV733">
        <v>0</v>
      </c>
      <c r="BW733">
        <v>1</v>
      </c>
      <c r="BY733" t="s">
        <v>11047</v>
      </c>
      <c r="CA733" t="s">
        <v>11058</v>
      </c>
      <c r="CB733" t="s">
        <v>11047</v>
      </c>
      <c r="CH733" s="198">
        <v>1</v>
      </c>
    </row>
    <row r="734" spans="69:86" x14ac:dyDescent="0.25">
      <c r="BQ734" t="s">
        <v>173</v>
      </c>
      <c r="BR734" t="s">
        <v>1184</v>
      </c>
      <c r="BS734" t="s">
        <v>11782</v>
      </c>
      <c r="BT734" t="s">
        <v>301</v>
      </c>
      <c r="BU734">
        <v>4</v>
      </c>
      <c r="BV734">
        <v>0</v>
      </c>
      <c r="BW734">
        <v>1</v>
      </c>
      <c r="BY734" t="s">
        <v>11782</v>
      </c>
      <c r="CA734" t="s">
        <v>11787</v>
      </c>
      <c r="CB734" t="s">
        <v>2293</v>
      </c>
      <c r="CC734" t="s">
        <v>11411</v>
      </c>
      <c r="CD734" t="s">
        <v>995</v>
      </c>
      <c r="CE734" t="s">
        <v>660</v>
      </c>
      <c r="CH734" s="198">
        <v>1</v>
      </c>
    </row>
    <row r="735" spans="69:86" x14ac:dyDescent="0.25">
      <c r="BQ735" t="s">
        <v>173</v>
      </c>
      <c r="BR735" t="s">
        <v>1185</v>
      </c>
      <c r="BS735" t="s">
        <v>10777</v>
      </c>
      <c r="BT735" t="s">
        <v>301</v>
      </c>
      <c r="BU735">
        <v>5</v>
      </c>
      <c r="BV735">
        <v>0</v>
      </c>
      <c r="BW735">
        <v>1</v>
      </c>
      <c r="BY735" t="s">
        <v>10777</v>
      </c>
      <c r="CA735" t="s">
        <v>10778</v>
      </c>
      <c r="CB735" t="s">
        <v>10746</v>
      </c>
      <c r="CC735" t="s">
        <v>10779</v>
      </c>
      <c r="CD735" t="s">
        <v>10780</v>
      </c>
      <c r="CE735" t="s">
        <v>10724</v>
      </c>
      <c r="CH735" s="198">
        <v>1</v>
      </c>
    </row>
    <row r="736" spans="69:86" x14ac:dyDescent="0.25">
      <c r="BQ736" t="s">
        <v>174</v>
      </c>
      <c r="BR736" t="s">
        <v>1186</v>
      </c>
      <c r="BS736" t="s">
        <v>11788</v>
      </c>
      <c r="BT736" t="s">
        <v>265</v>
      </c>
      <c r="BU736">
        <v>1</v>
      </c>
      <c r="BV736">
        <v>1</v>
      </c>
      <c r="BW736">
        <v>0</v>
      </c>
      <c r="BX736" t="s">
        <v>11788</v>
      </c>
      <c r="BZ736" t="s">
        <v>11789</v>
      </c>
      <c r="CB736" t="s">
        <v>10783</v>
      </c>
      <c r="CC736" t="s">
        <v>10784</v>
      </c>
      <c r="CD736" t="s">
        <v>10724</v>
      </c>
      <c r="CE736" t="s">
        <v>10732</v>
      </c>
      <c r="CF736" t="s">
        <v>2888</v>
      </c>
      <c r="CH736" s="198">
        <v>1</v>
      </c>
    </row>
    <row r="737" spans="69:86" x14ac:dyDescent="0.25">
      <c r="BQ737" t="s">
        <v>174</v>
      </c>
      <c r="BR737" t="s">
        <v>1187</v>
      </c>
      <c r="BS737" t="s">
        <v>11790</v>
      </c>
      <c r="BT737" t="s">
        <v>265</v>
      </c>
      <c r="BU737">
        <v>2</v>
      </c>
      <c r="BV737">
        <v>1</v>
      </c>
      <c r="BW737">
        <v>0</v>
      </c>
      <c r="BX737" t="s">
        <v>11790</v>
      </c>
      <c r="BZ737" t="s">
        <v>11791</v>
      </c>
      <c r="CB737" t="s">
        <v>10791</v>
      </c>
      <c r="CC737" t="s">
        <v>2888</v>
      </c>
      <c r="CD737" t="s">
        <v>11792</v>
      </c>
      <c r="CE737" t="s">
        <v>10711</v>
      </c>
      <c r="CH737" s="198">
        <v>1</v>
      </c>
    </row>
    <row r="738" spans="69:86" x14ac:dyDescent="0.25">
      <c r="BQ738" t="s">
        <v>174</v>
      </c>
      <c r="BR738" t="s">
        <v>1188</v>
      </c>
      <c r="BS738" t="s">
        <v>11793</v>
      </c>
      <c r="BT738" t="s">
        <v>265</v>
      </c>
      <c r="BU738">
        <v>3</v>
      </c>
      <c r="BV738">
        <v>1</v>
      </c>
      <c r="BW738">
        <v>0</v>
      </c>
      <c r="BX738" t="s">
        <v>11793</v>
      </c>
      <c r="BZ738" t="s">
        <v>11794</v>
      </c>
      <c r="CB738" t="s">
        <v>10792</v>
      </c>
      <c r="CC738" t="s">
        <v>11411</v>
      </c>
      <c r="CD738" t="s">
        <v>11163</v>
      </c>
      <c r="CE738" t="s">
        <v>550</v>
      </c>
      <c r="CF738" t="s">
        <v>2282</v>
      </c>
      <c r="CH738" s="198">
        <v>1</v>
      </c>
    </row>
    <row r="739" spans="69:86" x14ac:dyDescent="0.25">
      <c r="BQ739" t="s">
        <v>174</v>
      </c>
      <c r="BR739" t="s">
        <v>1189</v>
      </c>
      <c r="BS739" t="s">
        <v>10794</v>
      </c>
      <c r="BT739" t="s">
        <v>265</v>
      </c>
      <c r="BU739">
        <v>4</v>
      </c>
      <c r="BV739">
        <v>1</v>
      </c>
      <c r="BW739">
        <v>0</v>
      </c>
      <c r="BX739" t="s">
        <v>10794</v>
      </c>
      <c r="BZ739" t="s">
        <v>10795</v>
      </c>
      <c r="CB739" t="s">
        <v>10796</v>
      </c>
      <c r="CC739" t="s">
        <v>10797</v>
      </c>
      <c r="CH739" s="198">
        <v>1</v>
      </c>
    </row>
    <row r="740" spans="69:86" x14ac:dyDescent="0.25">
      <c r="BQ740" t="s">
        <v>174</v>
      </c>
      <c r="BR740" t="s">
        <v>1190</v>
      </c>
      <c r="BS740" t="s">
        <v>10798</v>
      </c>
      <c r="BT740" t="s">
        <v>265</v>
      </c>
      <c r="BU740">
        <v>5</v>
      </c>
      <c r="BV740">
        <v>1</v>
      </c>
      <c r="BW740">
        <v>0</v>
      </c>
      <c r="BX740" t="s">
        <v>10798</v>
      </c>
      <c r="BZ740" t="s">
        <v>10799</v>
      </c>
      <c r="CB740" t="s">
        <v>10798</v>
      </c>
      <c r="CH740" s="198">
        <v>1</v>
      </c>
    </row>
    <row r="741" spans="69:86" x14ac:dyDescent="0.25">
      <c r="BQ741" t="s">
        <v>174</v>
      </c>
      <c r="BR741" t="s">
        <v>11795</v>
      </c>
      <c r="BS741" t="s">
        <v>10801</v>
      </c>
      <c r="BT741" t="s">
        <v>265</v>
      </c>
      <c r="BU741">
        <v>6</v>
      </c>
      <c r="BV741">
        <v>1</v>
      </c>
      <c r="BW741">
        <v>0</v>
      </c>
      <c r="BX741" t="s">
        <v>10801</v>
      </c>
      <c r="BZ741" t="s">
        <v>10802</v>
      </c>
      <c r="CB741" t="s">
        <v>10801</v>
      </c>
      <c r="CH741" s="198">
        <v>1</v>
      </c>
    </row>
    <row r="742" spans="69:86" x14ac:dyDescent="0.25">
      <c r="BQ742" t="s">
        <v>174</v>
      </c>
      <c r="BR742" t="s">
        <v>11796</v>
      </c>
      <c r="BS742" t="s">
        <v>10804</v>
      </c>
      <c r="BT742" t="s">
        <v>265</v>
      </c>
      <c r="BU742">
        <v>7</v>
      </c>
      <c r="BV742">
        <v>1</v>
      </c>
      <c r="BW742">
        <v>0</v>
      </c>
      <c r="BX742" t="s">
        <v>10804</v>
      </c>
      <c r="BZ742" t="s">
        <v>10805</v>
      </c>
      <c r="CB742" t="s">
        <v>10806</v>
      </c>
      <c r="CC742" t="s">
        <v>2291</v>
      </c>
      <c r="CH742" s="198">
        <v>1</v>
      </c>
    </row>
    <row r="743" spans="69:86" x14ac:dyDescent="0.25">
      <c r="BQ743" t="s">
        <v>174</v>
      </c>
      <c r="BR743" t="s">
        <v>11797</v>
      </c>
      <c r="BS743" t="s">
        <v>10808</v>
      </c>
      <c r="BT743" t="s">
        <v>265</v>
      </c>
      <c r="BU743">
        <v>8</v>
      </c>
      <c r="BV743">
        <v>1</v>
      </c>
      <c r="BW743">
        <v>0</v>
      </c>
      <c r="BX743" t="s">
        <v>10808</v>
      </c>
      <c r="BZ743" t="s">
        <v>10809</v>
      </c>
      <c r="CB743" t="s">
        <v>10810</v>
      </c>
      <c r="CC743" t="s">
        <v>2894</v>
      </c>
      <c r="CD743" t="s">
        <v>1629</v>
      </c>
      <c r="CH743" s="198">
        <v>1</v>
      </c>
    </row>
    <row r="744" spans="69:86" x14ac:dyDescent="0.25">
      <c r="BQ744" t="s">
        <v>174</v>
      </c>
      <c r="BR744" t="s">
        <v>1191</v>
      </c>
      <c r="BS744" t="s">
        <v>11798</v>
      </c>
      <c r="BT744" t="s">
        <v>301</v>
      </c>
      <c r="BU744">
        <v>1</v>
      </c>
      <c r="BV744">
        <v>0</v>
      </c>
      <c r="BW744">
        <v>1</v>
      </c>
      <c r="BY744" t="s">
        <v>11798</v>
      </c>
      <c r="CA744" t="s">
        <v>11799</v>
      </c>
      <c r="CB744" t="s">
        <v>10813</v>
      </c>
      <c r="CC744" t="s">
        <v>10685</v>
      </c>
      <c r="CD744" t="s">
        <v>10724</v>
      </c>
      <c r="CE744" t="s">
        <v>10732</v>
      </c>
      <c r="CF744" t="s">
        <v>2888</v>
      </c>
      <c r="CH744" s="198">
        <v>1</v>
      </c>
    </row>
    <row r="745" spans="69:86" x14ac:dyDescent="0.25">
      <c r="BQ745" t="s">
        <v>174</v>
      </c>
      <c r="BR745" t="s">
        <v>1192</v>
      </c>
      <c r="BS745" t="s">
        <v>11790</v>
      </c>
      <c r="BT745" t="s">
        <v>301</v>
      </c>
      <c r="BU745">
        <v>2</v>
      </c>
      <c r="BV745">
        <v>0</v>
      </c>
      <c r="BW745">
        <v>1</v>
      </c>
      <c r="BY745" t="s">
        <v>11790</v>
      </c>
      <c r="CA745" t="s">
        <v>11800</v>
      </c>
      <c r="CB745" t="s">
        <v>10791</v>
      </c>
      <c r="CC745" t="s">
        <v>2888</v>
      </c>
      <c r="CD745" t="s">
        <v>11792</v>
      </c>
      <c r="CE745" t="s">
        <v>10711</v>
      </c>
      <c r="CH745" s="198">
        <v>1</v>
      </c>
    </row>
    <row r="746" spans="69:86" x14ac:dyDescent="0.25">
      <c r="BQ746" t="s">
        <v>174</v>
      </c>
      <c r="BR746" t="s">
        <v>1193</v>
      </c>
      <c r="BS746" t="s">
        <v>11793</v>
      </c>
      <c r="BT746" t="s">
        <v>301</v>
      </c>
      <c r="BU746">
        <v>3</v>
      </c>
      <c r="BV746">
        <v>0</v>
      </c>
      <c r="BW746">
        <v>1</v>
      </c>
      <c r="BY746" t="s">
        <v>11793</v>
      </c>
      <c r="CA746" t="s">
        <v>11801</v>
      </c>
      <c r="CB746" t="s">
        <v>10792</v>
      </c>
      <c r="CC746" t="s">
        <v>11411</v>
      </c>
      <c r="CD746" t="s">
        <v>11163</v>
      </c>
      <c r="CE746" t="s">
        <v>550</v>
      </c>
      <c r="CF746" t="s">
        <v>2282</v>
      </c>
      <c r="CH746" s="198">
        <v>1</v>
      </c>
    </row>
    <row r="747" spans="69:86" x14ac:dyDescent="0.25">
      <c r="BQ747" t="s">
        <v>174</v>
      </c>
      <c r="BR747" t="s">
        <v>1194</v>
      </c>
      <c r="BS747" t="s">
        <v>10816</v>
      </c>
      <c r="BT747" t="s">
        <v>301</v>
      </c>
      <c r="BU747">
        <v>4</v>
      </c>
      <c r="BV747">
        <v>0</v>
      </c>
      <c r="BW747">
        <v>1</v>
      </c>
      <c r="BY747" t="s">
        <v>10816</v>
      </c>
      <c r="CA747" t="s">
        <v>10817</v>
      </c>
      <c r="CB747" t="s">
        <v>10818</v>
      </c>
      <c r="CC747" t="s">
        <v>10819</v>
      </c>
      <c r="CD747" t="s">
        <v>10820</v>
      </c>
      <c r="CE747" t="s">
        <v>10821</v>
      </c>
      <c r="CF747" t="s">
        <v>1241</v>
      </c>
      <c r="CH747" s="198">
        <v>1</v>
      </c>
    </row>
    <row r="748" spans="69:86" x14ac:dyDescent="0.25">
      <c r="BQ748" t="s">
        <v>174</v>
      </c>
      <c r="BR748" t="s">
        <v>1195</v>
      </c>
      <c r="BS748" t="s">
        <v>11802</v>
      </c>
      <c r="BT748" t="s">
        <v>301</v>
      </c>
      <c r="BU748">
        <v>5</v>
      </c>
      <c r="BV748">
        <v>0</v>
      </c>
      <c r="BW748">
        <v>1</v>
      </c>
      <c r="BY748" t="s">
        <v>11802</v>
      </c>
      <c r="CA748" t="s">
        <v>11803</v>
      </c>
      <c r="CB748" t="s">
        <v>10732</v>
      </c>
      <c r="CC748" t="s">
        <v>2888</v>
      </c>
      <c r="CD748" t="s">
        <v>389</v>
      </c>
      <c r="CE748" t="s">
        <v>10791</v>
      </c>
      <c r="CF748" t="s">
        <v>11792</v>
      </c>
      <c r="CH748" s="198">
        <v>1</v>
      </c>
    </row>
    <row r="749" spans="69:86" x14ac:dyDescent="0.25">
      <c r="BQ749" t="s">
        <v>174</v>
      </c>
      <c r="BR749" t="s">
        <v>11804</v>
      </c>
      <c r="BS749" t="s">
        <v>11805</v>
      </c>
      <c r="BT749" t="s">
        <v>301</v>
      </c>
      <c r="BU749">
        <v>6</v>
      </c>
      <c r="BV749">
        <v>0</v>
      </c>
      <c r="BW749">
        <v>1</v>
      </c>
      <c r="BY749" t="s">
        <v>11805</v>
      </c>
      <c r="CA749" t="s">
        <v>11806</v>
      </c>
      <c r="CB749" t="s">
        <v>10791</v>
      </c>
      <c r="CC749" t="s">
        <v>11792</v>
      </c>
      <c r="CD749" t="s">
        <v>10711</v>
      </c>
      <c r="CE749" t="s">
        <v>10792</v>
      </c>
      <c r="CF749" t="s">
        <v>11411</v>
      </c>
      <c r="CH749" s="198">
        <v>1</v>
      </c>
    </row>
    <row r="750" spans="69:86" x14ac:dyDescent="0.25">
      <c r="BQ750" t="s">
        <v>174</v>
      </c>
      <c r="BR750" t="s">
        <v>11807</v>
      </c>
      <c r="BS750" t="s">
        <v>11808</v>
      </c>
      <c r="BT750" t="s">
        <v>301</v>
      </c>
      <c r="BU750">
        <v>7</v>
      </c>
      <c r="BV750">
        <v>0</v>
      </c>
      <c r="BW750">
        <v>1</v>
      </c>
      <c r="BY750" t="s">
        <v>11808</v>
      </c>
      <c r="CA750" t="s">
        <v>11809</v>
      </c>
      <c r="CB750" t="s">
        <v>550</v>
      </c>
      <c r="CC750" t="s">
        <v>2282</v>
      </c>
      <c r="CD750" t="s">
        <v>11758</v>
      </c>
      <c r="CE750" t="s">
        <v>10818</v>
      </c>
      <c r="CF750" t="s">
        <v>10819</v>
      </c>
      <c r="CH750" s="198">
        <v>1</v>
      </c>
    </row>
    <row r="751" spans="69:86" x14ac:dyDescent="0.25">
      <c r="BQ751" t="s">
        <v>174</v>
      </c>
      <c r="BR751" t="s">
        <v>11810</v>
      </c>
      <c r="BS751" t="s">
        <v>11089</v>
      </c>
      <c r="BT751" t="s">
        <v>301</v>
      </c>
      <c r="BU751">
        <v>8</v>
      </c>
      <c r="BV751">
        <v>0</v>
      </c>
      <c r="BW751">
        <v>1</v>
      </c>
      <c r="BY751" t="s">
        <v>11089</v>
      </c>
      <c r="CA751" t="s">
        <v>11090</v>
      </c>
      <c r="CB751" t="s">
        <v>10821</v>
      </c>
      <c r="CC751" t="s">
        <v>1241</v>
      </c>
      <c r="CH751" s="198">
        <v>1</v>
      </c>
    </row>
    <row r="752" spans="69:86" x14ac:dyDescent="0.25">
      <c r="BQ752" t="s">
        <v>175</v>
      </c>
      <c r="BR752" t="s">
        <v>1196</v>
      </c>
      <c r="BS752" t="s">
        <v>11811</v>
      </c>
      <c r="BT752" t="s">
        <v>265</v>
      </c>
      <c r="BU752">
        <v>1</v>
      </c>
      <c r="BV752">
        <v>1</v>
      </c>
      <c r="BW752">
        <v>0</v>
      </c>
      <c r="BX752" t="s">
        <v>11811</v>
      </c>
      <c r="BZ752" t="s">
        <v>11812</v>
      </c>
      <c r="CB752" t="s">
        <v>10845</v>
      </c>
      <c r="CC752" t="s">
        <v>10846</v>
      </c>
      <c r="CD752" t="s">
        <v>10847</v>
      </c>
      <c r="CE752" t="s">
        <v>11813</v>
      </c>
      <c r="CF752" t="s">
        <v>2193</v>
      </c>
      <c r="CH752" s="198">
        <v>1</v>
      </c>
    </row>
    <row r="753" spans="69:86" x14ac:dyDescent="0.25">
      <c r="BQ753" t="s">
        <v>175</v>
      </c>
      <c r="BR753" t="s">
        <v>1197</v>
      </c>
      <c r="BS753" t="s">
        <v>11814</v>
      </c>
      <c r="BT753" t="s">
        <v>265</v>
      </c>
      <c r="BU753">
        <v>2</v>
      </c>
      <c r="BV753">
        <v>1</v>
      </c>
      <c r="BW753">
        <v>0</v>
      </c>
      <c r="BX753" t="s">
        <v>11814</v>
      </c>
      <c r="BZ753" t="s">
        <v>11815</v>
      </c>
      <c r="CB753" t="s">
        <v>660</v>
      </c>
      <c r="CC753" t="s">
        <v>10952</v>
      </c>
      <c r="CD753" t="s">
        <v>2193</v>
      </c>
      <c r="CE753" t="s">
        <v>10810</v>
      </c>
      <c r="CH753" s="198">
        <v>1</v>
      </c>
    </row>
    <row r="754" spans="69:86" x14ac:dyDescent="0.25">
      <c r="BQ754" t="s">
        <v>175</v>
      </c>
      <c r="BR754" t="s">
        <v>1198</v>
      </c>
      <c r="BS754" t="s">
        <v>10855</v>
      </c>
      <c r="BT754" t="s">
        <v>265</v>
      </c>
      <c r="BU754">
        <v>3</v>
      </c>
      <c r="BV754">
        <v>1</v>
      </c>
      <c r="BW754">
        <v>0</v>
      </c>
      <c r="BX754" t="s">
        <v>10855</v>
      </c>
      <c r="BZ754" t="s">
        <v>10856</v>
      </c>
      <c r="CB754" t="s">
        <v>10857</v>
      </c>
      <c r="CC754" t="s">
        <v>10858</v>
      </c>
      <c r="CD754" t="s">
        <v>10859</v>
      </c>
      <c r="CE754" t="s">
        <v>10860</v>
      </c>
      <c r="CH754" s="198">
        <v>1</v>
      </c>
    </row>
    <row r="755" spans="69:86" x14ac:dyDescent="0.25">
      <c r="BQ755" t="s">
        <v>175</v>
      </c>
      <c r="BR755" t="s">
        <v>1199</v>
      </c>
      <c r="BS755" t="s">
        <v>10724</v>
      </c>
      <c r="BT755" t="s">
        <v>265</v>
      </c>
      <c r="BU755">
        <v>4</v>
      </c>
      <c r="BV755">
        <v>1</v>
      </c>
      <c r="BW755">
        <v>0</v>
      </c>
      <c r="BX755" t="s">
        <v>10724</v>
      </c>
      <c r="BZ755" t="s">
        <v>10862</v>
      </c>
      <c r="CB755" t="s">
        <v>10724</v>
      </c>
      <c r="CH755" s="198">
        <v>1</v>
      </c>
    </row>
    <row r="756" spans="69:86" x14ac:dyDescent="0.25">
      <c r="BQ756" t="s">
        <v>175</v>
      </c>
      <c r="BR756" t="s">
        <v>1200</v>
      </c>
      <c r="BS756" t="s">
        <v>649</v>
      </c>
      <c r="BT756" t="s">
        <v>265</v>
      </c>
      <c r="BU756">
        <v>5</v>
      </c>
      <c r="BV756">
        <v>1</v>
      </c>
      <c r="BW756">
        <v>0</v>
      </c>
      <c r="BX756" t="s">
        <v>649</v>
      </c>
      <c r="BZ756" t="s">
        <v>10864</v>
      </c>
      <c r="CB756" t="s">
        <v>649</v>
      </c>
      <c r="CH756" s="198">
        <v>1</v>
      </c>
    </row>
    <row r="757" spans="69:86" x14ac:dyDescent="0.25">
      <c r="BQ757" t="s">
        <v>175</v>
      </c>
      <c r="BR757" t="s">
        <v>11816</v>
      </c>
      <c r="BS757" t="s">
        <v>10866</v>
      </c>
      <c r="BT757" t="s">
        <v>265</v>
      </c>
      <c r="BU757">
        <v>6</v>
      </c>
      <c r="BV757">
        <v>1</v>
      </c>
      <c r="BW757">
        <v>0</v>
      </c>
      <c r="BX757" t="s">
        <v>10866</v>
      </c>
      <c r="BZ757" t="s">
        <v>10867</v>
      </c>
      <c r="CB757" t="s">
        <v>10868</v>
      </c>
      <c r="CC757" t="s">
        <v>10806</v>
      </c>
      <c r="CD757" t="s">
        <v>10869</v>
      </c>
      <c r="CE757" t="s">
        <v>10764</v>
      </c>
      <c r="CF757" t="s">
        <v>10870</v>
      </c>
      <c r="CH757" s="198">
        <v>1</v>
      </c>
    </row>
    <row r="758" spans="69:86" x14ac:dyDescent="0.25">
      <c r="BQ758" t="s">
        <v>175</v>
      </c>
      <c r="BR758" t="s">
        <v>1201</v>
      </c>
      <c r="BS758" t="s">
        <v>10871</v>
      </c>
      <c r="BT758" t="s">
        <v>301</v>
      </c>
      <c r="BU758">
        <v>1</v>
      </c>
      <c r="BV758">
        <v>0</v>
      </c>
      <c r="BW758">
        <v>1</v>
      </c>
      <c r="BY758" t="s">
        <v>10871</v>
      </c>
      <c r="CA758" t="s">
        <v>10872</v>
      </c>
      <c r="CB758" t="s">
        <v>10871</v>
      </c>
      <c r="CH758" s="198">
        <v>1</v>
      </c>
    </row>
    <row r="759" spans="69:86" x14ac:dyDescent="0.25">
      <c r="BQ759" t="s">
        <v>175</v>
      </c>
      <c r="BR759" t="s">
        <v>1202</v>
      </c>
      <c r="BS759" t="s">
        <v>11817</v>
      </c>
      <c r="BT759" t="s">
        <v>301</v>
      </c>
      <c r="BU759">
        <v>2</v>
      </c>
      <c r="BV759">
        <v>0</v>
      </c>
      <c r="BW759">
        <v>1</v>
      </c>
      <c r="BY759" t="s">
        <v>11817</v>
      </c>
      <c r="CA759" t="s">
        <v>11818</v>
      </c>
      <c r="CB759" t="s">
        <v>11813</v>
      </c>
      <c r="CC759" t="s">
        <v>2193</v>
      </c>
      <c r="CD759" t="s">
        <v>11759</v>
      </c>
      <c r="CE759" t="s">
        <v>2189</v>
      </c>
      <c r="CF759" t="s">
        <v>389</v>
      </c>
      <c r="CH759" s="198">
        <v>1</v>
      </c>
    </row>
    <row r="760" spans="69:86" x14ac:dyDescent="0.25">
      <c r="BQ760" t="s">
        <v>175</v>
      </c>
      <c r="BR760" t="s">
        <v>1203</v>
      </c>
      <c r="BS760" t="s">
        <v>11814</v>
      </c>
      <c r="BT760" t="s">
        <v>301</v>
      </c>
      <c r="BU760">
        <v>3</v>
      </c>
      <c r="BV760">
        <v>0</v>
      </c>
      <c r="BW760">
        <v>1</v>
      </c>
      <c r="BY760" t="s">
        <v>11814</v>
      </c>
      <c r="CA760" t="s">
        <v>11819</v>
      </c>
      <c r="CB760" t="s">
        <v>660</v>
      </c>
      <c r="CC760" t="s">
        <v>10952</v>
      </c>
      <c r="CD760" t="s">
        <v>2193</v>
      </c>
      <c r="CE760" t="s">
        <v>10810</v>
      </c>
      <c r="CH760" s="198">
        <v>1</v>
      </c>
    </row>
    <row r="761" spans="69:86" x14ac:dyDescent="0.25">
      <c r="BQ761" t="s">
        <v>175</v>
      </c>
      <c r="BR761" t="s">
        <v>1204</v>
      </c>
      <c r="BS761" t="s">
        <v>10878</v>
      </c>
      <c r="BT761" t="s">
        <v>301</v>
      </c>
      <c r="BU761">
        <v>4</v>
      </c>
      <c r="BV761">
        <v>0</v>
      </c>
      <c r="BW761">
        <v>1</v>
      </c>
      <c r="BY761" t="s">
        <v>10878</v>
      </c>
      <c r="CA761" t="s">
        <v>10879</v>
      </c>
      <c r="CB761" t="s">
        <v>10818</v>
      </c>
      <c r="CC761" t="s">
        <v>10880</v>
      </c>
      <c r="CH761" s="198">
        <v>1</v>
      </c>
    </row>
    <row r="762" spans="69:86" x14ac:dyDescent="0.25">
      <c r="BQ762" t="s">
        <v>175</v>
      </c>
      <c r="BR762" t="s">
        <v>1205</v>
      </c>
      <c r="BS762" t="s">
        <v>10882</v>
      </c>
      <c r="BT762" t="s">
        <v>301</v>
      </c>
      <c r="BU762">
        <v>5</v>
      </c>
      <c r="BV762">
        <v>0</v>
      </c>
      <c r="BW762">
        <v>1</v>
      </c>
      <c r="BY762" t="s">
        <v>10882</v>
      </c>
      <c r="CA762" t="s">
        <v>10883</v>
      </c>
      <c r="CB762" t="s">
        <v>10882</v>
      </c>
      <c r="CH762" s="198">
        <v>1</v>
      </c>
    </row>
    <row r="763" spans="69:86" x14ac:dyDescent="0.25">
      <c r="BQ763" t="s">
        <v>175</v>
      </c>
      <c r="BR763" t="s">
        <v>11820</v>
      </c>
      <c r="BS763" t="s">
        <v>649</v>
      </c>
      <c r="BT763" t="s">
        <v>301</v>
      </c>
      <c r="BU763">
        <v>6</v>
      </c>
      <c r="BV763">
        <v>0</v>
      </c>
      <c r="BW763">
        <v>1</v>
      </c>
      <c r="BY763" t="s">
        <v>649</v>
      </c>
      <c r="CA763" t="s">
        <v>10885</v>
      </c>
      <c r="CB763" t="s">
        <v>649</v>
      </c>
      <c r="CH763" s="198">
        <v>1</v>
      </c>
    </row>
    <row r="764" spans="69:86" x14ac:dyDescent="0.25">
      <c r="BQ764" t="s">
        <v>175</v>
      </c>
      <c r="BR764" t="s">
        <v>11821</v>
      </c>
      <c r="BS764" t="s">
        <v>10887</v>
      </c>
      <c r="BT764" t="s">
        <v>301</v>
      </c>
      <c r="BU764">
        <v>7</v>
      </c>
      <c r="BV764">
        <v>0</v>
      </c>
      <c r="BW764">
        <v>1</v>
      </c>
      <c r="BY764" t="s">
        <v>10887</v>
      </c>
      <c r="CA764" t="s">
        <v>10888</v>
      </c>
      <c r="CB764" t="s">
        <v>590</v>
      </c>
      <c r="CC764" t="s">
        <v>10889</v>
      </c>
      <c r="CH764" s="198">
        <v>1</v>
      </c>
    </row>
    <row r="765" spans="69:86" x14ac:dyDescent="0.25">
      <c r="BQ765" t="s">
        <v>176</v>
      </c>
      <c r="BR765" t="s">
        <v>1206</v>
      </c>
      <c r="BS765" t="s">
        <v>11200</v>
      </c>
      <c r="BT765" t="s">
        <v>265</v>
      </c>
      <c r="BU765">
        <v>1</v>
      </c>
      <c r="BV765">
        <v>1</v>
      </c>
      <c r="BW765">
        <v>0</v>
      </c>
      <c r="BX765" t="s">
        <v>11200</v>
      </c>
      <c r="BZ765" t="s">
        <v>11201</v>
      </c>
      <c r="CB765" t="s">
        <v>10892</v>
      </c>
      <c r="CC765" t="s">
        <v>10893</v>
      </c>
      <c r="CD765" t="s">
        <v>10903</v>
      </c>
      <c r="CE765" t="s">
        <v>1303</v>
      </c>
      <c r="CF765" t="s">
        <v>1304</v>
      </c>
      <c r="CH765" s="198">
        <v>1</v>
      </c>
    </row>
    <row r="766" spans="69:86" x14ac:dyDescent="0.25">
      <c r="BQ766" t="s">
        <v>176</v>
      </c>
      <c r="BR766" t="s">
        <v>1207</v>
      </c>
      <c r="BS766" t="s">
        <v>11822</v>
      </c>
      <c r="BT766" t="s">
        <v>265</v>
      </c>
      <c r="BU766">
        <v>2</v>
      </c>
      <c r="BV766">
        <v>1</v>
      </c>
      <c r="BW766">
        <v>0</v>
      </c>
      <c r="BX766" t="s">
        <v>11822</v>
      </c>
      <c r="BZ766" t="s">
        <v>11823</v>
      </c>
      <c r="CB766" t="s">
        <v>10746</v>
      </c>
      <c r="CC766" t="s">
        <v>2888</v>
      </c>
      <c r="CD766" t="s">
        <v>1241</v>
      </c>
      <c r="CE766" t="s">
        <v>389</v>
      </c>
      <c r="CH766" s="198">
        <v>1</v>
      </c>
    </row>
    <row r="767" spans="69:86" x14ac:dyDescent="0.25">
      <c r="BQ767" t="s">
        <v>176</v>
      </c>
      <c r="BR767" t="s">
        <v>1208</v>
      </c>
      <c r="BS767" t="s">
        <v>10897</v>
      </c>
      <c r="BT767" t="s">
        <v>265</v>
      </c>
      <c r="BU767">
        <v>3</v>
      </c>
      <c r="BV767">
        <v>1</v>
      </c>
      <c r="BW767">
        <v>0</v>
      </c>
      <c r="BX767" t="s">
        <v>10897</v>
      </c>
      <c r="BZ767" t="s">
        <v>10898</v>
      </c>
      <c r="CB767" t="s">
        <v>10899</v>
      </c>
      <c r="CC767" t="s">
        <v>1303</v>
      </c>
      <c r="CD767" t="s">
        <v>1304</v>
      </c>
      <c r="CH767" s="198">
        <v>1</v>
      </c>
    </row>
    <row r="768" spans="69:86" x14ac:dyDescent="0.25">
      <c r="BQ768" t="s">
        <v>176</v>
      </c>
      <c r="BR768" t="s">
        <v>1209</v>
      </c>
      <c r="BS768" t="s">
        <v>10901</v>
      </c>
      <c r="BT768" t="s">
        <v>265</v>
      </c>
      <c r="BU768">
        <v>4</v>
      </c>
      <c r="BV768">
        <v>1</v>
      </c>
      <c r="BW768">
        <v>0</v>
      </c>
      <c r="BX768" t="s">
        <v>10901</v>
      </c>
      <c r="BZ768" t="s">
        <v>10902</v>
      </c>
      <c r="CB768" t="s">
        <v>10903</v>
      </c>
      <c r="CC768" t="s">
        <v>10904</v>
      </c>
      <c r="CH768" s="198">
        <v>1</v>
      </c>
    </row>
    <row r="769" spans="69:86" x14ac:dyDescent="0.25">
      <c r="BQ769" t="s">
        <v>176</v>
      </c>
      <c r="BR769" t="s">
        <v>1210</v>
      </c>
      <c r="BS769" t="s">
        <v>10906</v>
      </c>
      <c r="BT769" t="s">
        <v>265</v>
      </c>
      <c r="BU769">
        <v>5</v>
      </c>
      <c r="BV769">
        <v>1</v>
      </c>
      <c r="BW769">
        <v>0</v>
      </c>
      <c r="BX769" t="s">
        <v>10906</v>
      </c>
      <c r="BZ769" t="s">
        <v>10907</v>
      </c>
      <c r="CB769" t="s">
        <v>10746</v>
      </c>
      <c r="CC769" t="s">
        <v>1241</v>
      </c>
      <c r="CD769" t="s">
        <v>10908</v>
      </c>
      <c r="CH769" s="198">
        <v>1</v>
      </c>
    </row>
    <row r="770" spans="69:86" x14ac:dyDescent="0.25">
      <c r="BQ770" t="s">
        <v>176</v>
      </c>
      <c r="BR770" t="s">
        <v>1211</v>
      </c>
      <c r="BS770" t="s">
        <v>11824</v>
      </c>
      <c r="BT770" t="s">
        <v>301</v>
      </c>
      <c r="BU770">
        <v>1</v>
      </c>
      <c r="BV770">
        <v>0</v>
      </c>
      <c r="BW770">
        <v>1</v>
      </c>
      <c r="BY770" t="s">
        <v>11824</v>
      </c>
      <c r="CA770" t="s">
        <v>11825</v>
      </c>
      <c r="CB770" t="s">
        <v>10911</v>
      </c>
      <c r="CC770" t="s">
        <v>10903</v>
      </c>
      <c r="CD770" t="s">
        <v>1303</v>
      </c>
      <c r="CE770" t="s">
        <v>1304</v>
      </c>
      <c r="CF770" t="s">
        <v>2193</v>
      </c>
      <c r="CH770" s="198">
        <v>1</v>
      </c>
    </row>
    <row r="771" spans="69:86" x14ac:dyDescent="0.25">
      <c r="BQ771" t="s">
        <v>176</v>
      </c>
      <c r="BR771" t="s">
        <v>1212</v>
      </c>
      <c r="BS771" t="s">
        <v>11822</v>
      </c>
      <c r="BT771" t="s">
        <v>301</v>
      </c>
      <c r="BU771">
        <v>2</v>
      </c>
      <c r="BV771">
        <v>0</v>
      </c>
      <c r="BW771">
        <v>1</v>
      </c>
      <c r="BY771" t="s">
        <v>11822</v>
      </c>
      <c r="CA771" t="s">
        <v>11826</v>
      </c>
      <c r="CB771" t="s">
        <v>10746</v>
      </c>
      <c r="CC771" t="s">
        <v>2888</v>
      </c>
      <c r="CD771" t="s">
        <v>1241</v>
      </c>
      <c r="CE771" t="s">
        <v>389</v>
      </c>
      <c r="CH771" s="198">
        <v>1</v>
      </c>
    </row>
    <row r="772" spans="69:86" x14ac:dyDescent="0.25">
      <c r="BQ772" t="s">
        <v>176</v>
      </c>
      <c r="BR772" t="s">
        <v>1213</v>
      </c>
      <c r="BS772" t="s">
        <v>10914</v>
      </c>
      <c r="BT772" t="s">
        <v>301</v>
      </c>
      <c r="BU772">
        <v>3</v>
      </c>
      <c r="BV772">
        <v>0</v>
      </c>
      <c r="BW772">
        <v>1</v>
      </c>
      <c r="BY772" t="s">
        <v>10914</v>
      </c>
      <c r="CA772" t="s">
        <v>10915</v>
      </c>
      <c r="CB772" t="s">
        <v>10916</v>
      </c>
      <c r="CC772" t="s">
        <v>10917</v>
      </c>
      <c r="CH772" s="198">
        <v>1</v>
      </c>
    </row>
    <row r="773" spans="69:86" x14ac:dyDescent="0.25">
      <c r="BQ773" t="s">
        <v>176</v>
      </c>
      <c r="BR773" t="s">
        <v>1214</v>
      </c>
      <c r="BS773" t="s">
        <v>10919</v>
      </c>
      <c r="BT773" t="s">
        <v>301</v>
      </c>
      <c r="BU773">
        <v>4</v>
      </c>
      <c r="BV773">
        <v>0</v>
      </c>
      <c r="BW773">
        <v>1</v>
      </c>
      <c r="BY773" t="s">
        <v>10919</v>
      </c>
      <c r="CA773" t="s">
        <v>10920</v>
      </c>
      <c r="CB773" t="s">
        <v>10921</v>
      </c>
      <c r="CC773" t="s">
        <v>1241</v>
      </c>
      <c r="CD773" t="s">
        <v>10922</v>
      </c>
      <c r="CE773" t="s">
        <v>2661</v>
      </c>
      <c r="CF773" t="s">
        <v>10724</v>
      </c>
      <c r="CH773" s="198">
        <v>1</v>
      </c>
    </row>
    <row r="774" spans="69:86" x14ac:dyDescent="0.25">
      <c r="BQ774" t="s">
        <v>176</v>
      </c>
      <c r="BR774" t="s">
        <v>1215</v>
      </c>
      <c r="BS774" t="s">
        <v>11827</v>
      </c>
      <c r="BT774" t="s">
        <v>301</v>
      </c>
      <c r="BU774">
        <v>5</v>
      </c>
      <c r="BV774">
        <v>0</v>
      </c>
      <c r="BW774">
        <v>1</v>
      </c>
      <c r="BY774" t="s">
        <v>11827</v>
      </c>
      <c r="CA774" t="s">
        <v>11828</v>
      </c>
      <c r="CB774" t="s">
        <v>1304</v>
      </c>
      <c r="CC774" t="s">
        <v>2193</v>
      </c>
      <c r="CD774" t="s">
        <v>10746</v>
      </c>
      <c r="CE774" t="s">
        <v>2888</v>
      </c>
      <c r="CF774" t="s">
        <v>1241</v>
      </c>
      <c r="CH774" s="198">
        <v>1</v>
      </c>
    </row>
    <row r="775" spans="69:86" x14ac:dyDescent="0.25">
      <c r="BQ775" t="s">
        <v>176</v>
      </c>
      <c r="BR775" t="s">
        <v>11829</v>
      </c>
      <c r="BS775" t="s">
        <v>11830</v>
      </c>
      <c r="BT775" t="s">
        <v>301</v>
      </c>
      <c r="BU775">
        <v>6</v>
      </c>
      <c r="BV775">
        <v>0</v>
      </c>
      <c r="BW775">
        <v>1</v>
      </c>
      <c r="BY775" t="s">
        <v>11830</v>
      </c>
      <c r="CA775" t="s">
        <v>11831</v>
      </c>
      <c r="CB775" t="s">
        <v>2888</v>
      </c>
      <c r="CC775" t="s">
        <v>1241</v>
      </c>
      <c r="CD775" t="s">
        <v>389</v>
      </c>
      <c r="CE775" t="s">
        <v>10916</v>
      </c>
      <c r="CF775" t="s">
        <v>10917</v>
      </c>
      <c r="CH775" s="198">
        <v>1</v>
      </c>
    </row>
    <row r="776" spans="69:86" x14ac:dyDescent="0.25">
      <c r="BQ776" t="s">
        <v>176</v>
      </c>
      <c r="BR776" t="s">
        <v>11832</v>
      </c>
      <c r="BS776" t="s">
        <v>11833</v>
      </c>
      <c r="BT776" t="s">
        <v>301</v>
      </c>
      <c r="BU776">
        <v>7</v>
      </c>
      <c r="BV776">
        <v>0</v>
      </c>
      <c r="BW776">
        <v>1</v>
      </c>
      <c r="BY776" t="s">
        <v>11833</v>
      </c>
      <c r="CA776" t="s">
        <v>11834</v>
      </c>
      <c r="CB776" t="s">
        <v>10916</v>
      </c>
      <c r="CC776" t="s">
        <v>10917</v>
      </c>
      <c r="CD776" t="s">
        <v>10921</v>
      </c>
      <c r="CE776" t="s">
        <v>10922</v>
      </c>
      <c r="CF776" t="s">
        <v>2661</v>
      </c>
      <c r="CH776" s="198">
        <v>1</v>
      </c>
    </row>
    <row r="777" spans="69:86" x14ac:dyDescent="0.25">
      <c r="BQ777" t="s">
        <v>176</v>
      </c>
      <c r="BR777" t="s">
        <v>11835</v>
      </c>
      <c r="BS777" t="s">
        <v>11653</v>
      </c>
      <c r="BT777" t="s">
        <v>301</v>
      </c>
      <c r="BU777">
        <v>8</v>
      </c>
      <c r="BV777">
        <v>0</v>
      </c>
      <c r="BW777">
        <v>1</v>
      </c>
      <c r="BY777" t="s">
        <v>11653</v>
      </c>
      <c r="CA777" t="s">
        <v>11654</v>
      </c>
      <c r="CB777" t="s">
        <v>10922</v>
      </c>
      <c r="CC777" t="s">
        <v>2661</v>
      </c>
      <c r="CD777" t="s">
        <v>10724</v>
      </c>
      <c r="CH777" s="198">
        <v>1</v>
      </c>
    </row>
    <row r="778" spans="69:86" x14ac:dyDescent="0.25">
      <c r="BQ778" t="s">
        <v>177</v>
      </c>
      <c r="BR778" t="s">
        <v>1216</v>
      </c>
      <c r="BS778" t="s">
        <v>11836</v>
      </c>
      <c r="BT778" t="s">
        <v>265</v>
      </c>
      <c r="BU778">
        <v>1</v>
      </c>
      <c r="BV778">
        <v>1</v>
      </c>
      <c r="BW778">
        <v>0</v>
      </c>
      <c r="BX778" t="s">
        <v>11836</v>
      </c>
      <c r="BZ778" t="s">
        <v>11837</v>
      </c>
      <c r="CB778" t="s">
        <v>10699</v>
      </c>
      <c r="CC778" t="s">
        <v>10700</v>
      </c>
      <c r="CD778" t="s">
        <v>11838</v>
      </c>
      <c r="CE778" t="s">
        <v>2283</v>
      </c>
      <c r="CF778" t="s">
        <v>1712</v>
      </c>
      <c r="CH778" s="198">
        <v>1</v>
      </c>
    </row>
    <row r="779" spans="69:86" x14ac:dyDescent="0.25">
      <c r="BQ779" t="s">
        <v>177</v>
      </c>
      <c r="BR779" t="s">
        <v>1220</v>
      </c>
      <c r="BS779" t="s">
        <v>11504</v>
      </c>
      <c r="BT779" t="s">
        <v>265</v>
      </c>
      <c r="BU779">
        <v>2</v>
      </c>
      <c r="BV779">
        <v>1</v>
      </c>
      <c r="BW779">
        <v>0</v>
      </c>
      <c r="BX779" t="s">
        <v>11504</v>
      </c>
      <c r="BZ779" t="s">
        <v>11839</v>
      </c>
      <c r="CB779" t="s">
        <v>11504</v>
      </c>
      <c r="CH779" s="198">
        <v>1</v>
      </c>
    </row>
    <row r="780" spans="69:86" x14ac:dyDescent="0.25">
      <c r="BQ780" t="s">
        <v>177</v>
      </c>
      <c r="BR780" t="s">
        <v>1224</v>
      </c>
      <c r="BS780" t="s">
        <v>11840</v>
      </c>
      <c r="BT780" t="s">
        <v>265</v>
      </c>
      <c r="BU780">
        <v>3</v>
      </c>
      <c r="BV780">
        <v>1</v>
      </c>
      <c r="BW780">
        <v>0</v>
      </c>
      <c r="BX780" t="s">
        <v>11840</v>
      </c>
      <c r="BZ780" t="s">
        <v>11841</v>
      </c>
      <c r="CB780" t="s">
        <v>11842</v>
      </c>
      <c r="CC780" t="s">
        <v>1629</v>
      </c>
      <c r="CH780" s="198">
        <v>1</v>
      </c>
    </row>
    <row r="781" spans="69:86" x14ac:dyDescent="0.25">
      <c r="BQ781" t="s">
        <v>177</v>
      </c>
      <c r="BR781" t="s">
        <v>1231</v>
      </c>
      <c r="BS781" t="s">
        <v>10714</v>
      </c>
      <c r="BT781" t="s">
        <v>265</v>
      </c>
      <c r="BU781">
        <v>4</v>
      </c>
      <c r="BV781">
        <v>1</v>
      </c>
      <c r="BW781">
        <v>0</v>
      </c>
      <c r="BX781" t="s">
        <v>10714</v>
      </c>
      <c r="BZ781" t="s">
        <v>10715</v>
      </c>
      <c r="CB781" t="s">
        <v>10714</v>
      </c>
      <c r="CH781" s="198">
        <v>1</v>
      </c>
    </row>
    <row r="782" spans="69:86" x14ac:dyDescent="0.25">
      <c r="BQ782" t="s">
        <v>177</v>
      </c>
      <c r="BR782" t="s">
        <v>1238</v>
      </c>
      <c r="BS782" t="s">
        <v>10717</v>
      </c>
      <c r="BT782" t="s">
        <v>265</v>
      </c>
      <c r="BU782">
        <v>5</v>
      </c>
      <c r="BV782">
        <v>1</v>
      </c>
      <c r="BW782">
        <v>0</v>
      </c>
      <c r="BX782" t="s">
        <v>10717</v>
      </c>
      <c r="BZ782" t="s">
        <v>10718</v>
      </c>
      <c r="CB782" t="s">
        <v>10717</v>
      </c>
      <c r="CH782" s="198">
        <v>1</v>
      </c>
    </row>
    <row r="783" spans="69:86" x14ac:dyDescent="0.25">
      <c r="BQ783" t="s">
        <v>177</v>
      </c>
      <c r="BR783" t="s">
        <v>11843</v>
      </c>
      <c r="BS783" t="s">
        <v>10720</v>
      </c>
      <c r="BT783" t="s">
        <v>265</v>
      </c>
      <c r="BU783">
        <v>6</v>
      </c>
      <c r="BV783">
        <v>1</v>
      </c>
      <c r="BW783">
        <v>0</v>
      </c>
      <c r="BX783" t="s">
        <v>10720</v>
      </c>
      <c r="BZ783" t="s">
        <v>10721</v>
      </c>
      <c r="CB783" t="s">
        <v>10722</v>
      </c>
      <c r="CC783" t="s">
        <v>10723</v>
      </c>
      <c r="CD783" t="s">
        <v>10724</v>
      </c>
      <c r="CH783" s="198">
        <v>1</v>
      </c>
    </row>
    <row r="784" spans="69:86" x14ac:dyDescent="0.25">
      <c r="BQ784" t="s">
        <v>177</v>
      </c>
      <c r="BR784" t="s">
        <v>1244</v>
      </c>
      <c r="BS784" t="s">
        <v>11844</v>
      </c>
      <c r="BT784" t="s">
        <v>301</v>
      </c>
      <c r="BU784">
        <v>1</v>
      </c>
      <c r="BV784">
        <v>0</v>
      </c>
      <c r="BW784">
        <v>1</v>
      </c>
      <c r="BY784" t="s">
        <v>11844</v>
      </c>
      <c r="CA784" t="s">
        <v>11845</v>
      </c>
      <c r="CB784" t="s">
        <v>11838</v>
      </c>
      <c r="CC784" t="s">
        <v>2283</v>
      </c>
      <c r="CD784" t="s">
        <v>11846</v>
      </c>
      <c r="CE784" t="s">
        <v>309</v>
      </c>
      <c r="CF784" t="s">
        <v>11847</v>
      </c>
      <c r="CH784" s="198">
        <v>1</v>
      </c>
    </row>
    <row r="785" spans="69:86" x14ac:dyDescent="0.25">
      <c r="BQ785" t="s">
        <v>177</v>
      </c>
      <c r="BR785" t="s">
        <v>1246</v>
      </c>
      <c r="BS785" t="s">
        <v>11848</v>
      </c>
      <c r="BT785" t="s">
        <v>301</v>
      </c>
      <c r="BU785">
        <v>2</v>
      </c>
      <c r="BV785">
        <v>0</v>
      </c>
      <c r="BW785">
        <v>1</v>
      </c>
      <c r="BY785" t="s">
        <v>11848</v>
      </c>
      <c r="CA785" t="s">
        <v>11849</v>
      </c>
      <c r="CB785" t="s">
        <v>10732</v>
      </c>
      <c r="CC785" t="s">
        <v>10882</v>
      </c>
      <c r="CD785" t="s">
        <v>11850</v>
      </c>
      <c r="CH785" s="198">
        <v>1</v>
      </c>
    </row>
    <row r="786" spans="69:86" x14ac:dyDescent="0.25">
      <c r="BQ786" t="s">
        <v>177</v>
      </c>
      <c r="BR786" t="s">
        <v>1249</v>
      </c>
      <c r="BS786" t="s">
        <v>10736</v>
      </c>
      <c r="BT786" t="s">
        <v>301</v>
      </c>
      <c r="BU786">
        <v>3</v>
      </c>
      <c r="BV786">
        <v>0</v>
      </c>
      <c r="BW786">
        <v>1</v>
      </c>
      <c r="BY786" t="s">
        <v>10736</v>
      </c>
      <c r="CA786" t="s">
        <v>10737</v>
      </c>
      <c r="CB786" t="s">
        <v>10736</v>
      </c>
      <c r="CH786" s="198">
        <v>1</v>
      </c>
    </row>
    <row r="787" spans="69:86" x14ac:dyDescent="0.25">
      <c r="BQ787" t="s">
        <v>177</v>
      </c>
      <c r="BR787" t="s">
        <v>1254</v>
      </c>
      <c r="BS787" t="s">
        <v>10738</v>
      </c>
      <c r="BT787" t="s">
        <v>301</v>
      </c>
      <c r="BU787">
        <v>4</v>
      </c>
      <c r="BV787">
        <v>0</v>
      </c>
      <c r="BW787">
        <v>1</v>
      </c>
      <c r="BY787" t="s">
        <v>10738</v>
      </c>
      <c r="CA787" t="s">
        <v>10739</v>
      </c>
      <c r="CB787" t="s">
        <v>10738</v>
      </c>
      <c r="CH787" s="198">
        <v>1</v>
      </c>
    </row>
    <row r="788" spans="69:86" x14ac:dyDescent="0.25">
      <c r="BQ788" t="s">
        <v>177</v>
      </c>
      <c r="BR788" t="s">
        <v>1256</v>
      </c>
      <c r="BS788" t="s">
        <v>10741</v>
      </c>
      <c r="BT788" t="s">
        <v>301</v>
      </c>
      <c r="BU788">
        <v>5</v>
      </c>
      <c r="BV788">
        <v>0</v>
      </c>
      <c r="BW788">
        <v>1</v>
      </c>
      <c r="BY788" t="s">
        <v>10741</v>
      </c>
      <c r="CA788" t="s">
        <v>10742</v>
      </c>
      <c r="CB788" t="s">
        <v>10743</v>
      </c>
      <c r="CC788" t="s">
        <v>10706</v>
      </c>
      <c r="CD788" t="s">
        <v>2343</v>
      </c>
      <c r="CH788" s="198">
        <v>1</v>
      </c>
    </row>
    <row r="789" spans="69:86" x14ac:dyDescent="0.25">
      <c r="BQ789" t="s">
        <v>179</v>
      </c>
      <c r="BR789" t="s">
        <v>1258</v>
      </c>
      <c r="BS789" t="s">
        <v>11851</v>
      </c>
      <c r="BT789" t="s">
        <v>265</v>
      </c>
      <c r="BU789">
        <v>1</v>
      </c>
      <c r="BV789">
        <v>1</v>
      </c>
      <c r="BW789">
        <v>0</v>
      </c>
      <c r="BX789" t="s">
        <v>11851</v>
      </c>
      <c r="BZ789" t="s">
        <v>11852</v>
      </c>
      <c r="CB789" t="s">
        <v>10746</v>
      </c>
      <c r="CC789" t="s">
        <v>11009</v>
      </c>
      <c r="CD789" t="s">
        <v>11838</v>
      </c>
      <c r="CH789" s="198">
        <v>1</v>
      </c>
    </row>
    <row r="790" spans="69:86" x14ac:dyDescent="0.25">
      <c r="BQ790" t="s">
        <v>179</v>
      </c>
      <c r="BR790" t="s">
        <v>1259</v>
      </c>
      <c r="BS790" t="s">
        <v>11853</v>
      </c>
      <c r="BT790" t="s">
        <v>265</v>
      </c>
      <c r="BU790">
        <v>2</v>
      </c>
      <c r="BV790">
        <v>1</v>
      </c>
      <c r="BW790">
        <v>0</v>
      </c>
      <c r="BX790" t="s">
        <v>11853</v>
      </c>
      <c r="BZ790" t="s">
        <v>11854</v>
      </c>
      <c r="CB790" t="s">
        <v>11853</v>
      </c>
      <c r="CH790" s="198">
        <v>1</v>
      </c>
    </row>
    <row r="791" spans="69:86" x14ac:dyDescent="0.25">
      <c r="BQ791" t="s">
        <v>179</v>
      </c>
      <c r="BR791" t="s">
        <v>1260</v>
      </c>
      <c r="BS791" t="s">
        <v>11855</v>
      </c>
      <c r="BT791" t="s">
        <v>265</v>
      </c>
      <c r="BU791">
        <v>3</v>
      </c>
      <c r="BV791">
        <v>1</v>
      </c>
      <c r="BW791">
        <v>0</v>
      </c>
      <c r="BX791" t="s">
        <v>11855</v>
      </c>
      <c r="BZ791" t="s">
        <v>11856</v>
      </c>
      <c r="CB791" t="s">
        <v>11857</v>
      </c>
      <c r="CC791" t="s">
        <v>11858</v>
      </c>
      <c r="CH791" s="198">
        <v>1</v>
      </c>
    </row>
    <row r="792" spans="69:86" x14ac:dyDescent="0.25">
      <c r="BQ792" t="s">
        <v>179</v>
      </c>
      <c r="BR792" t="s">
        <v>1261</v>
      </c>
      <c r="BS792" t="s">
        <v>10860</v>
      </c>
      <c r="BT792" t="s">
        <v>265</v>
      </c>
      <c r="BU792">
        <v>4</v>
      </c>
      <c r="BV792">
        <v>1</v>
      </c>
      <c r="BW792">
        <v>0</v>
      </c>
      <c r="BX792" t="s">
        <v>10860</v>
      </c>
      <c r="BZ792" t="s">
        <v>11859</v>
      </c>
      <c r="CB792" t="s">
        <v>10860</v>
      </c>
      <c r="CH792" s="198">
        <v>1</v>
      </c>
    </row>
    <row r="793" spans="69:86" x14ac:dyDescent="0.25">
      <c r="BQ793" t="s">
        <v>179</v>
      </c>
      <c r="BR793" t="s">
        <v>1262</v>
      </c>
      <c r="BS793" t="s">
        <v>11860</v>
      </c>
      <c r="BT793" t="s">
        <v>265</v>
      </c>
      <c r="BU793">
        <v>5</v>
      </c>
      <c r="BV793">
        <v>1</v>
      </c>
      <c r="BW793">
        <v>0</v>
      </c>
      <c r="BX793" t="s">
        <v>11860</v>
      </c>
      <c r="BZ793" t="s">
        <v>11861</v>
      </c>
      <c r="CB793" t="s">
        <v>10859</v>
      </c>
      <c r="CC793" t="s">
        <v>2903</v>
      </c>
      <c r="CD793" t="s">
        <v>11862</v>
      </c>
      <c r="CE793" t="s">
        <v>1629</v>
      </c>
      <c r="CH793" s="198">
        <v>1</v>
      </c>
    </row>
    <row r="794" spans="69:86" x14ac:dyDescent="0.25">
      <c r="BQ794" t="s">
        <v>179</v>
      </c>
      <c r="BR794" t="s">
        <v>11863</v>
      </c>
      <c r="BS794" t="s">
        <v>10757</v>
      </c>
      <c r="BT794" t="s">
        <v>265</v>
      </c>
      <c r="BU794">
        <v>6</v>
      </c>
      <c r="BV794">
        <v>1</v>
      </c>
      <c r="BW794">
        <v>0</v>
      </c>
      <c r="BX794" t="s">
        <v>10757</v>
      </c>
      <c r="BZ794" t="s">
        <v>10758</v>
      </c>
      <c r="CB794" t="s">
        <v>10759</v>
      </c>
      <c r="CC794" t="s">
        <v>10746</v>
      </c>
      <c r="CD794" t="s">
        <v>10760</v>
      </c>
      <c r="CE794" t="s">
        <v>635</v>
      </c>
      <c r="CH794" s="198">
        <v>1</v>
      </c>
    </row>
    <row r="795" spans="69:86" x14ac:dyDescent="0.25">
      <c r="BQ795" t="s">
        <v>179</v>
      </c>
      <c r="BR795" t="s">
        <v>11864</v>
      </c>
      <c r="BS795" t="s">
        <v>10762</v>
      </c>
      <c r="BT795" t="s">
        <v>265</v>
      </c>
      <c r="BU795">
        <v>7</v>
      </c>
      <c r="BV795">
        <v>1</v>
      </c>
      <c r="BW795">
        <v>0</v>
      </c>
      <c r="BX795" t="s">
        <v>10762</v>
      </c>
      <c r="BZ795" t="s">
        <v>10763</v>
      </c>
      <c r="CB795" t="s">
        <v>10764</v>
      </c>
      <c r="CC795" t="s">
        <v>10765</v>
      </c>
      <c r="CD795" t="s">
        <v>10766</v>
      </c>
      <c r="CE795" t="s">
        <v>10767</v>
      </c>
      <c r="CH795" s="198">
        <v>1</v>
      </c>
    </row>
    <row r="796" spans="69:86" x14ac:dyDescent="0.25">
      <c r="BQ796" t="s">
        <v>179</v>
      </c>
      <c r="BR796" t="s">
        <v>1263</v>
      </c>
      <c r="BS796" t="s">
        <v>11865</v>
      </c>
      <c r="BT796" t="s">
        <v>301</v>
      </c>
      <c r="BU796">
        <v>1</v>
      </c>
      <c r="BV796">
        <v>0</v>
      </c>
      <c r="BW796">
        <v>1</v>
      </c>
      <c r="BY796" t="s">
        <v>11865</v>
      </c>
      <c r="CA796" t="s">
        <v>11866</v>
      </c>
      <c r="CB796" t="s">
        <v>11009</v>
      </c>
      <c r="CC796" t="s">
        <v>11838</v>
      </c>
      <c r="CH796" s="198">
        <v>1</v>
      </c>
    </row>
    <row r="797" spans="69:86" x14ac:dyDescent="0.25">
      <c r="BQ797" t="s">
        <v>179</v>
      </c>
      <c r="BR797" t="s">
        <v>1264</v>
      </c>
      <c r="BS797" t="s">
        <v>11853</v>
      </c>
      <c r="BT797" t="s">
        <v>301</v>
      </c>
      <c r="BU797">
        <v>2</v>
      </c>
      <c r="BV797">
        <v>0</v>
      </c>
      <c r="BW797">
        <v>1</v>
      </c>
      <c r="BY797" t="s">
        <v>11853</v>
      </c>
      <c r="CA797" t="s">
        <v>11867</v>
      </c>
      <c r="CB797" t="s">
        <v>11853</v>
      </c>
      <c r="CH797" s="198">
        <v>1</v>
      </c>
    </row>
    <row r="798" spans="69:86" x14ac:dyDescent="0.25">
      <c r="BQ798" t="s">
        <v>179</v>
      </c>
      <c r="BR798" t="s">
        <v>1265</v>
      </c>
      <c r="BS798" t="s">
        <v>11855</v>
      </c>
      <c r="BT798" t="s">
        <v>301</v>
      </c>
      <c r="BU798">
        <v>3</v>
      </c>
      <c r="BV798">
        <v>0</v>
      </c>
      <c r="BW798">
        <v>1</v>
      </c>
      <c r="BY798" t="s">
        <v>11855</v>
      </c>
      <c r="CA798" t="s">
        <v>11868</v>
      </c>
      <c r="CB798" t="s">
        <v>11857</v>
      </c>
      <c r="CC798" t="s">
        <v>11858</v>
      </c>
      <c r="CH798" s="198">
        <v>1</v>
      </c>
    </row>
    <row r="799" spans="69:86" x14ac:dyDescent="0.25">
      <c r="BQ799" t="s">
        <v>179</v>
      </c>
      <c r="BR799" t="s">
        <v>1266</v>
      </c>
      <c r="BS799" t="s">
        <v>10860</v>
      </c>
      <c r="BT799" t="s">
        <v>301</v>
      </c>
      <c r="BU799">
        <v>4</v>
      </c>
      <c r="BV799">
        <v>0</v>
      </c>
      <c r="BW799">
        <v>1</v>
      </c>
      <c r="BY799" t="s">
        <v>10860</v>
      </c>
      <c r="CA799" t="s">
        <v>11869</v>
      </c>
      <c r="CB799" t="s">
        <v>10860</v>
      </c>
      <c r="CH799" s="198">
        <v>1</v>
      </c>
    </row>
    <row r="800" spans="69:86" x14ac:dyDescent="0.25">
      <c r="BQ800" t="s">
        <v>179</v>
      </c>
      <c r="BR800" t="s">
        <v>1267</v>
      </c>
      <c r="BS800" t="s">
        <v>11860</v>
      </c>
      <c r="BT800" t="s">
        <v>301</v>
      </c>
      <c r="BU800">
        <v>5</v>
      </c>
      <c r="BV800">
        <v>0</v>
      </c>
      <c r="BW800">
        <v>1</v>
      </c>
      <c r="BY800" t="s">
        <v>11860</v>
      </c>
      <c r="CA800" t="s">
        <v>11870</v>
      </c>
      <c r="CB800" t="s">
        <v>10859</v>
      </c>
      <c r="CC800" t="s">
        <v>2903</v>
      </c>
      <c r="CD800" t="s">
        <v>11862</v>
      </c>
      <c r="CE800" t="s">
        <v>1629</v>
      </c>
      <c r="CH800" s="198">
        <v>1</v>
      </c>
    </row>
    <row r="801" spans="69:86" x14ac:dyDescent="0.25">
      <c r="BQ801" t="s">
        <v>179</v>
      </c>
      <c r="BR801" t="s">
        <v>11871</v>
      </c>
      <c r="BS801" t="s">
        <v>10777</v>
      </c>
      <c r="BT801" t="s">
        <v>301</v>
      </c>
      <c r="BU801">
        <v>6</v>
      </c>
      <c r="BV801">
        <v>0</v>
      </c>
      <c r="BW801">
        <v>1</v>
      </c>
      <c r="BY801" t="s">
        <v>10777</v>
      </c>
      <c r="CA801" t="s">
        <v>10778</v>
      </c>
      <c r="CB801" t="s">
        <v>10746</v>
      </c>
      <c r="CC801" t="s">
        <v>10779</v>
      </c>
      <c r="CD801" t="s">
        <v>10780</v>
      </c>
      <c r="CE801" t="s">
        <v>10724</v>
      </c>
      <c r="CH801" s="198">
        <v>1</v>
      </c>
    </row>
    <row r="802" spans="69:86" x14ac:dyDescent="0.25">
      <c r="BQ802" t="s">
        <v>180</v>
      </c>
      <c r="BR802" t="s">
        <v>1268</v>
      </c>
      <c r="BS802" t="s">
        <v>11872</v>
      </c>
      <c r="BT802" t="s">
        <v>265</v>
      </c>
      <c r="BU802">
        <v>1</v>
      </c>
      <c r="BV802">
        <v>1</v>
      </c>
      <c r="BW802">
        <v>0</v>
      </c>
      <c r="BX802" t="s">
        <v>11872</v>
      </c>
      <c r="BZ802" t="s">
        <v>11873</v>
      </c>
      <c r="CB802" t="s">
        <v>10783</v>
      </c>
      <c r="CC802" t="s">
        <v>10784</v>
      </c>
      <c r="CD802" t="s">
        <v>10893</v>
      </c>
      <c r="CE802" t="s">
        <v>11838</v>
      </c>
      <c r="CF802" t="s">
        <v>10798</v>
      </c>
      <c r="CH802" s="198">
        <v>1</v>
      </c>
    </row>
    <row r="803" spans="69:86" x14ac:dyDescent="0.25">
      <c r="BQ803" t="s">
        <v>180</v>
      </c>
      <c r="BR803" t="s">
        <v>1269</v>
      </c>
      <c r="BS803" t="s">
        <v>11874</v>
      </c>
      <c r="BT803" t="s">
        <v>265</v>
      </c>
      <c r="BU803">
        <v>2</v>
      </c>
      <c r="BV803">
        <v>1</v>
      </c>
      <c r="BW803">
        <v>0</v>
      </c>
      <c r="BX803" t="s">
        <v>11874</v>
      </c>
      <c r="BZ803" t="s">
        <v>11875</v>
      </c>
      <c r="CB803" t="s">
        <v>10791</v>
      </c>
      <c r="CC803" t="s">
        <v>11876</v>
      </c>
      <c r="CD803" t="s">
        <v>11877</v>
      </c>
      <c r="CH803" s="198">
        <v>1</v>
      </c>
    </row>
    <row r="804" spans="69:86" x14ac:dyDescent="0.25">
      <c r="BQ804" t="s">
        <v>180</v>
      </c>
      <c r="BR804" t="s">
        <v>1270</v>
      </c>
      <c r="BS804" t="s">
        <v>11878</v>
      </c>
      <c r="BT804" t="s">
        <v>265</v>
      </c>
      <c r="BU804">
        <v>3</v>
      </c>
      <c r="BV804">
        <v>1</v>
      </c>
      <c r="BW804">
        <v>0</v>
      </c>
      <c r="BX804" t="s">
        <v>11878</v>
      </c>
      <c r="BZ804" t="s">
        <v>11879</v>
      </c>
      <c r="CB804" t="s">
        <v>11880</v>
      </c>
      <c r="CC804" t="s">
        <v>11881</v>
      </c>
      <c r="CD804" t="s">
        <v>11838</v>
      </c>
      <c r="CE804" t="s">
        <v>298</v>
      </c>
      <c r="CF804" t="s">
        <v>11395</v>
      </c>
      <c r="CH804" s="198">
        <v>1</v>
      </c>
    </row>
    <row r="805" spans="69:86" x14ac:dyDescent="0.25">
      <c r="BQ805" t="s">
        <v>180</v>
      </c>
      <c r="BR805" t="s">
        <v>1271</v>
      </c>
      <c r="BS805" t="s">
        <v>10794</v>
      </c>
      <c r="BT805" t="s">
        <v>265</v>
      </c>
      <c r="BU805">
        <v>4</v>
      </c>
      <c r="BV805">
        <v>1</v>
      </c>
      <c r="BW805">
        <v>0</v>
      </c>
      <c r="BX805" t="s">
        <v>10794</v>
      </c>
      <c r="BZ805" t="s">
        <v>10795</v>
      </c>
      <c r="CB805" t="s">
        <v>10796</v>
      </c>
      <c r="CC805" t="s">
        <v>10797</v>
      </c>
      <c r="CH805" s="198">
        <v>1</v>
      </c>
    </row>
    <row r="806" spans="69:86" x14ac:dyDescent="0.25">
      <c r="BQ806" t="s">
        <v>180</v>
      </c>
      <c r="BR806" t="s">
        <v>1272</v>
      </c>
      <c r="BS806" t="s">
        <v>10798</v>
      </c>
      <c r="BT806" t="s">
        <v>265</v>
      </c>
      <c r="BU806">
        <v>5</v>
      </c>
      <c r="BV806">
        <v>1</v>
      </c>
      <c r="BW806">
        <v>0</v>
      </c>
      <c r="BX806" t="s">
        <v>10798</v>
      </c>
      <c r="BZ806" t="s">
        <v>10799</v>
      </c>
      <c r="CB806" t="s">
        <v>10798</v>
      </c>
      <c r="CH806" s="198">
        <v>1</v>
      </c>
    </row>
    <row r="807" spans="69:86" x14ac:dyDescent="0.25">
      <c r="BQ807" t="s">
        <v>180</v>
      </c>
      <c r="BR807" t="s">
        <v>11882</v>
      </c>
      <c r="BS807" t="s">
        <v>10801</v>
      </c>
      <c r="BT807" t="s">
        <v>265</v>
      </c>
      <c r="BU807">
        <v>6</v>
      </c>
      <c r="BV807">
        <v>1</v>
      </c>
      <c r="BW807">
        <v>0</v>
      </c>
      <c r="BX807" t="s">
        <v>10801</v>
      </c>
      <c r="BZ807" t="s">
        <v>10802</v>
      </c>
      <c r="CB807" t="s">
        <v>10801</v>
      </c>
      <c r="CH807" s="198">
        <v>1</v>
      </c>
    </row>
    <row r="808" spans="69:86" x14ac:dyDescent="0.25">
      <c r="BQ808" t="s">
        <v>180</v>
      </c>
      <c r="BR808" t="s">
        <v>11883</v>
      </c>
      <c r="BS808" t="s">
        <v>10804</v>
      </c>
      <c r="BT808" t="s">
        <v>265</v>
      </c>
      <c r="BU808">
        <v>7</v>
      </c>
      <c r="BV808">
        <v>1</v>
      </c>
      <c r="BW808">
        <v>0</v>
      </c>
      <c r="BX808" t="s">
        <v>10804</v>
      </c>
      <c r="BZ808" t="s">
        <v>10805</v>
      </c>
      <c r="CB808" t="s">
        <v>10806</v>
      </c>
      <c r="CC808" t="s">
        <v>2291</v>
      </c>
      <c r="CH808" s="198">
        <v>1</v>
      </c>
    </row>
    <row r="809" spans="69:86" x14ac:dyDescent="0.25">
      <c r="BQ809" t="s">
        <v>180</v>
      </c>
      <c r="BR809" t="s">
        <v>11884</v>
      </c>
      <c r="BS809" t="s">
        <v>10808</v>
      </c>
      <c r="BT809" t="s">
        <v>265</v>
      </c>
      <c r="BU809">
        <v>8</v>
      </c>
      <c r="BV809">
        <v>1</v>
      </c>
      <c r="BW809">
        <v>0</v>
      </c>
      <c r="BX809" t="s">
        <v>10808</v>
      </c>
      <c r="BZ809" t="s">
        <v>10809</v>
      </c>
      <c r="CB809" t="s">
        <v>10810</v>
      </c>
      <c r="CC809" t="s">
        <v>2894</v>
      </c>
      <c r="CD809" t="s">
        <v>1629</v>
      </c>
      <c r="CH809" s="198">
        <v>1</v>
      </c>
    </row>
    <row r="810" spans="69:86" x14ac:dyDescent="0.25">
      <c r="BQ810" t="s">
        <v>180</v>
      </c>
      <c r="BR810" t="s">
        <v>1273</v>
      </c>
      <c r="BS810" t="s">
        <v>11885</v>
      </c>
      <c r="BT810" t="s">
        <v>301</v>
      </c>
      <c r="BU810">
        <v>1</v>
      </c>
      <c r="BV810">
        <v>0</v>
      </c>
      <c r="BW810">
        <v>1</v>
      </c>
      <c r="BY810" t="s">
        <v>11885</v>
      </c>
      <c r="CA810" t="s">
        <v>11886</v>
      </c>
      <c r="CB810" t="s">
        <v>10813</v>
      </c>
      <c r="CC810" t="s">
        <v>10685</v>
      </c>
      <c r="CD810" t="s">
        <v>10893</v>
      </c>
      <c r="CE810" t="s">
        <v>11838</v>
      </c>
      <c r="CF810" t="s">
        <v>10798</v>
      </c>
      <c r="CH810" s="198">
        <v>1</v>
      </c>
    </row>
    <row r="811" spans="69:86" x14ac:dyDescent="0.25">
      <c r="BQ811" t="s">
        <v>180</v>
      </c>
      <c r="BR811" t="s">
        <v>1274</v>
      </c>
      <c r="BS811" t="s">
        <v>11874</v>
      </c>
      <c r="BT811" t="s">
        <v>301</v>
      </c>
      <c r="BU811">
        <v>2</v>
      </c>
      <c r="BV811">
        <v>0</v>
      </c>
      <c r="BW811">
        <v>1</v>
      </c>
      <c r="BY811" t="s">
        <v>11874</v>
      </c>
      <c r="CA811" t="s">
        <v>11887</v>
      </c>
      <c r="CB811" t="s">
        <v>10791</v>
      </c>
      <c r="CC811" t="s">
        <v>11876</v>
      </c>
      <c r="CD811" t="s">
        <v>11877</v>
      </c>
      <c r="CH811" s="198">
        <v>1</v>
      </c>
    </row>
    <row r="812" spans="69:86" x14ac:dyDescent="0.25">
      <c r="BQ812" t="s">
        <v>180</v>
      </c>
      <c r="BR812" t="s">
        <v>1275</v>
      </c>
      <c r="BS812" t="s">
        <v>11878</v>
      </c>
      <c r="BT812" t="s">
        <v>301</v>
      </c>
      <c r="BU812">
        <v>3</v>
      </c>
      <c r="BV812">
        <v>0</v>
      </c>
      <c r="BW812">
        <v>1</v>
      </c>
      <c r="BY812" t="s">
        <v>11878</v>
      </c>
      <c r="CA812" t="s">
        <v>11888</v>
      </c>
      <c r="CB812" t="s">
        <v>11880</v>
      </c>
      <c r="CC812" t="s">
        <v>11881</v>
      </c>
      <c r="CD812" t="s">
        <v>11838</v>
      </c>
      <c r="CE812" t="s">
        <v>298</v>
      </c>
      <c r="CF812" t="s">
        <v>11395</v>
      </c>
      <c r="CH812" s="198">
        <v>1</v>
      </c>
    </row>
    <row r="813" spans="69:86" x14ac:dyDescent="0.25">
      <c r="BQ813" t="s">
        <v>180</v>
      </c>
      <c r="BR813" t="s">
        <v>1276</v>
      </c>
      <c r="BS813" t="s">
        <v>10816</v>
      </c>
      <c r="BT813" t="s">
        <v>301</v>
      </c>
      <c r="BU813">
        <v>4</v>
      </c>
      <c r="BV813">
        <v>0</v>
      </c>
      <c r="BW813">
        <v>1</v>
      </c>
      <c r="BY813" t="s">
        <v>10816</v>
      </c>
      <c r="CA813" t="s">
        <v>10817</v>
      </c>
      <c r="CB813" t="s">
        <v>10818</v>
      </c>
      <c r="CC813" t="s">
        <v>10819</v>
      </c>
      <c r="CD813" t="s">
        <v>10820</v>
      </c>
      <c r="CE813" t="s">
        <v>10821</v>
      </c>
      <c r="CF813" t="s">
        <v>1241</v>
      </c>
      <c r="CH813" s="198">
        <v>1</v>
      </c>
    </row>
    <row r="814" spans="69:86" x14ac:dyDescent="0.25">
      <c r="BQ814" t="s">
        <v>180</v>
      </c>
      <c r="BR814" t="s">
        <v>1277</v>
      </c>
      <c r="BS814" t="s">
        <v>11889</v>
      </c>
      <c r="BT814" t="s">
        <v>301</v>
      </c>
      <c r="BU814">
        <v>5</v>
      </c>
      <c r="BV814">
        <v>0</v>
      </c>
      <c r="BW814">
        <v>1</v>
      </c>
      <c r="BY814" t="s">
        <v>11889</v>
      </c>
      <c r="CA814" t="s">
        <v>11890</v>
      </c>
      <c r="CB814" t="s">
        <v>11838</v>
      </c>
      <c r="CC814" t="s">
        <v>10798</v>
      </c>
      <c r="CD814" t="s">
        <v>2427</v>
      </c>
      <c r="CE814" t="s">
        <v>10791</v>
      </c>
      <c r="CF814" t="s">
        <v>11876</v>
      </c>
      <c r="CH814" s="198">
        <v>1</v>
      </c>
    </row>
    <row r="815" spans="69:86" x14ac:dyDescent="0.25">
      <c r="BQ815" t="s">
        <v>180</v>
      </c>
      <c r="BR815" t="s">
        <v>11891</v>
      </c>
      <c r="BS815" t="s">
        <v>11892</v>
      </c>
      <c r="BT815" t="s">
        <v>301</v>
      </c>
      <c r="BU815">
        <v>6</v>
      </c>
      <c r="BV815">
        <v>0</v>
      </c>
      <c r="BW815">
        <v>1</v>
      </c>
      <c r="BY815" t="s">
        <v>11892</v>
      </c>
      <c r="CA815" t="s">
        <v>11893</v>
      </c>
      <c r="CB815" t="s">
        <v>10791</v>
      </c>
      <c r="CC815" t="s">
        <v>11876</v>
      </c>
      <c r="CD815" t="s">
        <v>11877</v>
      </c>
      <c r="CE815" t="s">
        <v>11880</v>
      </c>
      <c r="CF815" t="s">
        <v>11881</v>
      </c>
      <c r="CH815" s="198">
        <v>1</v>
      </c>
    </row>
    <row r="816" spans="69:86" x14ac:dyDescent="0.25">
      <c r="BQ816" t="s">
        <v>180</v>
      </c>
      <c r="BR816" t="s">
        <v>11894</v>
      </c>
      <c r="BS816" t="s">
        <v>11895</v>
      </c>
      <c r="BT816" t="s">
        <v>301</v>
      </c>
      <c r="BU816">
        <v>7</v>
      </c>
      <c r="BV816">
        <v>0</v>
      </c>
      <c r="BW816">
        <v>1</v>
      </c>
      <c r="BY816" t="s">
        <v>11895</v>
      </c>
      <c r="CA816" t="s">
        <v>11896</v>
      </c>
      <c r="CB816" t="s">
        <v>11880</v>
      </c>
      <c r="CC816" t="s">
        <v>11881</v>
      </c>
      <c r="CD816" t="s">
        <v>298</v>
      </c>
      <c r="CE816" t="s">
        <v>11395</v>
      </c>
      <c r="CF816" t="s">
        <v>10818</v>
      </c>
      <c r="CH816" s="198">
        <v>1</v>
      </c>
    </row>
    <row r="817" spans="69:86" x14ac:dyDescent="0.25">
      <c r="BQ817" t="s">
        <v>180</v>
      </c>
      <c r="BR817" t="s">
        <v>11897</v>
      </c>
      <c r="BS817" t="s">
        <v>11898</v>
      </c>
      <c r="BT817" t="s">
        <v>301</v>
      </c>
      <c r="BU817">
        <v>8</v>
      </c>
      <c r="BV817">
        <v>0</v>
      </c>
      <c r="BW817">
        <v>1</v>
      </c>
      <c r="BY817" t="s">
        <v>11898</v>
      </c>
      <c r="CA817" t="s">
        <v>11899</v>
      </c>
      <c r="CB817" t="s">
        <v>11395</v>
      </c>
      <c r="CC817" t="s">
        <v>10818</v>
      </c>
      <c r="CD817" t="s">
        <v>10819</v>
      </c>
      <c r="CE817" t="s">
        <v>10820</v>
      </c>
      <c r="CF817" t="s">
        <v>10821</v>
      </c>
      <c r="CH817" s="198">
        <v>1</v>
      </c>
    </row>
    <row r="818" spans="69:86" x14ac:dyDescent="0.25">
      <c r="BQ818" t="s">
        <v>180</v>
      </c>
      <c r="BR818" t="s">
        <v>11900</v>
      </c>
      <c r="BS818" t="s">
        <v>10841</v>
      </c>
      <c r="BT818" t="s">
        <v>301</v>
      </c>
      <c r="BU818">
        <v>9</v>
      </c>
      <c r="BV818">
        <v>0</v>
      </c>
      <c r="BW818">
        <v>1</v>
      </c>
      <c r="BY818" t="s">
        <v>10841</v>
      </c>
      <c r="CA818" t="s">
        <v>10842</v>
      </c>
      <c r="CB818" t="s">
        <v>10820</v>
      </c>
      <c r="CC818" t="s">
        <v>10821</v>
      </c>
      <c r="CD818" t="s">
        <v>1241</v>
      </c>
      <c r="CH818" s="198">
        <v>1</v>
      </c>
    </row>
    <row r="819" spans="69:86" x14ac:dyDescent="0.25">
      <c r="BQ819" t="s">
        <v>181</v>
      </c>
      <c r="BR819" t="s">
        <v>1278</v>
      </c>
      <c r="BS819" t="s">
        <v>11901</v>
      </c>
      <c r="BT819" t="s">
        <v>265</v>
      </c>
      <c r="BU819">
        <v>1</v>
      </c>
      <c r="BV819">
        <v>1</v>
      </c>
      <c r="BW819">
        <v>0</v>
      </c>
      <c r="BX819" t="s">
        <v>11901</v>
      </c>
      <c r="BZ819" t="s">
        <v>11902</v>
      </c>
      <c r="CB819" t="s">
        <v>10845</v>
      </c>
      <c r="CC819" t="s">
        <v>10846</v>
      </c>
      <c r="CD819" t="s">
        <v>10847</v>
      </c>
      <c r="CE819" t="s">
        <v>11296</v>
      </c>
      <c r="CF819" t="s">
        <v>2343</v>
      </c>
      <c r="CH819" s="198">
        <v>1</v>
      </c>
    </row>
    <row r="820" spans="69:86" x14ac:dyDescent="0.25">
      <c r="BQ820" t="s">
        <v>181</v>
      </c>
      <c r="BR820" t="s">
        <v>1279</v>
      </c>
      <c r="BS820" t="s">
        <v>11903</v>
      </c>
      <c r="BT820" t="s">
        <v>265</v>
      </c>
      <c r="BU820">
        <v>2</v>
      </c>
      <c r="BV820">
        <v>1</v>
      </c>
      <c r="BW820">
        <v>0</v>
      </c>
      <c r="BX820" t="s">
        <v>11903</v>
      </c>
      <c r="BZ820" t="s">
        <v>11904</v>
      </c>
      <c r="CB820" t="s">
        <v>11905</v>
      </c>
      <c r="CC820" t="s">
        <v>11838</v>
      </c>
      <c r="CH820" s="198">
        <v>1</v>
      </c>
    </row>
    <row r="821" spans="69:86" x14ac:dyDescent="0.25">
      <c r="BQ821" t="s">
        <v>181</v>
      </c>
      <c r="BR821" t="s">
        <v>1280</v>
      </c>
      <c r="BS821" t="s">
        <v>11906</v>
      </c>
      <c r="BT821" t="s">
        <v>265</v>
      </c>
      <c r="BU821">
        <v>3</v>
      </c>
      <c r="BV821">
        <v>1</v>
      </c>
      <c r="BW821">
        <v>0</v>
      </c>
      <c r="BX821" t="s">
        <v>11906</v>
      </c>
      <c r="BZ821" t="s">
        <v>11907</v>
      </c>
      <c r="CB821" t="s">
        <v>11908</v>
      </c>
      <c r="CC821" t="s">
        <v>11857</v>
      </c>
      <c r="CD821" t="s">
        <v>11858</v>
      </c>
      <c r="CE821" t="s">
        <v>11164</v>
      </c>
      <c r="CF821" t="s">
        <v>10806</v>
      </c>
      <c r="CH821" s="198">
        <v>1</v>
      </c>
    </row>
    <row r="822" spans="69:86" x14ac:dyDescent="0.25">
      <c r="BQ822" t="s">
        <v>181</v>
      </c>
      <c r="BR822" t="s">
        <v>1281</v>
      </c>
      <c r="BS822" t="s">
        <v>10855</v>
      </c>
      <c r="BT822" t="s">
        <v>265</v>
      </c>
      <c r="BU822">
        <v>4</v>
      </c>
      <c r="BV822">
        <v>1</v>
      </c>
      <c r="BW822">
        <v>0</v>
      </c>
      <c r="BX822" t="s">
        <v>10855</v>
      </c>
      <c r="BZ822" t="s">
        <v>10856</v>
      </c>
      <c r="CB822" t="s">
        <v>10857</v>
      </c>
      <c r="CC822" t="s">
        <v>10858</v>
      </c>
      <c r="CD822" t="s">
        <v>10859</v>
      </c>
      <c r="CE822" t="s">
        <v>10860</v>
      </c>
      <c r="CH822" s="198">
        <v>1</v>
      </c>
    </row>
    <row r="823" spans="69:86" x14ac:dyDescent="0.25">
      <c r="BQ823" t="s">
        <v>181</v>
      </c>
      <c r="BR823" t="s">
        <v>1282</v>
      </c>
      <c r="BS823" t="s">
        <v>10724</v>
      </c>
      <c r="BT823" t="s">
        <v>265</v>
      </c>
      <c r="BU823">
        <v>5</v>
      </c>
      <c r="BV823">
        <v>1</v>
      </c>
      <c r="BW823">
        <v>0</v>
      </c>
      <c r="BX823" t="s">
        <v>10724</v>
      </c>
      <c r="BZ823" t="s">
        <v>10862</v>
      </c>
      <c r="CB823" t="s">
        <v>10724</v>
      </c>
      <c r="CH823" s="198">
        <v>1</v>
      </c>
    </row>
    <row r="824" spans="69:86" x14ac:dyDescent="0.25">
      <c r="BQ824" t="s">
        <v>181</v>
      </c>
      <c r="BR824" t="s">
        <v>11909</v>
      </c>
      <c r="BS824" t="s">
        <v>649</v>
      </c>
      <c r="BT824" t="s">
        <v>265</v>
      </c>
      <c r="BU824">
        <v>6</v>
      </c>
      <c r="BV824">
        <v>1</v>
      </c>
      <c r="BW824">
        <v>0</v>
      </c>
      <c r="BX824" t="s">
        <v>649</v>
      </c>
      <c r="BZ824" t="s">
        <v>10864</v>
      </c>
      <c r="CB824" t="s">
        <v>649</v>
      </c>
      <c r="CH824" s="198">
        <v>1</v>
      </c>
    </row>
    <row r="825" spans="69:86" x14ac:dyDescent="0.25">
      <c r="BQ825" t="s">
        <v>181</v>
      </c>
      <c r="BR825" t="s">
        <v>11910</v>
      </c>
      <c r="BS825" t="s">
        <v>10866</v>
      </c>
      <c r="BT825" t="s">
        <v>265</v>
      </c>
      <c r="BU825">
        <v>7</v>
      </c>
      <c r="BV825">
        <v>1</v>
      </c>
      <c r="BW825">
        <v>0</v>
      </c>
      <c r="BX825" t="s">
        <v>10866</v>
      </c>
      <c r="BZ825" t="s">
        <v>10867</v>
      </c>
      <c r="CB825" t="s">
        <v>10868</v>
      </c>
      <c r="CC825" t="s">
        <v>10806</v>
      </c>
      <c r="CD825" t="s">
        <v>10869</v>
      </c>
      <c r="CE825" t="s">
        <v>10764</v>
      </c>
      <c r="CF825" t="s">
        <v>10870</v>
      </c>
      <c r="CH825" s="198">
        <v>1</v>
      </c>
    </row>
    <row r="826" spans="69:86" x14ac:dyDescent="0.25">
      <c r="BQ826" t="s">
        <v>181</v>
      </c>
      <c r="BR826" t="s">
        <v>1283</v>
      </c>
      <c r="BS826" t="s">
        <v>10871</v>
      </c>
      <c r="BT826" t="s">
        <v>301</v>
      </c>
      <c r="BU826">
        <v>1</v>
      </c>
      <c r="BV826">
        <v>0</v>
      </c>
      <c r="BW826">
        <v>1</v>
      </c>
      <c r="BY826" t="s">
        <v>10871</v>
      </c>
      <c r="CA826" t="s">
        <v>10872</v>
      </c>
      <c r="CB826" t="s">
        <v>10871</v>
      </c>
      <c r="CH826" s="198">
        <v>1</v>
      </c>
    </row>
    <row r="827" spans="69:86" x14ac:dyDescent="0.25">
      <c r="BQ827" t="s">
        <v>181</v>
      </c>
      <c r="BR827" t="s">
        <v>1284</v>
      </c>
      <c r="BS827" t="s">
        <v>11911</v>
      </c>
      <c r="BT827" t="s">
        <v>301</v>
      </c>
      <c r="BU827">
        <v>2</v>
      </c>
      <c r="BV827">
        <v>0</v>
      </c>
      <c r="BW827">
        <v>1</v>
      </c>
      <c r="BY827" t="s">
        <v>11911</v>
      </c>
      <c r="CA827" t="s">
        <v>11912</v>
      </c>
      <c r="CB827" t="s">
        <v>11296</v>
      </c>
      <c r="CC827" t="s">
        <v>2343</v>
      </c>
      <c r="CH827" s="198">
        <v>1</v>
      </c>
    </row>
    <row r="828" spans="69:86" x14ac:dyDescent="0.25">
      <c r="BQ828" t="s">
        <v>181</v>
      </c>
      <c r="BR828" t="s">
        <v>1285</v>
      </c>
      <c r="BS828" t="s">
        <v>11903</v>
      </c>
      <c r="BT828" t="s">
        <v>301</v>
      </c>
      <c r="BU828">
        <v>3</v>
      </c>
      <c r="BV828">
        <v>0</v>
      </c>
      <c r="BW828">
        <v>1</v>
      </c>
      <c r="BY828" t="s">
        <v>11903</v>
      </c>
      <c r="CA828" t="s">
        <v>11913</v>
      </c>
      <c r="CB828" t="s">
        <v>11905</v>
      </c>
      <c r="CC828" t="s">
        <v>11838</v>
      </c>
      <c r="CH828" s="198">
        <v>1</v>
      </c>
    </row>
    <row r="829" spans="69:86" x14ac:dyDescent="0.25">
      <c r="BQ829" t="s">
        <v>181</v>
      </c>
      <c r="BR829" t="s">
        <v>1286</v>
      </c>
      <c r="BS829" t="s">
        <v>11906</v>
      </c>
      <c r="BT829" t="s">
        <v>301</v>
      </c>
      <c r="BU829">
        <v>4</v>
      </c>
      <c r="BV829">
        <v>0</v>
      </c>
      <c r="BW829">
        <v>1</v>
      </c>
      <c r="BY829" t="s">
        <v>11906</v>
      </c>
      <c r="CA829" t="s">
        <v>11914</v>
      </c>
      <c r="CB829" t="s">
        <v>11908</v>
      </c>
      <c r="CC829" t="s">
        <v>11857</v>
      </c>
      <c r="CD829" t="s">
        <v>11858</v>
      </c>
      <c r="CE829" t="s">
        <v>11164</v>
      </c>
      <c r="CF829" t="s">
        <v>10806</v>
      </c>
      <c r="CH829" s="198">
        <v>1</v>
      </c>
    </row>
    <row r="830" spans="69:86" x14ac:dyDescent="0.25">
      <c r="BQ830" t="s">
        <v>181</v>
      </c>
      <c r="BR830" t="s">
        <v>1287</v>
      </c>
      <c r="BS830" t="s">
        <v>10878</v>
      </c>
      <c r="BT830" t="s">
        <v>301</v>
      </c>
      <c r="BU830">
        <v>5</v>
      </c>
      <c r="BV830">
        <v>0</v>
      </c>
      <c r="BW830">
        <v>1</v>
      </c>
      <c r="BY830" t="s">
        <v>10878</v>
      </c>
      <c r="CA830" t="s">
        <v>10879</v>
      </c>
      <c r="CB830" t="s">
        <v>10818</v>
      </c>
      <c r="CC830" t="s">
        <v>10880</v>
      </c>
      <c r="CH830" s="198">
        <v>1</v>
      </c>
    </row>
    <row r="831" spans="69:86" x14ac:dyDescent="0.25">
      <c r="BQ831" t="s">
        <v>181</v>
      </c>
      <c r="BR831" t="s">
        <v>11915</v>
      </c>
      <c r="BS831" t="s">
        <v>10882</v>
      </c>
      <c r="BT831" t="s">
        <v>301</v>
      </c>
      <c r="BU831">
        <v>6</v>
      </c>
      <c r="BV831">
        <v>0</v>
      </c>
      <c r="BW831">
        <v>1</v>
      </c>
      <c r="BY831" t="s">
        <v>10882</v>
      </c>
      <c r="CA831" t="s">
        <v>10883</v>
      </c>
      <c r="CB831" t="s">
        <v>10882</v>
      </c>
      <c r="CH831" s="198">
        <v>1</v>
      </c>
    </row>
    <row r="832" spans="69:86" x14ac:dyDescent="0.25">
      <c r="BQ832" t="s">
        <v>181</v>
      </c>
      <c r="BR832" t="s">
        <v>11916</v>
      </c>
      <c r="BS832" t="s">
        <v>649</v>
      </c>
      <c r="BT832" t="s">
        <v>301</v>
      </c>
      <c r="BU832">
        <v>7</v>
      </c>
      <c r="BV832">
        <v>0</v>
      </c>
      <c r="BW832">
        <v>1</v>
      </c>
      <c r="BY832" t="s">
        <v>649</v>
      </c>
      <c r="CA832" t="s">
        <v>10885</v>
      </c>
      <c r="CB832" t="s">
        <v>649</v>
      </c>
      <c r="CH832" s="198">
        <v>1</v>
      </c>
    </row>
    <row r="833" spans="69:86" x14ac:dyDescent="0.25">
      <c r="BQ833" t="s">
        <v>181</v>
      </c>
      <c r="BR833" t="s">
        <v>11917</v>
      </c>
      <c r="BS833" t="s">
        <v>10887</v>
      </c>
      <c r="BT833" t="s">
        <v>301</v>
      </c>
      <c r="BU833">
        <v>8</v>
      </c>
      <c r="BV833">
        <v>0</v>
      </c>
      <c r="BW833">
        <v>1</v>
      </c>
      <c r="BY833" t="s">
        <v>10887</v>
      </c>
      <c r="CA833" t="s">
        <v>10888</v>
      </c>
      <c r="CB833" t="s">
        <v>590</v>
      </c>
      <c r="CC833" t="s">
        <v>10889</v>
      </c>
      <c r="CH833" s="198">
        <v>1</v>
      </c>
    </row>
    <row r="834" spans="69:86" x14ac:dyDescent="0.25">
      <c r="BQ834" t="s">
        <v>182</v>
      </c>
      <c r="BR834" t="s">
        <v>1288</v>
      </c>
      <c r="BS834" t="s">
        <v>11007</v>
      </c>
      <c r="BT834" t="s">
        <v>265</v>
      </c>
      <c r="BU834">
        <v>1</v>
      </c>
      <c r="BV834">
        <v>1</v>
      </c>
      <c r="BW834">
        <v>0</v>
      </c>
      <c r="BX834" t="s">
        <v>11007</v>
      </c>
      <c r="BZ834" t="s">
        <v>11008</v>
      </c>
      <c r="CB834" t="s">
        <v>10892</v>
      </c>
      <c r="CC834" t="s">
        <v>10893</v>
      </c>
      <c r="CD834" t="s">
        <v>11009</v>
      </c>
      <c r="CE834" t="s">
        <v>1872</v>
      </c>
      <c r="CF834" t="s">
        <v>11918</v>
      </c>
      <c r="CH834" s="198">
        <v>1</v>
      </c>
    </row>
    <row r="835" spans="69:86" x14ac:dyDescent="0.25">
      <c r="BQ835" t="s">
        <v>182</v>
      </c>
      <c r="BR835" t="s">
        <v>1289</v>
      </c>
      <c r="BS835" t="s">
        <v>11919</v>
      </c>
      <c r="BT835" t="s">
        <v>265</v>
      </c>
      <c r="BU835">
        <v>2</v>
      </c>
      <c r="BV835">
        <v>1</v>
      </c>
      <c r="BW835">
        <v>0</v>
      </c>
      <c r="BX835" t="s">
        <v>11919</v>
      </c>
      <c r="BZ835" t="s">
        <v>11920</v>
      </c>
      <c r="CB835" t="s">
        <v>11306</v>
      </c>
      <c r="CC835" t="s">
        <v>10701</v>
      </c>
      <c r="CH835" s="198">
        <v>1</v>
      </c>
    </row>
    <row r="836" spans="69:86" x14ac:dyDescent="0.25">
      <c r="BQ836" t="s">
        <v>182</v>
      </c>
      <c r="BR836" t="s">
        <v>1290</v>
      </c>
      <c r="BS836" t="s">
        <v>11921</v>
      </c>
      <c r="BT836" t="s">
        <v>265</v>
      </c>
      <c r="BU836">
        <v>3</v>
      </c>
      <c r="BV836">
        <v>1</v>
      </c>
      <c r="BW836">
        <v>0</v>
      </c>
      <c r="BX836" t="s">
        <v>11921</v>
      </c>
      <c r="BZ836" t="s">
        <v>11922</v>
      </c>
      <c r="CB836" t="s">
        <v>11306</v>
      </c>
      <c r="CC836" t="s">
        <v>2427</v>
      </c>
      <c r="CH836" s="198">
        <v>1</v>
      </c>
    </row>
    <row r="837" spans="69:86" x14ac:dyDescent="0.25">
      <c r="BQ837" t="s">
        <v>182</v>
      </c>
      <c r="BR837" t="s">
        <v>1291</v>
      </c>
      <c r="BS837" t="s">
        <v>11923</v>
      </c>
      <c r="BT837" t="s">
        <v>265</v>
      </c>
      <c r="BU837">
        <v>4</v>
      </c>
      <c r="BV837">
        <v>1</v>
      </c>
      <c r="BW837">
        <v>0</v>
      </c>
      <c r="BX837" t="s">
        <v>11923</v>
      </c>
      <c r="BZ837" t="s">
        <v>11924</v>
      </c>
      <c r="CB837" t="s">
        <v>981</v>
      </c>
      <c r="CC837" t="s">
        <v>1241</v>
      </c>
      <c r="CD837" t="s">
        <v>11881</v>
      </c>
      <c r="CH837" s="198">
        <v>1</v>
      </c>
    </row>
    <row r="838" spans="69:86" x14ac:dyDescent="0.25">
      <c r="BQ838" t="s">
        <v>182</v>
      </c>
      <c r="BR838" t="s">
        <v>1292</v>
      </c>
      <c r="BS838" t="s">
        <v>10897</v>
      </c>
      <c r="BT838" t="s">
        <v>265</v>
      </c>
      <c r="BU838">
        <v>5</v>
      </c>
      <c r="BV838">
        <v>1</v>
      </c>
      <c r="BW838">
        <v>0</v>
      </c>
      <c r="BX838" t="s">
        <v>10897</v>
      </c>
      <c r="BZ838" t="s">
        <v>10898</v>
      </c>
      <c r="CB838" t="s">
        <v>10899</v>
      </c>
      <c r="CC838" t="s">
        <v>1303</v>
      </c>
      <c r="CD838" t="s">
        <v>1304</v>
      </c>
      <c r="CH838" s="198">
        <v>1</v>
      </c>
    </row>
    <row r="839" spans="69:86" x14ac:dyDescent="0.25">
      <c r="BQ839" t="s">
        <v>182</v>
      </c>
      <c r="BR839" t="s">
        <v>11925</v>
      </c>
      <c r="BS839" t="s">
        <v>10901</v>
      </c>
      <c r="BT839" t="s">
        <v>265</v>
      </c>
      <c r="BU839">
        <v>6</v>
      </c>
      <c r="BV839">
        <v>1</v>
      </c>
      <c r="BW839">
        <v>0</v>
      </c>
      <c r="BX839" t="s">
        <v>10901</v>
      </c>
      <c r="BZ839" t="s">
        <v>10902</v>
      </c>
      <c r="CB839" t="s">
        <v>10903</v>
      </c>
      <c r="CC839" t="s">
        <v>10904</v>
      </c>
      <c r="CH839" s="198">
        <v>1</v>
      </c>
    </row>
    <row r="840" spans="69:86" x14ac:dyDescent="0.25">
      <c r="BQ840" t="s">
        <v>182</v>
      </c>
      <c r="BR840" t="s">
        <v>11926</v>
      </c>
      <c r="BS840" t="s">
        <v>10906</v>
      </c>
      <c r="BT840" t="s">
        <v>265</v>
      </c>
      <c r="BU840">
        <v>7</v>
      </c>
      <c r="BV840">
        <v>1</v>
      </c>
      <c r="BW840">
        <v>0</v>
      </c>
      <c r="BX840" t="s">
        <v>10906</v>
      </c>
      <c r="BZ840" t="s">
        <v>10907</v>
      </c>
      <c r="CB840" t="s">
        <v>10746</v>
      </c>
      <c r="CC840" t="s">
        <v>1241</v>
      </c>
      <c r="CD840" t="s">
        <v>10908</v>
      </c>
      <c r="CH840" s="198">
        <v>1</v>
      </c>
    </row>
    <row r="841" spans="69:86" x14ac:dyDescent="0.25">
      <c r="BQ841" t="s">
        <v>182</v>
      </c>
      <c r="BR841" t="s">
        <v>1293</v>
      </c>
      <c r="BS841" t="s">
        <v>11927</v>
      </c>
      <c r="BT841" t="s">
        <v>301</v>
      </c>
      <c r="BU841">
        <v>1</v>
      </c>
      <c r="BV841">
        <v>0</v>
      </c>
      <c r="BW841">
        <v>1</v>
      </c>
      <c r="BY841" t="s">
        <v>11927</v>
      </c>
      <c r="CA841" t="s">
        <v>11928</v>
      </c>
      <c r="CB841" t="s">
        <v>10911</v>
      </c>
      <c r="CC841" t="s">
        <v>11009</v>
      </c>
      <c r="CD841" t="s">
        <v>1872</v>
      </c>
      <c r="CE841" t="s">
        <v>11918</v>
      </c>
      <c r="CF841" t="s">
        <v>11838</v>
      </c>
      <c r="CH841" s="198">
        <v>1</v>
      </c>
    </row>
    <row r="842" spans="69:86" x14ac:dyDescent="0.25">
      <c r="BQ842" t="s">
        <v>182</v>
      </c>
      <c r="BR842" t="s">
        <v>1294</v>
      </c>
      <c r="BS842" t="s">
        <v>11919</v>
      </c>
      <c r="BT842" t="s">
        <v>301</v>
      </c>
      <c r="BU842">
        <v>2</v>
      </c>
      <c r="BV842">
        <v>0</v>
      </c>
      <c r="BW842">
        <v>1</v>
      </c>
      <c r="BY842" t="s">
        <v>11919</v>
      </c>
      <c r="CA842" t="s">
        <v>11929</v>
      </c>
      <c r="CB842" t="s">
        <v>11306</v>
      </c>
      <c r="CC842" t="s">
        <v>10701</v>
      </c>
      <c r="CH842" s="198">
        <v>1</v>
      </c>
    </row>
    <row r="843" spans="69:86" x14ac:dyDescent="0.25">
      <c r="BQ843" t="s">
        <v>182</v>
      </c>
      <c r="BR843" t="s">
        <v>1295</v>
      </c>
      <c r="BS843" t="s">
        <v>11921</v>
      </c>
      <c r="BT843" t="s">
        <v>301</v>
      </c>
      <c r="BU843">
        <v>3</v>
      </c>
      <c r="BV843">
        <v>0</v>
      </c>
      <c r="BW843">
        <v>1</v>
      </c>
      <c r="BY843" t="s">
        <v>11921</v>
      </c>
      <c r="CA843" t="s">
        <v>11930</v>
      </c>
      <c r="CB843" t="s">
        <v>11306</v>
      </c>
      <c r="CC843" t="s">
        <v>2427</v>
      </c>
      <c r="CH843" s="198">
        <v>1</v>
      </c>
    </row>
    <row r="844" spans="69:86" x14ac:dyDescent="0.25">
      <c r="BQ844" t="s">
        <v>182</v>
      </c>
      <c r="BR844" t="s">
        <v>1296</v>
      </c>
      <c r="BS844" t="s">
        <v>11923</v>
      </c>
      <c r="BT844" t="s">
        <v>301</v>
      </c>
      <c r="BU844">
        <v>4</v>
      </c>
      <c r="BV844">
        <v>0</v>
      </c>
      <c r="BW844">
        <v>1</v>
      </c>
      <c r="BY844" t="s">
        <v>11923</v>
      </c>
      <c r="CA844" t="s">
        <v>11931</v>
      </c>
      <c r="CB844" t="s">
        <v>981</v>
      </c>
      <c r="CC844" t="s">
        <v>1241</v>
      </c>
      <c r="CD844" t="s">
        <v>11881</v>
      </c>
      <c r="CH844" s="198">
        <v>1</v>
      </c>
    </row>
    <row r="845" spans="69:86" x14ac:dyDescent="0.25">
      <c r="BQ845" t="s">
        <v>182</v>
      </c>
      <c r="BR845" t="s">
        <v>1297</v>
      </c>
      <c r="BS845" t="s">
        <v>10914</v>
      </c>
      <c r="BT845" t="s">
        <v>301</v>
      </c>
      <c r="BU845">
        <v>5</v>
      </c>
      <c r="BV845">
        <v>0</v>
      </c>
      <c r="BW845">
        <v>1</v>
      </c>
      <c r="BY845" t="s">
        <v>10914</v>
      </c>
      <c r="CA845" t="s">
        <v>10915</v>
      </c>
      <c r="CB845" t="s">
        <v>10916</v>
      </c>
      <c r="CC845" t="s">
        <v>10917</v>
      </c>
      <c r="CH845" s="198">
        <v>1</v>
      </c>
    </row>
    <row r="846" spans="69:86" x14ac:dyDescent="0.25">
      <c r="BQ846" t="s">
        <v>182</v>
      </c>
      <c r="BR846" t="s">
        <v>11932</v>
      </c>
      <c r="BS846" t="s">
        <v>10919</v>
      </c>
      <c r="BT846" t="s">
        <v>301</v>
      </c>
      <c r="BU846">
        <v>6</v>
      </c>
      <c r="BV846">
        <v>0</v>
      </c>
      <c r="BW846">
        <v>1</v>
      </c>
      <c r="BY846" t="s">
        <v>10919</v>
      </c>
      <c r="CA846" t="s">
        <v>10920</v>
      </c>
      <c r="CB846" t="s">
        <v>10921</v>
      </c>
      <c r="CC846" t="s">
        <v>1241</v>
      </c>
      <c r="CD846" t="s">
        <v>10922</v>
      </c>
      <c r="CE846" t="s">
        <v>2661</v>
      </c>
      <c r="CF846" t="s">
        <v>10724</v>
      </c>
      <c r="CH846" s="198">
        <v>1</v>
      </c>
    </row>
    <row r="847" spans="69:86" x14ac:dyDescent="0.25">
      <c r="BQ847" t="s">
        <v>183</v>
      </c>
      <c r="BR847" t="s">
        <v>1298</v>
      </c>
      <c r="BS847" t="s">
        <v>11933</v>
      </c>
      <c r="BT847" t="s">
        <v>265</v>
      </c>
      <c r="BU847">
        <v>1</v>
      </c>
      <c r="BV847">
        <v>1</v>
      </c>
      <c r="BW847">
        <v>0</v>
      </c>
      <c r="BX847" t="s">
        <v>11933</v>
      </c>
      <c r="BZ847" t="s">
        <v>11934</v>
      </c>
      <c r="CB847" t="s">
        <v>10699</v>
      </c>
      <c r="CC847" t="s">
        <v>10700</v>
      </c>
      <c r="CD847" t="s">
        <v>660</v>
      </c>
      <c r="CE847" t="s">
        <v>11504</v>
      </c>
      <c r="CF847" t="s">
        <v>2000</v>
      </c>
      <c r="CH847" s="198">
        <v>1</v>
      </c>
    </row>
    <row r="848" spans="69:86" x14ac:dyDescent="0.25">
      <c r="BQ848" t="s">
        <v>183</v>
      </c>
      <c r="BR848" t="s">
        <v>1305</v>
      </c>
      <c r="BS848" t="s">
        <v>11935</v>
      </c>
      <c r="BT848" t="s">
        <v>265</v>
      </c>
      <c r="BU848">
        <v>2</v>
      </c>
      <c r="BV848">
        <v>1</v>
      </c>
      <c r="BW848">
        <v>0</v>
      </c>
      <c r="BX848" t="s">
        <v>11935</v>
      </c>
      <c r="BZ848" t="s">
        <v>11936</v>
      </c>
      <c r="CB848" t="s">
        <v>11935</v>
      </c>
      <c r="CH848" s="198">
        <v>1</v>
      </c>
    </row>
    <row r="849" spans="69:86" x14ac:dyDescent="0.25">
      <c r="BQ849" t="s">
        <v>183</v>
      </c>
      <c r="BR849" t="s">
        <v>1309</v>
      </c>
      <c r="BS849" t="s">
        <v>480</v>
      </c>
      <c r="BT849" t="s">
        <v>265</v>
      </c>
      <c r="BU849">
        <v>3</v>
      </c>
      <c r="BV849">
        <v>1</v>
      </c>
      <c r="BW849">
        <v>0</v>
      </c>
      <c r="BX849" t="s">
        <v>480</v>
      </c>
      <c r="BZ849" t="s">
        <v>11937</v>
      </c>
      <c r="CB849" t="s">
        <v>480</v>
      </c>
      <c r="CH849" s="198">
        <v>1</v>
      </c>
    </row>
    <row r="850" spans="69:86" x14ac:dyDescent="0.25">
      <c r="BQ850" t="s">
        <v>183</v>
      </c>
      <c r="BR850" t="s">
        <v>1314</v>
      </c>
      <c r="BS850" t="s">
        <v>11938</v>
      </c>
      <c r="BT850" t="s">
        <v>265</v>
      </c>
      <c r="BU850">
        <v>4</v>
      </c>
      <c r="BV850">
        <v>1</v>
      </c>
      <c r="BW850">
        <v>0</v>
      </c>
      <c r="BX850" t="s">
        <v>11938</v>
      </c>
      <c r="BZ850" t="s">
        <v>11939</v>
      </c>
      <c r="CB850" t="s">
        <v>2280</v>
      </c>
      <c r="CC850" t="s">
        <v>10717</v>
      </c>
      <c r="CD850" t="s">
        <v>11411</v>
      </c>
      <c r="CH850" s="198">
        <v>1</v>
      </c>
    </row>
    <row r="851" spans="69:86" x14ac:dyDescent="0.25">
      <c r="BQ851" t="s">
        <v>183</v>
      </c>
      <c r="BR851" t="s">
        <v>1318</v>
      </c>
      <c r="BS851" t="s">
        <v>10714</v>
      </c>
      <c r="BT851" t="s">
        <v>265</v>
      </c>
      <c r="BU851">
        <v>5</v>
      </c>
      <c r="BV851">
        <v>1</v>
      </c>
      <c r="BW851">
        <v>0</v>
      </c>
      <c r="BX851" t="s">
        <v>10714</v>
      </c>
      <c r="BZ851" t="s">
        <v>10715</v>
      </c>
      <c r="CB851" t="s">
        <v>10714</v>
      </c>
      <c r="CH851" s="198">
        <v>1</v>
      </c>
    </row>
    <row r="852" spans="69:86" x14ac:dyDescent="0.25">
      <c r="BQ852" t="s">
        <v>183</v>
      </c>
      <c r="BR852" t="s">
        <v>11940</v>
      </c>
      <c r="BS852" t="s">
        <v>10717</v>
      </c>
      <c r="BT852" t="s">
        <v>265</v>
      </c>
      <c r="BU852">
        <v>6</v>
      </c>
      <c r="BV852">
        <v>1</v>
      </c>
      <c r="BW852">
        <v>0</v>
      </c>
      <c r="BX852" t="s">
        <v>10717</v>
      </c>
      <c r="BZ852" t="s">
        <v>10718</v>
      </c>
      <c r="CB852" t="s">
        <v>10717</v>
      </c>
      <c r="CH852" s="198">
        <v>1</v>
      </c>
    </row>
    <row r="853" spans="69:86" x14ac:dyDescent="0.25">
      <c r="BQ853" t="s">
        <v>183</v>
      </c>
      <c r="BR853" t="s">
        <v>11941</v>
      </c>
      <c r="BS853" t="s">
        <v>10720</v>
      </c>
      <c r="BT853" t="s">
        <v>265</v>
      </c>
      <c r="BU853">
        <v>7</v>
      </c>
      <c r="BV853">
        <v>1</v>
      </c>
      <c r="BW853">
        <v>0</v>
      </c>
      <c r="BX853" t="s">
        <v>10720</v>
      </c>
      <c r="BZ853" t="s">
        <v>10721</v>
      </c>
      <c r="CB853" t="s">
        <v>10722</v>
      </c>
      <c r="CC853" t="s">
        <v>10723</v>
      </c>
      <c r="CD853" t="s">
        <v>10724</v>
      </c>
      <c r="CH853" s="198">
        <v>1</v>
      </c>
    </row>
    <row r="854" spans="69:86" x14ac:dyDescent="0.25">
      <c r="BQ854" t="s">
        <v>183</v>
      </c>
      <c r="BR854" t="s">
        <v>1324</v>
      </c>
      <c r="BS854" t="s">
        <v>11942</v>
      </c>
      <c r="BT854" t="s">
        <v>301</v>
      </c>
      <c r="BU854">
        <v>1</v>
      </c>
      <c r="BV854">
        <v>0</v>
      </c>
      <c r="BW854">
        <v>1</v>
      </c>
      <c r="BY854" t="s">
        <v>11942</v>
      </c>
      <c r="CA854" t="s">
        <v>11943</v>
      </c>
      <c r="CB854" t="s">
        <v>2000</v>
      </c>
      <c r="CC854" t="s">
        <v>11504</v>
      </c>
      <c r="CH854" s="198">
        <v>1</v>
      </c>
    </row>
    <row r="855" spans="69:86" x14ac:dyDescent="0.25">
      <c r="BQ855" t="s">
        <v>183</v>
      </c>
      <c r="BR855" t="s">
        <v>1328</v>
      </c>
      <c r="BS855" t="s">
        <v>11944</v>
      </c>
      <c r="BT855" t="s">
        <v>301</v>
      </c>
      <c r="BU855">
        <v>2</v>
      </c>
      <c r="BV855">
        <v>0</v>
      </c>
      <c r="BW855">
        <v>1</v>
      </c>
      <c r="BY855" t="s">
        <v>11944</v>
      </c>
      <c r="CA855" t="s">
        <v>11945</v>
      </c>
      <c r="CB855" t="s">
        <v>11946</v>
      </c>
      <c r="CC855" t="s">
        <v>11947</v>
      </c>
      <c r="CD855" t="s">
        <v>11847</v>
      </c>
      <c r="CE855" t="s">
        <v>2145</v>
      </c>
      <c r="CF855" t="s">
        <v>10732</v>
      </c>
      <c r="CH855" s="198">
        <v>1</v>
      </c>
    </row>
    <row r="856" spans="69:86" x14ac:dyDescent="0.25">
      <c r="BQ856" t="s">
        <v>183</v>
      </c>
      <c r="BR856" t="s">
        <v>1333</v>
      </c>
      <c r="BS856" t="s">
        <v>10736</v>
      </c>
      <c r="BT856" t="s">
        <v>301</v>
      </c>
      <c r="BU856">
        <v>3</v>
      </c>
      <c r="BV856">
        <v>0</v>
      </c>
      <c r="BW856">
        <v>1</v>
      </c>
      <c r="BY856" t="s">
        <v>10736</v>
      </c>
      <c r="CA856" t="s">
        <v>10737</v>
      </c>
      <c r="CB856" t="s">
        <v>10736</v>
      </c>
      <c r="CH856" s="198">
        <v>1</v>
      </c>
    </row>
    <row r="857" spans="69:86" x14ac:dyDescent="0.25">
      <c r="BQ857" t="s">
        <v>183</v>
      </c>
      <c r="BR857" t="s">
        <v>1335</v>
      </c>
      <c r="BS857" t="s">
        <v>10738</v>
      </c>
      <c r="BT857" t="s">
        <v>301</v>
      </c>
      <c r="BU857">
        <v>4</v>
      </c>
      <c r="BV857">
        <v>0</v>
      </c>
      <c r="BW857">
        <v>1</v>
      </c>
      <c r="BY857" t="s">
        <v>10738</v>
      </c>
      <c r="CA857" t="s">
        <v>10739</v>
      </c>
      <c r="CB857" t="s">
        <v>10738</v>
      </c>
      <c r="CH857" s="198">
        <v>1</v>
      </c>
    </row>
    <row r="858" spans="69:86" x14ac:dyDescent="0.25">
      <c r="BQ858" t="s">
        <v>183</v>
      </c>
      <c r="BR858" t="s">
        <v>1336</v>
      </c>
      <c r="BS858" t="s">
        <v>10741</v>
      </c>
      <c r="BT858" t="s">
        <v>301</v>
      </c>
      <c r="BU858">
        <v>5</v>
      </c>
      <c r="BV858">
        <v>0</v>
      </c>
      <c r="BW858">
        <v>1</v>
      </c>
      <c r="BY858" t="s">
        <v>10741</v>
      </c>
      <c r="CA858" t="s">
        <v>10742</v>
      </c>
      <c r="CB858" t="s">
        <v>10743</v>
      </c>
      <c r="CC858" t="s">
        <v>10706</v>
      </c>
      <c r="CD858" t="s">
        <v>2343</v>
      </c>
      <c r="CH858" s="198">
        <v>1</v>
      </c>
    </row>
    <row r="859" spans="69:86" x14ac:dyDescent="0.25">
      <c r="BQ859" t="s">
        <v>186</v>
      </c>
      <c r="BR859" t="s">
        <v>1342</v>
      </c>
      <c r="BS859" t="s">
        <v>11948</v>
      </c>
      <c r="BT859" t="s">
        <v>265</v>
      </c>
      <c r="BU859">
        <v>1</v>
      </c>
      <c r="BV859">
        <v>1</v>
      </c>
      <c r="BW859">
        <v>0</v>
      </c>
      <c r="BX859" t="s">
        <v>11948</v>
      </c>
      <c r="BZ859" t="s">
        <v>11949</v>
      </c>
      <c r="CB859" t="s">
        <v>10746</v>
      </c>
      <c r="CC859" t="s">
        <v>2293</v>
      </c>
      <c r="CD859" t="s">
        <v>11504</v>
      </c>
      <c r="CH859" s="198">
        <v>1</v>
      </c>
    </row>
    <row r="860" spans="69:86" x14ac:dyDescent="0.25">
      <c r="BQ860" t="s">
        <v>186</v>
      </c>
      <c r="BR860" t="s">
        <v>1343</v>
      </c>
      <c r="BS860" t="s">
        <v>11950</v>
      </c>
      <c r="BT860" t="s">
        <v>265</v>
      </c>
      <c r="BU860">
        <v>2</v>
      </c>
      <c r="BV860">
        <v>1</v>
      </c>
      <c r="BW860">
        <v>0</v>
      </c>
      <c r="BX860" t="s">
        <v>11950</v>
      </c>
      <c r="BZ860" t="s">
        <v>11951</v>
      </c>
      <c r="CB860" t="s">
        <v>2044</v>
      </c>
      <c r="CC860" t="s">
        <v>11149</v>
      </c>
      <c r="CD860" t="s">
        <v>11275</v>
      </c>
      <c r="CH860" s="198">
        <v>1</v>
      </c>
    </row>
    <row r="861" spans="69:86" x14ac:dyDescent="0.25">
      <c r="BQ861" t="s">
        <v>186</v>
      </c>
      <c r="BR861" t="s">
        <v>1344</v>
      </c>
      <c r="BS861" t="s">
        <v>11411</v>
      </c>
      <c r="BT861" t="s">
        <v>265</v>
      </c>
      <c r="BU861">
        <v>3</v>
      </c>
      <c r="BV861">
        <v>1</v>
      </c>
      <c r="BW861">
        <v>0</v>
      </c>
      <c r="BX861" t="s">
        <v>11411</v>
      </c>
      <c r="BZ861" t="s">
        <v>11952</v>
      </c>
      <c r="CB861" t="s">
        <v>11411</v>
      </c>
      <c r="CH861" s="198">
        <v>1</v>
      </c>
    </row>
    <row r="862" spans="69:86" x14ac:dyDescent="0.25">
      <c r="BQ862" t="s">
        <v>186</v>
      </c>
      <c r="BR862" t="s">
        <v>1345</v>
      </c>
      <c r="BS862" t="s">
        <v>11953</v>
      </c>
      <c r="BT862" t="s">
        <v>265</v>
      </c>
      <c r="BU862">
        <v>4</v>
      </c>
      <c r="BV862">
        <v>1</v>
      </c>
      <c r="BW862">
        <v>0</v>
      </c>
      <c r="BX862" t="s">
        <v>11953</v>
      </c>
      <c r="BZ862" t="s">
        <v>11954</v>
      </c>
      <c r="CB862" t="s">
        <v>11692</v>
      </c>
      <c r="CC862" t="s">
        <v>1712</v>
      </c>
      <c r="CD862" t="s">
        <v>569</v>
      </c>
      <c r="CE862" t="s">
        <v>305</v>
      </c>
      <c r="CH862" s="198">
        <v>1</v>
      </c>
    </row>
    <row r="863" spans="69:86" x14ac:dyDescent="0.25">
      <c r="BQ863" t="s">
        <v>186</v>
      </c>
      <c r="BR863" t="s">
        <v>1346</v>
      </c>
      <c r="BS863" t="s">
        <v>10757</v>
      </c>
      <c r="BT863" t="s">
        <v>265</v>
      </c>
      <c r="BU863">
        <v>5</v>
      </c>
      <c r="BV863">
        <v>1</v>
      </c>
      <c r="BW863">
        <v>0</v>
      </c>
      <c r="BX863" t="s">
        <v>10757</v>
      </c>
      <c r="BZ863" t="s">
        <v>10758</v>
      </c>
      <c r="CB863" t="s">
        <v>10759</v>
      </c>
      <c r="CC863" t="s">
        <v>10746</v>
      </c>
      <c r="CD863" t="s">
        <v>10760</v>
      </c>
      <c r="CE863" t="s">
        <v>635</v>
      </c>
      <c r="CH863" s="198">
        <v>1</v>
      </c>
    </row>
    <row r="864" spans="69:86" x14ac:dyDescent="0.25">
      <c r="BQ864" t="s">
        <v>186</v>
      </c>
      <c r="BR864" t="s">
        <v>11955</v>
      </c>
      <c r="BS864" t="s">
        <v>10762</v>
      </c>
      <c r="BT864" t="s">
        <v>265</v>
      </c>
      <c r="BU864">
        <v>6</v>
      </c>
      <c r="BV864">
        <v>1</v>
      </c>
      <c r="BW864">
        <v>0</v>
      </c>
      <c r="BX864" t="s">
        <v>10762</v>
      </c>
      <c r="BZ864" t="s">
        <v>10763</v>
      </c>
      <c r="CB864" t="s">
        <v>10764</v>
      </c>
      <c r="CC864" t="s">
        <v>10765</v>
      </c>
      <c r="CD864" t="s">
        <v>10766</v>
      </c>
      <c r="CE864" t="s">
        <v>10767</v>
      </c>
      <c r="CH864" s="198">
        <v>1</v>
      </c>
    </row>
    <row r="865" spans="69:86" x14ac:dyDescent="0.25">
      <c r="BQ865" t="s">
        <v>186</v>
      </c>
      <c r="BR865" t="s">
        <v>1347</v>
      </c>
      <c r="BS865" t="s">
        <v>11956</v>
      </c>
      <c r="BT865" t="s">
        <v>301</v>
      </c>
      <c r="BU865">
        <v>1</v>
      </c>
      <c r="BV865">
        <v>0</v>
      </c>
      <c r="BW865">
        <v>1</v>
      </c>
      <c r="BY865" t="s">
        <v>11956</v>
      </c>
      <c r="CA865" t="s">
        <v>11957</v>
      </c>
      <c r="CB865" t="s">
        <v>2293</v>
      </c>
      <c r="CC865" t="s">
        <v>11504</v>
      </c>
      <c r="CH865" s="198">
        <v>1</v>
      </c>
    </row>
    <row r="866" spans="69:86" x14ac:dyDescent="0.25">
      <c r="BQ866" t="s">
        <v>186</v>
      </c>
      <c r="BR866" t="s">
        <v>1348</v>
      </c>
      <c r="BS866" t="s">
        <v>11950</v>
      </c>
      <c r="BT866" t="s">
        <v>301</v>
      </c>
      <c r="BU866">
        <v>2</v>
      </c>
      <c r="BV866">
        <v>0</v>
      </c>
      <c r="BW866">
        <v>1</v>
      </c>
      <c r="BY866" t="s">
        <v>11950</v>
      </c>
      <c r="CA866" t="s">
        <v>11958</v>
      </c>
      <c r="CB866" t="s">
        <v>2044</v>
      </c>
      <c r="CC866" t="s">
        <v>11149</v>
      </c>
      <c r="CD866" t="s">
        <v>11275</v>
      </c>
      <c r="CH866" s="198">
        <v>1</v>
      </c>
    </row>
    <row r="867" spans="69:86" x14ac:dyDescent="0.25">
      <c r="BQ867" t="s">
        <v>186</v>
      </c>
      <c r="BR867" t="s">
        <v>1349</v>
      </c>
      <c r="BS867" t="s">
        <v>11411</v>
      </c>
      <c r="BT867" t="s">
        <v>301</v>
      </c>
      <c r="BU867">
        <v>3</v>
      </c>
      <c r="BV867">
        <v>0</v>
      </c>
      <c r="BW867">
        <v>1</v>
      </c>
      <c r="BY867" t="s">
        <v>11411</v>
      </c>
      <c r="CA867" t="s">
        <v>11959</v>
      </c>
      <c r="CB867" t="s">
        <v>11411</v>
      </c>
      <c r="CH867" s="198">
        <v>1</v>
      </c>
    </row>
    <row r="868" spans="69:86" x14ac:dyDescent="0.25">
      <c r="BQ868" t="s">
        <v>186</v>
      </c>
      <c r="BR868" t="s">
        <v>1350</v>
      </c>
      <c r="BS868" t="s">
        <v>11953</v>
      </c>
      <c r="BT868" t="s">
        <v>301</v>
      </c>
      <c r="BU868">
        <v>4</v>
      </c>
      <c r="BV868">
        <v>0</v>
      </c>
      <c r="BW868">
        <v>1</v>
      </c>
      <c r="BY868" t="s">
        <v>11953</v>
      </c>
      <c r="CA868" t="s">
        <v>11960</v>
      </c>
      <c r="CB868" t="s">
        <v>11692</v>
      </c>
      <c r="CC868" t="s">
        <v>1712</v>
      </c>
      <c r="CD868" t="s">
        <v>569</v>
      </c>
      <c r="CE868" t="s">
        <v>305</v>
      </c>
      <c r="CH868" s="198">
        <v>1</v>
      </c>
    </row>
    <row r="869" spans="69:86" x14ac:dyDescent="0.25">
      <c r="BQ869" t="s">
        <v>186</v>
      </c>
      <c r="BR869" t="s">
        <v>1351</v>
      </c>
      <c r="BS869" t="s">
        <v>10777</v>
      </c>
      <c r="BT869" t="s">
        <v>301</v>
      </c>
      <c r="BU869">
        <v>5</v>
      </c>
      <c r="BV869">
        <v>0</v>
      </c>
      <c r="BW869">
        <v>1</v>
      </c>
      <c r="BY869" t="s">
        <v>10777</v>
      </c>
      <c r="CA869" t="s">
        <v>10778</v>
      </c>
      <c r="CB869" t="s">
        <v>10746</v>
      </c>
      <c r="CC869" t="s">
        <v>10779</v>
      </c>
      <c r="CD869" t="s">
        <v>10780</v>
      </c>
      <c r="CE869" t="s">
        <v>10724</v>
      </c>
      <c r="CH869" s="198">
        <v>1</v>
      </c>
    </row>
    <row r="870" spans="69:86" x14ac:dyDescent="0.25">
      <c r="BQ870" t="s">
        <v>187</v>
      </c>
      <c r="BR870" t="s">
        <v>1352</v>
      </c>
      <c r="BS870" t="s">
        <v>11961</v>
      </c>
      <c r="BT870" t="s">
        <v>265</v>
      </c>
      <c r="BU870">
        <v>1</v>
      </c>
      <c r="BV870">
        <v>1</v>
      </c>
      <c r="BW870">
        <v>0</v>
      </c>
      <c r="BX870" t="s">
        <v>11961</v>
      </c>
      <c r="BZ870" t="s">
        <v>11962</v>
      </c>
      <c r="CB870" t="s">
        <v>10783</v>
      </c>
      <c r="CC870" t="s">
        <v>10784</v>
      </c>
      <c r="CD870" t="s">
        <v>11963</v>
      </c>
      <c r="CE870" t="s">
        <v>11964</v>
      </c>
      <c r="CF870" t="s">
        <v>11603</v>
      </c>
      <c r="CH870" s="198">
        <v>1</v>
      </c>
    </row>
    <row r="871" spans="69:86" x14ac:dyDescent="0.25">
      <c r="BQ871" t="s">
        <v>187</v>
      </c>
      <c r="BR871" t="s">
        <v>1353</v>
      </c>
      <c r="BS871" t="s">
        <v>11965</v>
      </c>
      <c r="BT871" t="s">
        <v>265</v>
      </c>
      <c r="BU871">
        <v>2</v>
      </c>
      <c r="BV871">
        <v>1</v>
      </c>
      <c r="BW871">
        <v>0</v>
      </c>
      <c r="BX871" t="s">
        <v>11965</v>
      </c>
      <c r="BZ871" t="s">
        <v>11966</v>
      </c>
      <c r="CB871" t="s">
        <v>10791</v>
      </c>
      <c r="CC871" t="s">
        <v>995</v>
      </c>
      <c r="CD871" t="s">
        <v>11504</v>
      </c>
      <c r="CH871" s="198">
        <v>1</v>
      </c>
    </row>
    <row r="872" spans="69:86" x14ac:dyDescent="0.25">
      <c r="BQ872" t="s">
        <v>187</v>
      </c>
      <c r="BR872" t="s">
        <v>1354</v>
      </c>
      <c r="BS872" t="s">
        <v>11967</v>
      </c>
      <c r="BT872" t="s">
        <v>265</v>
      </c>
      <c r="BU872">
        <v>3</v>
      </c>
      <c r="BV872">
        <v>1</v>
      </c>
      <c r="BW872">
        <v>0</v>
      </c>
      <c r="BX872" t="s">
        <v>11967</v>
      </c>
      <c r="BZ872" t="s">
        <v>11968</v>
      </c>
      <c r="CB872" t="s">
        <v>10792</v>
      </c>
      <c r="CC872" t="s">
        <v>11969</v>
      </c>
      <c r="CD872" t="s">
        <v>569</v>
      </c>
      <c r="CE872" t="s">
        <v>10785</v>
      </c>
      <c r="CF872" t="s">
        <v>11970</v>
      </c>
      <c r="CH872" s="198">
        <v>1</v>
      </c>
    </row>
    <row r="873" spans="69:86" x14ac:dyDescent="0.25">
      <c r="BQ873" t="s">
        <v>187</v>
      </c>
      <c r="BR873" t="s">
        <v>1355</v>
      </c>
      <c r="BS873" t="s">
        <v>10794</v>
      </c>
      <c r="BT873" t="s">
        <v>265</v>
      </c>
      <c r="BU873">
        <v>4</v>
      </c>
      <c r="BV873">
        <v>1</v>
      </c>
      <c r="BW873">
        <v>0</v>
      </c>
      <c r="BX873" t="s">
        <v>10794</v>
      </c>
      <c r="BZ873" t="s">
        <v>10795</v>
      </c>
      <c r="CB873" t="s">
        <v>10796</v>
      </c>
      <c r="CC873" t="s">
        <v>10797</v>
      </c>
      <c r="CH873" s="198">
        <v>1</v>
      </c>
    </row>
    <row r="874" spans="69:86" x14ac:dyDescent="0.25">
      <c r="BQ874" t="s">
        <v>187</v>
      </c>
      <c r="BR874" t="s">
        <v>1356</v>
      </c>
      <c r="BS874" t="s">
        <v>10798</v>
      </c>
      <c r="BT874" t="s">
        <v>265</v>
      </c>
      <c r="BU874">
        <v>5</v>
      </c>
      <c r="BV874">
        <v>1</v>
      </c>
      <c r="BW874">
        <v>0</v>
      </c>
      <c r="BX874" t="s">
        <v>10798</v>
      </c>
      <c r="BZ874" t="s">
        <v>10799</v>
      </c>
      <c r="CB874" t="s">
        <v>10798</v>
      </c>
      <c r="CH874" s="198">
        <v>1</v>
      </c>
    </row>
    <row r="875" spans="69:86" x14ac:dyDescent="0.25">
      <c r="BQ875" t="s">
        <v>187</v>
      </c>
      <c r="BR875" t="s">
        <v>11971</v>
      </c>
      <c r="BS875" t="s">
        <v>10801</v>
      </c>
      <c r="BT875" t="s">
        <v>265</v>
      </c>
      <c r="BU875">
        <v>6</v>
      </c>
      <c r="BV875">
        <v>1</v>
      </c>
      <c r="BW875">
        <v>0</v>
      </c>
      <c r="BX875" t="s">
        <v>10801</v>
      </c>
      <c r="BZ875" t="s">
        <v>10802</v>
      </c>
      <c r="CB875" t="s">
        <v>10801</v>
      </c>
      <c r="CH875" s="198">
        <v>1</v>
      </c>
    </row>
    <row r="876" spans="69:86" x14ac:dyDescent="0.25">
      <c r="BQ876" t="s">
        <v>187</v>
      </c>
      <c r="BR876" t="s">
        <v>11972</v>
      </c>
      <c r="BS876" t="s">
        <v>10804</v>
      </c>
      <c r="BT876" t="s">
        <v>265</v>
      </c>
      <c r="BU876">
        <v>7</v>
      </c>
      <c r="BV876">
        <v>1</v>
      </c>
      <c r="BW876">
        <v>0</v>
      </c>
      <c r="BX876" t="s">
        <v>10804</v>
      </c>
      <c r="BZ876" t="s">
        <v>10805</v>
      </c>
      <c r="CB876" t="s">
        <v>10806</v>
      </c>
      <c r="CC876" t="s">
        <v>2291</v>
      </c>
      <c r="CH876" s="198">
        <v>1</v>
      </c>
    </row>
    <row r="877" spans="69:86" x14ac:dyDescent="0.25">
      <c r="BQ877" t="s">
        <v>187</v>
      </c>
      <c r="BR877" t="s">
        <v>11973</v>
      </c>
      <c r="BS877" t="s">
        <v>10808</v>
      </c>
      <c r="BT877" t="s">
        <v>265</v>
      </c>
      <c r="BU877">
        <v>8</v>
      </c>
      <c r="BV877">
        <v>1</v>
      </c>
      <c r="BW877">
        <v>0</v>
      </c>
      <c r="BX877" t="s">
        <v>10808</v>
      </c>
      <c r="BZ877" t="s">
        <v>10809</v>
      </c>
      <c r="CB877" t="s">
        <v>10810</v>
      </c>
      <c r="CC877" t="s">
        <v>2894</v>
      </c>
      <c r="CD877" t="s">
        <v>1629</v>
      </c>
      <c r="CH877" s="198">
        <v>1</v>
      </c>
    </row>
    <row r="878" spans="69:86" x14ac:dyDescent="0.25">
      <c r="BQ878" t="s">
        <v>187</v>
      </c>
      <c r="BR878" t="s">
        <v>1357</v>
      </c>
      <c r="BS878" t="s">
        <v>11974</v>
      </c>
      <c r="BT878" t="s">
        <v>301</v>
      </c>
      <c r="BU878">
        <v>1</v>
      </c>
      <c r="BV878">
        <v>0</v>
      </c>
      <c r="BW878">
        <v>1</v>
      </c>
      <c r="BY878" t="s">
        <v>11974</v>
      </c>
      <c r="CA878" t="s">
        <v>11975</v>
      </c>
      <c r="CB878" t="s">
        <v>10813</v>
      </c>
      <c r="CC878" t="s">
        <v>10685</v>
      </c>
      <c r="CD878" t="s">
        <v>11963</v>
      </c>
      <c r="CE878" t="s">
        <v>11964</v>
      </c>
      <c r="CF878" t="s">
        <v>11603</v>
      </c>
      <c r="CH878" s="198">
        <v>1</v>
      </c>
    </row>
    <row r="879" spans="69:86" x14ac:dyDescent="0.25">
      <c r="BQ879" t="s">
        <v>187</v>
      </c>
      <c r="BR879" t="s">
        <v>1358</v>
      </c>
      <c r="BS879" t="s">
        <v>11965</v>
      </c>
      <c r="BT879" t="s">
        <v>301</v>
      </c>
      <c r="BU879">
        <v>2</v>
      </c>
      <c r="BV879">
        <v>0</v>
      </c>
      <c r="BW879">
        <v>1</v>
      </c>
      <c r="BY879" t="s">
        <v>11965</v>
      </c>
      <c r="CA879" t="s">
        <v>11976</v>
      </c>
      <c r="CB879" t="s">
        <v>10791</v>
      </c>
      <c r="CC879" t="s">
        <v>995</v>
      </c>
      <c r="CD879" t="s">
        <v>11504</v>
      </c>
      <c r="CH879" s="198">
        <v>1</v>
      </c>
    </row>
    <row r="880" spans="69:86" x14ac:dyDescent="0.25">
      <c r="BQ880" t="s">
        <v>187</v>
      </c>
      <c r="BR880" t="s">
        <v>1359</v>
      </c>
      <c r="BS880" t="s">
        <v>11967</v>
      </c>
      <c r="BT880" t="s">
        <v>301</v>
      </c>
      <c r="BU880">
        <v>3</v>
      </c>
      <c r="BV880">
        <v>0</v>
      </c>
      <c r="BW880">
        <v>1</v>
      </c>
      <c r="BY880" t="s">
        <v>11967</v>
      </c>
      <c r="CA880" t="s">
        <v>11977</v>
      </c>
      <c r="CB880" t="s">
        <v>10792</v>
      </c>
      <c r="CC880" t="s">
        <v>11969</v>
      </c>
      <c r="CD880" t="s">
        <v>569</v>
      </c>
      <c r="CE880" t="s">
        <v>10785</v>
      </c>
      <c r="CF880" t="s">
        <v>11970</v>
      </c>
      <c r="CH880" s="198">
        <v>1</v>
      </c>
    </row>
    <row r="881" spans="69:86" x14ac:dyDescent="0.25">
      <c r="BQ881" t="s">
        <v>187</v>
      </c>
      <c r="BR881" t="s">
        <v>1360</v>
      </c>
      <c r="BS881" t="s">
        <v>10816</v>
      </c>
      <c r="BT881" t="s">
        <v>301</v>
      </c>
      <c r="BU881">
        <v>4</v>
      </c>
      <c r="BV881">
        <v>0</v>
      </c>
      <c r="BW881">
        <v>1</v>
      </c>
      <c r="BY881" t="s">
        <v>10816</v>
      </c>
      <c r="CA881" t="s">
        <v>10817</v>
      </c>
      <c r="CB881" t="s">
        <v>10818</v>
      </c>
      <c r="CC881" t="s">
        <v>10819</v>
      </c>
      <c r="CD881" t="s">
        <v>10820</v>
      </c>
      <c r="CE881" t="s">
        <v>10821</v>
      </c>
      <c r="CF881" t="s">
        <v>1241</v>
      </c>
      <c r="CH881" s="198">
        <v>1</v>
      </c>
    </row>
    <row r="882" spans="69:86" x14ac:dyDescent="0.25">
      <c r="BQ882" t="s">
        <v>187</v>
      </c>
      <c r="BR882" t="s">
        <v>1361</v>
      </c>
      <c r="BS882" t="s">
        <v>11978</v>
      </c>
      <c r="BT882" t="s">
        <v>301</v>
      </c>
      <c r="BU882">
        <v>5</v>
      </c>
      <c r="BV882">
        <v>0</v>
      </c>
      <c r="BW882">
        <v>1</v>
      </c>
      <c r="BY882" t="s">
        <v>11978</v>
      </c>
      <c r="CA882" t="s">
        <v>11979</v>
      </c>
      <c r="CB882" t="s">
        <v>11964</v>
      </c>
      <c r="CC882" t="s">
        <v>11603</v>
      </c>
      <c r="CD882" t="s">
        <v>10791</v>
      </c>
      <c r="CE882" t="s">
        <v>995</v>
      </c>
      <c r="CF882" t="s">
        <v>11504</v>
      </c>
      <c r="CH882" s="198">
        <v>1</v>
      </c>
    </row>
    <row r="883" spans="69:86" x14ac:dyDescent="0.25">
      <c r="BQ883" t="s">
        <v>187</v>
      </c>
      <c r="BR883" t="s">
        <v>11980</v>
      </c>
      <c r="BS883" t="s">
        <v>11981</v>
      </c>
      <c r="BT883" t="s">
        <v>301</v>
      </c>
      <c r="BU883">
        <v>6</v>
      </c>
      <c r="BV883">
        <v>0</v>
      </c>
      <c r="BW883">
        <v>1</v>
      </c>
      <c r="BY883" t="s">
        <v>11981</v>
      </c>
      <c r="CA883" t="s">
        <v>11982</v>
      </c>
      <c r="CB883" t="s">
        <v>995</v>
      </c>
      <c r="CC883" t="s">
        <v>11504</v>
      </c>
      <c r="CD883" t="s">
        <v>10792</v>
      </c>
      <c r="CE883" t="s">
        <v>11969</v>
      </c>
      <c r="CF883" t="s">
        <v>569</v>
      </c>
      <c r="CH883" s="198">
        <v>1</v>
      </c>
    </row>
    <row r="884" spans="69:86" x14ac:dyDescent="0.25">
      <c r="BQ884" t="s">
        <v>187</v>
      </c>
      <c r="BR884" t="s">
        <v>11983</v>
      </c>
      <c r="BS884" t="s">
        <v>11984</v>
      </c>
      <c r="BT884" t="s">
        <v>301</v>
      </c>
      <c r="BU884">
        <v>7</v>
      </c>
      <c r="BV884">
        <v>0</v>
      </c>
      <c r="BW884">
        <v>1</v>
      </c>
      <c r="BY884" t="s">
        <v>11984</v>
      </c>
      <c r="CA884" t="s">
        <v>11985</v>
      </c>
      <c r="CB884" t="s">
        <v>11969</v>
      </c>
      <c r="CC884" t="s">
        <v>569</v>
      </c>
      <c r="CD884" t="s">
        <v>10785</v>
      </c>
      <c r="CE884" t="s">
        <v>11970</v>
      </c>
      <c r="CF884" t="s">
        <v>10818</v>
      </c>
      <c r="CH884" s="198">
        <v>1</v>
      </c>
    </row>
    <row r="885" spans="69:86" x14ac:dyDescent="0.25">
      <c r="BQ885" t="s">
        <v>187</v>
      </c>
      <c r="BR885" t="s">
        <v>11986</v>
      </c>
      <c r="BS885" t="s">
        <v>11987</v>
      </c>
      <c r="BT885" t="s">
        <v>301</v>
      </c>
      <c r="BU885">
        <v>8</v>
      </c>
      <c r="BV885">
        <v>0</v>
      </c>
      <c r="BW885">
        <v>1</v>
      </c>
      <c r="BY885" t="s">
        <v>11987</v>
      </c>
      <c r="CA885" t="s">
        <v>11988</v>
      </c>
      <c r="CB885" t="s">
        <v>11970</v>
      </c>
      <c r="CC885" t="s">
        <v>10818</v>
      </c>
      <c r="CD885" t="s">
        <v>10819</v>
      </c>
      <c r="CE885" t="s">
        <v>10820</v>
      </c>
      <c r="CF885" t="s">
        <v>10821</v>
      </c>
      <c r="CH885" s="198">
        <v>1</v>
      </c>
    </row>
    <row r="886" spans="69:86" x14ac:dyDescent="0.25">
      <c r="BQ886" t="s">
        <v>187</v>
      </c>
      <c r="BR886" t="s">
        <v>11989</v>
      </c>
      <c r="BS886" t="s">
        <v>10841</v>
      </c>
      <c r="BT886" t="s">
        <v>301</v>
      </c>
      <c r="BU886">
        <v>9</v>
      </c>
      <c r="BV886">
        <v>0</v>
      </c>
      <c r="BW886">
        <v>1</v>
      </c>
      <c r="BY886" t="s">
        <v>10841</v>
      </c>
      <c r="CA886" t="s">
        <v>10842</v>
      </c>
      <c r="CB886" t="s">
        <v>10820</v>
      </c>
      <c r="CC886" t="s">
        <v>10821</v>
      </c>
      <c r="CD886" t="s">
        <v>1241</v>
      </c>
      <c r="CH886" s="198">
        <v>1</v>
      </c>
    </row>
    <row r="887" spans="69:86" x14ac:dyDescent="0.25">
      <c r="BQ887" t="s">
        <v>188</v>
      </c>
      <c r="BR887" t="s">
        <v>1362</v>
      </c>
      <c r="BS887" t="s">
        <v>11990</v>
      </c>
      <c r="BT887" t="s">
        <v>265</v>
      </c>
      <c r="BU887">
        <v>1</v>
      </c>
      <c r="BV887">
        <v>1</v>
      </c>
      <c r="BW887">
        <v>0</v>
      </c>
      <c r="BX887" t="s">
        <v>11990</v>
      </c>
      <c r="BZ887" t="s">
        <v>11991</v>
      </c>
      <c r="CB887" t="s">
        <v>10845</v>
      </c>
      <c r="CC887" t="s">
        <v>10846</v>
      </c>
      <c r="CD887" t="s">
        <v>10847</v>
      </c>
      <c r="CE887" t="s">
        <v>569</v>
      </c>
      <c r="CF887" t="s">
        <v>11275</v>
      </c>
      <c r="CH887" s="198">
        <v>1</v>
      </c>
    </row>
    <row r="888" spans="69:86" x14ac:dyDescent="0.25">
      <c r="BQ888" t="s">
        <v>188</v>
      </c>
      <c r="BR888" t="s">
        <v>1363</v>
      </c>
      <c r="BS888" t="s">
        <v>11603</v>
      </c>
      <c r="BT888" t="s">
        <v>265</v>
      </c>
      <c r="BU888">
        <v>2</v>
      </c>
      <c r="BV888">
        <v>1</v>
      </c>
      <c r="BW888">
        <v>0</v>
      </c>
      <c r="BX888" t="s">
        <v>11603</v>
      </c>
      <c r="BZ888" t="s">
        <v>11992</v>
      </c>
      <c r="CB888" t="s">
        <v>11603</v>
      </c>
      <c r="CH888" s="198">
        <v>1</v>
      </c>
    </row>
    <row r="889" spans="69:86" x14ac:dyDescent="0.25">
      <c r="BQ889" t="s">
        <v>188</v>
      </c>
      <c r="BR889" t="s">
        <v>1364</v>
      </c>
      <c r="BS889" t="s">
        <v>11993</v>
      </c>
      <c r="BT889" t="s">
        <v>265</v>
      </c>
      <c r="BU889">
        <v>3</v>
      </c>
      <c r="BV889">
        <v>1</v>
      </c>
      <c r="BW889">
        <v>0</v>
      </c>
      <c r="BX889" t="s">
        <v>11993</v>
      </c>
      <c r="BZ889" t="s">
        <v>11994</v>
      </c>
      <c r="CB889" t="s">
        <v>995</v>
      </c>
      <c r="CC889" t="s">
        <v>11504</v>
      </c>
      <c r="CH889" s="198">
        <v>1</v>
      </c>
    </row>
    <row r="890" spans="69:86" x14ac:dyDescent="0.25">
      <c r="BQ890" t="s">
        <v>188</v>
      </c>
      <c r="BR890" t="s">
        <v>1365</v>
      </c>
      <c r="BS890" t="s">
        <v>11995</v>
      </c>
      <c r="BT890" t="s">
        <v>265</v>
      </c>
      <c r="BU890">
        <v>4</v>
      </c>
      <c r="BV890">
        <v>1</v>
      </c>
      <c r="BW890">
        <v>0</v>
      </c>
      <c r="BX890" t="s">
        <v>11995</v>
      </c>
      <c r="BZ890" t="s">
        <v>11996</v>
      </c>
      <c r="CB890" t="s">
        <v>11149</v>
      </c>
      <c r="CC890" t="s">
        <v>11997</v>
      </c>
      <c r="CD890" t="s">
        <v>11306</v>
      </c>
      <c r="CE890" t="s">
        <v>11530</v>
      </c>
      <c r="CF890" t="s">
        <v>389</v>
      </c>
      <c r="CH890" s="198">
        <v>1</v>
      </c>
    </row>
    <row r="891" spans="69:86" x14ac:dyDescent="0.25">
      <c r="BQ891" t="s">
        <v>188</v>
      </c>
      <c r="BR891" t="s">
        <v>1366</v>
      </c>
      <c r="BS891" t="s">
        <v>10855</v>
      </c>
      <c r="BT891" t="s">
        <v>265</v>
      </c>
      <c r="BU891">
        <v>5</v>
      </c>
      <c r="BV891">
        <v>1</v>
      </c>
      <c r="BW891">
        <v>0</v>
      </c>
      <c r="BX891" t="s">
        <v>10855</v>
      </c>
      <c r="BZ891" t="s">
        <v>10856</v>
      </c>
      <c r="CB891" t="s">
        <v>10857</v>
      </c>
      <c r="CC891" t="s">
        <v>10858</v>
      </c>
      <c r="CD891" t="s">
        <v>10859</v>
      </c>
      <c r="CE891" t="s">
        <v>10860</v>
      </c>
      <c r="CH891" s="198">
        <v>1</v>
      </c>
    </row>
    <row r="892" spans="69:86" x14ac:dyDescent="0.25">
      <c r="BQ892" t="s">
        <v>188</v>
      </c>
      <c r="BR892" t="s">
        <v>11998</v>
      </c>
      <c r="BS892" t="s">
        <v>10724</v>
      </c>
      <c r="BT892" t="s">
        <v>265</v>
      </c>
      <c r="BU892">
        <v>6</v>
      </c>
      <c r="BV892">
        <v>1</v>
      </c>
      <c r="BW892">
        <v>0</v>
      </c>
      <c r="BX892" t="s">
        <v>10724</v>
      </c>
      <c r="BZ892" t="s">
        <v>10862</v>
      </c>
      <c r="CB892" t="s">
        <v>10724</v>
      </c>
      <c r="CH892" s="198">
        <v>1</v>
      </c>
    </row>
    <row r="893" spans="69:86" x14ac:dyDescent="0.25">
      <c r="BQ893" t="s">
        <v>188</v>
      </c>
      <c r="BR893" t="s">
        <v>11999</v>
      </c>
      <c r="BS893" t="s">
        <v>649</v>
      </c>
      <c r="BT893" t="s">
        <v>265</v>
      </c>
      <c r="BU893">
        <v>7</v>
      </c>
      <c r="BV893">
        <v>1</v>
      </c>
      <c r="BW893">
        <v>0</v>
      </c>
      <c r="BX893" t="s">
        <v>649</v>
      </c>
      <c r="BZ893" t="s">
        <v>10864</v>
      </c>
      <c r="CB893" t="s">
        <v>649</v>
      </c>
      <c r="CH893" s="198">
        <v>1</v>
      </c>
    </row>
    <row r="894" spans="69:86" x14ac:dyDescent="0.25">
      <c r="BQ894" t="s">
        <v>188</v>
      </c>
      <c r="BR894" t="s">
        <v>12000</v>
      </c>
      <c r="BS894" t="s">
        <v>10866</v>
      </c>
      <c r="BT894" t="s">
        <v>265</v>
      </c>
      <c r="BU894">
        <v>8</v>
      </c>
      <c r="BV894">
        <v>1</v>
      </c>
      <c r="BW894">
        <v>0</v>
      </c>
      <c r="BX894" t="s">
        <v>10866</v>
      </c>
      <c r="BZ894" t="s">
        <v>10867</v>
      </c>
      <c r="CB894" t="s">
        <v>10868</v>
      </c>
      <c r="CC894" t="s">
        <v>10806</v>
      </c>
      <c r="CD894" t="s">
        <v>10869</v>
      </c>
      <c r="CE894" t="s">
        <v>10764</v>
      </c>
      <c r="CF894" t="s">
        <v>10870</v>
      </c>
      <c r="CH894" s="198">
        <v>1</v>
      </c>
    </row>
    <row r="895" spans="69:86" x14ac:dyDescent="0.25">
      <c r="BQ895" t="s">
        <v>188</v>
      </c>
      <c r="BR895" t="s">
        <v>1367</v>
      </c>
      <c r="BS895" t="s">
        <v>10871</v>
      </c>
      <c r="BT895" t="s">
        <v>301</v>
      </c>
      <c r="BU895">
        <v>1</v>
      </c>
      <c r="BV895">
        <v>0</v>
      </c>
      <c r="BW895">
        <v>1</v>
      </c>
      <c r="BY895" t="s">
        <v>10871</v>
      </c>
      <c r="CA895" t="s">
        <v>10872</v>
      </c>
      <c r="CB895" t="s">
        <v>10871</v>
      </c>
      <c r="CH895" s="198">
        <v>1</v>
      </c>
    </row>
    <row r="896" spans="69:86" x14ac:dyDescent="0.25">
      <c r="BQ896" t="s">
        <v>188</v>
      </c>
      <c r="BR896" t="s">
        <v>1368</v>
      </c>
      <c r="BS896" t="s">
        <v>12001</v>
      </c>
      <c r="BT896" t="s">
        <v>301</v>
      </c>
      <c r="BU896">
        <v>2</v>
      </c>
      <c r="BV896">
        <v>0</v>
      </c>
      <c r="BW896">
        <v>1</v>
      </c>
      <c r="BY896" t="s">
        <v>12001</v>
      </c>
      <c r="CA896" t="s">
        <v>12002</v>
      </c>
      <c r="CB896" t="s">
        <v>569</v>
      </c>
      <c r="CC896" t="s">
        <v>11275</v>
      </c>
      <c r="CH896" s="198">
        <v>1</v>
      </c>
    </row>
    <row r="897" spans="69:86" x14ac:dyDescent="0.25">
      <c r="BQ897" t="s">
        <v>188</v>
      </c>
      <c r="BR897" t="s">
        <v>1369</v>
      </c>
      <c r="BS897" t="s">
        <v>11603</v>
      </c>
      <c r="BT897" t="s">
        <v>301</v>
      </c>
      <c r="BU897">
        <v>3</v>
      </c>
      <c r="BV897">
        <v>0</v>
      </c>
      <c r="BW897">
        <v>1</v>
      </c>
      <c r="BY897" t="s">
        <v>11603</v>
      </c>
      <c r="CA897" t="s">
        <v>12003</v>
      </c>
      <c r="CB897" t="s">
        <v>11603</v>
      </c>
      <c r="CH897" s="198">
        <v>1</v>
      </c>
    </row>
    <row r="898" spans="69:86" x14ac:dyDescent="0.25">
      <c r="BQ898" t="s">
        <v>188</v>
      </c>
      <c r="BR898" t="s">
        <v>1370</v>
      </c>
      <c r="BS898" t="s">
        <v>11993</v>
      </c>
      <c r="BT898" t="s">
        <v>301</v>
      </c>
      <c r="BU898">
        <v>4</v>
      </c>
      <c r="BV898">
        <v>0</v>
      </c>
      <c r="BW898">
        <v>1</v>
      </c>
      <c r="BY898" t="s">
        <v>11993</v>
      </c>
      <c r="CA898" t="s">
        <v>12004</v>
      </c>
      <c r="CB898" t="s">
        <v>995</v>
      </c>
      <c r="CC898" t="s">
        <v>11504</v>
      </c>
      <c r="CH898" s="198">
        <v>1</v>
      </c>
    </row>
    <row r="899" spans="69:86" x14ac:dyDescent="0.25">
      <c r="BQ899" t="s">
        <v>188</v>
      </c>
      <c r="BR899" t="s">
        <v>1371</v>
      </c>
      <c r="BS899" t="s">
        <v>11995</v>
      </c>
      <c r="BT899" t="s">
        <v>301</v>
      </c>
      <c r="BU899">
        <v>5</v>
      </c>
      <c r="BV899">
        <v>0</v>
      </c>
      <c r="BW899">
        <v>1</v>
      </c>
      <c r="BY899" t="s">
        <v>11995</v>
      </c>
      <c r="CA899" t="s">
        <v>12005</v>
      </c>
      <c r="CB899" t="s">
        <v>11149</v>
      </c>
      <c r="CC899" t="s">
        <v>11997</v>
      </c>
      <c r="CD899" t="s">
        <v>11306</v>
      </c>
      <c r="CE899" t="s">
        <v>11530</v>
      </c>
      <c r="CF899" t="s">
        <v>389</v>
      </c>
      <c r="CH899" s="198">
        <v>1</v>
      </c>
    </row>
    <row r="900" spans="69:86" x14ac:dyDescent="0.25">
      <c r="BQ900" t="s">
        <v>188</v>
      </c>
      <c r="BR900" t="s">
        <v>12006</v>
      </c>
      <c r="BS900" t="s">
        <v>10878</v>
      </c>
      <c r="BT900" t="s">
        <v>301</v>
      </c>
      <c r="BU900">
        <v>6</v>
      </c>
      <c r="BV900">
        <v>0</v>
      </c>
      <c r="BW900">
        <v>1</v>
      </c>
      <c r="BY900" t="s">
        <v>10878</v>
      </c>
      <c r="CA900" t="s">
        <v>10879</v>
      </c>
      <c r="CB900" t="s">
        <v>10818</v>
      </c>
      <c r="CC900" t="s">
        <v>10880</v>
      </c>
      <c r="CH900" s="198">
        <v>1</v>
      </c>
    </row>
    <row r="901" spans="69:86" x14ac:dyDescent="0.25">
      <c r="BQ901" t="s">
        <v>188</v>
      </c>
      <c r="BR901" t="s">
        <v>12007</v>
      </c>
      <c r="BS901" t="s">
        <v>10882</v>
      </c>
      <c r="BT901" t="s">
        <v>301</v>
      </c>
      <c r="BU901">
        <v>7</v>
      </c>
      <c r="BV901">
        <v>0</v>
      </c>
      <c r="BW901">
        <v>1</v>
      </c>
      <c r="BY901" t="s">
        <v>10882</v>
      </c>
      <c r="CA901" t="s">
        <v>10883</v>
      </c>
      <c r="CB901" t="s">
        <v>10882</v>
      </c>
      <c r="CH901" s="198">
        <v>1</v>
      </c>
    </row>
    <row r="902" spans="69:86" x14ac:dyDescent="0.25">
      <c r="BQ902" t="s">
        <v>188</v>
      </c>
      <c r="BR902" t="s">
        <v>12008</v>
      </c>
      <c r="BS902" t="s">
        <v>649</v>
      </c>
      <c r="BT902" t="s">
        <v>301</v>
      </c>
      <c r="BU902">
        <v>8</v>
      </c>
      <c r="BV902">
        <v>0</v>
      </c>
      <c r="BW902">
        <v>1</v>
      </c>
      <c r="BY902" t="s">
        <v>649</v>
      </c>
      <c r="CA902" t="s">
        <v>10885</v>
      </c>
      <c r="CB902" t="s">
        <v>649</v>
      </c>
      <c r="CH902" s="198">
        <v>1</v>
      </c>
    </row>
    <row r="903" spans="69:86" x14ac:dyDescent="0.25">
      <c r="BQ903" t="s">
        <v>188</v>
      </c>
      <c r="BR903" t="s">
        <v>12009</v>
      </c>
      <c r="BS903" t="s">
        <v>10887</v>
      </c>
      <c r="BT903" t="s">
        <v>301</v>
      </c>
      <c r="BU903">
        <v>9</v>
      </c>
      <c r="BV903">
        <v>0</v>
      </c>
      <c r="BW903">
        <v>1</v>
      </c>
      <c r="BY903" t="s">
        <v>10887</v>
      </c>
      <c r="CA903" t="s">
        <v>10888</v>
      </c>
      <c r="CB903" t="s">
        <v>590</v>
      </c>
      <c r="CC903" t="s">
        <v>10889</v>
      </c>
      <c r="CH903" s="198">
        <v>1</v>
      </c>
    </row>
    <row r="904" spans="69:86" x14ac:dyDescent="0.25">
      <c r="BQ904" t="s">
        <v>189</v>
      </c>
      <c r="BR904" t="s">
        <v>1372</v>
      </c>
      <c r="BS904" t="s">
        <v>11476</v>
      </c>
      <c r="BT904" t="s">
        <v>265</v>
      </c>
      <c r="BU904">
        <v>1</v>
      </c>
      <c r="BV904">
        <v>1</v>
      </c>
      <c r="BW904">
        <v>0</v>
      </c>
      <c r="BX904" t="s">
        <v>11476</v>
      </c>
      <c r="BZ904" t="s">
        <v>11477</v>
      </c>
      <c r="CB904" t="s">
        <v>10892</v>
      </c>
      <c r="CC904" t="s">
        <v>10893</v>
      </c>
      <c r="CD904" t="s">
        <v>1303</v>
      </c>
      <c r="CE904" t="s">
        <v>10903</v>
      </c>
      <c r="CF904" t="s">
        <v>660</v>
      </c>
      <c r="CH904" s="198">
        <v>1</v>
      </c>
    </row>
    <row r="905" spans="69:86" x14ac:dyDescent="0.25">
      <c r="BQ905" t="s">
        <v>189</v>
      </c>
      <c r="BR905" t="s">
        <v>1373</v>
      </c>
      <c r="BS905" t="s">
        <v>12010</v>
      </c>
      <c r="BT905" t="s">
        <v>265</v>
      </c>
      <c r="BU905">
        <v>2</v>
      </c>
      <c r="BV905">
        <v>1</v>
      </c>
      <c r="BW905">
        <v>0</v>
      </c>
      <c r="BX905" t="s">
        <v>12010</v>
      </c>
      <c r="BZ905" t="s">
        <v>12011</v>
      </c>
      <c r="CB905" t="s">
        <v>10746</v>
      </c>
      <c r="CC905" t="s">
        <v>1323</v>
      </c>
      <c r="CD905" t="s">
        <v>1241</v>
      </c>
      <c r="CH905" s="198">
        <v>1</v>
      </c>
    </row>
    <row r="906" spans="69:86" x14ac:dyDescent="0.25">
      <c r="BQ906" t="s">
        <v>189</v>
      </c>
      <c r="BR906" t="s">
        <v>1374</v>
      </c>
      <c r="BS906" t="s">
        <v>10897</v>
      </c>
      <c r="BT906" t="s">
        <v>265</v>
      </c>
      <c r="BU906">
        <v>3</v>
      </c>
      <c r="BV906">
        <v>1</v>
      </c>
      <c r="BW906">
        <v>0</v>
      </c>
      <c r="BX906" t="s">
        <v>10897</v>
      </c>
      <c r="BZ906" t="s">
        <v>10898</v>
      </c>
      <c r="CB906" t="s">
        <v>10899</v>
      </c>
      <c r="CC906" t="s">
        <v>1303</v>
      </c>
      <c r="CD906" t="s">
        <v>1304</v>
      </c>
      <c r="CH906" s="198">
        <v>1</v>
      </c>
    </row>
    <row r="907" spans="69:86" x14ac:dyDescent="0.25">
      <c r="BQ907" t="s">
        <v>189</v>
      </c>
      <c r="BR907" t="s">
        <v>1375</v>
      </c>
      <c r="BS907" t="s">
        <v>10901</v>
      </c>
      <c r="BT907" t="s">
        <v>265</v>
      </c>
      <c r="BU907">
        <v>4</v>
      </c>
      <c r="BV907">
        <v>1</v>
      </c>
      <c r="BW907">
        <v>0</v>
      </c>
      <c r="BX907" t="s">
        <v>10901</v>
      </c>
      <c r="BZ907" t="s">
        <v>10902</v>
      </c>
      <c r="CB907" t="s">
        <v>10903</v>
      </c>
      <c r="CC907" t="s">
        <v>10904</v>
      </c>
      <c r="CH907" s="198">
        <v>1</v>
      </c>
    </row>
    <row r="908" spans="69:86" x14ac:dyDescent="0.25">
      <c r="BQ908" t="s">
        <v>189</v>
      </c>
      <c r="BR908" t="s">
        <v>1376</v>
      </c>
      <c r="BS908" t="s">
        <v>10906</v>
      </c>
      <c r="BT908" t="s">
        <v>265</v>
      </c>
      <c r="BU908">
        <v>5</v>
      </c>
      <c r="BV908">
        <v>1</v>
      </c>
      <c r="BW908">
        <v>0</v>
      </c>
      <c r="BX908" t="s">
        <v>10906</v>
      </c>
      <c r="BZ908" t="s">
        <v>10907</v>
      </c>
      <c r="CB908" t="s">
        <v>10746</v>
      </c>
      <c r="CC908" t="s">
        <v>1241</v>
      </c>
      <c r="CD908" t="s">
        <v>10908</v>
      </c>
      <c r="CH908" s="198">
        <v>1</v>
      </c>
    </row>
    <row r="909" spans="69:86" x14ac:dyDescent="0.25">
      <c r="BQ909" t="s">
        <v>189</v>
      </c>
      <c r="BR909" t="s">
        <v>1377</v>
      </c>
      <c r="BS909" t="s">
        <v>12012</v>
      </c>
      <c r="BT909" t="s">
        <v>301</v>
      </c>
      <c r="BU909">
        <v>1</v>
      </c>
      <c r="BV909">
        <v>0</v>
      </c>
      <c r="BW909">
        <v>1</v>
      </c>
      <c r="BY909" t="s">
        <v>12012</v>
      </c>
      <c r="CA909" t="s">
        <v>12013</v>
      </c>
      <c r="CB909" t="s">
        <v>10911</v>
      </c>
      <c r="CC909" t="s">
        <v>1303</v>
      </c>
      <c r="CD909" t="s">
        <v>10903</v>
      </c>
      <c r="CE909" t="s">
        <v>660</v>
      </c>
      <c r="CF909" t="s">
        <v>11504</v>
      </c>
      <c r="CH909" s="198">
        <v>1</v>
      </c>
    </row>
    <row r="910" spans="69:86" x14ac:dyDescent="0.25">
      <c r="BQ910" t="s">
        <v>189</v>
      </c>
      <c r="BR910" t="s">
        <v>1378</v>
      </c>
      <c r="BS910" t="s">
        <v>12010</v>
      </c>
      <c r="BT910" t="s">
        <v>301</v>
      </c>
      <c r="BU910">
        <v>2</v>
      </c>
      <c r="BV910">
        <v>0</v>
      </c>
      <c r="BW910">
        <v>1</v>
      </c>
      <c r="BY910" t="s">
        <v>12010</v>
      </c>
      <c r="CA910" t="s">
        <v>12014</v>
      </c>
      <c r="CB910" t="s">
        <v>10746</v>
      </c>
      <c r="CC910" t="s">
        <v>1323</v>
      </c>
      <c r="CD910" t="s">
        <v>1241</v>
      </c>
      <c r="CH910" s="198">
        <v>1</v>
      </c>
    </row>
    <row r="911" spans="69:86" x14ac:dyDescent="0.25">
      <c r="BQ911" t="s">
        <v>189</v>
      </c>
      <c r="BR911" t="s">
        <v>1379</v>
      </c>
      <c r="BS911" t="s">
        <v>10914</v>
      </c>
      <c r="BT911" t="s">
        <v>301</v>
      </c>
      <c r="BU911">
        <v>3</v>
      </c>
      <c r="BV911">
        <v>0</v>
      </c>
      <c r="BW911">
        <v>1</v>
      </c>
      <c r="BY911" t="s">
        <v>10914</v>
      </c>
      <c r="CA911" t="s">
        <v>10915</v>
      </c>
      <c r="CB911" t="s">
        <v>10916</v>
      </c>
      <c r="CC911" t="s">
        <v>10917</v>
      </c>
      <c r="CH911" s="198">
        <v>1</v>
      </c>
    </row>
    <row r="912" spans="69:86" x14ac:dyDescent="0.25">
      <c r="BQ912" t="s">
        <v>189</v>
      </c>
      <c r="BR912" t="s">
        <v>1380</v>
      </c>
      <c r="BS912" t="s">
        <v>10919</v>
      </c>
      <c r="BT912" t="s">
        <v>301</v>
      </c>
      <c r="BU912">
        <v>4</v>
      </c>
      <c r="BV912">
        <v>0</v>
      </c>
      <c r="BW912">
        <v>1</v>
      </c>
      <c r="BY912" t="s">
        <v>10919</v>
      </c>
      <c r="CA912" t="s">
        <v>10920</v>
      </c>
      <c r="CB912" t="s">
        <v>10921</v>
      </c>
      <c r="CC912" t="s">
        <v>1241</v>
      </c>
      <c r="CD912" t="s">
        <v>10922</v>
      </c>
      <c r="CE912" t="s">
        <v>2661</v>
      </c>
      <c r="CF912" t="s">
        <v>10724</v>
      </c>
      <c r="CH912" s="198">
        <v>1</v>
      </c>
    </row>
    <row r="913" spans="69:86" x14ac:dyDescent="0.25">
      <c r="BQ913" t="s">
        <v>189</v>
      </c>
      <c r="BR913" t="s">
        <v>1381</v>
      </c>
      <c r="BS913" t="s">
        <v>12015</v>
      </c>
      <c r="BT913" t="s">
        <v>301</v>
      </c>
      <c r="BU913">
        <v>5</v>
      </c>
      <c r="BV913">
        <v>0</v>
      </c>
      <c r="BW913">
        <v>1</v>
      </c>
      <c r="BY913" t="s">
        <v>12015</v>
      </c>
      <c r="CA913" t="s">
        <v>12016</v>
      </c>
      <c r="CB913" t="s">
        <v>660</v>
      </c>
      <c r="CC913" t="s">
        <v>11504</v>
      </c>
      <c r="CD913" t="s">
        <v>10746</v>
      </c>
      <c r="CE913" t="s">
        <v>1323</v>
      </c>
      <c r="CF913" t="s">
        <v>1241</v>
      </c>
      <c r="CH913" s="198">
        <v>1</v>
      </c>
    </row>
    <row r="914" spans="69:86" x14ac:dyDescent="0.25">
      <c r="BQ914" t="s">
        <v>189</v>
      </c>
      <c r="BR914" t="s">
        <v>12017</v>
      </c>
      <c r="BS914" t="s">
        <v>12018</v>
      </c>
      <c r="BT914" t="s">
        <v>301</v>
      </c>
      <c r="BU914">
        <v>6</v>
      </c>
      <c r="BV914">
        <v>0</v>
      </c>
      <c r="BW914">
        <v>1</v>
      </c>
      <c r="BY914" t="s">
        <v>12018</v>
      </c>
      <c r="CA914" t="s">
        <v>12019</v>
      </c>
      <c r="CB914" t="s">
        <v>1323</v>
      </c>
      <c r="CC914" t="s">
        <v>1241</v>
      </c>
      <c r="CD914" t="s">
        <v>10916</v>
      </c>
      <c r="CE914" t="s">
        <v>10917</v>
      </c>
      <c r="CF914" t="s">
        <v>10921</v>
      </c>
      <c r="CH914" s="198">
        <v>1</v>
      </c>
    </row>
    <row r="915" spans="69:86" x14ac:dyDescent="0.25">
      <c r="BQ915" t="s">
        <v>189</v>
      </c>
      <c r="BR915" t="s">
        <v>12020</v>
      </c>
      <c r="BS915" t="s">
        <v>12021</v>
      </c>
      <c r="BT915" t="s">
        <v>301</v>
      </c>
      <c r="BU915">
        <v>7</v>
      </c>
      <c r="BV915">
        <v>0</v>
      </c>
      <c r="BW915">
        <v>1</v>
      </c>
      <c r="BY915" t="s">
        <v>12021</v>
      </c>
      <c r="CA915" t="s">
        <v>12022</v>
      </c>
      <c r="CB915" t="s">
        <v>10917</v>
      </c>
      <c r="CC915" t="s">
        <v>10921</v>
      </c>
      <c r="CD915" t="s">
        <v>10922</v>
      </c>
      <c r="CE915" t="s">
        <v>2661</v>
      </c>
      <c r="CF915" t="s">
        <v>10724</v>
      </c>
      <c r="CH915" s="198">
        <v>1</v>
      </c>
    </row>
    <row r="916" spans="69:86" x14ac:dyDescent="0.25">
      <c r="BQ916" t="s">
        <v>189</v>
      </c>
      <c r="BR916" t="s">
        <v>12023</v>
      </c>
      <c r="BS916" t="s">
        <v>11571</v>
      </c>
      <c r="BT916" t="s">
        <v>301</v>
      </c>
      <c r="BU916">
        <v>8</v>
      </c>
      <c r="BV916">
        <v>0</v>
      </c>
      <c r="BW916">
        <v>1</v>
      </c>
      <c r="BY916" t="s">
        <v>11571</v>
      </c>
      <c r="CA916" t="s">
        <v>11572</v>
      </c>
      <c r="CB916" t="s">
        <v>2661</v>
      </c>
      <c r="CC916" t="s">
        <v>10724</v>
      </c>
      <c r="CH916" s="198">
        <v>1</v>
      </c>
    </row>
    <row r="917" spans="69:86" x14ac:dyDescent="0.25">
      <c r="BQ917" t="s">
        <v>190</v>
      </c>
      <c r="BR917" t="s">
        <v>1382</v>
      </c>
      <c r="BS917" t="s">
        <v>12024</v>
      </c>
      <c r="BT917" t="s">
        <v>265</v>
      </c>
      <c r="BU917">
        <v>1</v>
      </c>
      <c r="BV917">
        <v>1</v>
      </c>
      <c r="BW917">
        <v>0</v>
      </c>
      <c r="BX917" t="s">
        <v>12024</v>
      </c>
      <c r="BZ917" t="s">
        <v>12025</v>
      </c>
      <c r="CB917" t="s">
        <v>10699</v>
      </c>
      <c r="CC917" t="s">
        <v>10700</v>
      </c>
      <c r="CD917" t="s">
        <v>1303</v>
      </c>
      <c r="CE917" t="s">
        <v>10738</v>
      </c>
      <c r="CF917" t="s">
        <v>480</v>
      </c>
      <c r="CH917" s="198">
        <v>1</v>
      </c>
    </row>
    <row r="918" spans="69:86" x14ac:dyDescent="0.25">
      <c r="BQ918" t="s">
        <v>190</v>
      </c>
      <c r="BR918" t="s">
        <v>1387</v>
      </c>
      <c r="BS918" t="s">
        <v>12026</v>
      </c>
      <c r="BT918" t="s">
        <v>265</v>
      </c>
      <c r="BU918">
        <v>2</v>
      </c>
      <c r="BV918">
        <v>1</v>
      </c>
      <c r="BW918">
        <v>0</v>
      </c>
      <c r="BX918" t="s">
        <v>12026</v>
      </c>
      <c r="BZ918" t="s">
        <v>12027</v>
      </c>
      <c r="CB918" t="s">
        <v>11053</v>
      </c>
      <c r="CC918" t="s">
        <v>11435</v>
      </c>
      <c r="CD918" t="s">
        <v>10945</v>
      </c>
      <c r="CE918" t="s">
        <v>389</v>
      </c>
      <c r="CH918" s="198">
        <v>1</v>
      </c>
    </row>
    <row r="919" spans="69:86" x14ac:dyDescent="0.25">
      <c r="BQ919" t="s">
        <v>190</v>
      </c>
      <c r="BR919" t="s">
        <v>1389</v>
      </c>
      <c r="BS919" t="s">
        <v>10714</v>
      </c>
      <c r="BT919" t="s">
        <v>265</v>
      </c>
      <c r="BU919">
        <v>3</v>
      </c>
      <c r="BV919">
        <v>1</v>
      </c>
      <c r="BW919">
        <v>0</v>
      </c>
      <c r="BX919" t="s">
        <v>10714</v>
      </c>
      <c r="BZ919" t="s">
        <v>10715</v>
      </c>
      <c r="CB919" t="s">
        <v>10714</v>
      </c>
      <c r="CH919" s="198">
        <v>1</v>
      </c>
    </row>
    <row r="920" spans="69:86" x14ac:dyDescent="0.25">
      <c r="BQ920" t="s">
        <v>190</v>
      </c>
      <c r="BR920" t="s">
        <v>1396</v>
      </c>
      <c r="BS920" t="s">
        <v>10717</v>
      </c>
      <c r="BT920" t="s">
        <v>265</v>
      </c>
      <c r="BU920">
        <v>4</v>
      </c>
      <c r="BV920">
        <v>1</v>
      </c>
      <c r="BW920">
        <v>0</v>
      </c>
      <c r="BX920" t="s">
        <v>10717</v>
      </c>
      <c r="BZ920" t="s">
        <v>10718</v>
      </c>
      <c r="CB920" t="s">
        <v>10717</v>
      </c>
      <c r="CH920" s="198">
        <v>1</v>
      </c>
    </row>
    <row r="921" spans="69:86" x14ac:dyDescent="0.25">
      <c r="BQ921" t="s">
        <v>190</v>
      </c>
      <c r="BR921" t="s">
        <v>1401</v>
      </c>
      <c r="BS921" t="s">
        <v>10720</v>
      </c>
      <c r="BT921" t="s">
        <v>265</v>
      </c>
      <c r="BU921">
        <v>5</v>
      </c>
      <c r="BV921">
        <v>1</v>
      </c>
      <c r="BW921">
        <v>0</v>
      </c>
      <c r="BX921" t="s">
        <v>10720</v>
      </c>
      <c r="BZ921" t="s">
        <v>10721</v>
      </c>
      <c r="CB921" t="s">
        <v>10722</v>
      </c>
      <c r="CC921" t="s">
        <v>10723</v>
      </c>
      <c r="CD921" t="s">
        <v>10724</v>
      </c>
      <c r="CH921" s="198">
        <v>1</v>
      </c>
    </row>
    <row r="922" spans="69:86" x14ac:dyDescent="0.25">
      <c r="BQ922" t="s">
        <v>190</v>
      </c>
      <c r="BR922" t="s">
        <v>1404</v>
      </c>
      <c r="BS922" t="s">
        <v>12028</v>
      </c>
      <c r="BT922" t="s">
        <v>301</v>
      </c>
      <c r="BU922">
        <v>1</v>
      </c>
      <c r="BV922">
        <v>0</v>
      </c>
      <c r="BW922">
        <v>1</v>
      </c>
      <c r="BY922" t="s">
        <v>12028</v>
      </c>
      <c r="CA922" t="s">
        <v>12029</v>
      </c>
      <c r="CB922" t="s">
        <v>11026</v>
      </c>
      <c r="CC922" t="s">
        <v>11504</v>
      </c>
      <c r="CD922" t="s">
        <v>11505</v>
      </c>
      <c r="CE922" t="s">
        <v>12030</v>
      </c>
      <c r="CF922" t="s">
        <v>12031</v>
      </c>
      <c r="CH922" s="198">
        <v>1</v>
      </c>
    </row>
    <row r="923" spans="69:86" x14ac:dyDescent="0.25">
      <c r="BQ923" t="s">
        <v>190</v>
      </c>
      <c r="BR923" t="s">
        <v>1406</v>
      </c>
      <c r="BS923" t="s">
        <v>10736</v>
      </c>
      <c r="BT923" t="s">
        <v>301</v>
      </c>
      <c r="BU923">
        <v>2</v>
      </c>
      <c r="BV923">
        <v>0</v>
      </c>
      <c r="BW923">
        <v>1</v>
      </c>
      <c r="BY923" t="s">
        <v>10736</v>
      </c>
      <c r="CA923" t="s">
        <v>10737</v>
      </c>
      <c r="CB923" t="s">
        <v>10736</v>
      </c>
      <c r="CH923" s="198">
        <v>1</v>
      </c>
    </row>
    <row r="924" spans="69:86" x14ac:dyDescent="0.25">
      <c r="BQ924" t="s">
        <v>190</v>
      </c>
      <c r="BR924" t="s">
        <v>1407</v>
      </c>
      <c r="BS924" t="s">
        <v>10738</v>
      </c>
      <c r="BT924" t="s">
        <v>301</v>
      </c>
      <c r="BU924">
        <v>3</v>
      </c>
      <c r="BV924">
        <v>0</v>
      </c>
      <c r="BW924">
        <v>1</v>
      </c>
      <c r="BY924" t="s">
        <v>10738</v>
      </c>
      <c r="CA924" t="s">
        <v>10739</v>
      </c>
      <c r="CB924" t="s">
        <v>10738</v>
      </c>
      <c r="CH924" s="198">
        <v>1</v>
      </c>
    </row>
    <row r="925" spans="69:86" x14ac:dyDescent="0.25">
      <c r="BQ925" t="s">
        <v>190</v>
      </c>
      <c r="BR925" t="s">
        <v>1412</v>
      </c>
      <c r="BS925" t="s">
        <v>10741</v>
      </c>
      <c r="BT925" t="s">
        <v>301</v>
      </c>
      <c r="BU925">
        <v>4</v>
      </c>
      <c r="BV925">
        <v>0</v>
      </c>
      <c r="BW925">
        <v>1</v>
      </c>
      <c r="BY925" t="s">
        <v>10741</v>
      </c>
      <c r="CA925" t="s">
        <v>10742</v>
      </c>
      <c r="CB925" t="s">
        <v>10743</v>
      </c>
      <c r="CC925" t="s">
        <v>10706</v>
      </c>
      <c r="CD925" t="s">
        <v>2343</v>
      </c>
      <c r="CH925" s="198">
        <v>1</v>
      </c>
    </row>
    <row r="926" spans="69:86" x14ac:dyDescent="0.25">
      <c r="BQ926" t="s">
        <v>190</v>
      </c>
      <c r="BR926" t="s">
        <v>1415</v>
      </c>
      <c r="BS926" t="s">
        <v>12032</v>
      </c>
      <c r="BT926" t="s">
        <v>301</v>
      </c>
      <c r="BU926">
        <v>5</v>
      </c>
      <c r="BV926">
        <v>0</v>
      </c>
      <c r="BW926">
        <v>1</v>
      </c>
      <c r="BY926" t="s">
        <v>12032</v>
      </c>
      <c r="CA926" t="s">
        <v>12033</v>
      </c>
      <c r="CB926" t="s">
        <v>12030</v>
      </c>
      <c r="CC926" t="s">
        <v>12031</v>
      </c>
      <c r="CD926" t="s">
        <v>11053</v>
      </c>
      <c r="CE926" t="s">
        <v>10917</v>
      </c>
      <c r="CF926" t="s">
        <v>10736</v>
      </c>
      <c r="CH926" s="198">
        <v>1</v>
      </c>
    </row>
    <row r="927" spans="69:86" x14ac:dyDescent="0.25">
      <c r="BQ927" t="s">
        <v>190</v>
      </c>
      <c r="BR927" t="s">
        <v>12034</v>
      </c>
      <c r="BS927" t="s">
        <v>12035</v>
      </c>
      <c r="BT927" t="s">
        <v>301</v>
      </c>
      <c r="BU927">
        <v>6</v>
      </c>
      <c r="BV927">
        <v>0</v>
      </c>
      <c r="BW927">
        <v>1</v>
      </c>
      <c r="BY927" t="s">
        <v>12035</v>
      </c>
      <c r="CA927" t="s">
        <v>12036</v>
      </c>
      <c r="CB927" t="s">
        <v>10917</v>
      </c>
      <c r="CC927" t="s">
        <v>10736</v>
      </c>
      <c r="CD927" t="s">
        <v>10738</v>
      </c>
      <c r="CE927" t="s">
        <v>10743</v>
      </c>
      <c r="CF927" t="s">
        <v>10706</v>
      </c>
      <c r="CH927" s="198">
        <v>1</v>
      </c>
    </row>
    <row r="928" spans="69:86" x14ac:dyDescent="0.25">
      <c r="BQ928" t="s">
        <v>192</v>
      </c>
      <c r="BR928" t="s">
        <v>1418</v>
      </c>
      <c r="BS928" t="s">
        <v>12037</v>
      </c>
      <c r="BT928" t="s">
        <v>265</v>
      </c>
      <c r="BU928">
        <v>1</v>
      </c>
      <c r="BV928">
        <v>1</v>
      </c>
      <c r="BW928">
        <v>0</v>
      </c>
      <c r="BX928" t="s">
        <v>12037</v>
      </c>
      <c r="BZ928" t="s">
        <v>12038</v>
      </c>
      <c r="CB928" t="s">
        <v>10746</v>
      </c>
      <c r="CC928" t="s">
        <v>11047</v>
      </c>
      <c r="CD928" t="s">
        <v>12030</v>
      </c>
      <c r="CE928" t="s">
        <v>12031</v>
      </c>
      <c r="CH928" s="198">
        <v>1</v>
      </c>
    </row>
    <row r="929" spans="69:86" x14ac:dyDescent="0.25">
      <c r="BQ929" t="s">
        <v>192</v>
      </c>
      <c r="BR929" t="s">
        <v>1419</v>
      </c>
      <c r="BS929" t="s">
        <v>10943</v>
      </c>
      <c r="BT929" t="s">
        <v>265</v>
      </c>
      <c r="BU929">
        <v>2</v>
      </c>
      <c r="BV929">
        <v>1</v>
      </c>
      <c r="BW929">
        <v>0</v>
      </c>
      <c r="BX929" t="s">
        <v>10943</v>
      </c>
      <c r="BZ929" t="s">
        <v>10944</v>
      </c>
      <c r="CB929" t="s">
        <v>10945</v>
      </c>
      <c r="CC929" t="s">
        <v>389</v>
      </c>
      <c r="CH929" s="198">
        <v>1</v>
      </c>
    </row>
    <row r="930" spans="69:86" x14ac:dyDescent="0.25">
      <c r="BQ930" t="s">
        <v>192</v>
      </c>
      <c r="BR930" t="s">
        <v>1420</v>
      </c>
      <c r="BS930" t="s">
        <v>2293</v>
      </c>
      <c r="BT930" t="s">
        <v>265</v>
      </c>
      <c r="BU930">
        <v>3</v>
      </c>
      <c r="BV930">
        <v>1</v>
      </c>
      <c r="BW930">
        <v>0</v>
      </c>
      <c r="BX930" t="s">
        <v>2293</v>
      </c>
      <c r="BZ930" t="s">
        <v>11516</v>
      </c>
      <c r="CB930" t="s">
        <v>2293</v>
      </c>
      <c r="CH930" s="198">
        <v>1</v>
      </c>
    </row>
    <row r="931" spans="69:86" x14ac:dyDescent="0.25">
      <c r="BQ931" t="s">
        <v>192</v>
      </c>
      <c r="BR931" t="s">
        <v>1421</v>
      </c>
      <c r="BS931" t="s">
        <v>12039</v>
      </c>
      <c r="BT931" t="s">
        <v>265</v>
      </c>
      <c r="BU931">
        <v>4</v>
      </c>
      <c r="BV931">
        <v>1</v>
      </c>
      <c r="BW931">
        <v>0</v>
      </c>
      <c r="BX931" t="s">
        <v>12039</v>
      </c>
      <c r="BZ931" t="s">
        <v>12040</v>
      </c>
      <c r="CB931" t="s">
        <v>12041</v>
      </c>
      <c r="CC931" t="s">
        <v>12042</v>
      </c>
      <c r="CD931" t="s">
        <v>11149</v>
      </c>
      <c r="CE931" t="s">
        <v>1243</v>
      </c>
      <c r="CH931" s="198">
        <v>1</v>
      </c>
    </row>
    <row r="932" spans="69:86" x14ac:dyDescent="0.25">
      <c r="BQ932" t="s">
        <v>192</v>
      </c>
      <c r="BR932" t="s">
        <v>1422</v>
      </c>
      <c r="BS932" t="s">
        <v>10757</v>
      </c>
      <c r="BT932" t="s">
        <v>265</v>
      </c>
      <c r="BU932">
        <v>5</v>
      </c>
      <c r="BV932">
        <v>1</v>
      </c>
      <c r="BW932">
        <v>0</v>
      </c>
      <c r="BX932" t="s">
        <v>10757</v>
      </c>
      <c r="BZ932" t="s">
        <v>10758</v>
      </c>
      <c r="CB932" t="s">
        <v>10759</v>
      </c>
      <c r="CC932" t="s">
        <v>10746</v>
      </c>
      <c r="CD932" t="s">
        <v>10760</v>
      </c>
      <c r="CE932" t="s">
        <v>635</v>
      </c>
      <c r="CH932" s="198">
        <v>1</v>
      </c>
    </row>
    <row r="933" spans="69:86" x14ac:dyDescent="0.25">
      <c r="BQ933" t="s">
        <v>192</v>
      </c>
      <c r="BR933" t="s">
        <v>12043</v>
      </c>
      <c r="BS933" t="s">
        <v>10762</v>
      </c>
      <c r="BT933" t="s">
        <v>265</v>
      </c>
      <c r="BU933">
        <v>6</v>
      </c>
      <c r="BV933">
        <v>1</v>
      </c>
      <c r="BW933">
        <v>0</v>
      </c>
      <c r="BX933" t="s">
        <v>10762</v>
      </c>
      <c r="BZ933" t="s">
        <v>10763</v>
      </c>
      <c r="CB933" t="s">
        <v>10764</v>
      </c>
      <c r="CC933" t="s">
        <v>10765</v>
      </c>
      <c r="CD933" t="s">
        <v>10766</v>
      </c>
      <c r="CE933" t="s">
        <v>10767</v>
      </c>
      <c r="CH933" s="198">
        <v>1</v>
      </c>
    </row>
    <row r="934" spans="69:86" x14ac:dyDescent="0.25">
      <c r="BQ934" t="s">
        <v>192</v>
      </c>
      <c r="BR934" t="s">
        <v>1423</v>
      </c>
      <c r="BS934" t="s">
        <v>12044</v>
      </c>
      <c r="BT934" t="s">
        <v>301</v>
      </c>
      <c r="BU934">
        <v>1</v>
      </c>
      <c r="BV934">
        <v>0</v>
      </c>
      <c r="BW934">
        <v>1</v>
      </c>
      <c r="BY934" t="s">
        <v>12044</v>
      </c>
      <c r="CA934" t="s">
        <v>12045</v>
      </c>
      <c r="CB934" t="s">
        <v>11047</v>
      </c>
      <c r="CC934" t="s">
        <v>12030</v>
      </c>
      <c r="CD934" t="s">
        <v>12031</v>
      </c>
      <c r="CH934" s="198">
        <v>1</v>
      </c>
    </row>
    <row r="935" spans="69:86" x14ac:dyDescent="0.25">
      <c r="BQ935" t="s">
        <v>192</v>
      </c>
      <c r="BR935" t="s">
        <v>1424</v>
      </c>
      <c r="BS935" t="s">
        <v>10943</v>
      </c>
      <c r="BT935" t="s">
        <v>301</v>
      </c>
      <c r="BU935">
        <v>2</v>
      </c>
      <c r="BV935">
        <v>0</v>
      </c>
      <c r="BW935">
        <v>1</v>
      </c>
      <c r="BY935" t="s">
        <v>10943</v>
      </c>
      <c r="CA935" t="s">
        <v>10957</v>
      </c>
      <c r="CB935" t="s">
        <v>10945</v>
      </c>
      <c r="CC935" t="s">
        <v>389</v>
      </c>
      <c r="CH935" s="198">
        <v>1</v>
      </c>
    </row>
    <row r="936" spans="69:86" x14ac:dyDescent="0.25">
      <c r="BQ936" t="s">
        <v>192</v>
      </c>
      <c r="BR936" t="s">
        <v>1425</v>
      </c>
      <c r="BS936" t="s">
        <v>2293</v>
      </c>
      <c r="BT936" t="s">
        <v>301</v>
      </c>
      <c r="BU936">
        <v>3</v>
      </c>
      <c r="BV936">
        <v>0</v>
      </c>
      <c r="BW936">
        <v>1</v>
      </c>
      <c r="BY936" t="s">
        <v>2293</v>
      </c>
      <c r="CA936" t="s">
        <v>11522</v>
      </c>
      <c r="CB936" t="s">
        <v>2293</v>
      </c>
      <c r="CH936" s="198">
        <v>1</v>
      </c>
    </row>
    <row r="937" spans="69:86" x14ac:dyDescent="0.25">
      <c r="BQ937" t="s">
        <v>192</v>
      </c>
      <c r="BR937" t="s">
        <v>1426</v>
      </c>
      <c r="BS937" t="s">
        <v>12039</v>
      </c>
      <c r="BT937" t="s">
        <v>301</v>
      </c>
      <c r="BU937">
        <v>4</v>
      </c>
      <c r="BV937">
        <v>0</v>
      </c>
      <c r="BW937">
        <v>1</v>
      </c>
      <c r="BY937" t="s">
        <v>12039</v>
      </c>
      <c r="CA937" t="s">
        <v>12046</v>
      </c>
      <c r="CB937" t="s">
        <v>12041</v>
      </c>
      <c r="CC937" t="s">
        <v>12042</v>
      </c>
      <c r="CD937" t="s">
        <v>11149</v>
      </c>
      <c r="CE937" t="s">
        <v>1243</v>
      </c>
      <c r="CH937" s="198">
        <v>1</v>
      </c>
    </row>
    <row r="938" spans="69:86" x14ac:dyDescent="0.25">
      <c r="BQ938" t="s">
        <v>192</v>
      </c>
      <c r="BR938" t="s">
        <v>1427</v>
      </c>
      <c r="BS938" t="s">
        <v>10777</v>
      </c>
      <c r="BT938" t="s">
        <v>301</v>
      </c>
      <c r="BU938">
        <v>5</v>
      </c>
      <c r="BV938">
        <v>0</v>
      </c>
      <c r="BW938">
        <v>1</v>
      </c>
      <c r="BY938" t="s">
        <v>10777</v>
      </c>
      <c r="CA938" t="s">
        <v>10778</v>
      </c>
      <c r="CB938" t="s">
        <v>10746</v>
      </c>
      <c r="CC938" t="s">
        <v>10779</v>
      </c>
      <c r="CD938" t="s">
        <v>10780</v>
      </c>
      <c r="CE938" t="s">
        <v>10724</v>
      </c>
      <c r="CH938" s="198">
        <v>1</v>
      </c>
    </row>
    <row r="939" spans="69:86" x14ac:dyDescent="0.25">
      <c r="BQ939" t="s">
        <v>193</v>
      </c>
      <c r="BR939" t="s">
        <v>1428</v>
      </c>
      <c r="BS939" t="s">
        <v>12047</v>
      </c>
      <c r="BT939" t="s">
        <v>265</v>
      </c>
      <c r="BU939">
        <v>1</v>
      </c>
      <c r="BV939">
        <v>1</v>
      </c>
      <c r="BW939">
        <v>0</v>
      </c>
      <c r="BX939" t="s">
        <v>12047</v>
      </c>
      <c r="BZ939" t="s">
        <v>12048</v>
      </c>
      <c r="CB939" t="s">
        <v>10783</v>
      </c>
      <c r="CC939" t="s">
        <v>10784</v>
      </c>
      <c r="CD939" t="s">
        <v>10791</v>
      </c>
      <c r="CE939" t="s">
        <v>12041</v>
      </c>
      <c r="CF939" t="s">
        <v>12042</v>
      </c>
      <c r="CH939" s="198">
        <v>1</v>
      </c>
    </row>
    <row r="940" spans="69:86" x14ac:dyDescent="0.25">
      <c r="BQ940" t="s">
        <v>193</v>
      </c>
      <c r="BR940" t="s">
        <v>1429</v>
      </c>
      <c r="BS940" t="s">
        <v>12049</v>
      </c>
      <c r="BT940" t="s">
        <v>265</v>
      </c>
      <c r="BU940">
        <v>2</v>
      </c>
      <c r="BV940">
        <v>1</v>
      </c>
      <c r="BW940">
        <v>0</v>
      </c>
      <c r="BX940" t="s">
        <v>12049</v>
      </c>
      <c r="BZ940" t="s">
        <v>12050</v>
      </c>
      <c r="CB940" t="s">
        <v>10785</v>
      </c>
      <c r="CC940" t="s">
        <v>11026</v>
      </c>
      <c r="CD940" t="s">
        <v>11970</v>
      </c>
      <c r="CE940" t="s">
        <v>11504</v>
      </c>
      <c r="CH940" s="198">
        <v>1</v>
      </c>
    </row>
    <row r="941" spans="69:86" x14ac:dyDescent="0.25">
      <c r="BQ941" t="s">
        <v>193</v>
      </c>
      <c r="BR941" t="s">
        <v>1430</v>
      </c>
      <c r="BS941" t="s">
        <v>12051</v>
      </c>
      <c r="BT941" t="s">
        <v>265</v>
      </c>
      <c r="BU941">
        <v>3</v>
      </c>
      <c r="BV941">
        <v>1</v>
      </c>
      <c r="BW941">
        <v>0</v>
      </c>
      <c r="BX941" t="s">
        <v>12051</v>
      </c>
      <c r="BZ941" t="s">
        <v>12052</v>
      </c>
      <c r="CB941" t="s">
        <v>10792</v>
      </c>
      <c r="CC941" t="s">
        <v>11053</v>
      </c>
      <c r="CD941" t="s">
        <v>10994</v>
      </c>
      <c r="CE941" t="s">
        <v>10945</v>
      </c>
      <c r="CF941" t="s">
        <v>11435</v>
      </c>
      <c r="CH941" s="198">
        <v>1</v>
      </c>
    </row>
    <row r="942" spans="69:86" x14ac:dyDescent="0.25">
      <c r="BQ942" t="s">
        <v>193</v>
      </c>
      <c r="BR942" t="s">
        <v>1431</v>
      </c>
      <c r="BS942" t="s">
        <v>10794</v>
      </c>
      <c r="BT942" t="s">
        <v>265</v>
      </c>
      <c r="BU942">
        <v>4</v>
      </c>
      <c r="BV942">
        <v>1</v>
      </c>
      <c r="BW942">
        <v>0</v>
      </c>
      <c r="BX942" t="s">
        <v>10794</v>
      </c>
      <c r="BZ942" t="s">
        <v>10795</v>
      </c>
      <c r="CB942" t="s">
        <v>10796</v>
      </c>
      <c r="CC942" t="s">
        <v>10797</v>
      </c>
      <c r="CH942" s="198">
        <v>1</v>
      </c>
    </row>
    <row r="943" spans="69:86" x14ac:dyDescent="0.25">
      <c r="BQ943" t="s">
        <v>193</v>
      </c>
      <c r="BR943" t="s">
        <v>1432</v>
      </c>
      <c r="BS943" t="s">
        <v>10798</v>
      </c>
      <c r="BT943" t="s">
        <v>265</v>
      </c>
      <c r="BU943">
        <v>5</v>
      </c>
      <c r="BV943">
        <v>1</v>
      </c>
      <c r="BW943">
        <v>0</v>
      </c>
      <c r="BX943" t="s">
        <v>10798</v>
      </c>
      <c r="BZ943" t="s">
        <v>10799</v>
      </c>
      <c r="CB943" t="s">
        <v>10798</v>
      </c>
      <c r="CH943" s="198">
        <v>1</v>
      </c>
    </row>
    <row r="944" spans="69:86" x14ac:dyDescent="0.25">
      <c r="BQ944" t="s">
        <v>193</v>
      </c>
      <c r="BR944" t="s">
        <v>12053</v>
      </c>
      <c r="BS944" t="s">
        <v>10801</v>
      </c>
      <c r="BT944" t="s">
        <v>265</v>
      </c>
      <c r="BU944">
        <v>6</v>
      </c>
      <c r="BV944">
        <v>1</v>
      </c>
      <c r="BW944">
        <v>0</v>
      </c>
      <c r="BX944" t="s">
        <v>10801</v>
      </c>
      <c r="BZ944" t="s">
        <v>10802</v>
      </c>
      <c r="CB944" t="s">
        <v>10801</v>
      </c>
      <c r="CH944" s="198">
        <v>1</v>
      </c>
    </row>
    <row r="945" spans="69:86" x14ac:dyDescent="0.25">
      <c r="BQ945" t="s">
        <v>193</v>
      </c>
      <c r="BR945" t="s">
        <v>12054</v>
      </c>
      <c r="BS945" t="s">
        <v>10804</v>
      </c>
      <c r="BT945" t="s">
        <v>265</v>
      </c>
      <c r="BU945">
        <v>7</v>
      </c>
      <c r="BV945">
        <v>1</v>
      </c>
      <c r="BW945">
        <v>0</v>
      </c>
      <c r="BX945" t="s">
        <v>10804</v>
      </c>
      <c r="BZ945" t="s">
        <v>10805</v>
      </c>
      <c r="CB945" t="s">
        <v>10806</v>
      </c>
      <c r="CC945" t="s">
        <v>2291</v>
      </c>
      <c r="CH945" s="198">
        <v>1</v>
      </c>
    </row>
    <row r="946" spans="69:86" x14ac:dyDescent="0.25">
      <c r="BQ946" t="s">
        <v>193</v>
      </c>
      <c r="BR946" t="s">
        <v>12055</v>
      </c>
      <c r="BS946" t="s">
        <v>10808</v>
      </c>
      <c r="BT946" t="s">
        <v>265</v>
      </c>
      <c r="BU946">
        <v>8</v>
      </c>
      <c r="BV946">
        <v>1</v>
      </c>
      <c r="BW946">
        <v>0</v>
      </c>
      <c r="BX946" t="s">
        <v>10808</v>
      </c>
      <c r="BZ946" t="s">
        <v>10809</v>
      </c>
      <c r="CB946" t="s">
        <v>10810</v>
      </c>
      <c r="CC946" t="s">
        <v>2894</v>
      </c>
      <c r="CD946" t="s">
        <v>1629</v>
      </c>
      <c r="CH946" s="198">
        <v>1</v>
      </c>
    </row>
    <row r="947" spans="69:86" x14ac:dyDescent="0.25">
      <c r="BQ947" t="s">
        <v>193</v>
      </c>
      <c r="BR947" t="s">
        <v>1433</v>
      </c>
      <c r="BS947" t="s">
        <v>12056</v>
      </c>
      <c r="BT947" t="s">
        <v>301</v>
      </c>
      <c r="BU947">
        <v>1</v>
      </c>
      <c r="BV947">
        <v>0</v>
      </c>
      <c r="BW947">
        <v>1</v>
      </c>
      <c r="BY947" t="s">
        <v>12056</v>
      </c>
      <c r="CA947" t="s">
        <v>12057</v>
      </c>
      <c r="CB947" t="s">
        <v>10813</v>
      </c>
      <c r="CC947" t="s">
        <v>10685</v>
      </c>
      <c r="CD947" t="s">
        <v>10791</v>
      </c>
      <c r="CE947" t="s">
        <v>12041</v>
      </c>
      <c r="CF947" t="s">
        <v>12042</v>
      </c>
      <c r="CH947" s="198">
        <v>1</v>
      </c>
    </row>
    <row r="948" spans="69:86" x14ac:dyDescent="0.25">
      <c r="BQ948" t="s">
        <v>193</v>
      </c>
      <c r="BR948" t="s">
        <v>1434</v>
      </c>
      <c r="BS948" t="s">
        <v>12049</v>
      </c>
      <c r="BT948" t="s">
        <v>301</v>
      </c>
      <c r="BU948">
        <v>2</v>
      </c>
      <c r="BV948">
        <v>0</v>
      </c>
      <c r="BW948">
        <v>1</v>
      </c>
      <c r="BY948" t="s">
        <v>12049</v>
      </c>
      <c r="CA948" t="s">
        <v>12058</v>
      </c>
      <c r="CB948" t="s">
        <v>10785</v>
      </c>
      <c r="CC948" t="s">
        <v>11026</v>
      </c>
      <c r="CD948" t="s">
        <v>11970</v>
      </c>
      <c r="CE948" t="s">
        <v>11504</v>
      </c>
      <c r="CH948" s="198">
        <v>1</v>
      </c>
    </row>
    <row r="949" spans="69:86" x14ac:dyDescent="0.25">
      <c r="BQ949" t="s">
        <v>193</v>
      </c>
      <c r="BR949" t="s">
        <v>1435</v>
      </c>
      <c r="BS949" t="s">
        <v>12051</v>
      </c>
      <c r="BT949" t="s">
        <v>301</v>
      </c>
      <c r="BU949">
        <v>3</v>
      </c>
      <c r="BV949">
        <v>0</v>
      </c>
      <c r="BW949">
        <v>1</v>
      </c>
      <c r="BY949" t="s">
        <v>12051</v>
      </c>
      <c r="CA949" t="s">
        <v>12059</v>
      </c>
      <c r="CB949" t="s">
        <v>10792</v>
      </c>
      <c r="CC949" t="s">
        <v>11053</v>
      </c>
      <c r="CD949" t="s">
        <v>10994</v>
      </c>
      <c r="CE949" t="s">
        <v>10945</v>
      </c>
      <c r="CF949" t="s">
        <v>11435</v>
      </c>
      <c r="CH949" s="198">
        <v>1</v>
      </c>
    </row>
    <row r="950" spans="69:86" x14ac:dyDescent="0.25">
      <c r="BQ950" t="s">
        <v>193</v>
      </c>
      <c r="BR950" t="s">
        <v>1436</v>
      </c>
      <c r="BS950" t="s">
        <v>10816</v>
      </c>
      <c r="BT950" t="s">
        <v>301</v>
      </c>
      <c r="BU950">
        <v>4</v>
      </c>
      <c r="BV950">
        <v>0</v>
      </c>
      <c r="BW950">
        <v>1</v>
      </c>
      <c r="BY950" t="s">
        <v>10816</v>
      </c>
      <c r="CA950" t="s">
        <v>10817</v>
      </c>
      <c r="CB950" t="s">
        <v>10818</v>
      </c>
      <c r="CC950" t="s">
        <v>10819</v>
      </c>
      <c r="CD950" t="s">
        <v>10820</v>
      </c>
      <c r="CE950" t="s">
        <v>10821</v>
      </c>
      <c r="CF950" t="s">
        <v>1241</v>
      </c>
      <c r="CH950" s="198">
        <v>1</v>
      </c>
    </row>
    <row r="951" spans="69:86" x14ac:dyDescent="0.25">
      <c r="BQ951" t="s">
        <v>193</v>
      </c>
      <c r="BR951" t="s">
        <v>1437</v>
      </c>
      <c r="BS951" t="s">
        <v>12060</v>
      </c>
      <c r="BT951" t="s">
        <v>301</v>
      </c>
      <c r="BU951">
        <v>5</v>
      </c>
      <c r="BV951">
        <v>0</v>
      </c>
      <c r="BW951">
        <v>1</v>
      </c>
      <c r="BY951" t="s">
        <v>12060</v>
      </c>
      <c r="CA951" t="s">
        <v>12061</v>
      </c>
      <c r="CB951" t="s">
        <v>12041</v>
      </c>
      <c r="CC951" t="s">
        <v>12042</v>
      </c>
      <c r="CD951" t="s">
        <v>10785</v>
      </c>
      <c r="CE951" t="s">
        <v>11026</v>
      </c>
      <c r="CF951" t="s">
        <v>11970</v>
      </c>
      <c r="CH951" s="198">
        <v>1</v>
      </c>
    </row>
    <row r="952" spans="69:86" x14ac:dyDescent="0.25">
      <c r="BQ952" t="s">
        <v>193</v>
      </c>
      <c r="BR952" t="s">
        <v>12062</v>
      </c>
      <c r="BS952" t="s">
        <v>12063</v>
      </c>
      <c r="BT952" t="s">
        <v>301</v>
      </c>
      <c r="BU952">
        <v>6</v>
      </c>
      <c r="BV952">
        <v>0</v>
      </c>
      <c r="BW952">
        <v>1</v>
      </c>
      <c r="BY952" t="s">
        <v>12063</v>
      </c>
      <c r="CA952" t="s">
        <v>12064</v>
      </c>
      <c r="CB952" t="s">
        <v>11026</v>
      </c>
      <c r="CC952" t="s">
        <v>11970</v>
      </c>
      <c r="CD952" t="s">
        <v>11504</v>
      </c>
      <c r="CE952" t="s">
        <v>10792</v>
      </c>
      <c r="CF952" t="s">
        <v>11053</v>
      </c>
      <c r="CH952" s="198">
        <v>1</v>
      </c>
    </row>
    <row r="953" spans="69:86" x14ac:dyDescent="0.25">
      <c r="BQ953" t="s">
        <v>193</v>
      </c>
      <c r="BR953" t="s">
        <v>12065</v>
      </c>
      <c r="BS953" t="s">
        <v>12066</v>
      </c>
      <c r="BT953" t="s">
        <v>301</v>
      </c>
      <c r="BU953">
        <v>7</v>
      </c>
      <c r="BV953">
        <v>0</v>
      </c>
      <c r="BW953">
        <v>1</v>
      </c>
      <c r="BY953" t="s">
        <v>12066</v>
      </c>
      <c r="CA953" t="s">
        <v>12067</v>
      </c>
      <c r="CB953" t="s">
        <v>10945</v>
      </c>
      <c r="CC953" t="s">
        <v>11435</v>
      </c>
      <c r="CD953" t="s">
        <v>10818</v>
      </c>
      <c r="CE953" t="s">
        <v>10819</v>
      </c>
      <c r="CF953" t="s">
        <v>10820</v>
      </c>
      <c r="CH953" s="198">
        <v>1</v>
      </c>
    </row>
    <row r="954" spans="69:86" x14ac:dyDescent="0.25">
      <c r="BQ954" t="s">
        <v>193</v>
      </c>
      <c r="BR954" t="s">
        <v>12068</v>
      </c>
      <c r="BS954" t="s">
        <v>11182</v>
      </c>
      <c r="BT954" t="s">
        <v>301</v>
      </c>
      <c r="BU954">
        <v>8</v>
      </c>
      <c r="BV954">
        <v>0</v>
      </c>
      <c r="BW954">
        <v>1</v>
      </c>
      <c r="BY954" t="s">
        <v>11182</v>
      </c>
      <c r="CA954" t="s">
        <v>11183</v>
      </c>
      <c r="CB954" t="s">
        <v>10819</v>
      </c>
      <c r="CC954" t="s">
        <v>10820</v>
      </c>
      <c r="CD954" t="s">
        <v>10821</v>
      </c>
      <c r="CE954" t="s">
        <v>1241</v>
      </c>
      <c r="CH954" s="198">
        <v>1</v>
      </c>
    </row>
    <row r="955" spans="69:86" x14ac:dyDescent="0.25">
      <c r="BQ955" t="s">
        <v>193</v>
      </c>
      <c r="BR955" t="s">
        <v>12069</v>
      </c>
      <c r="BS955" t="s">
        <v>1241</v>
      </c>
      <c r="BT955" t="s">
        <v>301</v>
      </c>
      <c r="BU955">
        <v>9</v>
      </c>
      <c r="BV955">
        <v>0</v>
      </c>
      <c r="BW955">
        <v>1</v>
      </c>
      <c r="BY955" t="s">
        <v>1241</v>
      </c>
      <c r="CA955" t="s">
        <v>1257</v>
      </c>
      <c r="CB955" t="s">
        <v>1241</v>
      </c>
      <c r="CH955" s="198">
        <v>1</v>
      </c>
    </row>
    <row r="956" spans="69:86" x14ac:dyDescent="0.25">
      <c r="BQ956" t="s">
        <v>194</v>
      </c>
      <c r="BR956" t="s">
        <v>1438</v>
      </c>
      <c r="BS956" t="s">
        <v>12070</v>
      </c>
      <c r="BT956" t="s">
        <v>265</v>
      </c>
      <c r="BU956">
        <v>1</v>
      </c>
      <c r="BV956">
        <v>1</v>
      </c>
      <c r="BW956">
        <v>0</v>
      </c>
      <c r="BX956" t="s">
        <v>12070</v>
      </c>
      <c r="BZ956" t="s">
        <v>12071</v>
      </c>
      <c r="CB956" t="s">
        <v>10845</v>
      </c>
      <c r="CC956" t="s">
        <v>10846</v>
      </c>
      <c r="CD956" t="s">
        <v>10847</v>
      </c>
      <c r="CE956" t="s">
        <v>586</v>
      </c>
      <c r="CF956" t="s">
        <v>11053</v>
      </c>
      <c r="CH956" s="198">
        <v>1</v>
      </c>
    </row>
    <row r="957" spans="69:86" x14ac:dyDescent="0.25">
      <c r="BQ957" t="s">
        <v>194</v>
      </c>
      <c r="BR957" t="s">
        <v>1439</v>
      </c>
      <c r="BS957" t="s">
        <v>12072</v>
      </c>
      <c r="BT957" t="s">
        <v>265</v>
      </c>
      <c r="BU957">
        <v>2</v>
      </c>
      <c r="BV957">
        <v>1</v>
      </c>
      <c r="BW957">
        <v>0</v>
      </c>
      <c r="BX957" t="s">
        <v>12072</v>
      </c>
      <c r="BZ957" t="s">
        <v>12073</v>
      </c>
      <c r="CB957" t="s">
        <v>12041</v>
      </c>
      <c r="CC957" t="s">
        <v>12042</v>
      </c>
      <c r="CD957" t="s">
        <v>11164</v>
      </c>
      <c r="CE957" t="s">
        <v>2894</v>
      </c>
      <c r="CH957" s="198">
        <v>1</v>
      </c>
    </row>
    <row r="958" spans="69:86" x14ac:dyDescent="0.25">
      <c r="BQ958" t="s">
        <v>194</v>
      </c>
      <c r="BR958" t="s">
        <v>1440</v>
      </c>
      <c r="BS958" t="s">
        <v>10855</v>
      </c>
      <c r="BT958" t="s">
        <v>265</v>
      </c>
      <c r="BU958">
        <v>3</v>
      </c>
      <c r="BV958">
        <v>1</v>
      </c>
      <c r="BW958">
        <v>0</v>
      </c>
      <c r="BX958" t="s">
        <v>10855</v>
      </c>
      <c r="BZ958" t="s">
        <v>10856</v>
      </c>
      <c r="CB958" t="s">
        <v>10857</v>
      </c>
      <c r="CC958" t="s">
        <v>10858</v>
      </c>
      <c r="CD958" t="s">
        <v>10859</v>
      </c>
      <c r="CE958" t="s">
        <v>10860</v>
      </c>
      <c r="CH958" s="198">
        <v>1</v>
      </c>
    </row>
    <row r="959" spans="69:86" x14ac:dyDescent="0.25">
      <c r="BQ959" t="s">
        <v>194</v>
      </c>
      <c r="BR959" t="s">
        <v>1441</v>
      </c>
      <c r="BS959" t="s">
        <v>10724</v>
      </c>
      <c r="BT959" t="s">
        <v>265</v>
      </c>
      <c r="BU959">
        <v>4</v>
      </c>
      <c r="BV959">
        <v>1</v>
      </c>
      <c r="BW959">
        <v>0</v>
      </c>
      <c r="BX959" t="s">
        <v>10724</v>
      </c>
      <c r="BZ959" t="s">
        <v>10862</v>
      </c>
      <c r="CB959" t="s">
        <v>10724</v>
      </c>
      <c r="CH959" s="198">
        <v>1</v>
      </c>
    </row>
    <row r="960" spans="69:86" x14ac:dyDescent="0.25">
      <c r="BQ960" t="s">
        <v>194</v>
      </c>
      <c r="BR960" t="s">
        <v>1442</v>
      </c>
      <c r="BS960" t="s">
        <v>649</v>
      </c>
      <c r="BT960" t="s">
        <v>265</v>
      </c>
      <c r="BU960">
        <v>5</v>
      </c>
      <c r="BV960">
        <v>1</v>
      </c>
      <c r="BW960">
        <v>0</v>
      </c>
      <c r="BX960" t="s">
        <v>649</v>
      </c>
      <c r="BZ960" t="s">
        <v>10864</v>
      </c>
      <c r="CB960" t="s">
        <v>649</v>
      </c>
      <c r="CH960" s="198">
        <v>1</v>
      </c>
    </row>
    <row r="961" spans="69:86" x14ac:dyDescent="0.25">
      <c r="BQ961" t="s">
        <v>194</v>
      </c>
      <c r="BR961" t="s">
        <v>12074</v>
      </c>
      <c r="BS961" t="s">
        <v>10866</v>
      </c>
      <c r="BT961" t="s">
        <v>265</v>
      </c>
      <c r="BU961">
        <v>6</v>
      </c>
      <c r="BV961">
        <v>1</v>
      </c>
      <c r="BW961">
        <v>0</v>
      </c>
      <c r="BX961" t="s">
        <v>10866</v>
      </c>
      <c r="BZ961" t="s">
        <v>10867</v>
      </c>
      <c r="CB961" t="s">
        <v>10868</v>
      </c>
      <c r="CC961" t="s">
        <v>10806</v>
      </c>
      <c r="CD961" t="s">
        <v>10869</v>
      </c>
      <c r="CE961" t="s">
        <v>10764</v>
      </c>
      <c r="CF961" t="s">
        <v>10870</v>
      </c>
      <c r="CH961" s="198">
        <v>1</v>
      </c>
    </row>
    <row r="962" spans="69:86" x14ac:dyDescent="0.25">
      <c r="BQ962" t="s">
        <v>194</v>
      </c>
      <c r="BR962" t="s">
        <v>1443</v>
      </c>
      <c r="BS962" t="s">
        <v>10871</v>
      </c>
      <c r="BT962" t="s">
        <v>301</v>
      </c>
      <c r="BU962">
        <v>1</v>
      </c>
      <c r="BV962">
        <v>0</v>
      </c>
      <c r="BW962">
        <v>1</v>
      </c>
      <c r="BY962" t="s">
        <v>10871</v>
      </c>
      <c r="CA962" t="s">
        <v>10872</v>
      </c>
      <c r="CB962" t="s">
        <v>10871</v>
      </c>
      <c r="CH962" s="198">
        <v>1</v>
      </c>
    </row>
    <row r="963" spans="69:86" x14ac:dyDescent="0.25">
      <c r="BQ963" t="s">
        <v>194</v>
      </c>
      <c r="BR963" t="s">
        <v>1444</v>
      </c>
      <c r="BS963" t="s">
        <v>12075</v>
      </c>
      <c r="BT963" t="s">
        <v>301</v>
      </c>
      <c r="BU963">
        <v>2</v>
      </c>
      <c r="BV963">
        <v>0</v>
      </c>
      <c r="BW963">
        <v>1</v>
      </c>
      <c r="BY963" t="s">
        <v>12075</v>
      </c>
      <c r="CA963" t="s">
        <v>12076</v>
      </c>
      <c r="CB963" t="s">
        <v>586</v>
      </c>
      <c r="CC963" t="s">
        <v>11053</v>
      </c>
      <c r="CD963" t="s">
        <v>11435</v>
      </c>
      <c r="CE963" t="s">
        <v>10945</v>
      </c>
      <c r="CF963" t="s">
        <v>389</v>
      </c>
      <c r="CH963" s="198">
        <v>1</v>
      </c>
    </row>
    <row r="964" spans="69:86" x14ac:dyDescent="0.25">
      <c r="BQ964" t="s">
        <v>194</v>
      </c>
      <c r="BR964" t="s">
        <v>1445</v>
      </c>
      <c r="BS964" t="s">
        <v>12072</v>
      </c>
      <c r="BT964" t="s">
        <v>301</v>
      </c>
      <c r="BU964">
        <v>3</v>
      </c>
      <c r="BV964">
        <v>0</v>
      </c>
      <c r="BW964">
        <v>1</v>
      </c>
      <c r="BY964" t="s">
        <v>12072</v>
      </c>
      <c r="CA964" t="s">
        <v>12077</v>
      </c>
      <c r="CB964" t="s">
        <v>12041</v>
      </c>
      <c r="CC964" t="s">
        <v>12042</v>
      </c>
      <c r="CD964" t="s">
        <v>11164</v>
      </c>
      <c r="CE964" t="s">
        <v>2894</v>
      </c>
      <c r="CH964" s="198">
        <v>1</v>
      </c>
    </row>
    <row r="965" spans="69:86" x14ac:dyDescent="0.25">
      <c r="BQ965" t="s">
        <v>194</v>
      </c>
      <c r="BR965" t="s">
        <v>1446</v>
      </c>
      <c r="BS965" t="s">
        <v>10878</v>
      </c>
      <c r="BT965" t="s">
        <v>301</v>
      </c>
      <c r="BU965">
        <v>4</v>
      </c>
      <c r="BV965">
        <v>0</v>
      </c>
      <c r="BW965">
        <v>1</v>
      </c>
      <c r="BY965" t="s">
        <v>10878</v>
      </c>
      <c r="CA965" t="s">
        <v>10879</v>
      </c>
      <c r="CB965" t="s">
        <v>10818</v>
      </c>
      <c r="CC965" t="s">
        <v>10880</v>
      </c>
      <c r="CH965" s="198">
        <v>1</v>
      </c>
    </row>
    <row r="966" spans="69:86" x14ac:dyDescent="0.25">
      <c r="BQ966" t="s">
        <v>194</v>
      </c>
      <c r="BR966" t="s">
        <v>1447</v>
      </c>
      <c r="BS966" t="s">
        <v>10882</v>
      </c>
      <c r="BT966" t="s">
        <v>301</v>
      </c>
      <c r="BU966">
        <v>5</v>
      </c>
      <c r="BV966">
        <v>0</v>
      </c>
      <c r="BW966">
        <v>1</v>
      </c>
      <c r="BY966" t="s">
        <v>10882</v>
      </c>
      <c r="CA966" t="s">
        <v>10883</v>
      </c>
      <c r="CB966" t="s">
        <v>10882</v>
      </c>
      <c r="CH966" s="198">
        <v>1</v>
      </c>
    </row>
    <row r="967" spans="69:86" x14ac:dyDescent="0.25">
      <c r="BQ967" t="s">
        <v>194</v>
      </c>
      <c r="BR967" t="s">
        <v>12078</v>
      </c>
      <c r="BS967" t="s">
        <v>649</v>
      </c>
      <c r="BT967" t="s">
        <v>301</v>
      </c>
      <c r="BU967">
        <v>6</v>
      </c>
      <c r="BV967">
        <v>0</v>
      </c>
      <c r="BW967">
        <v>1</v>
      </c>
      <c r="BY967" t="s">
        <v>649</v>
      </c>
      <c r="CA967" t="s">
        <v>10885</v>
      </c>
      <c r="CB967" t="s">
        <v>649</v>
      </c>
      <c r="CH967" s="198">
        <v>1</v>
      </c>
    </row>
    <row r="968" spans="69:86" x14ac:dyDescent="0.25">
      <c r="BQ968" t="s">
        <v>194</v>
      </c>
      <c r="BR968" t="s">
        <v>12079</v>
      </c>
      <c r="BS968" t="s">
        <v>10887</v>
      </c>
      <c r="BT968" t="s">
        <v>301</v>
      </c>
      <c r="BU968">
        <v>7</v>
      </c>
      <c r="BV968">
        <v>0</v>
      </c>
      <c r="BW968">
        <v>1</v>
      </c>
      <c r="BY968" t="s">
        <v>10887</v>
      </c>
      <c r="CA968" t="s">
        <v>10888</v>
      </c>
      <c r="CB968" t="s">
        <v>590</v>
      </c>
      <c r="CC968" t="s">
        <v>10889</v>
      </c>
      <c r="CH968" s="198">
        <v>1</v>
      </c>
    </row>
    <row r="969" spans="69:86" x14ac:dyDescent="0.25">
      <c r="BQ969" t="s">
        <v>195</v>
      </c>
      <c r="BR969" t="s">
        <v>1448</v>
      </c>
      <c r="BS969" t="s">
        <v>12080</v>
      </c>
      <c r="BT969" t="s">
        <v>265</v>
      </c>
      <c r="BU969">
        <v>1</v>
      </c>
      <c r="BV969">
        <v>1</v>
      </c>
      <c r="BW969">
        <v>0</v>
      </c>
      <c r="BX969" t="s">
        <v>12080</v>
      </c>
      <c r="BZ969" t="s">
        <v>12081</v>
      </c>
      <c r="CB969" t="s">
        <v>10892</v>
      </c>
      <c r="CC969" t="s">
        <v>10893</v>
      </c>
      <c r="CD969" t="s">
        <v>10903</v>
      </c>
      <c r="CE969" t="s">
        <v>11149</v>
      </c>
      <c r="CF969" t="s">
        <v>1243</v>
      </c>
      <c r="CH969" s="198">
        <v>1</v>
      </c>
    </row>
    <row r="970" spans="69:86" x14ac:dyDescent="0.25">
      <c r="BQ970" t="s">
        <v>195</v>
      </c>
      <c r="BR970" t="s">
        <v>1449</v>
      </c>
      <c r="BS970" t="s">
        <v>12082</v>
      </c>
      <c r="BT970" t="s">
        <v>265</v>
      </c>
      <c r="BU970">
        <v>2</v>
      </c>
      <c r="BV970">
        <v>1</v>
      </c>
      <c r="BW970">
        <v>0</v>
      </c>
      <c r="BX970" t="s">
        <v>12082</v>
      </c>
      <c r="BZ970" t="s">
        <v>12083</v>
      </c>
      <c r="CB970" t="s">
        <v>12082</v>
      </c>
      <c r="CH970" s="198">
        <v>1</v>
      </c>
    </row>
    <row r="971" spans="69:86" x14ac:dyDescent="0.25">
      <c r="BQ971" t="s">
        <v>195</v>
      </c>
      <c r="BR971" t="s">
        <v>1450</v>
      </c>
      <c r="BS971" t="s">
        <v>12084</v>
      </c>
      <c r="BT971" t="s">
        <v>265</v>
      </c>
      <c r="BU971">
        <v>3</v>
      </c>
      <c r="BV971">
        <v>1</v>
      </c>
      <c r="BW971">
        <v>0</v>
      </c>
      <c r="BX971" t="s">
        <v>12084</v>
      </c>
      <c r="BZ971" t="s">
        <v>12085</v>
      </c>
      <c r="CB971" t="s">
        <v>10746</v>
      </c>
      <c r="CC971" t="s">
        <v>10980</v>
      </c>
      <c r="CD971" t="s">
        <v>11775</v>
      </c>
      <c r="CE971" t="s">
        <v>2894</v>
      </c>
      <c r="CH971" s="198">
        <v>1</v>
      </c>
    </row>
    <row r="972" spans="69:86" x14ac:dyDescent="0.25">
      <c r="BQ972" t="s">
        <v>195</v>
      </c>
      <c r="BR972" t="s">
        <v>1451</v>
      </c>
      <c r="BS972" t="s">
        <v>10897</v>
      </c>
      <c r="BT972" t="s">
        <v>265</v>
      </c>
      <c r="BU972">
        <v>4</v>
      </c>
      <c r="BV972">
        <v>1</v>
      </c>
      <c r="BW972">
        <v>0</v>
      </c>
      <c r="BX972" t="s">
        <v>10897</v>
      </c>
      <c r="BZ972" t="s">
        <v>10898</v>
      </c>
      <c r="CB972" t="s">
        <v>10899</v>
      </c>
      <c r="CC972" t="s">
        <v>1303</v>
      </c>
      <c r="CD972" t="s">
        <v>1304</v>
      </c>
      <c r="CH972" s="198">
        <v>1</v>
      </c>
    </row>
    <row r="973" spans="69:86" x14ac:dyDescent="0.25">
      <c r="BQ973" t="s">
        <v>195</v>
      </c>
      <c r="BR973" t="s">
        <v>1452</v>
      </c>
      <c r="BS973" t="s">
        <v>10901</v>
      </c>
      <c r="BT973" t="s">
        <v>265</v>
      </c>
      <c r="BU973">
        <v>5</v>
      </c>
      <c r="BV973">
        <v>1</v>
      </c>
      <c r="BW973">
        <v>0</v>
      </c>
      <c r="BX973" t="s">
        <v>10901</v>
      </c>
      <c r="BZ973" t="s">
        <v>10902</v>
      </c>
      <c r="CB973" t="s">
        <v>10903</v>
      </c>
      <c r="CC973" t="s">
        <v>10904</v>
      </c>
      <c r="CH973" s="198">
        <v>1</v>
      </c>
    </row>
    <row r="974" spans="69:86" x14ac:dyDescent="0.25">
      <c r="BQ974" t="s">
        <v>195</v>
      </c>
      <c r="BR974" t="s">
        <v>12086</v>
      </c>
      <c r="BS974" t="s">
        <v>10906</v>
      </c>
      <c r="BT974" t="s">
        <v>265</v>
      </c>
      <c r="BU974">
        <v>6</v>
      </c>
      <c r="BV974">
        <v>1</v>
      </c>
      <c r="BW974">
        <v>0</v>
      </c>
      <c r="BX974" t="s">
        <v>10906</v>
      </c>
      <c r="BZ974" t="s">
        <v>10907</v>
      </c>
      <c r="CB974" t="s">
        <v>10746</v>
      </c>
      <c r="CC974" t="s">
        <v>1241</v>
      </c>
      <c r="CD974" t="s">
        <v>10908</v>
      </c>
      <c r="CH974" s="198">
        <v>1</v>
      </c>
    </row>
    <row r="975" spans="69:86" x14ac:dyDescent="0.25">
      <c r="BQ975" t="s">
        <v>195</v>
      </c>
      <c r="BR975" t="s">
        <v>1453</v>
      </c>
      <c r="BS975" t="s">
        <v>12087</v>
      </c>
      <c r="BT975" t="s">
        <v>301</v>
      </c>
      <c r="BU975">
        <v>1</v>
      </c>
      <c r="BV975">
        <v>0</v>
      </c>
      <c r="BW975">
        <v>1</v>
      </c>
      <c r="BY975" t="s">
        <v>12087</v>
      </c>
      <c r="CA975" t="s">
        <v>12088</v>
      </c>
      <c r="CB975" t="s">
        <v>10911</v>
      </c>
      <c r="CC975" t="s">
        <v>10903</v>
      </c>
      <c r="CD975" t="s">
        <v>11149</v>
      </c>
      <c r="CE975" t="s">
        <v>1243</v>
      </c>
      <c r="CF975" t="s">
        <v>480</v>
      </c>
      <c r="CH975" s="198">
        <v>1</v>
      </c>
    </row>
    <row r="976" spans="69:86" x14ac:dyDescent="0.25">
      <c r="BQ976" t="s">
        <v>195</v>
      </c>
      <c r="BR976" t="s">
        <v>1454</v>
      </c>
      <c r="BS976" t="s">
        <v>12082</v>
      </c>
      <c r="BT976" t="s">
        <v>301</v>
      </c>
      <c r="BU976">
        <v>2</v>
      </c>
      <c r="BV976">
        <v>0</v>
      </c>
      <c r="BW976">
        <v>1</v>
      </c>
      <c r="BY976" t="s">
        <v>12082</v>
      </c>
      <c r="CA976" t="s">
        <v>12089</v>
      </c>
      <c r="CB976" t="s">
        <v>12082</v>
      </c>
      <c r="CH976" s="198">
        <v>1</v>
      </c>
    </row>
    <row r="977" spans="69:86" x14ac:dyDescent="0.25">
      <c r="BQ977" t="s">
        <v>195</v>
      </c>
      <c r="BR977" t="s">
        <v>1455</v>
      </c>
      <c r="BS977" t="s">
        <v>12084</v>
      </c>
      <c r="BT977" t="s">
        <v>301</v>
      </c>
      <c r="BU977">
        <v>3</v>
      </c>
      <c r="BV977">
        <v>0</v>
      </c>
      <c r="BW977">
        <v>1</v>
      </c>
      <c r="BY977" t="s">
        <v>12084</v>
      </c>
      <c r="CA977" t="s">
        <v>12090</v>
      </c>
      <c r="CB977" t="s">
        <v>10746</v>
      </c>
      <c r="CC977" t="s">
        <v>10980</v>
      </c>
      <c r="CD977" t="s">
        <v>11775</v>
      </c>
      <c r="CE977" t="s">
        <v>2894</v>
      </c>
      <c r="CH977" s="198">
        <v>1</v>
      </c>
    </row>
    <row r="978" spans="69:86" x14ac:dyDescent="0.25">
      <c r="BQ978" t="s">
        <v>195</v>
      </c>
      <c r="BR978" t="s">
        <v>1456</v>
      </c>
      <c r="BS978" t="s">
        <v>10914</v>
      </c>
      <c r="BT978" t="s">
        <v>301</v>
      </c>
      <c r="BU978">
        <v>4</v>
      </c>
      <c r="BV978">
        <v>0</v>
      </c>
      <c r="BW978">
        <v>1</v>
      </c>
      <c r="BY978" t="s">
        <v>10914</v>
      </c>
      <c r="CA978" t="s">
        <v>10915</v>
      </c>
      <c r="CB978" t="s">
        <v>10916</v>
      </c>
      <c r="CC978" t="s">
        <v>10917</v>
      </c>
      <c r="CH978" s="198">
        <v>1</v>
      </c>
    </row>
    <row r="979" spans="69:86" x14ac:dyDescent="0.25">
      <c r="BQ979" t="s">
        <v>195</v>
      </c>
      <c r="BR979" t="s">
        <v>1457</v>
      </c>
      <c r="BS979" t="s">
        <v>10919</v>
      </c>
      <c r="BT979" t="s">
        <v>301</v>
      </c>
      <c r="BU979">
        <v>5</v>
      </c>
      <c r="BV979">
        <v>0</v>
      </c>
      <c r="BW979">
        <v>1</v>
      </c>
      <c r="BY979" t="s">
        <v>10919</v>
      </c>
      <c r="CA979" t="s">
        <v>10920</v>
      </c>
      <c r="CB979" t="s">
        <v>10921</v>
      </c>
      <c r="CC979" t="s">
        <v>1241</v>
      </c>
      <c r="CD979" t="s">
        <v>10922</v>
      </c>
      <c r="CE979" t="s">
        <v>2661</v>
      </c>
      <c r="CF979" t="s">
        <v>10724</v>
      </c>
      <c r="CH979" s="198">
        <v>1</v>
      </c>
    </row>
    <row r="980" spans="69:86" x14ac:dyDescent="0.25">
      <c r="BQ980" t="s">
        <v>196</v>
      </c>
      <c r="BR980" t="s">
        <v>1458</v>
      </c>
      <c r="BS980" t="s">
        <v>12091</v>
      </c>
      <c r="BT980" t="s">
        <v>265</v>
      </c>
      <c r="BU980">
        <v>1</v>
      </c>
      <c r="BV980">
        <v>1</v>
      </c>
      <c r="BW980">
        <v>0</v>
      </c>
      <c r="BX980" t="s">
        <v>12091</v>
      </c>
      <c r="BZ980" t="s">
        <v>12092</v>
      </c>
      <c r="CB980" t="s">
        <v>10699</v>
      </c>
      <c r="CC980" t="s">
        <v>10700</v>
      </c>
      <c r="CD980" t="s">
        <v>1303</v>
      </c>
      <c r="CE980" t="s">
        <v>11220</v>
      </c>
      <c r="CF980" t="s">
        <v>2285</v>
      </c>
      <c r="CH980" s="198">
        <v>1</v>
      </c>
    </row>
    <row r="981" spans="69:86" x14ac:dyDescent="0.25">
      <c r="BQ981" t="s">
        <v>196</v>
      </c>
      <c r="BR981" t="s">
        <v>1465</v>
      </c>
      <c r="BS981" t="s">
        <v>12093</v>
      </c>
      <c r="BT981" t="s">
        <v>265</v>
      </c>
      <c r="BU981">
        <v>2</v>
      </c>
      <c r="BV981">
        <v>1</v>
      </c>
      <c r="BW981">
        <v>0</v>
      </c>
      <c r="BX981" t="s">
        <v>12093</v>
      </c>
      <c r="BZ981" t="s">
        <v>12094</v>
      </c>
      <c r="CB981" t="s">
        <v>10746</v>
      </c>
      <c r="CC981" t="s">
        <v>11275</v>
      </c>
      <c r="CH981" s="198">
        <v>1</v>
      </c>
    </row>
    <row r="982" spans="69:86" x14ac:dyDescent="0.25">
      <c r="BQ982" t="s">
        <v>196</v>
      </c>
      <c r="BR982" t="s">
        <v>1469</v>
      </c>
      <c r="BS982" t="s">
        <v>10714</v>
      </c>
      <c r="BT982" t="s">
        <v>265</v>
      </c>
      <c r="BU982">
        <v>3</v>
      </c>
      <c r="BV982">
        <v>1</v>
      </c>
      <c r="BW982">
        <v>0</v>
      </c>
      <c r="BX982" t="s">
        <v>10714</v>
      </c>
      <c r="BZ982" t="s">
        <v>10715</v>
      </c>
      <c r="CB982" t="s">
        <v>10714</v>
      </c>
      <c r="CH982" s="198">
        <v>1</v>
      </c>
    </row>
    <row r="983" spans="69:86" x14ac:dyDescent="0.25">
      <c r="BQ983" t="s">
        <v>196</v>
      </c>
      <c r="BR983" t="s">
        <v>1474</v>
      </c>
      <c r="BS983" t="s">
        <v>10717</v>
      </c>
      <c r="BT983" t="s">
        <v>265</v>
      </c>
      <c r="BU983">
        <v>4</v>
      </c>
      <c r="BV983">
        <v>1</v>
      </c>
      <c r="BW983">
        <v>0</v>
      </c>
      <c r="BX983" t="s">
        <v>10717</v>
      </c>
      <c r="BZ983" t="s">
        <v>10718</v>
      </c>
      <c r="CB983" t="s">
        <v>10717</v>
      </c>
      <c r="CH983" s="198">
        <v>1</v>
      </c>
    </row>
    <row r="984" spans="69:86" x14ac:dyDescent="0.25">
      <c r="BQ984" t="s">
        <v>196</v>
      </c>
      <c r="BR984" t="s">
        <v>1480</v>
      </c>
      <c r="BS984" t="s">
        <v>10720</v>
      </c>
      <c r="BT984" t="s">
        <v>265</v>
      </c>
      <c r="BU984">
        <v>5</v>
      </c>
      <c r="BV984">
        <v>1</v>
      </c>
      <c r="BW984">
        <v>0</v>
      </c>
      <c r="BX984" t="s">
        <v>10720</v>
      </c>
      <c r="BZ984" t="s">
        <v>10721</v>
      </c>
      <c r="CB984" t="s">
        <v>10722</v>
      </c>
      <c r="CC984" t="s">
        <v>10723</v>
      </c>
      <c r="CD984" t="s">
        <v>10724</v>
      </c>
      <c r="CH984" s="198">
        <v>1</v>
      </c>
    </row>
    <row r="985" spans="69:86" x14ac:dyDescent="0.25">
      <c r="BQ985" t="s">
        <v>196</v>
      </c>
      <c r="BR985" t="s">
        <v>1484</v>
      </c>
      <c r="BS985" t="s">
        <v>12095</v>
      </c>
      <c r="BT985" t="s">
        <v>301</v>
      </c>
      <c r="BU985">
        <v>1</v>
      </c>
      <c r="BV985">
        <v>0</v>
      </c>
      <c r="BW985">
        <v>1</v>
      </c>
      <c r="BY985" t="s">
        <v>12095</v>
      </c>
      <c r="CA985" t="s">
        <v>12096</v>
      </c>
      <c r="CB985" t="s">
        <v>11275</v>
      </c>
      <c r="CC985" t="s">
        <v>2285</v>
      </c>
      <c r="CD985" t="s">
        <v>12097</v>
      </c>
      <c r="CE985" t="s">
        <v>11149</v>
      </c>
      <c r="CF985" t="s">
        <v>10994</v>
      </c>
      <c r="CH985" s="198">
        <v>1</v>
      </c>
    </row>
    <row r="986" spans="69:86" x14ac:dyDescent="0.25">
      <c r="BQ986" t="s">
        <v>196</v>
      </c>
      <c r="BR986" t="s">
        <v>1488</v>
      </c>
      <c r="BS986" t="s">
        <v>10736</v>
      </c>
      <c r="BT986" t="s">
        <v>301</v>
      </c>
      <c r="BU986">
        <v>2</v>
      </c>
      <c r="BV986">
        <v>0</v>
      </c>
      <c r="BW986">
        <v>1</v>
      </c>
      <c r="BY986" t="s">
        <v>10736</v>
      </c>
      <c r="CA986" t="s">
        <v>10737</v>
      </c>
      <c r="CB986" t="s">
        <v>10736</v>
      </c>
      <c r="CH986" s="198">
        <v>1</v>
      </c>
    </row>
    <row r="987" spans="69:86" x14ac:dyDescent="0.25">
      <c r="BQ987" t="s">
        <v>196</v>
      </c>
      <c r="BR987" t="s">
        <v>1493</v>
      </c>
      <c r="BS987" t="s">
        <v>10738</v>
      </c>
      <c r="BT987" t="s">
        <v>301</v>
      </c>
      <c r="BU987">
        <v>3</v>
      </c>
      <c r="BV987">
        <v>0</v>
      </c>
      <c r="BW987">
        <v>1</v>
      </c>
      <c r="BY987" t="s">
        <v>10738</v>
      </c>
      <c r="CA987" t="s">
        <v>10739</v>
      </c>
      <c r="CB987" t="s">
        <v>10738</v>
      </c>
      <c r="CH987" s="198">
        <v>1</v>
      </c>
    </row>
    <row r="988" spans="69:86" x14ac:dyDescent="0.25">
      <c r="BQ988" t="s">
        <v>196</v>
      </c>
      <c r="BR988" t="s">
        <v>1496</v>
      </c>
      <c r="BS988" t="s">
        <v>10741</v>
      </c>
      <c r="BT988" t="s">
        <v>301</v>
      </c>
      <c r="BU988">
        <v>4</v>
      </c>
      <c r="BV988">
        <v>0</v>
      </c>
      <c r="BW988">
        <v>1</v>
      </c>
      <c r="BY988" t="s">
        <v>10741</v>
      </c>
      <c r="CA988" t="s">
        <v>10742</v>
      </c>
      <c r="CB988" t="s">
        <v>10743</v>
      </c>
      <c r="CC988" t="s">
        <v>10706</v>
      </c>
      <c r="CD988" t="s">
        <v>2343</v>
      </c>
      <c r="CH988" s="198">
        <v>1</v>
      </c>
    </row>
    <row r="989" spans="69:86" x14ac:dyDescent="0.25">
      <c r="BQ989" t="s">
        <v>196</v>
      </c>
      <c r="BR989" t="s">
        <v>1500</v>
      </c>
      <c r="BS989" t="s">
        <v>12098</v>
      </c>
      <c r="BT989" t="s">
        <v>301</v>
      </c>
      <c r="BU989">
        <v>5</v>
      </c>
      <c r="BV989">
        <v>0</v>
      </c>
      <c r="BW989">
        <v>1</v>
      </c>
      <c r="BY989" t="s">
        <v>12098</v>
      </c>
      <c r="CA989" t="s">
        <v>12099</v>
      </c>
      <c r="CB989" t="s">
        <v>11149</v>
      </c>
      <c r="CC989" t="s">
        <v>10994</v>
      </c>
      <c r="CD989" t="s">
        <v>2284</v>
      </c>
      <c r="CE989" t="s">
        <v>10736</v>
      </c>
      <c r="CF989" t="s">
        <v>10738</v>
      </c>
      <c r="CH989" s="198">
        <v>1</v>
      </c>
    </row>
    <row r="990" spans="69:86" x14ac:dyDescent="0.25">
      <c r="BQ990" t="s">
        <v>196</v>
      </c>
      <c r="BR990" t="s">
        <v>12100</v>
      </c>
      <c r="BS990" t="s">
        <v>11678</v>
      </c>
      <c r="BT990" t="s">
        <v>301</v>
      </c>
      <c r="BU990">
        <v>6</v>
      </c>
      <c r="BV990">
        <v>0</v>
      </c>
      <c r="BW990">
        <v>1</v>
      </c>
      <c r="BY990" t="s">
        <v>11678</v>
      </c>
      <c r="CA990" t="s">
        <v>11679</v>
      </c>
      <c r="CB990" t="s">
        <v>10736</v>
      </c>
      <c r="CC990" t="s">
        <v>10738</v>
      </c>
      <c r="CD990" t="s">
        <v>10743</v>
      </c>
      <c r="CE990" t="s">
        <v>10706</v>
      </c>
      <c r="CF990" t="s">
        <v>2343</v>
      </c>
      <c r="CH990" s="198">
        <v>1</v>
      </c>
    </row>
    <row r="991" spans="69:86" x14ac:dyDescent="0.25">
      <c r="BQ991" t="s">
        <v>196</v>
      </c>
      <c r="BR991" t="s">
        <v>12101</v>
      </c>
      <c r="BS991" t="s">
        <v>11681</v>
      </c>
      <c r="BT991" t="s">
        <v>301</v>
      </c>
      <c r="BU991">
        <v>7</v>
      </c>
      <c r="BV991">
        <v>0</v>
      </c>
      <c r="BW991">
        <v>1</v>
      </c>
      <c r="BY991" t="s">
        <v>11681</v>
      </c>
      <c r="CA991" t="s">
        <v>11682</v>
      </c>
      <c r="CB991" t="s">
        <v>10706</v>
      </c>
      <c r="CC991" t="s">
        <v>2343</v>
      </c>
      <c r="CH991" s="198">
        <v>1</v>
      </c>
    </row>
    <row r="992" spans="69:86" x14ac:dyDescent="0.25">
      <c r="BQ992" t="s">
        <v>198</v>
      </c>
      <c r="BR992" t="s">
        <v>1502</v>
      </c>
      <c r="BS992" t="s">
        <v>12102</v>
      </c>
      <c r="BT992" t="s">
        <v>265</v>
      </c>
      <c r="BU992">
        <v>1</v>
      </c>
      <c r="BV992">
        <v>1</v>
      </c>
      <c r="BW992">
        <v>0</v>
      </c>
      <c r="BX992" t="s">
        <v>12102</v>
      </c>
      <c r="BZ992" t="s">
        <v>12103</v>
      </c>
      <c r="CB992" t="s">
        <v>10746</v>
      </c>
      <c r="CC992" t="s">
        <v>11434</v>
      </c>
      <c r="CD992" t="s">
        <v>11275</v>
      </c>
      <c r="CH992" s="198">
        <v>1</v>
      </c>
    </row>
    <row r="993" spans="69:86" x14ac:dyDescent="0.25">
      <c r="BQ993" t="s">
        <v>198</v>
      </c>
      <c r="BR993" t="s">
        <v>1503</v>
      </c>
      <c r="BS993" t="s">
        <v>10941</v>
      </c>
      <c r="BT993" t="s">
        <v>265</v>
      </c>
      <c r="BU993">
        <v>2</v>
      </c>
      <c r="BV993">
        <v>1</v>
      </c>
      <c r="BW993">
        <v>0</v>
      </c>
      <c r="BX993" t="s">
        <v>10941</v>
      </c>
      <c r="BZ993" t="s">
        <v>10942</v>
      </c>
      <c r="CB993" t="s">
        <v>2293</v>
      </c>
      <c r="CC993" t="s">
        <v>1304</v>
      </c>
      <c r="CH993" s="198">
        <v>1</v>
      </c>
    </row>
    <row r="994" spans="69:86" x14ac:dyDescent="0.25">
      <c r="BQ994" t="s">
        <v>198</v>
      </c>
      <c r="BR994" t="s">
        <v>1504</v>
      </c>
      <c r="BS994" t="s">
        <v>12104</v>
      </c>
      <c r="BT994" t="s">
        <v>265</v>
      </c>
      <c r="BU994">
        <v>3</v>
      </c>
      <c r="BV994">
        <v>1</v>
      </c>
      <c r="BW994">
        <v>0</v>
      </c>
      <c r="BX994" t="s">
        <v>12104</v>
      </c>
      <c r="BZ994" t="s">
        <v>12105</v>
      </c>
      <c r="CB994" t="s">
        <v>11149</v>
      </c>
      <c r="CC994" t="s">
        <v>305</v>
      </c>
      <c r="CH994" s="198">
        <v>1</v>
      </c>
    </row>
    <row r="995" spans="69:86" x14ac:dyDescent="0.25">
      <c r="BQ995" t="s">
        <v>198</v>
      </c>
      <c r="BR995" t="s">
        <v>1505</v>
      </c>
      <c r="BS995" t="s">
        <v>12106</v>
      </c>
      <c r="BT995" t="s">
        <v>265</v>
      </c>
      <c r="BU995">
        <v>4</v>
      </c>
      <c r="BV995">
        <v>1</v>
      </c>
      <c r="BW995">
        <v>0</v>
      </c>
      <c r="BX995" t="s">
        <v>12106</v>
      </c>
      <c r="BZ995" t="s">
        <v>12107</v>
      </c>
      <c r="CB995" t="s">
        <v>11411</v>
      </c>
      <c r="CC995" t="s">
        <v>569</v>
      </c>
      <c r="CD995" t="s">
        <v>12108</v>
      </c>
      <c r="CE995" t="s">
        <v>12109</v>
      </c>
      <c r="CH995" s="198">
        <v>1</v>
      </c>
    </row>
    <row r="996" spans="69:86" x14ac:dyDescent="0.25">
      <c r="BQ996" t="s">
        <v>198</v>
      </c>
      <c r="BR996" t="s">
        <v>1506</v>
      </c>
      <c r="BS996" t="s">
        <v>10757</v>
      </c>
      <c r="BT996" t="s">
        <v>265</v>
      </c>
      <c r="BU996">
        <v>5</v>
      </c>
      <c r="BV996">
        <v>1</v>
      </c>
      <c r="BW996">
        <v>0</v>
      </c>
      <c r="BX996" t="s">
        <v>10757</v>
      </c>
      <c r="BZ996" t="s">
        <v>10758</v>
      </c>
      <c r="CB996" t="s">
        <v>10759</v>
      </c>
      <c r="CC996" t="s">
        <v>10746</v>
      </c>
      <c r="CD996" t="s">
        <v>10760</v>
      </c>
      <c r="CE996" t="s">
        <v>635</v>
      </c>
      <c r="CH996" s="198">
        <v>1</v>
      </c>
    </row>
    <row r="997" spans="69:86" x14ac:dyDescent="0.25">
      <c r="BQ997" t="s">
        <v>198</v>
      </c>
      <c r="BR997" t="s">
        <v>12110</v>
      </c>
      <c r="BS997" t="s">
        <v>10762</v>
      </c>
      <c r="BT997" t="s">
        <v>265</v>
      </c>
      <c r="BU997">
        <v>6</v>
      </c>
      <c r="BV997">
        <v>1</v>
      </c>
      <c r="BW997">
        <v>0</v>
      </c>
      <c r="BX997" t="s">
        <v>10762</v>
      </c>
      <c r="BZ997" t="s">
        <v>10763</v>
      </c>
      <c r="CB997" t="s">
        <v>10764</v>
      </c>
      <c r="CC997" t="s">
        <v>10765</v>
      </c>
      <c r="CD997" t="s">
        <v>10766</v>
      </c>
      <c r="CE997" t="s">
        <v>10767</v>
      </c>
      <c r="CH997" s="198">
        <v>1</v>
      </c>
    </row>
    <row r="998" spans="69:86" x14ac:dyDescent="0.25">
      <c r="BQ998" t="s">
        <v>198</v>
      </c>
      <c r="BR998" t="s">
        <v>1507</v>
      </c>
      <c r="BS998" t="s">
        <v>11688</v>
      </c>
      <c r="BT998" t="s">
        <v>301</v>
      </c>
      <c r="BU998">
        <v>1</v>
      </c>
      <c r="BV998">
        <v>0</v>
      </c>
      <c r="BW998">
        <v>1</v>
      </c>
      <c r="BY998" t="s">
        <v>11688</v>
      </c>
      <c r="CA998" t="s">
        <v>11697</v>
      </c>
      <c r="CB998" t="s">
        <v>11434</v>
      </c>
      <c r="CC998" t="s">
        <v>11275</v>
      </c>
      <c r="CH998" s="198">
        <v>1</v>
      </c>
    </row>
    <row r="999" spans="69:86" x14ac:dyDescent="0.25">
      <c r="BQ999" t="s">
        <v>198</v>
      </c>
      <c r="BR999" t="s">
        <v>1508</v>
      </c>
      <c r="BS999" t="s">
        <v>10941</v>
      </c>
      <c r="BT999" t="s">
        <v>301</v>
      </c>
      <c r="BU999">
        <v>2</v>
      </c>
      <c r="BV999">
        <v>0</v>
      </c>
      <c r="BW999">
        <v>1</v>
      </c>
      <c r="BY999" t="s">
        <v>10941</v>
      </c>
      <c r="CA999" t="s">
        <v>10956</v>
      </c>
      <c r="CB999" t="s">
        <v>2293</v>
      </c>
      <c r="CC999" t="s">
        <v>1304</v>
      </c>
      <c r="CH999" s="198">
        <v>1</v>
      </c>
    </row>
    <row r="1000" spans="69:86" x14ac:dyDescent="0.25">
      <c r="BQ1000" t="s">
        <v>198</v>
      </c>
      <c r="BR1000" t="s">
        <v>1509</v>
      </c>
      <c r="BS1000" t="s">
        <v>12104</v>
      </c>
      <c r="BT1000" t="s">
        <v>301</v>
      </c>
      <c r="BU1000">
        <v>3</v>
      </c>
      <c r="BV1000">
        <v>0</v>
      </c>
      <c r="BW1000">
        <v>1</v>
      </c>
      <c r="BY1000" t="s">
        <v>12104</v>
      </c>
      <c r="CA1000" t="s">
        <v>12111</v>
      </c>
      <c r="CB1000" t="s">
        <v>11149</v>
      </c>
      <c r="CC1000" t="s">
        <v>305</v>
      </c>
      <c r="CH1000" s="198">
        <v>1</v>
      </c>
    </row>
    <row r="1001" spans="69:86" x14ac:dyDescent="0.25">
      <c r="BQ1001" t="s">
        <v>198</v>
      </c>
      <c r="BR1001" t="s">
        <v>1510</v>
      </c>
      <c r="BS1001" t="s">
        <v>12106</v>
      </c>
      <c r="BT1001" t="s">
        <v>301</v>
      </c>
      <c r="BU1001">
        <v>4</v>
      </c>
      <c r="BV1001">
        <v>0</v>
      </c>
      <c r="BW1001">
        <v>1</v>
      </c>
      <c r="BY1001" t="s">
        <v>12106</v>
      </c>
      <c r="CA1001" t="s">
        <v>12112</v>
      </c>
      <c r="CB1001" t="s">
        <v>11411</v>
      </c>
      <c r="CC1001" t="s">
        <v>569</v>
      </c>
      <c r="CD1001" t="s">
        <v>12108</v>
      </c>
      <c r="CE1001" t="s">
        <v>12109</v>
      </c>
      <c r="CH1001" s="198">
        <v>1</v>
      </c>
    </row>
    <row r="1002" spans="69:86" x14ac:dyDescent="0.25">
      <c r="BQ1002" t="s">
        <v>198</v>
      </c>
      <c r="BR1002" t="s">
        <v>1511</v>
      </c>
      <c r="BS1002" t="s">
        <v>10777</v>
      </c>
      <c r="BT1002" t="s">
        <v>301</v>
      </c>
      <c r="BU1002">
        <v>5</v>
      </c>
      <c r="BV1002">
        <v>0</v>
      </c>
      <c r="BW1002">
        <v>1</v>
      </c>
      <c r="BY1002" t="s">
        <v>10777</v>
      </c>
      <c r="CA1002" t="s">
        <v>10778</v>
      </c>
      <c r="CB1002" t="s">
        <v>10746</v>
      </c>
      <c r="CC1002" t="s">
        <v>10779</v>
      </c>
      <c r="CD1002" t="s">
        <v>10780</v>
      </c>
      <c r="CE1002" t="s">
        <v>10724</v>
      </c>
      <c r="CH1002" s="198">
        <v>1</v>
      </c>
    </row>
    <row r="1003" spans="69:86" x14ac:dyDescent="0.25">
      <c r="BQ1003" t="s">
        <v>199</v>
      </c>
      <c r="BR1003" t="s">
        <v>1512</v>
      </c>
      <c r="BS1003" t="s">
        <v>11611</v>
      </c>
      <c r="BT1003" t="s">
        <v>265</v>
      </c>
      <c r="BU1003">
        <v>1</v>
      </c>
      <c r="BV1003">
        <v>1</v>
      </c>
      <c r="BW1003">
        <v>0</v>
      </c>
      <c r="BX1003" t="s">
        <v>11611</v>
      </c>
      <c r="BZ1003" t="s">
        <v>11612</v>
      </c>
      <c r="CB1003" t="s">
        <v>10783</v>
      </c>
      <c r="CC1003" t="s">
        <v>10784</v>
      </c>
      <c r="CD1003" t="s">
        <v>10785</v>
      </c>
      <c r="CE1003" t="s">
        <v>11603</v>
      </c>
      <c r="CF1003" t="s">
        <v>2285</v>
      </c>
      <c r="CH1003" s="198">
        <v>1</v>
      </c>
    </row>
    <row r="1004" spans="69:86" x14ac:dyDescent="0.25">
      <c r="BQ1004" t="s">
        <v>199</v>
      </c>
      <c r="BR1004" t="s">
        <v>1513</v>
      </c>
      <c r="BS1004" t="s">
        <v>12113</v>
      </c>
      <c r="BT1004" t="s">
        <v>265</v>
      </c>
      <c r="BU1004">
        <v>2</v>
      </c>
      <c r="BV1004">
        <v>1</v>
      </c>
      <c r="BW1004">
        <v>0</v>
      </c>
      <c r="BX1004" t="s">
        <v>12113</v>
      </c>
      <c r="BZ1004" t="s">
        <v>12114</v>
      </c>
      <c r="CB1004" t="s">
        <v>10792</v>
      </c>
      <c r="CC1004" t="s">
        <v>2265</v>
      </c>
      <c r="CD1004" t="s">
        <v>10746</v>
      </c>
      <c r="CE1004" t="s">
        <v>10791</v>
      </c>
      <c r="CF1004" t="s">
        <v>469</v>
      </c>
      <c r="CH1004" s="198">
        <v>1</v>
      </c>
    </row>
    <row r="1005" spans="69:86" x14ac:dyDescent="0.25">
      <c r="BQ1005" t="s">
        <v>199</v>
      </c>
      <c r="BR1005" t="s">
        <v>1514</v>
      </c>
      <c r="BS1005" t="s">
        <v>10794</v>
      </c>
      <c r="BT1005" t="s">
        <v>265</v>
      </c>
      <c r="BU1005">
        <v>3</v>
      </c>
      <c r="BV1005">
        <v>1</v>
      </c>
      <c r="BW1005">
        <v>0</v>
      </c>
      <c r="BX1005" t="s">
        <v>10794</v>
      </c>
      <c r="BZ1005" t="s">
        <v>10795</v>
      </c>
      <c r="CB1005" t="s">
        <v>10796</v>
      </c>
      <c r="CC1005" t="s">
        <v>10797</v>
      </c>
      <c r="CH1005" s="198">
        <v>1</v>
      </c>
    </row>
    <row r="1006" spans="69:86" x14ac:dyDescent="0.25">
      <c r="BQ1006" t="s">
        <v>199</v>
      </c>
      <c r="BR1006" t="s">
        <v>1515</v>
      </c>
      <c r="BS1006" t="s">
        <v>10798</v>
      </c>
      <c r="BT1006" t="s">
        <v>265</v>
      </c>
      <c r="BU1006">
        <v>4</v>
      </c>
      <c r="BV1006">
        <v>1</v>
      </c>
      <c r="BW1006">
        <v>0</v>
      </c>
      <c r="BX1006" t="s">
        <v>10798</v>
      </c>
      <c r="BZ1006" t="s">
        <v>10799</v>
      </c>
      <c r="CB1006" t="s">
        <v>10798</v>
      </c>
      <c r="CH1006" s="198">
        <v>1</v>
      </c>
    </row>
    <row r="1007" spans="69:86" x14ac:dyDescent="0.25">
      <c r="BQ1007" t="s">
        <v>199</v>
      </c>
      <c r="BR1007" t="s">
        <v>1516</v>
      </c>
      <c r="BS1007" t="s">
        <v>10801</v>
      </c>
      <c r="BT1007" t="s">
        <v>265</v>
      </c>
      <c r="BU1007">
        <v>5</v>
      </c>
      <c r="BV1007">
        <v>1</v>
      </c>
      <c r="BW1007">
        <v>0</v>
      </c>
      <c r="BX1007" t="s">
        <v>10801</v>
      </c>
      <c r="BZ1007" t="s">
        <v>10802</v>
      </c>
      <c r="CB1007" t="s">
        <v>10801</v>
      </c>
      <c r="CH1007" s="198">
        <v>1</v>
      </c>
    </row>
    <row r="1008" spans="69:86" x14ac:dyDescent="0.25">
      <c r="BQ1008" t="s">
        <v>199</v>
      </c>
      <c r="BR1008" t="s">
        <v>12115</v>
      </c>
      <c r="BS1008" t="s">
        <v>10804</v>
      </c>
      <c r="BT1008" t="s">
        <v>265</v>
      </c>
      <c r="BU1008">
        <v>6</v>
      </c>
      <c r="BV1008">
        <v>1</v>
      </c>
      <c r="BW1008">
        <v>0</v>
      </c>
      <c r="BX1008" t="s">
        <v>10804</v>
      </c>
      <c r="BZ1008" t="s">
        <v>10805</v>
      </c>
      <c r="CB1008" t="s">
        <v>10806</v>
      </c>
      <c r="CC1008" t="s">
        <v>2291</v>
      </c>
      <c r="CH1008" s="198">
        <v>1</v>
      </c>
    </row>
    <row r="1009" spans="69:86" x14ac:dyDescent="0.25">
      <c r="BQ1009" t="s">
        <v>199</v>
      </c>
      <c r="BR1009" t="s">
        <v>12116</v>
      </c>
      <c r="BS1009" t="s">
        <v>10808</v>
      </c>
      <c r="BT1009" t="s">
        <v>265</v>
      </c>
      <c r="BU1009">
        <v>7</v>
      </c>
      <c r="BV1009">
        <v>1</v>
      </c>
      <c r="BW1009">
        <v>0</v>
      </c>
      <c r="BX1009" t="s">
        <v>10808</v>
      </c>
      <c r="BZ1009" t="s">
        <v>10809</v>
      </c>
      <c r="CB1009" t="s">
        <v>10810</v>
      </c>
      <c r="CC1009" t="s">
        <v>2894</v>
      </c>
      <c r="CD1009" t="s">
        <v>1629</v>
      </c>
      <c r="CH1009" s="198">
        <v>1</v>
      </c>
    </row>
    <row r="1010" spans="69:86" x14ac:dyDescent="0.25">
      <c r="BQ1010" t="s">
        <v>199</v>
      </c>
      <c r="BR1010" t="s">
        <v>1517</v>
      </c>
      <c r="BS1010" t="s">
        <v>11619</v>
      </c>
      <c r="BT1010" t="s">
        <v>301</v>
      </c>
      <c r="BU1010">
        <v>1</v>
      </c>
      <c r="BV1010">
        <v>0</v>
      </c>
      <c r="BW1010">
        <v>1</v>
      </c>
      <c r="BY1010" t="s">
        <v>11619</v>
      </c>
      <c r="CA1010" t="s">
        <v>11620</v>
      </c>
      <c r="CB1010" t="s">
        <v>10813</v>
      </c>
      <c r="CC1010" t="s">
        <v>10685</v>
      </c>
      <c r="CD1010" t="s">
        <v>10785</v>
      </c>
      <c r="CE1010" t="s">
        <v>11603</v>
      </c>
      <c r="CF1010" t="s">
        <v>2285</v>
      </c>
      <c r="CH1010" s="198">
        <v>1</v>
      </c>
    </row>
    <row r="1011" spans="69:86" x14ac:dyDescent="0.25">
      <c r="BQ1011" t="s">
        <v>199</v>
      </c>
      <c r="BR1011" t="s">
        <v>1518</v>
      </c>
      <c r="BS1011" t="s">
        <v>12113</v>
      </c>
      <c r="BT1011" t="s">
        <v>301</v>
      </c>
      <c r="BU1011">
        <v>2</v>
      </c>
      <c r="BV1011">
        <v>0</v>
      </c>
      <c r="BW1011">
        <v>1</v>
      </c>
      <c r="BY1011" t="s">
        <v>12113</v>
      </c>
      <c r="CA1011" t="s">
        <v>12117</v>
      </c>
      <c r="CB1011" t="s">
        <v>10792</v>
      </c>
      <c r="CC1011" t="s">
        <v>2265</v>
      </c>
      <c r="CD1011" t="s">
        <v>10746</v>
      </c>
      <c r="CE1011" t="s">
        <v>10791</v>
      </c>
      <c r="CF1011" t="s">
        <v>469</v>
      </c>
      <c r="CH1011" s="198">
        <v>1</v>
      </c>
    </row>
    <row r="1012" spans="69:86" x14ac:dyDescent="0.25">
      <c r="BQ1012" t="s">
        <v>199</v>
      </c>
      <c r="BR1012" t="s">
        <v>1519</v>
      </c>
      <c r="BS1012" t="s">
        <v>10816</v>
      </c>
      <c r="BT1012" t="s">
        <v>301</v>
      </c>
      <c r="BU1012">
        <v>3</v>
      </c>
      <c r="BV1012">
        <v>0</v>
      </c>
      <c r="BW1012">
        <v>1</v>
      </c>
      <c r="BY1012" t="s">
        <v>10816</v>
      </c>
      <c r="CA1012" t="s">
        <v>10817</v>
      </c>
      <c r="CB1012" t="s">
        <v>10818</v>
      </c>
      <c r="CC1012" t="s">
        <v>10819</v>
      </c>
      <c r="CD1012" t="s">
        <v>10820</v>
      </c>
      <c r="CE1012" t="s">
        <v>10821</v>
      </c>
      <c r="CF1012" t="s">
        <v>1241</v>
      </c>
      <c r="CH1012" s="198">
        <v>1</v>
      </c>
    </row>
    <row r="1013" spans="69:86" x14ac:dyDescent="0.25">
      <c r="BQ1013" t="s">
        <v>199</v>
      </c>
      <c r="BR1013" t="s">
        <v>1520</v>
      </c>
      <c r="BS1013" t="s">
        <v>12118</v>
      </c>
      <c r="BT1013" t="s">
        <v>301</v>
      </c>
      <c r="BU1013">
        <v>4</v>
      </c>
      <c r="BV1013">
        <v>0</v>
      </c>
      <c r="BW1013">
        <v>1</v>
      </c>
      <c r="BY1013" t="s">
        <v>12118</v>
      </c>
      <c r="CA1013" t="s">
        <v>12119</v>
      </c>
      <c r="CB1013" t="s">
        <v>11603</v>
      </c>
      <c r="CC1013" t="s">
        <v>2285</v>
      </c>
      <c r="CD1013" t="s">
        <v>1712</v>
      </c>
      <c r="CE1013" t="s">
        <v>11504</v>
      </c>
      <c r="CF1013" t="s">
        <v>10792</v>
      </c>
      <c r="CH1013" s="198">
        <v>1</v>
      </c>
    </row>
    <row r="1014" spans="69:86" x14ac:dyDescent="0.25">
      <c r="BQ1014" t="s">
        <v>199</v>
      </c>
      <c r="BR1014" t="s">
        <v>1521</v>
      </c>
      <c r="BS1014" t="s">
        <v>12120</v>
      </c>
      <c r="BT1014" t="s">
        <v>301</v>
      </c>
      <c r="BU1014">
        <v>5</v>
      </c>
      <c r="BV1014">
        <v>0</v>
      </c>
      <c r="BW1014">
        <v>1</v>
      </c>
      <c r="BY1014" t="s">
        <v>12120</v>
      </c>
      <c r="CA1014" t="s">
        <v>12121</v>
      </c>
      <c r="CB1014" t="s">
        <v>11504</v>
      </c>
      <c r="CC1014" t="s">
        <v>10792</v>
      </c>
      <c r="CD1014" t="s">
        <v>2265</v>
      </c>
      <c r="CE1014" t="s">
        <v>10746</v>
      </c>
      <c r="CF1014" t="s">
        <v>10791</v>
      </c>
      <c r="CH1014" s="198">
        <v>1</v>
      </c>
    </row>
    <row r="1015" spans="69:86" x14ac:dyDescent="0.25">
      <c r="BQ1015" t="s">
        <v>199</v>
      </c>
      <c r="BR1015" t="s">
        <v>12122</v>
      </c>
      <c r="BS1015" t="s">
        <v>12123</v>
      </c>
      <c r="BT1015" t="s">
        <v>301</v>
      </c>
      <c r="BU1015">
        <v>6</v>
      </c>
      <c r="BV1015">
        <v>0</v>
      </c>
      <c r="BW1015">
        <v>1</v>
      </c>
      <c r="BY1015" t="s">
        <v>12123</v>
      </c>
      <c r="CA1015" t="s">
        <v>12124</v>
      </c>
      <c r="CB1015" t="s">
        <v>10746</v>
      </c>
      <c r="CC1015" t="s">
        <v>10791</v>
      </c>
      <c r="CD1015" t="s">
        <v>469</v>
      </c>
      <c r="CE1015" t="s">
        <v>12125</v>
      </c>
      <c r="CF1015" t="s">
        <v>10818</v>
      </c>
      <c r="CH1015" s="198">
        <v>1</v>
      </c>
    </row>
    <row r="1016" spans="69:86" x14ac:dyDescent="0.25">
      <c r="BQ1016" t="s">
        <v>199</v>
      </c>
      <c r="BR1016" t="s">
        <v>12126</v>
      </c>
      <c r="BS1016" t="s">
        <v>12127</v>
      </c>
      <c r="BT1016" t="s">
        <v>301</v>
      </c>
      <c r="BU1016">
        <v>7</v>
      </c>
      <c r="BV1016">
        <v>0</v>
      </c>
      <c r="BW1016">
        <v>1</v>
      </c>
      <c r="BY1016" t="s">
        <v>12127</v>
      </c>
      <c r="CA1016" t="s">
        <v>12128</v>
      </c>
      <c r="CB1016" t="s">
        <v>12125</v>
      </c>
      <c r="CC1016" t="s">
        <v>10818</v>
      </c>
      <c r="CD1016" t="s">
        <v>10819</v>
      </c>
      <c r="CE1016" t="s">
        <v>10820</v>
      </c>
      <c r="CF1016" t="s">
        <v>10821</v>
      </c>
      <c r="CH1016" s="198">
        <v>1</v>
      </c>
    </row>
    <row r="1017" spans="69:86" x14ac:dyDescent="0.25">
      <c r="BQ1017" t="s">
        <v>199</v>
      </c>
      <c r="BR1017" t="s">
        <v>12129</v>
      </c>
      <c r="BS1017" t="s">
        <v>10841</v>
      </c>
      <c r="BT1017" t="s">
        <v>301</v>
      </c>
      <c r="BU1017">
        <v>8</v>
      </c>
      <c r="BV1017">
        <v>0</v>
      </c>
      <c r="BW1017">
        <v>1</v>
      </c>
      <c r="BY1017" t="s">
        <v>10841</v>
      </c>
      <c r="CA1017" t="s">
        <v>10842</v>
      </c>
      <c r="CB1017" t="s">
        <v>10820</v>
      </c>
      <c r="CC1017" t="s">
        <v>10821</v>
      </c>
      <c r="CD1017" t="s">
        <v>1241</v>
      </c>
      <c r="CH1017" s="198">
        <v>1</v>
      </c>
    </row>
    <row r="1018" spans="69:86" x14ac:dyDescent="0.25">
      <c r="BQ1018" t="s">
        <v>200</v>
      </c>
      <c r="BR1018" t="s">
        <v>1522</v>
      </c>
      <c r="BS1018" t="s">
        <v>12130</v>
      </c>
      <c r="BT1018" t="s">
        <v>265</v>
      </c>
      <c r="BU1018">
        <v>1</v>
      </c>
      <c r="BV1018">
        <v>1</v>
      </c>
      <c r="BW1018">
        <v>0</v>
      </c>
      <c r="BX1018" t="s">
        <v>12130</v>
      </c>
      <c r="BZ1018" t="s">
        <v>12131</v>
      </c>
      <c r="CB1018" t="s">
        <v>10845</v>
      </c>
      <c r="CC1018" t="s">
        <v>10846</v>
      </c>
      <c r="CD1018" t="s">
        <v>10847</v>
      </c>
      <c r="CE1018" t="s">
        <v>11066</v>
      </c>
      <c r="CF1018" t="s">
        <v>10738</v>
      </c>
      <c r="CH1018" s="198">
        <v>1</v>
      </c>
    </row>
    <row r="1019" spans="69:86" x14ac:dyDescent="0.25">
      <c r="BQ1019" t="s">
        <v>200</v>
      </c>
      <c r="BR1019" t="s">
        <v>1523</v>
      </c>
      <c r="BS1019" t="s">
        <v>12132</v>
      </c>
      <c r="BT1019" t="s">
        <v>265</v>
      </c>
      <c r="BU1019">
        <v>2</v>
      </c>
      <c r="BV1019">
        <v>1</v>
      </c>
      <c r="BW1019">
        <v>0</v>
      </c>
      <c r="BX1019" t="s">
        <v>12132</v>
      </c>
      <c r="BZ1019" t="s">
        <v>12133</v>
      </c>
      <c r="CB1019" t="s">
        <v>304</v>
      </c>
      <c r="CC1019" t="s">
        <v>11434</v>
      </c>
      <c r="CH1019" s="198">
        <v>1</v>
      </c>
    </row>
    <row r="1020" spans="69:86" x14ac:dyDescent="0.25">
      <c r="BQ1020" t="s">
        <v>200</v>
      </c>
      <c r="BR1020" t="s">
        <v>1524</v>
      </c>
      <c r="BS1020" t="s">
        <v>12134</v>
      </c>
      <c r="BT1020" t="s">
        <v>265</v>
      </c>
      <c r="BU1020">
        <v>3</v>
      </c>
      <c r="BV1020">
        <v>1</v>
      </c>
      <c r="BW1020">
        <v>0</v>
      </c>
      <c r="BX1020" t="s">
        <v>12134</v>
      </c>
      <c r="BZ1020" t="s">
        <v>12135</v>
      </c>
      <c r="CB1020" t="s">
        <v>11530</v>
      </c>
      <c r="CC1020" t="s">
        <v>755</v>
      </c>
      <c r="CD1020" t="s">
        <v>10760</v>
      </c>
      <c r="CE1020" t="s">
        <v>10868</v>
      </c>
      <c r="CF1020" t="s">
        <v>10806</v>
      </c>
      <c r="CH1020" s="198">
        <v>1</v>
      </c>
    </row>
    <row r="1021" spans="69:86" x14ac:dyDescent="0.25">
      <c r="BQ1021" t="s">
        <v>200</v>
      </c>
      <c r="BR1021" t="s">
        <v>1525</v>
      </c>
      <c r="BS1021" t="s">
        <v>10855</v>
      </c>
      <c r="BT1021" t="s">
        <v>265</v>
      </c>
      <c r="BU1021">
        <v>4</v>
      </c>
      <c r="BV1021">
        <v>1</v>
      </c>
      <c r="BW1021">
        <v>0</v>
      </c>
      <c r="BX1021" t="s">
        <v>10855</v>
      </c>
      <c r="BZ1021" t="s">
        <v>10856</v>
      </c>
      <c r="CB1021" t="s">
        <v>10857</v>
      </c>
      <c r="CC1021" t="s">
        <v>10858</v>
      </c>
      <c r="CD1021" t="s">
        <v>10859</v>
      </c>
      <c r="CE1021" t="s">
        <v>10860</v>
      </c>
      <c r="CH1021" s="198">
        <v>1</v>
      </c>
    </row>
    <row r="1022" spans="69:86" x14ac:dyDescent="0.25">
      <c r="BQ1022" t="s">
        <v>200</v>
      </c>
      <c r="BR1022" t="s">
        <v>1526</v>
      </c>
      <c r="BS1022" t="s">
        <v>10724</v>
      </c>
      <c r="BT1022" t="s">
        <v>265</v>
      </c>
      <c r="BU1022">
        <v>5</v>
      </c>
      <c r="BV1022">
        <v>1</v>
      </c>
      <c r="BW1022">
        <v>0</v>
      </c>
      <c r="BX1022" t="s">
        <v>10724</v>
      </c>
      <c r="BZ1022" t="s">
        <v>10862</v>
      </c>
      <c r="CB1022" t="s">
        <v>10724</v>
      </c>
      <c r="CH1022" s="198">
        <v>1</v>
      </c>
    </row>
    <row r="1023" spans="69:86" x14ac:dyDescent="0.25">
      <c r="BQ1023" t="s">
        <v>200</v>
      </c>
      <c r="BR1023" t="s">
        <v>12136</v>
      </c>
      <c r="BS1023" t="s">
        <v>649</v>
      </c>
      <c r="BT1023" t="s">
        <v>265</v>
      </c>
      <c r="BU1023">
        <v>6</v>
      </c>
      <c r="BV1023">
        <v>1</v>
      </c>
      <c r="BW1023">
        <v>0</v>
      </c>
      <c r="BX1023" t="s">
        <v>649</v>
      </c>
      <c r="BZ1023" t="s">
        <v>10864</v>
      </c>
      <c r="CB1023" t="s">
        <v>649</v>
      </c>
      <c r="CH1023" s="198">
        <v>1</v>
      </c>
    </row>
    <row r="1024" spans="69:86" x14ac:dyDescent="0.25">
      <c r="BQ1024" t="s">
        <v>200</v>
      </c>
      <c r="BR1024" t="s">
        <v>12137</v>
      </c>
      <c r="BS1024" t="s">
        <v>10866</v>
      </c>
      <c r="BT1024" t="s">
        <v>265</v>
      </c>
      <c r="BU1024">
        <v>7</v>
      </c>
      <c r="BV1024">
        <v>1</v>
      </c>
      <c r="BW1024">
        <v>0</v>
      </c>
      <c r="BX1024" t="s">
        <v>10866</v>
      </c>
      <c r="BZ1024" t="s">
        <v>10867</v>
      </c>
      <c r="CB1024" t="s">
        <v>10868</v>
      </c>
      <c r="CC1024" t="s">
        <v>10806</v>
      </c>
      <c r="CD1024" t="s">
        <v>10869</v>
      </c>
      <c r="CE1024" t="s">
        <v>10764</v>
      </c>
      <c r="CF1024" t="s">
        <v>10870</v>
      </c>
      <c r="CH1024" s="198">
        <v>1</v>
      </c>
    </row>
    <row r="1025" spans="69:86" x14ac:dyDescent="0.25">
      <c r="BQ1025" t="s">
        <v>200</v>
      </c>
      <c r="BR1025" t="s">
        <v>1527</v>
      </c>
      <c r="BS1025" t="s">
        <v>10871</v>
      </c>
      <c r="BT1025" t="s">
        <v>301</v>
      </c>
      <c r="BU1025">
        <v>1</v>
      </c>
      <c r="BV1025">
        <v>0</v>
      </c>
      <c r="BW1025">
        <v>1</v>
      </c>
      <c r="BY1025" t="s">
        <v>10871</v>
      </c>
      <c r="CA1025" t="s">
        <v>10872</v>
      </c>
      <c r="CB1025" t="s">
        <v>10871</v>
      </c>
      <c r="CH1025" s="198">
        <v>1</v>
      </c>
    </row>
    <row r="1026" spans="69:86" x14ac:dyDescent="0.25">
      <c r="BQ1026" t="s">
        <v>200</v>
      </c>
      <c r="BR1026" t="s">
        <v>1528</v>
      </c>
      <c r="BS1026" t="s">
        <v>12138</v>
      </c>
      <c r="BT1026" t="s">
        <v>301</v>
      </c>
      <c r="BU1026">
        <v>2</v>
      </c>
      <c r="BV1026">
        <v>0</v>
      </c>
      <c r="BW1026">
        <v>1</v>
      </c>
      <c r="BY1026" t="s">
        <v>12138</v>
      </c>
      <c r="CA1026" t="s">
        <v>12139</v>
      </c>
      <c r="CB1026" t="s">
        <v>11066</v>
      </c>
      <c r="CC1026" t="s">
        <v>10738</v>
      </c>
      <c r="CH1026" s="198">
        <v>1</v>
      </c>
    </row>
    <row r="1027" spans="69:86" x14ac:dyDescent="0.25">
      <c r="BQ1027" t="s">
        <v>200</v>
      </c>
      <c r="BR1027" t="s">
        <v>1529</v>
      </c>
      <c r="BS1027" t="s">
        <v>12132</v>
      </c>
      <c r="BT1027" t="s">
        <v>301</v>
      </c>
      <c r="BU1027">
        <v>3</v>
      </c>
      <c r="BV1027">
        <v>0</v>
      </c>
      <c r="BW1027">
        <v>1</v>
      </c>
      <c r="BY1027" t="s">
        <v>12132</v>
      </c>
      <c r="CA1027" t="s">
        <v>12140</v>
      </c>
      <c r="CB1027" t="s">
        <v>304</v>
      </c>
      <c r="CC1027" t="s">
        <v>11434</v>
      </c>
      <c r="CH1027" s="198">
        <v>1</v>
      </c>
    </row>
    <row r="1028" spans="69:86" x14ac:dyDescent="0.25">
      <c r="BQ1028" t="s">
        <v>200</v>
      </c>
      <c r="BR1028" t="s">
        <v>1530</v>
      </c>
      <c r="BS1028" t="s">
        <v>12134</v>
      </c>
      <c r="BT1028" t="s">
        <v>301</v>
      </c>
      <c r="BU1028">
        <v>4</v>
      </c>
      <c r="BV1028">
        <v>0</v>
      </c>
      <c r="BW1028">
        <v>1</v>
      </c>
      <c r="BY1028" t="s">
        <v>12134</v>
      </c>
      <c r="CA1028" t="s">
        <v>12141</v>
      </c>
      <c r="CB1028" t="s">
        <v>11530</v>
      </c>
      <c r="CC1028" t="s">
        <v>755</v>
      </c>
      <c r="CD1028" t="s">
        <v>10760</v>
      </c>
      <c r="CE1028" t="s">
        <v>10868</v>
      </c>
      <c r="CF1028" t="s">
        <v>10806</v>
      </c>
      <c r="CH1028" s="198">
        <v>1</v>
      </c>
    </row>
    <row r="1029" spans="69:86" x14ac:dyDescent="0.25">
      <c r="BQ1029" t="s">
        <v>200</v>
      </c>
      <c r="BR1029" t="s">
        <v>1531</v>
      </c>
      <c r="BS1029" t="s">
        <v>10878</v>
      </c>
      <c r="BT1029" t="s">
        <v>301</v>
      </c>
      <c r="BU1029">
        <v>5</v>
      </c>
      <c r="BV1029">
        <v>0</v>
      </c>
      <c r="BW1029">
        <v>1</v>
      </c>
      <c r="BY1029" t="s">
        <v>10878</v>
      </c>
      <c r="CA1029" t="s">
        <v>10879</v>
      </c>
      <c r="CB1029" t="s">
        <v>10818</v>
      </c>
      <c r="CC1029" t="s">
        <v>10880</v>
      </c>
      <c r="CH1029" s="198">
        <v>1</v>
      </c>
    </row>
    <row r="1030" spans="69:86" x14ac:dyDescent="0.25">
      <c r="BQ1030" t="s">
        <v>200</v>
      </c>
      <c r="BR1030" t="s">
        <v>12142</v>
      </c>
      <c r="BS1030" t="s">
        <v>10882</v>
      </c>
      <c r="BT1030" t="s">
        <v>301</v>
      </c>
      <c r="BU1030">
        <v>6</v>
      </c>
      <c r="BV1030">
        <v>0</v>
      </c>
      <c r="BW1030">
        <v>1</v>
      </c>
      <c r="BY1030" t="s">
        <v>10882</v>
      </c>
      <c r="CA1030" t="s">
        <v>10883</v>
      </c>
      <c r="CB1030" t="s">
        <v>10882</v>
      </c>
      <c r="CH1030" s="198">
        <v>1</v>
      </c>
    </row>
    <row r="1031" spans="69:86" x14ac:dyDescent="0.25">
      <c r="BQ1031" t="s">
        <v>200</v>
      </c>
      <c r="BR1031" t="s">
        <v>12143</v>
      </c>
      <c r="BS1031" t="s">
        <v>649</v>
      </c>
      <c r="BT1031" t="s">
        <v>301</v>
      </c>
      <c r="BU1031">
        <v>7</v>
      </c>
      <c r="BV1031">
        <v>0</v>
      </c>
      <c r="BW1031">
        <v>1</v>
      </c>
      <c r="BY1031" t="s">
        <v>649</v>
      </c>
      <c r="CA1031" t="s">
        <v>10885</v>
      </c>
      <c r="CB1031" t="s">
        <v>649</v>
      </c>
      <c r="CH1031" s="198">
        <v>1</v>
      </c>
    </row>
    <row r="1032" spans="69:86" x14ac:dyDescent="0.25">
      <c r="BQ1032" t="s">
        <v>200</v>
      </c>
      <c r="BR1032" t="s">
        <v>12144</v>
      </c>
      <c r="BS1032" t="s">
        <v>10887</v>
      </c>
      <c r="BT1032" t="s">
        <v>301</v>
      </c>
      <c r="BU1032">
        <v>8</v>
      </c>
      <c r="BV1032">
        <v>0</v>
      </c>
      <c r="BW1032">
        <v>1</v>
      </c>
      <c r="BY1032" t="s">
        <v>10887</v>
      </c>
      <c r="CA1032" t="s">
        <v>10888</v>
      </c>
      <c r="CB1032" t="s">
        <v>590</v>
      </c>
      <c r="CC1032" t="s">
        <v>10889</v>
      </c>
      <c r="CH1032" s="198">
        <v>1</v>
      </c>
    </row>
    <row r="1033" spans="69:86" x14ac:dyDescent="0.25">
      <c r="BQ1033" t="s">
        <v>201</v>
      </c>
      <c r="BR1033" t="s">
        <v>1532</v>
      </c>
      <c r="BS1033" t="s">
        <v>12145</v>
      </c>
      <c r="BT1033" t="s">
        <v>265</v>
      </c>
      <c r="BU1033">
        <v>1</v>
      </c>
      <c r="BV1033">
        <v>1</v>
      </c>
      <c r="BW1033">
        <v>0</v>
      </c>
      <c r="BX1033" t="s">
        <v>12145</v>
      </c>
      <c r="BZ1033" t="s">
        <v>12146</v>
      </c>
      <c r="CB1033" t="s">
        <v>10892</v>
      </c>
      <c r="CC1033" t="s">
        <v>10893</v>
      </c>
      <c r="CD1033" t="s">
        <v>1303</v>
      </c>
      <c r="CE1033" t="s">
        <v>10717</v>
      </c>
      <c r="CF1033" t="s">
        <v>11275</v>
      </c>
      <c r="CH1033" s="198">
        <v>1</v>
      </c>
    </row>
    <row r="1034" spans="69:86" x14ac:dyDescent="0.25">
      <c r="BQ1034" t="s">
        <v>201</v>
      </c>
      <c r="BR1034" t="s">
        <v>1533</v>
      </c>
      <c r="BS1034" t="s">
        <v>10746</v>
      </c>
      <c r="BT1034" t="s">
        <v>265</v>
      </c>
      <c r="BU1034">
        <v>2</v>
      </c>
      <c r="BV1034">
        <v>1</v>
      </c>
      <c r="BW1034">
        <v>0</v>
      </c>
      <c r="BX1034" t="s">
        <v>10746</v>
      </c>
      <c r="BZ1034" t="s">
        <v>12147</v>
      </c>
      <c r="CB1034" t="s">
        <v>10746</v>
      </c>
      <c r="CH1034" s="198">
        <v>1</v>
      </c>
    </row>
    <row r="1035" spans="69:86" x14ac:dyDescent="0.25">
      <c r="BQ1035" t="s">
        <v>201</v>
      </c>
      <c r="BR1035" t="s">
        <v>1534</v>
      </c>
      <c r="BS1035" t="s">
        <v>12148</v>
      </c>
      <c r="BT1035" t="s">
        <v>265</v>
      </c>
      <c r="BU1035">
        <v>3</v>
      </c>
      <c r="BV1035">
        <v>1</v>
      </c>
      <c r="BW1035">
        <v>0</v>
      </c>
      <c r="BX1035" t="s">
        <v>12148</v>
      </c>
      <c r="BZ1035" t="s">
        <v>12149</v>
      </c>
      <c r="CB1035" t="s">
        <v>1241</v>
      </c>
      <c r="CC1035" t="s">
        <v>11015</v>
      </c>
      <c r="CD1035" t="s">
        <v>12150</v>
      </c>
      <c r="CH1035" s="198">
        <v>1</v>
      </c>
    </row>
    <row r="1036" spans="69:86" x14ac:dyDescent="0.25">
      <c r="BQ1036" t="s">
        <v>201</v>
      </c>
      <c r="BR1036" t="s">
        <v>1535</v>
      </c>
      <c r="BS1036" t="s">
        <v>10897</v>
      </c>
      <c r="BT1036" t="s">
        <v>265</v>
      </c>
      <c r="BU1036">
        <v>4</v>
      </c>
      <c r="BV1036">
        <v>1</v>
      </c>
      <c r="BW1036">
        <v>0</v>
      </c>
      <c r="BX1036" t="s">
        <v>10897</v>
      </c>
      <c r="BZ1036" t="s">
        <v>10898</v>
      </c>
      <c r="CB1036" t="s">
        <v>10899</v>
      </c>
      <c r="CC1036" t="s">
        <v>1303</v>
      </c>
      <c r="CD1036" t="s">
        <v>1304</v>
      </c>
      <c r="CH1036" s="198">
        <v>1</v>
      </c>
    </row>
    <row r="1037" spans="69:86" x14ac:dyDescent="0.25">
      <c r="BQ1037" t="s">
        <v>201</v>
      </c>
      <c r="BR1037" t="s">
        <v>1536</v>
      </c>
      <c r="BS1037" t="s">
        <v>10901</v>
      </c>
      <c r="BT1037" t="s">
        <v>265</v>
      </c>
      <c r="BU1037">
        <v>5</v>
      </c>
      <c r="BV1037">
        <v>1</v>
      </c>
      <c r="BW1037">
        <v>0</v>
      </c>
      <c r="BX1037" t="s">
        <v>10901</v>
      </c>
      <c r="BZ1037" t="s">
        <v>10902</v>
      </c>
      <c r="CB1037" t="s">
        <v>10903</v>
      </c>
      <c r="CC1037" t="s">
        <v>10904</v>
      </c>
      <c r="CH1037" s="198">
        <v>1</v>
      </c>
    </row>
    <row r="1038" spans="69:86" x14ac:dyDescent="0.25">
      <c r="BQ1038" t="s">
        <v>201</v>
      </c>
      <c r="BR1038" t="s">
        <v>12151</v>
      </c>
      <c r="BS1038" t="s">
        <v>10906</v>
      </c>
      <c r="BT1038" t="s">
        <v>265</v>
      </c>
      <c r="BU1038">
        <v>6</v>
      </c>
      <c r="BV1038">
        <v>1</v>
      </c>
      <c r="BW1038">
        <v>0</v>
      </c>
      <c r="BX1038" t="s">
        <v>10906</v>
      </c>
      <c r="BZ1038" t="s">
        <v>10907</v>
      </c>
      <c r="CB1038" t="s">
        <v>10746</v>
      </c>
      <c r="CC1038" t="s">
        <v>1241</v>
      </c>
      <c r="CD1038" t="s">
        <v>10908</v>
      </c>
      <c r="CH1038" s="198">
        <v>1</v>
      </c>
    </row>
    <row r="1039" spans="69:86" x14ac:dyDescent="0.25">
      <c r="BQ1039" t="s">
        <v>201</v>
      </c>
      <c r="BR1039" t="s">
        <v>1537</v>
      </c>
      <c r="BS1039" t="s">
        <v>12152</v>
      </c>
      <c r="BT1039" t="s">
        <v>301</v>
      </c>
      <c r="BU1039">
        <v>1</v>
      </c>
      <c r="BV1039">
        <v>0</v>
      </c>
      <c r="BW1039">
        <v>1</v>
      </c>
      <c r="BY1039" t="s">
        <v>12152</v>
      </c>
      <c r="CA1039" t="s">
        <v>12153</v>
      </c>
      <c r="CB1039" t="s">
        <v>10911</v>
      </c>
      <c r="CC1039" t="s">
        <v>1303</v>
      </c>
      <c r="CD1039" t="s">
        <v>10717</v>
      </c>
      <c r="CE1039" t="s">
        <v>11275</v>
      </c>
      <c r="CF1039" t="s">
        <v>12109</v>
      </c>
      <c r="CH1039" s="198">
        <v>1</v>
      </c>
    </row>
    <row r="1040" spans="69:86" x14ac:dyDescent="0.25">
      <c r="BQ1040" t="s">
        <v>201</v>
      </c>
      <c r="BR1040" t="s">
        <v>1538</v>
      </c>
      <c r="BS1040" t="s">
        <v>10746</v>
      </c>
      <c r="BT1040" t="s">
        <v>301</v>
      </c>
      <c r="BU1040">
        <v>2</v>
      </c>
      <c r="BV1040">
        <v>0</v>
      </c>
      <c r="BW1040">
        <v>1</v>
      </c>
      <c r="BY1040" t="s">
        <v>10746</v>
      </c>
      <c r="CA1040" t="s">
        <v>12154</v>
      </c>
      <c r="CB1040" t="s">
        <v>10746</v>
      </c>
      <c r="CH1040" s="198">
        <v>1</v>
      </c>
    </row>
    <row r="1041" spans="69:86" x14ac:dyDescent="0.25">
      <c r="BQ1041" t="s">
        <v>201</v>
      </c>
      <c r="BR1041" t="s">
        <v>1539</v>
      </c>
      <c r="BS1041" t="s">
        <v>12148</v>
      </c>
      <c r="BT1041" t="s">
        <v>301</v>
      </c>
      <c r="BU1041">
        <v>3</v>
      </c>
      <c r="BV1041">
        <v>0</v>
      </c>
      <c r="BW1041">
        <v>1</v>
      </c>
      <c r="BY1041" t="s">
        <v>12148</v>
      </c>
      <c r="CA1041" t="s">
        <v>12155</v>
      </c>
      <c r="CB1041" t="s">
        <v>1241</v>
      </c>
      <c r="CC1041" t="s">
        <v>11015</v>
      </c>
      <c r="CD1041" t="s">
        <v>12150</v>
      </c>
      <c r="CH1041" s="198">
        <v>1</v>
      </c>
    </row>
    <row r="1042" spans="69:86" x14ac:dyDescent="0.25">
      <c r="BQ1042" t="s">
        <v>201</v>
      </c>
      <c r="BR1042" t="s">
        <v>1540</v>
      </c>
      <c r="BS1042" t="s">
        <v>10914</v>
      </c>
      <c r="BT1042" t="s">
        <v>301</v>
      </c>
      <c r="BU1042">
        <v>4</v>
      </c>
      <c r="BV1042">
        <v>0</v>
      </c>
      <c r="BW1042">
        <v>1</v>
      </c>
      <c r="BY1042" t="s">
        <v>10914</v>
      </c>
      <c r="CA1042" t="s">
        <v>10915</v>
      </c>
      <c r="CB1042" t="s">
        <v>10916</v>
      </c>
      <c r="CC1042" t="s">
        <v>10917</v>
      </c>
      <c r="CH1042" s="198">
        <v>1</v>
      </c>
    </row>
    <row r="1043" spans="69:86" x14ac:dyDescent="0.25">
      <c r="BQ1043" t="s">
        <v>201</v>
      </c>
      <c r="BR1043" t="s">
        <v>1541</v>
      </c>
      <c r="BS1043" t="s">
        <v>10919</v>
      </c>
      <c r="BT1043" t="s">
        <v>301</v>
      </c>
      <c r="BU1043">
        <v>5</v>
      </c>
      <c r="BV1043">
        <v>0</v>
      </c>
      <c r="BW1043">
        <v>1</v>
      </c>
      <c r="BY1043" t="s">
        <v>10919</v>
      </c>
      <c r="CA1043" t="s">
        <v>10920</v>
      </c>
      <c r="CB1043" t="s">
        <v>10921</v>
      </c>
      <c r="CC1043" t="s">
        <v>1241</v>
      </c>
      <c r="CD1043" t="s">
        <v>10922</v>
      </c>
      <c r="CE1043" t="s">
        <v>2661</v>
      </c>
      <c r="CF1043" t="s">
        <v>10724</v>
      </c>
      <c r="CH1043" s="198">
        <v>1</v>
      </c>
    </row>
    <row r="1044" spans="69:86" x14ac:dyDescent="0.25">
      <c r="BQ1044" t="s">
        <v>202</v>
      </c>
      <c r="BR1044" t="s">
        <v>1542</v>
      </c>
      <c r="BS1044" t="s">
        <v>11493</v>
      </c>
      <c r="BT1044" t="s">
        <v>265</v>
      </c>
      <c r="BU1044">
        <v>1</v>
      </c>
      <c r="BV1044">
        <v>1</v>
      </c>
      <c r="BW1044">
        <v>0</v>
      </c>
      <c r="BX1044" t="s">
        <v>11493</v>
      </c>
      <c r="BZ1044" t="s">
        <v>11494</v>
      </c>
      <c r="CB1044" t="s">
        <v>10699</v>
      </c>
      <c r="CC1044" t="s">
        <v>10700</v>
      </c>
      <c r="CD1044" t="s">
        <v>1303</v>
      </c>
      <c r="CE1044" t="s">
        <v>11495</v>
      </c>
      <c r="CF1044" t="s">
        <v>11668</v>
      </c>
      <c r="CH1044" s="198">
        <v>1</v>
      </c>
    </row>
    <row r="1045" spans="69:86" x14ac:dyDescent="0.25">
      <c r="BQ1045" t="s">
        <v>202</v>
      </c>
      <c r="BR1045" t="s">
        <v>1548</v>
      </c>
      <c r="BS1045" t="s">
        <v>12156</v>
      </c>
      <c r="BT1045" t="s">
        <v>265</v>
      </c>
      <c r="BU1045">
        <v>2</v>
      </c>
      <c r="BV1045">
        <v>1</v>
      </c>
      <c r="BW1045">
        <v>0</v>
      </c>
      <c r="BX1045" t="s">
        <v>12156</v>
      </c>
      <c r="BZ1045" t="s">
        <v>12157</v>
      </c>
      <c r="CB1045" t="s">
        <v>1162</v>
      </c>
      <c r="CC1045" t="s">
        <v>1712</v>
      </c>
      <c r="CD1045" t="s">
        <v>11306</v>
      </c>
      <c r="CE1045" t="s">
        <v>1241</v>
      </c>
      <c r="CH1045" s="198">
        <v>1</v>
      </c>
    </row>
    <row r="1046" spans="69:86" x14ac:dyDescent="0.25">
      <c r="BQ1046" t="s">
        <v>202</v>
      </c>
      <c r="BR1046" t="s">
        <v>1552</v>
      </c>
      <c r="BS1046" t="s">
        <v>10714</v>
      </c>
      <c r="BT1046" t="s">
        <v>265</v>
      </c>
      <c r="BU1046">
        <v>3</v>
      </c>
      <c r="BV1046">
        <v>1</v>
      </c>
      <c r="BW1046">
        <v>0</v>
      </c>
      <c r="BX1046" t="s">
        <v>10714</v>
      </c>
      <c r="BZ1046" t="s">
        <v>10715</v>
      </c>
      <c r="CB1046" t="s">
        <v>10714</v>
      </c>
      <c r="CH1046" s="198">
        <v>1</v>
      </c>
    </row>
    <row r="1047" spans="69:86" x14ac:dyDescent="0.25">
      <c r="BQ1047" t="s">
        <v>202</v>
      </c>
      <c r="BR1047" t="s">
        <v>1557</v>
      </c>
      <c r="BS1047" t="s">
        <v>10717</v>
      </c>
      <c r="BT1047" t="s">
        <v>265</v>
      </c>
      <c r="BU1047">
        <v>4</v>
      </c>
      <c r="BV1047">
        <v>1</v>
      </c>
      <c r="BW1047">
        <v>0</v>
      </c>
      <c r="BX1047" t="s">
        <v>10717</v>
      </c>
      <c r="BZ1047" t="s">
        <v>10718</v>
      </c>
      <c r="CB1047" t="s">
        <v>10717</v>
      </c>
      <c r="CH1047" s="198">
        <v>1</v>
      </c>
    </row>
    <row r="1048" spans="69:86" x14ac:dyDescent="0.25">
      <c r="BQ1048" t="s">
        <v>202</v>
      </c>
      <c r="BR1048" t="s">
        <v>1561</v>
      </c>
      <c r="BS1048" t="s">
        <v>10720</v>
      </c>
      <c r="BT1048" t="s">
        <v>265</v>
      </c>
      <c r="BU1048">
        <v>5</v>
      </c>
      <c r="BV1048">
        <v>1</v>
      </c>
      <c r="BW1048">
        <v>0</v>
      </c>
      <c r="BX1048" t="s">
        <v>10720</v>
      </c>
      <c r="BZ1048" t="s">
        <v>10721</v>
      </c>
      <c r="CB1048" t="s">
        <v>10722</v>
      </c>
      <c r="CC1048" t="s">
        <v>10723</v>
      </c>
      <c r="CD1048" t="s">
        <v>10724</v>
      </c>
      <c r="CH1048" s="198">
        <v>1</v>
      </c>
    </row>
    <row r="1049" spans="69:86" x14ac:dyDescent="0.25">
      <c r="BQ1049" t="s">
        <v>202</v>
      </c>
      <c r="BR1049" t="s">
        <v>1566</v>
      </c>
      <c r="BS1049" t="s">
        <v>12158</v>
      </c>
      <c r="BT1049" t="s">
        <v>301</v>
      </c>
      <c r="BU1049">
        <v>1</v>
      </c>
      <c r="BV1049">
        <v>0</v>
      </c>
      <c r="BW1049">
        <v>1</v>
      </c>
      <c r="BY1049" t="s">
        <v>12158</v>
      </c>
      <c r="CA1049" t="s">
        <v>12159</v>
      </c>
      <c r="CB1049" t="s">
        <v>11150</v>
      </c>
      <c r="CC1049" t="s">
        <v>10717</v>
      </c>
      <c r="CD1049" t="s">
        <v>12160</v>
      </c>
      <c r="CE1049" t="s">
        <v>12161</v>
      </c>
      <c r="CF1049" t="s">
        <v>10670</v>
      </c>
      <c r="CH1049" s="198">
        <v>1</v>
      </c>
    </row>
    <row r="1050" spans="69:86" x14ac:dyDescent="0.25">
      <c r="BQ1050" t="s">
        <v>202</v>
      </c>
      <c r="BR1050" t="s">
        <v>1569</v>
      </c>
      <c r="BS1050" t="s">
        <v>10736</v>
      </c>
      <c r="BT1050" t="s">
        <v>301</v>
      </c>
      <c r="BU1050">
        <v>2</v>
      </c>
      <c r="BV1050">
        <v>0</v>
      </c>
      <c r="BW1050">
        <v>1</v>
      </c>
      <c r="BY1050" t="s">
        <v>10736</v>
      </c>
      <c r="CA1050" t="s">
        <v>10737</v>
      </c>
      <c r="CB1050" t="s">
        <v>10736</v>
      </c>
      <c r="CH1050" s="198">
        <v>1</v>
      </c>
    </row>
    <row r="1051" spans="69:86" x14ac:dyDescent="0.25">
      <c r="BQ1051" t="s">
        <v>202</v>
      </c>
      <c r="BR1051" t="s">
        <v>1574</v>
      </c>
      <c r="BS1051" t="s">
        <v>10738</v>
      </c>
      <c r="BT1051" t="s">
        <v>301</v>
      </c>
      <c r="BU1051">
        <v>3</v>
      </c>
      <c r="BV1051">
        <v>0</v>
      </c>
      <c r="BW1051">
        <v>1</v>
      </c>
      <c r="BY1051" t="s">
        <v>10738</v>
      </c>
      <c r="CA1051" t="s">
        <v>10739</v>
      </c>
      <c r="CB1051" t="s">
        <v>10738</v>
      </c>
      <c r="CH1051" s="198">
        <v>1</v>
      </c>
    </row>
    <row r="1052" spans="69:86" x14ac:dyDescent="0.25">
      <c r="BQ1052" t="s">
        <v>202</v>
      </c>
      <c r="BR1052" t="s">
        <v>1576</v>
      </c>
      <c r="BS1052" t="s">
        <v>10741</v>
      </c>
      <c r="BT1052" t="s">
        <v>301</v>
      </c>
      <c r="BU1052">
        <v>4</v>
      </c>
      <c r="BV1052">
        <v>0</v>
      </c>
      <c r="BW1052">
        <v>1</v>
      </c>
      <c r="BY1052" t="s">
        <v>10741</v>
      </c>
      <c r="CA1052" t="s">
        <v>10742</v>
      </c>
      <c r="CB1052" t="s">
        <v>10743</v>
      </c>
      <c r="CC1052" t="s">
        <v>10706</v>
      </c>
      <c r="CD1052" t="s">
        <v>2343</v>
      </c>
      <c r="CH1052" s="198">
        <v>1</v>
      </c>
    </row>
    <row r="1053" spans="69:86" x14ac:dyDescent="0.25">
      <c r="BQ1053" t="s">
        <v>202</v>
      </c>
      <c r="BR1053" t="s">
        <v>1579</v>
      </c>
      <c r="BS1053" t="s">
        <v>12162</v>
      </c>
      <c r="BT1053" t="s">
        <v>301</v>
      </c>
      <c r="BU1053">
        <v>5</v>
      </c>
      <c r="BV1053">
        <v>0</v>
      </c>
      <c r="BW1053">
        <v>1</v>
      </c>
      <c r="BY1053" t="s">
        <v>12162</v>
      </c>
      <c r="CA1053" t="s">
        <v>12163</v>
      </c>
      <c r="CB1053" t="s">
        <v>12161</v>
      </c>
      <c r="CC1053" t="s">
        <v>10670</v>
      </c>
      <c r="CD1053" t="s">
        <v>11504</v>
      </c>
      <c r="CE1053" t="s">
        <v>10736</v>
      </c>
      <c r="CF1053" t="s">
        <v>10738</v>
      </c>
      <c r="CH1053" s="198">
        <v>1</v>
      </c>
    </row>
    <row r="1054" spans="69:86" x14ac:dyDescent="0.25">
      <c r="BQ1054" t="s">
        <v>202</v>
      </c>
      <c r="BR1054" t="s">
        <v>12164</v>
      </c>
      <c r="BS1054" t="s">
        <v>11678</v>
      </c>
      <c r="BT1054" t="s">
        <v>301</v>
      </c>
      <c r="BU1054">
        <v>6</v>
      </c>
      <c r="BV1054">
        <v>0</v>
      </c>
      <c r="BW1054">
        <v>1</v>
      </c>
      <c r="BY1054" t="s">
        <v>11678</v>
      </c>
      <c r="CA1054" t="s">
        <v>11679</v>
      </c>
      <c r="CB1054" t="s">
        <v>10736</v>
      </c>
      <c r="CC1054" t="s">
        <v>10738</v>
      </c>
      <c r="CD1054" t="s">
        <v>10743</v>
      </c>
      <c r="CE1054" t="s">
        <v>10706</v>
      </c>
      <c r="CF1054" t="s">
        <v>2343</v>
      </c>
      <c r="CH1054" s="198">
        <v>1</v>
      </c>
    </row>
    <row r="1055" spans="69:86" x14ac:dyDescent="0.25">
      <c r="BQ1055" t="s">
        <v>202</v>
      </c>
      <c r="BR1055" t="s">
        <v>12165</v>
      </c>
      <c r="BS1055" t="s">
        <v>11681</v>
      </c>
      <c r="BT1055" t="s">
        <v>301</v>
      </c>
      <c r="BU1055">
        <v>7</v>
      </c>
      <c r="BV1055">
        <v>0</v>
      </c>
      <c r="BW1055">
        <v>1</v>
      </c>
      <c r="BY1055" t="s">
        <v>11681</v>
      </c>
      <c r="CA1055" t="s">
        <v>11682</v>
      </c>
      <c r="CB1055" t="s">
        <v>10706</v>
      </c>
      <c r="CC1055" t="s">
        <v>2343</v>
      </c>
      <c r="CH1055" s="198">
        <v>1</v>
      </c>
    </row>
    <row r="1056" spans="69:86" x14ac:dyDescent="0.25">
      <c r="BQ1056" t="s">
        <v>205</v>
      </c>
      <c r="BR1056" t="s">
        <v>1584</v>
      </c>
      <c r="BS1056" t="s">
        <v>12166</v>
      </c>
      <c r="BT1056" t="s">
        <v>265</v>
      </c>
      <c r="BU1056">
        <v>1</v>
      </c>
      <c r="BV1056">
        <v>1</v>
      </c>
      <c r="BW1056">
        <v>0</v>
      </c>
      <c r="BX1056" t="s">
        <v>12166</v>
      </c>
      <c r="BZ1056" t="s">
        <v>12167</v>
      </c>
      <c r="CB1056" t="s">
        <v>10746</v>
      </c>
      <c r="CC1056" t="s">
        <v>11434</v>
      </c>
      <c r="CD1056" t="s">
        <v>12168</v>
      </c>
      <c r="CH1056" s="198">
        <v>1</v>
      </c>
    </row>
    <row r="1057" spans="69:86" x14ac:dyDescent="0.25">
      <c r="BQ1057" t="s">
        <v>205</v>
      </c>
      <c r="BR1057" t="s">
        <v>1585</v>
      </c>
      <c r="BS1057" t="s">
        <v>12169</v>
      </c>
      <c r="BT1057" t="s">
        <v>265</v>
      </c>
      <c r="BU1057">
        <v>2</v>
      </c>
      <c r="BV1057">
        <v>1</v>
      </c>
      <c r="BW1057">
        <v>0</v>
      </c>
      <c r="BX1057" t="s">
        <v>12169</v>
      </c>
      <c r="BZ1057" t="s">
        <v>12170</v>
      </c>
      <c r="CB1057" t="s">
        <v>10746</v>
      </c>
      <c r="CC1057" t="s">
        <v>2288</v>
      </c>
      <c r="CH1057" s="198">
        <v>1</v>
      </c>
    </row>
    <row r="1058" spans="69:86" x14ac:dyDescent="0.25">
      <c r="BQ1058" t="s">
        <v>205</v>
      </c>
      <c r="BR1058" t="s">
        <v>1586</v>
      </c>
      <c r="BS1058" t="s">
        <v>12171</v>
      </c>
      <c r="BT1058" t="s">
        <v>265</v>
      </c>
      <c r="BU1058">
        <v>3</v>
      </c>
      <c r="BV1058">
        <v>1</v>
      </c>
      <c r="BW1058">
        <v>0</v>
      </c>
      <c r="BX1058" t="s">
        <v>12171</v>
      </c>
      <c r="BZ1058" t="s">
        <v>12172</v>
      </c>
      <c r="CB1058" t="s">
        <v>11149</v>
      </c>
      <c r="CC1058" t="s">
        <v>11275</v>
      </c>
      <c r="CH1058" s="198">
        <v>1</v>
      </c>
    </row>
    <row r="1059" spans="69:86" x14ac:dyDescent="0.25">
      <c r="BQ1059" t="s">
        <v>205</v>
      </c>
      <c r="BR1059" t="s">
        <v>1587</v>
      </c>
      <c r="BS1059" t="s">
        <v>12173</v>
      </c>
      <c r="BT1059" t="s">
        <v>265</v>
      </c>
      <c r="BU1059">
        <v>4</v>
      </c>
      <c r="BV1059">
        <v>1</v>
      </c>
      <c r="BW1059">
        <v>0</v>
      </c>
      <c r="BX1059" t="s">
        <v>12173</v>
      </c>
      <c r="BZ1059" t="s">
        <v>12174</v>
      </c>
      <c r="CB1059" t="s">
        <v>569</v>
      </c>
      <c r="CC1059" t="s">
        <v>305</v>
      </c>
      <c r="CD1059" t="s">
        <v>1241</v>
      </c>
      <c r="CE1059" t="s">
        <v>11668</v>
      </c>
      <c r="CF1059" t="s">
        <v>10738</v>
      </c>
      <c r="CH1059" s="198">
        <v>1</v>
      </c>
    </row>
    <row r="1060" spans="69:86" x14ac:dyDescent="0.25">
      <c r="BQ1060" t="s">
        <v>205</v>
      </c>
      <c r="BR1060" t="s">
        <v>1588</v>
      </c>
      <c r="BS1060" t="s">
        <v>10757</v>
      </c>
      <c r="BT1060" t="s">
        <v>265</v>
      </c>
      <c r="BU1060">
        <v>5</v>
      </c>
      <c r="BV1060">
        <v>1</v>
      </c>
      <c r="BW1060">
        <v>0</v>
      </c>
      <c r="BX1060" t="s">
        <v>10757</v>
      </c>
      <c r="BZ1060" t="s">
        <v>10758</v>
      </c>
      <c r="CB1060" t="s">
        <v>10759</v>
      </c>
      <c r="CC1060" t="s">
        <v>10746</v>
      </c>
      <c r="CD1060" t="s">
        <v>10760</v>
      </c>
      <c r="CE1060" t="s">
        <v>635</v>
      </c>
      <c r="CH1060" s="198">
        <v>1</v>
      </c>
    </row>
    <row r="1061" spans="69:86" x14ac:dyDescent="0.25">
      <c r="BQ1061" t="s">
        <v>205</v>
      </c>
      <c r="BR1061" t="s">
        <v>12175</v>
      </c>
      <c r="BS1061" t="s">
        <v>10762</v>
      </c>
      <c r="BT1061" t="s">
        <v>265</v>
      </c>
      <c r="BU1061">
        <v>6</v>
      </c>
      <c r="BV1061">
        <v>1</v>
      </c>
      <c r="BW1061">
        <v>0</v>
      </c>
      <c r="BX1061" t="s">
        <v>10762</v>
      </c>
      <c r="BZ1061" t="s">
        <v>10763</v>
      </c>
      <c r="CB1061" t="s">
        <v>10764</v>
      </c>
      <c r="CC1061" t="s">
        <v>10765</v>
      </c>
      <c r="CD1061" t="s">
        <v>10766</v>
      </c>
      <c r="CE1061" t="s">
        <v>10767</v>
      </c>
      <c r="CH1061" s="198">
        <v>1</v>
      </c>
    </row>
    <row r="1062" spans="69:86" x14ac:dyDescent="0.25">
      <c r="BQ1062" t="s">
        <v>205</v>
      </c>
      <c r="BR1062" t="s">
        <v>1589</v>
      </c>
      <c r="BS1062" t="s">
        <v>12176</v>
      </c>
      <c r="BT1062" t="s">
        <v>301</v>
      </c>
      <c r="BU1062">
        <v>1</v>
      </c>
      <c r="BV1062">
        <v>0</v>
      </c>
      <c r="BW1062">
        <v>1</v>
      </c>
      <c r="BY1062" t="s">
        <v>12176</v>
      </c>
      <c r="CA1062" t="s">
        <v>12177</v>
      </c>
      <c r="CB1062" t="s">
        <v>11434</v>
      </c>
      <c r="CC1062" t="s">
        <v>12168</v>
      </c>
      <c r="CH1062" s="198">
        <v>1</v>
      </c>
    </row>
    <row r="1063" spans="69:86" x14ac:dyDescent="0.25">
      <c r="BQ1063" t="s">
        <v>205</v>
      </c>
      <c r="BR1063" t="s">
        <v>1590</v>
      </c>
      <c r="BS1063" t="s">
        <v>12169</v>
      </c>
      <c r="BT1063" t="s">
        <v>301</v>
      </c>
      <c r="BU1063">
        <v>2</v>
      </c>
      <c r="BV1063">
        <v>0</v>
      </c>
      <c r="BW1063">
        <v>1</v>
      </c>
      <c r="BY1063" t="s">
        <v>12169</v>
      </c>
      <c r="CA1063" t="s">
        <v>12178</v>
      </c>
      <c r="CB1063" t="s">
        <v>10746</v>
      </c>
      <c r="CC1063" t="s">
        <v>2288</v>
      </c>
      <c r="CH1063" s="198">
        <v>1</v>
      </c>
    </row>
    <row r="1064" spans="69:86" x14ac:dyDescent="0.25">
      <c r="BQ1064" t="s">
        <v>205</v>
      </c>
      <c r="BR1064" t="s">
        <v>1591</v>
      </c>
      <c r="BS1064" t="s">
        <v>12171</v>
      </c>
      <c r="BT1064" t="s">
        <v>301</v>
      </c>
      <c r="BU1064">
        <v>3</v>
      </c>
      <c r="BV1064">
        <v>0</v>
      </c>
      <c r="BW1064">
        <v>1</v>
      </c>
      <c r="BY1064" t="s">
        <v>12171</v>
      </c>
      <c r="CA1064" t="s">
        <v>12179</v>
      </c>
      <c r="CB1064" t="s">
        <v>11149</v>
      </c>
      <c r="CC1064" t="s">
        <v>11275</v>
      </c>
      <c r="CH1064" s="198">
        <v>1</v>
      </c>
    </row>
    <row r="1065" spans="69:86" x14ac:dyDescent="0.25">
      <c r="BQ1065" t="s">
        <v>205</v>
      </c>
      <c r="BR1065" t="s">
        <v>1592</v>
      </c>
      <c r="BS1065" t="s">
        <v>12173</v>
      </c>
      <c r="BT1065" t="s">
        <v>301</v>
      </c>
      <c r="BU1065">
        <v>4</v>
      </c>
      <c r="BV1065">
        <v>0</v>
      </c>
      <c r="BW1065">
        <v>1</v>
      </c>
      <c r="BY1065" t="s">
        <v>12173</v>
      </c>
      <c r="CA1065" t="s">
        <v>12180</v>
      </c>
      <c r="CB1065" t="s">
        <v>569</v>
      </c>
      <c r="CC1065" t="s">
        <v>305</v>
      </c>
      <c r="CD1065" t="s">
        <v>1241</v>
      </c>
      <c r="CE1065" t="s">
        <v>11668</v>
      </c>
      <c r="CF1065" t="s">
        <v>10738</v>
      </c>
      <c r="CH1065" s="198">
        <v>1</v>
      </c>
    </row>
    <row r="1066" spans="69:86" x14ac:dyDescent="0.25">
      <c r="BQ1066" t="s">
        <v>205</v>
      </c>
      <c r="BR1066" t="s">
        <v>1593</v>
      </c>
      <c r="BS1066" t="s">
        <v>10777</v>
      </c>
      <c r="BT1066" t="s">
        <v>301</v>
      </c>
      <c r="BU1066">
        <v>5</v>
      </c>
      <c r="BV1066">
        <v>0</v>
      </c>
      <c r="BW1066">
        <v>1</v>
      </c>
      <c r="BY1066" t="s">
        <v>10777</v>
      </c>
      <c r="CA1066" t="s">
        <v>10778</v>
      </c>
      <c r="CB1066" t="s">
        <v>10746</v>
      </c>
      <c r="CC1066" t="s">
        <v>10779</v>
      </c>
      <c r="CD1066" t="s">
        <v>10780</v>
      </c>
      <c r="CE1066" t="s">
        <v>10724</v>
      </c>
      <c r="CH1066" s="198">
        <v>1</v>
      </c>
    </row>
    <row r="1067" spans="69:86" x14ac:dyDescent="0.25">
      <c r="BQ1067" t="s">
        <v>206</v>
      </c>
      <c r="BR1067" t="s">
        <v>1594</v>
      </c>
      <c r="BS1067" t="s">
        <v>12181</v>
      </c>
      <c r="BT1067" t="s">
        <v>265</v>
      </c>
      <c r="BU1067">
        <v>1</v>
      </c>
      <c r="BV1067">
        <v>1</v>
      </c>
      <c r="BW1067">
        <v>0</v>
      </c>
      <c r="BX1067" t="s">
        <v>12181</v>
      </c>
      <c r="BZ1067" t="s">
        <v>12182</v>
      </c>
      <c r="CB1067" t="s">
        <v>10783</v>
      </c>
      <c r="CC1067" t="s">
        <v>10784</v>
      </c>
      <c r="CD1067" t="s">
        <v>12183</v>
      </c>
      <c r="CE1067" t="s">
        <v>11150</v>
      </c>
      <c r="CF1067" t="s">
        <v>12184</v>
      </c>
      <c r="CH1067" s="198">
        <v>1</v>
      </c>
    </row>
    <row r="1068" spans="69:86" x14ac:dyDescent="0.25">
      <c r="BQ1068" t="s">
        <v>206</v>
      </c>
      <c r="BR1068" t="s">
        <v>1595</v>
      </c>
      <c r="BS1068" t="s">
        <v>12185</v>
      </c>
      <c r="BT1068" t="s">
        <v>265</v>
      </c>
      <c r="BU1068">
        <v>2</v>
      </c>
      <c r="BV1068">
        <v>1</v>
      </c>
      <c r="BW1068">
        <v>0</v>
      </c>
      <c r="BX1068" t="s">
        <v>12185</v>
      </c>
      <c r="BZ1068" t="s">
        <v>12186</v>
      </c>
      <c r="CB1068" t="s">
        <v>10759</v>
      </c>
      <c r="CC1068" t="s">
        <v>569</v>
      </c>
      <c r="CD1068" t="s">
        <v>10760</v>
      </c>
      <c r="CE1068" t="s">
        <v>10792</v>
      </c>
      <c r="CF1068" t="s">
        <v>11053</v>
      </c>
      <c r="CH1068" s="198">
        <v>1</v>
      </c>
    </row>
    <row r="1069" spans="69:86" x14ac:dyDescent="0.25">
      <c r="BQ1069" t="s">
        <v>206</v>
      </c>
      <c r="BR1069" t="s">
        <v>1596</v>
      </c>
      <c r="BS1069" t="s">
        <v>10794</v>
      </c>
      <c r="BT1069" t="s">
        <v>265</v>
      </c>
      <c r="BU1069">
        <v>3</v>
      </c>
      <c r="BV1069">
        <v>1</v>
      </c>
      <c r="BW1069">
        <v>0</v>
      </c>
      <c r="BX1069" t="s">
        <v>10794</v>
      </c>
      <c r="BZ1069" t="s">
        <v>10795</v>
      </c>
      <c r="CB1069" t="s">
        <v>10796</v>
      </c>
      <c r="CC1069" t="s">
        <v>10797</v>
      </c>
      <c r="CH1069" s="198">
        <v>1</v>
      </c>
    </row>
    <row r="1070" spans="69:86" x14ac:dyDescent="0.25">
      <c r="BQ1070" t="s">
        <v>206</v>
      </c>
      <c r="BR1070" t="s">
        <v>1597</v>
      </c>
      <c r="BS1070" t="s">
        <v>10798</v>
      </c>
      <c r="BT1070" t="s">
        <v>265</v>
      </c>
      <c r="BU1070">
        <v>4</v>
      </c>
      <c r="BV1070">
        <v>1</v>
      </c>
      <c r="BW1070">
        <v>0</v>
      </c>
      <c r="BX1070" t="s">
        <v>10798</v>
      </c>
      <c r="BZ1070" t="s">
        <v>10799</v>
      </c>
      <c r="CB1070" t="s">
        <v>10798</v>
      </c>
      <c r="CH1070" s="198">
        <v>1</v>
      </c>
    </row>
    <row r="1071" spans="69:86" x14ac:dyDescent="0.25">
      <c r="BQ1071" t="s">
        <v>206</v>
      </c>
      <c r="BR1071" t="s">
        <v>1598</v>
      </c>
      <c r="BS1071" t="s">
        <v>10801</v>
      </c>
      <c r="BT1071" t="s">
        <v>265</v>
      </c>
      <c r="BU1071">
        <v>5</v>
      </c>
      <c r="BV1071">
        <v>1</v>
      </c>
      <c r="BW1071">
        <v>0</v>
      </c>
      <c r="BX1071" t="s">
        <v>10801</v>
      </c>
      <c r="BZ1071" t="s">
        <v>10802</v>
      </c>
      <c r="CB1071" t="s">
        <v>10801</v>
      </c>
      <c r="CH1071" s="198">
        <v>1</v>
      </c>
    </row>
    <row r="1072" spans="69:86" x14ac:dyDescent="0.25">
      <c r="BQ1072" t="s">
        <v>206</v>
      </c>
      <c r="BR1072" t="s">
        <v>12187</v>
      </c>
      <c r="BS1072" t="s">
        <v>10804</v>
      </c>
      <c r="BT1072" t="s">
        <v>265</v>
      </c>
      <c r="BU1072">
        <v>6</v>
      </c>
      <c r="BV1072">
        <v>1</v>
      </c>
      <c r="BW1072">
        <v>0</v>
      </c>
      <c r="BX1072" t="s">
        <v>10804</v>
      </c>
      <c r="BZ1072" t="s">
        <v>10805</v>
      </c>
      <c r="CB1072" t="s">
        <v>10806</v>
      </c>
      <c r="CC1072" t="s">
        <v>2291</v>
      </c>
      <c r="CH1072" s="198">
        <v>1</v>
      </c>
    </row>
    <row r="1073" spans="69:86" x14ac:dyDescent="0.25">
      <c r="BQ1073" t="s">
        <v>206</v>
      </c>
      <c r="BR1073" t="s">
        <v>12188</v>
      </c>
      <c r="BS1073" t="s">
        <v>10808</v>
      </c>
      <c r="BT1073" t="s">
        <v>265</v>
      </c>
      <c r="BU1073">
        <v>7</v>
      </c>
      <c r="BV1073">
        <v>1</v>
      </c>
      <c r="BW1073">
        <v>0</v>
      </c>
      <c r="BX1073" t="s">
        <v>10808</v>
      </c>
      <c r="BZ1073" t="s">
        <v>10809</v>
      </c>
      <c r="CB1073" t="s">
        <v>10810</v>
      </c>
      <c r="CC1073" t="s">
        <v>2894</v>
      </c>
      <c r="CD1073" t="s">
        <v>1629</v>
      </c>
      <c r="CH1073" s="198">
        <v>1</v>
      </c>
    </row>
    <row r="1074" spans="69:86" x14ac:dyDescent="0.25">
      <c r="BQ1074" t="s">
        <v>206</v>
      </c>
      <c r="BR1074" t="s">
        <v>1599</v>
      </c>
      <c r="BS1074" t="s">
        <v>12189</v>
      </c>
      <c r="BT1074" t="s">
        <v>301</v>
      </c>
      <c r="BU1074">
        <v>1</v>
      </c>
      <c r="BV1074">
        <v>0</v>
      </c>
      <c r="BW1074">
        <v>1</v>
      </c>
      <c r="BY1074" t="s">
        <v>12189</v>
      </c>
      <c r="CA1074" t="s">
        <v>12190</v>
      </c>
      <c r="CB1074" t="s">
        <v>10813</v>
      </c>
      <c r="CC1074" t="s">
        <v>10685</v>
      </c>
      <c r="CD1074" t="s">
        <v>12183</v>
      </c>
      <c r="CE1074" t="s">
        <v>11150</v>
      </c>
      <c r="CF1074" t="s">
        <v>12184</v>
      </c>
      <c r="CH1074" s="198">
        <v>1</v>
      </c>
    </row>
    <row r="1075" spans="69:86" x14ac:dyDescent="0.25">
      <c r="BQ1075" t="s">
        <v>206</v>
      </c>
      <c r="BR1075" t="s">
        <v>1600</v>
      </c>
      <c r="BS1075" t="s">
        <v>12185</v>
      </c>
      <c r="BT1075" t="s">
        <v>301</v>
      </c>
      <c r="BU1075">
        <v>2</v>
      </c>
      <c r="BV1075">
        <v>0</v>
      </c>
      <c r="BW1075">
        <v>1</v>
      </c>
      <c r="BY1075" t="s">
        <v>12185</v>
      </c>
      <c r="CA1075" t="s">
        <v>12191</v>
      </c>
      <c r="CB1075" t="s">
        <v>10759</v>
      </c>
      <c r="CC1075" t="s">
        <v>569</v>
      </c>
      <c r="CD1075" t="s">
        <v>10760</v>
      </c>
      <c r="CE1075" t="s">
        <v>10792</v>
      </c>
      <c r="CF1075" t="s">
        <v>11053</v>
      </c>
      <c r="CH1075" s="198">
        <v>1</v>
      </c>
    </row>
    <row r="1076" spans="69:86" x14ac:dyDescent="0.25">
      <c r="BQ1076" t="s">
        <v>206</v>
      </c>
      <c r="BR1076" t="s">
        <v>1601</v>
      </c>
      <c r="BS1076" t="s">
        <v>10816</v>
      </c>
      <c r="BT1076" t="s">
        <v>301</v>
      </c>
      <c r="BU1076">
        <v>3</v>
      </c>
      <c r="BV1076">
        <v>0</v>
      </c>
      <c r="BW1076">
        <v>1</v>
      </c>
      <c r="BY1076" t="s">
        <v>10816</v>
      </c>
      <c r="CA1076" t="s">
        <v>10817</v>
      </c>
      <c r="CB1076" t="s">
        <v>10818</v>
      </c>
      <c r="CC1076" t="s">
        <v>10819</v>
      </c>
      <c r="CD1076" t="s">
        <v>10820</v>
      </c>
      <c r="CE1076" t="s">
        <v>10821</v>
      </c>
      <c r="CF1076" t="s">
        <v>1241</v>
      </c>
      <c r="CH1076" s="198">
        <v>1</v>
      </c>
    </row>
    <row r="1077" spans="69:86" x14ac:dyDescent="0.25">
      <c r="BQ1077" t="s">
        <v>206</v>
      </c>
      <c r="BR1077" t="s">
        <v>1602</v>
      </c>
      <c r="BS1077" t="s">
        <v>12192</v>
      </c>
      <c r="BT1077" t="s">
        <v>301</v>
      </c>
      <c r="BU1077">
        <v>4</v>
      </c>
      <c r="BV1077">
        <v>0</v>
      </c>
      <c r="BW1077">
        <v>1</v>
      </c>
      <c r="BY1077" t="s">
        <v>12192</v>
      </c>
      <c r="CA1077" t="s">
        <v>12193</v>
      </c>
      <c r="CB1077" t="s">
        <v>11150</v>
      </c>
      <c r="CC1077" t="s">
        <v>12184</v>
      </c>
      <c r="CD1077" t="s">
        <v>10746</v>
      </c>
      <c r="CE1077" t="s">
        <v>2288</v>
      </c>
      <c r="CF1077" t="s">
        <v>10759</v>
      </c>
      <c r="CH1077" s="198">
        <v>1</v>
      </c>
    </row>
    <row r="1078" spans="69:86" x14ac:dyDescent="0.25">
      <c r="BQ1078" t="s">
        <v>206</v>
      </c>
      <c r="BR1078" t="s">
        <v>1603</v>
      </c>
      <c r="BS1078" t="s">
        <v>12194</v>
      </c>
      <c r="BT1078" t="s">
        <v>301</v>
      </c>
      <c r="BU1078">
        <v>5</v>
      </c>
      <c r="BV1078">
        <v>0</v>
      </c>
      <c r="BW1078">
        <v>1</v>
      </c>
      <c r="BY1078" t="s">
        <v>12194</v>
      </c>
      <c r="CA1078" t="s">
        <v>12195</v>
      </c>
      <c r="CB1078" t="s">
        <v>2288</v>
      </c>
      <c r="CC1078" t="s">
        <v>10759</v>
      </c>
      <c r="CD1078" t="s">
        <v>569</v>
      </c>
      <c r="CE1078" t="s">
        <v>10760</v>
      </c>
      <c r="CF1078" t="s">
        <v>10792</v>
      </c>
      <c r="CH1078" s="198">
        <v>1</v>
      </c>
    </row>
    <row r="1079" spans="69:86" x14ac:dyDescent="0.25">
      <c r="BQ1079" t="s">
        <v>206</v>
      </c>
      <c r="BR1079" t="s">
        <v>12196</v>
      </c>
      <c r="BS1079" t="s">
        <v>12197</v>
      </c>
      <c r="BT1079" t="s">
        <v>301</v>
      </c>
      <c r="BU1079">
        <v>6</v>
      </c>
      <c r="BV1079">
        <v>0</v>
      </c>
      <c r="BW1079">
        <v>1</v>
      </c>
      <c r="BY1079" t="s">
        <v>12197</v>
      </c>
      <c r="CA1079" t="s">
        <v>12198</v>
      </c>
      <c r="CB1079" t="s">
        <v>10760</v>
      </c>
      <c r="CC1079" t="s">
        <v>10792</v>
      </c>
      <c r="CD1079" t="s">
        <v>11053</v>
      </c>
      <c r="CE1079" t="s">
        <v>10766</v>
      </c>
      <c r="CF1079" t="s">
        <v>10818</v>
      </c>
      <c r="CH1079" s="198">
        <v>1</v>
      </c>
    </row>
    <row r="1080" spans="69:86" x14ac:dyDescent="0.25">
      <c r="BQ1080" t="s">
        <v>206</v>
      </c>
      <c r="BR1080" t="s">
        <v>12199</v>
      </c>
      <c r="BS1080" t="s">
        <v>12200</v>
      </c>
      <c r="BT1080" t="s">
        <v>301</v>
      </c>
      <c r="BU1080">
        <v>7</v>
      </c>
      <c r="BV1080">
        <v>0</v>
      </c>
      <c r="BW1080">
        <v>1</v>
      </c>
      <c r="BY1080" t="s">
        <v>12200</v>
      </c>
      <c r="CA1080" t="s">
        <v>12201</v>
      </c>
      <c r="CB1080" t="s">
        <v>10766</v>
      </c>
      <c r="CC1080" t="s">
        <v>10818</v>
      </c>
      <c r="CD1080" t="s">
        <v>10819</v>
      </c>
      <c r="CE1080" t="s">
        <v>10820</v>
      </c>
      <c r="CF1080" t="s">
        <v>10821</v>
      </c>
      <c r="CH1080" s="198">
        <v>1</v>
      </c>
    </row>
    <row r="1081" spans="69:86" x14ac:dyDescent="0.25">
      <c r="BQ1081" t="s">
        <v>206</v>
      </c>
      <c r="BR1081" t="s">
        <v>12202</v>
      </c>
      <c r="BS1081" t="s">
        <v>10841</v>
      </c>
      <c r="BT1081" t="s">
        <v>301</v>
      </c>
      <c r="BU1081">
        <v>8</v>
      </c>
      <c r="BV1081">
        <v>0</v>
      </c>
      <c r="BW1081">
        <v>1</v>
      </c>
      <c r="BY1081" t="s">
        <v>10841</v>
      </c>
      <c r="CA1081" t="s">
        <v>10842</v>
      </c>
      <c r="CB1081" t="s">
        <v>10820</v>
      </c>
      <c r="CC1081" t="s">
        <v>10821</v>
      </c>
      <c r="CD1081" t="s">
        <v>1241</v>
      </c>
      <c r="CH1081" s="198">
        <v>1</v>
      </c>
    </row>
    <row r="1082" spans="69:86" x14ac:dyDescent="0.25">
      <c r="BQ1082" t="s">
        <v>207</v>
      </c>
      <c r="BR1082" t="s">
        <v>1604</v>
      </c>
      <c r="BS1082" t="s">
        <v>12203</v>
      </c>
      <c r="BT1082" t="s">
        <v>265</v>
      </c>
      <c r="BU1082">
        <v>1</v>
      </c>
      <c r="BV1082">
        <v>1</v>
      </c>
      <c r="BW1082">
        <v>0</v>
      </c>
      <c r="BX1082" t="s">
        <v>12203</v>
      </c>
      <c r="BZ1082" t="s">
        <v>12204</v>
      </c>
      <c r="CB1082" t="s">
        <v>10845</v>
      </c>
      <c r="CC1082" t="s">
        <v>10846</v>
      </c>
      <c r="CD1082" t="s">
        <v>10847</v>
      </c>
      <c r="CE1082" t="s">
        <v>304</v>
      </c>
      <c r="CF1082" t="s">
        <v>10746</v>
      </c>
      <c r="CH1082" s="198">
        <v>1</v>
      </c>
    </row>
    <row r="1083" spans="69:86" x14ac:dyDescent="0.25">
      <c r="BQ1083" t="s">
        <v>207</v>
      </c>
      <c r="BR1083" t="s">
        <v>1605</v>
      </c>
      <c r="BS1083" t="s">
        <v>2288</v>
      </c>
      <c r="BT1083" t="s">
        <v>265</v>
      </c>
      <c r="BU1083">
        <v>2</v>
      </c>
      <c r="BV1083">
        <v>1</v>
      </c>
      <c r="BW1083">
        <v>0</v>
      </c>
      <c r="BX1083" t="s">
        <v>2288</v>
      </c>
      <c r="BZ1083" t="s">
        <v>12205</v>
      </c>
      <c r="CB1083" t="s">
        <v>2288</v>
      </c>
      <c r="CH1083" s="198">
        <v>1</v>
      </c>
    </row>
    <row r="1084" spans="69:86" x14ac:dyDescent="0.25">
      <c r="BQ1084" t="s">
        <v>207</v>
      </c>
      <c r="BR1084" t="s">
        <v>1606</v>
      </c>
      <c r="BS1084" t="s">
        <v>12206</v>
      </c>
      <c r="BT1084" t="s">
        <v>265</v>
      </c>
      <c r="BU1084">
        <v>3</v>
      </c>
      <c r="BV1084">
        <v>1</v>
      </c>
      <c r="BW1084">
        <v>0</v>
      </c>
      <c r="BX1084" t="s">
        <v>12206</v>
      </c>
      <c r="BZ1084" t="s">
        <v>12207</v>
      </c>
      <c r="CB1084" t="s">
        <v>10759</v>
      </c>
      <c r="CC1084" t="s">
        <v>292</v>
      </c>
      <c r="CD1084" t="s">
        <v>305</v>
      </c>
      <c r="CE1084" t="s">
        <v>997</v>
      </c>
      <c r="CF1084" t="s">
        <v>10868</v>
      </c>
      <c r="CH1084" s="198">
        <v>1</v>
      </c>
    </row>
    <row r="1085" spans="69:86" x14ac:dyDescent="0.25">
      <c r="BQ1085" t="s">
        <v>207</v>
      </c>
      <c r="BR1085" t="s">
        <v>1607</v>
      </c>
      <c r="BS1085" t="s">
        <v>10855</v>
      </c>
      <c r="BT1085" t="s">
        <v>265</v>
      </c>
      <c r="BU1085">
        <v>4</v>
      </c>
      <c r="BV1085">
        <v>1</v>
      </c>
      <c r="BW1085">
        <v>0</v>
      </c>
      <c r="BX1085" t="s">
        <v>10855</v>
      </c>
      <c r="BZ1085" t="s">
        <v>10856</v>
      </c>
      <c r="CB1085" t="s">
        <v>10857</v>
      </c>
      <c r="CC1085" t="s">
        <v>10858</v>
      </c>
      <c r="CD1085" t="s">
        <v>10859</v>
      </c>
      <c r="CE1085" t="s">
        <v>10860</v>
      </c>
      <c r="CH1085" s="198">
        <v>1</v>
      </c>
    </row>
    <row r="1086" spans="69:86" x14ac:dyDescent="0.25">
      <c r="BQ1086" t="s">
        <v>207</v>
      </c>
      <c r="BR1086" t="s">
        <v>1608</v>
      </c>
      <c r="BS1086" t="s">
        <v>10724</v>
      </c>
      <c r="BT1086" t="s">
        <v>265</v>
      </c>
      <c r="BU1086">
        <v>5</v>
      </c>
      <c r="BV1086">
        <v>1</v>
      </c>
      <c r="BW1086">
        <v>0</v>
      </c>
      <c r="BX1086" t="s">
        <v>10724</v>
      </c>
      <c r="BZ1086" t="s">
        <v>10862</v>
      </c>
      <c r="CB1086" t="s">
        <v>10724</v>
      </c>
      <c r="CH1086" s="198">
        <v>1</v>
      </c>
    </row>
    <row r="1087" spans="69:86" x14ac:dyDescent="0.25">
      <c r="BQ1087" t="s">
        <v>207</v>
      </c>
      <c r="BR1087" t="s">
        <v>12208</v>
      </c>
      <c r="BS1087" t="s">
        <v>649</v>
      </c>
      <c r="BT1087" t="s">
        <v>265</v>
      </c>
      <c r="BU1087">
        <v>6</v>
      </c>
      <c r="BV1087">
        <v>1</v>
      </c>
      <c r="BW1087">
        <v>0</v>
      </c>
      <c r="BX1087" t="s">
        <v>649</v>
      </c>
      <c r="BZ1087" t="s">
        <v>10864</v>
      </c>
      <c r="CB1087" t="s">
        <v>649</v>
      </c>
      <c r="CH1087" s="198">
        <v>1</v>
      </c>
    </row>
    <row r="1088" spans="69:86" x14ac:dyDescent="0.25">
      <c r="BQ1088" t="s">
        <v>207</v>
      </c>
      <c r="BR1088" t="s">
        <v>12209</v>
      </c>
      <c r="BS1088" t="s">
        <v>10866</v>
      </c>
      <c r="BT1088" t="s">
        <v>265</v>
      </c>
      <c r="BU1088">
        <v>7</v>
      </c>
      <c r="BV1088">
        <v>1</v>
      </c>
      <c r="BW1088">
        <v>0</v>
      </c>
      <c r="BX1088" t="s">
        <v>10866</v>
      </c>
      <c r="BZ1088" t="s">
        <v>10867</v>
      </c>
      <c r="CB1088" t="s">
        <v>10868</v>
      </c>
      <c r="CC1088" t="s">
        <v>10806</v>
      </c>
      <c r="CD1088" t="s">
        <v>10869</v>
      </c>
      <c r="CE1088" t="s">
        <v>10764</v>
      </c>
      <c r="CF1088" t="s">
        <v>10870</v>
      </c>
      <c r="CH1088" s="198">
        <v>1</v>
      </c>
    </row>
    <row r="1089" spans="69:86" x14ac:dyDescent="0.25">
      <c r="BQ1089" t="s">
        <v>207</v>
      </c>
      <c r="BR1089" t="s">
        <v>1609</v>
      </c>
      <c r="BS1089" t="s">
        <v>10871</v>
      </c>
      <c r="BT1089" t="s">
        <v>301</v>
      </c>
      <c r="BU1089">
        <v>1</v>
      </c>
      <c r="BV1089">
        <v>0</v>
      </c>
      <c r="BW1089">
        <v>1</v>
      </c>
      <c r="BY1089" t="s">
        <v>10871</v>
      </c>
      <c r="CA1089" t="s">
        <v>10872</v>
      </c>
      <c r="CB1089" t="s">
        <v>10871</v>
      </c>
      <c r="CH1089" s="198">
        <v>1</v>
      </c>
    </row>
    <row r="1090" spans="69:86" x14ac:dyDescent="0.25">
      <c r="BQ1090" t="s">
        <v>207</v>
      </c>
      <c r="BR1090" t="s">
        <v>1610</v>
      </c>
      <c r="BS1090" t="s">
        <v>12210</v>
      </c>
      <c r="BT1090" t="s">
        <v>301</v>
      </c>
      <c r="BU1090">
        <v>2</v>
      </c>
      <c r="BV1090">
        <v>0</v>
      </c>
      <c r="BW1090">
        <v>1</v>
      </c>
      <c r="BY1090" t="s">
        <v>12210</v>
      </c>
      <c r="CA1090" t="s">
        <v>12211</v>
      </c>
      <c r="CB1090" t="s">
        <v>304</v>
      </c>
      <c r="CC1090" t="s">
        <v>10746</v>
      </c>
      <c r="CD1090" t="s">
        <v>11150</v>
      </c>
      <c r="CH1090" s="198">
        <v>1</v>
      </c>
    </row>
    <row r="1091" spans="69:86" x14ac:dyDescent="0.25">
      <c r="BQ1091" t="s">
        <v>207</v>
      </c>
      <c r="BR1091" t="s">
        <v>1611</v>
      </c>
      <c r="BS1091" t="s">
        <v>2288</v>
      </c>
      <c r="BT1091" t="s">
        <v>301</v>
      </c>
      <c r="BU1091">
        <v>3</v>
      </c>
      <c r="BV1091">
        <v>0</v>
      </c>
      <c r="BW1091">
        <v>1</v>
      </c>
      <c r="BY1091" t="s">
        <v>2288</v>
      </c>
      <c r="CA1091" t="s">
        <v>12212</v>
      </c>
      <c r="CB1091" t="s">
        <v>2288</v>
      </c>
      <c r="CH1091" s="198">
        <v>1</v>
      </c>
    </row>
    <row r="1092" spans="69:86" x14ac:dyDescent="0.25">
      <c r="BQ1092" t="s">
        <v>207</v>
      </c>
      <c r="BR1092" t="s">
        <v>1612</v>
      </c>
      <c r="BS1092" t="s">
        <v>12206</v>
      </c>
      <c r="BT1092" t="s">
        <v>301</v>
      </c>
      <c r="BU1092">
        <v>4</v>
      </c>
      <c r="BV1092">
        <v>0</v>
      </c>
      <c r="BW1092">
        <v>1</v>
      </c>
      <c r="BY1092" t="s">
        <v>12206</v>
      </c>
      <c r="CA1092" t="s">
        <v>12213</v>
      </c>
      <c r="CB1092" t="s">
        <v>10759</v>
      </c>
      <c r="CC1092" t="s">
        <v>292</v>
      </c>
      <c r="CD1092" t="s">
        <v>305</v>
      </c>
      <c r="CE1092" t="s">
        <v>997</v>
      </c>
      <c r="CF1092" t="s">
        <v>10868</v>
      </c>
      <c r="CH1092" s="198">
        <v>1</v>
      </c>
    </row>
    <row r="1093" spans="69:86" x14ac:dyDescent="0.25">
      <c r="BQ1093" t="s">
        <v>207</v>
      </c>
      <c r="BR1093" t="s">
        <v>1613</v>
      </c>
      <c r="BS1093" t="s">
        <v>10878</v>
      </c>
      <c r="BT1093" t="s">
        <v>301</v>
      </c>
      <c r="BU1093">
        <v>5</v>
      </c>
      <c r="BV1093">
        <v>0</v>
      </c>
      <c r="BW1093">
        <v>1</v>
      </c>
      <c r="BY1093" t="s">
        <v>10878</v>
      </c>
      <c r="CA1093" t="s">
        <v>10879</v>
      </c>
      <c r="CB1093" t="s">
        <v>10818</v>
      </c>
      <c r="CC1093" t="s">
        <v>10880</v>
      </c>
      <c r="CH1093" s="198">
        <v>1</v>
      </c>
    </row>
    <row r="1094" spans="69:86" x14ac:dyDescent="0.25">
      <c r="BQ1094" t="s">
        <v>207</v>
      </c>
      <c r="BR1094" t="s">
        <v>12214</v>
      </c>
      <c r="BS1094" t="s">
        <v>10882</v>
      </c>
      <c r="BT1094" t="s">
        <v>301</v>
      </c>
      <c r="BU1094">
        <v>6</v>
      </c>
      <c r="BV1094">
        <v>0</v>
      </c>
      <c r="BW1094">
        <v>1</v>
      </c>
      <c r="BY1094" t="s">
        <v>10882</v>
      </c>
      <c r="CA1094" t="s">
        <v>10883</v>
      </c>
      <c r="CB1094" t="s">
        <v>10882</v>
      </c>
      <c r="CH1094" s="198">
        <v>1</v>
      </c>
    </row>
    <row r="1095" spans="69:86" x14ac:dyDescent="0.25">
      <c r="BQ1095" t="s">
        <v>207</v>
      </c>
      <c r="BR1095" t="s">
        <v>12215</v>
      </c>
      <c r="BS1095" t="s">
        <v>649</v>
      </c>
      <c r="BT1095" t="s">
        <v>301</v>
      </c>
      <c r="BU1095">
        <v>7</v>
      </c>
      <c r="BV1095">
        <v>0</v>
      </c>
      <c r="BW1095">
        <v>1</v>
      </c>
      <c r="BY1095" t="s">
        <v>649</v>
      </c>
      <c r="CA1095" t="s">
        <v>10885</v>
      </c>
      <c r="CB1095" t="s">
        <v>649</v>
      </c>
      <c r="CH1095" s="198">
        <v>1</v>
      </c>
    </row>
    <row r="1096" spans="69:86" x14ac:dyDescent="0.25">
      <c r="BQ1096" t="s">
        <v>207</v>
      </c>
      <c r="BR1096" t="s">
        <v>12216</v>
      </c>
      <c r="BS1096" t="s">
        <v>10887</v>
      </c>
      <c r="BT1096" t="s">
        <v>301</v>
      </c>
      <c r="BU1096">
        <v>8</v>
      </c>
      <c r="BV1096">
        <v>0</v>
      </c>
      <c r="BW1096">
        <v>1</v>
      </c>
      <c r="BY1096" t="s">
        <v>10887</v>
      </c>
      <c r="CA1096" t="s">
        <v>10888</v>
      </c>
      <c r="CB1096" t="s">
        <v>590</v>
      </c>
      <c r="CC1096" t="s">
        <v>10889</v>
      </c>
      <c r="CH1096" s="198">
        <v>1</v>
      </c>
    </row>
    <row r="1097" spans="69:86" x14ac:dyDescent="0.25">
      <c r="BQ1097" t="s">
        <v>208</v>
      </c>
      <c r="BR1097" t="s">
        <v>1614</v>
      </c>
      <c r="BS1097" t="s">
        <v>12217</v>
      </c>
      <c r="BT1097" t="s">
        <v>265</v>
      </c>
      <c r="BU1097">
        <v>1</v>
      </c>
      <c r="BV1097">
        <v>1</v>
      </c>
      <c r="BW1097">
        <v>0</v>
      </c>
      <c r="BX1097" t="s">
        <v>12217</v>
      </c>
      <c r="BZ1097" t="s">
        <v>12218</v>
      </c>
      <c r="CB1097" t="s">
        <v>10892</v>
      </c>
      <c r="CC1097" t="s">
        <v>10893</v>
      </c>
      <c r="CD1097" t="s">
        <v>11009</v>
      </c>
      <c r="CE1097" t="s">
        <v>10903</v>
      </c>
      <c r="CF1097" t="s">
        <v>304</v>
      </c>
      <c r="CH1097" s="198">
        <v>1</v>
      </c>
    </row>
    <row r="1098" spans="69:86" x14ac:dyDescent="0.25">
      <c r="BQ1098" t="s">
        <v>208</v>
      </c>
      <c r="BR1098" t="s">
        <v>1615</v>
      </c>
      <c r="BS1098" t="s">
        <v>12219</v>
      </c>
      <c r="BT1098" t="s">
        <v>265</v>
      </c>
      <c r="BU1098">
        <v>2</v>
      </c>
      <c r="BV1098">
        <v>1</v>
      </c>
      <c r="BW1098">
        <v>0</v>
      </c>
      <c r="BX1098" t="s">
        <v>12219</v>
      </c>
      <c r="BZ1098" t="s">
        <v>12220</v>
      </c>
      <c r="CB1098" t="s">
        <v>10746</v>
      </c>
      <c r="CC1098" t="s">
        <v>569</v>
      </c>
      <c r="CD1098" t="s">
        <v>1241</v>
      </c>
      <c r="CE1098" t="s">
        <v>305</v>
      </c>
      <c r="CF1098" t="s">
        <v>10738</v>
      </c>
      <c r="CH1098" s="198">
        <v>1</v>
      </c>
    </row>
    <row r="1099" spans="69:86" x14ac:dyDescent="0.25">
      <c r="BQ1099" t="s">
        <v>208</v>
      </c>
      <c r="BR1099" t="s">
        <v>1616</v>
      </c>
      <c r="BS1099" t="s">
        <v>10897</v>
      </c>
      <c r="BT1099" t="s">
        <v>265</v>
      </c>
      <c r="BU1099">
        <v>3</v>
      </c>
      <c r="BV1099">
        <v>1</v>
      </c>
      <c r="BW1099">
        <v>0</v>
      </c>
      <c r="BX1099" t="s">
        <v>10897</v>
      </c>
      <c r="BZ1099" t="s">
        <v>10898</v>
      </c>
      <c r="CB1099" t="s">
        <v>10899</v>
      </c>
      <c r="CC1099" t="s">
        <v>1303</v>
      </c>
      <c r="CD1099" t="s">
        <v>1304</v>
      </c>
      <c r="CH1099" s="198">
        <v>1</v>
      </c>
    </row>
    <row r="1100" spans="69:86" x14ac:dyDescent="0.25">
      <c r="BQ1100" t="s">
        <v>208</v>
      </c>
      <c r="BR1100" t="s">
        <v>1617</v>
      </c>
      <c r="BS1100" t="s">
        <v>10901</v>
      </c>
      <c r="BT1100" t="s">
        <v>265</v>
      </c>
      <c r="BU1100">
        <v>4</v>
      </c>
      <c r="BV1100">
        <v>1</v>
      </c>
      <c r="BW1100">
        <v>0</v>
      </c>
      <c r="BX1100" t="s">
        <v>10901</v>
      </c>
      <c r="BZ1100" t="s">
        <v>10902</v>
      </c>
      <c r="CB1100" t="s">
        <v>10903</v>
      </c>
      <c r="CC1100" t="s">
        <v>10904</v>
      </c>
      <c r="CH1100" s="198">
        <v>1</v>
      </c>
    </row>
    <row r="1101" spans="69:86" x14ac:dyDescent="0.25">
      <c r="BQ1101" t="s">
        <v>208</v>
      </c>
      <c r="BR1101" t="s">
        <v>1618</v>
      </c>
      <c r="BS1101" t="s">
        <v>10906</v>
      </c>
      <c r="BT1101" t="s">
        <v>265</v>
      </c>
      <c r="BU1101">
        <v>5</v>
      </c>
      <c r="BV1101">
        <v>1</v>
      </c>
      <c r="BW1101">
        <v>0</v>
      </c>
      <c r="BX1101" t="s">
        <v>10906</v>
      </c>
      <c r="BZ1101" t="s">
        <v>10907</v>
      </c>
      <c r="CB1101" t="s">
        <v>10746</v>
      </c>
      <c r="CC1101" t="s">
        <v>1241</v>
      </c>
      <c r="CD1101" t="s">
        <v>10908</v>
      </c>
      <c r="CH1101" s="198">
        <v>1</v>
      </c>
    </row>
    <row r="1102" spans="69:86" x14ac:dyDescent="0.25">
      <c r="BQ1102" t="s">
        <v>208</v>
      </c>
      <c r="BR1102" t="s">
        <v>1619</v>
      </c>
      <c r="BS1102" t="s">
        <v>12221</v>
      </c>
      <c r="BT1102" t="s">
        <v>301</v>
      </c>
      <c r="BU1102">
        <v>1</v>
      </c>
      <c r="BV1102">
        <v>0</v>
      </c>
      <c r="BW1102">
        <v>1</v>
      </c>
      <c r="BY1102" t="s">
        <v>12221</v>
      </c>
      <c r="CA1102" t="s">
        <v>12222</v>
      </c>
      <c r="CB1102" t="s">
        <v>10911</v>
      </c>
      <c r="CC1102" t="s">
        <v>11009</v>
      </c>
      <c r="CD1102" t="s">
        <v>10903</v>
      </c>
      <c r="CE1102" t="s">
        <v>304</v>
      </c>
      <c r="CF1102" t="s">
        <v>11150</v>
      </c>
      <c r="CH1102" s="198">
        <v>1</v>
      </c>
    </row>
    <row r="1103" spans="69:86" x14ac:dyDescent="0.25">
      <c r="BQ1103" t="s">
        <v>208</v>
      </c>
      <c r="BR1103" t="s">
        <v>1620</v>
      </c>
      <c r="BS1103" t="s">
        <v>12219</v>
      </c>
      <c r="BT1103" t="s">
        <v>301</v>
      </c>
      <c r="BU1103">
        <v>2</v>
      </c>
      <c r="BV1103">
        <v>0</v>
      </c>
      <c r="BW1103">
        <v>1</v>
      </c>
      <c r="BY1103" t="s">
        <v>12219</v>
      </c>
      <c r="CA1103" t="s">
        <v>12223</v>
      </c>
      <c r="CB1103" t="s">
        <v>10746</v>
      </c>
      <c r="CC1103" t="s">
        <v>569</v>
      </c>
      <c r="CD1103" t="s">
        <v>1241</v>
      </c>
      <c r="CE1103" t="s">
        <v>305</v>
      </c>
      <c r="CF1103" t="s">
        <v>10738</v>
      </c>
      <c r="CH1103" s="198">
        <v>1</v>
      </c>
    </row>
    <row r="1104" spans="69:86" x14ac:dyDescent="0.25">
      <c r="BQ1104" t="s">
        <v>208</v>
      </c>
      <c r="BR1104" t="s">
        <v>1621</v>
      </c>
      <c r="BS1104" t="s">
        <v>10914</v>
      </c>
      <c r="BT1104" t="s">
        <v>301</v>
      </c>
      <c r="BU1104">
        <v>3</v>
      </c>
      <c r="BV1104">
        <v>0</v>
      </c>
      <c r="BW1104">
        <v>1</v>
      </c>
      <c r="BY1104" t="s">
        <v>10914</v>
      </c>
      <c r="CA1104" t="s">
        <v>10915</v>
      </c>
      <c r="CB1104" t="s">
        <v>10916</v>
      </c>
      <c r="CC1104" t="s">
        <v>10917</v>
      </c>
      <c r="CH1104" s="198">
        <v>1</v>
      </c>
    </row>
    <row r="1105" spans="69:86" x14ac:dyDescent="0.25">
      <c r="BQ1105" t="s">
        <v>208</v>
      </c>
      <c r="BR1105" t="s">
        <v>1622</v>
      </c>
      <c r="BS1105" t="s">
        <v>10919</v>
      </c>
      <c r="BT1105" t="s">
        <v>301</v>
      </c>
      <c r="BU1105">
        <v>4</v>
      </c>
      <c r="BV1105">
        <v>0</v>
      </c>
      <c r="BW1105">
        <v>1</v>
      </c>
      <c r="BY1105" t="s">
        <v>10919</v>
      </c>
      <c r="CA1105" t="s">
        <v>10920</v>
      </c>
      <c r="CB1105" t="s">
        <v>10921</v>
      </c>
      <c r="CC1105" t="s">
        <v>1241</v>
      </c>
      <c r="CD1105" t="s">
        <v>10922</v>
      </c>
      <c r="CE1105" t="s">
        <v>2661</v>
      </c>
      <c r="CF1105" t="s">
        <v>10724</v>
      </c>
      <c r="CH1105" s="198">
        <v>1</v>
      </c>
    </row>
    <row r="1106" spans="69:86" x14ac:dyDescent="0.25">
      <c r="BQ1106" t="s">
        <v>208</v>
      </c>
      <c r="BR1106" t="s">
        <v>1623</v>
      </c>
      <c r="BS1106" t="s">
        <v>12224</v>
      </c>
      <c r="BT1106" t="s">
        <v>301</v>
      </c>
      <c r="BU1106">
        <v>5</v>
      </c>
      <c r="BV1106">
        <v>0</v>
      </c>
      <c r="BW1106">
        <v>1</v>
      </c>
      <c r="BY1106" t="s">
        <v>12224</v>
      </c>
      <c r="CA1106" t="s">
        <v>12225</v>
      </c>
      <c r="CB1106" t="s">
        <v>304</v>
      </c>
      <c r="CC1106" t="s">
        <v>11150</v>
      </c>
      <c r="CD1106" t="s">
        <v>12161</v>
      </c>
      <c r="CE1106" t="s">
        <v>10746</v>
      </c>
      <c r="CF1106" t="s">
        <v>569</v>
      </c>
      <c r="CH1106" s="198">
        <v>1</v>
      </c>
    </row>
    <row r="1107" spans="69:86" x14ac:dyDescent="0.25">
      <c r="BQ1107" t="s">
        <v>208</v>
      </c>
      <c r="BR1107" t="s">
        <v>12226</v>
      </c>
      <c r="BS1107" t="s">
        <v>12227</v>
      </c>
      <c r="BT1107" t="s">
        <v>301</v>
      </c>
      <c r="BU1107">
        <v>6</v>
      </c>
      <c r="BV1107">
        <v>0</v>
      </c>
      <c r="BW1107">
        <v>1</v>
      </c>
      <c r="BY1107" t="s">
        <v>12227</v>
      </c>
      <c r="CA1107" t="s">
        <v>12228</v>
      </c>
      <c r="CB1107" t="s">
        <v>305</v>
      </c>
      <c r="CC1107" t="s">
        <v>10738</v>
      </c>
      <c r="CD1107" t="s">
        <v>10916</v>
      </c>
      <c r="CE1107" t="s">
        <v>10917</v>
      </c>
      <c r="CF1107" t="s">
        <v>10921</v>
      </c>
      <c r="CH1107" s="198">
        <v>1</v>
      </c>
    </row>
    <row r="1108" spans="69:86" x14ac:dyDescent="0.25">
      <c r="BQ1108" t="s">
        <v>208</v>
      </c>
      <c r="BR1108" t="s">
        <v>12229</v>
      </c>
      <c r="BS1108" t="s">
        <v>12021</v>
      </c>
      <c r="BT1108" t="s">
        <v>301</v>
      </c>
      <c r="BU1108">
        <v>7</v>
      </c>
      <c r="BV1108">
        <v>0</v>
      </c>
      <c r="BW1108">
        <v>1</v>
      </c>
      <c r="BY1108" t="s">
        <v>12021</v>
      </c>
      <c r="CA1108" t="s">
        <v>12022</v>
      </c>
      <c r="CB1108" t="s">
        <v>10917</v>
      </c>
      <c r="CC1108" t="s">
        <v>10921</v>
      </c>
      <c r="CD1108" t="s">
        <v>10922</v>
      </c>
      <c r="CE1108" t="s">
        <v>2661</v>
      </c>
      <c r="CF1108" t="s">
        <v>10724</v>
      </c>
      <c r="CH1108" s="198">
        <v>1</v>
      </c>
    </row>
    <row r="1109" spans="69:86" x14ac:dyDescent="0.25">
      <c r="BQ1109" t="s">
        <v>208</v>
      </c>
      <c r="BR1109" t="s">
        <v>12230</v>
      </c>
      <c r="BS1109" t="s">
        <v>11571</v>
      </c>
      <c r="BT1109" t="s">
        <v>301</v>
      </c>
      <c r="BU1109">
        <v>8</v>
      </c>
      <c r="BV1109">
        <v>0</v>
      </c>
      <c r="BW1109">
        <v>1</v>
      </c>
      <c r="BY1109" t="s">
        <v>11571</v>
      </c>
      <c r="CA1109" t="s">
        <v>11572</v>
      </c>
      <c r="CB1109" t="s">
        <v>2661</v>
      </c>
      <c r="CC1109" t="s">
        <v>10724</v>
      </c>
      <c r="CH1109" s="198">
        <v>1</v>
      </c>
    </row>
    <row r="1110" spans="69:86" x14ac:dyDescent="0.25">
      <c r="BQ1110" t="s">
        <v>209</v>
      </c>
      <c r="BR1110" t="s">
        <v>1624</v>
      </c>
      <c r="BS1110" t="s">
        <v>12231</v>
      </c>
      <c r="BT1110" t="s">
        <v>265</v>
      </c>
      <c r="BU1110">
        <v>1</v>
      </c>
      <c r="BV1110">
        <v>1</v>
      </c>
      <c r="BW1110">
        <v>0</v>
      </c>
      <c r="BX1110" t="s">
        <v>12231</v>
      </c>
      <c r="BZ1110" t="s">
        <v>12232</v>
      </c>
      <c r="CB1110" t="s">
        <v>10699</v>
      </c>
      <c r="CC1110" t="s">
        <v>10700</v>
      </c>
      <c r="CD1110" t="s">
        <v>10870</v>
      </c>
      <c r="CE1110" t="s">
        <v>10889</v>
      </c>
      <c r="CF1110" t="s">
        <v>11779</v>
      </c>
      <c r="CH1110" s="198">
        <v>1</v>
      </c>
    </row>
    <row r="1111" spans="69:86" x14ac:dyDescent="0.25">
      <c r="BQ1111" t="s">
        <v>209</v>
      </c>
      <c r="BR1111" t="s">
        <v>1630</v>
      </c>
      <c r="BS1111" t="s">
        <v>12233</v>
      </c>
      <c r="BT1111" t="s">
        <v>265</v>
      </c>
      <c r="BU1111">
        <v>2</v>
      </c>
      <c r="BV1111">
        <v>1</v>
      </c>
      <c r="BW1111">
        <v>0</v>
      </c>
      <c r="BX1111" t="s">
        <v>12233</v>
      </c>
      <c r="BZ1111" t="s">
        <v>12234</v>
      </c>
      <c r="CB1111" t="s">
        <v>11411</v>
      </c>
      <c r="CC1111" t="s">
        <v>10859</v>
      </c>
      <c r="CD1111" t="s">
        <v>12235</v>
      </c>
      <c r="CH1111" s="198">
        <v>1</v>
      </c>
    </row>
    <row r="1112" spans="69:86" x14ac:dyDescent="0.25">
      <c r="BQ1112" t="s">
        <v>209</v>
      </c>
      <c r="BR1112" t="s">
        <v>1631</v>
      </c>
      <c r="BS1112" t="s">
        <v>10714</v>
      </c>
      <c r="BT1112" t="s">
        <v>265</v>
      </c>
      <c r="BU1112">
        <v>3</v>
      </c>
      <c r="BV1112">
        <v>1</v>
      </c>
      <c r="BW1112">
        <v>0</v>
      </c>
      <c r="BX1112" t="s">
        <v>10714</v>
      </c>
      <c r="BZ1112" t="s">
        <v>10715</v>
      </c>
      <c r="CB1112" t="s">
        <v>10714</v>
      </c>
      <c r="CH1112" s="198">
        <v>1</v>
      </c>
    </row>
    <row r="1113" spans="69:86" x14ac:dyDescent="0.25">
      <c r="BQ1113" t="s">
        <v>209</v>
      </c>
      <c r="BR1113" t="s">
        <v>1637</v>
      </c>
      <c r="BS1113" t="s">
        <v>10717</v>
      </c>
      <c r="BT1113" t="s">
        <v>265</v>
      </c>
      <c r="BU1113">
        <v>4</v>
      </c>
      <c r="BV1113">
        <v>1</v>
      </c>
      <c r="BW1113">
        <v>0</v>
      </c>
      <c r="BX1113" t="s">
        <v>10717</v>
      </c>
      <c r="BZ1113" t="s">
        <v>10718</v>
      </c>
      <c r="CB1113" t="s">
        <v>10717</v>
      </c>
      <c r="CH1113" s="198">
        <v>1</v>
      </c>
    </row>
    <row r="1114" spans="69:86" x14ac:dyDescent="0.25">
      <c r="BQ1114" t="s">
        <v>209</v>
      </c>
      <c r="BR1114" t="s">
        <v>1642</v>
      </c>
      <c r="BS1114" t="s">
        <v>10720</v>
      </c>
      <c r="BT1114" t="s">
        <v>265</v>
      </c>
      <c r="BU1114">
        <v>5</v>
      </c>
      <c r="BV1114">
        <v>1</v>
      </c>
      <c r="BW1114">
        <v>0</v>
      </c>
      <c r="BX1114" t="s">
        <v>10720</v>
      </c>
      <c r="BZ1114" t="s">
        <v>10721</v>
      </c>
      <c r="CB1114" t="s">
        <v>10722</v>
      </c>
      <c r="CC1114" t="s">
        <v>10723</v>
      </c>
      <c r="CD1114" t="s">
        <v>10724</v>
      </c>
      <c r="CH1114" s="198">
        <v>1</v>
      </c>
    </row>
    <row r="1115" spans="69:86" x14ac:dyDescent="0.25">
      <c r="BQ1115" t="s">
        <v>209</v>
      </c>
      <c r="BR1115" t="s">
        <v>1646</v>
      </c>
      <c r="BS1115" t="s">
        <v>12236</v>
      </c>
      <c r="BT1115" t="s">
        <v>301</v>
      </c>
      <c r="BU1115">
        <v>1</v>
      </c>
      <c r="BV1115">
        <v>0</v>
      </c>
      <c r="BW1115">
        <v>1</v>
      </c>
      <c r="BY1115" t="s">
        <v>12236</v>
      </c>
      <c r="CA1115" t="s">
        <v>12237</v>
      </c>
      <c r="CB1115" t="s">
        <v>12238</v>
      </c>
      <c r="CC1115" t="s">
        <v>10685</v>
      </c>
      <c r="CD1115" t="s">
        <v>11312</v>
      </c>
      <c r="CE1115" t="s">
        <v>2289</v>
      </c>
      <c r="CF1115" t="s">
        <v>12239</v>
      </c>
      <c r="CH1115" s="198">
        <v>1</v>
      </c>
    </row>
    <row r="1116" spans="69:86" x14ac:dyDescent="0.25">
      <c r="BQ1116" t="s">
        <v>209</v>
      </c>
      <c r="BR1116" t="s">
        <v>1651</v>
      </c>
      <c r="BS1116" t="s">
        <v>10736</v>
      </c>
      <c r="BT1116" t="s">
        <v>301</v>
      </c>
      <c r="BU1116">
        <v>2</v>
      </c>
      <c r="BV1116">
        <v>0</v>
      </c>
      <c r="BW1116">
        <v>1</v>
      </c>
      <c r="BY1116" t="s">
        <v>10736</v>
      </c>
      <c r="CA1116" t="s">
        <v>10737</v>
      </c>
      <c r="CB1116" t="s">
        <v>10736</v>
      </c>
      <c r="CH1116" s="198">
        <v>1</v>
      </c>
    </row>
    <row r="1117" spans="69:86" x14ac:dyDescent="0.25">
      <c r="BQ1117" t="s">
        <v>209</v>
      </c>
      <c r="BR1117" t="s">
        <v>1656</v>
      </c>
      <c r="BS1117" t="s">
        <v>10738</v>
      </c>
      <c r="BT1117" t="s">
        <v>301</v>
      </c>
      <c r="BU1117">
        <v>3</v>
      </c>
      <c r="BV1117">
        <v>0</v>
      </c>
      <c r="BW1117">
        <v>1</v>
      </c>
      <c r="BY1117" t="s">
        <v>10738</v>
      </c>
      <c r="CA1117" t="s">
        <v>10739</v>
      </c>
      <c r="CB1117" t="s">
        <v>10738</v>
      </c>
      <c r="CH1117" s="198">
        <v>1</v>
      </c>
    </row>
    <row r="1118" spans="69:86" x14ac:dyDescent="0.25">
      <c r="BQ1118" t="s">
        <v>209</v>
      </c>
      <c r="BR1118" t="s">
        <v>1658</v>
      </c>
      <c r="BS1118" t="s">
        <v>10741</v>
      </c>
      <c r="BT1118" t="s">
        <v>301</v>
      </c>
      <c r="BU1118">
        <v>4</v>
      </c>
      <c r="BV1118">
        <v>0</v>
      </c>
      <c r="BW1118">
        <v>1</v>
      </c>
      <c r="BY1118" t="s">
        <v>10741</v>
      </c>
      <c r="CA1118" t="s">
        <v>10742</v>
      </c>
      <c r="CB1118" t="s">
        <v>10743</v>
      </c>
      <c r="CC1118" t="s">
        <v>10706</v>
      </c>
      <c r="CD1118" t="s">
        <v>2343</v>
      </c>
      <c r="CH1118" s="198">
        <v>1</v>
      </c>
    </row>
    <row r="1119" spans="69:86" x14ac:dyDescent="0.25">
      <c r="BQ1119" t="s">
        <v>209</v>
      </c>
      <c r="BR1119" t="s">
        <v>1660</v>
      </c>
      <c r="BS1119" t="s">
        <v>12240</v>
      </c>
      <c r="BT1119" t="s">
        <v>301</v>
      </c>
      <c r="BU1119">
        <v>5</v>
      </c>
      <c r="BV1119">
        <v>0</v>
      </c>
      <c r="BW1119">
        <v>1</v>
      </c>
      <c r="BY1119" t="s">
        <v>12240</v>
      </c>
      <c r="CA1119" t="s">
        <v>12241</v>
      </c>
      <c r="CB1119" t="s">
        <v>2289</v>
      </c>
      <c r="CC1119" t="s">
        <v>12239</v>
      </c>
      <c r="CD1119" t="s">
        <v>12242</v>
      </c>
      <c r="CE1119" t="s">
        <v>10826</v>
      </c>
      <c r="CF1119" t="s">
        <v>10736</v>
      </c>
      <c r="CH1119" s="198">
        <v>1</v>
      </c>
    </row>
    <row r="1120" spans="69:86" x14ac:dyDescent="0.25">
      <c r="BQ1120" t="s">
        <v>209</v>
      </c>
      <c r="BR1120" t="s">
        <v>12243</v>
      </c>
      <c r="BS1120" t="s">
        <v>12244</v>
      </c>
      <c r="BT1120" t="s">
        <v>301</v>
      </c>
      <c r="BU1120">
        <v>6</v>
      </c>
      <c r="BV1120">
        <v>0</v>
      </c>
      <c r="BW1120">
        <v>1</v>
      </c>
      <c r="BY1120" t="s">
        <v>12244</v>
      </c>
      <c r="CA1120" t="s">
        <v>12245</v>
      </c>
      <c r="CB1120" t="s">
        <v>10826</v>
      </c>
      <c r="CC1120" t="s">
        <v>10736</v>
      </c>
      <c r="CD1120" t="s">
        <v>10738</v>
      </c>
      <c r="CE1120" t="s">
        <v>10743</v>
      </c>
      <c r="CF1120" t="s">
        <v>10706</v>
      </c>
      <c r="CH1120" s="198">
        <v>1</v>
      </c>
    </row>
    <row r="1121" spans="69:86" x14ac:dyDescent="0.25">
      <c r="BQ1121" t="s">
        <v>211</v>
      </c>
      <c r="BR1121" t="s">
        <v>1662</v>
      </c>
      <c r="BS1121" t="s">
        <v>12246</v>
      </c>
      <c r="BT1121" t="s">
        <v>265</v>
      </c>
      <c r="BU1121">
        <v>1</v>
      </c>
      <c r="BV1121">
        <v>1</v>
      </c>
      <c r="BW1121">
        <v>0</v>
      </c>
      <c r="BX1121" t="s">
        <v>12246</v>
      </c>
      <c r="BZ1121" t="s">
        <v>12247</v>
      </c>
      <c r="CB1121" t="s">
        <v>10746</v>
      </c>
      <c r="CC1121" t="s">
        <v>10870</v>
      </c>
      <c r="CD1121" t="s">
        <v>305</v>
      </c>
      <c r="CH1121" s="198">
        <v>1</v>
      </c>
    </row>
    <row r="1122" spans="69:86" x14ac:dyDescent="0.25">
      <c r="BQ1122" t="s">
        <v>211</v>
      </c>
      <c r="BR1122" t="s">
        <v>1663</v>
      </c>
      <c r="BS1122" t="s">
        <v>12248</v>
      </c>
      <c r="BT1122" t="s">
        <v>265</v>
      </c>
      <c r="BU1122">
        <v>2</v>
      </c>
      <c r="BV1122">
        <v>1</v>
      </c>
      <c r="BW1122">
        <v>0</v>
      </c>
      <c r="BX1122" t="s">
        <v>12248</v>
      </c>
      <c r="BZ1122" t="s">
        <v>12249</v>
      </c>
      <c r="CB1122" t="s">
        <v>11411</v>
      </c>
      <c r="CC1122" t="s">
        <v>12250</v>
      </c>
      <c r="CH1122" s="198">
        <v>1</v>
      </c>
    </row>
    <row r="1123" spans="69:86" x14ac:dyDescent="0.25">
      <c r="BQ1123" t="s">
        <v>211</v>
      </c>
      <c r="BR1123" t="s">
        <v>1664</v>
      </c>
      <c r="BS1123" t="s">
        <v>12251</v>
      </c>
      <c r="BT1123" t="s">
        <v>265</v>
      </c>
      <c r="BU1123">
        <v>3</v>
      </c>
      <c r="BV1123">
        <v>1</v>
      </c>
      <c r="BW1123">
        <v>0</v>
      </c>
      <c r="BX1123" t="s">
        <v>12251</v>
      </c>
      <c r="BZ1123" t="s">
        <v>12252</v>
      </c>
      <c r="CB1123" t="s">
        <v>10765</v>
      </c>
      <c r="CC1123" t="s">
        <v>12235</v>
      </c>
      <c r="CH1123" s="198">
        <v>1</v>
      </c>
    </row>
    <row r="1124" spans="69:86" x14ac:dyDescent="0.25">
      <c r="BQ1124" t="s">
        <v>211</v>
      </c>
      <c r="BR1124" t="s">
        <v>1665</v>
      </c>
      <c r="BS1124" t="s">
        <v>12253</v>
      </c>
      <c r="BT1124" t="s">
        <v>265</v>
      </c>
      <c r="BU1124">
        <v>4</v>
      </c>
      <c r="BV1124">
        <v>1</v>
      </c>
      <c r="BW1124">
        <v>0</v>
      </c>
      <c r="BX1124" t="s">
        <v>12253</v>
      </c>
      <c r="BZ1124" t="s">
        <v>12254</v>
      </c>
      <c r="CB1124" t="s">
        <v>10743</v>
      </c>
      <c r="CC1124" t="s">
        <v>10859</v>
      </c>
      <c r="CD1124" t="s">
        <v>2903</v>
      </c>
      <c r="CH1124" s="198">
        <v>1</v>
      </c>
    </row>
    <row r="1125" spans="69:86" x14ac:dyDescent="0.25">
      <c r="BQ1125" t="s">
        <v>211</v>
      </c>
      <c r="BR1125" t="s">
        <v>1666</v>
      </c>
      <c r="BS1125" t="s">
        <v>10757</v>
      </c>
      <c r="BT1125" t="s">
        <v>265</v>
      </c>
      <c r="BU1125">
        <v>5</v>
      </c>
      <c r="BV1125">
        <v>1</v>
      </c>
      <c r="BW1125">
        <v>0</v>
      </c>
      <c r="BX1125" t="s">
        <v>10757</v>
      </c>
      <c r="BZ1125" t="s">
        <v>10758</v>
      </c>
      <c r="CB1125" t="s">
        <v>10759</v>
      </c>
      <c r="CC1125" t="s">
        <v>10746</v>
      </c>
      <c r="CD1125" t="s">
        <v>10760</v>
      </c>
      <c r="CE1125" t="s">
        <v>635</v>
      </c>
      <c r="CH1125" s="198">
        <v>1</v>
      </c>
    </row>
    <row r="1126" spans="69:86" x14ac:dyDescent="0.25">
      <c r="BQ1126" t="s">
        <v>211</v>
      </c>
      <c r="BR1126" t="s">
        <v>12255</v>
      </c>
      <c r="BS1126" t="s">
        <v>10762</v>
      </c>
      <c r="BT1126" t="s">
        <v>265</v>
      </c>
      <c r="BU1126">
        <v>6</v>
      </c>
      <c r="BV1126">
        <v>1</v>
      </c>
      <c r="BW1126">
        <v>0</v>
      </c>
      <c r="BX1126" t="s">
        <v>10762</v>
      </c>
      <c r="BZ1126" t="s">
        <v>10763</v>
      </c>
      <c r="CB1126" t="s">
        <v>10764</v>
      </c>
      <c r="CC1126" t="s">
        <v>10765</v>
      </c>
      <c r="CD1126" t="s">
        <v>10766</v>
      </c>
      <c r="CE1126" t="s">
        <v>10767</v>
      </c>
      <c r="CH1126" s="198">
        <v>1</v>
      </c>
    </row>
    <row r="1127" spans="69:86" x14ac:dyDescent="0.25">
      <c r="BQ1127" t="s">
        <v>211</v>
      </c>
      <c r="BR1127" t="s">
        <v>1667</v>
      </c>
      <c r="BS1127" t="s">
        <v>12256</v>
      </c>
      <c r="BT1127" t="s">
        <v>301</v>
      </c>
      <c r="BU1127">
        <v>1</v>
      </c>
      <c r="BV1127">
        <v>0</v>
      </c>
      <c r="BW1127">
        <v>1</v>
      </c>
      <c r="BY1127" t="s">
        <v>12256</v>
      </c>
      <c r="CA1127" t="s">
        <v>12257</v>
      </c>
      <c r="CB1127" t="s">
        <v>10870</v>
      </c>
      <c r="CC1127" t="s">
        <v>305</v>
      </c>
      <c r="CH1127" s="198">
        <v>1</v>
      </c>
    </row>
    <row r="1128" spans="69:86" x14ac:dyDescent="0.25">
      <c r="BQ1128" t="s">
        <v>211</v>
      </c>
      <c r="BR1128" t="s">
        <v>1668</v>
      </c>
      <c r="BS1128" t="s">
        <v>12248</v>
      </c>
      <c r="BT1128" t="s">
        <v>301</v>
      </c>
      <c r="BU1128">
        <v>2</v>
      </c>
      <c r="BV1128">
        <v>0</v>
      </c>
      <c r="BW1128">
        <v>1</v>
      </c>
      <c r="BY1128" t="s">
        <v>12248</v>
      </c>
      <c r="CA1128" t="s">
        <v>12258</v>
      </c>
      <c r="CB1128" t="s">
        <v>11411</v>
      </c>
      <c r="CC1128" t="s">
        <v>12250</v>
      </c>
      <c r="CH1128" s="198">
        <v>1</v>
      </c>
    </row>
    <row r="1129" spans="69:86" x14ac:dyDescent="0.25">
      <c r="BQ1129" t="s">
        <v>211</v>
      </c>
      <c r="BR1129" t="s">
        <v>1669</v>
      </c>
      <c r="BS1129" t="s">
        <v>12251</v>
      </c>
      <c r="BT1129" t="s">
        <v>301</v>
      </c>
      <c r="BU1129">
        <v>3</v>
      </c>
      <c r="BV1129">
        <v>0</v>
      </c>
      <c r="BW1129">
        <v>1</v>
      </c>
      <c r="BY1129" t="s">
        <v>12251</v>
      </c>
      <c r="CA1129" t="s">
        <v>12259</v>
      </c>
      <c r="CB1129" t="s">
        <v>10765</v>
      </c>
      <c r="CC1129" t="s">
        <v>12235</v>
      </c>
      <c r="CH1129" s="198">
        <v>1</v>
      </c>
    </row>
    <row r="1130" spans="69:86" x14ac:dyDescent="0.25">
      <c r="BQ1130" t="s">
        <v>211</v>
      </c>
      <c r="BR1130" t="s">
        <v>1670</v>
      </c>
      <c r="BS1130" t="s">
        <v>12253</v>
      </c>
      <c r="BT1130" t="s">
        <v>301</v>
      </c>
      <c r="BU1130">
        <v>4</v>
      </c>
      <c r="BV1130">
        <v>0</v>
      </c>
      <c r="BW1130">
        <v>1</v>
      </c>
      <c r="BY1130" t="s">
        <v>12253</v>
      </c>
      <c r="CA1130" t="s">
        <v>12260</v>
      </c>
      <c r="CB1130" t="s">
        <v>10743</v>
      </c>
      <c r="CC1130" t="s">
        <v>10859</v>
      </c>
      <c r="CD1130" t="s">
        <v>2903</v>
      </c>
      <c r="CH1130" s="198">
        <v>1</v>
      </c>
    </row>
    <row r="1131" spans="69:86" x14ac:dyDescent="0.25">
      <c r="BQ1131" t="s">
        <v>211</v>
      </c>
      <c r="BR1131" t="s">
        <v>1671</v>
      </c>
      <c r="BS1131" t="s">
        <v>10777</v>
      </c>
      <c r="BT1131" t="s">
        <v>301</v>
      </c>
      <c r="BU1131">
        <v>5</v>
      </c>
      <c r="BV1131">
        <v>0</v>
      </c>
      <c r="BW1131">
        <v>1</v>
      </c>
      <c r="BY1131" t="s">
        <v>10777</v>
      </c>
      <c r="CA1131" t="s">
        <v>10778</v>
      </c>
      <c r="CB1131" t="s">
        <v>10746</v>
      </c>
      <c r="CC1131" t="s">
        <v>10779</v>
      </c>
      <c r="CD1131" t="s">
        <v>10780</v>
      </c>
      <c r="CE1131" t="s">
        <v>10724</v>
      </c>
      <c r="CH1131" s="198">
        <v>1</v>
      </c>
    </row>
    <row r="1132" spans="69:86" x14ac:dyDescent="0.25">
      <c r="BQ1132" t="s">
        <v>212</v>
      </c>
      <c r="BR1132" t="s">
        <v>1672</v>
      </c>
      <c r="BS1132" t="s">
        <v>12261</v>
      </c>
      <c r="BT1132" t="s">
        <v>265</v>
      </c>
      <c r="BU1132">
        <v>1</v>
      </c>
      <c r="BV1132">
        <v>1</v>
      </c>
      <c r="BW1132">
        <v>0</v>
      </c>
      <c r="BX1132" t="s">
        <v>12261</v>
      </c>
      <c r="BZ1132" t="s">
        <v>12262</v>
      </c>
      <c r="CB1132" t="s">
        <v>10783</v>
      </c>
      <c r="CC1132" t="s">
        <v>10784</v>
      </c>
      <c r="CD1132" t="s">
        <v>11071</v>
      </c>
      <c r="CE1132" t="s">
        <v>12263</v>
      </c>
      <c r="CH1132" s="198">
        <v>1</v>
      </c>
    </row>
    <row r="1133" spans="69:86" x14ac:dyDescent="0.25">
      <c r="BQ1133" t="s">
        <v>212</v>
      </c>
      <c r="BR1133" t="s">
        <v>1673</v>
      </c>
      <c r="BS1133" t="s">
        <v>12264</v>
      </c>
      <c r="BT1133" t="s">
        <v>265</v>
      </c>
      <c r="BU1133">
        <v>2</v>
      </c>
      <c r="BV1133">
        <v>1</v>
      </c>
      <c r="BW1133">
        <v>0</v>
      </c>
      <c r="BX1133" t="s">
        <v>12264</v>
      </c>
      <c r="BZ1133" t="s">
        <v>12265</v>
      </c>
      <c r="CB1133" t="s">
        <v>10792</v>
      </c>
      <c r="CC1133" t="s">
        <v>10870</v>
      </c>
      <c r="CD1133" t="s">
        <v>10994</v>
      </c>
      <c r="CH1133" s="198">
        <v>1</v>
      </c>
    </row>
    <row r="1134" spans="69:86" x14ac:dyDescent="0.25">
      <c r="BQ1134" t="s">
        <v>212</v>
      </c>
      <c r="BR1134" t="s">
        <v>1674</v>
      </c>
      <c r="BS1134" t="s">
        <v>12266</v>
      </c>
      <c r="BT1134" t="s">
        <v>265</v>
      </c>
      <c r="BU1134">
        <v>3</v>
      </c>
      <c r="BV1134">
        <v>1</v>
      </c>
      <c r="BW1134">
        <v>0</v>
      </c>
      <c r="BX1134" t="s">
        <v>12266</v>
      </c>
      <c r="BZ1134" t="s">
        <v>12267</v>
      </c>
      <c r="CB1134" t="s">
        <v>304</v>
      </c>
      <c r="CC1134" t="s">
        <v>11411</v>
      </c>
      <c r="CD1134" t="s">
        <v>12268</v>
      </c>
      <c r="CE1134" t="s">
        <v>11775</v>
      </c>
      <c r="CF1134" t="s">
        <v>10952</v>
      </c>
      <c r="CH1134" s="198">
        <v>1</v>
      </c>
    </row>
    <row r="1135" spans="69:86" x14ac:dyDescent="0.25">
      <c r="BQ1135" t="s">
        <v>212</v>
      </c>
      <c r="BR1135" t="s">
        <v>1675</v>
      </c>
      <c r="BS1135" t="s">
        <v>10794</v>
      </c>
      <c r="BT1135" t="s">
        <v>265</v>
      </c>
      <c r="BU1135">
        <v>4</v>
      </c>
      <c r="BV1135">
        <v>1</v>
      </c>
      <c r="BW1135">
        <v>0</v>
      </c>
      <c r="BX1135" t="s">
        <v>10794</v>
      </c>
      <c r="BZ1135" t="s">
        <v>10795</v>
      </c>
      <c r="CB1135" t="s">
        <v>10796</v>
      </c>
      <c r="CC1135" t="s">
        <v>10797</v>
      </c>
      <c r="CH1135" s="198">
        <v>1</v>
      </c>
    </row>
    <row r="1136" spans="69:86" x14ac:dyDescent="0.25">
      <c r="BQ1136" t="s">
        <v>212</v>
      </c>
      <c r="BR1136" t="s">
        <v>1676</v>
      </c>
      <c r="BS1136" t="s">
        <v>10798</v>
      </c>
      <c r="BT1136" t="s">
        <v>265</v>
      </c>
      <c r="BU1136">
        <v>5</v>
      </c>
      <c r="BV1136">
        <v>1</v>
      </c>
      <c r="BW1136">
        <v>0</v>
      </c>
      <c r="BX1136" t="s">
        <v>10798</v>
      </c>
      <c r="BZ1136" t="s">
        <v>10799</v>
      </c>
      <c r="CB1136" t="s">
        <v>10798</v>
      </c>
      <c r="CH1136" s="198">
        <v>1</v>
      </c>
    </row>
    <row r="1137" spans="69:86" x14ac:dyDescent="0.25">
      <c r="BQ1137" t="s">
        <v>212</v>
      </c>
      <c r="BR1137" t="s">
        <v>12269</v>
      </c>
      <c r="BS1137" t="s">
        <v>10801</v>
      </c>
      <c r="BT1137" t="s">
        <v>265</v>
      </c>
      <c r="BU1137">
        <v>6</v>
      </c>
      <c r="BV1137">
        <v>1</v>
      </c>
      <c r="BW1137">
        <v>0</v>
      </c>
      <c r="BX1137" t="s">
        <v>10801</v>
      </c>
      <c r="BZ1137" t="s">
        <v>10802</v>
      </c>
      <c r="CB1137" t="s">
        <v>10801</v>
      </c>
      <c r="CH1137" s="198">
        <v>1</v>
      </c>
    </row>
    <row r="1138" spans="69:86" x14ac:dyDescent="0.25">
      <c r="BQ1138" t="s">
        <v>212</v>
      </c>
      <c r="BR1138" t="s">
        <v>12270</v>
      </c>
      <c r="BS1138" t="s">
        <v>10804</v>
      </c>
      <c r="BT1138" t="s">
        <v>265</v>
      </c>
      <c r="BU1138">
        <v>7</v>
      </c>
      <c r="BV1138">
        <v>1</v>
      </c>
      <c r="BW1138">
        <v>0</v>
      </c>
      <c r="BX1138" t="s">
        <v>10804</v>
      </c>
      <c r="BZ1138" t="s">
        <v>10805</v>
      </c>
      <c r="CB1138" t="s">
        <v>10806</v>
      </c>
      <c r="CC1138" t="s">
        <v>2291</v>
      </c>
      <c r="CH1138" s="198">
        <v>1</v>
      </c>
    </row>
    <row r="1139" spans="69:86" x14ac:dyDescent="0.25">
      <c r="BQ1139" t="s">
        <v>212</v>
      </c>
      <c r="BR1139" t="s">
        <v>12271</v>
      </c>
      <c r="BS1139" t="s">
        <v>10808</v>
      </c>
      <c r="BT1139" t="s">
        <v>265</v>
      </c>
      <c r="BU1139">
        <v>8</v>
      </c>
      <c r="BV1139">
        <v>1</v>
      </c>
      <c r="BW1139">
        <v>0</v>
      </c>
      <c r="BX1139" t="s">
        <v>10808</v>
      </c>
      <c r="BZ1139" t="s">
        <v>10809</v>
      </c>
      <c r="CB1139" t="s">
        <v>10810</v>
      </c>
      <c r="CC1139" t="s">
        <v>2894</v>
      </c>
      <c r="CD1139" t="s">
        <v>1629</v>
      </c>
      <c r="CH1139" s="198">
        <v>1</v>
      </c>
    </row>
    <row r="1140" spans="69:86" x14ac:dyDescent="0.25">
      <c r="BQ1140" t="s">
        <v>212</v>
      </c>
      <c r="BR1140" t="s">
        <v>1677</v>
      </c>
      <c r="BS1140" t="s">
        <v>12272</v>
      </c>
      <c r="BT1140" t="s">
        <v>301</v>
      </c>
      <c r="BU1140">
        <v>1</v>
      </c>
      <c r="BV1140">
        <v>0</v>
      </c>
      <c r="BW1140">
        <v>1</v>
      </c>
      <c r="BY1140" t="s">
        <v>12272</v>
      </c>
      <c r="CA1140" t="s">
        <v>12273</v>
      </c>
      <c r="CB1140" t="s">
        <v>10813</v>
      </c>
      <c r="CC1140" t="s">
        <v>10685</v>
      </c>
      <c r="CD1140" t="s">
        <v>11071</v>
      </c>
      <c r="CE1140" t="s">
        <v>10783</v>
      </c>
      <c r="CF1140" t="s">
        <v>12263</v>
      </c>
      <c r="CH1140" s="198">
        <v>1</v>
      </c>
    </row>
    <row r="1141" spans="69:86" x14ac:dyDescent="0.25">
      <c r="BQ1141" t="s">
        <v>212</v>
      </c>
      <c r="BR1141" t="s">
        <v>1678</v>
      </c>
      <c r="BS1141" t="s">
        <v>12264</v>
      </c>
      <c r="BT1141" t="s">
        <v>301</v>
      </c>
      <c r="BU1141">
        <v>2</v>
      </c>
      <c r="BV1141">
        <v>0</v>
      </c>
      <c r="BW1141">
        <v>1</v>
      </c>
      <c r="BY1141" t="s">
        <v>12264</v>
      </c>
      <c r="CA1141" t="s">
        <v>12274</v>
      </c>
      <c r="CB1141" t="s">
        <v>10792</v>
      </c>
      <c r="CC1141" t="s">
        <v>10870</v>
      </c>
      <c r="CD1141" t="s">
        <v>10994</v>
      </c>
      <c r="CH1141" s="198">
        <v>1</v>
      </c>
    </row>
    <row r="1142" spans="69:86" x14ac:dyDescent="0.25">
      <c r="BQ1142" t="s">
        <v>212</v>
      </c>
      <c r="BR1142" t="s">
        <v>1679</v>
      </c>
      <c r="BS1142" t="s">
        <v>12266</v>
      </c>
      <c r="BT1142" t="s">
        <v>301</v>
      </c>
      <c r="BU1142">
        <v>3</v>
      </c>
      <c r="BV1142">
        <v>0</v>
      </c>
      <c r="BW1142">
        <v>1</v>
      </c>
      <c r="BY1142" t="s">
        <v>12266</v>
      </c>
      <c r="CA1142" t="s">
        <v>12275</v>
      </c>
      <c r="CB1142" t="s">
        <v>304</v>
      </c>
      <c r="CC1142" t="s">
        <v>11411</v>
      </c>
      <c r="CD1142" t="s">
        <v>12268</v>
      </c>
      <c r="CE1142" t="s">
        <v>11775</v>
      </c>
      <c r="CF1142" t="s">
        <v>10952</v>
      </c>
      <c r="CH1142" s="198">
        <v>1</v>
      </c>
    </row>
    <row r="1143" spans="69:86" x14ac:dyDescent="0.25">
      <c r="BQ1143" t="s">
        <v>212</v>
      </c>
      <c r="BR1143" t="s">
        <v>1680</v>
      </c>
      <c r="BS1143" t="s">
        <v>10816</v>
      </c>
      <c r="BT1143" t="s">
        <v>301</v>
      </c>
      <c r="BU1143">
        <v>4</v>
      </c>
      <c r="BV1143">
        <v>0</v>
      </c>
      <c r="BW1143">
        <v>1</v>
      </c>
      <c r="BY1143" t="s">
        <v>10816</v>
      </c>
      <c r="CA1143" t="s">
        <v>10817</v>
      </c>
      <c r="CB1143" t="s">
        <v>10818</v>
      </c>
      <c r="CC1143" t="s">
        <v>10819</v>
      </c>
      <c r="CD1143" t="s">
        <v>10820</v>
      </c>
      <c r="CE1143" t="s">
        <v>10821</v>
      </c>
      <c r="CF1143" t="s">
        <v>1241</v>
      </c>
      <c r="CH1143" s="198">
        <v>1</v>
      </c>
    </row>
    <row r="1144" spans="69:86" x14ac:dyDescent="0.25">
      <c r="BQ1144" t="s">
        <v>212</v>
      </c>
      <c r="BR1144" t="s">
        <v>1681</v>
      </c>
      <c r="BS1144" t="s">
        <v>12276</v>
      </c>
      <c r="BT1144" t="s">
        <v>301</v>
      </c>
      <c r="BU1144">
        <v>5</v>
      </c>
      <c r="BV1144">
        <v>0</v>
      </c>
      <c r="BW1144">
        <v>1</v>
      </c>
      <c r="BY1144" t="s">
        <v>12276</v>
      </c>
      <c r="CA1144" t="s">
        <v>12277</v>
      </c>
      <c r="CB1144" t="s">
        <v>10783</v>
      </c>
      <c r="CC1144" t="s">
        <v>12263</v>
      </c>
      <c r="CD1144" t="s">
        <v>10792</v>
      </c>
      <c r="CE1144" t="s">
        <v>10870</v>
      </c>
      <c r="CF1144" t="s">
        <v>10994</v>
      </c>
      <c r="CH1144" s="198">
        <v>1</v>
      </c>
    </row>
    <row r="1145" spans="69:86" x14ac:dyDescent="0.25">
      <c r="BQ1145" t="s">
        <v>212</v>
      </c>
      <c r="BR1145" t="s">
        <v>12278</v>
      </c>
      <c r="BS1145" t="s">
        <v>12279</v>
      </c>
      <c r="BT1145" t="s">
        <v>301</v>
      </c>
      <c r="BU1145">
        <v>6</v>
      </c>
      <c r="BV1145">
        <v>0</v>
      </c>
      <c r="BW1145">
        <v>1</v>
      </c>
      <c r="BY1145" t="s">
        <v>12279</v>
      </c>
      <c r="CA1145" t="s">
        <v>12280</v>
      </c>
      <c r="CB1145" t="s">
        <v>10870</v>
      </c>
      <c r="CC1145" t="s">
        <v>10994</v>
      </c>
      <c r="CD1145" t="s">
        <v>304</v>
      </c>
      <c r="CE1145" t="s">
        <v>11411</v>
      </c>
      <c r="CF1145" t="s">
        <v>12268</v>
      </c>
      <c r="CH1145" s="198">
        <v>1</v>
      </c>
    </row>
    <row r="1146" spans="69:86" x14ac:dyDescent="0.25">
      <c r="BQ1146" t="s">
        <v>212</v>
      </c>
      <c r="BR1146" t="s">
        <v>12281</v>
      </c>
      <c r="BS1146" t="s">
        <v>12282</v>
      </c>
      <c r="BT1146" t="s">
        <v>301</v>
      </c>
      <c r="BU1146">
        <v>7</v>
      </c>
      <c r="BV1146">
        <v>0</v>
      </c>
      <c r="BW1146">
        <v>1</v>
      </c>
      <c r="BY1146" t="s">
        <v>12282</v>
      </c>
      <c r="CA1146" t="s">
        <v>12283</v>
      </c>
      <c r="CB1146" t="s">
        <v>11411</v>
      </c>
      <c r="CC1146" t="s">
        <v>12268</v>
      </c>
      <c r="CD1146" t="s">
        <v>11775</v>
      </c>
      <c r="CE1146" t="s">
        <v>10952</v>
      </c>
      <c r="CF1146" t="s">
        <v>10818</v>
      </c>
      <c r="CH1146" s="198">
        <v>1</v>
      </c>
    </row>
    <row r="1147" spans="69:86" x14ac:dyDescent="0.25">
      <c r="BQ1147" t="s">
        <v>212</v>
      </c>
      <c r="BR1147" t="s">
        <v>12284</v>
      </c>
      <c r="BS1147" t="s">
        <v>12285</v>
      </c>
      <c r="BT1147" t="s">
        <v>301</v>
      </c>
      <c r="BU1147">
        <v>8</v>
      </c>
      <c r="BV1147">
        <v>0</v>
      </c>
      <c r="BW1147">
        <v>1</v>
      </c>
      <c r="BY1147" t="s">
        <v>12285</v>
      </c>
      <c r="CA1147" t="s">
        <v>12286</v>
      </c>
      <c r="CB1147" t="s">
        <v>10952</v>
      </c>
      <c r="CC1147" t="s">
        <v>10818</v>
      </c>
      <c r="CD1147" t="s">
        <v>10819</v>
      </c>
      <c r="CE1147" t="s">
        <v>10820</v>
      </c>
      <c r="CF1147" t="s">
        <v>10821</v>
      </c>
      <c r="CH1147" s="198">
        <v>1</v>
      </c>
    </row>
    <row r="1148" spans="69:86" x14ac:dyDescent="0.25">
      <c r="BQ1148" t="s">
        <v>212</v>
      </c>
      <c r="BR1148" t="s">
        <v>12287</v>
      </c>
      <c r="BS1148" t="s">
        <v>10841</v>
      </c>
      <c r="BT1148" t="s">
        <v>301</v>
      </c>
      <c r="BU1148">
        <v>9</v>
      </c>
      <c r="BV1148">
        <v>0</v>
      </c>
      <c r="BW1148">
        <v>1</v>
      </c>
      <c r="BY1148" t="s">
        <v>10841</v>
      </c>
      <c r="CA1148" t="s">
        <v>10842</v>
      </c>
      <c r="CB1148" t="s">
        <v>10820</v>
      </c>
      <c r="CC1148" t="s">
        <v>10821</v>
      </c>
      <c r="CD1148" t="s">
        <v>1241</v>
      </c>
      <c r="CH1148" s="198">
        <v>1</v>
      </c>
    </row>
    <row r="1149" spans="69:86" x14ac:dyDescent="0.25">
      <c r="BQ1149" t="s">
        <v>213</v>
      </c>
      <c r="BR1149" t="s">
        <v>1682</v>
      </c>
      <c r="BS1149" t="s">
        <v>12288</v>
      </c>
      <c r="BT1149" t="s">
        <v>265</v>
      </c>
      <c r="BU1149">
        <v>1</v>
      </c>
      <c r="BV1149">
        <v>1</v>
      </c>
      <c r="BW1149">
        <v>0</v>
      </c>
      <c r="BX1149" t="s">
        <v>12288</v>
      </c>
      <c r="BZ1149" t="s">
        <v>12289</v>
      </c>
      <c r="CB1149" t="s">
        <v>10845</v>
      </c>
      <c r="CC1149" t="s">
        <v>10846</v>
      </c>
      <c r="CD1149" t="s">
        <v>10847</v>
      </c>
      <c r="CE1149" t="s">
        <v>310</v>
      </c>
      <c r="CF1149" t="s">
        <v>10870</v>
      </c>
      <c r="CH1149" s="198">
        <v>1</v>
      </c>
    </row>
    <row r="1150" spans="69:86" x14ac:dyDescent="0.25">
      <c r="BQ1150" t="s">
        <v>213</v>
      </c>
      <c r="BR1150" t="s">
        <v>1683</v>
      </c>
      <c r="BS1150" t="s">
        <v>12290</v>
      </c>
      <c r="BT1150" t="s">
        <v>265</v>
      </c>
      <c r="BU1150">
        <v>2</v>
      </c>
      <c r="BV1150">
        <v>1</v>
      </c>
      <c r="BW1150">
        <v>0</v>
      </c>
      <c r="BX1150" t="s">
        <v>12290</v>
      </c>
      <c r="BZ1150" t="s">
        <v>12291</v>
      </c>
      <c r="CB1150" t="s">
        <v>304</v>
      </c>
      <c r="CC1150" t="s">
        <v>10746</v>
      </c>
      <c r="CD1150" t="s">
        <v>11779</v>
      </c>
      <c r="CE1150" t="s">
        <v>10868</v>
      </c>
      <c r="CF1150" t="s">
        <v>12292</v>
      </c>
      <c r="CH1150" s="198">
        <v>1</v>
      </c>
    </row>
    <row r="1151" spans="69:86" x14ac:dyDescent="0.25">
      <c r="BQ1151" t="s">
        <v>213</v>
      </c>
      <c r="BR1151" t="s">
        <v>1684</v>
      </c>
      <c r="BS1151" t="s">
        <v>10855</v>
      </c>
      <c r="BT1151" t="s">
        <v>265</v>
      </c>
      <c r="BU1151">
        <v>3</v>
      </c>
      <c r="BV1151">
        <v>1</v>
      </c>
      <c r="BW1151">
        <v>0</v>
      </c>
      <c r="BX1151" t="s">
        <v>10855</v>
      </c>
      <c r="BZ1151" t="s">
        <v>10856</v>
      </c>
      <c r="CB1151" t="s">
        <v>10857</v>
      </c>
      <c r="CC1151" t="s">
        <v>10858</v>
      </c>
      <c r="CD1151" t="s">
        <v>10859</v>
      </c>
      <c r="CE1151" t="s">
        <v>10860</v>
      </c>
      <c r="CH1151" s="198">
        <v>1</v>
      </c>
    </row>
    <row r="1152" spans="69:86" x14ac:dyDescent="0.25">
      <c r="BQ1152" t="s">
        <v>213</v>
      </c>
      <c r="BR1152" t="s">
        <v>1685</v>
      </c>
      <c r="BS1152" t="s">
        <v>10724</v>
      </c>
      <c r="BT1152" t="s">
        <v>265</v>
      </c>
      <c r="BU1152">
        <v>4</v>
      </c>
      <c r="BV1152">
        <v>1</v>
      </c>
      <c r="BW1152">
        <v>0</v>
      </c>
      <c r="BX1152" t="s">
        <v>10724</v>
      </c>
      <c r="BZ1152" t="s">
        <v>10862</v>
      </c>
      <c r="CB1152" t="s">
        <v>10724</v>
      </c>
      <c r="CH1152" s="198">
        <v>1</v>
      </c>
    </row>
    <row r="1153" spans="69:86" x14ac:dyDescent="0.25">
      <c r="BQ1153" t="s">
        <v>213</v>
      </c>
      <c r="BR1153" t="s">
        <v>1686</v>
      </c>
      <c r="BS1153" t="s">
        <v>649</v>
      </c>
      <c r="BT1153" t="s">
        <v>265</v>
      </c>
      <c r="BU1153">
        <v>5</v>
      </c>
      <c r="BV1153">
        <v>1</v>
      </c>
      <c r="BW1153">
        <v>0</v>
      </c>
      <c r="BX1153" t="s">
        <v>649</v>
      </c>
      <c r="BZ1153" t="s">
        <v>10864</v>
      </c>
      <c r="CB1153" t="s">
        <v>649</v>
      </c>
      <c r="CH1153" s="198">
        <v>1</v>
      </c>
    </row>
    <row r="1154" spans="69:86" x14ac:dyDescent="0.25">
      <c r="BQ1154" t="s">
        <v>213</v>
      </c>
      <c r="BR1154" t="s">
        <v>12293</v>
      </c>
      <c r="BS1154" t="s">
        <v>10866</v>
      </c>
      <c r="BT1154" t="s">
        <v>265</v>
      </c>
      <c r="BU1154">
        <v>6</v>
      </c>
      <c r="BV1154">
        <v>1</v>
      </c>
      <c r="BW1154">
        <v>0</v>
      </c>
      <c r="BX1154" t="s">
        <v>10866</v>
      </c>
      <c r="BZ1154" t="s">
        <v>10867</v>
      </c>
      <c r="CB1154" t="s">
        <v>10868</v>
      </c>
      <c r="CC1154" t="s">
        <v>10806</v>
      </c>
      <c r="CD1154" t="s">
        <v>10869</v>
      </c>
      <c r="CE1154" t="s">
        <v>10764</v>
      </c>
      <c r="CF1154" t="s">
        <v>10870</v>
      </c>
      <c r="CH1154" s="198">
        <v>1</v>
      </c>
    </row>
    <row r="1155" spans="69:86" x14ac:dyDescent="0.25">
      <c r="BQ1155" t="s">
        <v>213</v>
      </c>
      <c r="BR1155" t="s">
        <v>1687</v>
      </c>
      <c r="BS1155" t="s">
        <v>10871</v>
      </c>
      <c r="BT1155" t="s">
        <v>301</v>
      </c>
      <c r="BU1155">
        <v>1</v>
      </c>
      <c r="BV1155">
        <v>0</v>
      </c>
      <c r="BW1155">
        <v>1</v>
      </c>
      <c r="BY1155" t="s">
        <v>10871</v>
      </c>
      <c r="CA1155" t="s">
        <v>10872</v>
      </c>
      <c r="CB1155" t="s">
        <v>10871</v>
      </c>
      <c r="CH1155" s="198">
        <v>1</v>
      </c>
    </row>
    <row r="1156" spans="69:86" x14ac:dyDescent="0.25">
      <c r="BQ1156" t="s">
        <v>213</v>
      </c>
      <c r="BR1156" t="s">
        <v>1688</v>
      </c>
      <c r="BS1156" t="s">
        <v>12294</v>
      </c>
      <c r="BT1156" t="s">
        <v>301</v>
      </c>
      <c r="BU1156">
        <v>2</v>
      </c>
      <c r="BV1156">
        <v>0</v>
      </c>
      <c r="BW1156">
        <v>1</v>
      </c>
      <c r="BY1156" t="s">
        <v>12294</v>
      </c>
      <c r="CA1156" t="s">
        <v>12295</v>
      </c>
      <c r="CB1156" t="s">
        <v>310</v>
      </c>
      <c r="CC1156" t="s">
        <v>10870</v>
      </c>
      <c r="CH1156" s="198">
        <v>1</v>
      </c>
    </row>
    <row r="1157" spans="69:86" x14ac:dyDescent="0.25">
      <c r="BQ1157" t="s">
        <v>213</v>
      </c>
      <c r="BR1157" t="s">
        <v>1689</v>
      </c>
      <c r="BS1157" t="s">
        <v>12290</v>
      </c>
      <c r="BT1157" t="s">
        <v>301</v>
      </c>
      <c r="BU1157">
        <v>3</v>
      </c>
      <c r="BV1157">
        <v>0</v>
      </c>
      <c r="BW1157">
        <v>1</v>
      </c>
      <c r="BY1157" t="s">
        <v>12290</v>
      </c>
      <c r="CA1157" t="s">
        <v>12296</v>
      </c>
      <c r="CB1157" t="s">
        <v>304</v>
      </c>
      <c r="CC1157" t="s">
        <v>10746</v>
      </c>
      <c r="CD1157" t="s">
        <v>11779</v>
      </c>
      <c r="CE1157" t="s">
        <v>10868</v>
      </c>
      <c r="CF1157" t="s">
        <v>12292</v>
      </c>
      <c r="CH1157" s="198">
        <v>1</v>
      </c>
    </row>
    <row r="1158" spans="69:86" x14ac:dyDescent="0.25">
      <c r="BQ1158" t="s">
        <v>213</v>
      </c>
      <c r="BR1158" t="s">
        <v>1690</v>
      </c>
      <c r="BS1158" t="s">
        <v>10878</v>
      </c>
      <c r="BT1158" t="s">
        <v>301</v>
      </c>
      <c r="BU1158">
        <v>4</v>
      </c>
      <c r="BV1158">
        <v>0</v>
      </c>
      <c r="BW1158">
        <v>1</v>
      </c>
      <c r="BY1158" t="s">
        <v>10878</v>
      </c>
      <c r="CA1158" t="s">
        <v>10879</v>
      </c>
      <c r="CB1158" t="s">
        <v>10818</v>
      </c>
      <c r="CC1158" t="s">
        <v>10880</v>
      </c>
      <c r="CH1158" s="198">
        <v>1</v>
      </c>
    </row>
    <row r="1159" spans="69:86" x14ac:dyDescent="0.25">
      <c r="BQ1159" t="s">
        <v>213</v>
      </c>
      <c r="BR1159" t="s">
        <v>1691</v>
      </c>
      <c r="BS1159" t="s">
        <v>10882</v>
      </c>
      <c r="BT1159" t="s">
        <v>301</v>
      </c>
      <c r="BU1159">
        <v>5</v>
      </c>
      <c r="BV1159">
        <v>0</v>
      </c>
      <c r="BW1159">
        <v>1</v>
      </c>
      <c r="BY1159" t="s">
        <v>10882</v>
      </c>
      <c r="CA1159" t="s">
        <v>10883</v>
      </c>
      <c r="CB1159" t="s">
        <v>10882</v>
      </c>
      <c r="CH1159" s="198">
        <v>1</v>
      </c>
    </row>
    <row r="1160" spans="69:86" x14ac:dyDescent="0.25">
      <c r="BQ1160" t="s">
        <v>213</v>
      </c>
      <c r="BR1160" t="s">
        <v>12297</v>
      </c>
      <c r="BS1160" t="s">
        <v>649</v>
      </c>
      <c r="BT1160" t="s">
        <v>301</v>
      </c>
      <c r="BU1160">
        <v>6</v>
      </c>
      <c r="BV1160">
        <v>0</v>
      </c>
      <c r="BW1160">
        <v>1</v>
      </c>
      <c r="BY1160" t="s">
        <v>649</v>
      </c>
      <c r="CA1160" t="s">
        <v>10885</v>
      </c>
      <c r="CB1160" t="s">
        <v>649</v>
      </c>
      <c r="CH1160" s="198">
        <v>1</v>
      </c>
    </row>
    <row r="1161" spans="69:86" x14ac:dyDescent="0.25">
      <c r="BQ1161" t="s">
        <v>213</v>
      </c>
      <c r="BR1161" t="s">
        <v>12298</v>
      </c>
      <c r="BS1161" t="s">
        <v>10887</v>
      </c>
      <c r="BT1161" t="s">
        <v>301</v>
      </c>
      <c r="BU1161">
        <v>7</v>
      </c>
      <c r="BV1161">
        <v>0</v>
      </c>
      <c r="BW1161">
        <v>1</v>
      </c>
      <c r="BY1161" t="s">
        <v>10887</v>
      </c>
      <c r="CA1161" t="s">
        <v>10888</v>
      </c>
      <c r="CB1161" t="s">
        <v>590</v>
      </c>
      <c r="CC1161" t="s">
        <v>10889</v>
      </c>
      <c r="CH1161" s="198">
        <v>1</v>
      </c>
    </row>
    <row r="1162" spans="69:86" x14ac:dyDescent="0.25">
      <c r="BQ1162" t="s">
        <v>214</v>
      </c>
      <c r="BR1162" t="s">
        <v>1692</v>
      </c>
      <c r="BS1162" t="s">
        <v>12299</v>
      </c>
      <c r="BT1162" t="s">
        <v>265</v>
      </c>
      <c r="BU1162">
        <v>1</v>
      </c>
      <c r="BV1162">
        <v>1</v>
      </c>
      <c r="BW1162">
        <v>0</v>
      </c>
      <c r="BX1162" t="s">
        <v>12299</v>
      </c>
      <c r="BZ1162" t="s">
        <v>12300</v>
      </c>
      <c r="CB1162" t="s">
        <v>10892</v>
      </c>
      <c r="CC1162" t="s">
        <v>10893</v>
      </c>
      <c r="CD1162" t="s">
        <v>1303</v>
      </c>
      <c r="CE1162" t="s">
        <v>10870</v>
      </c>
      <c r="CH1162" s="198">
        <v>1</v>
      </c>
    </row>
    <row r="1163" spans="69:86" x14ac:dyDescent="0.25">
      <c r="BQ1163" t="s">
        <v>214</v>
      </c>
      <c r="BR1163" t="s">
        <v>1693</v>
      </c>
      <c r="BS1163" t="s">
        <v>12301</v>
      </c>
      <c r="BT1163" t="s">
        <v>265</v>
      </c>
      <c r="BU1163">
        <v>2</v>
      </c>
      <c r="BV1163">
        <v>1</v>
      </c>
      <c r="BW1163">
        <v>0</v>
      </c>
      <c r="BX1163" t="s">
        <v>12301</v>
      </c>
      <c r="BZ1163" t="s">
        <v>12302</v>
      </c>
      <c r="CB1163" t="s">
        <v>10746</v>
      </c>
      <c r="CC1163" t="s">
        <v>11779</v>
      </c>
      <c r="CH1163" s="198">
        <v>1</v>
      </c>
    </row>
    <row r="1164" spans="69:86" x14ac:dyDescent="0.25">
      <c r="BQ1164" t="s">
        <v>214</v>
      </c>
      <c r="BR1164" t="s">
        <v>1694</v>
      </c>
      <c r="BS1164" t="s">
        <v>12303</v>
      </c>
      <c r="BT1164" t="s">
        <v>265</v>
      </c>
      <c r="BU1164">
        <v>3</v>
      </c>
      <c r="BV1164">
        <v>1</v>
      </c>
      <c r="BW1164">
        <v>0</v>
      </c>
      <c r="BX1164" t="s">
        <v>12303</v>
      </c>
      <c r="BZ1164" t="s">
        <v>12304</v>
      </c>
      <c r="CB1164" t="s">
        <v>1237</v>
      </c>
      <c r="CC1164" t="s">
        <v>292</v>
      </c>
      <c r="CD1164" t="s">
        <v>11669</v>
      </c>
      <c r="CE1164" t="s">
        <v>10810</v>
      </c>
      <c r="CH1164" s="198">
        <v>1</v>
      </c>
    </row>
    <row r="1165" spans="69:86" x14ac:dyDescent="0.25">
      <c r="BQ1165" t="s">
        <v>214</v>
      </c>
      <c r="BR1165" t="s">
        <v>1695</v>
      </c>
      <c r="BS1165" t="s">
        <v>10897</v>
      </c>
      <c r="BT1165" t="s">
        <v>265</v>
      </c>
      <c r="BU1165">
        <v>4</v>
      </c>
      <c r="BV1165">
        <v>1</v>
      </c>
      <c r="BW1165">
        <v>0</v>
      </c>
      <c r="BX1165" t="s">
        <v>10897</v>
      </c>
      <c r="BZ1165" t="s">
        <v>10898</v>
      </c>
      <c r="CB1165" t="s">
        <v>10899</v>
      </c>
      <c r="CC1165" t="s">
        <v>1303</v>
      </c>
      <c r="CD1165" t="s">
        <v>1304</v>
      </c>
      <c r="CH1165" s="198">
        <v>1</v>
      </c>
    </row>
    <row r="1166" spans="69:86" x14ac:dyDescent="0.25">
      <c r="BQ1166" t="s">
        <v>214</v>
      </c>
      <c r="BR1166" t="s">
        <v>1696</v>
      </c>
      <c r="BS1166" t="s">
        <v>10901</v>
      </c>
      <c r="BT1166" t="s">
        <v>265</v>
      </c>
      <c r="BU1166">
        <v>5</v>
      </c>
      <c r="BV1166">
        <v>1</v>
      </c>
      <c r="BW1166">
        <v>0</v>
      </c>
      <c r="BX1166" t="s">
        <v>10901</v>
      </c>
      <c r="BZ1166" t="s">
        <v>10902</v>
      </c>
      <c r="CB1166" t="s">
        <v>10903</v>
      </c>
      <c r="CC1166" t="s">
        <v>10904</v>
      </c>
      <c r="CH1166" s="198">
        <v>1</v>
      </c>
    </row>
    <row r="1167" spans="69:86" x14ac:dyDescent="0.25">
      <c r="BQ1167" t="s">
        <v>214</v>
      </c>
      <c r="BR1167" t="s">
        <v>12305</v>
      </c>
      <c r="BS1167" t="s">
        <v>10906</v>
      </c>
      <c r="BT1167" t="s">
        <v>265</v>
      </c>
      <c r="BU1167">
        <v>6</v>
      </c>
      <c r="BV1167">
        <v>1</v>
      </c>
      <c r="BW1167">
        <v>0</v>
      </c>
      <c r="BX1167" t="s">
        <v>10906</v>
      </c>
      <c r="BZ1167" t="s">
        <v>10907</v>
      </c>
      <c r="CB1167" t="s">
        <v>10746</v>
      </c>
      <c r="CC1167" t="s">
        <v>1241</v>
      </c>
      <c r="CD1167" t="s">
        <v>10908</v>
      </c>
      <c r="CH1167" s="198">
        <v>1</v>
      </c>
    </row>
    <row r="1168" spans="69:86" x14ac:dyDescent="0.25">
      <c r="BQ1168" t="s">
        <v>214</v>
      </c>
      <c r="BR1168" t="s">
        <v>1697</v>
      </c>
      <c r="BS1168" t="s">
        <v>12306</v>
      </c>
      <c r="BT1168" t="s">
        <v>301</v>
      </c>
      <c r="BU1168">
        <v>1</v>
      </c>
      <c r="BV1168">
        <v>0</v>
      </c>
      <c r="BW1168">
        <v>1</v>
      </c>
      <c r="BY1168" t="s">
        <v>12306</v>
      </c>
      <c r="CA1168" t="s">
        <v>12307</v>
      </c>
      <c r="CB1168" t="s">
        <v>10911</v>
      </c>
      <c r="CC1168" t="s">
        <v>1303</v>
      </c>
      <c r="CD1168" t="s">
        <v>10870</v>
      </c>
      <c r="CH1168" s="198">
        <v>1</v>
      </c>
    </row>
    <row r="1169" spans="69:86" x14ac:dyDescent="0.25">
      <c r="BQ1169" t="s">
        <v>214</v>
      </c>
      <c r="BR1169" t="s">
        <v>1698</v>
      </c>
      <c r="BS1169" t="s">
        <v>12301</v>
      </c>
      <c r="BT1169" t="s">
        <v>301</v>
      </c>
      <c r="BU1169">
        <v>2</v>
      </c>
      <c r="BV1169">
        <v>0</v>
      </c>
      <c r="BW1169">
        <v>1</v>
      </c>
      <c r="BY1169" t="s">
        <v>12301</v>
      </c>
      <c r="CA1169" t="s">
        <v>12308</v>
      </c>
      <c r="CB1169" t="s">
        <v>10746</v>
      </c>
      <c r="CC1169" t="s">
        <v>11779</v>
      </c>
      <c r="CH1169" s="198">
        <v>1</v>
      </c>
    </row>
    <row r="1170" spans="69:86" x14ac:dyDescent="0.25">
      <c r="BQ1170" t="s">
        <v>214</v>
      </c>
      <c r="BR1170" t="s">
        <v>1699</v>
      </c>
      <c r="BS1170" t="s">
        <v>12303</v>
      </c>
      <c r="BT1170" t="s">
        <v>301</v>
      </c>
      <c r="BU1170">
        <v>3</v>
      </c>
      <c r="BV1170">
        <v>0</v>
      </c>
      <c r="BW1170">
        <v>1</v>
      </c>
      <c r="BY1170" t="s">
        <v>12303</v>
      </c>
      <c r="CA1170" t="s">
        <v>12309</v>
      </c>
      <c r="CB1170" t="s">
        <v>1237</v>
      </c>
      <c r="CC1170" t="s">
        <v>292</v>
      </c>
      <c r="CD1170" t="s">
        <v>11669</v>
      </c>
      <c r="CE1170" t="s">
        <v>10810</v>
      </c>
      <c r="CH1170" s="198">
        <v>1</v>
      </c>
    </row>
    <row r="1171" spans="69:86" x14ac:dyDescent="0.25">
      <c r="BQ1171" t="s">
        <v>214</v>
      </c>
      <c r="BR1171" t="s">
        <v>1700</v>
      </c>
      <c r="BS1171" t="s">
        <v>10914</v>
      </c>
      <c r="BT1171" t="s">
        <v>301</v>
      </c>
      <c r="BU1171">
        <v>4</v>
      </c>
      <c r="BV1171">
        <v>0</v>
      </c>
      <c r="BW1171">
        <v>1</v>
      </c>
      <c r="BY1171" t="s">
        <v>10914</v>
      </c>
      <c r="CA1171" t="s">
        <v>10915</v>
      </c>
      <c r="CB1171" t="s">
        <v>10916</v>
      </c>
      <c r="CC1171" t="s">
        <v>10917</v>
      </c>
      <c r="CH1171" s="198">
        <v>1</v>
      </c>
    </row>
    <row r="1172" spans="69:86" x14ac:dyDescent="0.25">
      <c r="BQ1172" t="s">
        <v>214</v>
      </c>
      <c r="BR1172" t="s">
        <v>1701</v>
      </c>
      <c r="BS1172" t="s">
        <v>10919</v>
      </c>
      <c r="BT1172" t="s">
        <v>301</v>
      </c>
      <c r="BU1172">
        <v>5</v>
      </c>
      <c r="BV1172">
        <v>0</v>
      </c>
      <c r="BW1172">
        <v>1</v>
      </c>
      <c r="BY1172" t="s">
        <v>10919</v>
      </c>
      <c r="CA1172" t="s">
        <v>10920</v>
      </c>
      <c r="CB1172" t="s">
        <v>10921</v>
      </c>
      <c r="CC1172" t="s">
        <v>1241</v>
      </c>
      <c r="CD1172" t="s">
        <v>10922</v>
      </c>
      <c r="CE1172" t="s">
        <v>2661</v>
      </c>
      <c r="CF1172" t="s">
        <v>10724</v>
      </c>
      <c r="CH1172" s="198">
        <v>1</v>
      </c>
    </row>
    <row r="1173" spans="69:86" x14ac:dyDescent="0.25">
      <c r="BQ1173" t="s">
        <v>215</v>
      </c>
      <c r="BR1173" t="s">
        <v>1702</v>
      </c>
      <c r="BS1173" t="s">
        <v>12310</v>
      </c>
      <c r="BT1173" t="s">
        <v>265</v>
      </c>
      <c r="BU1173">
        <v>1</v>
      </c>
      <c r="BV1173">
        <v>1</v>
      </c>
      <c r="BW1173">
        <v>0</v>
      </c>
      <c r="BX1173" t="s">
        <v>12310</v>
      </c>
      <c r="BZ1173" t="s">
        <v>12311</v>
      </c>
      <c r="CB1173" t="s">
        <v>10699</v>
      </c>
      <c r="CC1173" t="s">
        <v>10700</v>
      </c>
      <c r="CD1173" t="s">
        <v>12312</v>
      </c>
      <c r="CE1173" t="s">
        <v>2290</v>
      </c>
      <c r="CF1173" t="s">
        <v>12313</v>
      </c>
      <c r="CH1173" s="198">
        <v>1</v>
      </c>
    </row>
    <row r="1174" spans="69:86" x14ac:dyDescent="0.25">
      <c r="BQ1174" t="s">
        <v>215</v>
      </c>
      <c r="BR1174" t="s">
        <v>1706</v>
      </c>
      <c r="BS1174" t="s">
        <v>10714</v>
      </c>
      <c r="BT1174" t="s">
        <v>265</v>
      </c>
      <c r="BU1174">
        <v>2</v>
      </c>
      <c r="BV1174">
        <v>1</v>
      </c>
      <c r="BW1174">
        <v>0</v>
      </c>
      <c r="BX1174" t="s">
        <v>10714</v>
      </c>
      <c r="BZ1174" t="s">
        <v>10715</v>
      </c>
      <c r="CB1174" t="s">
        <v>10714</v>
      </c>
      <c r="CH1174" s="198">
        <v>1</v>
      </c>
    </row>
    <row r="1175" spans="69:86" x14ac:dyDescent="0.25">
      <c r="BQ1175" t="s">
        <v>215</v>
      </c>
      <c r="BR1175" t="s">
        <v>1713</v>
      </c>
      <c r="BS1175" t="s">
        <v>10717</v>
      </c>
      <c r="BT1175" t="s">
        <v>265</v>
      </c>
      <c r="BU1175">
        <v>3</v>
      </c>
      <c r="BV1175">
        <v>1</v>
      </c>
      <c r="BW1175">
        <v>0</v>
      </c>
      <c r="BX1175" t="s">
        <v>10717</v>
      </c>
      <c r="BZ1175" t="s">
        <v>10718</v>
      </c>
      <c r="CB1175" t="s">
        <v>10717</v>
      </c>
      <c r="CH1175" s="198">
        <v>1</v>
      </c>
    </row>
    <row r="1176" spans="69:86" x14ac:dyDescent="0.25">
      <c r="BQ1176" t="s">
        <v>215</v>
      </c>
      <c r="BR1176" t="s">
        <v>1717</v>
      </c>
      <c r="BS1176" t="s">
        <v>10720</v>
      </c>
      <c r="BT1176" t="s">
        <v>265</v>
      </c>
      <c r="BU1176">
        <v>4</v>
      </c>
      <c r="BV1176">
        <v>1</v>
      </c>
      <c r="BW1176">
        <v>0</v>
      </c>
      <c r="BX1176" t="s">
        <v>10720</v>
      </c>
      <c r="BZ1176" t="s">
        <v>10721</v>
      </c>
      <c r="CB1176" t="s">
        <v>10722</v>
      </c>
      <c r="CC1176" t="s">
        <v>10723</v>
      </c>
      <c r="CD1176" t="s">
        <v>10724</v>
      </c>
      <c r="CH1176" s="198">
        <v>1</v>
      </c>
    </row>
    <row r="1177" spans="69:86" x14ac:dyDescent="0.25">
      <c r="BQ1177" t="s">
        <v>215</v>
      </c>
      <c r="BR1177" t="s">
        <v>1721</v>
      </c>
      <c r="BS1177" t="s">
        <v>12314</v>
      </c>
      <c r="BT1177" t="s">
        <v>265</v>
      </c>
      <c r="BU1177">
        <v>5</v>
      </c>
      <c r="BV1177">
        <v>1</v>
      </c>
      <c r="BW1177">
        <v>0</v>
      </c>
      <c r="BX1177" t="s">
        <v>12314</v>
      </c>
      <c r="BZ1177" t="s">
        <v>12315</v>
      </c>
      <c r="CB1177" t="s">
        <v>2290</v>
      </c>
      <c r="CC1177" t="s">
        <v>12313</v>
      </c>
      <c r="CD1177" t="s">
        <v>11779</v>
      </c>
      <c r="CE1177" t="s">
        <v>2657</v>
      </c>
      <c r="CF1177" t="s">
        <v>12316</v>
      </c>
      <c r="CH1177" s="198">
        <v>1</v>
      </c>
    </row>
    <row r="1178" spans="69:86" x14ac:dyDescent="0.25">
      <c r="BQ1178" t="s">
        <v>215</v>
      </c>
      <c r="BR1178" t="s">
        <v>12317</v>
      </c>
      <c r="BS1178" t="s">
        <v>12318</v>
      </c>
      <c r="BT1178" t="s">
        <v>265</v>
      </c>
      <c r="BU1178">
        <v>6</v>
      </c>
      <c r="BV1178">
        <v>1</v>
      </c>
      <c r="BW1178">
        <v>0</v>
      </c>
      <c r="BX1178" t="s">
        <v>12318</v>
      </c>
      <c r="BZ1178" t="s">
        <v>12319</v>
      </c>
      <c r="CB1178" t="s">
        <v>2657</v>
      </c>
      <c r="CC1178" t="s">
        <v>12316</v>
      </c>
      <c r="CD1178" t="s">
        <v>10685</v>
      </c>
      <c r="CE1178" t="s">
        <v>12320</v>
      </c>
      <c r="CF1178" t="s">
        <v>11341</v>
      </c>
      <c r="CH1178" s="198">
        <v>1</v>
      </c>
    </row>
    <row r="1179" spans="69:86" x14ac:dyDescent="0.25">
      <c r="BQ1179" t="s">
        <v>215</v>
      </c>
      <c r="BR1179" t="s">
        <v>12321</v>
      </c>
      <c r="BS1179" t="s">
        <v>12322</v>
      </c>
      <c r="BT1179" t="s">
        <v>265</v>
      </c>
      <c r="BU1179">
        <v>7</v>
      </c>
      <c r="BV1179">
        <v>1</v>
      </c>
      <c r="BW1179">
        <v>0</v>
      </c>
      <c r="BX1179" t="s">
        <v>12322</v>
      </c>
      <c r="BZ1179" t="s">
        <v>12323</v>
      </c>
      <c r="CB1179" t="s">
        <v>12320</v>
      </c>
      <c r="CC1179" t="s">
        <v>11341</v>
      </c>
      <c r="CD1179" t="s">
        <v>12324</v>
      </c>
      <c r="CE1179" t="s">
        <v>2483</v>
      </c>
      <c r="CF1179" t="s">
        <v>10714</v>
      </c>
      <c r="CH1179" s="198">
        <v>1</v>
      </c>
    </row>
    <row r="1180" spans="69:86" x14ac:dyDescent="0.25">
      <c r="BQ1180" t="s">
        <v>215</v>
      </c>
      <c r="BR1180" t="s">
        <v>12325</v>
      </c>
      <c r="BS1180" t="s">
        <v>12326</v>
      </c>
      <c r="BT1180" t="s">
        <v>265</v>
      </c>
      <c r="BU1180">
        <v>8</v>
      </c>
      <c r="BV1180">
        <v>1</v>
      </c>
      <c r="BW1180">
        <v>0</v>
      </c>
      <c r="BX1180" t="s">
        <v>12326</v>
      </c>
      <c r="BZ1180" t="s">
        <v>12327</v>
      </c>
      <c r="CB1180" t="s">
        <v>2483</v>
      </c>
      <c r="CC1180" t="s">
        <v>10714</v>
      </c>
      <c r="CD1180" t="s">
        <v>10717</v>
      </c>
      <c r="CE1180" t="s">
        <v>10722</v>
      </c>
      <c r="CF1180" t="s">
        <v>10723</v>
      </c>
      <c r="CH1180" s="198">
        <v>1</v>
      </c>
    </row>
    <row r="1181" spans="69:86" x14ac:dyDescent="0.25">
      <c r="BQ1181" t="s">
        <v>215</v>
      </c>
      <c r="BR1181" t="s">
        <v>1726</v>
      </c>
      <c r="BS1181" t="s">
        <v>12328</v>
      </c>
      <c r="BT1181" t="s">
        <v>301</v>
      </c>
      <c r="BU1181">
        <v>1</v>
      </c>
      <c r="BV1181">
        <v>0</v>
      </c>
      <c r="BW1181">
        <v>1</v>
      </c>
      <c r="BY1181" t="s">
        <v>12328</v>
      </c>
      <c r="CA1181" t="s">
        <v>12329</v>
      </c>
      <c r="CB1181" t="s">
        <v>981</v>
      </c>
      <c r="CC1181" t="s">
        <v>10736</v>
      </c>
      <c r="CD1181" t="s">
        <v>2902</v>
      </c>
      <c r="CE1181" t="s">
        <v>12316</v>
      </c>
      <c r="CF1181" t="s">
        <v>2227</v>
      </c>
      <c r="CH1181" s="198">
        <v>1</v>
      </c>
    </row>
    <row r="1182" spans="69:86" x14ac:dyDescent="0.25">
      <c r="BQ1182" t="s">
        <v>215</v>
      </c>
      <c r="BR1182" t="s">
        <v>1730</v>
      </c>
      <c r="BS1182" t="s">
        <v>10736</v>
      </c>
      <c r="BT1182" t="s">
        <v>301</v>
      </c>
      <c r="BU1182">
        <v>2</v>
      </c>
      <c r="BV1182">
        <v>0</v>
      </c>
      <c r="BW1182">
        <v>1</v>
      </c>
      <c r="BY1182" t="s">
        <v>10736</v>
      </c>
      <c r="CA1182" t="s">
        <v>10737</v>
      </c>
      <c r="CB1182" t="s">
        <v>10736</v>
      </c>
      <c r="CH1182" s="198">
        <v>1</v>
      </c>
    </row>
    <row r="1183" spans="69:86" x14ac:dyDescent="0.25">
      <c r="BQ1183" t="s">
        <v>215</v>
      </c>
      <c r="BR1183" t="s">
        <v>1733</v>
      </c>
      <c r="BS1183" t="s">
        <v>10738</v>
      </c>
      <c r="BT1183" t="s">
        <v>301</v>
      </c>
      <c r="BU1183">
        <v>3</v>
      </c>
      <c r="BV1183">
        <v>0</v>
      </c>
      <c r="BW1183">
        <v>1</v>
      </c>
      <c r="BY1183" t="s">
        <v>10738</v>
      </c>
      <c r="CA1183" t="s">
        <v>10739</v>
      </c>
      <c r="CB1183" t="s">
        <v>10738</v>
      </c>
      <c r="CH1183" s="198">
        <v>1</v>
      </c>
    </row>
    <row r="1184" spans="69:86" x14ac:dyDescent="0.25">
      <c r="BQ1184" t="s">
        <v>215</v>
      </c>
      <c r="BR1184" t="s">
        <v>1738</v>
      </c>
      <c r="BS1184" t="s">
        <v>10741</v>
      </c>
      <c r="BT1184" t="s">
        <v>301</v>
      </c>
      <c r="BU1184">
        <v>4</v>
      </c>
      <c r="BV1184">
        <v>0</v>
      </c>
      <c r="BW1184">
        <v>1</v>
      </c>
      <c r="BY1184" t="s">
        <v>10741</v>
      </c>
      <c r="CA1184" t="s">
        <v>10742</v>
      </c>
      <c r="CB1184" t="s">
        <v>10743</v>
      </c>
      <c r="CC1184" t="s">
        <v>10706</v>
      </c>
      <c r="CD1184" t="s">
        <v>2343</v>
      </c>
      <c r="CH1184" s="198">
        <v>1</v>
      </c>
    </row>
    <row r="1185" spans="69:86" x14ac:dyDescent="0.25">
      <c r="BQ1185" t="s">
        <v>215</v>
      </c>
      <c r="BR1185" t="s">
        <v>1743</v>
      </c>
      <c r="BS1185" t="s">
        <v>12330</v>
      </c>
      <c r="BT1185" t="s">
        <v>301</v>
      </c>
      <c r="BU1185">
        <v>5</v>
      </c>
      <c r="BV1185">
        <v>0</v>
      </c>
      <c r="BW1185">
        <v>1</v>
      </c>
      <c r="BY1185" t="s">
        <v>12330</v>
      </c>
      <c r="CA1185" t="s">
        <v>12331</v>
      </c>
      <c r="CB1185" t="s">
        <v>12316</v>
      </c>
      <c r="CC1185" t="s">
        <v>2227</v>
      </c>
      <c r="CD1185" t="s">
        <v>10821</v>
      </c>
      <c r="CE1185" t="s">
        <v>10738</v>
      </c>
      <c r="CF1185" t="s">
        <v>10743</v>
      </c>
      <c r="CH1185" s="198">
        <v>1</v>
      </c>
    </row>
    <row r="1186" spans="69:86" x14ac:dyDescent="0.25">
      <c r="BQ1186" t="s">
        <v>215</v>
      </c>
      <c r="BR1186" t="s">
        <v>12332</v>
      </c>
      <c r="BS1186" t="s">
        <v>11135</v>
      </c>
      <c r="BT1186" t="s">
        <v>301</v>
      </c>
      <c r="BU1186">
        <v>6</v>
      </c>
      <c r="BV1186">
        <v>0</v>
      </c>
      <c r="BW1186">
        <v>1</v>
      </c>
      <c r="BY1186" t="s">
        <v>11135</v>
      </c>
      <c r="CA1186" t="s">
        <v>11136</v>
      </c>
      <c r="CB1186" t="s">
        <v>10738</v>
      </c>
      <c r="CC1186" t="s">
        <v>10743</v>
      </c>
      <c r="CD1186" t="s">
        <v>10706</v>
      </c>
      <c r="CE1186" t="s">
        <v>2343</v>
      </c>
      <c r="CH1186" s="198">
        <v>1</v>
      </c>
    </row>
    <row r="1187" spans="69:86" x14ac:dyDescent="0.25">
      <c r="BQ1187" t="s">
        <v>215</v>
      </c>
      <c r="BR1187" t="s">
        <v>12333</v>
      </c>
      <c r="BS1187" t="s">
        <v>2343</v>
      </c>
      <c r="BT1187" t="s">
        <v>301</v>
      </c>
      <c r="BU1187">
        <v>7</v>
      </c>
      <c r="BV1187">
        <v>0</v>
      </c>
      <c r="BW1187">
        <v>1</v>
      </c>
      <c r="BY1187" t="s">
        <v>2343</v>
      </c>
      <c r="CA1187" t="s">
        <v>11138</v>
      </c>
      <c r="CB1187" t="s">
        <v>2343</v>
      </c>
      <c r="CH1187" s="198">
        <v>1</v>
      </c>
    </row>
    <row r="1188" spans="69:86" x14ac:dyDescent="0.25">
      <c r="BQ1188" t="s">
        <v>217</v>
      </c>
      <c r="BR1188" t="s">
        <v>1748</v>
      </c>
      <c r="BS1188" t="s">
        <v>12334</v>
      </c>
      <c r="BT1188" t="s">
        <v>265</v>
      </c>
      <c r="BU1188">
        <v>1</v>
      </c>
      <c r="BV1188">
        <v>1</v>
      </c>
      <c r="BW1188">
        <v>0</v>
      </c>
      <c r="BX1188" t="s">
        <v>12334</v>
      </c>
      <c r="BZ1188" t="s">
        <v>12335</v>
      </c>
      <c r="CB1188" t="s">
        <v>10746</v>
      </c>
      <c r="CC1188" t="s">
        <v>12336</v>
      </c>
      <c r="CD1188" t="s">
        <v>12316</v>
      </c>
      <c r="CH1188" s="198">
        <v>1</v>
      </c>
    </row>
    <row r="1189" spans="69:86" x14ac:dyDescent="0.25">
      <c r="BQ1189" t="s">
        <v>217</v>
      </c>
      <c r="BR1189" t="s">
        <v>1749</v>
      </c>
      <c r="BS1189" t="s">
        <v>10943</v>
      </c>
      <c r="BT1189" t="s">
        <v>265</v>
      </c>
      <c r="BU1189">
        <v>2</v>
      </c>
      <c r="BV1189">
        <v>1</v>
      </c>
      <c r="BW1189">
        <v>0</v>
      </c>
      <c r="BX1189" t="s">
        <v>10943</v>
      </c>
      <c r="BZ1189" t="s">
        <v>10944</v>
      </c>
      <c r="CB1189" t="s">
        <v>10945</v>
      </c>
      <c r="CC1189" t="s">
        <v>389</v>
      </c>
      <c r="CH1189" s="198">
        <v>1</v>
      </c>
    </row>
    <row r="1190" spans="69:86" x14ac:dyDescent="0.25">
      <c r="BQ1190" t="s">
        <v>217</v>
      </c>
      <c r="BR1190" t="s">
        <v>1750</v>
      </c>
      <c r="BS1190" t="s">
        <v>12337</v>
      </c>
      <c r="BT1190" t="s">
        <v>265</v>
      </c>
      <c r="BU1190">
        <v>3</v>
      </c>
      <c r="BV1190">
        <v>1</v>
      </c>
      <c r="BW1190">
        <v>0</v>
      </c>
      <c r="BX1190" t="s">
        <v>12337</v>
      </c>
      <c r="BZ1190" t="s">
        <v>12338</v>
      </c>
      <c r="CB1190" t="s">
        <v>12316</v>
      </c>
      <c r="CC1190" t="s">
        <v>10821</v>
      </c>
      <c r="CH1190" s="198">
        <v>1</v>
      </c>
    </row>
    <row r="1191" spans="69:86" x14ac:dyDescent="0.25">
      <c r="BQ1191" t="s">
        <v>217</v>
      </c>
      <c r="BR1191" t="s">
        <v>1751</v>
      </c>
      <c r="BS1191" t="s">
        <v>12339</v>
      </c>
      <c r="BT1191" t="s">
        <v>265</v>
      </c>
      <c r="BU1191">
        <v>4</v>
      </c>
      <c r="BV1191">
        <v>1</v>
      </c>
      <c r="BW1191">
        <v>0</v>
      </c>
      <c r="BX1191" t="s">
        <v>12339</v>
      </c>
      <c r="BZ1191" t="s">
        <v>12340</v>
      </c>
      <c r="CB1191" t="s">
        <v>1227</v>
      </c>
      <c r="CC1191" t="s">
        <v>2227</v>
      </c>
      <c r="CH1191" s="198">
        <v>1</v>
      </c>
    </row>
    <row r="1192" spans="69:86" x14ac:dyDescent="0.25">
      <c r="BQ1192" t="s">
        <v>217</v>
      </c>
      <c r="BR1192" t="s">
        <v>1752</v>
      </c>
      <c r="BS1192" t="s">
        <v>12341</v>
      </c>
      <c r="BT1192" t="s">
        <v>265</v>
      </c>
      <c r="BU1192">
        <v>5</v>
      </c>
      <c r="BV1192">
        <v>1</v>
      </c>
      <c r="BW1192">
        <v>0</v>
      </c>
      <c r="BX1192" t="s">
        <v>12341</v>
      </c>
      <c r="BZ1192" t="s">
        <v>12342</v>
      </c>
      <c r="CB1192" t="s">
        <v>12343</v>
      </c>
      <c r="CC1192" t="s">
        <v>10870</v>
      </c>
      <c r="CD1192" t="s">
        <v>10810</v>
      </c>
      <c r="CH1192" s="198">
        <v>1</v>
      </c>
    </row>
    <row r="1193" spans="69:86" x14ac:dyDescent="0.25">
      <c r="BQ1193" t="s">
        <v>217</v>
      </c>
      <c r="BR1193" t="s">
        <v>12344</v>
      </c>
      <c r="BS1193" t="s">
        <v>10757</v>
      </c>
      <c r="BT1193" t="s">
        <v>265</v>
      </c>
      <c r="BU1193">
        <v>6</v>
      </c>
      <c r="BV1193">
        <v>1</v>
      </c>
      <c r="BW1193">
        <v>0</v>
      </c>
      <c r="BX1193" t="s">
        <v>10757</v>
      </c>
      <c r="BZ1193" t="s">
        <v>10758</v>
      </c>
      <c r="CB1193" t="s">
        <v>10759</v>
      </c>
      <c r="CC1193" t="s">
        <v>10746</v>
      </c>
      <c r="CD1193" t="s">
        <v>10760</v>
      </c>
      <c r="CE1193" t="s">
        <v>635</v>
      </c>
      <c r="CH1193" s="198">
        <v>1</v>
      </c>
    </row>
    <row r="1194" spans="69:86" x14ac:dyDescent="0.25">
      <c r="BQ1194" t="s">
        <v>217</v>
      </c>
      <c r="BR1194" t="s">
        <v>12345</v>
      </c>
      <c r="BS1194" t="s">
        <v>10762</v>
      </c>
      <c r="BT1194" t="s">
        <v>265</v>
      </c>
      <c r="BU1194">
        <v>7</v>
      </c>
      <c r="BV1194">
        <v>1</v>
      </c>
      <c r="BW1194">
        <v>0</v>
      </c>
      <c r="BX1194" t="s">
        <v>10762</v>
      </c>
      <c r="BZ1194" t="s">
        <v>10763</v>
      </c>
      <c r="CB1194" t="s">
        <v>10764</v>
      </c>
      <c r="CC1194" t="s">
        <v>10765</v>
      </c>
      <c r="CD1194" t="s">
        <v>10766</v>
      </c>
      <c r="CE1194" t="s">
        <v>10767</v>
      </c>
      <c r="CH1194" s="198">
        <v>1</v>
      </c>
    </row>
    <row r="1195" spans="69:86" x14ac:dyDescent="0.25">
      <c r="BQ1195" t="s">
        <v>217</v>
      </c>
      <c r="BR1195" t="s">
        <v>1753</v>
      </c>
      <c r="BS1195" t="s">
        <v>12346</v>
      </c>
      <c r="BT1195" t="s">
        <v>301</v>
      </c>
      <c r="BU1195">
        <v>1</v>
      </c>
      <c r="BV1195">
        <v>0</v>
      </c>
      <c r="BW1195">
        <v>1</v>
      </c>
      <c r="BY1195" t="s">
        <v>12346</v>
      </c>
      <c r="CA1195" t="s">
        <v>12347</v>
      </c>
      <c r="CB1195" t="s">
        <v>12336</v>
      </c>
      <c r="CC1195" t="s">
        <v>12316</v>
      </c>
      <c r="CH1195" s="198">
        <v>1</v>
      </c>
    </row>
    <row r="1196" spans="69:86" x14ac:dyDescent="0.25">
      <c r="BQ1196" t="s">
        <v>217</v>
      </c>
      <c r="BR1196" t="s">
        <v>1754</v>
      </c>
      <c r="BS1196" t="s">
        <v>10943</v>
      </c>
      <c r="BT1196" t="s">
        <v>301</v>
      </c>
      <c r="BU1196">
        <v>2</v>
      </c>
      <c r="BV1196">
        <v>0</v>
      </c>
      <c r="BW1196">
        <v>1</v>
      </c>
      <c r="BY1196" t="s">
        <v>10943</v>
      </c>
      <c r="CA1196" t="s">
        <v>10957</v>
      </c>
      <c r="CB1196" t="s">
        <v>10945</v>
      </c>
      <c r="CC1196" t="s">
        <v>389</v>
      </c>
      <c r="CH1196" s="198">
        <v>1</v>
      </c>
    </row>
    <row r="1197" spans="69:86" x14ac:dyDescent="0.25">
      <c r="BQ1197" t="s">
        <v>217</v>
      </c>
      <c r="BR1197" t="s">
        <v>1755</v>
      </c>
      <c r="BS1197" t="s">
        <v>12337</v>
      </c>
      <c r="BT1197" t="s">
        <v>301</v>
      </c>
      <c r="BU1197">
        <v>3</v>
      </c>
      <c r="BV1197">
        <v>0</v>
      </c>
      <c r="BW1197">
        <v>1</v>
      </c>
      <c r="BY1197" t="s">
        <v>12337</v>
      </c>
      <c r="CA1197" t="s">
        <v>12348</v>
      </c>
      <c r="CB1197" t="s">
        <v>12316</v>
      </c>
      <c r="CC1197" t="s">
        <v>10821</v>
      </c>
      <c r="CH1197" s="198">
        <v>1</v>
      </c>
    </row>
    <row r="1198" spans="69:86" x14ac:dyDescent="0.25">
      <c r="BQ1198" t="s">
        <v>217</v>
      </c>
      <c r="BR1198" t="s">
        <v>1756</v>
      </c>
      <c r="BS1198" t="s">
        <v>12339</v>
      </c>
      <c r="BT1198" t="s">
        <v>301</v>
      </c>
      <c r="BU1198">
        <v>4</v>
      </c>
      <c r="BV1198">
        <v>0</v>
      </c>
      <c r="BW1198">
        <v>1</v>
      </c>
      <c r="BY1198" t="s">
        <v>12339</v>
      </c>
      <c r="CA1198" t="s">
        <v>12349</v>
      </c>
      <c r="CB1198" t="s">
        <v>1227</v>
      </c>
      <c r="CC1198" t="s">
        <v>2227</v>
      </c>
      <c r="CH1198" s="198">
        <v>1</v>
      </c>
    </row>
    <row r="1199" spans="69:86" x14ac:dyDescent="0.25">
      <c r="BQ1199" t="s">
        <v>217</v>
      </c>
      <c r="BR1199" t="s">
        <v>1757</v>
      </c>
      <c r="BS1199" t="s">
        <v>12341</v>
      </c>
      <c r="BT1199" t="s">
        <v>301</v>
      </c>
      <c r="BU1199">
        <v>5</v>
      </c>
      <c r="BV1199">
        <v>0</v>
      </c>
      <c r="BW1199">
        <v>1</v>
      </c>
      <c r="BY1199" t="s">
        <v>12341</v>
      </c>
      <c r="CA1199" t="s">
        <v>12350</v>
      </c>
      <c r="CB1199" t="s">
        <v>12343</v>
      </c>
      <c r="CC1199" t="s">
        <v>10870</v>
      </c>
      <c r="CD1199" t="s">
        <v>10810</v>
      </c>
      <c r="CH1199" s="198">
        <v>1</v>
      </c>
    </row>
    <row r="1200" spans="69:86" x14ac:dyDescent="0.25">
      <c r="BQ1200" t="s">
        <v>217</v>
      </c>
      <c r="BR1200" t="s">
        <v>12351</v>
      </c>
      <c r="BS1200" t="s">
        <v>10777</v>
      </c>
      <c r="BT1200" t="s">
        <v>301</v>
      </c>
      <c r="BU1200">
        <v>6</v>
      </c>
      <c r="BV1200">
        <v>0</v>
      </c>
      <c r="BW1200">
        <v>1</v>
      </c>
      <c r="BY1200" t="s">
        <v>10777</v>
      </c>
      <c r="CA1200" t="s">
        <v>10778</v>
      </c>
      <c r="CB1200" t="s">
        <v>10746</v>
      </c>
      <c r="CC1200" t="s">
        <v>10779</v>
      </c>
      <c r="CD1200" t="s">
        <v>10780</v>
      </c>
      <c r="CE1200" t="s">
        <v>10724</v>
      </c>
      <c r="CH1200" s="198">
        <v>1</v>
      </c>
    </row>
    <row r="1201" spans="69:86" x14ac:dyDescent="0.25">
      <c r="BQ1201" t="s">
        <v>218</v>
      </c>
      <c r="BR1201" t="s">
        <v>1758</v>
      </c>
      <c r="BS1201" t="s">
        <v>12352</v>
      </c>
      <c r="BT1201" t="s">
        <v>265</v>
      </c>
      <c r="BU1201">
        <v>1</v>
      </c>
      <c r="BV1201">
        <v>1</v>
      </c>
      <c r="BW1201">
        <v>0</v>
      </c>
      <c r="BX1201" t="s">
        <v>12352</v>
      </c>
      <c r="BZ1201" t="s">
        <v>12353</v>
      </c>
      <c r="CB1201" t="s">
        <v>10783</v>
      </c>
      <c r="CC1201" t="s">
        <v>10784</v>
      </c>
      <c r="CD1201" t="s">
        <v>10724</v>
      </c>
      <c r="CE1201" t="s">
        <v>11130</v>
      </c>
      <c r="CH1201" s="198">
        <v>1</v>
      </c>
    </row>
    <row r="1202" spans="69:86" x14ac:dyDescent="0.25">
      <c r="BQ1202" t="s">
        <v>218</v>
      </c>
      <c r="BR1202" t="s">
        <v>1759</v>
      </c>
      <c r="BS1202" t="s">
        <v>12354</v>
      </c>
      <c r="BT1202" t="s">
        <v>265</v>
      </c>
      <c r="BU1202">
        <v>2</v>
      </c>
      <c r="BV1202">
        <v>1</v>
      </c>
      <c r="BW1202">
        <v>0</v>
      </c>
      <c r="BX1202" t="s">
        <v>12354</v>
      </c>
      <c r="BZ1202" t="s">
        <v>12355</v>
      </c>
      <c r="CB1202" t="s">
        <v>10791</v>
      </c>
      <c r="CC1202" t="s">
        <v>12316</v>
      </c>
      <c r="CD1202" t="s">
        <v>12356</v>
      </c>
      <c r="CH1202" s="198">
        <v>1</v>
      </c>
    </row>
    <row r="1203" spans="69:86" x14ac:dyDescent="0.25">
      <c r="BQ1203" t="s">
        <v>218</v>
      </c>
      <c r="BR1203" t="s">
        <v>1760</v>
      </c>
      <c r="BS1203" t="s">
        <v>12357</v>
      </c>
      <c r="BT1203" t="s">
        <v>265</v>
      </c>
      <c r="BU1203">
        <v>3</v>
      </c>
      <c r="BV1203">
        <v>1</v>
      </c>
      <c r="BW1203">
        <v>0</v>
      </c>
      <c r="BX1203" t="s">
        <v>12357</v>
      </c>
      <c r="BZ1203" t="s">
        <v>12358</v>
      </c>
      <c r="CB1203" t="s">
        <v>10792</v>
      </c>
      <c r="CC1203" t="s">
        <v>12359</v>
      </c>
      <c r="CD1203" t="s">
        <v>10868</v>
      </c>
      <c r="CE1203" t="s">
        <v>12360</v>
      </c>
      <c r="CF1203" t="s">
        <v>12361</v>
      </c>
      <c r="CH1203" s="198">
        <v>1</v>
      </c>
    </row>
    <row r="1204" spans="69:86" x14ac:dyDescent="0.25">
      <c r="BQ1204" t="s">
        <v>218</v>
      </c>
      <c r="BR1204" t="s">
        <v>1761</v>
      </c>
      <c r="BS1204" t="s">
        <v>10794</v>
      </c>
      <c r="BT1204" t="s">
        <v>265</v>
      </c>
      <c r="BU1204">
        <v>4</v>
      </c>
      <c r="BV1204">
        <v>1</v>
      </c>
      <c r="BW1204">
        <v>0</v>
      </c>
      <c r="BX1204" t="s">
        <v>10794</v>
      </c>
      <c r="BZ1204" t="s">
        <v>10795</v>
      </c>
      <c r="CB1204" t="s">
        <v>10796</v>
      </c>
      <c r="CC1204" t="s">
        <v>10797</v>
      </c>
      <c r="CH1204" s="198">
        <v>1</v>
      </c>
    </row>
    <row r="1205" spans="69:86" x14ac:dyDescent="0.25">
      <c r="BQ1205" t="s">
        <v>218</v>
      </c>
      <c r="BR1205" t="s">
        <v>1762</v>
      </c>
      <c r="BS1205" t="s">
        <v>10798</v>
      </c>
      <c r="BT1205" t="s">
        <v>265</v>
      </c>
      <c r="BU1205">
        <v>5</v>
      </c>
      <c r="BV1205">
        <v>1</v>
      </c>
      <c r="BW1205">
        <v>0</v>
      </c>
      <c r="BX1205" t="s">
        <v>10798</v>
      </c>
      <c r="BZ1205" t="s">
        <v>10799</v>
      </c>
      <c r="CB1205" t="s">
        <v>10798</v>
      </c>
      <c r="CH1205" s="198">
        <v>1</v>
      </c>
    </row>
    <row r="1206" spans="69:86" x14ac:dyDescent="0.25">
      <c r="BQ1206" t="s">
        <v>218</v>
      </c>
      <c r="BR1206" t="s">
        <v>12362</v>
      </c>
      <c r="BS1206" t="s">
        <v>10801</v>
      </c>
      <c r="BT1206" t="s">
        <v>265</v>
      </c>
      <c r="BU1206">
        <v>6</v>
      </c>
      <c r="BV1206">
        <v>1</v>
      </c>
      <c r="BW1206">
        <v>0</v>
      </c>
      <c r="BX1206" t="s">
        <v>10801</v>
      </c>
      <c r="BZ1206" t="s">
        <v>10802</v>
      </c>
      <c r="CB1206" t="s">
        <v>10801</v>
      </c>
      <c r="CH1206" s="198">
        <v>1</v>
      </c>
    </row>
    <row r="1207" spans="69:86" x14ac:dyDescent="0.25">
      <c r="BQ1207" t="s">
        <v>218</v>
      </c>
      <c r="BR1207" t="s">
        <v>12363</v>
      </c>
      <c r="BS1207" t="s">
        <v>10804</v>
      </c>
      <c r="BT1207" t="s">
        <v>265</v>
      </c>
      <c r="BU1207">
        <v>7</v>
      </c>
      <c r="BV1207">
        <v>1</v>
      </c>
      <c r="BW1207">
        <v>0</v>
      </c>
      <c r="BX1207" t="s">
        <v>10804</v>
      </c>
      <c r="BZ1207" t="s">
        <v>10805</v>
      </c>
      <c r="CB1207" t="s">
        <v>10806</v>
      </c>
      <c r="CC1207" t="s">
        <v>2291</v>
      </c>
      <c r="CH1207" s="198">
        <v>1</v>
      </c>
    </row>
    <row r="1208" spans="69:86" x14ac:dyDescent="0.25">
      <c r="BQ1208" t="s">
        <v>218</v>
      </c>
      <c r="BR1208" t="s">
        <v>12364</v>
      </c>
      <c r="BS1208" t="s">
        <v>10808</v>
      </c>
      <c r="BT1208" t="s">
        <v>265</v>
      </c>
      <c r="BU1208">
        <v>8</v>
      </c>
      <c r="BV1208">
        <v>1</v>
      </c>
      <c r="BW1208">
        <v>0</v>
      </c>
      <c r="BX1208" t="s">
        <v>10808</v>
      </c>
      <c r="BZ1208" t="s">
        <v>10809</v>
      </c>
      <c r="CB1208" t="s">
        <v>10810</v>
      </c>
      <c r="CC1208" t="s">
        <v>2894</v>
      </c>
      <c r="CD1208" t="s">
        <v>1629</v>
      </c>
      <c r="CH1208" s="198">
        <v>1</v>
      </c>
    </row>
    <row r="1209" spans="69:86" x14ac:dyDescent="0.25">
      <c r="BQ1209" t="s">
        <v>218</v>
      </c>
      <c r="BR1209" t="s">
        <v>1763</v>
      </c>
      <c r="BS1209" t="s">
        <v>12365</v>
      </c>
      <c r="BT1209" t="s">
        <v>301</v>
      </c>
      <c r="BU1209">
        <v>1</v>
      </c>
      <c r="BV1209">
        <v>0</v>
      </c>
      <c r="BW1209">
        <v>1</v>
      </c>
      <c r="BY1209" t="s">
        <v>12365</v>
      </c>
      <c r="CA1209" t="s">
        <v>12366</v>
      </c>
      <c r="CB1209" t="s">
        <v>10813</v>
      </c>
      <c r="CC1209" t="s">
        <v>10685</v>
      </c>
      <c r="CD1209" t="s">
        <v>10724</v>
      </c>
      <c r="CE1209" t="s">
        <v>11130</v>
      </c>
      <c r="CH1209" s="198">
        <v>1</v>
      </c>
    </row>
    <row r="1210" spans="69:86" x14ac:dyDescent="0.25">
      <c r="BQ1210" t="s">
        <v>218</v>
      </c>
      <c r="BR1210" t="s">
        <v>1764</v>
      </c>
      <c r="BS1210" t="s">
        <v>12354</v>
      </c>
      <c r="BT1210" t="s">
        <v>301</v>
      </c>
      <c r="BU1210">
        <v>2</v>
      </c>
      <c r="BV1210">
        <v>0</v>
      </c>
      <c r="BW1210">
        <v>1</v>
      </c>
      <c r="BY1210" t="s">
        <v>12354</v>
      </c>
      <c r="CA1210" t="s">
        <v>12367</v>
      </c>
      <c r="CB1210" t="s">
        <v>10791</v>
      </c>
      <c r="CC1210" t="s">
        <v>12316</v>
      </c>
      <c r="CD1210" t="s">
        <v>12356</v>
      </c>
      <c r="CH1210" s="198">
        <v>1</v>
      </c>
    </row>
    <row r="1211" spans="69:86" x14ac:dyDescent="0.25">
      <c r="BQ1211" t="s">
        <v>218</v>
      </c>
      <c r="BR1211" t="s">
        <v>1765</v>
      </c>
      <c r="BS1211" t="s">
        <v>12357</v>
      </c>
      <c r="BT1211" t="s">
        <v>301</v>
      </c>
      <c r="BU1211">
        <v>3</v>
      </c>
      <c r="BV1211">
        <v>0</v>
      </c>
      <c r="BW1211">
        <v>1</v>
      </c>
      <c r="BY1211" t="s">
        <v>12357</v>
      </c>
      <c r="CA1211" t="s">
        <v>12368</v>
      </c>
      <c r="CB1211" t="s">
        <v>10792</v>
      </c>
      <c r="CC1211" t="s">
        <v>12359</v>
      </c>
      <c r="CD1211" t="s">
        <v>10868</v>
      </c>
      <c r="CE1211" t="s">
        <v>12360</v>
      </c>
      <c r="CF1211" t="s">
        <v>12361</v>
      </c>
      <c r="CH1211" s="198">
        <v>1</v>
      </c>
    </row>
    <row r="1212" spans="69:86" x14ac:dyDescent="0.25">
      <c r="BQ1212" t="s">
        <v>218</v>
      </c>
      <c r="BR1212" t="s">
        <v>1766</v>
      </c>
      <c r="BS1212" t="s">
        <v>10816</v>
      </c>
      <c r="BT1212" t="s">
        <v>301</v>
      </c>
      <c r="BU1212">
        <v>4</v>
      </c>
      <c r="BV1212">
        <v>0</v>
      </c>
      <c r="BW1212">
        <v>1</v>
      </c>
      <c r="BY1212" t="s">
        <v>10816</v>
      </c>
      <c r="CA1212" t="s">
        <v>10817</v>
      </c>
      <c r="CB1212" t="s">
        <v>10818</v>
      </c>
      <c r="CC1212" t="s">
        <v>10819</v>
      </c>
      <c r="CD1212" t="s">
        <v>10820</v>
      </c>
      <c r="CE1212" t="s">
        <v>10821</v>
      </c>
      <c r="CF1212" t="s">
        <v>1241</v>
      </c>
      <c r="CH1212" s="198">
        <v>1</v>
      </c>
    </row>
    <row r="1213" spans="69:86" x14ac:dyDescent="0.25">
      <c r="BQ1213" t="s">
        <v>218</v>
      </c>
      <c r="BR1213" t="s">
        <v>1767</v>
      </c>
      <c r="BS1213" t="s">
        <v>12365</v>
      </c>
      <c r="BT1213" t="s">
        <v>301</v>
      </c>
      <c r="BU1213">
        <v>5</v>
      </c>
      <c r="BV1213">
        <v>0</v>
      </c>
      <c r="BW1213">
        <v>1</v>
      </c>
      <c r="BY1213" t="s">
        <v>12365</v>
      </c>
      <c r="CA1213" t="s">
        <v>12366</v>
      </c>
      <c r="CB1213" t="s">
        <v>10813</v>
      </c>
      <c r="CC1213" t="s">
        <v>10685</v>
      </c>
      <c r="CD1213" t="s">
        <v>10724</v>
      </c>
      <c r="CE1213" t="s">
        <v>11130</v>
      </c>
      <c r="CF1213" t="s">
        <v>10791</v>
      </c>
      <c r="CH1213" s="198">
        <v>1</v>
      </c>
    </row>
    <row r="1214" spans="69:86" x14ac:dyDescent="0.25">
      <c r="BQ1214" t="s">
        <v>218</v>
      </c>
      <c r="BR1214" t="s">
        <v>12369</v>
      </c>
      <c r="BS1214" t="s">
        <v>12370</v>
      </c>
      <c r="BT1214" t="s">
        <v>301</v>
      </c>
      <c r="BU1214">
        <v>6</v>
      </c>
      <c r="BV1214">
        <v>0</v>
      </c>
      <c r="BW1214">
        <v>1</v>
      </c>
      <c r="BY1214" t="s">
        <v>12370</v>
      </c>
      <c r="CA1214" t="s">
        <v>12371</v>
      </c>
      <c r="CB1214" t="s">
        <v>11130</v>
      </c>
      <c r="CC1214" t="s">
        <v>10791</v>
      </c>
      <c r="CD1214" t="s">
        <v>12316</v>
      </c>
      <c r="CE1214" t="s">
        <v>12356</v>
      </c>
      <c r="CF1214" t="s">
        <v>10792</v>
      </c>
      <c r="CH1214" s="198">
        <v>1</v>
      </c>
    </row>
    <row r="1215" spans="69:86" x14ac:dyDescent="0.25">
      <c r="BQ1215" t="s">
        <v>218</v>
      </c>
      <c r="BR1215" t="s">
        <v>12372</v>
      </c>
      <c r="BS1215" t="s">
        <v>12373</v>
      </c>
      <c r="BT1215" t="s">
        <v>301</v>
      </c>
      <c r="BU1215">
        <v>7</v>
      </c>
      <c r="BV1215">
        <v>0</v>
      </c>
      <c r="BW1215">
        <v>1</v>
      </c>
      <c r="BY1215" t="s">
        <v>12373</v>
      </c>
      <c r="CA1215" t="s">
        <v>12374</v>
      </c>
      <c r="CB1215" t="s">
        <v>12356</v>
      </c>
      <c r="CC1215" t="s">
        <v>10792</v>
      </c>
      <c r="CD1215" t="s">
        <v>12359</v>
      </c>
      <c r="CE1215" t="s">
        <v>10868</v>
      </c>
      <c r="CF1215" t="s">
        <v>12360</v>
      </c>
      <c r="CH1215" s="198">
        <v>1</v>
      </c>
    </row>
    <row r="1216" spans="69:86" x14ac:dyDescent="0.25">
      <c r="BQ1216" t="s">
        <v>218</v>
      </c>
      <c r="BR1216" t="s">
        <v>12375</v>
      </c>
      <c r="BS1216" t="s">
        <v>12376</v>
      </c>
      <c r="BT1216" t="s">
        <v>301</v>
      </c>
      <c r="BU1216">
        <v>8</v>
      </c>
      <c r="BV1216">
        <v>0</v>
      </c>
      <c r="BW1216">
        <v>1</v>
      </c>
      <c r="BY1216" t="s">
        <v>12376</v>
      </c>
      <c r="CA1216" t="s">
        <v>12377</v>
      </c>
      <c r="CB1216" t="s">
        <v>10868</v>
      </c>
      <c r="CC1216" t="s">
        <v>12360</v>
      </c>
      <c r="CD1216" t="s">
        <v>12361</v>
      </c>
      <c r="CE1216" t="s">
        <v>10818</v>
      </c>
      <c r="CF1216" t="s">
        <v>10819</v>
      </c>
      <c r="CH1216" s="198">
        <v>1</v>
      </c>
    </row>
    <row r="1217" spans="69:86" x14ac:dyDescent="0.25">
      <c r="BQ1217" t="s">
        <v>218</v>
      </c>
      <c r="BR1217" t="s">
        <v>12378</v>
      </c>
      <c r="BS1217" t="s">
        <v>11089</v>
      </c>
      <c r="BT1217" t="s">
        <v>301</v>
      </c>
      <c r="BU1217">
        <v>9</v>
      </c>
      <c r="BV1217">
        <v>0</v>
      </c>
      <c r="BW1217">
        <v>1</v>
      </c>
      <c r="BY1217" t="s">
        <v>11089</v>
      </c>
      <c r="CA1217" t="s">
        <v>11090</v>
      </c>
      <c r="CB1217" t="s">
        <v>10821</v>
      </c>
      <c r="CC1217" t="s">
        <v>1241</v>
      </c>
      <c r="CH1217" s="198">
        <v>1</v>
      </c>
    </row>
    <row r="1218" spans="69:86" x14ac:dyDescent="0.25">
      <c r="BQ1218" t="s">
        <v>219</v>
      </c>
      <c r="BR1218" t="s">
        <v>1768</v>
      </c>
      <c r="BS1218" t="s">
        <v>12379</v>
      </c>
      <c r="BT1218" t="s">
        <v>265</v>
      </c>
      <c r="BU1218">
        <v>1</v>
      </c>
      <c r="BV1218">
        <v>1</v>
      </c>
      <c r="BW1218">
        <v>0</v>
      </c>
      <c r="BX1218" t="s">
        <v>12379</v>
      </c>
      <c r="BZ1218" t="s">
        <v>12380</v>
      </c>
      <c r="CB1218" t="s">
        <v>10845</v>
      </c>
      <c r="CC1218" t="s">
        <v>10846</v>
      </c>
      <c r="CD1218" t="s">
        <v>10847</v>
      </c>
      <c r="CE1218" t="s">
        <v>12381</v>
      </c>
      <c r="CF1218" t="s">
        <v>12316</v>
      </c>
      <c r="CH1218" s="198">
        <v>1</v>
      </c>
    </row>
    <row r="1219" spans="69:86" x14ac:dyDescent="0.25">
      <c r="BQ1219" t="s">
        <v>219</v>
      </c>
      <c r="BR1219" t="s">
        <v>1769</v>
      </c>
      <c r="BS1219" t="s">
        <v>12382</v>
      </c>
      <c r="BT1219" t="s">
        <v>265</v>
      </c>
      <c r="BU1219">
        <v>2</v>
      </c>
      <c r="BV1219">
        <v>1</v>
      </c>
      <c r="BW1219">
        <v>0</v>
      </c>
      <c r="BX1219" t="s">
        <v>12382</v>
      </c>
      <c r="BZ1219" t="s">
        <v>12383</v>
      </c>
      <c r="CB1219" t="s">
        <v>649</v>
      </c>
      <c r="CC1219" t="s">
        <v>1303</v>
      </c>
      <c r="CH1219" s="198">
        <v>1</v>
      </c>
    </row>
    <row r="1220" spans="69:86" x14ac:dyDescent="0.25">
      <c r="BQ1220" t="s">
        <v>219</v>
      </c>
      <c r="BR1220" t="s">
        <v>1770</v>
      </c>
      <c r="BS1220" t="s">
        <v>12384</v>
      </c>
      <c r="BT1220" t="s">
        <v>265</v>
      </c>
      <c r="BU1220">
        <v>3</v>
      </c>
      <c r="BV1220">
        <v>1</v>
      </c>
      <c r="BW1220">
        <v>0</v>
      </c>
      <c r="BX1220" t="s">
        <v>12384</v>
      </c>
      <c r="BZ1220" t="s">
        <v>12385</v>
      </c>
      <c r="CB1220" t="s">
        <v>12360</v>
      </c>
      <c r="CC1220" t="s">
        <v>10806</v>
      </c>
      <c r="CD1220" t="s">
        <v>10889</v>
      </c>
      <c r="CE1220" t="s">
        <v>1141</v>
      </c>
      <c r="CH1220" s="198">
        <v>1</v>
      </c>
    </row>
    <row r="1221" spans="69:86" x14ac:dyDescent="0.25">
      <c r="BQ1221" t="s">
        <v>219</v>
      </c>
      <c r="BR1221" t="s">
        <v>1771</v>
      </c>
      <c r="BS1221" t="s">
        <v>10855</v>
      </c>
      <c r="BT1221" t="s">
        <v>265</v>
      </c>
      <c r="BU1221">
        <v>4</v>
      </c>
      <c r="BV1221">
        <v>1</v>
      </c>
      <c r="BW1221">
        <v>0</v>
      </c>
      <c r="BX1221" t="s">
        <v>10855</v>
      </c>
      <c r="BZ1221" t="s">
        <v>10856</v>
      </c>
      <c r="CB1221" t="s">
        <v>10857</v>
      </c>
      <c r="CC1221" t="s">
        <v>10858</v>
      </c>
      <c r="CD1221" t="s">
        <v>10859</v>
      </c>
      <c r="CE1221" t="s">
        <v>10860</v>
      </c>
      <c r="CH1221" s="198">
        <v>1</v>
      </c>
    </row>
    <row r="1222" spans="69:86" x14ac:dyDescent="0.25">
      <c r="BQ1222" t="s">
        <v>219</v>
      </c>
      <c r="BR1222" t="s">
        <v>1772</v>
      </c>
      <c r="BS1222" t="s">
        <v>10724</v>
      </c>
      <c r="BT1222" t="s">
        <v>265</v>
      </c>
      <c r="BU1222">
        <v>5</v>
      </c>
      <c r="BV1222">
        <v>1</v>
      </c>
      <c r="BW1222">
        <v>0</v>
      </c>
      <c r="BX1222" t="s">
        <v>10724</v>
      </c>
      <c r="BZ1222" t="s">
        <v>10862</v>
      </c>
      <c r="CB1222" t="s">
        <v>10724</v>
      </c>
      <c r="CH1222" s="198">
        <v>1</v>
      </c>
    </row>
    <row r="1223" spans="69:86" x14ac:dyDescent="0.25">
      <c r="BQ1223" t="s">
        <v>219</v>
      </c>
      <c r="BR1223" t="s">
        <v>12386</v>
      </c>
      <c r="BS1223" t="s">
        <v>649</v>
      </c>
      <c r="BT1223" t="s">
        <v>265</v>
      </c>
      <c r="BU1223">
        <v>6</v>
      </c>
      <c r="BV1223">
        <v>1</v>
      </c>
      <c r="BW1223">
        <v>0</v>
      </c>
      <c r="BX1223" t="s">
        <v>649</v>
      </c>
      <c r="BZ1223" t="s">
        <v>10864</v>
      </c>
      <c r="CB1223" t="s">
        <v>649</v>
      </c>
      <c r="CH1223" s="198">
        <v>1</v>
      </c>
    </row>
    <row r="1224" spans="69:86" x14ac:dyDescent="0.25">
      <c r="BQ1224" t="s">
        <v>219</v>
      </c>
      <c r="BR1224" t="s">
        <v>12387</v>
      </c>
      <c r="BS1224" t="s">
        <v>10866</v>
      </c>
      <c r="BT1224" t="s">
        <v>265</v>
      </c>
      <c r="BU1224">
        <v>7</v>
      </c>
      <c r="BV1224">
        <v>1</v>
      </c>
      <c r="BW1224">
        <v>0</v>
      </c>
      <c r="BX1224" t="s">
        <v>10866</v>
      </c>
      <c r="BZ1224" t="s">
        <v>10867</v>
      </c>
      <c r="CB1224" t="s">
        <v>10868</v>
      </c>
      <c r="CC1224" t="s">
        <v>10806</v>
      </c>
      <c r="CD1224" t="s">
        <v>10869</v>
      </c>
      <c r="CE1224" t="s">
        <v>10764</v>
      </c>
      <c r="CF1224" t="s">
        <v>10870</v>
      </c>
      <c r="CH1224" s="198">
        <v>1</v>
      </c>
    </row>
    <row r="1225" spans="69:86" x14ac:dyDescent="0.25">
      <c r="BQ1225" t="s">
        <v>219</v>
      </c>
      <c r="BR1225" t="s">
        <v>1773</v>
      </c>
      <c r="BS1225" t="s">
        <v>10871</v>
      </c>
      <c r="BT1225" t="s">
        <v>301</v>
      </c>
      <c r="BU1225">
        <v>1</v>
      </c>
      <c r="BV1225">
        <v>0</v>
      </c>
      <c r="BW1225">
        <v>1</v>
      </c>
      <c r="BY1225" t="s">
        <v>10871</v>
      </c>
      <c r="CA1225" t="s">
        <v>10872</v>
      </c>
      <c r="CB1225" t="s">
        <v>10871</v>
      </c>
      <c r="CH1225" s="198">
        <v>1</v>
      </c>
    </row>
    <row r="1226" spans="69:86" x14ac:dyDescent="0.25">
      <c r="BQ1226" t="s">
        <v>219</v>
      </c>
      <c r="BR1226" t="s">
        <v>1774</v>
      </c>
      <c r="BS1226" t="s">
        <v>12388</v>
      </c>
      <c r="BT1226" t="s">
        <v>301</v>
      </c>
      <c r="BU1226">
        <v>2</v>
      </c>
      <c r="BV1226">
        <v>0</v>
      </c>
      <c r="BW1226">
        <v>1</v>
      </c>
      <c r="BY1226" t="s">
        <v>12388</v>
      </c>
      <c r="CA1226" t="s">
        <v>12389</v>
      </c>
      <c r="CB1226" t="s">
        <v>12381</v>
      </c>
      <c r="CC1226" t="s">
        <v>12316</v>
      </c>
      <c r="CH1226" s="198">
        <v>1</v>
      </c>
    </row>
    <row r="1227" spans="69:86" x14ac:dyDescent="0.25">
      <c r="BQ1227" t="s">
        <v>219</v>
      </c>
      <c r="BR1227" t="s">
        <v>1775</v>
      </c>
      <c r="BS1227" t="s">
        <v>12382</v>
      </c>
      <c r="BT1227" t="s">
        <v>301</v>
      </c>
      <c r="BU1227">
        <v>3</v>
      </c>
      <c r="BV1227">
        <v>0</v>
      </c>
      <c r="BW1227">
        <v>1</v>
      </c>
      <c r="BY1227" t="s">
        <v>12382</v>
      </c>
      <c r="CA1227" t="s">
        <v>12390</v>
      </c>
      <c r="CB1227" t="s">
        <v>649</v>
      </c>
      <c r="CC1227" t="s">
        <v>1303</v>
      </c>
      <c r="CH1227" s="198">
        <v>1</v>
      </c>
    </row>
    <row r="1228" spans="69:86" x14ac:dyDescent="0.25">
      <c r="BQ1228" t="s">
        <v>219</v>
      </c>
      <c r="BR1228" t="s">
        <v>1776</v>
      </c>
      <c r="BS1228" t="s">
        <v>12384</v>
      </c>
      <c r="BT1228" t="s">
        <v>301</v>
      </c>
      <c r="BU1228">
        <v>4</v>
      </c>
      <c r="BV1228">
        <v>0</v>
      </c>
      <c r="BW1228">
        <v>1</v>
      </c>
      <c r="BY1228" t="s">
        <v>12384</v>
      </c>
      <c r="CA1228" t="s">
        <v>12391</v>
      </c>
      <c r="CB1228" t="s">
        <v>12360</v>
      </c>
      <c r="CC1228" t="s">
        <v>10806</v>
      </c>
      <c r="CD1228" t="s">
        <v>10889</v>
      </c>
      <c r="CE1228" t="s">
        <v>1141</v>
      </c>
      <c r="CH1228" s="198">
        <v>1</v>
      </c>
    </row>
    <row r="1229" spans="69:86" x14ac:dyDescent="0.25">
      <c r="BQ1229" t="s">
        <v>219</v>
      </c>
      <c r="BR1229" t="s">
        <v>1777</v>
      </c>
      <c r="BS1229" t="s">
        <v>10878</v>
      </c>
      <c r="BT1229" t="s">
        <v>301</v>
      </c>
      <c r="BU1229">
        <v>5</v>
      </c>
      <c r="BV1229">
        <v>0</v>
      </c>
      <c r="BW1229">
        <v>1</v>
      </c>
      <c r="BY1229" t="s">
        <v>10878</v>
      </c>
      <c r="CA1229" t="s">
        <v>10879</v>
      </c>
      <c r="CB1229" t="s">
        <v>10818</v>
      </c>
      <c r="CC1229" t="s">
        <v>10880</v>
      </c>
      <c r="CH1229" s="198">
        <v>1</v>
      </c>
    </row>
    <row r="1230" spans="69:86" x14ac:dyDescent="0.25">
      <c r="BQ1230" t="s">
        <v>219</v>
      </c>
      <c r="BR1230" t="s">
        <v>12392</v>
      </c>
      <c r="BS1230" t="s">
        <v>10882</v>
      </c>
      <c r="BT1230" t="s">
        <v>301</v>
      </c>
      <c r="BU1230">
        <v>6</v>
      </c>
      <c r="BV1230">
        <v>0</v>
      </c>
      <c r="BW1230">
        <v>1</v>
      </c>
      <c r="BY1230" t="s">
        <v>10882</v>
      </c>
      <c r="CA1230" t="s">
        <v>10883</v>
      </c>
      <c r="CB1230" t="s">
        <v>10882</v>
      </c>
      <c r="CH1230" s="198">
        <v>1</v>
      </c>
    </row>
    <row r="1231" spans="69:86" x14ac:dyDescent="0.25">
      <c r="BQ1231" t="s">
        <v>219</v>
      </c>
      <c r="BR1231" t="s">
        <v>12393</v>
      </c>
      <c r="BS1231" t="s">
        <v>649</v>
      </c>
      <c r="BT1231" t="s">
        <v>301</v>
      </c>
      <c r="BU1231">
        <v>7</v>
      </c>
      <c r="BV1231">
        <v>0</v>
      </c>
      <c r="BW1231">
        <v>1</v>
      </c>
      <c r="BY1231" t="s">
        <v>649</v>
      </c>
      <c r="CA1231" t="s">
        <v>10885</v>
      </c>
      <c r="CB1231" t="s">
        <v>649</v>
      </c>
      <c r="CH1231" s="198">
        <v>1</v>
      </c>
    </row>
    <row r="1232" spans="69:86" x14ac:dyDescent="0.25">
      <c r="BQ1232" t="s">
        <v>219</v>
      </c>
      <c r="BR1232" t="s">
        <v>12394</v>
      </c>
      <c r="BS1232" t="s">
        <v>10887</v>
      </c>
      <c r="BT1232" t="s">
        <v>301</v>
      </c>
      <c r="BU1232">
        <v>8</v>
      </c>
      <c r="BV1232">
        <v>0</v>
      </c>
      <c r="BW1232">
        <v>1</v>
      </c>
      <c r="BY1232" t="s">
        <v>10887</v>
      </c>
      <c r="CA1232" t="s">
        <v>10888</v>
      </c>
      <c r="CB1232" t="s">
        <v>590</v>
      </c>
      <c r="CC1232" t="s">
        <v>10889</v>
      </c>
      <c r="CH1232" s="198">
        <v>1</v>
      </c>
    </row>
    <row r="1233" spans="69:86" x14ac:dyDescent="0.25">
      <c r="BQ1233" t="s">
        <v>220</v>
      </c>
      <c r="BR1233" t="s">
        <v>1778</v>
      </c>
      <c r="BS1233" t="s">
        <v>12395</v>
      </c>
      <c r="BT1233" t="s">
        <v>265</v>
      </c>
      <c r="BU1233">
        <v>1</v>
      </c>
      <c r="BV1233">
        <v>1</v>
      </c>
      <c r="BW1233">
        <v>0</v>
      </c>
      <c r="BX1233" t="s">
        <v>12395</v>
      </c>
      <c r="BZ1233" t="s">
        <v>12396</v>
      </c>
      <c r="CB1233" t="s">
        <v>10892</v>
      </c>
      <c r="CC1233" t="s">
        <v>10893</v>
      </c>
      <c r="CD1233" t="s">
        <v>1303</v>
      </c>
      <c r="CE1233" t="s">
        <v>12316</v>
      </c>
      <c r="CH1233" s="198">
        <v>1</v>
      </c>
    </row>
    <row r="1234" spans="69:86" x14ac:dyDescent="0.25">
      <c r="BQ1234" t="s">
        <v>220</v>
      </c>
      <c r="BR1234" t="s">
        <v>1779</v>
      </c>
      <c r="BS1234" t="s">
        <v>12397</v>
      </c>
      <c r="BT1234" t="s">
        <v>265</v>
      </c>
      <c r="BU1234">
        <v>2</v>
      </c>
      <c r="BV1234">
        <v>1</v>
      </c>
      <c r="BW1234">
        <v>0</v>
      </c>
      <c r="BX1234" t="s">
        <v>12397</v>
      </c>
      <c r="BZ1234" t="s">
        <v>12398</v>
      </c>
      <c r="CB1234" t="s">
        <v>10746</v>
      </c>
      <c r="CC1234" t="s">
        <v>12343</v>
      </c>
      <c r="CH1234" s="198">
        <v>1</v>
      </c>
    </row>
    <row r="1235" spans="69:86" x14ac:dyDescent="0.25">
      <c r="BQ1235" t="s">
        <v>220</v>
      </c>
      <c r="BR1235" t="s">
        <v>1780</v>
      </c>
      <c r="BS1235" t="s">
        <v>12399</v>
      </c>
      <c r="BT1235" t="s">
        <v>265</v>
      </c>
      <c r="BU1235">
        <v>3</v>
      </c>
      <c r="BV1235">
        <v>1</v>
      </c>
      <c r="BW1235">
        <v>0</v>
      </c>
      <c r="BX1235" t="s">
        <v>12399</v>
      </c>
      <c r="BZ1235" t="s">
        <v>12400</v>
      </c>
      <c r="CB1235" t="s">
        <v>10764</v>
      </c>
      <c r="CC1235" t="s">
        <v>1483</v>
      </c>
      <c r="CD1235" t="s">
        <v>12401</v>
      </c>
      <c r="CE1235" t="s">
        <v>10810</v>
      </c>
      <c r="CH1235" s="198">
        <v>1</v>
      </c>
    </row>
    <row r="1236" spans="69:86" x14ac:dyDescent="0.25">
      <c r="BQ1236" t="s">
        <v>220</v>
      </c>
      <c r="BR1236" t="s">
        <v>1781</v>
      </c>
      <c r="BS1236" t="s">
        <v>10897</v>
      </c>
      <c r="BT1236" t="s">
        <v>265</v>
      </c>
      <c r="BU1236">
        <v>4</v>
      </c>
      <c r="BV1236">
        <v>1</v>
      </c>
      <c r="BW1236">
        <v>0</v>
      </c>
      <c r="BX1236" t="s">
        <v>10897</v>
      </c>
      <c r="BZ1236" t="s">
        <v>10898</v>
      </c>
      <c r="CB1236" t="s">
        <v>10899</v>
      </c>
      <c r="CC1236" t="s">
        <v>1303</v>
      </c>
      <c r="CD1236" t="s">
        <v>1304</v>
      </c>
      <c r="CH1236" s="198">
        <v>1</v>
      </c>
    </row>
    <row r="1237" spans="69:86" x14ac:dyDescent="0.25">
      <c r="BQ1237" t="s">
        <v>220</v>
      </c>
      <c r="BR1237" t="s">
        <v>1782</v>
      </c>
      <c r="BS1237" t="s">
        <v>10901</v>
      </c>
      <c r="BT1237" t="s">
        <v>265</v>
      </c>
      <c r="BU1237">
        <v>5</v>
      </c>
      <c r="BV1237">
        <v>1</v>
      </c>
      <c r="BW1237">
        <v>0</v>
      </c>
      <c r="BX1237" t="s">
        <v>10901</v>
      </c>
      <c r="BZ1237" t="s">
        <v>10902</v>
      </c>
      <c r="CB1237" t="s">
        <v>10903</v>
      </c>
      <c r="CC1237" t="s">
        <v>10904</v>
      </c>
      <c r="CH1237" s="198">
        <v>1</v>
      </c>
    </row>
    <row r="1238" spans="69:86" x14ac:dyDescent="0.25">
      <c r="BQ1238" t="s">
        <v>220</v>
      </c>
      <c r="BR1238" t="s">
        <v>12402</v>
      </c>
      <c r="BS1238" t="s">
        <v>10906</v>
      </c>
      <c r="BT1238" t="s">
        <v>265</v>
      </c>
      <c r="BU1238">
        <v>6</v>
      </c>
      <c r="BV1238">
        <v>1</v>
      </c>
      <c r="BW1238">
        <v>0</v>
      </c>
      <c r="BX1238" t="s">
        <v>10906</v>
      </c>
      <c r="BZ1238" t="s">
        <v>10907</v>
      </c>
      <c r="CB1238" t="s">
        <v>10746</v>
      </c>
      <c r="CC1238" t="s">
        <v>1241</v>
      </c>
      <c r="CD1238" t="s">
        <v>10908</v>
      </c>
      <c r="CH1238" s="198">
        <v>1</v>
      </c>
    </row>
    <row r="1239" spans="69:86" x14ac:dyDescent="0.25">
      <c r="BQ1239" t="s">
        <v>220</v>
      </c>
      <c r="BR1239" t="s">
        <v>1783</v>
      </c>
      <c r="BS1239" t="s">
        <v>12403</v>
      </c>
      <c r="BT1239" t="s">
        <v>301</v>
      </c>
      <c r="BU1239">
        <v>1</v>
      </c>
      <c r="BV1239">
        <v>0</v>
      </c>
      <c r="BW1239">
        <v>1</v>
      </c>
      <c r="BY1239" t="s">
        <v>12403</v>
      </c>
      <c r="CA1239" t="s">
        <v>12404</v>
      </c>
      <c r="CB1239" t="s">
        <v>10911</v>
      </c>
      <c r="CC1239" t="s">
        <v>1303</v>
      </c>
      <c r="CD1239" t="s">
        <v>12316</v>
      </c>
      <c r="CH1239" s="198">
        <v>1</v>
      </c>
    </row>
    <row r="1240" spans="69:86" x14ac:dyDescent="0.25">
      <c r="BQ1240" t="s">
        <v>220</v>
      </c>
      <c r="BR1240" t="s">
        <v>1784</v>
      </c>
      <c r="BS1240" t="s">
        <v>12397</v>
      </c>
      <c r="BT1240" t="s">
        <v>301</v>
      </c>
      <c r="BU1240">
        <v>2</v>
      </c>
      <c r="BV1240">
        <v>0</v>
      </c>
      <c r="BW1240">
        <v>1</v>
      </c>
      <c r="BY1240" t="s">
        <v>12397</v>
      </c>
      <c r="CA1240" t="s">
        <v>12405</v>
      </c>
      <c r="CB1240" t="s">
        <v>10746</v>
      </c>
      <c r="CC1240" t="s">
        <v>12343</v>
      </c>
      <c r="CH1240" s="198">
        <v>1</v>
      </c>
    </row>
    <row r="1241" spans="69:86" x14ac:dyDescent="0.25">
      <c r="BQ1241" t="s">
        <v>220</v>
      </c>
      <c r="BR1241" t="s">
        <v>1785</v>
      </c>
      <c r="BS1241" t="s">
        <v>12399</v>
      </c>
      <c r="BT1241" t="s">
        <v>301</v>
      </c>
      <c r="BU1241">
        <v>3</v>
      </c>
      <c r="BV1241">
        <v>0</v>
      </c>
      <c r="BW1241">
        <v>1</v>
      </c>
      <c r="BY1241" t="s">
        <v>12399</v>
      </c>
      <c r="CA1241" t="s">
        <v>12406</v>
      </c>
      <c r="CB1241" t="s">
        <v>10764</v>
      </c>
      <c r="CC1241" t="s">
        <v>1483</v>
      </c>
      <c r="CD1241" t="s">
        <v>12401</v>
      </c>
      <c r="CE1241" t="s">
        <v>10810</v>
      </c>
      <c r="CH1241" s="198">
        <v>1</v>
      </c>
    </row>
    <row r="1242" spans="69:86" x14ac:dyDescent="0.25">
      <c r="BQ1242" t="s">
        <v>220</v>
      </c>
      <c r="BR1242" t="s">
        <v>1786</v>
      </c>
      <c r="BS1242" t="s">
        <v>10914</v>
      </c>
      <c r="BT1242" t="s">
        <v>301</v>
      </c>
      <c r="BU1242">
        <v>4</v>
      </c>
      <c r="BV1242">
        <v>0</v>
      </c>
      <c r="BW1242">
        <v>1</v>
      </c>
      <c r="BY1242" t="s">
        <v>10914</v>
      </c>
      <c r="CA1242" t="s">
        <v>10915</v>
      </c>
      <c r="CB1242" t="s">
        <v>10916</v>
      </c>
      <c r="CC1242" t="s">
        <v>10917</v>
      </c>
      <c r="CH1242" s="198">
        <v>1</v>
      </c>
    </row>
    <row r="1243" spans="69:86" x14ac:dyDescent="0.25">
      <c r="BQ1243" t="s">
        <v>220</v>
      </c>
      <c r="BR1243" t="s">
        <v>1787</v>
      </c>
      <c r="BS1243" t="s">
        <v>10919</v>
      </c>
      <c r="BT1243" t="s">
        <v>301</v>
      </c>
      <c r="BU1243">
        <v>5</v>
      </c>
      <c r="BV1243">
        <v>0</v>
      </c>
      <c r="BW1243">
        <v>1</v>
      </c>
      <c r="BY1243" t="s">
        <v>10919</v>
      </c>
      <c r="CA1243" t="s">
        <v>10920</v>
      </c>
      <c r="CB1243" t="s">
        <v>10921</v>
      </c>
      <c r="CC1243" t="s">
        <v>1241</v>
      </c>
      <c r="CD1243" t="s">
        <v>10922</v>
      </c>
      <c r="CE1243" t="s">
        <v>2661</v>
      </c>
      <c r="CF1243" t="s">
        <v>10724</v>
      </c>
      <c r="CH1243" s="198">
        <v>1</v>
      </c>
    </row>
    <row r="1244" spans="69:86" x14ac:dyDescent="0.25">
      <c r="BQ1244" t="s">
        <v>221</v>
      </c>
      <c r="BR1244" t="s">
        <v>1788</v>
      </c>
      <c r="BS1244" t="s">
        <v>12407</v>
      </c>
      <c r="BT1244" t="s">
        <v>265</v>
      </c>
      <c r="BU1244">
        <v>1</v>
      </c>
      <c r="BV1244">
        <v>1</v>
      </c>
      <c r="BW1244">
        <v>0</v>
      </c>
      <c r="BX1244" t="s">
        <v>12407</v>
      </c>
      <c r="BZ1244" t="s">
        <v>12408</v>
      </c>
      <c r="CB1244" t="s">
        <v>10699</v>
      </c>
      <c r="CC1244" t="s">
        <v>10700</v>
      </c>
      <c r="CD1244" t="s">
        <v>12359</v>
      </c>
      <c r="CE1244" t="s">
        <v>12409</v>
      </c>
      <c r="CF1244" t="s">
        <v>1629</v>
      </c>
      <c r="CH1244" s="198">
        <v>1</v>
      </c>
    </row>
    <row r="1245" spans="69:86" x14ac:dyDescent="0.25">
      <c r="BQ1245" t="s">
        <v>221</v>
      </c>
      <c r="BR1245" t="s">
        <v>1793</v>
      </c>
      <c r="BS1245" t="s">
        <v>12410</v>
      </c>
      <c r="BT1245" t="s">
        <v>265</v>
      </c>
      <c r="BU1245">
        <v>2</v>
      </c>
      <c r="BV1245">
        <v>1</v>
      </c>
      <c r="BW1245">
        <v>0</v>
      </c>
      <c r="BX1245" t="s">
        <v>12410</v>
      </c>
      <c r="BZ1245" t="s">
        <v>12411</v>
      </c>
      <c r="CB1245" t="s">
        <v>11544</v>
      </c>
      <c r="CC1245" t="s">
        <v>10736</v>
      </c>
      <c r="CD1245" t="s">
        <v>2210</v>
      </c>
      <c r="CE1245" t="s">
        <v>11039</v>
      </c>
      <c r="CF1245" t="s">
        <v>740</v>
      </c>
      <c r="CH1245" s="198">
        <v>1</v>
      </c>
    </row>
    <row r="1246" spans="69:86" x14ac:dyDescent="0.25">
      <c r="BQ1246" t="s">
        <v>221</v>
      </c>
      <c r="BR1246" t="s">
        <v>1799</v>
      </c>
      <c r="BS1246" t="s">
        <v>10714</v>
      </c>
      <c r="BT1246" t="s">
        <v>265</v>
      </c>
      <c r="BU1246">
        <v>3</v>
      </c>
      <c r="BV1246">
        <v>1</v>
      </c>
      <c r="BW1246">
        <v>0</v>
      </c>
      <c r="BX1246" t="s">
        <v>10714</v>
      </c>
      <c r="BZ1246" t="s">
        <v>10715</v>
      </c>
      <c r="CB1246" t="s">
        <v>10714</v>
      </c>
      <c r="CH1246" s="198">
        <v>1</v>
      </c>
    </row>
    <row r="1247" spans="69:86" x14ac:dyDescent="0.25">
      <c r="BQ1247" t="s">
        <v>221</v>
      </c>
      <c r="BR1247" t="s">
        <v>1804</v>
      </c>
      <c r="BS1247" t="s">
        <v>10717</v>
      </c>
      <c r="BT1247" t="s">
        <v>265</v>
      </c>
      <c r="BU1247">
        <v>4</v>
      </c>
      <c r="BV1247">
        <v>1</v>
      </c>
      <c r="BW1247">
        <v>0</v>
      </c>
      <c r="BX1247" t="s">
        <v>10717</v>
      </c>
      <c r="BZ1247" t="s">
        <v>10718</v>
      </c>
      <c r="CB1247" t="s">
        <v>10717</v>
      </c>
      <c r="CH1247" s="198">
        <v>1</v>
      </c>
    </row>
    <row r="1248" spans="69:86" x14ac:dyDescent="0.25">
      <c r="BQ1248" t="s">
        <v>221</v>
      </c>
      <c r="BR1248" t="s">
        <v>1810</v>
      </c>
      <c r="BS1248" t="s">
        <v>10720</v>
      </c>
      <c r="BT1248" t="s">
        <v>265</v>
      </c>
      <c r="BU1248">
        <v>5</v>
      </c>
      <c r="BV1248">
        <v>1</v>
      </c>
      <c r="BW1248">
        <v>0</v>
      </c>
      <c r="BX1248" t="s">
        <v>10720</v>
      </c>
      <c r="BZ1248" t="s">
        <v>10721</v>
      </c>
      <c r="CB1248" t="s">
        <v>10722</v>
      </c>
      <c r="CC1248" t="s">
        <v>10723</v>
      </c>
      <c r="CD1248" t="s">
        <v>10724</v>
      </c>
      <c r="CH1248" s="198">
        <v>1</v>
      </c>
    </row>
    <row r="1249" spans="69:86" x14ac:dyDescent="0.25">
      <c r="BQ1249" t="s">
        <v>221</v>
      </c>
      <c r="BR1249" t="s">
        <v>1813</v>
      </c>
      <c r="BS1249" t="s">
        <v>12412</v>
      </c>
      <c r="BT1249" t="s">
        <v>301</v>
      </c>
      <c r="BU1249">
        <v>1</v>
      </c>
      <c r="BV1249">
        <v>0</v>
      </c>
      <c r="BW1249">
        <v>1</v>
      </c>
      <c r="BY1249" t="s">
        <v>12412</v>
      </c>
      <c r="CA1249" t="s">
        <v>12413</v>
      </c>
      <c r="CB1249" t="s">
        <v>12412</v>
      </c>
      <c r="CH1249" s="198">
        <v>1</v>
      </c>
    </row>
    <row r="1250" spans="69:86" x14ac:dyDescent="0.25">
      <c r="BQ1250" t="s">
        <v>221</v>
      </c>
      <c r="BR1250" t="s">
        <v>1814</v>
      </c>
      <c r="BS1250" t="s">
        <v>12414</v>
      </c>
      <c r="BT1250" t="s">
        <v>301</v>
      </c>
      <c r="BU1250">
        <v>2</v>
      </c>
      <c r="BV1250">
        <v>0</v>
      </c>
      <c r="BW1250">
        <v>1</v>
      </c>
      <c r="BY1250" t="s">
        <v>12414</v>
      </c>
      <c r="CA1250" t="s">
        <v>12415</v>
      </c>
      <c r="CB1250" t="s">
        <v>2213</v>
      </c>
      <c r="CC1250" t="s">
        <v>10945</v>
      </c>
      <c r="CD1250" t="s">
        <v>10889</v>
      </c>
      <c r="CH1250" s="198">
        <v>1</v>
      </c>
    </row>
    <row r="1251" spans="69:86" x14ac:dyDescent="0.25">
      <c r="BQ1251" t="s">
        <v>221</v>
      </c>
      <c r="BR1251" t="s">
        <v>1817</v>
      </c>
      <c r="BS1251" t="s">
        <v>10736</v>
      </c>
      <c r="BT1251" t="s">
        <v>301</v>
      </c>
      <c r="BU1251">
        <v>3</v>
      </c>
      <c r="BV1251">
        <v>0</v>
      </c>
      <c r="BW1251">
        <v>1</v>
      </c>
      <c r="BY1251" t="s">
        <v>10736</v>
      </c>
      <c r="CA1251" t="s">
        <v>10737</v>
      </c>
      <c r="CB1251" t="s">
        <v>10736</v>
      </c>
      <c r="CH1251" s="198">
        <v>1</v>
      </c>
    </row>
    <row r="1252" spans="69:86" x14ac:dyDescent="0.25">
      <c r="BQ1252" t="s">
        <v>221</v>
      </c>
      <c r="BR1252" t="s">
        <v>1819</v>
      </c>
      <c r="BS1252" t="s">
        <v>10738</v>
      </c>
      <c r="BT1252" t="s">
        <v>301</v>
      </c>
      <c r="BU1252">
        <v>4</v>
      </c>
      <c r="BV1252">
        <v>0</v>
      </c>
      <c r="BW1252">
        <v>1</v>
      </c>
      <c r="BY1252" t="s">
        <v>10738</v>
      </c>
      <c r="CA1252" t="s">
        <v>10739</v>
      </c>
      <c r="CB1252" t="s">
        <v>10738</v>
      </c>
      <c r="CH1252" s="198">
        <v>1</v>
      </c>
    </row>
    <row r="1253" spans="69:86" x14ac:dyDescent="0.25">
      <c r="BQ1253" t="s">
        <v>221</v>
      </c>
      <c r="BR1253" t="s">
        <v>1822</v>
      </c>
      <c r="BS1253" t="s">
        <v>10741</v>
      </c>
      <c r="BT1253" t="s">
        <v>301</v>
      </c>
      <c r="BU1253">
        <v>5</v>
      </c>
      <c r="BV1253">
        <v>0</v>
      </c>
      <c r="BW1253">
        <v>1</v>
      </c>
      <c r="BY1253" t="s">
        <v>10741</v>
      </c>
      <c r="CA1253" t="s">
        <v>10742</v>
      </c>
      <c r="CB1253" t="s">
        <v>10743</v>
      </c>
      <c r="CC1253" t="s">
        <v>10706</v>
      </c>
      <c r="CD1253" t="s">
        <v>2343</v>
      </c>
      <c r="CH1253" s="198">
        <v>1</v>
      </c>
    </row>
    <row r="1254" spans="69:86" x14ac:dyDescent="0.25">
      <c r="BQ1254" t="s">
        <v>223</v>
      </c>
      <c r="BR1254" t="s">
        <v>1827</v>
      </c>
      <c r="BS1254" t="s">
        <v>12416</v>
      </c>
      <c r="BT1254" t="s">
        <v>265</v>
      </c>
      <c r="BU1254">
        <v>1</v>
      </c>
      <c r="BV1254">
        <v>1</v>
      </c>
      <c r="BW1254">
        <v>0</v>
      </c>
      <c r="BX1254" t="s">
        <v>12416</v>
      </c>
      <c r="BZ1254" t="s">
        <v>12417</v>
      </c>
      <c r="CB1254" t="s">
        <v>10746</v>
      </c>
      <c r="CC1254" t="s">
        <v>292</v>
      </c>
      <c r="CD1254" t="s">
        <v>12359</v>
      </c>
      <c r="CH1254" s="198">
        <v>1</v>
      </c>
    </row>
    <row r="1255" spans="69:86" x14ac:dyDescent="0.25">
      <c r="BQ1255" t="s">
        <v>223</v>
      </c>
      <c r="BR1255" t="s">
        <v>1828</v>
      </c>
      <c r="BS1255" t="s">
        <v>12418</v>
      </c>
      <c r="BT1255" t="s">
        <v>265</v>
      </c>
      <c r="BU1255">
        <v>2</v>
      </c>
      <c r="BV1255">
        <v>1</v>
      </c>
      <c r="BW1255">
        <v>0</v>
      </c>
      <c r="BX1255" t="s">
        <v>12418</v>
      </c>
      <c r="BZ1255" t="s">
        <v>12419</v>
      </c>
      <c r="CB1255" t="s">
        <v>12420</v>
      </c>
      <c r="CC1255" t="s">
        <v>11544</v>
      </c>
      <c r="CH1255" s="198">
        <v>1</v>
      </c>
    </row>
    <row r="1256" spans="69:86" x14ac:dyDescent="0.25">
      <c r="BQ1256" t="s">
        <v>223</v>
      </c>
      <c r="BR1256" t="s">
        <v>1829</v>
      </c>
      <c r="BS1256" t="s">
        <v>2293</v>
      </c>
      <c r="BT1256" t="s">
        <v>265</v>
      </c>
      <c r="BU1256">
        <v>3</v>
      </c>
      <c r="BV1256">
        <v>1</v>
      </c>
      <c r="BW1256">
        <v>0</v>
      </c>
      <c r="BX1256" t="s">
        <v>2293</v>
      </c>
      <c r="BZ1256" t="s">
        <v>11516</v>
      </c>
      <c r="CB1256" t="s">
        <v>2293</v>
      </c>
      <c r="CH1256" s="198">
        <v>1</v>
      </c>
    </row>
    <row r="1257" spans="69:86" x14ac:dyDescent="0.25">
      <c r="BQ1257" t="s">
        <v>223</v>
      </c>
      <c r="BR1257" t="s">
        <v>1830</v>
      </c>
      <c r="BS1257" t="s">
        <v>12041</v>
      </c>
      <c r="BT1257" t="s">
        <v>265</v>
      </c>
      <c r="BU1257">
        <v>4</v>
      </c>
      <c r="BV1257">
        <v>1</v>
      </c>
      <c r="BW1257">
        <v>0</v>
      </c>
      <c r="BX1257" t="s">
        <v>12041</v>
      </c>
      <c r="BZ1257" t="s">
        <v>12421</v>
      </c>
      <c r="CB1257" t="s">
        <v>12041</v>
      </c>
      <c r="CH1257" s="198">
        <v>1</v>
      </c>
    </row>
    <row r="1258" spans="69:86" x14ac:dyDescent="0.25">
      <c r="BQ1258" t="s">
        <v>223</v>
      </c>
      <c r="BR1258" t="s">
        <v>1831</v>
      </c>
      <c r="BS1258" t="s">
        <v>12422</v>
      </c>
      <c r="BT1258" t="s">
        <v>265</v>
      </c>
      <c r="BU1258">
        <v>5</v>
      </c>
      <c r="BV1258">
        <v>1</v>
      </c>
      <c r="BW1258">
        <v>0</v>
      </c>
      <c r="BX1258" t="s">
        <v>12422</v>
      </c>
      <c r="BZ1258" t="s">
        <v>12423</v>
      </c>
      <c r="CB1258" t="s">
        <v>12424</v>
      </c>
      <c r="CC1258" t="s">
        <v>740</v>
      </c>
      <c r="CD1258" t="s">
        <v>10868</v>
      </c>
      <c r="CE1258" t="s">
        <v>12425</v>
      </c>
      <c r="CH1258" s="198">
        <v>1</v>
      </c>
    </row>
    <row r="1259" spans="69:86" x14ac:dyDescent="0.25">
      <c r="BQ1259" t="s">
        <v>223</v>
      </c>
      <c r="BR1259" t="s">
        <v>12426</v>
      </c>
      <c r="BS1259" t="s">
        <v>10757</v>
      </c>
      <c r="BT1259" t="s">
        <v>265</v>
      </c>
      <c r="BU1259">
        <v>6</v>
      </c>
      <c r="BV1259">
        <v>1</v>
      </c>
      <c r="BW1259">
        <v>0</v>
      </c>
      <c r="BX1259" t="s">
        <v>10757</v>
      </c>
      <c r="BZ1259" t="s">
        <v>10758</v>
      </c>
      <c r="CB1259" t="s">
        <v>10759</v>
      </c>
      <c r="CC1259" t="s">
        <v>10746</v>
      </c>
      <c r="CD1259" t="s">
        <v>10760</v>
      </c>
      <c r="CE1259" t="s">
        <v>635</v>
      </c>
      <c r="CH1259" s="198">
        <v>1</v>
      </c>
    </row>
    <row r="1260" spans="69:86" x14ac:dyDescent="0.25">
      <c r="BQ1260" t="s">
        <v>223</v>
      </c>
      <c r="BR1260" t="s">
        <v>12427</v>
      </c>
      <c r="BS1260" t="s">
        <v>10762</v>
      </c>
      <c r="BT1260" t="s">
        <v>265</v>
      </c>
      <c r="BU1260">
        <v>7</v>
      </c>
      <c r="BV1260">
        <v>1</v>
      </c>
      <c r="BW1260">
        <v>0</v>
      </c>
      <c r="BX1260" t="s">
        <v>10762</v>
      </c>
      <c r="BZ1260" t="s">
        <v>10763</v>
      </c>
      <c r="CB1260" t="s">
        <v>10764</v>
      </c>
      <c r="CC1260" t="s">
        <v>10765</v>
      </c>
      <c r="CD1260" t="s">
        <v>10766</v>
      </c>
      <c r="CE1260" t="s">
        <v>10767</v>
      </c>
      <c r="CH1260" s="198">
        <v>1</v>
      </c>
    </row>
    <row r="1261" spans="69:86" x14ac:dyDescent="0.25">
      <c r="BQ1261" t="s">
        <v>223</v>
      </c>
      <c r="BR1261" t="s">
        <v>1832</v>
      </c>
      <c r="BS1261" t="s">
        <v>12428</v>
      </c>
      <c r="BT1261" t="s">
        <v>301</v>
      </c>
      <c r="BU1261">
        <v>1</v>
      </c>
      <c r="BV1261">
        <v>0</v>
      </c>
      <c r="BW1261">
        <v>1</v>
      </c>
      <c r="BY1261" t="s">
        <v>12428</v>
      </c>
      <c r="CA1261" t="s">
        <v>12429</v>
      </c>
      <c r="CB1261" t="s">
        <v>292</v>
      </c>
      <c r="CC1261" t="s">
        <v>12359</v>
      </c>
      <c r="CH1261" s="198">
        <v>1</v>
      </c>
    </row>
    <row r="1262" spans="69:86" x14ac:dyDescent="0.25">
      <c r="BQ1262" t="s">
        <v>223</v>
      </c>
      <c r="BR1262" t="s">
        <v>1833</v>
      </c>
      <c r="BS1262" t="s">
        <v>12418</v>
      </c>
      <c r="BT1262" t="s">
        <v>301</v>
      </c>
      <c r="BU1262">
        <v>2</v>
      </c>
      <c r="BV1262">
        <v>0</v>
      </c>
      <c r="BW1262">
        <v>1</v>
      </c>
      <c r="BY1262" t="s">
        <v>12418</v>
      </c>
      <c r="CA1262" t="s">
        <v>12430</v>
      </c>
      <c r="CB1262" t="s">
        <v>12420</v>
      </c>
      <c r="CC1262" t="s">
        <v>11544</v>
      </c>
      <c r="CH1262" s="198">
        <v>1</v>
      </c>
    </row>
    <row r="1263" spans="69:86" x14ac:dyDescent="0.25">
      <c r="BQ1263" t="s">
        <v>223</v>
      </c>
      <c r="BR1263" t="s">
        <v>1834</v>
      </c>
      <c r="BS1263" t="s">
        <v>2293</v>
      </c>
      <c r="BT1263" t="s">
        <v>301</v>
      </c>
      <c r="BU1263">
        <v>3</v>
      </c>
      <c r="BV1263">
        <v>0</v>
      </c>
      <c r="BW1263">
        <v>1</v>
      </c>
      <c r="BY1263" t="s">
        <v>2293</v>
      </c>
      <c r="CA1263" t="s">
        <v>11522</v>
      </c>
      <c r="CB1263" t="s">
        <v>2293</v>
      </c>
      <c r="CH1263" s="198">
        <v>1</v>
      </c>
    </row>
    <row r="1264" spans="69:86" x14ac:dyDescent="0.25">
      <c r="BQ1264" t="s">
        <v>223</v>
      </c>
      <c r="BR1264" t="s">
        <v>1835</v>
      </c>
      <c r="BS1264" t="s">
        <v>12041</v>
      </c>
      <c r="BT1264" t="s">
        <v>301</v>
      </c>
      <c r="BU1264">
        <v>4</v>
      </c>
      <c r="BV1264">
        <v>0</v>
      </c>
      <c r="BW1264">
        <v>1</v>
      </c>
      <c r="BY1264" t="s">
        <v>12041</v>
      </c>
      <c r="CA1264" t="s">
        <v>12431</v>
      </c>
      <c r="CB1264" t="s">
        <v>12041</v>
      </c>
      <c r="CH1264" s="198">
        <v>1</v>
      </c>
    </row>
    <row r="1265" spans="69:86" x14ac:dyDescent="0.25">
      <c r="BQ1265" t="s">
        <v>223</v>
      </c>
      <c r="BR1265" t="s">
        <v>1836</v>
      </c>
      <c r="BS1265" t="s">
        <v>12422</v>
      </c>
      <c r="BT1265" t="s">
        <v>301</v>
      </c>
      <c r="BU1265">
        <v>5</v>
      </c>
      <c r="BV1265">
        <v>0</v>
      </c>
      <c r="BW1265">
        <v>1</v>
      </c>
      <c r="BY1265" t="s">
        <v>12422</v>
      </c>
      <c r="CA1265" t="s">
        <v>12432</v>
      </c>
      <c r="CB1265" t="s">
        <v>12424</v>
      </c>
      <c r="CC1265" t="s">
        <v>740</v>
      </c>
      <c r="CD1265" t="s">
        <v>10868</v>
      </c>
      <c r="CE1265" t="s">
        <v>12425</v>
      </c>
      <c r="CH1265" s="198">
        <v>1</v>
      </c>
    </row>
    <row r="1266" spans="69:86" x14ac:dyDescent="0.25">
      <c r="BQ1266" t="s">
        <v>223</v>
      </c>
      <c r="BR1266" t="s">
        <v>12433</v>
      </c>
      <c r="BS1266" t="s">
        <v>10777</v>
      </c>
      <c r="BT1266" t="s">
        <v>301</v>
      </c>
      <c r="BU1266">
        <v>6</v>
      </c>
      <c r="BV1266">
        <v>0</v>
      </c>
      <c r="BW1266">
        <v>1</v>
      </c>
      <c r="BY1266" t="s">
        <v>10777</v>
      </c>
      <c r="CA1266" t="s">
        <v>10778</v>
      </c>
      <c r="CB1266" t="s">
        <v>10746</v>
      </c>
      <c r="CC1266" t="s">
        <v>10779</v>
      </c>
      <c r="CD1266" t="s">
        <v>10780</v>
      </c>
      <c r="CE1266" t="s">
        <v>10724</v>
      </c>
      <c r="CH1266" s="198">
        <v>1</v>
      </c>
    </row>
    <row r="1267" spans="69:86" x14ac:dyDescent="0.25">
      <c r="BQ1267" t="s">
        <v>224</v>
      </c>
      <c r="BR1267" t="s">
        <v>1837</v>
      </c>
      <c r="BS1267" t="s">
        <v>12434</v>
      </c>
      <c r="BT1267" t="s">
        <v>265</v>
      </c>
      <c r="BU1267">
        <v>1</v>
      </c>
      <c r="BV1267">
        <v>1</v>
      </c>
      <c r="BW1267">
        <v>0</v>
      </c>
      <c r="BX1267" t="s">
        <v>12434</v>
      </c>
      <c r="BZ1267" t="s">
        <v>12435</v>
      </c>
      <c r="CB1267" t="s">
        <v>10783</v>
      </c>
      <c r="CC1267" t="s">
        <v>10784</v>
      </c>
      <c r="CD1267" t="s">
        <v>10792</v>
      </c>
      <c r="CE1267" t="s">
        <v>11544</v>
      </c>
      <c r="CF1267" t="s">
        <v>12436</v>
      </c>
      <c r="CH1267" s="198">
        <v>1</v>
      </c>
    </row>
    <row r="1268" spans="69:86" x14ac:dyDescent="0.25">
      <c r="BQ1268" t="s">
        <v>224</v>
      </c>
      <c r="BR1268" t="s">
        <v>1838</v>
      </c>
      <c r="BS1268" t="s">
        <v>12437</v>
      </c>
      <c r="BT1268" t="s">
        <v>265</v>
      </c>
      <c r="BU1268">
        <v>2</v>
      </c>
      <c r="BV1268">
        <v>1</v>
      </c>
      <c r="BW1268">
        <v>0</v>
      </c>
      <c r="BX1268" t="s">
        <v>12437</v>
      </c>
      <c r="BZ1268" t="s">
        <v>12438</v>
      </c>
      <c r="CB1268" t="s">
        <v>10889</v>
      </c>
      <c r="CC1268" t="s">
        <v>740</v>
      </c>
      <c r="CH1268" s="198">
        <v>1</v>
      </c>
    </row>
    <row r="1269" spans="69:86" x14ac:dyDescent="0.25">
      <c r="BQ1269" t="s">
        <v>224</v>
      </c>
      <c r="BR1269" t="s">
        <v>1839</v>
      </c>
      <c r="BS1269" t="s">
        <v>12439</v>
      </c>
      <c r="BT1269" t="s">
        <v>265</v>
      </c>
      <c r="BU1269">
        <v>3</v>
      </c>
      <c r="BV1269">
        <v>1</v>
      </c>
      <c r="BW1269">
        <v>0</v>
      </c>
      <c r="BX1269" t="s">
        <v>12439</v>
      </c>
      <c r="BZ1269" t="s">
        <v>12440</v>
      </c>
      <c r="CB1269" t="s">
        <v>12441</v>
      </c>
      <c r="CC1269" t="s">
        <v>12041</v>
      </c>
      <c r="CD1269" t="s">
        <v>12442</v>
      </c>
      <c r="CE1269" t="s">
        <v>997</v>
      </c>
      <c r="CF1269" t="s">
        <v>12443</v>
      </c>
      <c r="CH1269" s="198">
        <v>1</v>
      </c>
    </row>
    <row r="1270" spans="69:86" x14ac:dyDescent="0.25">
      <c r="BQ1270" t="s">
        <v>224</v>
      </c>
      <c r="BR1270" t="s">
        <v>1840</v>
      </c>
      <c r="BS1270" t="s">
        <v>10794</v>
      </c>
      <c r="BT1270" t="s">
        <v>265</v>
      </c>
      <c r="BU1270">
        <v>4</v>
      </c>
      <c r="BV1270">
        <v>1</v>
      </c>
      <c r="BW1270">
        <v>0</v>
      </c>
      <c r="BX1270" t="s">
        <v>10794</v>
      </c>
      <c r="BZ1270" t="s">
        <v>10795</v>
      </c>
      <c r="CB1270" t="s">
        <v>10796</v>
      </c>
      <c r="CC1270" t="s">
        <v>10797</v>
      </c>
      <c r="CH1270" s="198">
        <v>1</v>
      </c>
    </row>
    <row r="1271" spans="69:86" x14ac:dyDescent="0.25">
      <c r="BQ1271" t="s">
        <v>224</v>
      </c>
      <c r="BR1271" t="s">
        <v>1841</v>
      </c>
      <c r="BS1271" t="s">
        <v>10798</v>
      </c>
      <c r="BT1271" t="s">
        <v>265</v>
      </c>
      <c r="BU1271">
        <v>5</v>
      </c>
      <c r="BV1271">
        <v>1</v>
      </c>
      <c r="BW1271">
        <v>0</v>
      </c>
      <c r="BX1271" t="s">
        <v>10798</v>
      </c>
      <c r="BZ1271" t="s">
        <v>10799</v>
      </c>
      <c r="CB1271" t="s">
        <v>10798</v>
      </c>
      <c r="CH1271" s="198">
        <v>1</v>
      </c>
    </row>
    <row r="1272" spans="69:86" x14ac:dyDescent="0.25">
      <c r="BQ1272" t="s">
        <v>224</v>
      </c>
      <c r="BR1272" t="s">
        <v>12444</v>
      </c>
      <c r="BS1272" t="s">
        <v>10801</v>
      </c>
      <c r="BT1272" t="s">
        <v>265</v>
      </c>
      <c r="BU1272">
        <v>6</v>
      </c>
      <c r="BV1272">
        <v>1</v>
      </c>
      <c r="BW1272">
        <v>0</v>
      </c>
      <c r="BX1272" t="s">
        <v>10801</v>
      </c>
      <c r="BZ1272" t="s">
        <v>10802</v>
      </c>
      <c r="CB1272" t="s">
        <v>10801</v>
      </c>
      <c r="CH1272" s="198">
        <v>1</v>
      </c>
    </row>
    <row r="1273" spans="69:86" x14ac:dyDescent="0.25">
      <c r="BQ1273" t="s">
        <v>224</v>
      </c>
      <c r="BR1273" t="s">
        <v>12445</v>
      </c>
      <c r="BS1273" t="s">
        <v>10804</v>
      </c>
      <c r="BT1273" t="s">
        <v>265</v>
      </c>
      <c r="BU1273">
        <v>7</v>
      </c>
      <c r="BV1273">
        <v>1</v>
      </c>
      <c r="BW1273">
        <v>0</v>
      </c>
      <c r="BX1273" t="s">
        <v>10804</v>
      </c>
      <c r="BZ1273" t="s">
        <v>10805</v>
      </c>
      <c r="CB1273" t="s">
        <v>10806</v>
      </c>
      <c r="CC1273" t="s">
        <v>2291</v>
      </c>
      <c r="CH1273" s="198">
        <v>1</v>
      </c>
    </row>
    <row r="1274" spans="69:86" x14ac:dyDescent="0.25">
      <c r="BQ1274" t="s">
        <v>224</v>
      </c>
      <c r="BR1274" t="s">
        <v>12446</v>
      </c>
      <c r="BS1274" t="s">
        <v>10808</v>
      </c>
      <c r="BT1274" t="s">
        <v>265</v>
      </c>
      <c r="BU1274">
        <v>8</v>
      </c>
      <c r="BV1274">
        <v>1</v>
      </c>
      <c r="BW1274">
        <v>0</v>
      </c>
      <c r="BX1274" t="s">
        <v>10808</v>
      </c>
      <c r="BZ1274" t="s">
        <v>10809</v>
      </c>
      <c r="CB1274" t="s">
        <v>10810</v>
      </c>
      <c r="CC1274" t="s">
        <v>2894</v>
      </c>
      <c r="CD1274" t="s">
        <v>1629</v>
      </c>
      <c r="CH1274" s="198">
        <v>1</v>
      </c>
    </row>
    <row r="1275" spans="69:86" x14ac:dyDescent="0.25">
      <c r="BQ1275" t="s">
        <v>224</v>
      </c>
      <c r="BR1275" t="s">
        <v>1842</v>
      </c>
      <c r="BS1275" t="s">
        <v>12447</v>
      </c>
      <c r="BT1275" t="s">
        <v>301</v>
      </c>
      <c r="BU1275">
        <v>1</v>
      </c>
      <c r="BV1275">
        <v>0</v>
      </c>
      <c r="BW1275">
        <v>1</v>
      </c>
      <c r="BY1275" t="s">
        <v>12447</v>
      </c>
      <c r="CA1275" t="s">
        <v>12448</v>
      </c>
      <c r="CB1275" t="s">
        <v>10813</v>
      </c>
      <c r="CC1275" t="s">
        <v>10685</v>
      </c>
      <c r="CD1275" t="s">
        <v>10792</v>
      </c>
      <c r="CE1275" t="s">
        <v>11544</v>
      </c>
      <c r="CF1275" t="s">
        <v>12436</v>
      </c>
      <c r="CH1275" s="198">
        <v>1</v>
      </c>
    </row>
    <row r="1276" spans="69:86" x14ac:dyDescent="0.25">
      <c r="BQ1276" t="s">
        <v>224</v>
      </c>
      <c r="BR1276" t="s">
        <v>1843</v>
      </c>
      <c r="BS1276" t="s">
        <v>12437</v>
      </c>
      <c r="BT1276" t="s">
        <v>301</v>
      </c>
      <c r="BU1276">
        <v>2</v>
      </c>
      <c r="BV1276">
        <v>0</v>
      </c>
      <c r="BW1276">
        <v>1</v>
      </c>
      <c r="BY1276" t="s">
        <v>12437</v>
      </c>
      <c r="CA1276" t="s">
        <v>12449</v>
      </c>
      <c r="CB1276" t="s">
        <v>10889</v>
      </c>
      <c r="CC1276" t="s">
        <v>740</v>
      </c>
      <c r="CH1276" s="198">
        <v>1</v>
      </c>
    </row>
    <row r="1277" spans="69:86" x14ac:dyDescent="0.25">
      <c r="BQ1277" t="s">
        <v>224</v>
      </c>
      <c r="BR1277" t="s">
        <v>1844</v>
      </c>
      <c r="BS1277" t="s">
        <v>12439</v>
      </c>
      <c r="BT1277" t="s">
        <v>301</v>
      </c>
      <c r="BU1277">
        <v>3</v>
      </c>
      <c r="BV1277">
        <v>0</v>
      </c>
      <c r="BW1277">
        <v>1</v>
      </c>
      <c r="BY1277" t="s">
        <v>12439</v>
      </c>
      <c r="CA1277" t="s">
        <v>12450</v>
      </c>
      <c r="CB1277" t="s">
        <v>12441</v>
      </c>
      <c r="CC1277" t="s">
        <v>12041</v>
      </c>
      <c r="CD1277" t="s">
        <v>12442</v>
      </c>
      <c r="CE1277" t="s">
        <v>997</v>
      </c>
      <c r="CF1277" t="s">
        <v>12443</v>
      </c>
      <c r="CH1277" s="198">
        <v>1</v>
      </c>
    </row>
    <row r="1278" spans="69:86" x14ac:dyDescent="0.25">
      <c r="BQ1278" t="s">
        <v>224</v>
      </c>
      <c r="BR1278" t="s">
        <v>1845</v>
      </c>
      <c r="BS1278" t="s">
        <v>10816</v>
      </c>
      <c r="BT1278" t="s">
        <v>301</v>
      </c>
      <c r="BU1278">
        <v>4</v>
      </c>
      <c r="BV1278">
        <v>0</v>
      </c>
      <c r="BW1278">
        <v>1</v>
      </c>
      <c r="BY1278" t="s">
        <v>10816</v>
      </c>
      <c r="CA1278" t="s">
        <v>10817</v>
      </c>
      <c r="CB1278" t="s">
        <v>10818</v>
      </c>
      <c r="CC1278" t="s">
        <v>10819</v>
      </c>
      <c r="CD1278" t="s">
        <v>10820</v>
      </c>
      <c r="CE1278" t="s">
        <v>10821</v>
      </c>
      <c r="CF1278" t="s">
        <v>1241</v>
      </c>
      <c r="CH1278" s="198">
        <v>1</v>
      </c>
    </row>
    <row r="1279" spans="69:86" x14ac:dyDescent="0.25">
      <c r="BQ1279" t="s">
        <v>224</v>
      </c>
      <c r="BR1279" t="s">
        <v>1846</v>
      </c>
      <c r="BS1279" t="s">
        <v>12451</v>
      </c>
      <c r="BT1279" t="s">
        <v>301</v>
      </c>
      <c r="BU1279">
        <v>5</v>
      </c>
      <c r="BV1279">
        <v>0</v>
      </c>
      <c r="BW1279">
        <v>1</v>
      </c>
      <c r="BY1279" t="s">
        <v>12451</v>
      </c>
      <c r="CA1279" t="s">
        <v>12452</v>
      </c>
      <c r="CB1279" t="s">
        <v>11544</v>
      </c>
      <c r="CC1279" t="s">
        <v>12436</v>
      </c>
      <c r="CD1279" t="s">
        <v>10889</v>
      </c>
      <c r="CE1279" t="s">
        <v>740</v>
      </c>
      <c r="CF1279" t="s">
        <v>12441</v>
      </c>
      <c r="CH1279" s="198">
        <v>1</v>
      </c>
    </row>
    <row r="1280" spans="69:86" x14ac:dyDescent="0.25">
      <c r="BQ1280" t="s">
        <v>224</v>
      </c>
      <c r="BR1280" t="s">
        <v>12453</v>
      </c>
      <c r="BS1280" t="s">
        <v>12454</v>
      </c>
      <c r="BT1280" t="s">
        <v>301</v>
      </c>
      <c r="BU1280">
        <v>6</v>
      </c>
      <c r="BV1280">
        <v>0</v>
      </c>
      <c r="BW1280">
        <v>1</v>
      </c>
      <c r="BY1280" t="s">
        <v>12454</v>
      </c>
      <c r="CA1280" t="s">
        <v>12455</v>
      </c>
      <c r="CB1280" t="s">
        <v>740</v>
      </c>
      <c r="CC1280" t="s">
        <v>12441</v>
      </c>
      <c r="CD1280" t="s">
        <v>12041</v>
      </c>
      <c r="CE1280" t="s">
        <v>12442</v>
      </c>
      <c r="CF1280" t="s">
        <v>997</v>
      </c>
      <c r="CH1280" s="198">
        <v>1</v>
      </c>
    </row>
    <row r="1281" spans="69:86" x14ac:dyDescent="0.25">
      <c r="BQ1281" t="s">
        <v>224</v>
      </c>
      <c r="BR1281" t="s">
        <v>12456</v>
      </c>
      <c r="BS1281" t="s">
        <v>12457</v>
      </c>
      <c r="BT1281" t="s">
        <v>301</v>
      </c>
      <c r="BU1281">
        <v>7</v>
      </c>
      <c r="BV1281">
        <v>0</v>
      </c>
      <c r="BW1281">
        <v>1</v>
      </c>
      <c r="BY1281" t="s">
        <v>12457</v>
      </c>
      <c r="CA1281" t="s">
        <v>12458</v>
      </c>
      <c r="CB1281" t="s">
        <v>12442</v>
      </c>
      <c r="CC1281" t="s">
        <v>997</v>
      </c>
      <c r="CD1281" t="s">
        <v>12443</v>
      </c>
      <c r="CE1281" t="s">
        <v>10818</v>
      </c>
      <c r="CF1281" t="s">
        <v>10819</v>
      </c>
      <c r="CH1281" s="198">
        <v>1</v>
      </c>
    </row>
    <row r="1282" spans="69:86" x14ac:dyDescent="0.25">
      <c r="BQ1282" t="s">
        <v>224</v>
      </c>
      <c r="BR1282" t="s">
        <v>12459</v>
      </c>
      <c r="BS1282" t="s">
        <v>11089</v>
      </c>
      <c r="BT1282" t="s">
        <v>301</v>
      </c>
      <c r="BU1282">
        <v>8</v>
      </c>
      <c r="BV1282">
        <v>0</v>
      </c>
      <c r="BW1282">
        <v>1</v>
      </c>
      <c r="BY1282" t="s">
        <v>11089</v>
      </c>
      <c r="CA1282" t="s">
        <v>11090</v>
      </c>
      <c r="CB1282" t="s">
        <v>10821</v>
      </c>
      <c r="CC1282" t="s">
        <v>1241</v>
      </c>
      <c r="CH1282" s="198">
        <v>1</v>
      </c>
    </row>
    <row r="1283" spans="69:86" x14ac:dyDescent="0.25">
      <c r="BQ1283" t="s">
        <v>225</v>
      </c>
      <c r="BR1283" t="s">
        <v>1847</v>
      </c>
      <c r="BS1283" t="s">
        <v>10843</v>
      </c>
      <c r="BT1283" t="s">
        <v>265</v>
      </c>
      <c r="BU1283">
        <v>1</v>
      </c>
      <c r="BV1283">
        <v>1</v>
      </c>
      <c r="BW1283">
        <v>0</v>
      </c>
      <c r="BX1283" t="s">
        <v>10843</v>
      </c>
      <c r="BZ1283" t="s">
        <v>10844</v>
      </c>
      <c r="CB1283" t="s">
        <v>10845</v>
      </c>
      <c r="CC1283" t="s">
        <v>10846</v>
      </c>
      <c r="CD1283" t="s">
        <v>10847</v>
      </c>
      <c r="CE1283" t="s">
        <v>649</v>
      </c>
      <c r="CF1283" t="s">
        <v>12460</v>
      </c>
      <c r="CH1283" s="198">
        <v>1</v>
      </c>
    </row>
    <row r="1284" spans="69:86" x14ac:dyDescent="0.25">
      <c r="BQ1284" t="s">
        <v>225</v>
      </c>
      <c r="BR1284" t="s">
        <v>1848</v>
      </c>
      <c r="BS1284" t="s">
        <v>12461</v>
      </c>
      <c r="BT1284" t="s">
        <v>265</v>
      </c>
      <c r="BU1284">
        <v>2</v>
      </c>
      <c r="BV1284">
        <v>1</v>
      </c>
      <c r="BW1284">
        <v>0</v>
      </c>
      <c r="BX1284" t="s">
        <v>12461</v>
      </c>
      <c r="BZ1284" t="s">
        <v>12462</v>
      </c>
      <c r="CB1284" t="s">
        <v>569</v>
      </c>
      <c r="CC1284" t="s">
        <v>12424</v>
      </c>
      <c r="CD1284" t="s">
        <v>11164</v>
      </c>
      <c r="CE1284" t="s">
        <v>10797</v>
      </c>
      <c r="CH1284" s="198">
        <v>1</v>
      </c>
    </row>
    <row r="1285" spans="69:86" x14ac:dyDescent="0.25">
      <c r="BQ1285" t="s">
        <v>225</v>
      </c>
      <c r="BR1285" t="s">
        <v>1849</v>
      </c>
      <c r="BS1285" t="s">
        <v>10855</v>
      </c>
      <c r="BT1285" t="s">
        <v>265</v>
      </c>
      <c r="BU1285">
        <v>3</v>
      </c>
      <c r="BV1285">
        <v>1</v>
      </c>
      <c r="BW1285">
        <v>0</v>
      </c>
      <c r="BX1285" t="s">
        <v>10855</v>
      </c>
      <c r="BZ1285" t="s">
        <v>10856</v>
      </c>
      <c r="CB1285" t="s">
        <v>10857</v>
      </c>
      <c r="CC1285" t="s">
        <v>10858</v>
      </c>
      <c r="CD1285" t="s">
        <v>10859</v>
      </c>
      <c r="CE1285" t="s">
        <v>10860</v>
      </c>
      <c r="CH1285" s="198">
        <v>1</v>
      </c>
    </row>
    <row r="1286" spans="69:86" x14ac:dyDescent="0.25">
      <c r="BQ1286" t="s">
        <v>225</v>
      </c>
      <c r="BR1286" t="s">
        <v>1850</v>
      </c>
      <c r="BS1286" t="s">
        <v>10724</v>
      </c>
      <c r="BT1286" t="s">
        <v>265</v>
      </c>
      <c r="BU1286">
        <v>4</v>
      </c>
      <c r="BV1286">
        <v>1</v>
      </c>
      <c r="BW1286">
        <v>0</v>
      </c>
      <c r="BX1286" t="s">
        <v>10724</v>
      </c>
      <c r="BZ1286" t="s">
        <v>10862</v>
      </c>
      <c r="CB1286" t="s">
        <v>10724</v>
      </c>
      <c r="CH1286" s="198">
        <v>1</v>
      </c>
    </row>
    <row r="1287" spans="69:86" x14ac:dyDescent="0.25">
      <c r="BQ1287" t="s">
        <v>225</v>
      </c>
      <c r="BR1287" t="s">
        <v>1851</v>
      </c>
      <c r="BS1287" t="s">
        <v>649</v>
      </c>
      <c r="BT1287" t="s">
        <v>265</v>
      </c>
      <c r="BU1287">
        <v>5</v>
      </c>
      <c r="BV1287">
        <v>1</v>
      </c>
      <c r="BW1287">
        <v>0</v>
      </c>
      <c r="BX1287" t="s">
        <v>649</v>
      </c>
      <c r="BZ1287" t="s">
        <v>10864</v>
      </c>
      <c r="CB1287" t="s">
        <v>649</v>
      </c>
      <c r="CH1287" s="198">
        <v>1</v>
      </c>
    </row>
    <row r="1288" spans="69:86" x14ac:dyDescent="0.25">
      <c r="BQ1288" t="s">
        <v>225</v>
      </c>
      <c r="BR1288" t="s">
        <v>12463</v>
      </c>
      <c r="BS1288" t="s">
        <v>10866</v>
      </c>
      <c r="BT1288" t="s">
        <v>265</v>
      </c>
      <c r="BU1288">
        <v>6</v>
      </c>
      <c r="BV1288">
        <v>1</v>
      </c>
      <c r="BW1288">
        <v>0</v>
      </c>
      <c r="BX1288" t="s">
        <v>10866</v>
      </c>
      <c r="BZ1288" t="s">
        <v>10867</v>
      </c>
      <c r="CB1288" t="s">
        <v>10868</v>
      </c>
      <c r="CC1288" t="s">
        <v>10806</v>
      </c>
      <c r="CD1288" t="s">
        <v>10869</v>
      </c>
      <c r="CE1288" t="s">
        <v>10764</v>
      </c>
      <c r="CF1288" t="s">
        <v>10870</v>
      </c>
      <c r="CH1288" s="198">
        <v>1</v>
      </c>
    </row>
    <row r="1289" spans="69:86" x14ac:dyDescent="0.25">
      <c r="BQ1289" t="s">
        <v>225</v>
      </c>
      <c r="BR1289" t="s">
        <v>1852</v>
      </c>
      <c r="BS1289" t="s">
        <v>10871</v>
      </c>
      <c r="BT1289" t="s">
        <v>301</v>
      </c>
      <c r="BU1289">
        <v>1</v>
      </c>
      <c r="BV1289">
        <v>0</v>
      </c>
      <c r="BW1289">
        <v>1</v>
      </c>
      <c r="BY1289" t="s">
        <v>10871</v>
      </c>
      <c r="CA1289" t="s">
        <v>10872</v>
      </c>
      <c r="CB1289" t="s">
        <v>10871</v>
      </c>
      <c r="CH1289" s="198">
        <v>1</v>
      </c>
    </row>
    <row r="1290" spans="69:86" x14ac:dyDescent="0.25">
      <c r="BQ1290" t="s">
        <v>225</v>
      </c>
      <c r="BR1290" t="s">
        <v>1853</v>
      </c>
      <c r="BS1290" t="s">
        <v>12464</v>
      </c>
      <c r="BT1290" t="s">
        <v>301</v>
      </c>
      <c r="BU1290">
        <v>2</v>
      </c>
      <c r="BV1290">
        <v>0</v>
      </c>
      <c r="BW1290">
        <v>1</v>
      </c>
      <c r="BY1290" t="s">
        <v>12464</v>
      </c>
      <c r="CA1290" t="s">
        <v>12465</v>
      </c>
      <c r="CB1290" t="s">
        <v>649</v>
      </c>
      <c r="CC1290" t="s">
        <v>12460</v>
      </c>
      <c r="CD1290" t="s">
        <v>11544</v>
      </c>
      <c r="CH1290" s="198">
        <v>1</v>
      </c>
    </row>
    <row r="1291" spans="69:86" x14ac:dyDescent="0.25">
      <c r="BQ1291" t="s">
        <v>225</v>
      </c>
      <c r="BR1291" t="s">
        <v>1854</v>
      </c>
      <c r="BS1291" t="s">
        <v>12461</v>
      </c>
      <c r="BT1291" t="s">
        <v>301</v>
      </c>
      <c r="BU1291">
        <v>3</v>
      </c>
      <c r="BV1291">
        <v>0</v>
      </c>
      <c r="BW1291">
        <v>1</v>
      </c>
      <c r="BY1291" t="s">
        <v>12461</v>
      </c>
      <c r="CA1291" t="s">
        <v>12466</v>
      </c>
      <c r="CB1291" t="s">
        <v>569</v>
      </c>
      <c r="CC1291" t="s">
        <v>12424</v>
      </c>
      <c r="CD1291" t="s">
        <v>11164</v>
      </c>
      <c r="CE1291" t="s">
        <v>10797</v>
      </c>
      <c r="CH1291" s="198">
        <v>1</v>
      </c>
    </row>
    <row r="1292" spans="69:86" x14ac:dyDescent="0.25">
      <c r="BQ1292" t="s">
        <v>225</v>
      </c>
      <c r="BR1292" t="s">
        <v>1855</v>
      </c>
      <c r="BS1292" t="s">
        <v>10878</v>
      </c>
      <c r="BT1292" t="s">
        <v>301</v>
      </c>
      <c r="BU1292">
        <v>4</v>
      </c>
      <c r="BV1292">
        <v>0</v>
      </c>
      <c r="BW1292">
        <v>1</v>
      </c>
      <c r="BY1292" t="s">
        <v>10878</v>
      </c>
      <c r="CA1292" t="s">
        <v>10879</v>
      </c>
      <c r="CB1292" t="s">
        <v>10818</v>
      </c>
      <c r="CC1292" t="s">
        <v>10880</v>
      </c>
      <c r="CH1292" s="198">
        <v>1</v>
      </c>
    </row>
    <row r="1293" spans="69:86" x14ac:dyDescent="0.25">
      <c r="BQ1293" t="s">
        <v>225</v>
      </c>
      <c r="BR1293" t="s">
        <v>1856</v>
      </c>
      <c r="BS1293" t="s">
        <v>10882</v>
      </c>
      <c r="BT1293" t="s">
        <v>301</v>
      </c>
      <c r="BU1293">
        <v>5</v>
      </c>
      <c r="BV1293">
        <v>0</v>
      </c>
      <c r="BW1293">
        <v>1</v>
      </c>
      <c r="BY1293" t="s">
        <v>10882</v>
      </c>
      <c r="CA1293" t="s">
        <v>10883</v>
      </c>
      <c r="CB1293" t="s">
        <v>10882</v>
      </c>
      <c r="CH1293" s="198">
        <v>1</v>
      </c>
    </row>
    <row r="1294" spans="69:86" x14ac:dyDescent="0.25">
      <c r="BQ1294" t="s">
        <v>225</v>
      </c>
      <c r="BR1294" t="s">
        <v>12467</v>
      </c>
      <c r="BS1294" t="s">
        <v>649</v>
      </c>
      <c r="BT1294" t="s">
        <v>301</v>
      </c>
      <c r="BU1294">
        <v>6</v>
      </c>
      <c r="BV1294">
        <v>0</v>
      </c>
      <c r="BW1294">
        <v>1</v>
      </c>
      <c r="BY1294" t="s">
        <v>649</v>
      </c>
      <c r="CA1294" t="s">
        <v>10885</v>
      </c>
      <c r="CB1294" t="s">
        <v>649</v>
      </c>
      <c r="CH1294" s="198">
        <v>1</v>
      </c>
    </row>
    <row r="1295" spans="69:86" x14ac:dyDescent="0.25">
      <c r="BQ1295" t="s">
        <v>225</v>
      </c>
      <c r="BR1295" t="s">
        <v>12468</v>
      </c>
      <c r="BS1295" t="s">
        <v>10887</v>
      </c>
      <c r="BT1295" t="s">
        <v>301</v>
      </c>
      <c r="BU1295">
        <v>7</v>
      </c>
      <c r="BV1295">
        <v>0</v>
      </c>
      <c r="BW1295">
        <v>1</v>
      </c>
      <c r="BY1295" t="s">
        <v>10887</v>
      </c>
      <c r="CA1295" t="s">
        <v>10888</v>
      </c>
      <c r="CB1295" t="s">
        <v>590</v>
      </c>
      <c r="CC1295" t="s">
        <v>10889</v>
      </c>
      <c r="CH1295" s="198">
        <v>1</v>
      </c>
    </row>
    <row r="1296" spans="69:86" x14ac:dyDescent="0.25">
      <c r="BQ1296" t="s">
        <v>226</v>
      </c>
      <c r="BR1296" t="s">
        <v>1857</v>
      </c>
      <c r="BS1296" t="s">
        <v>12469</v>
      </c>
      <c r="BT1296" t="s">
        <v>265</v>
      </c>
      <c r="BU1296">
        <v>1</v>
      </c>
      <c r="BV1296">
        <v>1</v>
      </c>
      <c r="BW1296">
        <v>0</v>
      </c>
      <c r="BX1296" t="s">
        <v>12469</v>
      </c>
      <c r="BZ1296" t="s">
        <v>12470</v>
      </c>
      <c r="CB1296" t="s">
        <v>10892</v>
      </c>
      <c r="CC1296" t="s">
        <v>10893</v>
      </c>
      <c r="CD1296" t="s">
        <v>11009</v>
      </c>
      <c r="CE1296" t="s">
        <v>11544</v>
      </c>
      <c r="CF1296" t="s">
        <v>10722</v>
      </c>
      <c r="CH1296" s="198">
        <v>1</v>
      </c>
    </row>
    <row r="1297" spans="69:86" x14ac:dyDescent="0.25">
      <c r="BQ1297" t="s">
        <v>226</v>
      </c>
      <c r="BR1297" t="s">
        <v>1858</v>
      </c>
      <c r="BS1297" t="s">
        <v>12471</v>
      </c>
      <c r="BT1297" t="s">
        <v>265</v>
      </c>
      <c r="BU1297">
        <v>2</v>
      </c>
      <c r="BV1297">
        <v>1</v>
      </c>
      <c r="BW1297">
        <v>0</v>
      </c>
      <c r="BX1297" t="s">
        <v>12471</v>
      </c>
      <c r="BZ1297" t="s">
        <v>12472</v>
      </c>
      <c r="CB1297" t="s">
        <v>2210</v>
      </c>
      <c r="CC1297" t="s">
        <v>11039</v>
      </c>
      <c r="CH1297" s="198">
        <v>1</v>
      </c>
    </row>
    <row r="1298" spans="69:86" x14ac:dyDescent="0.25">
      <c r="BQ1298" t="s">
        <v>226</v>
      </c>
      <c r="BR1298" t="s">
        <v>1859</v>
      </c>
      <c r="BS1298" t="s">
        <v>292</v>
      </c>
      <c r="BT1298" t="s">
        <v>265</v>
      </c>
      <c r="BU1298">
        <v>3</v>
      </c>
      <c r="BV1298">
        <v>1</v>
      </c>
      <c r="BW1298">
        <v>0</v>
      </c>
      <c r="BX1298" t="s">
        <v>292</v>
      </c>
      <c r="BZ1298" t="s">
        <v>12473</v>
      </c>
      <c r="CB1298" t="s">
        <v>292</v>
      </c>
      <c r="CH1298" s="198">
        <v>1</v>
      </c>
    </row>
    <row r="1299" spans="69:86" x14ac:dyDescent="0.25">
      <c r="BQ1299" t="s">
        <v>226</v>
      </c>
      <c r="BR1299" t="s">
        <v>1860</v>
      </c>
      <c r="BS1299" t="s">
        <v>12474</v>
      </c>
      <c r="BT1299" t="s">
        <v>265</v>
      </c>
      <c r="BU1299">
        <v>4</v>
      </c>
      <c r="BV1299">
        <v>1</v>
      </c>
      <c r="BW1299">
        <v>0</v>
      </c>
      <c r="BX1299" t="s">
        <v>12474</v>
      </c>
      <c r="BZ1299" t="s">
        <v>12475</v>
      </c>
      <c r="CB1299" t="s">
        <v>12424</v>
      </c>
      <c r="CC1299" t="s">
        <v>10746</v>
      </c>
      <c r="CH1299" s="198">
        <v>1</v>
      </c>
    </row>
    <row r="1300" spans="69:86" x14ac:dyDescent="0.25">
      <c r="BQ1300" t="s">
        <v>226</v>
      </c>
      <c r="BR1300" t="s">
        <v>1861</v>
      </c>
      <c r="BS1300" t="s">
        <v>10897</v>
      </c>
      <c r="BT1300" t="s">
        <v>265</v>
      </c>
      <c r="BU1300">
        <v>5</v>
      </c>
      <c r="BV1300">
        <v>1</v>
      </c>
      <c r="BW1300">
        <v>0</v>
      </c>
      <c r="BX1300" t="s">
        <v>10897</v>
      </c>
      <c r="BZ1300" t="s">
        <v>10898</v>
      </c>
      <c r="CB1300" t="s">
        <v>10899</v>
      </c>
      <c r="CC1300" t="s">
        <v>1303</v>
      </c>
      <c r="CD1300" t="s">
        <v>1304</v>
      </c>
      <c r="CH1300" s="198">
        <v>1</v>
      </c>
    </row>
    <row r="1301" spans="69:86" x14ac:dyDescent="0.25">
      <c r="BQ1301" t="s">
        <v>226</v>
      </c>
      <c r="BR1301" t="s">
        <v>12476</v>
      </c>
      <c r="BS1301" t="s">
        <v>10901</v>
      </c>
      <c r="BT1301" t="s">
        <v>265</v>
      </c>
      <c r="BU1301">
        <v>6</v>
      </c>
      <c r="BV1301">
        <v>1</v>
      </c>
      <c r="BW1301">
        <v>0</v>
      </c>
      <c r="BX1301" t="s">
        <v>10901</v>
      </c>
      <c r="BZ1301" t="s">
        <v>10902</v>
      </c>
      <c r="CB1301" t="s">
        <v>10903</v>
      </c>
      <c r="CC1301" t="s">
        <v>10904</v>
      </c>
      <c r="CH1301" s="198">
        <v>1</v>
      </c>
    </row>
    <row r="1302" spans="69:86" x14ac:dyDescent="0.25">
      <c r="BQ1302" t="s">
        <v>226</v>
      </c>
      <c r="BR1302" t="s">
        <v>12477</v>
      </c>
      <c r="BS1302" t="s">
        <v>10906</v>
      </c>
      <c r="BT1302" t="s">
        <v>265</v>
      </c>
      <c r="BU1302">
        <v>7</v>
      </c>
      <c r="BV1302">
        <v>1</v>
      </c>
      <c r="BW1302">
        <v>0</v>
      </c>
      <c r="BX1302" t="s">
        <v>10906</v>
      </c>
      <c r="BZ1302" t="s">
        <v>10907</v>
      </c>
      <c r="CB1302" t="s">
        <v>10746</v>
      </c>
      <c r="CC1302" t="s">
        <v>1241</v>
      </c>
      <c r="CD1302" t="s">
        <v>10908</v>
      </c>
      <c r="CH1302" s="198">
        <v>1</v>
      </c>
    </row>
    <row r="1303" spans="69:86" x14ac:dyDescent="0.25">
      <c r="BQ1303" t="s">
        <v>226</v>
      </c>
      <c r="BR1303" t="s">
        <v>1862</v>
      </c>
      <c r="BS1303" t="s">
        <v>12478</v>
      </c>
      <c r="BT1303" t="s">
        <v>301</v>
      </c>
      <c r="BU1303">
        <v>1</v>
      </c>
      <c r="BV1303">
        <v>0</v>
      </c>
      <c r="BW1303">
        <v>1</v>
      </c>
      <c r="BY1303" t="s">
        <v>12478</v>
      </c>
      <c r="CA1303" t="s">
        <v>12479</v>
      </c>
      <c r="CB1303" t="s">
        <v>10911</v>
      </c>
      <c r="CC1303" t="s">
        <v>11009</v>
      </c>
      <c r="CD1303" t="s">
        <v>11544</v>
      </c>
      <c r="CE1303" t="s">
        <v>10722</v>
      </c>
      <c r="CF1303" t="s">
        <v>2193</v>
      </c>
      <c r="CH1303" s="198">
        <v>1</v>
      </c>
    </row>
    <row r="1304" spans="69:86" x14ac:dyDescent="0.25">
      <c r="BQ1304" t="s">
        <v>226</v>
      </c>
      <c r="BR1304" t="s">
        <v>1863</v>
      </c>
      <c r="BS1304" t="s">
        <v>12471</v>
      </c>
      <c r="BT1304" t="s">
        <v>301</v>
      </c>
      <c r="BU1304">
        <v>2</v>
      </c>
      <c r="BV1304">
        <v>0</v>
      </c>
      <c r="BW1304">
        <v>1</v>
      </c>
      <c r="BY1304" t="s">
        <v>12471</v>
      </c>
      <c r="CA1304" t="s">
        <v>12480</v>
      </c>
      <c r="CB1304" t="s">
        <v>2210</v>
      </c>
      <c r="CC1304" t="s">
        <v>11039</v>
      </c>
      <c r="CH1304" s="198">
        <v>1</v>
      </c>
    </row>
    <row r="1305" spans="69:86" x14ac:dyDescent="0.25">
      <c r="BQ1305" t="s">
        <v>226</v>
      </c>
      <c r="BR1305" t="s">
        <v>1864</v>
      </c>
      <c r="BS1305" t="s">
        <v>292</v>
      </c>
      <c r="BT1305" t="s">
        <v>301</v>
      </c>
      <c r="BU1305">
        <v>3</v>
      </c>
      <c r="BV1305">
        <v>0</v>
      </c>
      <c r="BW1305">
        <v>1</v>
      </c>
      <c r="BY1305" t="s">
        <v>292</v>
      </c>
      <c r="CA1305" t="s">
        <v>12481</v>
      </c>
      <c r="CB1305" t="s">
        <v>292</v>
      </c>
      <c r="CH1305" s="198">
        <v>1</v>
      </c>
    </row>
    <row r="1306" spans="69:86" x14ac:dyDescent="0.25">
      <c r="BQ1306" t="s">
        <v>226</v>
      </c>
      <c r="BR1306" t="s">
        <v>1865</v>
      </c>
      <c r="BS1306" t="s">
        <v>12474</v>
      </c>
      <c r="BT1306" t="s">
        <v>301</v>
      </c>
      <c r="BU1306">
        <v>4</v>
      </c>
      <c r="BV1306">
        <v>0</v>
      </c>
      <c r="BW1306">
        <v>1</v>
      </c>
      <c r="BY1306" t="s">
        <v>12474</v>
      </c>
      <c r="CA1306" t="s">
        <v>12482</v>
      </c>
      <c r="CB1306" t="s">
        <v>12424</v>
      </c>
      <c r="CC1306" t="s">
        <v>10746</v>
      </c>
      <c r="CH1306" s="198">
        <v>1</v>
      </c>
    </row>
    <row r="1307" spans="69:86" x14ac:dyDescent="0.25">
      <c r="BQ1307" t="s">
        <v>226</v>
      </c>
      <c r="BR1307" t="s">
        <v>1866</v>
      </c>
      <c r="BS1307" t="s">
        <v>10914</v>
      </c>
      <c r="BT1307" t="s">
        <v>301</v>
      </c>
      <c r="BU1307">
        <v>5</v>
      </c>
      <c r="BV1307">
        <v>0</v>
      </c>
      <c r="BW1307">
        <v>1</v>
      </c>
      <c r="BY1307" t="s">
        <v>10914</v>
      </c>
      <c r="CA1307" t="s">
        <v>10915</v>
      </c>
      <c r="CB1307" t="s">
        <v>10916</v>
      </c>
      <c r="CC1307" t="s">
        <v>10917</v>
      </c>
      <c r="CH1307" s="198">
        <v>1</v>
      </c>
    </row>
    <row r="1308" spans="69:86" x14ac:dyDescent="0.25">
      <c r="BQ1308" t="s">
        <v>226</v>
      </c>
      <c r="BR1308" t="s">
        <v>12483</v>
      </c>
      <c r="BS1308" t="s">
        <v>10919</v>
      </c>
      <c r="BT1308" t="s">
        <v>301</v>
      </c>
      <c r="BU1308">
        <v>6</v>
      </c>
      <c r="BV1308">
        <v>0</v>
      </c>
      <c r="BW1308">
        <v>1</v>
      </c>
      <c r="BY1308" t="s">
        <v>10919</v>
      </c>
      <c r="CA1308" t="s">
        <v>10920</v>
      </c>
      <c r="CB1308" t="s">
        <v>10921</v>
      </c>
      <c r="CC1308" t="s">
        <v>1241</v>
      </c>
      <c r="CD1308" t="s">
        <v>10922</v>
      </c>
      <c r="CE1308" t="s">
        <v>2661</v>
      </c>
      <c r="CF1308" t="s">
        <v>10724</v>
      </c>
      <c r="CH1308" s="198">
        <v>1</v>
      </c>
    </row>
    <row r="1309" spans="69:86" x14ac:dyDescent="0.25">
      <c r="BQ1309" t="s">
        <v>227</v>
      </c>
      <c r="BR1309" t="s">
        <v>1867</v>
      </c>
      <c r="BS1309" t="s">
        <v>12484</v>
      </c>
      <c r="BT1309" t="s">
        <v>265</v>
      </c>
      <c r="BU1309">
        <v>1</v>
      </c>
      <c r="BV1309">
        <v>1</v>
      </c>
      <c r="BW1309">
        <v>0</v>
      </c>
      <c r="BX1309" t="s">
        <v>12484</v>
      </c>
      <c r="BZ1309" t="s">
        <v>12485</v>
      </c>
      <c r="CB1309" t="s">
        <v>10699</v>
      </c>
      <c r="CC1309" t="s">
        <v>10700</v>
      </c>
      <c r="CD1309" t="s">
        <v>11543</v>
      </c>
      <c r="CE1309" t="s">
        <v>11722</v>
      </c>
      <c r="CF1309" t="s">
        <v>12486</v>
      </c>
      <c r="CH1309" s="198">
        <v>1</v>
      </c>
    </row>
    <row r="1310" spans="69:86" x14ac:dyDescent="0.25">
      <c r="BQ1310" t="s">
        <v>227</v>
      </c>
      <c r="BR1310" t="s">
        <v>1870</v>
      </c>
      <c r="BS1310" t="s">
        <v>12487</v>
      </c>
      <c r="BT1310" t="s">
        <v>265</v>
      </c>
      <c r="BU1310">
        <v>2</v>
      </c>
      <c r="BV1310">
        <v>1</v>
      </c>
      <c r="BW1310">
        <v>0</v>
      </c>
      <c r="BX1310" t="s">
        <v>12487</v>
      </c>
      <c r="BZ1310" t="s">
        <v>12488</v>
      </c>
      <c r="CB1310" t="s">
        <v>389</v>
      </c>
      <c r="CC1310" t="s">
        <v>10746</v>
      </c>
      <c r="CD1310" t="s">
        <v>12489</v>
      </c>
      <c r="CH1310" s="198">
        <v>1</v>
      </c>
    </row>
    <row r="1311" spans="69:86" x14ac:dyDescent="0.25">
      <c r="BQ1311" t="s">
        <v>227</v>
      </c>
      <c r="BR1311" t="s">
        <v>1873</v>
      </c>
      <c r="BS1311" t="s">
        <v>2016</v>
      </c>
      <c r="BT1311" t="s">
        <v>265</v>
      </c>
      <c r="BU1311">
        <v>3</v>
      </c>
      <c r="BV1311">
        <v>1</v>
      </c>
      <c r="BW1311">
        <v>0</v>
      </c>
      <c r="BX1311" t="s">
        <v>2016</v>
      </c>
      <c r="BZ1311" t="s">
        <v>2052</v>
      </c>
      <c r="CB1311" t="s">
        <v>2016</v>
      </c>
      <c r="CH1311" s="198">
        <v>1</v>
      </c>
    </row>
    <row r="1312" spans="69:86" x14ac:dyDescent="0.25">
      <c r="BQ1312" t="s">
        <v>227</v>
      </c>
      <c r="BR1312" t="s">
        <v>1876</v>
      </c>
      <c r="BS1312" t="s">
        <v>2044</v>
      </c>
      <c r="BT1312" t="s">
        <v>265</v>
      </c>
      <c r="BU1312">
        <v>4</v>
      </c>
      <c r="BV1312">
        <v>1</v>
      </c>
      <c r="BW1312">
        <v>0</v>
      </c>
      <c r="BX1312" t="s">
        <v>2044</v>
      </c>
      <c r="BZ1312" t="s">
        <v>12490</v>
      </c>
      <c r="CB1312" t="s">
        <v>2044</v>
      </c>
      <c r="CH1312" s="198">
        <v>1</v>
      </c>
    </row>
    <row r="1313" spans="69:86" x14ac:dyDescent="0.25">
      <c r="BQ1313" t="s">
        <v>227</v>
      </c>
      <c r="BR1313" t="s">
        <v>1877</v>
      </c>
      <c r="BS1313" t="s">
        <v>12491</v>
      </c>
      <c r="BT1313" t="s">
        <v>265</v>
      </c>
      <c r="BU1313">
        <v>5</v>
      </c>
      <c r="BV1313">
        <v>1</v>
      </c>
      <c r="BW1313">
        <v>0</v>
      </c>
      <c r="BX1313" t="s">
        <v>12491</v>
      </c>
      <c r="BZ1313" t="s">
        <v>12492</v>
      </c>
      <c r="CB1313" t="s">
        <v>2293</v>
      </c>
      <c r="CC1313" t="s">
        <v>1304</v>
      </c>
      <c r="CD1313" t="s">
        <v>569</v>
      </c>
      <c r="CE1313" t="s">
        <v>12493</v>
      </c>
      <c r="CH1313" s="198">
        <v>1</v>
      </c>
    </row>
    <row r="1314" spans="69:86" x14ac:dyDescent="0.25">
      <c r="BQ1314" t="s">
        <v>227</v>
      </c>
      <c r="BR1314" t="s">
        <v>12494</v>
      </c>
      <c r="BS1314" t="s">
        <v>10714</v>
      </c>
      <c r="BT1314" t="s">
        <v>265</v>
      </c>
      <c r="BU1314">
        <v>6</v>
      </c>
      <c r="BV1314">
        <v>1</v>
      </c>
      <c r="BW1314">
        <v>0</v>
      </c>
      <c r="BX1314" t="s">
        <v>10714</v>
      </c>
      <c r="BZ1314" t="s">
        <v>10715</v>
      </c>
      <c r="CB1314" t="s">
        <v>10714</v>
      </c>
      <c r="CH1314" s="198">
        <v>1</v>
      </c>
    </row>
    <row r="1315" spans="69:86" x14ac:dyDescent="0.25">
      <c r="BQ1315" t="s">
        <v>227</v>
      </c>
      <c r="BR1315" t="s">
        <v>12495</v>
      </c>
      <c r="BS1315" t="s">
        <v>10717</v>
      </c>
      <c r="BT1315" t="s">
        <v>265</v>
      </c>
      <c r="BU1315">
        <v>7</v>
      </c>
      <c r="BV1315">
        <v>1</v>
      </c>
      <c r="BW1315">
        <v>0</v>
      </c>
      <c r="BX1315" t="s">
        <v>10717</v>
      </c>
      <c r="BZ1315" t="s">
        <v>10718</v>
      </c>
      <c r="CB1315" t="s">
        <v>10717</v>
      </c>
      <c r="CH1315" s="198">
        <v>1</v>
      </c>
    </row>
    <row r="1316" spans="69:86" x14ac:dyDescent="0.25">
      <c r="BQ1316" t="s">
        <v>227</v>
      </c>
      <c r="BR1316" t="s">
        <v>12496</v>
      </c>
      <c r="BS1316" t="s">
        <v>10720</v>
      </c>
      <c r="BT1316" t="s">
        <v>265</v>
      </c>
      <c r="BU1316">
        <v>8</v>
      </c>
      <c r="BV1316">
        <v>1</v>
      </c>
      <c r="BW1316">
        <v>0</v>
      </c>
      <c r="BX1316" t="s">
        <v>10720</v>
      </c>
      <c r="BZ1316" t="s">
        <v>10721</v>
      </c>
      <c r="CB1316" t="s">
        <v>10722</v>
      </c>
      <c r="CC1316" t="s">
        <v>10723</v>
      </c>
      <c r="CD1316" t="s">
        <v>10724</v>
      </c>
      <c r="CH1316" s="198">
        <v>1</v>
      </c>
    </row>
    <row r="1317" spans="69:86" x14ac:dyDescent="0.25">
      <c r="BQ1317" t="s">
        <v>227</v>
      </c>
      <c r="BR1317" t="s">
        <v>1884</v>
      </c>
      <c r="BS1317" t="s">
        <v>12497</v>
      </c>
      <c r="BT1317" t="s">
        <v>301</v>
      </c>
      <c r="BU1317">
        <v>1</v>
      </c>
      <c r="BV1317">
        <v>0</v>
      </c>
      <c r="BW1317">
        <v>1</v>
      </c>
      <c r="BY1317" t="s">
        <v>12497</v>
      </c>
      <c r="CA1317" t="s">
        <v>12498</v>
      </c>
      <c r="CB1317" t="s">
        <v>2665</v>
      </c>
      <c r="CC1317" t="s">
        <v>305</v>
      </c>
      <c r="CH1317" s="198">
        <v>1</v>
      </c>
    </row>
    <row r="1318" spans="69:86" x14ac:dyDescent="0.25">
      <c r="BQ1318" t="s">
        <v>227</v>
      </c>
      <c r="BR1318" t="s">
        <v>1886</v>
      </c>
      <c r="BS1318" t="s">
        <v>12499</v>
      </c>
      <c r="BT1318" t="s">
        <v>301</v>
      </c>
      <c r="BU1318">
        <v>2</v>
      </c>
      <c r="BV1318">
        <v>0</v>
      </c>
      <c r="BW1318">
        <v>1</v>
      </c>
      <c r="BY1318" t="s">
        <v>12499</v>
      </c>
      <c r="CA1318" t="s">
        <v>12500</v>
      </c>
      <c r="CB1318" t="s">
        <v>10746</v>
      </c>
      <c r="CC1318" t="s">
        <v>10917</v>
      </c>
      <c r="CD1318" t="s">
        <v>11577</v>
      </c>
      <c r="CE1318" t="s">
        <v>10760</v>
      </c>
      <c r="CH1318" s="198">
        <v>1</v>
      </c>
    </row>
    <row r="1319" spans="69:86" x14ac:dyDescent="0.25">
      <c r="BQ1319" t="s">
        <v>227</v>
      </c>
      <c r="BR1319" t="s">
        <v>1888</v>
      </c>
      <c r="BS1319" t="s">
        <v>10736</v>
      </c>
      <c r="BT1319" t="s">
        <v>301</v>
      </c>
      <c r="BU1319">
        <v>3</v>
      </c>
      <c r="BV1319">
        <v>0</v>
      </c>
      <c r="BW1319">
        <v>1</v>
      </c>
      <c r="BY1319" t="s">
        <v>10736</v>
      </c>
      <c r="CA1319" t="s">
        <v>10737</v>
      </c>
      <c r="CB1319" t="s">
        <v>10736</v>
      </c>
      <c r="CH1319" s="198">
        <v>1</v>
      </c>
    </row>
    <row r="1320" spans="69:86" x14ac:dyDescent="0.25">
      <c r="BQ1320" t="s">
        <v>227</v>
      </c>
      <c r="BR1320" t="s">
        <v>1890</v>
      </c>
      <c r="BS1320" t="s">
        <v>10738</v>
      </c>
      <c r="BT1320" t="s">
        <v>301</v>
      </c>
      <c r="BU1320">
        <v>4</v>
      </c>
      <c r="BV1320">
        <v>0</v>
      </c>
      <c r="BW1320">
        <v>1</v>
      </c>
      <c r="BY1320" t="s">
        <v>10738</v>
      </c>
      <c r="CA1320" t="s">
        <v>10739</v>
      </c>
      <c r="CB1320" t="s">
        <v>10738</v>
      </c>
      <c r="CH1320" s="198">
        <v>1</v>
      </c>
    </row>
    <row r="1321" spans="69:86" x14ac:dyDescent="0.25">
      <c r="BQ1321" t="s">
        <v>227</v>
      </c>
      <c r="BR1321" t="s">
        <v>1892</v>
      </c>
      <c r="BS1321" t="s">
        <v>10741</v>
      </c>
      <c r="BT1321" t="s">
        <v>301</v>
      </c>
      <c r="BU1321">
        <v>5</v>
      </c>
      <c r="BV1321">
        <v>0</v>
      </c>
      <c r="BW1321">
        <v>1</v>
      </c>
      <c r="BY1321" t="s">
        <v>10741</v>
      </c>
      <c r="CA1321" t="s">
        <v>10742</v>
      </c>
      <c r="CB1321" t="s">
        <v>10743</v>
      </c>
      <c r="CC1321" t="s">
        <v>10706</v>
      </c>
      <c r="CD1321" t="s">
        <v>2343</v>
      </c>
      <c r="CH1321" s="198">
        <v>1</v>
      </c>
    </row>
    <row r="1322" spans="69:86" x14ac:dyDescent="0.25">
      <c r="BQ1322" t="s">
        <v>229</v>
      </c>
      <c r="BR1322" t="s">
        <v>1897</v>
      </c>
      <c r="BS1322" t="s">
        <v>12501</v>
      </c>
      <c r="BT1322" t="s">
        <v>265</v>
      </c>
      <c r="BU1322">
        <v>1</v>
      </c>
      <c r="BV1322">
        <v>1</v>
      </c>
      <c r="BW1322">
        <v>0</v>
      </c>
      <c r="BX1322" t="s">
        <v>12501</v>
      </c>
      <c r="BZ1322" t="s">
        <v>12502</v>
      </c>
      <c r="CB1322" t="s">
        <v>10746</v>
      </c>
      <c r="CC1322" t="s">
        <v>2044</v>
      </c>
      <c r="CH1322" s="198">
        <v>1</v>
      </c>
    </row>
    <row r="1323" spans="69:86" x14ac:dyDescent="0.25">
      <c r="BQ1323" t="s">
        <v>229</v>
      </c>
      <c r="BR1323" t="s">
        <v>1898</v>
      </c>
      <c r="BS1323" t="s">
        <v>2016</v>
      </c>
      <c r="BT1323" t="s">
        <v>265</v>
      </c>
      <c r="BU1323">
        <v>2</v>
      </c>
      <c r="BV1323">
        <v>1</v>
      </c>
      <c r="BW1323">
        <v>0</v>
      </c>
      <c r="BX1323" t="s">
        <v>2016</v>
      </c>
      <c r="BZ1323" t="s">
        <v>2052</v>
      </c>
      <c r="CB1323" t="s">
        <v>2016</v>
      </c>
      <c r="CH1323" s="198">
        <v>1</v>
      </c>
    </row>
    <row r="1324" spans="69:86" x14ac:dyDescent="0.25">
      <c r="BQ1324" t="s">
        <v>229</v>
      </c>
      <c r="BR1324" t="s">
        <v>1899</v>
      </c>
      <c r="BS1324" t="s">
        <v>10941</v>
      </c>
      <c r="BT1324" t="s">
        <v>265</v>
      </c>
      <c r="BU1324">
        <v>3</v>
      </c>
      <c r="BV1324">
        <v>1</v>
      </c>
      <c r="BW1324">
        <v>0</v>
      </c>
      <c r="BX1324" t="s">
        <v>10941</v>
      </c>
      <c r="BZ1324" t="s">
        <v>10942</v>
      </c>
      <c r="CB1324" t="s">
        <v>2293</v>
      </c>
      <c r="CC1324" t="s">
        <v>1304</v>
      </c>
      <c r="CH1324" s="198">
        <v>1</v>
      </c>
    </row>
    <row r="1325" spans="69:86" x14ac:dyDescent="0.25">
      <c r="BQ1325" t="s">
        <v>229</v>
      </c>
      <c r="BR1325" t="s">
        <v>1900</v>
      </c>
      <c r="BS1325" t="s">
        <v>11047</v>
      </c>
      <c r="BT1325" t="s">
        <v>265</v>
      </c>
      <c r="BU1325">
        <v>4</v>
      </c>
      <c r="BV1325">
        <v>1</v>
      </c>
      <c r="BW1325">
        <v>0</v>
      </c>
      <c r="BX1325" t="s">
        <v>11047</v>
      </c>
      <c r="BZ1325" t="s">
        <v>11600</v>
      </c>
      <c r="CB1325" t="s">
        <v>11047</v>
      </c>
      <c r="CH1325" s="198">
        <v>1</v>
      </c>
    </row>
    <row r="1326" spans="69:86" x14ac:dyDescent="0.25">
      <c r="BQ1326" t="s">
        <v>229</v>
      </c>
      <c r="BR1326" t="s">
        <v>1901</v>
      </c>
      <c r="BS1326" t="s">
        <v>635</v>
      </c>
      <c r="BT1326" t="s">
        <v>265</v>
      </c>
      <c r="BU1326">
        <v>5</v>
      </c>
      <c r="BV1326">
        <v>1</v>
      </c>
      <c r="BW1326">
        <v>0</v>
      </c>
      <c r="BX1326" t="s">
        <v>635</v>
      </c>
      <c r="BZ1326" t="s">
        <v>11351</v>
      </c>
      <c r="CB1326" t="s">
        <v>635</v>
      </c>
      <c r="CH1326" s="198">
        <v>1</v>
      </c>
    </row>
    <row r="1327" spans="69:86" x14ac:dyDescent="0.25">
      <c r="BQ1327" t="s">
        <v>229</v>
      </c>
      <c r="BR1327" t="s">
        <v>12503</v>
      </c>
      <c r="BS1327" t="s">
        <v>10943</v>
      </c>
      <c r="BT1327" t="s">
        <v>265</v>
      </c>
      <c r="BU1327">
        <v>6</v>
      </c>
      <c r="BV1327">
        <v>1</v>
      </c>
      <c r="BW1327">
        <v>0</v>
      </c>
      <c r="BX1327" t="s">
        <v>10943</v>
      </c>
      <c r="BZ1327" t="s">
        <v>10944</v>
      </c>
      <c r="CB1327" t="s">
        <v>10945</v>
      </c>
      <c r="CC1327" t="s">
        <v>389</v>
      </c>
      <c r="CH1327" s="198">
        <v>1</v>
      </c>
    </row>
    <row r="1328" spans="69:86" x14ac:dyDescent="0.25">
      <c r="BQ1328" t="s">
        <v>229</v>
      </c>
      <c r="BR1328" t="s">
        <v>12504</v>
      </c>
      <c r="BS1328" t="s">
        <v>12505</v>
      </c>
      <c r="BT1328" t="s">
        <v>265</v>
      </c>
      <c r="BU1328">
        <v>7</v>
      </c>
      <c r="BV1328">
        <v>1</v>
      </c>
      <c r="BW1328">
        <v>0</v>
      </c>
      <c r="BX1328" t="s">
        <v>12505</v>
      </c>
      <c r="BZ1328" t="s">
        <v>12506</v>
      </c>
      <c r="CB1328" t="s">
        <v>12507</v>
      </c>
      <c r="CC1328" t="s">
        <v>11469</v>
      </c>
      <c r="CD1328" t="s">
        <v>12508</v>
      </c>
      <c r="CE1328" t="s">
        <v>11150</v>
      </c>
      <c r="CH1328" s="198">
        <v>1</v>
      </c>
    </row>
    <row r="1329" spans="69:86" x14ac:dyDescent="0.25">
      <c r="BQ1329" t="s">
        <v>229</v>
      </c>
      <c r="BR1329" t="s">
        <v>12509</v>
      </c>
      <c r="BS1329" t="s">
        <v>10757</v>
      </c>
      <c r="BT1329" t="s">
        <v>265</v>
      </c>
      <c r="BU1329">
        <v>8</v>
      </c>
      <c r="BV1329">
        <v>1</v>
      </c>
      <c r="BW1329">
        <v>0</v>
      </c>
      <c r="BX1329" t="s">
        <v>10757</v>
      </c>
      <c r="BZ1329" t="s">
        <v>10758</v>
      </c>
      <c r="CB1329" t="s">
        <v>10759</v>
      </c>
      <c r="CC1329" t="s">
        <v>10746</v>
      </c>
      <c r="CD1329" t="s">
        <v>10760</v>
      </c>
      <c r="CE1329" t="s">
        <v>635</v>
      </c>
      <c r="CH1329" s="198">
        <v>1</v>
      </c>
    </row>
    <row r="1330" spans="69:86" x14ac:dyDescent="0.25">
      <c r="BQ1330" t="s">
        <v>229</v>
      </c>
      <c r="BR1330" t="s">
        <v>12510</v>
      </c>
      <c r="BS1330" t="s">
        <v>10762</v>
      </c>
      <c r="BT1330" t="s">
        <v>265</v>
      </c>
      <c r="BU1330">
        <v>9</v>
      </c>
      <c r="BV1330">
        <v>1</v>
      </c>
      <c r="BW1330">
        <v>0</v>
      </c>
      <c r="BX1330" t="s">
        <v>10762</v>
      </c>
      <c r="BZ1330" t="s">
        <v>10763</v>
      </c>
      <c r="CB1330" t="s">
        <v>10764</v>
      </c>
      <c r="CC1330" t="s">
        <v>10765</v>
      </c>
      <c r="CD1330" t="s">
        <v>10766</v>
      </c>
      <c r="CE1330" t="s">
        <v>10767</v>
      </c>
      <c r="CH1330" s="198">
        <v>1</v>
      </c>
    </row>
    <row r="1331" spans="69:86" x14ac:dyDescent="0.25">
      <c r="BQ1331" t="s">
        <v>229</v>
      </c>
      <c r="BR1331" t="s">
        <v>1902</v>
      </c>
      <c r="BS1331" t="s">
        <v>2044</v>
      </c>
      <c r="BT1331" t="s">
        <v>301</v>
      </c>
      <c r="BU1331">
        <v>1</v>
      </c>
      <c r="BV1331">
        <v>0</v>
      </c>
      <c r="BW1331">
        <v>1</v>
      </c>
      <c r="BY1331" t="s">
        <v>2044</v>
      </c>
      <c r="CA1331" t="s">
        <v>12511</v>
      </c>
      <c r="CB1331" t="s">
        <v>2044</v>
      </c>
      <c r="CH1331" s="198">
        <v>1</v>
      </c>
    </row>
    <row r="1332" spans="69:86" x14ac:dyDescent="0.25">
      <c r="BQ1332" t="s">
        <v>229</v>
      </c>
      <c r="BR1332" t="s">
        <v>1903</v>
      </c>
      <c r="BS1332" t="s">
        <v>2016</v>
      </c>
      <c r="BT1332" t="s">
        <v>301</v>
      </c>
      <c r="BU1332">
        <v>2</v>
      </c>
      <c r="BV1332">
        <v>0</v>
      </c>
      <c r="BW1332">
        <v>1</v>
      </c>
      <c r="BY1332" t="s">
        <v>2016</v>
      </c>
      <c r="CA1332" t="s">
        <v>2019</v>
      </c>
      <c r="CB1332" t="s">
        <v>2016</v>
      </c>
      <c r="CH1332" s="198">
        <v>1</v>
      </c>
    </row>
    <row r="1333" spans="69:86" x14ac:dyDescent="0.25">
      <c r="BQ1333" t="s">
        <v>229</v>
      </c>
      <c r="BR1333" t="s">
        <v>1904</v>
      </c>
      <c r="BS1333" t="s">
        <v>10941</v>
      </c>
      <c r="BT1333" t="s">
        <v>301</v>
      </c>
      <c r="BU1333">
        <v>3</v>
      </c>
      <c r="BV1333">
        <v>0</v>
      </c>
      <c r="BW1333">
        <v>1</v>
      </c>
      <c r="BY1333" t="s">
        <v>10941</v>
      </c>
      <c r="CA1333" t="s">
        <v>10956</v>
      </c>
      <c r="CB1333" t="s">
        <v>2293</v>
      </c>
      <c r="CC1333" t="s">
        <v>1304</v>
      </c>
      <c r="CH1333" s="198">
        <v>1</v>
      </c>
    </row>
    <row r="1334" spans="69:86" x14ac:dyDescent="0.25">
      <c r="BQ1334" t="s">
        <v>229</v>
      </c>
      <c r="BR1334" t="s">
        <v>1905</v>
      </c>
      <c r="BS1334" t="s">
        <v>11047</v>
      </c>
      <c r="BT1334" t="s">
        <v>301</v>
      </c>
      <c r="BU1334">
        <v>4</v>
      </c>
      <c r="BV1334">
        <v>0</v>
      </c>
      <c r="BW1334">
        <v>1</v>
      </c>
      <c r="BY1334" t="s">
        <v>11047</v>
      </c>
      <c r="CA1334" t="s">
        <v>11058</v>
      </c>
      <c r="CB1334" t="s">
        <v>11047</v>
      </c>
      <c r="CH1334" s="198">
        <v>1</v>
      </c>
    </row>
    <row r="1335" spans="69:86" x14ac:dyDescent="0.25">
      <c r="BQ1335" t="s">
        <v>229</v>
      </c>
      <c r="BR1335" t="s">
        <v>1906</v>
      </c>
      <c r="BS1335" t="s">
        <v>635</v>
      </c>
      <c r="BT1335" t="s">
        <v>301</v>
      </c>
      <c r="BU1335">
        <v>5</v>
      </c>
      <c r="BV1335">
        <v>0</v>
      </c>
      <c r="BW1335">
        <v>1</v>
      </c>
      <c r="BY1335" t="s">
        <v>635</v>
      </c>
      <c r="CA1335" t="s">
        <v>11262</v>
      </c>
      <c r="CB1335" t="s">
        <v>635</v>
      </c>
      <c r="CH1335" s="198">
        <v>1</v>
      </c>
    </row>
    <row r="1336" spans="69:86" x14ac:dyDescent="0.25">
      <c r="BQ1336" t="s">
        <v>229</v>
      </c>
      <c r="BR1336" t="s">
        <v>12512</v>
      </c>
      <c r="BS1336" t="s">
        <v>10943</v>
      </c>
      <c r="BT1336" t="s">
        <v>301</v>
      </c>
      <c r="BU1336">
        <v>6</v>
      </c>
      <c r="BV1336">
        <v>0</v>
      </c>
      <c r="BW1336">
        <v>1</v>
      </c>
      <c r="BY1336" t="s">
        <v>10943</v>
      </c>
      <c r="CA1336" t="s">
        <v>10957</v>
      </c>
      <c r="CB1336" t="s">
        <v>10945</v>
      </c>
      <c r="CC1336" t="s">
        <v>389</v>
      </c>
      <c r="CH1336" s="198">
        <v>1</v>
      </c>
    </row>
    <row r="1337" spans="69:86" x14ac:dyDescent="0.25">
      <c r="BQ1337" t="s">
        <v>229</v>
      </c>
      <c r="BR1337" t="s">
        <v>12513</v>
      </c>
      <c r="BS1337" t="s">
        <v>12505</v>
      </c>
      <c r="BT1337" t="s">
        <v>301</v>
      </c>
      <c r="BU1337">
        <v>7</v>
      </c>
      <c r="BV1337">
        <v>0</v>
      </c>
      <c r="BW1337">
        <v>1</v>
      </c>
      <c r="BY1337" t="s">
        <v>12505</v>
      </c>
      <c r="CA1337" t="s">
        <v>12514</v>
      </c>
      <c r="CB1337" t="s">
        <v>12507</v>
      </c>
      <c r="CC1337" t="s">
        <v>11469</v>
      </c>
      <c r="CD1337" t="s">
        <v>12508</v>
      </c>
      <c r="CE1337" t="s">
        <v>11150</v>
      </c>
      <c r="CH1337" s="198">
        <v>1</v>
      </c>
    </row>
    <row r="1338" spans="69:86" x14ac:dyDescent="0.25">
      <c r="BQ1338" t="s">
        <v>229</v>
      </c>
      <c r="BR1338" t="s">
        <v>12515</v>
      </c>
      <c r="BS1338" t="s">
        <v>10777</v>
      </c>
      <c r="BT1338" t="s">
        <v>301</v>
      </c>
      <c r="BU1338">
        <v>8</v>
      </c>
      <c r="BV1338">
        <v>0</v>
      </c>
      <c r="BW1338">
        <v>1</v>
      </c>
      <c r="BY1338" t="s">
        <v>10777</v>
      </c>
      <c r="CA1338" t="s">
        <v>10778</v>
      </c>
      <c r="CB1338" t="s">
        <v>10746</v>
      </c>
      <c r="CC1338" t="s">
        <v>10779</v>
      </c>
      <c r="CD1338" t="s">
        <v>10780</v>
      </c>
      <c r="CE1338" t="s">
        <v>10724</v>
      </c>
      <c r="CH1338" s="198">
        <v>1</v>
      </c>
    </row>
    <row r="1339" spans="69:86" x14ac:dyDescent="0.25">
      <c r="BQ1339" t="s">
        <v>230</v>
      </c>
      <c r="BR1339" t="s">
        <v>1907</v>
      </c>
      <c r="BS1339" t="s">
        <v>12516</v>
      </c>
      <c r="BT1339" t="s">
        <v>265</v>
      </c>
      <c r="BU1339">
        <v>1</v>
      </c>
      <c r="BV1339">
        <v>1</v>
      </c>
      <c r="BW1339">
        <v>0</v>
      </c>
      <c r="BX1339" t="s">
        <v>12516</v>
      </c>
      <c r="BZ1339" t="s">
        <v>12517</v>
      </c>
      <c r="CB1339" t="s">
        <v>10783</v>
      </c>
      <c r="CC1339" t="s">
        <v>10784</v>
      </c>
      <c r="CD1339" t="s">
        <v>10792</v>
      </c>
      <c r="CE1339" t="s">
        <v>10746</v>
      </c>
      <c r="CF1339" t="s">
        <v>12518</v>
      </c>
      <c r="CH1339" s="198">
        <v>1</v>
      </c>
    </row>
    <row r="1340" spans="69:86" x14ac:dyDescent="0.25">
      <c r="BQ1340" t="s">
        <v>230</v>
      </c>
      <c r="BR1340" t="s">
        <v>1908</v>
      </c>
      <c r="BS1340" t="s">
        <v>11577</v>
      </c>
      <c r="BT1340" t="s">
        <v>265</v>
      </c>
      <c r="BU1340">
        <v>2</v>
      </c>
      <c r="BV1340">
        <v>1</v>
      </c>
      <c r="BW1340">
        <v>0</v>
      </c>
      <c r="BX1340" t="s">
        <v>11577</v>
      </c>
      <c r="BZ1340" t="s">
        <v>12519</v>
      </c>
      <c r="CB1340" t="s">
        <v>11577</v>
      </c>
      <c r="CH1340" s="198">
        <v>1</v>
      </c>
    </row>
    <row r="1341" spans="69:86" x14ac:dyDescent="0.25">
      <c r="BQ1341" t="s">
        <v>230</v>
      </c>
      <c r="BR1341" t="s">
        <v>1909</v>
      </c>
      <c r="BS1341" t="s">
        <v>12520</v>
      </c>
      <c r="BT1341" t="s">
        <v>265</v>
      </c>
      <c r="BU1341">
        <v>3</v>
      </c>
      <c r="BV1341">
        <v>1</v>
      </c>
      <c r="BW1341">
        <v>0</v>
      </c>
      <c r="BX1341" t="s">
        <v>12520</v>
      </c>
      <c r="BZ1341" t="s">
        <v>12521</v>
      </c>
      <c r="CB1341" t="s">
        <v>771</v>
      </c>
      <c r="CC1341" t="s">
        <v>10766</v>
      </c>
      <c r="CH1341" s="198">
        <v>1</v>
      </c>
    </row>
    <row r="1342" spans="69:86" x14ac:dyDescent="0.25">
      <c r="BQ1342" t="s">
        <v>230</v>
      </c>
      <c r="BR1342" t="s">
        <v>1910</v>
      </c>
      <c r="BS1342" t="s">
        <v>12522</v>
      </c>
      <c r="BT1342" t="s">
        <v>265</v>
      </c>
      <c r="BU1342">
        <v>4</v>
      </c>
      <c r="BV1342">
        <v>1</v>
      </c>
      <c r="BW1342">
        <v>0</v>
      </c>
      <c r="BX1342" t="s">
        <v>12522</v>
      </c>
      <c r="BZ1342" t="s">
        <v>12523</v>
      </c>
      <c r="CB1342" t="s">
        <v>12524</v>
      </c>
      <c r="CC1342" t="s">
        <v>635</v>
      </c>
      <c r="CD1342" t="s">
        <v>10798</v>
      </c>
      <c r="CE1342" t="s">
        <v>10724</v>
      </c>
      <c r="CH1342" s="198">
        <v>1</v>
      </c>
    </row>
    <row r="1343" spans="69:86" x14ac:dyDescent="0.25">
      <c r="BQ1343" t="s">
        <v>230</v>
      </c>
      <c r="BR1343" t="s">
        <v>1911</v>
      </c>
      <c r="BS1343" t="s">
        <v>10794</v>
      </c>
      <c r="BT1343" t="s">
        <v>265</v>
      </c>
      <c r="BU1343">
        <v>5</v>
      </c>
      <c r="BV1343">
        <v>1</v>
      </c>
      <c r="BW1343">
        <v>0</v>
      </c>
      <c r="BX1343" t="s">
        <v>10794</v>
      </c>
      <c r="BZ1343" t="s">
        <v>10795</v>
      </c>
      <c r="CB1343" t="s">
        <v>10796</v>
      </c>
      <c r="CC1343" t="s">
        <v>10797</v>
      </c>
      <c r="CH1343" s="198">
        <v>1</v>
      </c>
    </row>
    <row r="1344" spans="69:86" x14ac:dyDescent="0.25">
      <c r="BQ1344" t="s">
        <v>230</v>
      </c>
      <c r="BR1344" t="s">
        <v>12525</v>
      </c>
      <c r="BS1344" t="s">
        <v>10798</v>
      </c>
      <c r="BT1344" t="s">
        <v>265</v>
      </c>
      <c r="BU1344">
        <v>6</v>
      </c>
      <c r="BV1344">
        <v>1</v>
      </c>
      <c r="BW1344">
        <v>0</v>
      </c>
      <c r="BX1344" t="s">
        <v>10798</v>
      </c>
      <c r="BZ1344" t="s">
        <v>10799</v>
      </c>
      <c r="CB1344" t="s">
        <v>10798</v>
      </c>
      <c r="CH1344" s="198">
        <v>1</v>
      </c>
    </row>
    <row r="1345" spans="69:86" x14ac:dyDescent="0.25">
      <c r="BQ1345" t="s">
        <v>230</v>
      </c>
      <c r="BR1345" t="s">
        <v>12526</v>
      </c>
      <c r="BS1345" t="s">
        <v>10801</v>
      </c>
      <c r="BT1345" t="s">
        <v>265</v>
      </c>
      <c r="BU1345">
        <v>7</v>
      </c>
      <c r="BV1345">
        <v>1</v>
      </c>
      <c r="BW1345">
        <v>0</v>
      </c>
      <c r="BX1345" t="s">
        <v>10801</v>
      </c>
      <c r="BZ1345" t="s">
        <v>10802</v>
      </c>
      <c r="CB1345" t="s">
        <v>10801</v>
      </c>
      <c r="CH1345" s="198">
        <v>1</v>
      </c>
    </row>
    <row r="1346" spans="69:86" x14ac:dyDescent="0.25">
      <c r="BQ1346" t="s">
        <v>230</v>
      </c>
      <c r="BR1346" t="s">
        <v>12527</v>
      </c>
      <c r="BS1346" t="s">
        <v>10804</v>
      </c>
      <c r="BT1346" t="s">
        <v>265</v>
      </c>
      <c r="BU1346">
        <v>8</v>
      </c>
      <c r="BV1346">
        <v>1</v>
      </c>
      <c r="BW1346">
        <v>0</v>
      </c>
      <c r="BX1346" t="s">
        <v>10804</v>
      </c>
      <c r="BZ1346" t="s">
        <v>10805</v>
      </c>
      <c r="CB1346" t="s">
        <v>10806</v>
      </c>
      <c r="CC1346" t="s">
        <v>2291</v>
      </c>
      <c r="CH1346" s="198">
        <v>1</v>
      </c>
    </row>
    <row r="1347" spans="69:86" x14ac:dyDescent="0.25">
      <c r="BQ1347" t="s">
        <v>230</v>
      </c>
      <c r="BR1347" t="s">
        <v>12528</v>
      </c>
      <c r="BS1347" t="s">
        <v>10808</v>
      </c>
      <c r="BT1347" t="s">
        <v>265</v>
      </c>
      <c r="BU1347">
        <v>9</v>
      </c>
      <c r="BV1347">
        <v>1</v>
      </c>
      <c r="BW1347">
        <v>0</v>
      </c>
      <c r="BX1347" t="s">
        <v>10808</v>
      </c>
      <c r="BZ1347" t="s">
        <v>10809</v>
      </c>
      <c r="CB1347" t="s">
        <v>10810</v>
      </c>
      <c r="CC1347" t="s">
        <v>2894</v>
      </c>
      <c r="CD1347" t="s">
        <v>1629</v>
      </c>
      <c r="CH1347" s="198">
        <v>1</v>
      </c>
    </row>
    <row r="1348" spans="69:86" x14ac:dyDescent="0.25">
      <c r="BQ1348" t="s">
        <v>230</v>
      </c>
      <c r="BR1348" t="s">
        <v>1912</v>
      </c>
      <c r="BS1348" t="s">
        <v>12529</v>
      </c>
      <c r="BT1348" t="s">
        <v>301</v>
      </c>
      <c r="BU1348">
        <v>1</v>
      </c>
      <c r="BV1348">
        <v>0</v>
      </c>
      <c r="BW1348">
        <v>1</v>
      </c>
      <c r="BY1348" t="s">
        <v>12529</v>
      </c>
      <c r="CA1348" t="s">
        <v>12530</v>
      </c>
      <c r="CB1348" t="s">
        <v>10813</v>
      </c>
      <c r="CC1348" t="s">
        <v>10685</v>
      </c>
      <c r="CD1348" t="s">
        <v>10792</v>
      </c>
      <c r="CE1348" t="s">
        <v>10746</v>
      </c>
      <c r="CF1348" t="s">
        <v>12518</v>
      </c>
      <c r="CH1348" s="198">
        <v>1</v>
      </c>
    </row>
    <row r="1349" spans="69:86" x14ac:dyDescent="0.25">
      <c r="BQ1349" t="s">
        <v>230</v>
      </c>
      <c r="BR1349" t="s">
        <v>1913</v>
      </c>
      <c r="BS1349" t="s">
        <v>11577</v>
      </c>
      <c r="BT1349" t="s">
        <v>301</v>
      </c>
      <c r="BU1349">
        <v>2</v>
      </c>
      <c r="BV1349">
        <v>0</v>
      </c>
      <c r="BW1349">
        <v>1</v>
      </c>
      <c r="BY1349" t="s">
        <v>11577</v>
      </c>
      <c r="CA1349" t="s">
        <v>12531</v>
      </c>
      <c r="CB1349" t="s">
        <v>11577</v>
      </c>
      <c r="CH1349" s="198">
        <v>1</v>
      </c>
    </row>
    <row r="1350" spans="69:86" x14ac:dyDescent="0.25">
      <c r="BQ1350" t="s">
        <v>230</v>
      </c>
      <c r="BR1350" t="s">
        <v>1914</v>
      </c>
      <c r="BS1350" t="s">
        <v>12520</v>
      </c>
      <c r="BT1350" t="s">
        <v>301</v>
      </c>
      <c r="BU1350">
        <v>3</v>
      </c>
      <c r="BV1350">
        <v>0</v>
      </c>
      <c r="BW1350">
        <v>1</v>
      </c>
      <c r="BY1350" t="s">
        <v>12520</v>
      </c>
      <c r="CA1350" t="s">
        <v>12532</v>
      </c>
      <c r="CB1350" t="s">
        <v>771</v>
      </c>
      <c r="CC1350" t="s">
        <v>10766</v>
      </c>
      <c r="CH1350" s="198">
        <v>1</v>
      </c>
    </row>
    <row r="1351" spans="69:86" x14ac:dyDescent="0.25">
      <c r="BQ1351" t="s">
        <v>230</v>
      </c>
      <c r="BR1351" t="s">
        <v>1915</v>
      </c>
      <c r="BS1351" t="s">
        <v>12522</v>
      </c>
      <c r="BT1351" t="s">
        <v>301</v>
      </c>
      <c r="BU1351">
        <v>4</v>
      </c>
      <c r="BV1351">
        <v>0</v>
      </c>
      <c r="BW1351">
        <v>1</v>
      </c>
      <c r="BY1351" t="s">
        <v>12522</v>
      </c>
      <c r="CA1351" t="s">
        <v>12533</v>
      </c>
      <c r="CB1351" t="s">
        <v>12524</v>
      </c>
      <c r="CC1351" t="s">
        <v>635</v>
      </c>
      <c r="CD1351" t="s">
        <v>10798</v>
      </c>
      <c r="CE1351" t="s">
        <v>10724</v>
      </c>
      <c r="CH1351" s="198">
        <v>1</v>
      </c>
    </row>
    <row r="1352" spans="69:86" x14ac:dyDescent="0.25">
      <c r="BQ1352" t="s">
        <v>230</v>
      </c>
      <c r="BR1352" t="s">
        <v>1916</v>
      </c>
      <c r="BS1352" t="s">
        <v>10816</v>
      </c>
      <c r="BT1352" t="s">
        <v>301</v>
      </c>
      <c r="BU1352">
        <v>5</v>
      </c>
      <c r="BV1352">
        <v>0</v>
      </c>
      <c r="BW1352">
        <v>1</v>
      </c>
      <c r="BY1352" t="s">
        <v>10816</v>
      </c>
      <c r="CA1352" t="s">
        <v>10817</v>
      </c>
      <c r="CB1352" t="s">
        <v>10818</v>
      </c>
      <c r="CC1352" t="s">
        <v>10819</v>
      </c>
      <c r="CD1352" t="s">
        <v>10820</v>
      </c>
      <c r="CE1352" t="s">
        <v>10821</v>
      </c>
      <c r="CF1352" t="s">
        <v>1241</v>
      </c>
      <c r="CH1352" s="198">
        <v>1</v>
      </c>
    </row>
    <row r="1353" spans="69:86" x14ac:dyDescent="0.25">
      <c r="BQ1353" t="s">
        <v>231</v>
      </c>
      <c r="BR1353" t="s">
        <v>1917</v>
      </c>
      <c r="BS1353" t="s">
        <v>12534</v>
      </c>
      <c r="BT1353" t="s">
        <v>265</v>
      </c>
      <c r="BU1353">
        <v>1</v>
      </c>
      <c r="BV1353">
        <v>1</v>
      </c>
      <c r="BW1353">
        <v>0</v>
      </c>
      <c r="BX1353" t="s">
        <v>12534</v>
      </c>
      <c r="BZ1353" t="s">
        <v>12535</v>
      </c>
      <c r="CB1353" t="s">
        <v>10845</v>
      </c>
      <c r="CC1353" t="s">
        <v>10846</v>
      </c>
      <c r="CD1353" t="s">
        <v>10847</v>
      </c>
      <c r="CE1353" t="s">
        <v>2901</v>
      </c>
      <c r="CH1353" s="198">
        <v>1</v>
      </c>
    </row>
    <row r="1354" spans="69:86" x14ac:dyDescent="0.25">
      <c r="BQ1354" t="s">
        <v>231</v>
      </c>
      <c r="BR1354" t="s">
        <v>1918</v>
      </c>
      <c r="BS1354" t="s">
        <v>11150</v>
      </c>
      <c r="BT1354" t="s">
        <v>265</v>
      </c>
      <c r="BU1354">
        <v>2</v>
      </c>
      <c r="BV1354">
        <v>1</v>
      </c>
      <c r="BW1354">
        <v>0</v>
      </c>
      <c r="BX1354" t="s">
        <v>11150</v>
      </c>
      <c r="BZ1354" t="s">
        <v>12536</v>
      </c>
      <c r="CB1354" t="s">
        <v>11150</v>
      </c>
      <c r="CH1354" s="198">
        <v>1</v>
      </c>
    </row>
    <row r="1355" spans="69:86" x14ac:dyDescent="0.25">
      <c r="BQ1355" t="s">
        <v>231</v>
      </c>
      <c r="BR1355" t="s">
        <v>1919</v>
      </c>
      <c r="BS1355" t="s">
        <v>2888</v>
      </c>
      <c r="BT1355" t="s">
        <v>265</v>
      </c>
      <c r="BU1355">
        <v>3</v>
      </c>
      <c r="BV1355">
        <v>1</v>
      </c>
      <c r="BW1355">
        <v>0</v>
      </c>
      <c r="BX1355" t="s">
        <v>2888</v>
      </c>
      <c r="BZ1355" t="s">
        <v>12537</v>
      </c>
      <c r="CB1355" t="s">
        <v>2888</v>
      </c>
      <c r="CH1355" s="198">
        <v>1</v>
      </c>
    </row>
    <row r="1356" spans="69:86" x14ac:dyDescent="0.25">
      <c r="BQ1356" t="s">
        <v>231</v>
      </c>
      <c r="BR1356" t="s">
        <v>1920</v>
      </c>
      <c r="BS1356" t="s">
        <v>12538</v>
      </c>
      <c r="BT1356" t="s">
        <v>265</v>
      </c>
      <c r="BU1356">
        <v>4</v>
      </c>
      <c r="BV1356">
        <v>1</v>
      </c>
      <c r="BW1356">
        <v>0</v>
      </c>
      <c r="BX1356" t="s">
        <v>12538</v>
      </c>
      <c r="BZ1356" t="s">
        <v>12539</v>
      </c>
      <c r="CB1356" t="s">
        <v>11530</v>
      </c>
      <c r="CC1356" t="s">
        <v>389</v>
      </c>
      <c r="CD1356" t="s">
        <v>635</v>
      </c>
      <c r="CE1356" t="s">
        <v>11190</v>
      </c>
      <c r="CF1356" t="s">
        <v>569</v>
      </c>
      <c r="CH1356" s="198">
        <v>1</v>
      </c>
    </row>
    <row r="1357" spans="69:86" x14ac:dyDescent="0.25">
      <c r="BQ1357" t="s">
        <v>231</v>
      </c>
      <c r="BR1357" t="s">
        <v>1921</v>
      </c>
      <c r="BS1357" t="s">
        <v>10855</v>
      </c>
      <c r="BT1357" t="s">
        <v>265</v>
      </c>
      <c r="BU1357">
        <v>5</v>
      </c>
      <c r="BV1357">
        <v>1</v>
      </c>
      <c r="BW1357">
        <v>0</v>
      </c>
      <c r="BX1357" t="s">
        <v>10855</v>
      </c>
      <c r="BZ1357" t="s">
        <v>10856</v>
      </c>
      <c r="CB1357" t="s">
        <v>10857</v>
      </c>
      <c r="CC1357" t="s">
        <v>10858</v>
      </c>
      <c r="CD1357" t="s">
        <v>10859</v>
      </c>
      <c r="CE1357" t="s">
        <v>10860</v>
      </c>
      <c r="CH1357" s="198">
        <v>1</v>
      </c>
    </row>
    <row r="1358" spans="69:86" x14ac:dyDescent="0.25">
      <c r="BQ1358" t="s">
        <v>231</v>
      </c>
      <c r="BR1358" t="s">
        <v>12540</v>
      </c>
      <c r="BS1358" t="s">
        <v>10724</v>
      </c>
      <c r="BT1358" t="s">
        <v>265</v>
      </c>
      <c r="BU1358">
        <v>6</v>
      </c>
      <c r="BV1358">
        <v>1</v>
      </c>
      <c r="BW1358">
        <v>0</v>
      </c>
      <c r="BX1358" t="s">
        <v>10724</v>
      </c>
      <c r="BZ1358" t="s">
        <v>10862</v>
      </c>
      <c r="CB1358" t="s">
        <v>10724</v>
      </c>
      <c r="CH1358" s="198">
        <v>1</v>
      </c>
    </row>
    <row r="1359" spans="69:86" x14ac:dyDescent="0.25">
      <c r="BQ1359" t="s">
        <v>231</v>
      </c>
      <c r="BR1359" t="s">
        <v>12541</v>
      </c>
      <c r="BS1359" t="s">
        <v>649</v>
      </c>
      <c r="BT1359" t="s">
        <v>265</v>
      </c>
      <c r="BU1359">
        <v>7</v>
      </c>
      <c r="BV1359">
        <v>1</v>
      </c>
      <c r="BW1359">
        <v>0</v>
      </c>
      <c r="BX1359" t="s">
        <v>649</v>
      </c>
      <c r="BZ1359" t="s">
        <v>10864</v>
      </c>
      <c r="CB1359" t="s">
        <v>649</v>
      </c>
      <c r="CH1359" s="198">
        <v>1</v>
      </c>
    </row>
    <row r="1360" spans="69:86" x14ac:dyDescent="0.25">
      <c r="BQ1360" t="s">
        <v>231</v>
      </c>
      <c r="BR1360" t="s">
        <v>12542</v>
      </c>
      <c r="BS1360" t="s">
        <v>10866</v>
      </c>
      <c r="BT1360" t="s">
        <v>265</v>
      </c>
      <c r="BU1360">
        <v>8</v>
      </c>
      <c r="BV1360">
        <v>1</v>
      </c>
      <c r="BW1360">
        <v>0</v>
      </c>
      <c r="BX1360" t="s">
        <v>10866</v>
      </c>
      <c r="BZ1360" t="s">
        <v>10867</v>
      </c>
      <c r="CB1360" t="s">
        <v>10868</v>
      </c>
      <c r="CC1360" t="s">
        <v>10806</v>
      </c>
      <c r="CD1360" t="s">
        <v>10869</v>
      </c>
      <c r="CE1360" t="s">
        <v>10764</v>
      </c>
      <c r="CF1360" t="s">
        <v>10870</v>
      </c>
      <c r="CH1360" s="198">
        <v>1</v>
      </c>
    </row>
    <row r="1361" spans="69:86" x14ac:dyDescent="0.25">
      <c r="BQ1361" t="s">
        <v>231</v>
      </c>
      <c r="BR1361" t="s">
        <v>1922</v>
      </c>
      <c r="BS1361" t="s">
        <v>10871</v>
      </c>
      <c r="BT1361" t="s">
        <v>301</v>
      </c>
      <c r="BU1361">
        <v>1</v>
      </c>
      <c r="BV1361">
        <v>0</v>
      </c>
      <c r="BW1361">
        <v>1</v>
      </c>
      <c r="BY1361" t="s">
        <v>10871</v>
      </c>
      <c r="CA1361" t="s">
        <v>10872</v>
      </c>
      <c r="CB1361" t="s">
        <v>10871</v>
      </c>
      <c r="CH1361" s="198">
        <v>1</v>
      </c>
    </row>
    <row r="1362" spans="69:86" x14ac:dyDescent="0.25">
      <c r="BQ1362" t="s">
        <v>231</v>
      </c>
      <c r="BR1362" t="s">
        <v>1923</v>
      </c>
      <c r="BS1362" t="s">
        <v>2901</v>
      </c>
      <c r="BT1362" t="s">
        <v>301</v>
      </c>
      <c r="BU1362">
        <v>2</v>
      </c>
      <c r="BV1362">
        <v>0</v>
      </c>
      <c r="BW1362">
        <v>1</v>
      </c>
      <c r="BY1362" t="s">
        <v>2901</v>
      </c>
      <c r="CA1362" t="s">
        <v>12543</v>
      </c>
      <c r="CB1362" t="s">
        <v>2901</v>
      </c>
      <c r="CH1362" s="198">
        <v>1</v>
      </c>
    </row>
    <row r="1363" spans="69:86" x14ac:dyDescent="0.25">
      <c r="BQ1363" t="s">
        <v>231</v>
      </c>
      <c r="BR1363" t="s">
        <v>1924</v>
      </c>
      <c r="BS1363" t="s">
        <v>11150</v>
      </c>
      <c r="BT1363" t="s">
        <v>301</v>
      </c>
      <c r="BU1363">
        <v>3</v>
      </c>
      <c r="BV1363">
        <v>0</v>
      </c>
      <c r="BW1363">
        <v>1</v>
      </c>
      <c r="BY1363" t="s">
        <v>11150</v>
      </c>
      <c r="CA1363" t="s">
        <v>12544</v>
      </c>
      <c r="CB1363" t="s">
        <v>11150</v>
      </c>
      <c r="CH1363" s="198">
        <v>1</v>
      </c>
    </row>
    <row r="1364" spans="69:86" x14ac:dyDescent="0.25">
      <c r="BQ1364" t="s">
        <v>231</v>
      </c>
      <c r="BR1364" t="s">
        <v>1925</v>
      </c>
      <c r="BS1364" t="s">
        <v>2888</v>
      </c>
      <c r="BT1364" t="s">
        <v>301</v>
      </c>
      <c r="BU1364">
        <v>4</v>
      </c>
      <c r="BV1364">
        <v>0</v>
      </c>
      <c r="BW1364">
        <v>1</v>
      </c>
      <c r="BY1364" t="s">
        <v>2888</v>
      </c>
      <c r="CA1364" t="s">
        <v>12545</v>
      </c>
      <c r="CB1364" t="s">
        <v>2888</v>
      </c>
      <c r="CH1364" s="198">
        <v>1</v>
      </c>
    </row>
    <row r="1365" spans="69:86" x14ac:dyDescent="0.25">
      <c r="BQ1365" t="s">
        <v>231</v>
      </c>
      <c r="BR1365" t="s">
        <v>1926</v>
      </c>
      <c r="BS1365" t="s">
        <v>12538</v>
      </c>
      <c r="BT1365" t="s">
        <v>301</v>
      </c>
      <c r="BU1365">
        <v>5</v>
      </c>
      <c r="BV1365">
        <v>0</v>
      </c>
      <c r="BW1365">
        <v>1</v>
      </c>
      <c r="BY1365" t="s">
        <v>12538</v>
      </c>
      <c r="CA1365" t="s">
        <v>12546</v>
      </c>
      <c r="CB1365" t="s">
        <v>11530</v>
      </c>
      <c r="CC1365" t="s">
        <v>389</v>
      </c>
      <c r="CD1365" t="s">
        <v>635</v>
      </c>
      <c r="CE1365" t="s">
        <v>11190</v>
      </c>
      <c r="CF1365" t="s">
        <v>569</v>
      </c>
      <c r="CH1365" s="198">
        <v>1</v>
      </c>
    </row>
    <row r="1366" spans="69:86" x14ac:dyDescent="0.25">
      <c r="BQ1366" t="s">
        <v>231</v>
      </c>
      <c r="BR1366" t="s">
        <v>12547</v>
      </c>
      <c r="BS1366" t="s">
        <v>10878</v>
      </c>
      <c r="BT1366" t="s">
        <v>301</v>
      </c>
      <c r="BU1366">
        <v>6</v>
      </c>
      <c r="BV1366">
        <v>0</v>
      </c>
      <c r="BW1366">
        <v>1</v>
      </c>
      <c r="BY1366" t="s">
        <v>10878</v>
      </c>
      <c r="CA1366" t="s">
        <v>10879</v>
      </c>
      <c r="CB1366" t="s">
        <v>10818</v>
      </c>
      <c r="CC1366" t="s">
        <v>10880</v>
      </c>
      <c r="CH1366" s="198">
        <v>1</v>
      </c>
    </row>
    <row r="1367" spans="69:86" x14ac:dyDescent="0.25">
      <c r="BQ1367" t="s">
        <v>231</v>
      </c>
      <c r="BR1367" t="s">
        <v>12548</v>
      </c>
      <c r="BS1367" t="s">
        <v>10882</v>
      </c>
      <c r="BT1367" t="s">
        <v>301</v>
      </c>
      <c r="BU1367">
        <v>7</v>
      </c>
      <c r="BV1367">
        <v>0</v>
      </c>
      <c r="BW1367">
        <v>1</v>
      </c>
      <c r="BY1367" t="s">
        <v>10882</v>
      </c>
      <c r="CA1367" t="s">
        <v>10883</v>
      </c>
      <c r="CB1367" t="s">
        <v>10882</v>
      </c>
      <c r="CH1367" s="198">
        <v>1</v>
      </c>
    </row>
    <row r="1368" spans="69:86" x14ac:dyDescent="0.25">
      <c r="BQ1368" t="s">
        <v>231</v>
      </c>
      <c r="BR1368" t="s">
        <v>12549</v>
      </c>
      <c r="BS1368" t="s">
        <v>649</v>
      </c>
      <c r="BT1368" t="s">
        <v>301</v>
      </c>
      <c r="BU1368">
        <v>8</v>
      </c>
      <c r="BV1368">
        <v>0</v>
      </c>
      <c r="BW1368">
        <v>1</v>
      </c>
      <c r="BY1368" t="s">
        <v>649</v>
      </c>
      <c r="CA1368" t="s">
        <v>10885</v>
      </c>
      <c r="CB1368" t="s">
        <v>649</v>
      </c>
      <c r="CH1368" s="198">
        <v>1</v>
      </c>
    </row>
    <row r="1369" spans="69:86" x14ac:dyDescent="0.25">
      <c r="BQ1369" t="s">
        <v>231</v>
      </c>
      <c r="BR1369" t="s">
        <v>12550</v>
      </c>
      <c r="BS1369" t="s">
        <v>10887</v>
      </c>
      <c r="BT1369" t="s">
        <v>301</v>
      </c>
      <c r="BU1369">
        <v>9</v>
      </c>
      <c r="BV1369">
        <v>0</v>
      </c>
      <c r="BW1369">
        <v>1</v>
      </c>
      <c r="BY1369" t="s">
        <v>10887</v>
      </c>
      <c r="CA1369" t="s">
        <v>10888</v>
      </c>
      <c r="CB1369" t="s">
        <v>590</v>
      </c>
      <c r="CC1369" t="s">
        <v>10889</v>
      </c>
      <c r="CH1369" s="198">
        <v>1</v>
      </c>
    </row>
    <row r="1370" spans="69:86" x14ac:dyDescent="0.25">
      <c r="BQ1370" t="s">
        <v>232</v>
      </c>
      <c r="BR1370" t="s">
        <v>1927</v>
      </c>
      <c r="BS1370" t="s">
        <v>12551</v>
      </c>
      <c r="BT1370" t="s">
        <v>265</v>
      </c>
      <c r="BU1370">
        <v>1</v>
      </c>
      <c r="BV1370">
        <v>1</v>
      </c>
      <c r="BW1370">
        <v>0</v>
      </c>
      <c r="BX1370" t="s">
        <v>12551</v>
      </c>
      <c r="BZ1370" t="s">
        <v>12552</v>
      </c>
      <c r="CB1370" t="s">
        <v>10892</v>
      </c>
      <c r="CC1370" t="s">
        <v>10893</v>
      </c>
      <c r="CD1370" t="s">
        <v>1237</v>
      </c>
      <c r="CE1370" t="s">
        <v>1394</v>
      </c>
      <c r="CF1370" t="s">
        <v>10746</v>
      </c>
      <c r="CH1370" s="198">
        <v>1</v>
      </c>
    </row>
    <row r="1371" spans="69:86" x14ac:dyDescent="0.25">
      <c r="BQ1371" t="s">
        <v>232</v>
      </c>
      <c r="BR1371" t="s">
        <v>1928</v>
      </c>
      <c r="BS1371" t="s">
        <v>12553</v>
      </c>
      <c r="BT1371" t="s">
        <v>265</v>
      </c>
      <c r="BU1371">
        <v>2</v>
      </c>
      <c r="BV1371">
        <v>1</v>
      </c>
      <c r="BW1371">
        <v>0</v>
      </c>
      <c r="BX1371" t="s">
        <v>12553</v>
      </c>
      <c r="BZ1371" t="s">
        <v>12554</v>
      </c>
      <c r="CB1371" t="s">
        <v>12553</v>
      </c>
      <c r="CH1371" s="198">
        <v>1</v>
      </c>
    </row>
    <row r="1372" spans="69:86" x14ac:dyDescent="0.25">
      <c r="BQ1372" t="s">
        <v>232</v>
      </c>
      <c r="BR1372" t="s">
        <v>1929</v>
      </c>
      <c r="BS1372" t="s">
        <v>10701</v>
      </c>
      <c r="BT1372" t="s">
        <v>265</v>
      </c>
      <c r="BU1372">
        <v>3</v>
      </c>
      <c r="BV1372">
        <v>1</v>
      </c>
      <c r="BW1372">
        <v>0</v>
      </c>
      <c r="BX1372" t="s">
        <v>10701</v>
      </c>
      <c r="BZ1372" t="s">
        <v>10894</v>
      </c>
      <c r="CB1372" t="s">
        <v>10701</v>
      </c>
      <c r="CH1372" s="198">
        <v>1</v>
      </c>
    </row>
    <row r="1373" spans="69:86" x14ac:dyDescent="0.25">
      <c r="BQ1373" t="s">
        <v>232</v>
      </c>
      <c r="BR1373" t="s">
        <v>1930</v>
      </c>
      <c r="BS1373" t="s">
        <v>12555</v>
      </c>
      <c r="BT1373" t="s">
        <v>265</v>
      </c>
      <c r="BU1373">
        <v>4</v>
      </c>
      <c r="BV1373">
        <v>1</v>
      </c>
      <c r="BW1373">
        <v>0</v>
      </c>
      <c r="BX1373" t="s">
        <v>12555</v>
      </c>
      <c r="BZ1373" t="s">
        <v>12556</v>
      </c>
      <c r="CB1373" t="s">
        <v>2901</v>
      </c>
      <c r="CC1373" t="s">
        <v>11015</v>
      </c>
      <c r="CD1373" t="s">
        <v>1394</v>
      </c>
      <c r="CH1373" s="198">
        <v>1</v>
      </c>
    </row>
    <row r="1374" spans="69:86" x14ac:dyDescent="0.25">
      <c r="BQ1374" t="s">
        <v>232</v>
      </c>
      <c r="BR1374" t="s">
        <v>1931</v>
      </c>
      <c r="BS1374" t="s">
        <v>10897</v>
      </c>
      <c r="BT1374" t="s">
        <v>265</v>
      </c>
      <c r="BU1374">
        <v>5</v>
      </c>
      <c r="BV1374">
        <v>1</v>
      </c>
      <c r="BW1374">
        <v>0</v>
      </c>
      <c r="BX1374" t="s">
        <v>10897</v>
      </c>
      <c r="BZ1374" t="s">
        <v>10898</v>
      </c>
      <c r="CB1374" t="s">
        <v>10899</v>
      </c>
      <c r="CC1374" t="s">
        <v>1303</v>
      </c>
      <c r="CD1374" t="s">
        <v>1304</v>
      </c>
      <c r="CH1374" s="198">
        <v>1</v>
      </c>
    </row>
    <row r="1375" spans="69:86" x14ac:dyDescent="0.25">
      <c r="BQ1375" t="s">
        <v>232</v>
      </c>
      <c r="BR1375" t="s">
        <v>12557</v>
      </c>
      <c r="BS1375" t="s">
        <v>10901</v>
      </c>
      <c r="BT1375" t="s">
        <v>265</v>
      </c>
      <c r="BU1375">
        <v>6</v>
      </c>
      <c r="BV1375">
        <v>1</v>
      </c>
      <c r="BW1375">
        <v>0</v>
      </c>
      <c r="BX1375" t="s">
        <v>10901</v>
      </c>
      <c r="BZ1375" t="s">
        <v>10902</v>
      </c>
      <c r="CB1375" t="s">
        <v>10903</v>
      </c>
      <c r="CC1375" t="s">
        <v>10904</v>
      </c>
      <c r="CH1375" s="198">
        <v>1</v>
      </c>
    </row>
    <row r="1376" spans="69:86" x14ac:dyDescent="0.25">
      <c r="BQ1376" t="s">
        <v>232</v>
      </c>
      <c r="BR1376" t="s">
        <v>12558</v>
      </c>
      <c r="BS1376" t="s">
        <v>10906</v>
      </c>
      <c r="BT1376" t="s">
        <v>265</v>
      </c>
      <c r="BU1376">
        <v>7</v>
      </c>
      <c r="BV1376">
        <v>1</v>
      </c>
      <c r="BW1376">
        <v>0</v>
      </c>
      <c r="BX1376" t="s">
        <v>10906</v>
      </c>
      <c r="BZ1376" t="s">
        <v>10907</v>
      </c>
      <c r="CB1376" t="s">
        <v>10746</v>
      </c>
      <c r="CC1376" t="s">
        <v>1241</v>
      </c>
      <c r="CD1376" t="s">
        <v>10908</v>
      </c>
      <c r="CH1376" s="198">
        <v>1</v>
      </c>
    </row>
    <row r="1377" spans="1:86" x14ac:dyDescent="0.25">
      <c r="BQ1377" t="s">
        <v>232</v>
      </c>
      <c r="BR1377" t="s">
        <v>1932</v>
      </c>
      <c r="BS1377" t="s">
        <v>12559</v>
      </c>
      <c r="BT1377" t="s">
        <v>301</v>
      </c>
      <c r="BU1377">
        <v>1</v>
      </c>
      <c r="BV1377">
        <v>0</v>
      </c>
      <c r="BW1377">
        <v>1</v>
      </c>
      <c r="BY1377" t="s">
        <v>12559</v>
      </c>
      <c r="CA1377" t="s">
        <v>12560</v>
      </c>
      <c r="CB1377" t="s">
        <v>10911</v>
      </c>
      <c r="CC1377" t="s">
        <v>1237</v>
      </c>
      <c r="CD1377" t="s">
        <v>1394</v>
      </c>
      <c r="CE1377" t="s">
        <v>10746</v>
      </c>
      <c r="CH1377" s="198">
        <v>1</v>
      </c>
    </row>
    <row r="1378" spans="1:86" x14ac:dyDescent="0.25">
      <c r="BQ1378" t="s">
        <v>232</v>
      </c>
      <c r="BR1378" t="s">
        <v>1933</v>
      </c>
      <c r="BS1378" t="s">
        <v>12553</v>
      </c>
      <c r="BT1378" t="s">
        <v>301</v>
      </c>
      <c r="BU1378">
        <v>2</v>
      </c>
      <c r="BV1378">
        <v>0</v>
      </c>
      <c r="BW1378">
        <v>1</v>
      </c>
      <c r="BY1378" t="s">
        <v>12553</v>
      </c>
      <c r="CA1378" t="s">
        <v>12561</v>
      </c>
      <c r="CB1378" t="s">
        <v>12553</v>
      </c>
      <c r="CH1378" s="198">
        <v>1</v>
      </c>
    </row>
    <row r="1379" spans="1:86" x14ac:dyDescent="0.25">
      <c r="BQ1379" t="s">
        <v>232</v>
      </c>
      <c r="BR1379" t="s">
        <v>1934</v>
      </c>
      <c r="BS1379" t="s">
        <v>10701</v>
      </c>
      <c r="BT1379" t="s">
        <v>301</v>
      </c>
      <c r="BU1379">
        <v>3</v>
      </c>
      <c r="BV1379">
        <v>0</v>
      </c>
      <c r="BW1379">
        <v>1</v>
      </c>
      <c r="BY1379" t="s">
        <v>10701</v>
      </c>
      <c r="CA1379" t="s">
        <v>10912</v>
      </c>
      <c r="CB1379" t="s">
        <v>10701</v>
      </c>
      <c r="CH1379" s="198">
        <v>1</v>
      </c>
    </row>
    <row r="1380" spans="1:86" x14ac:dyDescent="0.25">
      <c r="BQ1380" t="s">
        <v>232</v>
      </c>
      <c r="BR1380" t="s">
        <v>1935</v>
      </c>
      <c r="BS1380" t="s">
        <v>12555</v>
      </c>
      <c r="BT1380" t="s">
        <v>301</v>
      </c>
      <c r="BU1380">
        <v>4</v>
      </c>
      <c r="BV1380">
        <v>0</v>
      </c>
      <c r="BW1380">
        <v>1</v>
      </c>
      <c r="BY1380" t="s">
        <v>12555</v>
      </c>
      <c r="CA1380" t="s">
        <v>12562</v>
      </c>
      <c r="CB1380" t="s">
        <v>2901</v>
      </c>
      <c r="CC1380" t="s">
        <v>11015</v>
      </c>
      <c r="CD1380" t="s">
        <v>1394</v>
      </c>
      <c r="CH1380" s="198">
        <v>1</v>
      </c>
    </row>
    <row r="1381" spans="1:86" x14ac:dyDescent="0.25">
      <c r="BQ1381" t="s">
        <v>232</v>
      </c>
      <c r="BR1381" t="s">
        <v>1936</v>
      </c>
      <c r="BS1381" t="s">
        <v>10914</v>
      </c>
      <c r="BT1381" t="s">
        <v>301</v>
      </c>
      <c r="BU1381">
        <v>5</v>
      </c>
      <c r="BV1381">
        <v>0</v>
      </c>
      <c r="BW1381">
        <v>1</v>
      </c>
      <c r="BY1381" t="s">
        <v>10914</v>
      </c>
      <c r="CA1381" t="s">
        <v>10915</v>
      </c>
      <c r="CB1381" t="s">
        <v>10916</v>
      </c>
      <c r="CC1381" t="s">
        <v>10917</v>
      </c>
      <c r="CH1381" s="198">
        <v>1</v>
      </c>
    </row>
    <row r="1382" spans="1:86" ht="15.75" x14ac:dyDescent="0.25">
      <c r="A1382" s="198">
        <v>1</v>
      </c>
      <c r="B1382" s="198">
        <v>1</v>
      </c>
      <c r="C1382" s="198">
        <v>1</v>
      </c>
      <c r="D1382" s="198">
        <v>1</v>
      </c>
      <c r="E1382" s="198">
        <v>1</v>
      </c>
      <c r="F1382" s="198">
        <v>1</v>
      </c>
      <c r="G1382" s="198">
        <v>1</v>
      </c>
      <c r="H1382" s="198">
        <v>1</v>
      </c>
      <c r="I1382" s="198">
        <v>1</v>
      </c>
      <c r="J1382" s="198">
        <v>1</v>
      </c>
      <c r="K1382" s="198">
        <v>1</v>
      </c>
      <c r="L1382" s="198">
        <v>1</v>
      </c>
      <c r="M1382" s="198">
        <v>1</v>
      </c>
      <c r="N1382" s="198">
        <v>1</v>
      </c>
      <c r="O1382" s="198">
        <v>1</v>
      </c>
      <c r="P1382" s="198">
        <v>1</v>
      </c>
      <c r="Q1382" s="198">
        <v>1</v>
      </c>
      <c r="R1382" s="198">
        <v>1</v>
      </c>
      <c r="S1382" s="198">
        <v>1</v>
      </c>
      <c r="T1382" s="198">
        <v>1</v>
      </c>
      <c r="U1382" s="198">
        <v>1</v>
      </c>
      <c r="V1382" s="198">
        <v>1</v>
      </c>
      <c r="W1382" s="198">
        <v>1</v>
      </c>
      <c r="X1382" s="198">
        <v>1</v>
      </c>
      <c r="Y1382" s="198">
        <v>1</v>
      </c>
      <c r="Z1382" s="198">
        <v>1</v>
      </c>
      <c r="AA1382" s="198">
        <v>1</v>
      </c>
      <c r="AB1382" s="198">
        <v>1</v>
      </c>
      <c r="AC1382" s="198">
        <v>1</v>
      </c>
      <c r="AD1382" s="198">
        <v>1</v>
      </c>
      <c r="AE1382" s="198">
        <v>1</v>
      </c>
      <c r="AF1382" s="198">
        <v>1</v>
      </c>
      <c r="AG1382" s="198">
        <v>1</v>
      </c>
      <c r="AH1382" s="198">
        <v>1</v>
      </c>
      <c r="AI1382" s="198">
        <v>1</v>
      </c>
      <c r="AJ1382" s="198">
        <v>1</v>
      </c>
      <c r="AK1382" s="198">
        <v>1</v>
      </c>
      <c r="AL1382" s="198">
        <v>1</v>
      </c>
      <c r="AM1382" s="198">
        <v>1</v>
      </c>
      <c r="AN1382" s="198">
        <v>1</v>
      </c>
      <c r="AO1382" s="198">
        <v>1</v>
      </c>
      <c r="AP1382" s="198">
        <v>1</v>
      </c>
      <c r="AQ1382" s="198">
        <v>1</v>
      </c>
      <c r="AR1382" s="198">
        <v>1</v>
      </c>
      <c r="AS1382" s="198">
        <v>1</v>
      </c>
      <c r="AT1382" s="198">
        <v>1</v>
      </c>
      <c r="AU1382" s="198">
        <v>1</v>
      </c>
      <c r="AV1382" s="198">
        <v>1</v>
      </c>
      <c r="AW1382" s="198">
        <v>1</v>
      </c>
      <c r="AX1382" s="198">
        <v>1</v>
      </c>
      <c r="AY1382" s="198">
        <v>1</v>
      </c>
      <c r="AZ1382" s="198">
        <v>1</v>
      </c>
      <c r="BA1382" s="198">
        <v>1</v>
      </c>
      <c r="BB1382" s="198">
        <v>1</v>
      </c>
      <c r="BC1382" s="198">
        <v>1</v>
      </c>
      <c r="BD1382" s="198">
        <v>1</v>
      </c>
      <c r="BE1382" s="198">
        <v>1</v>
      </c>
      <c r="BF1382" s="198">
        <v>1</v>
      </c>
      <c r="BG1382" s="198">
        <v>1</v>
      </c>
      <c r="BH1382" s="198">
        <v>1</v>
      </c>
      <c r="BI1382" s="198">
        <v>1</v>
      </c>
      <c r="BJ1382" s="198">
        <v>1</v>
      </c>
      <c r="BK1382" s="198">
        <v>1</v>
      </c>
      <c r="BL1382" s="198">
        <v>1</v>
      </c>
      <c r="BM1382" s="198">
        <v>1</v>
      </c>
      <c r="BN1382" s="198">
        <v>1</v>
      </c>
      <c r="BO1382" s="198">
        <v>1</v>
      </c>
      <c r="BP1382" s="198">
        <v>1</v>
      </c>
      <c r="BQ1382" s="198">
        <v>1</v>
      </c>
      <c r="BR1382" s="198">
        <v>1</v>
      </c>
      <c r="BS1382" s="198">
        <v>1</v>
      </c>
      <c r="BT1382" s="198">
        <v>1</v>
      </c>
      <c r="BU1382" s="198">
        <v>1</v>
      </c>
      <c r="BV1382" s="198">
        <v>1</v>
      </c>
      <c r="BW1382" s="198">
        <v>1</v>
      </c>
      <c r="BX1382" s="198">
        <v>1</v>
      </c>
      <c r="BY1382" s="198">
        <v>1</v>
      </c>
      <c r="BZ1382" s="198">
        <v>1</v>
      </c>
      <c r="CA1382" s="198">
        <v>1</v>
      </c>
      <c r="CB1382" s="198">
        <v>1</v>
      </c>
      <c r="CC1382" s="198">
        <v>1</v>
      </c>
      <c r="CD1382" s="198">
        <v>1</v>
      </c>
      <c r="CE1382" s="198">
        <v>1</v>
      </c>
      <c r="CF1382" s="198">
        <v>1</v>
      </c>
      <c r="CG1382" s="198">
        <v>1</v>
      </c>
      <c r="CH1382" s="219" t="s">
        <v>10610</v>
      </c>
    </row>
  </sheetData>
  <mergeCells count="1">
    <mergeCell ref="E14:F14"/>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5EB35-9E42-4AD6-9D28-AE9CE07558B2}">
  <dimension ref="A1:CI1106"/>
  <sheetViews>
    <sheetView workbookViewId="0">
      <selection activeCell="C23" sqref="C23"/>
    </sheetView>
  </sheetViews>
  <sheetFormatPr baseColWidth="10" defaultColWidth="10.28515625" defaultRowHeight="15" x14ac:dyDescent="0.25"/>
  <cols>
    <col min="1" max="1" width="30.7109375" style="221" customWidth="1"/>
    <col min="2" max="2" width="100.7109375" style="221" customWidth="1"/>
    <col min="3" max="3" width="30.7109375" style="221" customWidth="1"/>
    <col min="4" max="4" width="100.7109375" style="221" customWidth="1"/>
    <col min="5" max="5" width="44.85546875" style="221" customWidth="1"/>
    <col min="6" max="6" width="28.7109375" style="221" customWidth="1"/>
    <col min="7" max="7" width="85.7109375" style="221" customWidth="1"/>
    <col min="8" max="8" width="40.7109375" style="221" customWidth="1"/>
    <col min="9" max="11" width="16" style="221" customWidth="1"/>
    <col min="12" max="15" width="0" style="221" hidden="1" customWidth="1"/>
    <col min="16" max="50" width="10.28515625" style="221"/>
    <col min="51" max="51" width="5.42578125" style="221" customWidth="1"/>
    <col min="52" max="52" width="23.140625" style="221" customWidth="1"/>
    <col min="53" max="85" width="10.28515625" style="221" customWidth="1"/>
    <col min="86" max="86" width="22" style="221" customWidth="1"/>
    <col min="87" max="16384" width="10.28515625" style="221"/>
  </cols>
  <sheetData>
    <row r="1" spans="1:87" s="45" customFormat="1" ht="27.95" customHeight="1" x14ac:dyDescent="0.25">
      <c r="A1" s="42" t="s">
        <v>12563</v>
      </c>
      <c r="B1" s="43"/>
      <c r="C1" s="43"/>
      <c r="D1" s="43"/>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G1" s="221"/>
      <c r="AH1" s="221"/>
      <c r="AI1" s="221"/>
      <c r="AJ1" s="221"/>
      <c r="AK1" s="221"/>
      <c r="AL1" s="221"/>
      <c r="AM1" s="221"/>
      <c r="AZ1" s="251" t="s">
        <v>10687</v>
      </c>
      <c r="BA1" s="253" t="s">
        <v>13370</v>
      </c>
      <c r="BB1" s="253"/>
      <c r="BC1" s="253"/>
      <c r="BD1" s="253"/>
      <c r="BE1" s="253"/>
      <c r="BF1" s="253"/>
      <c r="BG1" s="253"/>
      <c r="BH1" s="253"/>
      <c r="BI1" s="253"/>
      <c r="BJ1" s="253"/>
      <c r="BK1" s="253"/>
      <c r="BL1" s="253"/>
      <c r="BM1" s="253"/>
      <c r="BN1" s="253"/>
      <c r="BO1" s="253"/>
      <c r="BP1" s="253"/>
      <c r="BQ1" s="253" t="s">
        <v>13370</v>
      </c>
      <c r="BR1" s="253"/>
      <c r="BS1" s="253"/>
      <c r="BT1" s="253"/>
      <c r="BU1" s="253"/>
      <c r="BV1" s="253"/>
      <c r="BW1" s="253"/>
      <c r="BX1" s="253"/>
      <c r="BY1" s="253"/>
      <c r="BZ1" s="253"/>
      <c r="CA1" s="253"/>
      <c r="CB1" s="253"/>
      <c r="CC1" s="253"/>
      <c r="CD1" s="253"/>
      <c r="CE1" s="253"/>
      <c r="CF1" s="253"/>
      <c r="CG1" s="254" t="s">
        <v>13370</v>
      </c>
      <c r="CH1" s="252" t="s">
        <v>10694</v>
      </c>
      <c r="CI1" s="27">
        <v>1</v>
      </c>
    </row>
    <row r="2" spans="1:87" s="48" customFormat="1" ht="33.950000000000003" customHeight="1" x14ac:dyDescent="0.25">
      <c r="A2" s="46" t="s">
        <v>2906</v>
      </c>
      <c r="B2" s="57" t="s">
        <v>6223</v>
      </c>
      <c r="C2" s="47"/>
      <c r="D2" s="47"/>
      <c r="E2" s="47"/>
      <c r="F2" s="47"/>
      <c r="G2" s="47"/>
      <c r="H2" s="47"/>
      <c r="I2" s="44"/>
      <c r="J2" s="44"/>
      <c r="K2" s="44"/>
      <c r="L2" s="44"/>
      <c r="M2" s="44"/>
      <c r="N2" s="44"/>
      <c r="O2" s="44"/>
      <c r="P2" s="44"/>
      <c r="Q2" s="44"/>
      <c r="R2" s="44"/>
      <c r="S2" s="44"/>
      <c r="T2" s="44"/>
      <c r="U2" s="44"/>
      <c r="V2" s="44"/>
      <c r="W2" s="44"/>
      <c r="X2" s="44"/>
      <c r="Y2" s="44"/>
      <c r="Z2" s="44"/>
      <c r="AA2" s="44"/>
      <c r="AB2" s="44"/>
      <c r="AC2" s="44"/>
      <c r="AD2" s="44"/>
      <c r="AE2" s="44"/>
      <c r="AF2" s="44"/>
      <c r="AG2" s="221"/>
      <c r="AH2" s="221"/>
      <c r="AI2" s="221"/>
      <c r="AJ2" s="221"/>
      <c r="AK2" s="221"/>
      <c r="AL2" s="221"/>
      <c r="AM2" s="221"/>
      <c r="CI2" s="27">
        <v>1</v>
      </c>
    </row>
    <row r="3" spans="1:87" s="48" customFormat="1" ht="33.950000000000003" customHeight="1" x14ac:dyDescent="0.25">
      <c r="A3" s="49" t="s">
        <v>1</v>
      </c>
      <c r="B3" s="31">
        <v>42</v>
      </c>
      <c r="C3" s="50" t="s">
        <v>2</v>
      </c>
      <c r="D3" s="51" t="s">
        <v>3</v>
      </c>
      <c r="E3" s="47"/>
      <c r="F3" s="52" t="s">
        <v>4</v>
      </c>
      <c r="G3" s="52" t="s">
        <v>5</v>
      </c>
      <c r="H3" s="52" t="s">
        <v>6</v>
      </c>
      <c r="I3" s="44"/>
      <c r="J3" s="44"/>
      <c r="K3" s="44"/>
      <c r="L3" s="44"/>
      <c r="M3" s="44"/>
      <c r="N3" s="44"/>
      <c r="O3" s="44"/>
      <c r="P3" s="44"/>
      <c r="Q3" s="44"/>
      <c r="R3" s="44"/>
      <c r="S3" s="44"/>
      <c r="T3" s="44"/>
      <c r="U3" s="44"/>
      <c r="V3" s="44"/>
      <c r="W3" s="44"/>
      <c r="X3" s="44"/>
      <c r="Y3" s="44"/>
      <c r="Z3" s="44"/>
      <c r="AA3" s="44"/>
      <c r="AB3" s="44"/>
      <c r="AC3" s="44"/>
      <c r="AD3" s="44"/>
      <c r="AE3" s="44"/>
      <c r="AF3" s="44"/>
      <c r="AG3" s="221"/>
      <c r="AH3" s="221"/>
      <c r="AI3" s="221"/>
      <c r="AJ3" s="221"/>
      <c r="AK3" s="221"/>
      <c r="AL3" s="221"/>
      <c r="AM3" s="221"/>
      <c r="CI3" s="27">
        <v>1</v>
      </c>
    </row>
    <row r="4" spans="1:87" s="48" customFormat="1" ht="33.950000000000003" customHeight="1" x14ac:dyDescent="0.25">
      <c r="A4" s="154" t="s">
        <v>10</v>
      </c>
      <c r="B4" s="155" t="str">
        <f>IF($B$3="","", "Q"&amp;TEXT($B$3,"000"))</f>
        <v>Q042</v>
      </c>
      <c r="C4" s="155" t="s">
        <v>11</v>
      </c>
      <c r="D4" s="156" t="s">
        <v>2294</v>
      </c>
      <c r="E4" s="47"/>
      <c r="F4" s="223" t="s">
        <v>13</v>
      </c>
      <c r="G4" s="224" t="s">
        <v>14</v>
      </c>
      <c r="H4" s="224" t="s">
        <v>15</v>
      </c>
      <c r="I4" s="44"/>
      <c r="J4" s="44"/>
      <c r="K4" s="44"/>
      <c r="L4" s="44"/>
      <c r="M4" s="44"/>
      <c r="N4" s="44"/>
      <c r="O4" s="44"/>
      <c r="P4" s="44"/>
      <c r="Q4" s="44"/>
      <c r="R4" s="44"/>
      <c r="S4" s="44"/>
      <c r="T4" s="44"/>
      <c r="U4" s="44"/>
      <c r="V4" s="44"/>
      <c r="W4" s="44"/>
      <c r="X4" s="44"/>
      <c r="Y4" s="44"/>
      <c r="Z4" s="44"/>
      <c r="AA4" s="44"/>
      <c r="AB4" s="44"/>
      <c r="AC4" s="44"/>
      <c r="AD4" s="44"/>
      <c r="AE4" s="44"/>
      <c r="AF4" s="44"/>
      <c r="AG4" s="221"/>
      <c r="AH4" s="221"/>
      <c r="AI4" s="221"/>
      <c r="AJ4" s="221"/>
      <c r="AK4" s="221"/>
      <c r="AL4" s="221"/>
      <c r="AM4" s="221"/>
      <c r="CI4" s="27">
        <v>1</v>
      </c>
    </row>
    <row r="5" spans="1:87" ht="37.5" x14ac:dyDescent="0.25">
      <c r="A5" s="33" t="s">
        <v>8568</v>
      </c>
      <c r="B5" s="53"/>
      <c r="C5" s="58" t="s">
        <v>7324</v>
      </c>
      <c r="D5" s="85" t="s">
        <v>8553</v>
      </c>
      <c r="E5" s="220"/>
      <c r="F5" s="225" t="s">
        <v>19</v>
      </c>
      <c r="G5" s="226" t="s">
        <v>20</v>
      </c>
      <c r="H5" s="226" t="s">
        <v>21</v>
      </c>
      <c r="I5" s="220"/>
      <c r="J5" s="220"/>
      <c r="K5" s="220"/>
      <c r="CI5" s="27">
        <v>1</v>
      </c>
    </row>
    <row r="6" spans="1:87" ht="35.25" customHeight="1" x14ac:dyDescent="0.25">
      <c r="A6" s="350" t="s">
        <v>24</v>
      </c>
      <c r="B6" s="350" t="s">
        <v>25</v>
      </c>
      <c r="C6" s="360" t="s">
        <v>26</v>
      </c>
      <c r="D6" s="360" t="s">
        <v>27</v>
      </c>
      <c r="E6" s="220"/>
      <c r="F6" s="225" t="s">
        <v>28</v>
      </c>
      <c r="G6" s="226" t="s">
        <v>29</v>
      </c>
      <c r="H6" s="226" t="s">
        <v>30</v>
      </c>
      <c r="I6" s="220"/>
      <c r="J6" s="220"/>
      <c r="K6" s="220"/>
      <c r="CI6" s="27">
        <v>1</v>
      </c>
    </row>
    <row r="7" spans="1:87" ht="45" customHeight="1" x14ac:dyDescent="0.25">
      <c r="A7" s="351" t="s">
        <v>33</v>
      </c>
      <c r="B7" s="93" t="str">
        <f>IF($B$4="","",IFERROR(INDEX($BD$105:$BD$304,MATCH($B$4,$BA$105:$BA$304,0)),"Question PRO non trouvée"))</f>
        <v>M05 — la saisonnalité de la pêche — Quelles preuves, mentions ou documents faut-il demander pour contrôler réellement saisonnalité pêche ?</v>
      </c>
      <c r="C7" s="354" t="s">
        <v>34</v>
      </c>
      <c r="D7" s="93" t="str">
        <f>IF($B$4="","",IFERROR(INDEX($BE$105:$BE$304,MATCH($B$4,$BA$105:$BA$304,0)),"Question CFA non trouvée"))</f>
        <v>Pour les poissons et produits de la mer de saison, quels papiers, indications ou informations dois-tu regarder pour ne pas te contenter d’une promesse ?</v>
      </c>
      <c r="E7" s="220"/>
      <c r="F7" s="225" t="s">
        <v>35</v>
      </c>
      <c r="G7" s="226" t="s">
        <v>36</v>
      </c>
      <c r="H7" s="226" t="s">
        <v>37</v>
      </c>
      <c r="I7" s="220"/>
      <c r="J7" s="220"/>
      <c r="K7" s="220"/>
      <c r="CI7" s="27">
        <v>1</v>
      </c>
    </row>
    <row r="8" spans="1:87" ht="74.25" customHeight="1" thickBot="1" x14ac:dyDescent="0.3">
      <c r="A8" s="352" t="s">
        <v>40</v>
      </c>
      <c r="B8" s="92" t="str">
        <f>IF($B$4="","",IFERROR(INDEX($BF$105:$BF$304,MATCH($B$4,$BA$105:$BA$304,0)),"Consigne PRO non trouvée"))</f>
        <v>Réponse PRO attendue — angle preuve et document : identifier les documents, preuves et points contrôlables pour saisonnalité pêche. Utiliser une réponse construite, relier l’objectif environnemental ou d’approvisionnement au contrôle réel, et citer au moins trois notions vérifiables.</v>
      </c>
      <c r="C8" s="355" t="s">
        <v>41</v>
      </c>
      <c r="D8" s="91" t="str">
        <f>IF($B$4="","",IFERROR(INDEX($BG$105:$BG$304,MATCH($B$4,$BA$105:$BA$304,0)),"Consigne CFA non trouvée"))</f>
        <v>Réponse CFA attendue — angle preuve et document : Dis quels papiers ou infos il faut demander pour les poissons et produits de la mer de saison. Donner une phrase claire avec ce qu’on regarde, pourquoi c’est utile et ce qui prouve que ce n’est pas seulement une intention.</v>
      </c>
      <c r="E8" s="220"/>
      <c r="F8" s="225" t="s">
        <v>42</v>
      </c>
      <c r="G8" s="226" t="s">
        <v>43</v>
      </c>
      <c r="H8" s="226"/>
      <c r="I8" s="220"/>
      <c r="J8" s="220"/>
      <c r="K8" s="220"/>
      <c r="L8" s="221" t="s">
        <v>12564</v>
      </c>
      <c r="M8" s="221" t="s">
        <v>12565</v>
      </c>
      <c r="N8" s="221" t="s">
        <v>12566</v>
      </c>
      <c r="O8" s="221" t="s">
        <v>12567</v>
      </c>
      <c r="CI8" s="27">
        <v>1</v>
      </c>
    </row>
    <row r="9" spans="1:87" ht="69.95" customHeight="1" thickBot="1" x14ac:dyDescent="0.3">
      <c r="A9" s="351" t="s">
        <v>47</v>
      </c>
      <c r="B9" s="6" t="s">
        <v>12577</v>
      </c>
      <c r="C9" s="356" t="s">
        <v>48</v>
      </c>
      <c r="D9" s="35" t="s">
        <v>8571</v>
      </c>
      <c r="E9" s="220"/>
      <c r="F9" s="225" t="s">
        <v>49</v>
      </c>
      <c r="G9" s="226" t="s">
        <v>50</v>
      </c>
      <c r="H9" s="226"/>
      <c r="I9" s="220"/>
      <c r="J9" s="220"/>
      <c r="K9" s="220"/>
      <c r="L9" s="221" t="str">
        <f>LOWER(SUBSTITUTE(SUBSTITUTE(SUBSTITUTE($B$9,CHAR(160)," "),"’","'"),CHAR(10)," "))</f>
        <v>exiger calendrier, espèces proposées, quantités, origine et données liées aux produits de la mer frais. les preuves doivent être vérifiables dans l'offre, les pièces du marché, les factures,fiches techniques, étiquettes ou documents de suivi selon le sujet.</v>
      </c>
      <c r="M9" s="221" t="str">
        <f>LOWER(SUBSTITUTE(SUBSTITUTE(SUBSTITUTE($B$9&amp;" "&amp;$B$14,CHAR(160)," "),"’","'"),CHAR(10)," "))</f>
        <v>exiger calendrier, espèces proposées, quantités, origine et données liées aux produits de la mer frais. les preuves doivent être vérifiables dans l'offre, les pièces du marché, les factures,fiches techniques, étiquettes ou documents de suivi selon le sujet.  espèces ; ressource halieutique ; calendrier ; achat responsable.</v>
      </c>
      <c r="N9" s="221" t="str">
        <f>LOWER(SUBSTITUTE(SUBSTITUTE(SUBSTITUTE($D$9,CHAR(160)," "),"’","'"),CHAR(10)," "))</f>
        <v>regarder les preuves utiles : exiger calendrier, espèces proposées, quantités, origine et données liées aux produits de la mer frais.</v>
      </c>
      <c r="O9" s="221" t="str">
        <f>LOWER(SUBSTITUTE(SUBSTITUTE(SUBSTITUTE($D$9&amp;" "&amp;$D$14,CHAR(160)," "),"’","'"),CHAR(10)," "))</f>
        <v>regarder les preuves utiles : exiger calendrier, espèces proposées, quantités, origine et données liées aux produits de la mer frais. la réponse doit citer concrètement : poisson de saison ; espèces ; ressource ; calendrier</v>
      </c>
      <c r="CI9" s="27">
        <v>1</v>
      </c>
    </row>
    <row r="10" spans="1:87" ht="39.950000000000003" customHeight="1" x14ac:dyDescent="0.25">
      <c r="A10" s="351" t="s">
        <v>54</v>
      </c>
      <c r="B10" s="86">
        <f>IF(OR($B$4="",$B$9="",COUNTIF($BA$105:$BA$304,$B$4)=0),"",MAX(0,MIN(20,ROUND(IF(SUMIFS($BS$105:$BS$1104,$BM$105:$BM$1104,$B$4,$BQ$105:$BQ$1104,"POS",$BP$105:$BP$1104,"&lt;&gt;CFA")=0,0,SUM($CD$105:$CD$1104)/SUMIFS($BS$105:$BS$1104,$BM$105:$BM$1104,$B$4,$BQ$105:$BQ$1104,"POS",$BP$105:$BP$1104,"&lt;&gt;CFA")*20),1))))</f>
        <v>8.3000000000000007</v>
      </c>
      <c r="C10" s="354" t="s">
        <v>55</v>
      </c>
      <c r="D10" s="86">
        <f>IF(OR($B$4="",$D$9="",COUNTIF($BA$105:$BA$304,$B$4)=0),"",MAX(0,MIN(20,ROUND(IF(SUMIFS($BT$105:$BT$1104,$BM$105:$BM$1104,$B$4,$BQ$105:$BQ$1104,"POS",$BP$105:$BP$1104,"&lt;&gt;PRO")=0,0,SUM($CF$105:$CF$1104)/SUMIFS($BT$105:$BT$1104,$BM$105:$BM$1104,$B$4,$BQ$105:$BQ$1104,"POS",$BP$105:$BP$1104,"&lt;&gt;PRO")*20),1))))</f>
        <v>8.3000000000000007</v>
      </c>
      <c r="E10" s="220"/>
      <c r="F10" s="225" t="s">
        <v>56</v>
      </c>
      <c r="G10" s="226" t="s">
        <v>57</v>
      </c>
      <c r="H10" s="226"/>
      <c r="I10" s="220"/>
      <c r="J10" s="220"/>
      <c r="K10" s="220"/>
      <c r="CI10" s="27">
        <v>1</v>
      </c>
    </row>
    <row r="11" spans="1:87" ht="39.950000000000003" customHeight="1" x14ac:dyDescent="0.25">
      <c r="A11" s="351" t="s">
        <v>60</v>
      </c>
      <c r="B11" s="88" t="str">
        <f>IF(COUNTIF($BA$105:$BA$304,$B$4)=0,"Question active non trouvée.",IF($B$9="","",IF($B$10&gt;=18,"Réponse solide : les points essentiels sont présents.",IF($B$10&gt;=12,"Réponse partielle : des acquis sont présents, mais la réponse doit être complétée.","Réponse insuffisante : il manque des points essentiels."))))</f>
        <v>Réponse insuffisante : il manque des points essentiels.</v>
      </c>
      <c r="C11" s="354" t="s">
        <v>61</v>
      </c>
      <c r="D11" s="88" t="str">
        <f>IF(COUNTIF($BA$105:$BA$304,$B$4)=0,"Question active non trouvée.",IF($D$9="","",IF($D$10&gt;=18,"Réponse solide : les points importants sont présents.",IF($D$10&gt;=12,"Réponse partielle : c’est juste sur certains points, mais il faut compléter.","Réponse insuffisante : il manque des points importants."))))</f>
        <v>Réponse insuffisante : il manque des points importants.</v>
      </c>
      <c r="E11" s="220"/>
      <c r="F11" s="225"/>
      <c r="G11" s="226"/>
      <c r="H11" s="226"/>
      <c r="I11" s="220"/>
      <c r="J11" s="220"/>
      <c r="K11" s="220"/>
      <c r="CI11" s="27">
        <v>1</v>
      </c>
    </row>
    <row r="12" spans="1:87" ht="39.950000000000003" customHeight="1" x14ac:dyDescent="0.25">
      <c r="A12" s="352" t="s">
        <v>65</v>
      </c>
      <c r="B12" s="87" t="str">
        <f>IF($B$10="","",IF($B$10&gt;=20,"Aucun manque prioritaire identifié","Comparer avec les mots clés PRO affichés en B22 et compléter les critères absents."))</f>
        <v>Comparer avec les mots clés PRO affichés en B22 et compléter les critères absents.</v>
      </c>
      <c r="C12" s="355" t="s">
        <v>66</v>
      </c>
      <c r="D12" s="90" t="str">
        <f>IF($D$10="","",IF($D$10&gt;=20,"Aucun manque prioritaire identifié","Comparer avec les mots clés CFA affichés en D22 et compléter les critères absents."))</f>
        <v>Comparer avec les mots clés CFA affichés en D22 et compléter les critères absents.</v>
      </c>
      <c r="E12" s="220"/>
      <c r="F12" s="225" t="s">
        <v>67</v>
      </c>
      <c r="G12" s="226" t="s">
        <v>68</v>
      </c>
      <c r="H12" s="226"/>
      <c r="I12" s="220"/>
      <c r="J12" s="220"/>
      <c r="K12" s="220"/>
      <c r="CI12" s="27">
        <v>1</v>
      </c>
    </row>
    <row r="13" spans="1:87" ht="39.950000000000003" customHeight="1" thickBot="1" x14ac:dyDescent="0.3">
      <c r="A13" s="351" t="s">
        <v>72</v>
      </c>
      <c r="B13" s="87" t="str">
        <f>IF($B$10="","",IF($B$10&gt;=20,"Validation : réponse complète.","Relance : demande un exemple concret, une preuve contrôlable et le vocabulaire professionnel attendu."))</f>
        <v>Relance : demande un exemple concret, une preuve contrôlable et le vocabulaire professionnel attendu.</v>
      </c>
      <c r="C13" s="354" t="s">
        <v>73</v>
      </c>
      <c r="D13" s="89" t="str">
        <f>IF($D$10="","",IF($D$10&gt;=20,"Validation : réponse complète.","Relance : fais reformuler avec des mots terrain et un exemple de contrôle."))</f>
        <v>Relance : fais reformuler avec des mots terrain et un exemple de contrôle.</v>
      </c>
      <c r="E13" s="220"/>
      <c r="F13" s="220"/>
      <c r="G13" s="220"/>
      <c r="H13" s="220"/>
      <c r="I13" s="220"/>
      <c r="J13" s="220"/>
      <c r="K13" s="220"/>
      <c r="CI13" s="27">
        <v>1</v>
      </c>
    </row>
    <row r="14" spans="1:87" ht="69.95" customHeight="1" thickBot="1" x14ac:dyDescent="0.3">
      <c r="A14" s="351" t="s">
        <v>77</v>
      </c>
      <c r="B14" s="6" t="s">
        <v>12578</v>
      </c>
      <c r="C14" s="356" t="s">
        <v>78</v>
      </c>
      <c r="D14" s="35" t="s">
        <v>13369</v>
      </c>
      <c r="E14" s="414" t="s">
        <v>13371</v>
      </c>
      <c r="F14" s="415"/>
      <c r="G14" s="220"/>
      <c r="H14" s="220"/>
      <c r="I14" s="220"/>
      <c r="J14" s="220"/>
      <c r="K14" s="220"/>
      <c r="CI14" s="27">
        <v>1</v>
      </c>
    </row>
    <row r="15" spans="1:87" ht="18.75" x14ac:dyDescent="0.25">
      <c r="A15" s="352" t="s">
        <v>79</v>
      </c>
      <c r="B15" s="86">
        <f>IF(OR($B$4="",$B$9="",COUNTIF($BA$105:$BA$304,$B$4)=0),"",MAX(0,MIN(20,ROUND(IF(SUMIFS($BS$105:$BS$1104,$BM$105:$BM$1104,$B$4,$BQ$105:$BQ$1104,"POS",$BP$105:$BP$1104,"&lt;&gt;CFA")=0,0,SUM($CE$105:$CE$1104)/SUMIFS($BS$105:$BS$1104,$BM$105:$BM$1104,$B$4,$BQ$105:$BQ$1104,"POS",$BP$105:$BP$1104,"&lt;&gt;CFA")*20),1))))</f>
        <v>15</v>
      </c>
      <c r="C15" s="355" t="s">
        <v>80</v>
      </c>
      <c r="D15" s="86">
        <f>IF(OR($B$4="",$D$9="",COUNTIF($BA$105:$BA$304,$B$4)=0),"",MAX(0,MIN(20,ROUND(IF(SUMIFS($BT$105:$BT$1104,$BM$105:$BM$1104,$B$4,$BQ$105:$BQ$1104,"POS",$BP$105:$BP$1104,"&lt;&gt;PRO")=0,0,SUM($CG$105:$CG$1104)/SUMIFS($BT$105:$BT$1104,$BM$105:$BM$1104,$B$4,$BQ$105:$BQ$1104,"POS",$BP$105:$BP$1104,"&lt;&gt;PRO")*20),1))))</f>
        <v>16.7</v>
      </c>
      <c r="E15" s="255" t="s">
        <v>13372</v>
      </c>
      <c r="F15" s="255" t="s">
        <v>13373</v>
      </c>
      <c r="G15" s="220"/>
      <c r="H15" s="220"/>
      <c r="I15" s="220"/>
      <c r="J15" s="220"/>
      <c r="K15" s="220"/>
      <c r="CI15" s="27">
        <v>1</v>
      </c>
    </row>
    <row r="16" spans="1:87" ht="39.950000000000003" customHeight="1" x14ac:dyDescent="0.25">
      <c r="A16" s="351" t="s">
        <v>81</v>
      </c>
      <c r="B16" s="88" t="str">
        <f>IF(COUNTIF($BA$105:$BA$304,$B$4)=0,"",IF(AND($B$14&lt;&gt;"",$B$9=""),"Saisir d’abord la réponse A : la réponse B est seulement un complément.",IF($B$14="","",IF($B$15&gt;=18,"Correction réussie : la réponse est maintenant solide.",IF($B$15&gt;$B$10,"Progression réelle : la correction améliore la réponse.","Pas de progression nette : la correction n’ajoute pas assez d’éléments utiles.")))))</f>
        <v>Progression réelle : la correction améliore la réponse.</v>
      </c>
      <c r="C16" s="354" t="s">
        <v>82</v>
      </c>
      <c r="D16" s="88" t="str">
        <f>IF(COUNTIF($BA$105:$BA$304,$B$4)=0,"",IF(AND($D$14&lt;&gt;"",$D$9=""),"Saisir d’abord la réponse A : la réponse B est seulement un complément.",IF($D$14="","",IF($D$15&gt;=18,"Correction réussie : la réponse est maintenant solide.",IF($D$15&gt;$D$10,"Progression réelle : la correction améliore la réponse.","Pas de progression nette : la correction n’ajoute pas assez d’éléments utiles.")))))</f>
        <v>Progression réelle : la correction améliore la réponse.</v>
      </c>
      <c r="E16" s="256" t="s">
        <v>13374</v>
      </c>
      <c r="F16" s="257" t="s">
        <v>13375</v>
      </c>
      <c r="G16" s="220"/>
      <c r="H16" s="220"/>
      <c r="I16" s="220"/>
      <c r="J16" s="220"/>
      <c r="K16" s="220"/>
      <c r="CI16" s="27">
        <v>1</v>
      </c>
    </row>
    <row r="17" spans="1:87" ht="39.950000000000003" customHeight="1" x14ac:dyDescent="0.25">
      <c r="A17" s="351" t="s">
        <v>83</v>
      </c>
      <c r="B17" s="94" t="str">
        <f>IF($B$15="","",IF($B$15&gt;=20,"Aucune relance prioritaire : réponse suffisante.","Relance prioritaire : compléter les critères PRO manquants visibles dans B22."))</f>
        <v>Relance prioritaire : compléter les critères PRO manquants visibles dans B22.</v>
      </c>
      <c r="C17" s="355" t="s">
        <v>84</v>
      </c>
      <c r="D17" s="94" t="str">
        <f>IF($D$15="","",IF($D$15&gt;=20,"Aucune relance prioritaire : réponse suffisante.","Relance prioritaire : compléter les critères CFA manquants visibles dans D22."))</f>
        <v>Relance prioritaire : compléter les critères CFA manquants visibles dans D22.</v>
      </c>
      <c r="E17" s="256" t="s">
        <v>13376</v>
      </c>
      <c r="F17" s="257" t="s">
        <v>2296</v>
      </c>
      <c r="G17" s="220"/>
      <c r="H17" s="220"/>
      <c r="I17" s="220"/>
      <c r="J17" s="220"/>
      <c r="K17" s="220"/>
      <c r="CI17" s="27">
        <v>1</v>
      </c>
    </row>
    <row r="18" spans="1:87" ht="39.950000000000003" customHeight="1" x14ac:dyDescent="0.25">
      <c r="A18" s="351" t="s">
        <v>85</v>
      </c>
      <c r="B18" s="86">
        <f>IF(OR($B$10="",$B$15=""),"",ROUND($B$15-$B$10,1))</f>
        <v>6.7</v>
      </c>
      <c r="C18" s="355" t="s">
        <v>86</v>
      </c>
      <c r="D18" s="86">
        <f>IF(OR($D$10="",$D$15=""),"",ROUND($D$15-$D$10,1))</f>
        <v>8.4</v>
      </c>
      <c r="E18" s="256" t="s">
        <v>13377</v>
      </c>
      <c r="F18" s="257" t="s">
        <v>13378</v>
      </c>
      <c r="G18" s="222"/>
      <c r="H18" s="222"/>
      <c r="I18" s="222"/>
      <c r="J18" s="222"/>
      <c r="K18" s="222"/>
      <c r="CI18" s="27">
        <v>1</v>
      </c>
    </row>
    <row r="19" spans="1:87" ht="39.950000000000003" customHeight="1" x14ac:dyDescent="0.25">
      <c r="A19" s="149" t="str">
        <f>$C$5</f>
        <v>x</v>
      </c>
      <c r="B19" s="148" t="s">
        <v>8553</v>
      </c>
      <c r="C19" s="116"/>
      <c r="D19" s="117"/>
      <c r="E19" s="256" t="s">
        <v>13379</v>
      </c>
      <c r="F19" s="257" t="s">
        <v>2298</v>
      </c>
      <c r="G19" s="222"/>
      <c r="H19" s="222"/>
      <c r="I19" s="222"/>
      <c r="J19" s="222"/>
      <c r="K19" s="222"/>
      <c r="CI19" s="27">
        <v>1</v>
      </c>
    </row>
    <row r="20" spans="1:87" ht="40.5" customHeight="1" x14ac:dyDescent="0.25">
      <c r="A20" s="55" t="s">
        <v>87</v>
      </c>
      <c r="B20" s="56" t="str">
        <f>$B$7</f>
        <v>M05 — la saisonnalité de la pêche — Quelles preuves, mentions ou documents faut-il demander pour contrôler réellement saisonnalité pêche ?</v>
      </c>
      <c r="C20" s="55" t="s">
        <v>88</v>
      </c>
      <c r="D20" s="56" t="str">
        <f>$D$7</f>
        <v>Pour les poissons et produits de la mer de saison, quels papiers, indications ou informations dois-tu regarder pour ne pas te contenter d’une promesse ?</v>
      </c>
      <c r="E20" s="256" t="s">
        <v>13380</v>
      </c>
      <c r="F20" s="257" t="s">
        <v>13381</v>
      </c>
      <c r="G20" s="222"/>
      <c r="H20" s="222"/>
      <c r="I20" s="222"/>
      <c r="J20" s="222"/>
      <c r="K20" s="222"/>
      <c r="CI20" s="27">
        <v>1</v>
      </c>
    </row>
    <row r="21" spans="1:87" ht="81.75" customHeight="1" x14ac:dyDescent="0.25">
      <c r="A21" s="55" t="s">
        <v>89</v>
      </c>
      <c r="B21" s="54" t="str">
        <f>IF(UPPER(TRIM($A$19))="X",IF($B$4="","",IFERROR(INDEX($BH$105:$BH$304,MATCH($B$4,$BA$105:$BA$304,0)),"Réponse attendue PRO non trouvée")),"")</f>
        <v>Réponse attendue PRO : exiger calendrier, espèces proposées, quantités, origine et données liées aux produits de la mer frais. Les preuves doivent être vérifiables dans l’offre, les pièces du marché, les factures, fiches techniques, étiquettes ou documents de suivi selon le sujet. Notions attendues : saisonnalité pêche ; espèces ; ressource halieutique ; calendrier ; achat responsable.</v>
      </c>
      <c r="C21" s="55" t="s">
        <v>90</v>
      </c>
      <c r="D21" s="54" t="str">
        <f>IF(UPPER(TRIM($A$19))="X",IF($B$4="","",IFERROR(INDEX($BI$105:$BI$304,MATCH($B$4,$BA$105:$BA$304,0)),"Réponse attendue CFA non trouvée")),"")</f>
        <v>Réponse attendue CFA : il faut demander et regarder les preuves utiles : exiger calendrier, espèces proposées, quantités, origine et données liées aux produits de la mer frais. La réponse doit citer concrètement : poisson de saison ; espèces ; ressource ; calendrier ; responsable, en évitant de croire une simple phrase commerciale.</v>
      </c>
      <c r="E21" s="256" t="s">
        <v>13382</v>
      </c>
      <c r="F21" s="257" t="s">
        <v>13383</v>
      </c>
      <c r="G21" s="222"/>
      <c r="H21" s="222"/>
      <c r="I21" s="222"/>
      <c r="J21" s="222"/>
      <c r="K21" s="222"/>
      <c r="CI21" s="27">
        <v>1</v>
      </c>
    </row>
    <row r="22" spans="1:87" ht="60" customHeight="1" x14ac:dyDescent="0.25">
      <c r="A22" s="36" t="s">
        <v>91</v>
      </c>
      <c r="B22" s="38" t="str">
        <f>IF(UPPER(TRIM($A$19))="X",IF($B$4="","",IFERROR(INDEX($BJ$105:$BJ$304,MATCH($B$4,$BA$105:$BA$304,0)),"Mots clés PRO non trouvés")),"")</f>
        <v>PREUVE ET DOCUMENT — SAISONNALITÉ PÊCHE — ESPÈCES — RESSOURCE HALIEUTIQUE — CALENDRIER — ACHAT RESPONSABLE</v>
      </c>
      <c r="C22" s="36" t="s">
        <v>92</v>
      </c>
      <c r="D22" s="38" t="str">
        <f>IF(UPPER(TRIM($A$19))="X",IF($B$4="","",IFERROR(INDEX($BK$105:$BK$304,MATCH($B$4,$BA$105:$BA$304,0)),"Mots clés CFA non trouvés")),"")</f>
        <v>PREUVE ET DOCUMENT — POISSON DE SAISON — ESPÈCES — RESSOURCE — CALENDRIER — RESPONSABLE</v>
      </c>
      <c r="E22" s="256" t="s">
        <v>13384</v>
      </c>
      <c r="F22" s="257" t="s">
        <v>2301</v>
      </c>
      <c r="G22" s="222"/>
      <c r="H22" s="222"/>
      <c r="I22" s="222"/>
      <c r="J22" s="222"/>
      <c r="K22" s="222"/>
      <c r="CI22" s="27">
        <v>1</v>
      </c>
    </row>
    <row r="23" spans="1:87" ht="15.75" x14ac:dyDescent="0.25">
      <c r="A23" s="44"/>
      <c r="B23" s="44"/>
      <c r="C23" s="44"/>
      <c r="D23" s="44"/>
      <c r="E23" s="256" t="s">
        <v>13385</v>
      </c>
      <c r="F23" s="257" t="s">
        <v>13386</v>
      </c>
      <c r="G23" s="222"/>
      <c r="H23" s="222"/>
      <c r="I23" s="222"/>
      <c r="J23" s="222"/>
      <c r="K23" s="222"/>
      <c r="CI23" s="27">
        <v>1</v>
      </c>
    </row>
    <row r="24" spans="1:87" ht="15.75" x14ac:dyDescent="0.25">
      <c r="A24" s="44"/>
      <c r="B24" s="44"/>
      <c r="C24" s="44"/>
      <c r="D24" s="44"/>
      <c r="E24" s="256" t="s">
        <v>13387</v>
      </c>
      <c r="F24" s="257" t="s">
        <v>2303</v>
      </c>
      <c r="G24" s="222"/>
      <c r="H24" s="222"/>
      <c r="I24" s="222"/>
      <c r="J24" s="222"/>
      <c r="K24" s="222"/>
      <c r="CI24" s="27">
        <v>1</v>
      </c>
    </row>
    <row r="25" spans="1:87" ht="15.75" x14ac:dyDescent="0.25">
      <c r="A25" s="222"/>
      <c r="B25" s="222"/>
      <c r="C25" s="222"/>
      <c r="D25" s="222"/>
      <c r="E25" s="256" t="s">
        <v>13388</v>
      </c>
      <c r="F25" s="257" t="s">
        <v>13389</v>
      </c>
      <c r="G25" s="222"/>
      <c r="H25" s="222"/>
      <c r="I25" s="222"/>
      <c r="J25" s="222"/>
      <c r="K25" s="222"/>
      <c r="CI25" s="27">
        <v>1</v>
      </c>
    </row>
    <row r="26" spans="1:87" ht="15.75" x14ac:dyDescent="0.25">
      <c r="A26" s="222"/>
      <c r="B26" s="222"/>
      <c r="C26" s="222"/>
      <c r="D26" s="222"/>
      <c r="E26" s="256" t="s">
        <v>13390</v>
      </c>
      <c r="F26" s="257" t="s">
        <v>2305</v>
      </c>
      <c r="G26" s="222"/>
      <c r="H26" s="222"/>
      <c r="I26" s="222"/>
      <c r="J26" s="222"/>
      <c r="K26" s="222"/>
      <c r="CI26" s="27">
        <v>1</v>
      </c>
    </row>
    <row r="27" spans="1:87" ht="15.75" x14ac:dyDescent="0.25">
      <c r="A27" s="220"/>
      <c r="B27" s="220"/>
      <c r="C27" s="220"/>
      <c r="D27" s="220"/>
      <c r="E27" s="256" t="s">
        <v>13391</v>
      </c>
      <c r="F27" s="257" t="s">
        <v>2306</v>
      </c>
      <c r="G27" s="220"/>
      <c r="H27" s="220"/>
      <c r="I27" s="220"/>
      <c r="J27" s="220"/>
      <c r="K27" s="220"/>
      <c r="CI27" s="27">
        <v>1</v>
      </c>
    </row>
    <row r="28" spans="1:87" ht="15.75" x14ac:dyDescent="0.25">
      <c r="A28" s="220"/>
      <c r="B28" s="220"/>
      <c r="C28" s="220"/>
      <c r="D28" s="220"/>
      <c r="E28" s="256" t="s">
        <v>13392</v>
      </c>
      <c r="F28" s="257" t="s">
        <v>13393</v>
      </c>
      <c r="G28" s="220"/>
      <c r="H28" s="220"/>
      <c r="I28" s="220"/>
      <c r="J28" s="220"/>
      <c r="K28" s="220"/>
      <c r="CI28" s="27">
        <v>1</v>
      </c>
    </row>
    <row r="29" spans="1:87" ht="15.75" x14ac:dyDescent="0.25">
      <c r="A29" s="220"/>
      <c r="B29" s="220"/>
      <c r="C29" s="220"/>
      <c r="D29" s="222"/>
      <c r="E29" s="256" t="s">
        <v>13394</v>
      </c>
      <c r="F29" s="257" t="s">
        <v>2308</v>
      </c>
      <c r="G29" s="220"/>
      <c r="H29" s="220"/>
      <c r="I29" s="220"/>
      <c r="J29" s="220"/>
      <c r="K29" s="220"/>
      <c r="CI29" s="27">
        <v>1</v>
      </c>
    </row>
    <row r="30" spans="1:87" ht="15.75" x14ac:dyDescent="0.25">
      <c r="A30" s="220"/>
      <c r="B30" s="220"/>
      <c r="C30" s="220"/>
      <c r="D30" s="220"/>
      <c r="E30" s="256" t="s">
        <v>13395</v>
      </c>
      <c r="F30" s="257" t="s">
        <v>2309</v>
      </c>
      <c r="G30" s="220"/>
      <c r="H30" s="220"/>
      <c r="I30" s="220"/>
      <c r="J30" s="220"/>
      <c r="K30" s="220"/>
      <c r="CI30" s="27">
        <v>1</v>
      </c>
    </row>
    <row r="31" spans="1:87" ht="15.75" x14ac:dyDescent="0.25">
      <c r="A31" s="220"/>
      <c r="B31" s="220"/>
      <c r="C31" s="220"/>
      <c r="D31" s="220"/>
      <c r="E31" s="256" t="s">
        <v>13396</v>
      </c>
      <c r="F31" s="257" t="s">
        <v>2310</v>
      </c>
      <c r="G31" s="220"/>
      <c r="H31" s="220"/>
      <c r="I31" s="220"/>
      <c r="J31" s="220"/>
      <c r="K31" s="220"/>
      <c r="CI31" s="27">
        <v>1</v>
      </c>
    </row>
    <row r="32" spans="1:87" ht="15.75" x14ac:dyDescent="0.25">
      <c r="E32" s="256" t="s">
        <v>13397</v>
      </c>
      <c r="F32" s="257" t="s">
        <v>13398</v>
      </c>
      <c r="CI32" s="27">
        <v>1</v>
      </c>
    </row>
    <row r="33" spans="5:87" ht="15.75" x14ac:dyDescent="0.25">
      <c r="E33" s="256" t="s">
        <v>13399</v>
      </c>
      <c r="F33" s="257" t="s">
        <v>2312</v>
      </c>
      <c r="CI33" s="27">
        <v>1</v>
      </c>
    </row>
    <row r="34" spans="5:87" ht="15.75" x14ac:dyDescent="0.25">
      <c r="E34" s="256" t="s">
        <v>13400</v>
      </c>
      <c r="F34" s="257" t="s">
        <v>2313</v>
      </c>
      <c r="CI34" s="27">
        <v>1</v>
      </c>
    </row>
    <row r="35" spans="5:87" ht="15.75" x14ac:dyDescent="0.25">
      <c r="E35" s="256" t="s">
        <v>13401</v>
      </c>
      <c r="F35" s="257" t="s">
        <v>13402</v>
      </c>
      <c r="CI35" s="27">
        <v>1</v>
      </c>
    </row>
    <row r="36" spans="5:87" x14ac:dyDescent="0.25">
      <c r="CI36" s="27">
        <v>1</v>
      </c>
    </row>
    <row r="37" spans="5:87" x14ac:dyDescent="0.25">
      <c r="CI37" s="27">
        <v>1</v>
      </c>
    </row>
    <row r="38" spans="5:87" x14ac:dyDescent="0.25">
      <c r="CI38" s="27">
        <v>1</v>
      </c>
    </row>
    <row r="39" spans="5:87" x14ac:dyDescent="0.25">
      <c r="CI39" s="27">
        <v>1</v>
      </c>
    </row>
    <row r="40" spans="5:87" x14ac:dyDescent="0.25">
      <c r="CI40" s="27">
        <v>1</v>
      </c>
    </row>
    <row r="41" spans="5:87" x14ac:dyDescent="0.25">
      <c r="CI41" s="27">
        <v>1</v>
      </c>
    </row>
    <row r="42" spans="5:87" x14ac:dyDescent="0.25">
      <c r="CI42" s="27">
        <v>1</v>
      </c>
    </row>
    <row r="43" spans="5:87" x14ac:dyDescent="0.25">
      <c r="CI43" s="27">
        <v>1</v>
      </c>
    </row>
    <row r="44" spans="5:87" x14ac:dyDescent="0.25">
      <c r="CI44" s="27">
        <v>1</v>
      </c>
    </row>
    <row r="45" spans="5:87" x14ac:dyDescent="0.25">
      <c r="CI45" s="27">
        <v>1</v>
      </c>
    </row>
    <row r="46" spans="5:87" x14ac:dyDescent="0.25">
      <c r="CI46" s="27">
        <v>1</v>
      </c>
    </row>
    <row r="47" spans="5:87" x14ac:dyDescent="0.25">
      <c r="CI47" s="27">
        <v>1</v>
      </c>
    </row>
    <row r="48" spans="5:87" x14ac:dyDescent="0.25">
      <c r="CI48" s="27">
        <v>1</v>
      </c>
    </row>
    <row r="49" spans="87:87" x14ac:dyDescent="0.25">
      <c r="CI49" s="27">
        <v>1</v>
      </c>
    </row>
    <row r="50" spans="87:87" x14ac:dyDescent="0.25">
      <c r="CI50" s="27">
        <v>1</v>
      </c>
    </row>
    <row r="51" spans="87:87" x14ac:dyDescent="0.25">
      <c r="CI51" s="27">
        <v>1</v>
      </c>
    </row>
    <row r="52" spans="87:87" x14ac:dyDescent="0.25">
      <c r="CI52" s="27">
        <v>1</v>
      </c>
    </row>
    <row r="53" spans="87:87" x14ac:dyDescent="0.25">
      <c r="CI53" s="27">
        <v>1</v>
      </c>
    </row>
    <row r="54" spans="87:87" x14ac:dyDescent="0.25">
      <c r="CI54" s="27">
        <v>1</v>
      </c>
    </row>
    <row r="55" spans="87:87" x14ac:dyDescent="0.25">
      <c r="CI55" s="27">
        <v>1</v>
      </c>
    </row>
    <row r="56" spans="87:87" x14ac:dyDescent="0.25">
      <c r="CI56" s="27">
        <v>1</v>
      </c>
    </row>
    <row r="57" spans="87:87" x14ac:dyDescent="0.25">
      <c r="CI57" s="27">
        <v>1</v>
      </c>
    </row>
    <row r="58" spans="87:87" x14ac:dyDescent="0.25">
      <c r="CI58" s="27">
        <v>1</v>
      </c>
    </row>
    <row r="59" spans="87:87" x14ac:dyDescent="0.25">
      <c r="CI59" s="27">
        <v>1</v>
      </c>
    </row>
    <row r="60" spans="87:87" x14ac:dyDescent="0.25">
      <c r="CI60" s="27">
        <v>1</v>
      </c>
    </row>
    <row r="61" spans="87:87" x14ac:dyDescent="0.25">
      <c r="CI61" s="27">
        <v>1</v>
      </c>
    </row>
    <row r="62" spans="87:87" x14ac:dyDescent="0.25">
      <c r="CI62" s="27">
        <v>1</v>
      </c>
    </row>
    <row r="63" spans="87:87" x14ac:dyDescent="0.25">
      <c r="CI63" s="27">
        <v>1</v>
      </c>
    </row>
    <row r="64" spans="87:87" x14ac:dyDescent="0.25">
      <c r="CI64" s="27">
        <v>1</v>
      </c>
    </row>
    <row r="65" spans="87:87" x14ac:dyDescent="0.25">
      <c r="CI65" s="27">
        <v>1</v>
      </c>
    </row>
    <row r="66" spans="87:87" x14ac:dyDescent="0.25">
      <c r="CI66" s="27">
        <v>1</v>
      </c>
    </row>
    <row r="67" spans="87:87" x14ac:dyDescent="0.25">
      <c r="CI67" s="27">
        <v>1</v>
      </c>
    </row>
    <row r="68" spans="87:87" x14ac:dyDescent="0.25">
      <c r="CI68" s="27">
        <v>1</v>
      </c>
    </row>
    <row r="69" spans="87:87" x14ac:dyDescent="0.25">
      <c r="CI69" s="27">
        <v>1</v>
      </c>
    </row>
    <row r="70" spans="87:87" x14ac:dyDescent="0.25">
      <c r="CI70" s="27">
        <v>1</v>
      </c>
    </row>
    <row r="71" spans="87:87" x14ac:dyDescent="0.25">
      <c r="CI71" s="27">
        <v>1</v>
      </c>
    </row>
    <row r="72" spans="87:87" x14ac:dyDescent="0.25">
      <c r="CI72" s="27">
        <v>1</v>
      </c>
    </row>
    <row r="73" spans="87:87" x14ac:dyDescent="0.25">
      <c r="CI73" s="27">
        <v>1</v>
      </c>
    </row>
    <row r="74" spans="87:87" x14ac:dyDescent="0.25">
      <c r="CI74" s="27">
        <v>1</v>
      </c>
    </row>
    <row r="75" spans="87:87" x14ac:dyDescent="0.25">
      <c r="CI75" s="27">
        <v>1</v>
      </c>
    </row>
    <row r="76" spans="87:87" x14ac:dyDescent="0.25">
      <c r="CI76" s="27">
        <v>1</v>
      </c>
    </row>
    <row r="77" spans="87:87" x14ac:dyDescent="0.25">
      <c r="CI77" s="27">
        <v>1</v>
      </c>
    </row>
    <row r="78" spans="87:87" x14ac:dyDescent="0.25">
      <c r="CI78" s="27">
        <v>1</v>
      </c>
    </row>
    <row r="79" spans="87:87" x14ac:dyDescent="0.25">
      <c r="CI79" s="27">
        <v>1</v>
      </c>
    </row>
    <row r="80" spans="87:87" x14ac:dyDescent="0.25">
      <c r="CI80" s="27">
        <v>1</v>
      </c>
    </row>
    <row r="81" spans="87:87" x14ac:dyDescent="0.25">
      <c r="CI81" s="27">
        <v>1</v>
      </c>
    </row>
    <row r="82" spans="87:87" x14ac:dyDescent="0.25">
      <c r="CI82" s="27">
        <v>1</v>
      </c>
    </row>
    <row r="83" spans="87:87" x14ac:dyDescent="0.25">
      <c r="CI83" s="27">
        <v>1</v>
      </c>
    </row>
    <row r="84" spans="87:87" x14ac:dyDescent="0.25">
      <c r="CI84" s="27">
        <v>1</v>
      </c>
    </row>
    <row r="85" spans="87:87" x14ac:dyDescent="0.25">
      <c r="CI85" s="27">
        <v>1</v>
      </c>
    </row>
    <row r="86" spans="87:87" x14ac:dyDescent="0.25">
      <c r="CI86" s="27">
        <v>1</v>
      </c>
    </row>
    <row r="87" spans="87:87" x14ac:dyDescent="0.25">
      <c r="CI87" s="27">
        <v>1</v>
      </c>
    </row>
    <row r="88" spans="87:87" x14ac:dyDescent="0.25">
      <c r="CI88" s="27">
        <v>1</v>
      </c>
    </row>
    <row r="89" spans="87:87" x14ac:dyDescent="0.25">
      <c r="CI89" s="27">
        <v>1</v>
      </c>
    </row>
    <row r="90" spans="87:87" x14ac:dyDescent="0.25">
      <c r="CI90" s="27">
        <v>1</v>
      </c>
    </row>
    <row r="91" spans="87:87" x14ac:dyDescent="0.25">
      <c r="CI91" s="27">
        <v>1</v>
      </c>
    </row>
    <row r="92" spans="87:87" x14ac:dyDescent="0.25">
      <c r="CI92" s="27">
        <v>1</v>
      </c>
    </row>
    <row r="93" spans="87:87" x14ac:dyDescent="0.25">
      <c r="CI93" s="27">
        <v>1</v>
      </c>
    </row>
    <row r="94" spans="87:87" x14ac:dyDescent="0.25">
      <c r="CI94" s="27">
        <v>1</v>
      </c>
    </row>
    <row r="95" spans="87:87" x14ac:dyDescent="0.25">
      <c r="CI95" s="27">
        <v>1</v>
      </c>
    </row>
    <row r="96" spans="87:87" x14ac:dyDescent="0.25">
      <c r="CI96" s="27">
        <v>1</v>
      </c>
    </row>
    <row r="97" spans="52:87" x14ac:dyDescent="0.25">
      <c r="CI97" s="27">
        <v>1</v>
      </c>
    </row>
    <row r="98" spans="52:87" x14ac:dyDescent="0.25">
      <c r="CI98" s="27">
        <v>1</v>
      </c>
    </row>
    <row r="99" spans="52:87" x14ac:dyDescent="0.25">
      <c r="CI99" s="27">
        <v>1</v>
      </c>
    </row>
    <row r="100" spans="52:87" x14ac:dyDescent="0.25">
      <c r="CI100" s="27">
        <v>1</v>
      </c>
    </row>
    <row r="101" spans="52:87" x14ac:dyDescent="0.25">
      <c r="CI101" s="27">
        <v>1</v>
      </c>
    </row>
    <row r="102" spans="52:87" x14ac:dyDescent="0.25">
      <c r="CI102" s="27">
        <v>1</v>
      </c>
    </row>
    <row r="103" spans="52:87" x14ac:dyDescent="0.25">
      <c r="CI103" s="27">
        <v>1</v>
      </c>
    </row>
    <row r="104" spans="52:87" x14ac:dyDescent="0.25">
      <c r="BA104" s="221" t="s">
        <v>93</v>
      </c>
      <c r="BB104" s="221" t="s">
        <v>94</v>
      </c>
      <c r="BC104" s="221" t="s">
        <v>95</v>
      </c>
      <c r="BD104" s="221" t="s">
        <v>96</v>
      </c>
      <c r="BE104" s="221" t="s">
        <v>97</v>
      </c>
      <c r="BF104" s="221" t="s">
        <v>98</v>
      </c>
      <c r="BG104" s="221" t="s">
        <v>99</v>
      </c>
      <c r="BH104" s="221" t="s">
        <v>100</v>
      </c>
      <c r="BI104" s="221" t="s">
        <v>101</v>
      </c>
      <c r="BJ104" s="221" t="s">
        <v>8578</v>
      </c>
      <c r="BK104" s="221" t="s">
        <v>8579</v>
      </c>
      <c r="BM104" s="221" t="s">
        <v>93</v>
      </c>
      <c r="BN104" s="221" t="s">
        <v>12568</v>
      </c>
      <c r="BO104" s="221" t="s">
        <v>12569</v>
      </c>
      <c r="BP104" s="221" t="s">
        <v>10641</v>
      </c>
      <c r="BQ104" s="221" t="s">
        <v>2</v>
      </c>
      <c r="BR104" s="221" t="s">
        <v>237</v>
      </c>
      <c r="BS104" s="221" t="s">
        <v>12570</v>
      </c>
      <c r="BT104" s="221" t="s">
        <v>12571</v>
      </c>
      <c r="BU104" s="221" t="s">
        <v>240</v>
      </c>
      <c r="BV104" s="221" t="s">
        <v>241</v>
      </c>
      <c r="BW104" s="221" t="s">
        <v>242</v>
      </c>
      <c r="BX104" s="221" t="s">
        <v>243</v>
      </c>
      <c r="BY104" s="221" t="s">
        <v>244</v>
      </c>
      <c r="BZ104" s="221" t="s">
        <v>245</v>
      </c>
      <c r="CA104" s="221" t="s">
        <v>246</v>
      </c>
      <c r="CB104" s="221" t="s">
        <v>247</v>
      </c>
      <c r="CC104" s="221" t="s">
        <v>248</v>
      </c>
      <c r="CD104" s="221" t="s">
        <v>12572</v>
      </c>
      <c r="CE104" s="221" t="s">
        <v>12573</v>
      </c>
      <c r="CF104" s="221" t="s">
        <v>12574</v>
      </c>
      <c r="CG104" s="221" t="s">
        <v>12575</v>
      </c>
      <c r="CI104" s="27">
        <v>1</v>
      </c>
    </row>
    <row r="105" spans="52:87" x14ac:dyDescent="0.25">
      <c r="AZ105" s="251" t="s">
        <v>10687</v>
      </c>
      <c r="BA105" s="221" t="s">
        <v>106</v>
      </c>
      <c r="BB105" s="221">
        <v>1</v>
      </c>
      <c r="BC105" s="221" t="s">
        <v>2295</v>
      </c>
      <c r="BD105" s="221" t="s">
        <v>3413</v>
      </c>
      <c r="BE105" s="221" t="s">
        <v>3414</v>
      </c>
      <c r="BF105" s="221" t="s">
        <v>3415</v>
      </c>
      <c r="BG105" s="221" t="s">
        <v>3416</v>
      </c>
      <c r="BH105" s="221" t="s">
        <v>3417</v>
      </c>
      <c r="BI105" s="221" t="s">
        <v>3418</v>
      </c>
      <c r="BJ105" s="221" t="s">
        <v>3419</v>
      </c>
      <c r="BK105" s="221" t="s">
        <v>3420</v>
      </c>
      <c r="BM105" s="221" t="s">
        <v>106</v>
      </c>
      <c r="BN105" s="221" t="s">
        <v>263</v>
      </c>
      <c r="BO105" s="221" t="s">
        <v>2316</v>
      </c>
      <c r="BP105" s="221" t="s">
        <v>265</v>
      </c>
      <c r="BQ105" s="221" t="s">
        <v>266</v>
      </c>
      <c r="BR105" s="221">
        <v>1</v>
      </c>
      <c r="BS105" s="221">
        <v>3</v>
      </c>
      <c r="BT105" s="221">
        <v>0</v>
      </c>
      <c r="BU105" s="221" t="s">
        <v>2316</v>
      </c>
      <c r="BW105" s="221" t="s">
        <v>2317</v>
      </c>
      <c r="BY105" s="221" t="s">
        <v>2316</v>
      </c>
      <c r="BZ105" s="221" t="s">
        <v>2211</v>
      </c>
      <c r="CA105" s="221" t="s">
        <v>1166</v>
      </c>
      <c r="CB105" s="221" t="s">
        <v>2212</v>
      </c>
      <c r="CD105" s="221">
        <f t="shared" ref="CD105:CD168" si="0">IF(OR($BM105&lt;&gt;$B$4,$BQ105&lt;&gt;"POS",$BP105="CFA"),0,IF(OR(AND($BY105&lt;&gt;"",ISNUMBER(SEARCH($BY105,$L$9))),AND($BZ105&lt;&gt;"",ISNUMBER(SEARCH($BZ105,$L$9))),AND($CA105&lt;&gt;"",ISNUMBER(SEARCH($CA105,$L$9))),AND($CB105&lt;&gt;"",ISNUMBER(SEARCH($CB105,$L$9))),AND($CC105&lt;&gt;"",ISNUMBER(SEARCH($CC105,$L$9)))),$BS105,0))</f>
        <v>0</v>
      </c>
      <c r="CE105" s="221">
        <f t="shared" ref="CE105:CE168" si="1">IF(OR($BM105&lt;&gt;$B$4,$BQ105&lt;&gt;"POS",$BP105="CFA"),0,IF(OR(AND($BY105&lt;&gt;"",ISNUMBER(SEARCH($BY105,$M$9))),AND($BZ105&lt;&gt;"",ISNUMBER(SEARCH($BZ105,$M$9))),AND($CA105&lt;&gt;"",ISNUMBER(SEARCH($CA105,$M$9))),AND($CB105&lt;&gt;"",ISNUMBER(SEARCH($CB105,$M$9))),AND($CC105&lt;&gt;"",ISNUMBER(SEARCH($CC105,$M$9)))),$BS105,0))</f>
        <v>0</v>
      </c>
      <c r="CF105" s="221">
        <f t="shared" ref="CF105:CF168" si="2">IF(OR($BM105&lt;&gt;$B$4,$BQ105&lt;&gt;"POS",$BP105="PRO"),0,IF(OR(AND($BY105&lt;&gt;"",ISNUMBER(SEARCH($BY105,$N$9))),AND($BZ105&lt;&gt;"",ISNUMBER(SEARCH($BZ105,$N$9))),AND($CA105&lt;&gt;"",ISNUMBER(SEARCH($CA105,$N$9))),AND($CB105&lt;&gt;"",ISNUMBER(SEARCH($CB105,$N$9))),AND($CC105&lt;&gt;"",ISNUMBER(SEARCH($CC105,$N$9)))),$BT105,0))</f>
        <v>0</v>
      </c>
      <c r="CG105" s="221">
        <f t="shared" ref="CG105:CG168" si="3">IF(OR($BM105&lt;&gt;$B$4,$BQ105&lt;&gt;"POS",$BP105="PRO"),0,IF(OR(AND($BY105&lt;&gt;"",ISNUMBER(SEARCH($BY105,$O$9))),AND($BZ105&lt;&gt;"",ISNUMBER(SEARCH($BZ105,$O$9))),AND($CA105&lt;&gt;"",ISNUMBER(SEARCH($CA105,$O$9))),AND($CB105&lt;&gt;"",ISNUMBER(SEARCH($CB105,$O$9))),AND($CC105&lt;&gt;"",ISNUMBER(SEARCH($CC105,$O$9)))),$BT105,0))</f>
        <v>0</v>
      </c>
      <c r="CH105" s="252" t="s">
        <v>10694</v>
      </c>
      <c r="CI105" s="27">
        <v>1</v>
      </c>
    </row>
    <row r="106" spans="52:87" x14ac:dyDescent="0.25">
      <c r="BA106" s="221" t="s">
        <v>109</v>
      </c>
      <c r="BB106" s="221">
        <v>2</v>
      </c>
      <c r="BC106" s="221" t="s">
        <v>2295</v>
      </c>
      <c r="BD106" s="221" t="s">
        <v>3421</v>
      </c>
      <c r="BE106" s="221" t="s">
        <v>3422</v>
      </c>
      <c r="BF106" s="221" t="s">
        <v>3423</v>
      </c>
      <c r="BG106" s="221" t="s">
        <v>3424</v>
      </c>
      <c r="BH106" s="221" t="s">
        <v>3425</v>
      </c>
      <c r="BI106" s="221" t="s">
        <v>3426</v>
      </c>
      <c r="BJ106" s="221" t="s">
        <v>3427</v>
      </c>
      <c r="BK106" s="221" t="s">
        <v>3428</v>
      </c>
      <c r="BM106" s="221" t="s">
        <v>106</v>
      </c>
      <c r="BN106" s="221" t="s">
        <v>272</v>
      </c>
      <c r="BO106" s="221" t="s">
        <v>2318</v>
      </c>
      <c r="BP106" s="221" t="s">
        <v>265</v>
      </c>
      <c r="BQ106" s="221" t="s">
        <v>266</v>
      </c>
      <c r="BR106" s="221">
        <v>1</v>
      </c>
      <c r="BS106" s="221">
        <v>3</v>
      </c>
      <c r="BT106" s="221">
        <v>0</v>
      </c>
      <c r="BU106" s="221" t="s">
        <v>2318</v>
      </c>
      <c r="BW106" s="221" t="s">
        <v>2319</v>
      </c>
      <c r="BY106" s="221" t="s">
        <v>2318</v>
      </c>
      <c r="BZ106" s="221" t="s">
        <v>2008</v>
      </c>
      <c r="CA106" s="221" t="s">
        <v>2320</v>
      </c>
      <c r="CB106" s="221" t="s">
        <v>277</v>
      </c>
      <c r="CC106" s="221" t="s">
        <v>278</v>
      </c>
      <c r="CD106" s="221">
        <f t="shared" si="0"/>
        <v>0</v>
      </c>
      <c r="CE106" s="221">
        <f t="shared" si="1"/>
        <v>0</v>
      </c>
      <c r="CF106" s="221">
        <f t="shared" si="2"/>
        <v>0</v>
      </c>
      <c r="CG106" s="221">
        <f t="shared" si="3"/>
        <v>0</v>
      </c>
      <c r="CI106" s="27">
        <v>1</v>
      </c>
    </row>
    <row r="107" spans="52:87" x14ac:dyDescent="0.25">
      <c r="BA107" s="221" t="s">
        <v>111</v>
      </c>
      <c r="BB107" s="221">
        <v>3</v>
      </c>
      <c r="BC107" s="221" t="s">
        <v>2295</v>
      </c>
      <c r="BD107" s="221" t="s">
        <v>3429</v>
      </c>
      <c r="BE107" s="221" t="s">
        <v>3430</v>
      </c>
      <c r="BF107" s="221" t="s">
        <v>3431</v>
      </c>
      <c r="BG107" s="221" t="s">
        <v>3432</v>
      </c>
      <c r="BH107" s="221" t="s">
        <v>3433</v>
      </c>
      <c r="BI107" s="221" t="s">
        <v>3434</v>
      </c>
      <c r="BJ107" s="221" t="s">
        <v>3435</v>
      </c>
      <c r="BK107" s="221" t="s">
        <v>3436</v>
      </c>
      <c r="BM107" s="221" t="s">
        <v>106</v>
      </c>
      <c r="BN107" s="221" t="s">
        <v>279</v>
      </c>
      <c r="BO107" s="221" t="s">
        <v>2217</v>
      </c>
      <c r="BP107" s="221" t="s">
        <v>265</v>
      </c>
      <c r="BQ107" s="221" t="s">
        <v>266</v>
      </c>
      <c r="BR107" s="221">
        <v>2</v>
      </c>
      <c r="BS107" s="221">
        <v>2</v>
      </c>
      <c r="BT107" s="221">
        <v>0</v>
      </c>
      <c r="BU107" s="221" t="s">
        <v>2217</v>
      </c>
      <c r="BW107" s="221" t="s">
        <v>2218</v>
      </c>
      <c r="BY107" s="221" t="s">
        <v>2217</v>
      </c>
      <c r="BZ107" s="221" t="s">
        <v>2008</v>
      </c>
      <c r="CA107" s="221" t="s">
        <v>739</v>
      </c>
      <c r="CB107" s="221" t="s">
        <v>2009</v>
      </c>
      <c r="CC107" s="221" t="s">
        <v>740</v>
      </c>
      <c r="CD107" s="221">
        <f t="shared" si="0"/>
        <v>0</v>
      </c>
      <c r="CE107" s="221">
        <f t="shared" si="1"/>
        <v>0</v>
      </c>
      <c r="CF107" s="221">
        <f t="shared" si="2"/>
        <v>0</v>
      </c>
      <c r="CG107" s="221">
        <f t="shared" si="3"/>
        <v>0</v>
      </c>
      <c r="CI107" s="27">
        <v>1</v>
      </c>
    </row>
    <row r="108" spans="52:87" x14ac:dyDescent="0.25">
      <c r="BA108" s="221" t="s">
        <v>113</v>
      </c>
      <c r="BB108" s="221">
        <v>4</v>
      </c>
      <c r="BC108" s="221" t="s">
        <v>2295</v>
      </c>
      <c r="BD108" s="221" t="s">
        <v>3437</v>
      </c>
      <c r="BE108" s="221" t="s">
        <v>3438</v>
      </c>
      <c r="BF108" s="221" t="s">
        <v>3439</v>
      </c>
      <c r="BG108" s="221" t="s">
        <v>3440</v>
      </c>
      <c r="BH108" s="221" t="s">
        <v>3441</v>
      </c>
      <c r="BI108" s="221" t="s">
        <v>3442</v>
      </c>
      <c r="BJ108" s="221" t="s">
        <v>3443</v>
      </c>
      <c r="BK108" s="221" t="s">
        <v>3444</v>
      </c>
      <c r="BM108" s="221" t="s">
        <v>106</v>
      </c>
      <c r="BN108" s="221" t="s">
        <v>286</v>
      </c>
      <c r="BO108" s="221" t="s">
        <v>2321</v>
      </c>
      <c r="BP108" s="221" t="s">
        <v>265</v>
      </c>
      <c r="BQ108" s="221" t="s">
        <v>266</v>
      </c>
      <c r="BR108" s="221">
        <v>2</v>
      </c>
      <c r="BS108" s="221">
        <v>2</v>
      </c>
      <c r="BT108" s="221">
        <v>0</v>
      </c>
      <c r="BU108" s="221" t="s">
        <v>2321</v>
      </c>
      <c r="BW108" s="221" t="s">
        <v>2322</v>
      </c>
      <c r="BY108" s="221" t="s">
        <v>2321</v>
      </c>
      <c r="BZ108" s="221" t="s">
        <v>2214</v>
      </c>
      <c r="CA108" s="221" t="s">
        <v>2215</v>
      </c>
      <c r="CB108" s="221" t="s">
        <v>2323</v>
      </c>
      <c r="CC108" s="221" t="s">
        <v>2216</v>
      </c>
      <c r="CD108" s="221">
        <f t="shared" si="0"/>
        <v>0</v>
      </c>
      <c r="CE108" s="221">
        <f t="shared" si="1"/>
        <v>0</v>
      </c>
      <c r="CF108" s="221">
        <f t="shared" si="2"/>
        <v>0</v>
      </c>
      <c r="CG108" s="221">
        <f t="shared" si="3"/>
        <v>0</v>
      </c>
      <c r="CI108" s="27">
        <v>1</v>
      </c>
    </row>
    <row r="109" spans="52:87" x14ac:dyDescent="0.25">
      <c r="BA109" s="221" t="s">
        <v>115</v>
      </c>
      <c r="BB109" s="221">
        <v>5</v>
      </c>
      <c r="BC109" s="221" t="s">
        <v>2295</v>
      </c>
      <c r="BD109" s="221" t="s">
        <v>3445</v>
      </c>
      <c r="BE109" s="221" t="s">
        <v>3446</v>
      </c>
      <c r="BF109" s="221" t="s">
        <v>3447</v>
      </c>
      <c r="BG109" s="221" t="s">
        <v>3448</v>
      </c>
      <c r="BH109" s="221" t="s">
        <v>3449</v>
      </c>
      <c r="BI109" s="221" t="s">
        <v>3450</v>
      </c>
      <c r="BJ109" s="221" t="s">
        <v>3451</v>
      </c>
      <c r="BK109" s="221" t="s">
        <v>3452</v>
      </c>
      <c r="BM109" s="221" t="s">
        <v>106</v>
      </c>
      <c r="BN109" s="221" t="s">
        <v>293</v>
      </c>
      <c r="BO109" s="221" t="s">
        <v>2324</v>
      </c>
      <c r="BP109" s="221" t="s">
        <v>265</v>
      </c>
      <c r="BQ109" s="221" t="s">
        <v>266</v>
      </c>
      <c r="BR109" s="221">
        <v>3</v>
      </c>
      <c r="BS109" s="221">
        <v>2</v>
      </c>
      <c r="BT109" s="221">
        <v>0</v>
      </c>
      <c r="BU109" s="221" t="s">
        <v>2324</v>
      </c>
      <c r="BW109" s="221" t="s">
        <v>2325</v>
      </c>
      <c r="BY109" s="221" t="s">
        <v>2324</v>
      </c>
      <c r="BZ109" s="221" t="s">
        <v>2326</v>
      </c>
      <c r="CA109" s="221" t="s">
        <v>2327</v>
      </c>
      <c r="CB109" s="221" t="s">
        <v>2328</v>
      </c>
      <c r="CC109" s="221" t="s">
        <v>2329</v>
      </c>
      <c r="CD109" s="221">
        <f t="shared" si="0"/>
        <v>0</v>
      </c>
      <c r="CE109" s="221">
        <f t="shared" si="1"/>
        <v>0</v>
      </c>
      <c r="CF109" s="221">
        <f t="shared" si="2"/>
        <v>0</v>
      </c>
      <c r="CG109" s="221">
        <f t="shared" si="3"/>
        <v>0</v>
      </c>
      <c r="CI109" s="27">
        <v>1</v>
      </c>
    </row>
    <row r="110" spans="52:87" x14ac:dyDescent="0.25">
      <c r="BA110" s="221" t="s">
        <v>117</v>
      </c>
      <c r="BB110" s="221">
        <v>6</v>
      </c>
      <c r="BC110" s="221" t="s">
        <v>2296</v>
      </c>
      <c r="BD110" s="221" t="s">
        <v>3453</v>
      </c>
      <c r="BE110" s="221" t="s">
        <v>3454</v>
      </c>
      <c r="BF110" s="221" t="s">
        <v>3455</v>
      </c>
      <c r="BG110" s="221" t="s">
        <v>3456</v>
      </c>
      <c r="BH110" s="221" t="s">
        <v>3457</v>
      </c>
      <c r="BI110" s="221" t="s">
        <v>3458</v>
      </c>
      <c r="BJ110" s="221" t="s">
        <v>3459</v>
      </c>
      <c r="BK110" s="221" t="s">
        <v>3460</v>
      </c>
      <c r="BM110" s="221" t="s">
        <v>106</v>
      </c>
      <c r="BN110" s="221" t="s">
        <v>299</v>
      </c>
      <c r="BO110" s="221" t="s">
        <v>2330</v>
      </c>
      <c r="BP110" s="221" t="s">
        <v>301</v>
      </c>
      <c r="BQ110" s="221" t="s">
        <v>266</v>
      </c>
      <c r="BR110" s="221">
        <v>1</v>
      </c>
      <c r="BS110" s="221">
        <v>0</v>
      </c>
      <c r="BT110" s="221">
        <v>3</v>
      </c>
      <c r="BV110" s="221" t="s">
        <v>2330</v>
      </c>
      <c r="BX110" s="221" t="s">
        <v>2331</v>
      </c>
      <c r="BY110" s="221" t="s">
        <v>2330</v>
      </c>
      <c r="BZ110" s="221" t="s">
        <v>2332</v>
      </c>
      <c r="CA110" s="221" t="s">
        <v>1166</v>
      </c>
      <c r="CD110" s="221">
        <f t="shared" si="0"/>
        <v>0</v>
      </c>
      <c r="CE110" s="221">
        <f t="shared" si="1"/>
        <v>0</v>
      </c>
      <c r="CF110" s="221">
        <f t="shared" si="2"/>
        <v>0</v>
      </c>
      <c r="CG110" s="221">
        <f t="shared" si="3"/>
        <v>0</v>
      </c>
      <c r="CI110" s="27">
        <v>1</v>
      </c>
    </row>
    <row r="111" spans="52:87" x14ac:dyDescent="0.25">
      <c r="BA111" s="221" t="s">
        <v>119</v>
      </c>
      <c r="BB111" s="221">
        <v>7</v>
      </c>
      <c r="BC111" s="221" t="s">
        <v>2296</v>
      </c>
      <c r="BD111" s="221" t="s">
        <v>3461</v>
      </c>
      <c r="BE111" s="221" t="s">
        <v>3462</v>
      </c>
      <c r="BF111" s="221" t="s">
        <v>3463</v>
      </c>
      <c r="BG111" s="221" t="s">
        <v>3464</v>
      </c>
      <c r="BH111" s="221" t="s">
        <v>3465</v>
      </c>
      <c r="BI111" s="221" t="s">
        <v>3466</v>
      </c>
      <c r="BJ111" s="221" t="s">
        <v>3467</v>
      </c>
      <c r="BK111" s="221" t="s">
        <v>3468</v>
      </c>
      <c r="BM111" s="221" t="s">
        <v>106</v>
      </c>
      <c r="BN111" s="221" t="s">
        <v>306</v>
      </c>
      <c r="BO111" s="221" t="s">
        <v>2333</v>
      </c>
      <c r="BP111" s="221" t="s">
        <v>301</v>
      </c>
      <c r="BQ111" s="221" t="s">
        <v>266</v>
      </c>
      <c r="BR111" s="221">
        <v>1</v>
      </c>
      <c r="BS111" s="221">
        <v>0</v>
      </c>
      <c r="BT111" s="221">
        <v>3</v>
      </c>
      <c r="BV111" s="221" t="s">
        <v>2333</v>
      </c>
      <c r="BX111" s="221" t="s">
        <v>2334</v>
      </c>
      <c r="BY111" s="221" t="s">
        <v>2333</v>
      </c>
      <c r="BZ111" s="221" t="s">
        <v>2008</v>
      </c>
      <c r="CA111" s="221" t="s">
        <v>2335</v>
      </c>
      <c r="CB111" s="221" t="s">
        <v>2009</v>
      </c>
      <c r="CC111" s="221" t="s">
        <v>2336</v>
      </c>
      <c r="CD111" s="221">
        <f t="shared" si="0"/>
        <v>0</v>
      </c>
      <c r="CE111" s="221">
        <f t="shared" si="1"/>
        <v>0</v>
      </c>
      <c r="CF111" s="221">
        <f t="shared" si="2"/>
        <v>0</v>
      </c>
      <c r="CG111" s="221">
        <f t="shared" si="3"/>
        <v>0</v>
      </c>
      <c r="CI111" s="27">
        <v>1</v>
      </c>
    </row>
    <row r="112" spans="52:87" x14ac:dyDescent="0.25">
      <c r="BA112" s="221" t="s">
        <v>120</v>
      </c>
      <c r="BB112" s="221">
        <v>8</v>
      </c>
      <c r="BC112" s="221" t="s">
        <v>2296</v>
      </c>
      <c r="BD112" s="221" t="s">
        <v>3469</v>
      </c>
      <c r="BE112" s="221" t="s">
        <v>3470</v>
      </c>
      <c r="BF112" s="221" t="s">
        <v>3471</v>
      </c>
      <c r="BG112" s="221" t="s">
        <v>3472</v>
      </c>
      <c r="BH112" s="221" t="s">
        <v>3473</v>
      </c>
      <c r="BI112" s="221" t="s">
        <v>3474</v>
      </c>
      <c r="BJ112" s="221" t="s">
        <v>3475</v>
      </c>
      <c r="BK112" s="221" t="s">
        <v>3476</v>
      </c>
      <c r="BM112" s="221" t="s">
        <v>106</v>
      </c>
      <c r="BN112" s="221" t="s">
        <v>311</v>
      </c>
      <c r="BO112" s="221" t="s">
        <v>2217</v>
      </c>
      <c r="BP112" s="221" t="s">
        <v>301</v>
      </c>
      <c r="BQ112" s="221" t="s">
        <v>266</v>
      </c>
      <c r="BR112" s="221">
        <v>2</v>
      </c>
      <c r="BS112" s="221">
        <v>0</v>
      </c>
      <c r="BT112" s="221">
        <v>2</v>
      </c>
      <c r="BV112" s="221" t="s">
        <v>2217</v>
      </c>
      <c r="BX112" s="221" t="s">
        <v>2223</v>
      </c>
      <c r="BY112" s="221" t="s">
        <v>2217</v>
      </c>
      <c r="BZ112" s="221" t="s">
        <v>2008</v>
      </c>
      <c r="CA112" s="221" t="s">
        <v>739</v>
      </c>
      <c r="CB112" s="221" t="s">
        <v>2009</v>
      </c>
      <c r="CC112" s="221" t="s">
        <v>740</v>
      </c>
      <c r="CD112" s="221">
        <f t="shared" si="0"/>
        <v>0</v>
      </c>
      <c r="CE112" s="221">
        <f t="shared" si="1"/>
        <v>0</v>
      </c>
      <c r="CF112" s="221">
        <f t="shared" si="2"/>
        <v>0</v>
      </c>
      <c r="CG112" s="221">
        <f t="shared" si="3"/>
        <v>0</v>
      </c>
      <c r="CI112" s="27">
        <v>1</v>
      </c>
    </row>
    <row r="113" spans="53:87" x14ac:dyDescent="0.25">
      <c r="BA113" s="221" t="s">
        <v>121</v>
      </c>
      <c r="BB113" s="221">
        <v>9</v>
      </c>
      <c r="BC113" s="221" t="s">
        <v>2296</v>
      </c>
      <c r="BD113" s="221" t="s">
        <v>3477</v>
      </c>
      <c r="BE113" s="221" t="s">
        <v>3478</v>
      </c>
      <c r="BF113" s="221" t="s">
        <v>3479</v>
      </c>
      <c r="BG113" s="221" t="s">
        <v>3480</v>
      </c>
      <c r="BH113" s="221" t="s">
        <v>3481</v>
      </c>
      <c r="BI113" s="221" t="s">
        <v>3482</v>
      </c>
      <c r="BJ113" s="221" t="s">
        <v>3483</v>
      </c>
      <c r="BK113" s="221" t="s">
        <v>3484</v>
      </c>
      <c r="BM113" s="221" t="s">
        <v>106</v>
      </c>
      <c r="BN113" s="221" t="s">
        <v>315</v>
      </c>
      <c r="BO113" s="221" t="s">
        <v>2337</v>
      </c>
      <c r="BP113" s="221" t="s">
        <v>301</v>
      </c>
      <c r="BQ113" s="221" t="s">
        <v>266</v>
      </c>
      <c r="BR113" s="221">
        <v>2</v>
      </c>
      <c r="BS113" s="221">
        <v>0</v>
      </c>
      <c r="BT113" s="221">
        <v>2</v>
      </c>
      <c r="BV113" s="221" t="s">
        <v>2337</v>
      </c>
      <c r="BX113" s="221" t="s">
        <v>2338</v>
      </c>
      <c r="BY113" s="221" t="s">
        <v>2337</v>
      </c>
      <c r="BZ113" s="221" t="s">
        <v>2323</v>
      </c>
      <c r="CA113" s="221" t="s">
        <v>2214</v>
      </c>
      <c r="CB113" s="221" t="s">
        <v>2215</v>
      </c>
      <c r="CC113" s="221" t="s">
        <v>2339</v>
      </c>
      <c r="CD113" s="221">
        <f t="shared" si="0"/>
        <v>0</v>
      </c>
      <c r="CE113" s="221">
        <f t="shared" si="1"/>
        <v>0</v>
      </c>
      <c r="CF113" s="221">
        <f t="shared" si="2"/>
        <v>0</v>
      </c>
      <c r="CG113" s="221">
        <f t="shared" si="3"/>
        <v>0</v>
      </c>
      <c r="CI113" s="27">
        <v>1</v>
      </c>
    </row>
    <row r="114" spans="53:87" x14ac:dyDescent="0.25">
      <c r="BA114" s="221" t="s">
        <v>122</v>
      </c>
      <c r="BB114" s="221">
        <v>10</v>
      </c>
      <c r="BC114" s="221" t="s">
        <v>2296</v>
      </c>
      <c r="BD114" s="221" t="s">
        <v>3485</v>
      </c>
      <c r="BE114" s="221" t="s">
        <v>3486</v>
      </c>
      <c r="BF114" s="221" t="s">
        <v>3487</v>
      </c>
      <c r="BG114" s="221" t="s">
        <v>3488</v>
      </c>
      <c r="BH114" s="221" t="s">
        <v>3489</v>
      </c>
      <c r="BI114" s="221" t="s">
        <v>3490</v>
      </c>
      <c r="BJ114" s="221" t="s">
        <v>3491</v>
      </c>
      <c r="BK114" s="221" t="s">
        <v>3492</v>
      </c>
      <c r="BM114" s="221" t="s">
        <v>106</v>
      </c>
      <c r="BN114" s="221" t="s">
        <v>321</v>
      </c>
      <c r="BO114" s="221" t="s">
        <v>2326</v>
      </c>
      <c r="BP114" s="221" t="s">
        <v>301</v>
      </c>
      <c r="BQ114" s="221" t="s">
        <v>266</v>
      </c>
      <c r="BR114" s="221">
        <v>3</v>
      </c>
      <c r="BS114" s="221">
        <v>0</v>
      </c>
      <c r="BT114" s="221">
        <v>2</v>
      </c>
      <c r="BV114" s="221" t="s">
        <v>2326</v>
      </c>
      <c r="BX114" s="221" t="s">
        <v>2340</v>
      </c>
      <c r="BY114" s="221" t="s">
        <v>2326</v>
      </c>
      <c r="BZ114" s="221" t="s">
        <v>2328</v>
      </c>
      <c r="CD114" s="221">
        <f t="shared" si="0"/>
        <v>0</v>
      </c>
      <c r="CE114" s="221">
        <f t="shared" si="1"/>
        <v>0</v>
      </c>
      <c r="CF114" s="221">
        <f t="shared" si="2"/>
        <v>0</v>
      </c>
      <c r="CG114" s="221">
        <f t="shared" si="3"/>
        <v>0</v>
      </c>
      <c r="CI114" s="27">
        <v>1</v>
      </c>
    </row>
    <row r="115" spans="53:87" x14ac:dyDescent="0.25">
      <c r="BA115" s="221" t="s">
        <v>123</v>
      </c>
      <c r="BB115" s="221">
        <v>11</v>
      </c>
      <c r="BC115" s="221" t="s">
        <v>2297</v>
      </c>
      <c r="BD115" s="221" t="s">
        <v>3493</v>
      </c>
      <c r="BE115" s="221" t="s">
        <v>3494</v>
      </c>
      <c r="BF115" s="221" t="s">
        <v>3495</v>
      </c>
      <c r="BG115" s="221" t="s">
        <v>3496</v>
      </c>
      <c r="BH115" s="221" t="s">
        <v>3497</v>
      </c>
      <c r="BI115" s="221" t="s">
        <v>3498</v>
      </c>
      <c r="BJ115" s="221" t="s">
        <v>3499</v>
      </c>
      <c r="BK115" s="221" t="s">
        <v>3500</v>
      </c>
      <c r="BM115" s="221" t="s">
        <v>109</v>
      </c>
      <c r="BN115" s="221" t="s">
        <v>325</v>
      </c>
      <c r="BO115" s="221" t="s">
        <v>2316</v>
      </c>
      <c r="BP115" s="221" t="s">
        <v>265</v>
      </c>
      <c r="BQ115" s="221" t="s">
        <v>266</v>
      </c>
      <c r="BR115" s="221">
        <v>1</v>
      </c>
      <c r="BS115" s="221">
        <v>3</v>
      </c>
      <c r="BT115" s="221">
        <v>0</v>
      </c>
      <c r="BU115" s="221" t="s">
        <v>2316</v>
      </c>
      <c r="BW115" s="221" t="s">
        <v>2317</v>
      </c>
      <c r="BY115" s="221" t="s">
        <v>2316</v>
      </c>
      <c r="BZ115" s="221" t="s">
        <v>2211</v>
      </c>
      <c r="CA115" s="221" t="s">
        <v>1166</v>
      </c>
      <c r="CB115" s="221" t="s">
        <v>2212</v>
      </c>
      <c r="CD115" s="221">
        <f t="shared" si="0"/>
        <v>0</v>
      </c>
      <c r="CE115" s="221">
        <f t="shared" si="1"/>
        <v>0</v>
      </c>
      <c r="CF115" s="221">
        <f t="shared" si="2"/>
        <v>0</v>
      </c>
      <c r="CG115" s="221">
        <f t="shared" si="3"/>
        <v>0</v>
      </c>
      <c r="CI115" s="27">
        <v>1</v>
      </c>
    </row>
    <row r="116" spans="53:87" x14ac:dyDescent="0.25">
      <c r="BA116" s="221" t="s">
        <v>125</v>
      </c>
      <c r="BB116" s="221">
        <v>12</v>
      </c>
      <c r="BC116" s="221" t="s">
        <v>2297</v>
      </c>
      <c r="BD116" s="221" t="s">
        <v>3501</v>
      </c>
      <c r="BE116" s="221" t="s">
        <v>3502</v>
      </c>
      <c r="BF116" s="221" t="s">
        <v>3503</v>
      </c>
      <c r="BG116" s="221" t="s">
        <v>3504</v>
      </c>
      <c r="BH116" s="221" t="s">
        <v>3505</v>
      </c>
      <c r="BI116" s="221" t="s">
        <v>3506</v>
      </c>
      <c r="BJ116" s="221" t="s">
        <v>3507</v>
      </c>
      <c r="BK116" s="221" t="s">
        <v>3508</v>
      </c>
      <c r="BM116" s="221" t="s">
        <v>109</v>
      </c>
      <c r="BN116" s="221" t="s">
        <v>326</v>
      </c>
      <c r="BO116" s="221" t="s">
        <v>2318</v>
      </c>
      <c r="BP116" s="221" t="s">
        <v>265</v>
      </c>
      <c r="BQ116" s="221" t="s">
        <v>266</v>
      </c>
      <c r="BR116" s="221">
        <v>1</v>
      </c>
      <c r="BS116" s="221">
        <v>3</v>
      </c>
      <c r="BT116" s="221">
        <v>0</v>
      </c>
      <c r="BU116" s="221" t="s">
        <v>2318</v>
      </c>
      <c r="BW116" s="221" t="s">
        <v>2319</v>
      </c>
      <c r="BY116" s="221" t="s">
        <v>2318</v>
      </c>
      <c r="BZ116" s="221" t="s">
        <v>2008</v>
      </c>
      <c r="CA116" s="221" t="s">
        <v>2320</v>
      </c>
      <c r="CB116" s="221" t="s">
        <v>277</v>
      </c>
      <c r="CC116" s="221" t="s">
        <v>278</v>
      </c>
      <c r="CD116" s="221">
        <f t="shared" si="0"/>
        <v>0</v>
      </c>
      <c r="CE116" s="221">
        <f t="shared" si="1"/>
        <v>0</v>
      </c>
      <c r="CF116" s="221">
        <f t="shared" si="2"/>
        <v>0</v>
      </c>
      <c r="CG116" s="221">
        <f t="shared" si="3"/>
        <v>0</v>
      </c>
      <c r="CI116" s="27">
        <v>1</v>
      </c>
    </row>
    <row r="117" spans="53:87" x14ac:dyDescent="0.25">
      <c r="BA117" s="221" t="s">
        <v>126</v>
      </c>
      <c r="BB117" s="221">
        <v>13</v>
      </c>
      <c r="BC117" s="221" t="s">
        <v>2297</v>
      </c>
      <c r="BD117" s="221" t="s">
        <v>3509</v>
      </c>
      <c r="BE117" s="221" t="s">
        <v>3510</v>
      </c>
      <c r="BF117" s="221" t="s">
        <v>3511</v>
      </c>
      <c r="BG117" s="221" t="s">
        <v>3512</v>
      </c>
      <c r="BH117" s="221" t="s">
        <v>3513</v>
      </c>
      <c r="BI117" s="221" t="s">
        <v>3514</v>
      </c>
      <c r="BJ117" s="221" t="s">
        <v>3515</v>
      </c>
      <c r="BK117" s="221" t="s">
        <v>3516</v>
      </c>
      <c r="BM117" s="221" t="s">
        <v>109</v>
      </c>
      <c r="BN117" s="221" t="s">
        <v>327</v>
      </c>
      <c r="BO117" s="221" t="s">
        <v>2217</v>
      </c>
      <c r="BP117" s="221" t="s">
        <v>265</v>
      </c>
      <c r="BQ117" s="221" t="s">
        <v>266</v>
      </c>
      <c r="BR117" s="221">
        <v>2</v>
      </c>
      <c r="BS117" s="221">
        <v>2</v>
      </c>
      <c r="BT117" s="221">
        <v>0</v>
      </c>
      <c r="BU117" s="221" t="s">
        <v>2217</v>
      </c>
      <c r="BW117" s="221" t="s">
        <v>2218</v>
      </c>
      <c r="BY117" s="221" t="s">
        <v>2217</v>
      </c>
      <c r="BZ117" s="221" t="s">
        <v>2008</v>
      </c>
      <c r="CA117" s="221" t="s">
        <v>739</v>
      </c>
      <c r="CB117" s="221" t="s">
        <v>2009</v>
      </c>
      <c r="CC117" s="221" t="s">
        <v>740</v>
      </c>
      <c r="CD117" s="221">
        <f t="shared" si="0"/>
        <v>0</v>
      </c>
      <c r="CE117" s="221">
        <f t="shared" si="1"/>
        <v>0</v>
      </c>
      <c r="CF117" s="221">
        <f t="shared" si="2"/>
        <v>0</v>
      </c>
      <c r="CG117" s="221">
        <f t="shared" si="3"/>
        <v>0</v>
      </c>
      <c r="CI117" s="27">
        <v>1</v>
      </c>
    </row>
    <row r="118" spans="53:87" x14ac:dyDescent="0.25">
      <c r="BA118" s="221" t="s">
        <v>127</v>
      </c>
      <c r="BB118" s="221">
        <v>14</v>
      </c>
      <c r="BC118" s="221" t="s">
        <v>2297</v>
      </c>
      <c r="BD118" s="221" t="s">
        <v>3517</v>
      </c>
      <c r="BE118" s="221" t="s">
        <v>3518</v>
      </c>
      <c r="BF118" s="221" t="s">
        <v>3519</v>
      </c>
      <c r="BG118" s="221" t="s">
        <v>3520</v>
      </c>
      <c r="BH118" s="221" t="s">
        <v>3521</v>
      </c>
      <c r="BI118" s="221" t="s">
        <v>3522</v>
      </c>
      <c r="BJ118" s="221" t="s">
        <v>3523</v>
      </c>
      <c r="BK118" s="221" t="s">
        <v>3524</v>
      </c>
      <c r="BM118" s="221" t="s">
        <v>109</v>
      </c>
      <c r="BN118" s="221" t="s">
        <v>328</v>
      </c>
      <c r="BO118" s="221" t="s">
        <v>2321</v>
      </c>
      <c r="BP118" s="221" t="s">
        <v>265</v>
      </c>
      <c r="BQ118" s="221" t="s">
        <v>266</v>
      </c>
      <c r="BR118" s="221">
        <v>2</v>
      </c>
      <c r="BS118" s="221">
        <v>2</v>
      </c>
      <c r="BT118" s="221">
        <v>0</v>
      </c>
      <c r="BU118" s="221" t="s">
        <v>2321</v>
      </c>
      <c r="BW118" s="221" t="s">
        <v>2322</v>
      </c>
      <c r="BY118" s="221" t="s">
        <v>2321</v>
      </c>
      <c r="BZ118" s="221" t="s">
        <v>2214</v>
      </c>
      <c r="CA118" s="221" t="s">
        <v>2215</v>
      </c>
      <c r="CB118" s="221" t="s">
        <v>2323</v>
      </c>
      <c r="CC118" s="221" t="s">
        <v>2216</v>
      </c>
      <c r="CD118" s="221">
        <f t="shared" si="0"/>
        <v>0</v>
      </c>
      <c r="CE118" s="221">
        <f t="shared" si="1"/>
        <v>0</v>
      </c>
      <c r="CF118" s="221">
        <f t="shared" si="2"/>
        <v>0</v>
      </c>
      <c r="CG118" s="221">
        <f t="shared" si="3"/>
        <v>0</v>
      </c>
      <c r="CI118" s="27">
        <v>1</v>
      </c>
    </row>
    <row r="119" spans="53:87" x14ac:dyDescent="0.25">
      <c r="BA119" s="221" t="s">
        <v>128</v>
      </c>
      <c r="BB119" s="221">
        <v>15</v>
      </c>
      <c r="BC119" s="221" t="s">
        <v>2297</v>
      </c>
      <c r="BD119" s="221" t="s">
        <v>3525</v>
      </c>
      <c r="BE119" s="221" t="s">
        <v>3526</v>
      </c>
      <c r="BF119" s="221" t="s">
        <v>3527</v>
      </c>
      <c r="BG119" s="221" t="s">
        <v>3528</v>
      </c>
      <c r="BH119" s="221" t="s">
        <v>3529</v>
      </c>
      <c r="BI119" s="221" t="s">
        <v>3530</v>
      </c>
      <c r="BJ119" s="221" t="s">
        <v>3531</v>
      </c>
      <c r="BK119" s="221" t="s">
        <v>3532</v>
      </c>
      <c r="BM119" s="221" t="s">
        <v>109</v>
      </c>
      <c r="BN119" s="221" t="s">
        <v>329</v>
      </c>
      <c r="BO119" s="221" t="s">
        <v>2324</v>
      </c>
      <c r="BP119" s="221" t="s">
        <v>265</v>
      </c>
      <c r="BQ119" s="221" t="s">
        <v>266</v>
      </c>
      <c r="BR119" s="221">
        <v>3</v>
      </c>
      <c r="BS119" s="221">
        <v>2</v>
      </c>
      <c r="BT119" s="221">
        <v>0</v>
      </c>
      <c r="BU119" s="221" t="s">
        <v>2324</v>
      </c>
      <c r="BW119" s="221" t="s">
        <v>2325</v>
      </c>
      <c r="BY119" s="221" t="s">
        <v>2324</v>
      </c>
      <c r="BZ119" s="221" t="s">
        <v>2326</v>
      </c>
      <c r="CA119" s="221" t="s">
        <v>2327</v>
      </c>
      <c r="CB119" s="221" t="s">
        <v>2328</v>
      </c>
      <c r="CC119" s="221" t="s">
        <v>2329</v>
      </c>
      <c r="CD119" s="221">
        <f t="shared" si="0"/>
        <v>0</v>
      </c>
      <c r="CE119" s="221">
        <f t="shared" si="1"/>
        <v>0</v>
      </c>
      <c r="CF119" s="221">
        <f t="shared" si="2"/>
        <v>0</v>
      </c>
      <c r="CG119" s="221">
        <f t="shared" si="3"/>
        <v>0</v>
      </c>
      <c r="CI119" s="27">
        <v>1</v>
      </c>
    </row>
    <row r="120" spans="53:87" x14ac:dyDescent="0.25">
      <c r="BA120" s="221" t="s">
        <v>129</v>
      </c>
      <c r="BB120" s="221">
        <v>16</v>
      </c>
      <c r="BC120" s="221" t="s">
        <v>2298</v>
      </c>
      <c r="BD120" s="221" t="s">
        <v>3533</v>
      </c>
      <c r="BE120" s="221" t="s">
        <v>3534</v>
      </c>
      <c r="BF120" s="221" t="s">
        <v>3535</v>
      </c>
      <c r="BG120" s="221" t="s">
        <v>3536</v>
      </c>
      <c r="BH120" s="221" t="s">
        <v>3537</v>
      </c>
      <c r="BI120" s="221" t="s">
        <v>3538</v>
      </c>
      <c r="BJ120" s="221" t="s">
        <v>3539</v>
      </c>
      <c r="BK120" s="221" t="s">
        <v>3540</v>
      </c>
      <c r="BM120" s="221" t="s">
        <v>109</v>
      </c>
      <c r="BN120" s="221" t="s">
        <v>330</v>
      </c>
      <c r="BO120" s="221" t="s">
        <v>2330</v>
      </c>
      <c r="BP120" s="221" t="s">
        <v>301</v>
      </c>
      <c r="BQ120" s="221" t="s">
        <v>266</v>
      </c>
      <c r="BR120" s="221">
        <v>1</v>
      </c>
      <c r="BS120" s="221">
        <v>0</v>
      </c>
      <c r="BT120" s="221">
        <v>3</v>
      </c>
      <c r="BV120" s="221" t="s">
        <v>2330</v>
      </c>
      <c r="BX120" s="221" t="s">
        <v>2331</v>
      </c>
      <c r="BY120" s="221" t="s">
        <v>2330</v>
      </c>
      <c r="BZ120" s="221" t="s">
        <v>2332</v>
      </c>
      <c r="CA120" s="221" t="s">
        <v>1166</v>
      </c>
      <c r="CD120" s="221">
        <f t="shared" si="0"/>
        <v>0</v>
      </c>
      <c r="CE120" s="221">
        <f t="shared" si="1"/>
        <v>0</v>
      </c>
      <c r="CF120" s="221">
        <f t="shared" si="2"/>
        <v>0</v>
      </c>
      <c r="CG120" s="221">
        <f t="shared" si="3"/>
        <v>0</v>
      </c>
      <c r="CI120" s="27">
        <v>1</v>
      </c>
    </row>
    <row r="121" spans="53:87" x14ac:dyDescent="0.25">
      <c r="BA121" s="221" t="s">
        <v>131</v>
      </c>
      <c r="BB121" s="221">
        <v>17</v>
      </c>
      <c r="BC121" s="221" t="s">
        <v>2298</v>
      </c>
      <c r="BD121" s="221" t="s">
        <v>3541</v>
      </c>
      <c r="BE121" s="221" t="s">
        <v>3542</v>
      </c>
      <c r="BF121" s="221" t="s">
        <v>3543</v>
      </c>
      <c r="BG121" s="221" t="s">
        <v>3544</v>
      </c>
      <c r="BH121" s="221" t="s">
        <v>3545</v>
      </c>
      <c r="BI121" s="221" t="s">
        <v>3546</v>
      </c>
      <c r="BJ121" s="221" t="s">
        <v>3547</v>
      </c>
      <c r="BK121" s="221" t="s">
        <v>3548</v>
      </c>
      <c r="BM121" s="221" t="s">
        <v>109</v>
      </c>
      <c r="BN121" s="221" t="s">
        <v>331</v>
      </c>
      <c r="BO121" s="221" t="s">
        <v>2333</v>
      </c>
      <c r="BP121" s="221" t="s">
        <v>301</v>
      </c>
      <c r="BQ121" s="221" t="s">
        <v>266</v>
      </c>
      <c r="BR121" s="221">
        <v>1</v>
      </c>
      <c r="BS121" s="221">
        <v>0</v>
      </c>
      <c r="BT121" s="221">
        <v>3</v>
      </c>
      <c r="BV121" s="221" t="s">
        <v>2333</v>
      </c>
      <c r="BX121" s="221" t="s">
        <v>2334</v>
      </c>
      <c r="BY121" s="221" t="s">
        <v>2333</v>
      </c>
      <c r="BZ121" s="221" t="s">
        <v>2008</v>
      </c>
      <c r="CA121" s="221" t="s">
        <v>2335</v>
      </c>
      <c r="CB121" s="221" t="s">
        <v>2009</v>
      </c>
      <c r="CC121" s="221" t="s">
        <v>2336</v>
      </c>
      <c r="CD121" s="221">
        <f t="shared" si="0"/>
        <v>0</v>
      </c>
      <c r="CE121" s="221">
        <f t="shared" si="1"/>
        <v>0</v>
      </c>
      <c r="CF121" s="221">
        <f t="shared" si="2"/>
        <v>0</v>
      </c>
      <c r="CG121" s="221">
        <f t="shared" si="3"/>
        <v>0</v>
      </c>
      <c r="CI121" s="27">
        <v>1</v>
      </c>
    </row>
    <row r="122" spans="53:87" x14ac:dyDescent="0.25">
      <c r="BA122" s="221" t="s">
        <v>132</v>
      </c>
      <c r="BB122" s="221">
        <v>18</v>
      </c>
      <c r="BC122" s="221" t="s">
        <v>2298</v>
      </c>
      <c r="BD122" s="221" t="s">
        <v>3549</v>
      </c>
      <c r="BE122" s="221" t="s">
        <v>3550</v>
      </c>
      <c r="BF122" s="221" t="s">
        <v>3551</v>
      </c>
      <c r="BG122" s="221" t="s">
        <v>3552</v>
      </c>
      <c r="BH122" s="221" t="s">
        <v>3553</v>
      </c>
      <c r="BI122" s="221" t="s">
        <v>3554</v>
      </c>
      <c r="BJ122" s="221" t="s">
        <v>3555</v>
      </c>
      <c r="BK122" s="221" t="s">
        <v>3556</v>
      </c>
      <c r="BM122" s="221" t="s">
        <v>109</v>
      </c>
      <c r="BN122" s="221" t="s">
        <v>332</v>
      </c>
      <c r="BO122" s="221" t="s">
        <v>2217</v>
      </c>
      <c r="BP122" s="221" t="s">
        <v>301</v>
      </c>
      <c r="BQ122" s="221" t="s">
        <v>266</v>
      </c>
      <c r="BR122" s="221">
        <v>2</v>
      </c>
      <c r="BS122" s="221">
        <v>0</v>
      </c>
      <c r="BT122" s="221">
        <v>2</v>
      </c>
      <c r="BV122" s="221" t="s">
        <v>2217</v>
      </c>
      <c r="BX122" s="221" t="s">
        <v>2223</v>
      </c>
      <c r="BY122" s="221" t="s">
        <v>2217</v>
      </c>
      <c r="BZ122" s="221" t="s">
        <v>2008</v>
      </c>
      <c r="CA122" s="221" t="s">
        <v>739</v>
      </c>
      <c r="CB122" s="221" t="s">
        <v>2009</v>
      </c>
      <c r="CC122" s="221" t="s">
        <v>740</v>
      </c>
      <c r="CD122" s="221">
        <f t="shared" si="0"/>
        <v>0</v>
      </c>
      <c r="CE122" s="221">
        <f t="shared" si="1"/>
        <v>0</v>
      </c>
      <c r="CF122" s="221">
        <f t="shared" si="2"/>
        <v>0</v>
      </c>
      <c r="CG122" s="221">
        <f t="shared" si="3"/>
        <v>0</v>
      </c>
      <c r="CI122" s="27">
        <v>1</v>
      </c>
    </row>
    <row r="123" spans="53:87" x14ac:dyDescent="0.25">
      <c r="BA123" s="221" t="s">
        <v>133</v>
      </c>
      <c r="BB123" s="221">
        <v>19</v>
      </c>
      <c r="BC123" s="221" t="s">
        <v>2298</v>
      </c>
      <c r="BD123" s="221" t="s">
        <v>3557</v>
      </c>
      <c r="BE123" s="221" t="s">
        <v>3558</v>
      </c>
      <c r="BF123" s="221" t="s">
        <v>3559</v>
      </c>
      <c r="BG123" s="221" t="s">
        <v>3560</v>
      </c>
      <c r="BH123" s="221" t="s">
        <v>3561</v>
      </c>
      <c r="BI123" s="221" t="s">
        <v>3562</v>
      </c>
      <c r="BJ123" s="221" t="s">
        <v>3563</v>
      </c>
      <c r="BK123" s="221" t="s">
        <v>3564</v>
      </c>
      <c r="BM123" s="221" t="s">
        <v>109</v>
      </c>
      <c r="BN123" s="221" t="s">
        <v>333</v>
      </c>
      <c r="BO123" s="221" t="s">
        <v>2337</v>
      </c>
      <c r="BP123" s="221" t="s">
        <v>301</v>
      </c>
      <c r="BQ123" s="221" t="s">
        <v>266</v>
      </c>
      <c r="BR123" s="221">
        <v>2</v>
      </c>
      <c r="BS123" s="221">
        <v>0</v>
      </c>
      <c r="BT123" s="221">
        <v>2</v>
      </c>
      <c r="BV123" s="221" t="s">
        <v>2337</v>
      </c>
      <c r="BX123" s="221" t="s">
        <v>2338</v>
      </c>
      <c r="BY123" s="221" t="s">
        <v>2337</v>
      </c>
      <c r="BZ123" s="221" t="s">
        <v>2323</v>
      </c>
      <c r="CA123" s="221" t="s">
        <v>2214</v>
      </c>
      <c r="CB123" s="221" t="s">
        <v>2215</v>
      </c>
      <c r="CC123" s="221" t="s">
        <v>2339</v>
      </c>
      <c r="CD123" s="221">
        <f t="shared" si="0"/>
        <v>0</v>
      </c>
      <c r="CE123" s="221">
        <f t="shared" si="1"/>
        <v>0</v>
      </c>
      <c r="CF123" s="221">
        <f t="shared" si="2"/>
        <v>0</v>
      </c>
      <c r="CG123" s="221">
        <f t="shared" si="3"/>
        <v>0</v>
      </c>
      <c r="CI123" s="27">
        <v>1</v>
      </c>
    </row>
    <row r="124" spans="53:87" x14ac:dyDescent="0.25">
      <c r="BA124" s="221" t="s">
        <v>134</v>
      </c>
      <c r="BB124" s="221">
        <v>20</v>
      </c>
      <c r="BC124" s="221" t="s">
        <v>2298</v>
      </c>
      <c r="BD124" s="221" t="s">
        <v>3565</v>
      </c>
      <c r="BE124" s="221" t="s">
        <v>3566</v>
      </c>
      <c r="BF124" s="221" t="s">
        <v>3567</v>
      </c>
      <c r="BG124" s="221" t="s">
        <v>3568</v>
      </c>
      <c r="BH124" s="221" t="s">
        <v>3569</v>
      </c>
      <c r="BI124" s="221" t="s">
        <v>3570</v>
      </c>
      <c r="BJ124" s="221" t="s">
        <v>3571</v>
      </c>
      <c r="BK124" s="221" t="s">
        <v>3572</v>
      </c>
      <c r="BM124" s="221" t="s">
        <v>109</v>
      </c>
      <c r="BN124" s="221" t="s">
        <v>334</v>
      </c>
      <c r="BO124" s="221" t="s">
        <v>2326</v>
      </c>
      <c r="BP124" s="221" t="s">
        <v>301</v>
      </c>
      <c r="BQ124" s="221" t="s">
        <v>266</v>
      </c>
      <c r="BR124" s="221">
        <v>3</v>
      </c>
      <c r="BS124" s="221">
        <v>0</v>
      </c>
      <c r="BT124" s="221">
        <v>2</v>
      </c>
      <c r="BV124" s="221" t="s">
        <v>2326</v>
      </c>
      <c r="BX124" s="221" t="s">
        <v>2340</v>
      </c>
      <c r="BY124" s="221" t="s">
        <v>2326</v>
      </c>
      <c r="BZ124" s="221" t="s">
        <v>2328</v>
      </c>
      <c r="CD124" s="221">
        <f t="shared" si="0"/>
        <v>0</v>
      </c>
      <c r="CE124" s="221">
        <f t="shared" si="1"/>
        <v>0</v>
      </c>
      <c r="CF124" s="221">
        <f t="shared" si="2"/>
        <v>0</v>
      </c>
      <c r="CG124" s="221">
        <f t="shared" si="3"/>
        <v>0</v>
      </c>
      <c r="CI124" s="27">
        <v>1</v>
      </c>
    </row>
    <row r="125" spans="53:87" x14ac:dyDescent="0.25">
      <c r="BA125" s="221" t="s">
        <v>135</v>
      </c>
      <c r="BB125" s="221">
        <v>21</v>
      </c>
      <c r="BC125" s="221" t="s">
        <v>2299</v>
      </c>
      <c r="BD125" s="221" t="s">
        <v>3573</v>
      </c>
      <c r="BE125" s="221" t="s">
        <v>3574</v>
      </c>
      <c r="BF125" s="221" t="s">
        <v>3575</v>
      </c>
      <c r="BG125" s="221" t="s">
        <v>3576</v>
      </c>
      <c r="BH125" s="221" t="s">
        <v>3577</v>
      </c>
      <c r="BI125" s="221" t="s">
        <v>3578</v>
      </c>
      <c r="BJ125" s="221" t="s">
        <v>3579</v>
      </c>
      <c r="BK125" s="221" t="s">
        <v>3580</v>
      </c>
      <c r="BM125" s="221" t="s">
        <v>111</v>
      </c>
      <c r="BN125" s="221" t="s">
        <v>335</v>
      </c>
      <c r="BO125" s="221" t="s">
        <v>2316</v>
      </c>
      <c r="BP125" s="221" t="s">
        <v>265</v>
      </c>
      <c r="BQ125" s="221" t="s">
        <v>266</v>
      </c>
      <c r="BR125" s="221">
        <v>1</v>
      </c>
      <c r="BS125" s="221">
        <v>3</v>
      </c>
      <c r="BT125" s="221">
        <v>0</v>
      </c>
      <c r="BU125" s="221" t="s">
        <v>2316</v>
      </c>
      <c r="BW125" s="221" t="s">
        <v>2317</v>
      </c>
      <c r="BY125" s="221" t="s">
        <v>2316</v>
      </c>
      <c r="BZ125" s="221" t="s">
        <v>2211</v>
      </c>
      <c r="CA125" s="221" t="s">
        <v>1166</v>
      </c>
      <c r="CB125" s="221" t="s">
        <v>2212</v>
      </c>
      <c r="CD125" s="221">
        <f t="shared" si="0"/>
        <v>0</v>
      </c>
      <c r="CE125" s="221">
        <f t="shared" si="1"/>
        <v>0</v>
      </c>
      <c r="CF125" s="221">
        <f t="shared" si="2"/>
        <v>0</v>
      </c>
      <c r="CG125" s="221">
        <f t="shared" si="3"/>
        <v>0</v>
      </c>
      <c r="CI125" s="27">
        <v>1</v>
      </c>
    </row>
    <row r="126" spans="53:87" x14ac:dyDescent="0.25">
      <c r="BA126" s="221" t="s">
        <v>137</v>
      </c>
      <c r="BB126" s="221">
        <v>22</v>
      </c>
      <c r="BC126" s="221" t="s">
        <v>2299</v>
      </c>
      <c r="BD126" s="221" t="s">
        <v>3581</v>
      </c>
      <c r="BE126" s="221" t="s">
        <v>3582</v>
      </c>
      <c r="BF126" s="221" t="s">
        <v>3583</v>
      </c>
      <c r="BG126" s="221" t="s">
        <v>3584</v>
      </c>
      <c r="BH126" s="221" t="s">
        <v>3585</v>
      </c>
      <c r="BI126" s="221" t="s">
        <v>3586</v>
      </c>
      <c r="BJ126" s="221" t="s">
        <v>3587</v>
      </c>
      <c r="BK126" s="221" t="s">
        <v>3588</v>
      </c>
      <c r="BM126" s="221" t="s">
        <v>111</v>
      </c>
      <c r="BN126" s="221" t="s">
        <v>336</v>
      </c>
      <c r="BO126" s="221" t="s">
        <v>2318</v>
      </c>
      <c r="BP126" s="221" t="s">
        <v>265</v>
      </c>
      <c r="BQ126" s="221" t="s">
        <v>266</v>
      </c>
      <c r="BR126" s="221">
        <v>1</v>
      </c>
      <c r="BS126" s="221">
        <v>3</v>
      </c>
      <c r="BT126" s="221">
        <v>0</v>
      </c>
      <c r="BU126" s="221" t="s">
        <v>2318</v>
      </c>
      <c r="BW126" s="221" t="s">
        <v>2319</v>
      </c>
      <c r="BY126" s="221" t="s">
        <v>2318</v>
      </c>
      <c r="BZ126" s="221" t="s">
        <v>2008</v>
      </c>
      <c r="CA126" s="221" t="s">
        <v>2320</v>
      </c>
      <c r="CB126" s="221" t="s">
        <v>277</v>
      </c>
      <c r="CC126" s="221" t="s">
        <v>278</v>
      </c>
      <c r="CD126" s="221">
        <f t="shared" si="0"/>
        <v>0</v>
      </c>
      <c r="CE126" s="221">
        <f t="shared" si="1"/>
        <v>0</v>
      </c>
      <c r="CF126" s="221">
        <f t="shared" si="2"/>
        <v>0</v>
      </c>
      <c r="CG126" s="221">
        <f t="shared" si="3"/>
        <v>0</v>
      </c>
      <c r="CI126" s="27">
        <v>1</v>
      </c>
    </row>
    <row r="127" spans="53:87" x14ac:dyDescent="0.25">
      <c r="BA127" s="221" t="s">
        <v>138</v>
      </c>
      <c r="BB127" s="221">
        <v>23</v>
      </c>
      <c r="BC127" s="221" t="s">
        <v>2299</v>
      </c>
      <c r="BD127" s="221" t="s">
        <v>3589</v>
      </c>
      <c r="BE127" s="221" t="s">
        <v>3590</v>
      </c>
      <c r="BF127" s="221" t="s">
        <v>3591</v>
      </c>
      <c r="BG127" s="221" t="s">
        <v>3592</v>
      </c>
      <c r="BH127" s="221" t="s">
        <v>3593</v>
      </c>
      <c r="BI127" s="221" t="s">
        <v>3594</v>
      </c>
      <c r="BJ127" s="221" t="s">
        <v>3595</v>
      </c>
      <c r="BK127" s="221" t="s">
        <v>3596</v>
      </c>
      <c r="BM127" s="221" t="s">
        <v>111</v>
      </c>
      <c r="BN127" s="221" t="s">
        <v>337</v>
      </c>
      <c r="BO127" s="221" t="s">
        <v>2217</v>
      </c>
      <c r="BP127" s="221" t="s">
        <v>265</v>
      </c>
      <c r="BQ127" s="221" t="s">
        <v>266</v>
      </c>
      <c r="BR127" s="221">
        <v>2</v>
      </c>
      <c r="BS127" s="221">
        <v>2</v>
      </c>
      <c r="BT127" s="221">
        <v>0</v>
      </c>
      <c r="BU127" s="221" t="s">
        <v>2217</v>
      </c>
      <c r="BW127" s="221" t="s">
        <v>2218</v>
      </c>
      <c r="BY127" s="221" t="s">
        <v>2217</v>
      </c>
      <c r="BZ127" s="221" t="s">
        <v>2008</v>
      </c>
      <c r="CA127" s="221" t="s">
        <v>739</v>
      </c>
      <c r="CB127" s="221" t="s">
        <v>2009</v>
      </c>
      <c r="CC127" s="221" t="s">
        <v>740</v>
      </c>
      <c r="CD127" s="221">
        <f t="shared" si="0"/>
        <v>0</v>
      </c>
      <c r="CE127" s="221">
        <f t="shared" si="1"/>
        <v>0</v>
      </c>
      <c r="CF127" s="221">
        <f t="shared" si="2"/>
        <v>0</v>
      </c>
      <c r="CG127" s="221">
        <f t="shared" si="3"/>
        <v>0</v>
      </c>
      <c r="CI127" s="27">
        <v>1</v>
      </c>
    </row>
    <row r="128" spans="53:87" x14ac:dyDescent="0.25">
      <c r="BA128" s="221" t="s">
        <v>139</v>
      </c>
      <c r="BB128" s="221">
        <v>24</v>
      </c>
      <c r="BC128" s="221" t="s">
        <v>2299</v>
      </c>
      <c r="BD128" s="221" t="s">
        <v>3597</v>
      </c>
      <c r="BE128" s="221" t="s">
        <v>3598</v>
      </c>
      <c r="BF128" s="221" t="s">
        <v>3599</v>
      </c>
      <c r="BG128" s="221" t="s">
        <v>3600</v>
      </c>
      <c r="BH128" s="221" t="s">
        <v>3601</v>
      </c>
      <c r="BI128" s="221" t="s">
        <v>3602</v>
      </c>
      <c r="BJ128" s="221" t="s">
        <v>3603</v>
      </c>
      <c r="BK128" s="221" t="s">
        <v>3604</v>
      </c>
      <c r="BM128" s="221" t="s">
        <v>111</v>
      </c>
      <c r="BN128" s="221" t="s">
        <v>338</v>
      </c>
      <c r="BO128" s="221" t="s">
        <v>2321</v>
      </c>
      <c r="BP128" s="221" t="s">
        <v>265</v>
      </c>
      <c r="BQ128" s="221" t="s">
        <v>266</v>
      </c>
      <c r="BR128" s="221">
        <v>2</v>
      </c>
      <c r="BS128" s="221">
        <v>2</v>
      </c>
      <c r="BT128" s="221">
        <v>0</v>
      </c>
      <c r="BU128" s="221" t="s">
        <v>2321</v>
      </c>
      <c r="BW128" s="221" t="s">
        <v>2322</v>
      </c>
      <c r="BY128" s="221" t="s">
        <v>2321</v>
      </c>
      <c r="BZ128" s="221" t="s">
        <v>2214</v>
      </c>
      <c r="CA128" s="221" t="s">
        <v>2215</v>
      </c>
      <c r="CB128" s="221" t="s">
        <v>2323</v>
      </c>
      <c r="CC128" s="221" t="s">
        <v>2216</v>
      </c>
      <c r="CD128" s="221">
        <f t="shared" si="0"/>
        <v>0</v>
      </c>
      <c r="CE128" s="221">
        <f t="shared" si="1"/>
        <v>0</v>
      </c>
      <c r="CF128" s="221">
        <f t="shared" si="2"/>
        <v>0</v>
      </c>
      <c r="CG128" s="221">
        <f t="shared" si="3"/>
        <v>0</v>
      </c>
      <c r="CI128" s="27">
        <v>1</v>
      </c>
    </row>
    <row r="129" spans="53:87" x14ac:dyDescent="0.25">
      <c r="BA129" s="221" t="s">
        <v>140</v>
      </c>
      <c r="BB129" s="221">
        <v>25</v>
      </c>
      <c r="BC129" s="221" t="s">
        <v>2299</v>
      </c>
      <c r="BD129" s="221" t="s">
        <v>3605</v>
      </c>
      <c r="BE129" s="221" t="s">
        <v>3606</v>
      </c>
      <c r="BF129" s="221" t="s">
        <v>3607</v>
      </c>
      <c r="BG129" s="221" t="s">
        <v>3608</v>
      </c>
      <c r="BH129" s="221" t="s">
        <v>3609</v>
      </c>
      <c r="BI129" s="221" t="s">
        <v>3610</v>
      </c>
      <c r="BJ129" s="221" t="s">
        <v>3611</v>
      </c>
      <c r="BK129" s="221" t="s">
        <v>3612</v>
      </c>
      <c r="BM129" s="221" t="s">
        <v>111</v>
      </c>
      <c r="BN129" s="221" t="s">
        <v>339</v>
      </c>
      <c r="BO129" s="221" t="s">
        <v>2324</v>
      </c>
      <c r="BP129" s="221" t="s">
        <v>265</v>
      </c>
      <c r="BQ129" s="221" t="s">
        <v>266</v>
      </c>
      <c r="BR129" s="221">
        <v>3</v>
      </c>
      <c r="BS129" s="221">
        <v>2</v>
      </c>
      <c r="BT129" s="221">
        <v>0</v>
      </c>
      <c r="BU129" s="221" t="s">
        <v>2324</v>
      </c>
      <c r="BW129" s="221" t="s">
        <v>2325</v>
      </c>
      <c r="BY129" s="221" t="s">
        <v>2324</v>
      </c>
      <c r="BZ129" s="221" t="s">
        <v>2326</v>
      </c>
      <c r="CA129" s="221" t="s">
        <v>2327</v>
      </c>
      <c r="CB129" s="221" t="s">
        <v>2328</v>
      </c>
      <c r="CC129" s="221" t="s">
        <v>2329</v>
      </c>
      <c r="CD129" s="221">
        <f t="shared" si="0"/>
        <v>0</v>
      </c>
      <c r="CE129" s="221">
        <f t="shared" si="1"/>
        <v>0</v>
      </c>
      <c r="CF129" s="221">
        <f t="shared" si="2"/>
        <v>0</v>
      </c>
      <c r="CG129" s="221">
        <f t="shared" si="3"/>
        <v>0</v>
      </c>
      <c r="CI129" s="27">
        <v>1</v>
      </c>
    </row>
    <row r="130" spans="53:87" x14ac:dyDescent="0.25">
      <c r="BA130" s="221" t="s">
        <v>141</v>
      </c>
      <c r="BB130" s="221">
        <v>26</v>
      </c>
      <c r="BC130" s="221" t="s">
        <v>2300</v>
      </c>
      <c r="BD130" s="221" t="s">
        <v>3613</v>
      </c>
      <c r="BE130" s="221" t="s">
        <v>3614</v>
      </c>
      <c r="BF130" s="221" t="s">
        <v>3615</v>
      </c>
      <c r="BG130" s="221" t="s">
        <v>3616</v>
      </c>
      <c r="BH130" s="221" t="s">
        <v>3617</v>
      </c>
      <c r="BI130" s="221" t="s">
        <v>3618</v>
      </c>
      <c r="BJ130" s="221" t="s">
        <v>3619</v>
      </c>
      <c r="BK130" s="221" t="s">
        <v>3620</v>
      </c>
      <c r="BM130" s="221" t="s">
        <v>111</v>
      </c>
      <c r="BN130" s="221" t="s">
        <v>340</v>
      </c>
      <c r="BO130" s="221" t="s">
        <v>2330</v>
      </c>
      <c r="BP130" s="221" t="s">
        <v>301</v>
      </c>
      <c r="BQ130" s="221" t="s">
        <v>266</v>
      </c>
      <c r="BR130" s="221">
        <v>1</v>
      </c>
      <c r="BS130" s="221">
        <v>0</v>
      </c>
      <c r="BT130" s="221">
        <v>3</v>
      </c>
      <c r="BV130" s="221" t="s">
        <v>2330</v>
      </c>
      <c r="BX130" s="221" t="s">
        <v>2331</v>
      </c>
      <c r="BY130" s="221" t="s">
        <v>2330</v>
      </c>
      <c r="BZ130" s="221" t="s">
        <v>2332</v>
      </c>
      <c r="CA130" s="221" t="s">
        <v>1166</v>
      </c>
      <c r="CD130" s="221">
        <f t="shared" si="0"/>
        <v>0</v>
      </c>
      <c r="CE130" s="221">
        <f t="shared" si="1"/>
        <v>0</v>
      </c>
      <c r="CF130" s="221">
        <f t="shared" si="2"/>
        <v>0</v>
      </c>
      <c r="CG130" s="221">
        <f t="shared" si="3"/>
        <v>0</v>
      </c>
      <c r="CI130" s="27">
        <v>1</v>
      </c>
    </row>
    <row r="131" spans="53:87" x14ac:dyDescent="0.25">
      <c r="BA131" s="221" t="s">
        <v>143</v>
      </c>
      <c r="BB131" s="221">
        <v>27</v>
      </c>
      <c r="BC131" s="221" t="s">
        <v>2300</v>
      </c>
      <c r="BD131" s="221" t="s">
        <v>3621</v>
      </c>
      <c r="BE131" s="221" t="s">
        <v>3622</v>
      </c>
      <c r="BF131" s="221" t="s">
        <v>3623</v>
      </c>
      <c r="BG131" s="221" t="s">
        <v>3624</v>
      </c>
      <c r="BH131" s="221" t="s">
        <v>3625</v>
      </c>
      <c r="BI131" s="221" t="s">
        <v>3626</v>
      </c>
      <c r="BJ131" s="221" t="s">
        <v>3627</v>
      </c>
      <c r="BK131" s="221" t="s">
        <v>3628</v>
      </c>
      <c r="BM131" s="221" t="s">
        <v>111</v>
      </c>
      <c r="BN131" s="221" t="s">
        <v>341</v>
      </c>
      <c r="BO131" s="221" t="s">
        <v>2333</v>
      </c>
      <c r="BP131" s="221" t="s">
        <v>301</v>
      </c>
      <c r="BQ131" s="221" t="s">
        <v>266</v>
      </c>
      <c r="BR131" s="221">
        <v>1</v>
      </c>
      <c r="BS131" s="221">
        <v>0</v>
      </c>
      <c r="BT131" s="221">
        <v>3</v>
      </c>
      <c r="BV131" s="221" t="s">
        <v>2333</v>
      </c>
      <c r="BX131" s="221" t="s">
        <v>2334</v>
      </c>
      <c r="BY131" s="221" t="s">
        <v>2333</v>
      </c>
      <c r="BZ131" s="221" t="s">
        <v>2008</v>
      </c>
      <c r="CA131" s="221" t="s">
        <v>2335</v>
      </c>
      <c r="CB131" s="221" t="s">
        <v>2009</v>
      </c>
      <c r="CC131" s="221" t="s">
        <v>2336</v>
      </c>
      <c r="CD131" s="221">
        <f t="shared" si="0"/>
        <v>0</v>
      </c>
      <c r="CE131" s="221">
        <f t="shared" si="1"/>
        <v>0</v>
      </c>
      <c r="CF131" s="221">
        <f t="shared" si="2"/>
        <v>0</v>
      </c>
      <c r="CG131" s="221">
        <f t="shared" si="3"/>
        <v>0</v>
      </c>
      <c r="CI131" s="27">
        <v>1</v>
      </c>
    </row>
    <row r="132" spans="53:87" x14ac:dyDescent="0.25">
      <c r="BA132" s="221" t="s">
        <v>144</v>
      </c>
      <c r="BB132" s="221">
        <v>28</v>
      </c>
      <c r="BC132" s="221" t="s">
        <v>2300</v>
      </c>
      <c r="BD132" s="221" t="s">
        <v>3629</v>
      </c>
      <c r="BE132" s="221" t="s">
        <v>3630</v>
      </c>
      <c r="BF132" s="221" t="s">
        <v>3631</v>
      </c>
      <c r="BG132" s="221" t="s">
        <v>3632</v>
      </c>
      <c r="BH132" s="221" t="s">
        <v>3633</v>
      </c>
      <c r="BI132" s="221" t="s">
        <v>3634</v>
      </c>
      <c r="BJ132" s="221" t="s">
        <v>3635</v>
      </c>
      <c r="BK132" s="221" t="s">
        <v>3636</v>
      </c>
      <c r="BM132" s="221" t="s">
        <v>111</v>
      </c>
      <c r="BN132" s="221" t="s">
        <v>342</v>
      </c>
      <c r="BO132" s="221" t="s">
        <v>2217</v>
      </c>
      <c r="BP132" s="221" t="s">
        <v>301</v>
      </c>
      <c r="BQ132" s="221" t="s">
        <v>266</v>
      </c>
      <c r="BR132" s="221">
        <v>2</v>
      </c>
      <c r="BS132" s="221">
        <v>0</v>
      </c>
      <c r="BT132" s="221">
        <v>2</v>
      </c>
      <c r="BV132" s="221" t="s">
        <v>2217</v>
      </c>
      <c r="BX132" s="221" t="s">
        <v>2223</v>
      </c>
      <c r="BY132" s="221" t="s">
        <v>2217</v>
      </c>
      <c r="BZ132" s="221" t="s">
        <v>2008</v>
      </c>
      <c r="CA132" s="221" t="s">
        <v>739</v>
      </c>
      <c r="CB132" s="221" t="s">
        <v>2009</v>
      </c>
      <c r="CC132" s="221" t="s">
        <v>740</v>
      </c>
      <c r="CD132" s="221">
        <f t="shared" si="0"/>
        <v>0</v>
      </c>
      <c r="CE132" s="221">
        <f t="shared" si="1"/>
        <v>0</v>
      </c>
      <c r="CF132" s="221">
        <f t="shared" si="2"/>
        <v>0</v>
      </c>
      <c r="CG132" s="221">
        <f t="shared" si="3"/>
        <v>0</v>
      </c>
      <c r="CI132" s="27">
        <v>1</v>
      </c>
    </row>
    <row r="133" spans="53:87" x14ac:dyDescent="0.25">
      <c r="BA133" s="221" t="s">
        <v>145</v>
      </c>
      <c r="BB133" s="221">
        <v>29</v>
      </c>
      <c r="BC133" s="221" t="s">
        <v>2300</v>
      </c>
      <c r="BD133" s="221" t="s">
        <v>3637</v>
      </c>
      <c r="BE133" s="221" t="s">
        <v>3638</v>
      </c>
      <c r="BF133" s="221" t="s">
        <v>3639</v>
      </c>
      <c r="BG133" s="221" t="s">
        <v>3640</v>
      </c>
      <c r="BH133" s="221" t="s">
        <v>3641</v>
      </c>
      <c r="BI133" s="221" t="s">
        <v>3642</v>
      </c>
      <c r="BJ133" s="221" t="s">
        <v>3643</v>
      </c>
      <c r="BK133" s="221" t="s">
        <v>3644</v>
      </c>
      <c r="BM133" s="221" t="s">
        <v>111</v>
      </c>
      <c r="BN133" s="221" t="s">
        <v>343</v>
      </c>
      <c r="BO133" s="221" t="s">
        <v>2337</v>
      </c>
      <c r="BP133" s="221" t="s">
        <v>301</v>
      </c>
      <c r="BQ133" s="221" t="s">
        <v>266</v>
      </c>
      <c r="BR133" s="221">
        <v>2</v>
      </c>
      <c r="BS133" s="221">
        <v>0</v>
      </c>
      <c r="BT133" s="221">
        <v>2</v>
      </c>
      <c r="BV133" s="221" t="s">
        <v>2337</v>
      </c>
      <c r="BX133" s="221" t="s">
        <v>2338</v>
      </c>
      <c r="BY133" s="221" t="s">
        <v>2337</v>
      </c>
      <c r="BZ133" s="221" t="s">
        <v>2323</v>
      </c>
      <c r="CA133" s="221" t="s">
        <v>2214</v>
      </c>
      <c r="CB133" s="221" t="s">
        <v>2215</v>
      </c>
      <c r="CC133" s="221" t="s">
        <v>2339</v>
      </c>
      <c r="CD133" s="221">
        <f t="shared" si="0"/>
        <v>0</v>
      </c>
      <c r="CE133" s="221">
        <f t="shared" si="1"/>
        <v>0</v>
      </c>
      <c r="CF133" s="221">
        <f t="shared" si="2"/>
        <v>0</v>
      </c>
      <c r="CG133" s="221">
        <f t="shared" si="3"/>
        <v>0</v>
      </c>
      <c r="CI133" s="27">
        <v>1</v>
      </c>
    </row>
    <row r="134" spans="53:87" x14ac:dyDescent="0.25">
      <c r="BA134" s="221" t="s">
        <v>146</v>
      </c>
      <c r="BB134" s="221">
        <v>30</v>
      </c>
      <c r="BC134" s="221" t="s">
        <v>2300</v>
      </c>
      <c r="BD134" s="221" t="s">
        <v>3645</v>
      </c>
      <c r="BE134" s="221" t="s">
        <v>3646</v>
      </c>
      <c r="BF134" s="221" t="s">
        <v>3647</v>
      </c>
      <c r="BG134" s="221" t="s">
        <v>3648</v>
      </c>
      <c r="BH134" s="221" t="s">
        <v>3649</v>
      </c>
      <c r="BI134" s="221" t="s">
        <v>3650</v>
      </c>
      <c r="BJ134" s="221" t="s">
        <v>3651</v>
      </c>
      <c r="BK134" s="221" t="s">
        <v>3652</v>
      </c>
      <c r="BM134" s="221" t="s">
        <v>111</v>
      </c>
      <c r="BN134" s="221" t="s">
        <v>344</v>
      </c>
      <c r="BO134" s="221" t="s">
        <v>2326</v>
      </c>
      <c r="BP134" s="221" t="s">
        <v>301</v>
      </c>
      <c r="BQ134" s="221" t="s">
        <v>266</v>
      </c>
      <c r="BR134" s="221">
        <v>3</v>
      </c>
      <c r="BS134" s="221">
        <v>0</v>
      </c>
      <c r="BT134" s="221">
        <v>2</v>
      </c>
      <c r="BV134" s="221" t="s">
        <v>2326</v>
      </c>
      <c r="BX134" s="221" t="s">
        <v>2340</v>
      </c>
      <c r="BY134" s="221" t="s">
        <v>2326</v>
      </c>
      <c r="BZ134" s="221" t="s">
        <v>2328</v>
      </c>
      <c r="CD134" s="221">
        <f t="shared" si="0"/>
        <v>0</v>
      </c>
      <c r="CE134" s="221">
        <f t="shared" si="1"/>
        <v>0</v>
      </c>
      <c r="CF134" s="221">
        <f t="shared" si="2"/>
        <v>0</v>
      </c>
      <c r="CG134" s="221">
        <f t="shared" si="3"/>
        <v>0</v>
      </c>
      <c r="CI134" s="27">
        <v>1</v>
      </c>
    </row>
    <row r="135" spans="53:87" x14ac:dyDescent="0.25">
      <c r="BA135" s="221" t="s">
        <v>147</v>
      </c>
      <c r="BB135" s="221">
        <v>31</v>
      </c>
      <c r="BC135" s="221" t="s">
        <v>2301</v>
      </c>
      <c r="BD135" s="221" t="s">
        <v>3653</v>
      </c>
      <c r="BE135" s="221" t="s">
        <v>3654</v>
      </c>
      <c r="BF135" s="221" t="s">
        <v>3655</v>
      </c>
      <c r="BG135" s="221" t="s">
        <v>3656</v>
      </c>
      <c r="BH135" s="221" t="s">
        <v>3657</v>
      </c>
      <c r="BI135" s="221" t="s">
        <v>3658</v>
      </c>
      <c r="BJ135" s="221" t="s">
        <v>3659</v>
      </c>
      <c r="BK135" s="221" t="s">
        <v>3660</v>
      </c>
      <c r="BM135" s="221" t="s">
        <v>113</v>
      </c>
      <c r="BN135" s="221" t="s">
        <v>345</v>
      </c>
      <c r="BO135" s="221" t="s">
        <v>2316</v>
      </c>
      <c r="BP135" s="221" t="s">
        <v>265</v>
      </c>
      <c r="BQ135" s="221" t="s">
        <v>266</v>
      </c>
      <c r="BR135" s="221">
        <v>1</v>
      </c>
      <c r="BS135" s="221">
        <v>3</v>
      </c>
      <c r="BT135" s="221">
        <v>0</v>
      </c>
      <c r="BU135" s="221" t="s">
        <v>2316</v>
      </c>
      <c r="BW135" s="221" t="s">
        <v>2317</v>
      </c>
      <c r="BY135" s="221" t="s">
        <v>2316</v>
      </c>
      <c r="BZ135" s="221" t="s">
        <v>2211</v>
      </c>
      <c r="CA135" s="221" t="s">
        <v>1166</v>
      </c>
      <c r="CB135" s="221" t="s">
        <v>2212</v>
      </c>
      <c r="CD135" s="221">
        <f t="shared" si="0"/>
        <v>0</v>
      </c>
      <c r="CE135" s="221">
        <f t="shared" si="1"/>
        <v>0</v>
      </c>
      <c r="CF135" s="221">
        <f t="shared" si="2"/>
        <v>0</v>
      </c>
      <c r="CG135" s="221">
        <f t="shared" si="3"/>
        <v>0</v>
      </c>
      <c r="CI135" s="27">
        <v>1</v>
      </c>
    </row>
    <row r="136" spans="53:87" x14ac:dyDescent="0.25">
      <c r="BA136" s="221" t="s">
        <v>149</v>
      </c>
      <c r="BB136" s="221">
        <v>32</v>
      </c>
      <c r="BC136" s="221" t="s">
        <v>2301</v>
      </c>
      <c r="BD136" s="221" t="s">
        <v>3661</v>
      </c>
      <c r="BE136" s="221" t="s">
        <v>3662</v>
      </c>
      <c r="BF136" s="221" t="s">
        <v>3663</v>
      </c>
      <c r="BG136" s="221" t="s">
        <v>3664</v>
      </c>
      <c r="BH136" s="221" t="s">
        <v>3665</v>
      </c>
      <c r="BI136" s="221" t="s">
        <v>3666</v>
      </c>
      <c r="BJ136" s="221" t="s">
        <v>3667</v>
      </c>
      <c r="BK136" s="221" t="s">
        <v>3668</v>
      </c>
      <c r="BM136" s="221" t="s">
        <v>113</v>
      </c>
      <c r="BN136" s="221" t="s">
        <v>346</v>
      </c>
      <c r="BO136" s="221" t="s">
        <v>2318</v>
      </c>
      <c r="BP136" s="221" t="s">
        <v>265</v>
      </c>
      <c r="BQ136" s="221" t="s">
        <v>266</v>
      </c>
      <c r="BR136" s="221">
        <v>1</v>
      </c>
      <c r="BS136" s="221">
        <v>3</v>
      </c>
      <c r="BT136" s="221">
        <v>0</v>
      </c>
      <c r="BU136" s="221" t="s">
        <v>2318</v>
      </c>
      <c r="BW136" s="221" t="s">
        <v>2319</v>
      </c>
      <c r="BY136" s="221" t="s">
        <v>2318</v>
      </c>
      <c r="BZ136" s="221" t="s">
        <v>2008</v>
      </c>
      <c r="CA136" s="221" t="s">
        <v>2320</v>
      </c>
      <c r="CB136" s="221" t="s">
        <v>277</v>
      </c>
      <c r="CC136" s="221" t="s">
        <v>278</v>
      </c>
      <c r="CD136" s="221">
        <f t="shared" si="0"/>
        <v>0</v>
      </c>
      <c r="CE136" s="221">
        <f t="shared" si="1"/>
        <v>0</v>
      </c>
      <c r="CF136" s="221">
        <f t="shared" si="2"/>
        <v>0</v>
      </c>
      <c r="CG136" s="221">
        <f t="shared" si="3"/>
        <v>0</v>
      </c>
      <c r="CI136" s="27">
        <v>1</v>
      </c>
    </row>
    <row r="137" spans="53:87" x14ac:dyDescent="0.25">
      <c r="BA137" s="221" t="s">
        <v>150</v>
      </c>
      <c r="BB137" s="221">
        <v>33</v>
      </c>
      <c r="BC137" s="221" t="s">
        <v>2301</v>
      </c>
      <c r="BD137" s="221" t="s">
        <v>3669</v>
      </c>
      <c r="BE137" s="221" t="s">
        <v>3670</v>
      </c>
      <c r="BF137" s="221" t="s">
        <v>3671</v>
      </c>
      <c r="BG137" s="221" t="s">
        <v>3672</v>
      </c>
      <c r="BH137" s="221" t="s">
        <v>3673</v>
      </c>
      <c r="BI137" s="221" t="s">
        <v>3674</v>
      </c>
      <c r="BJ137" s="221" t="s">
        <v>3675</v>
      </c>
      <c r="BK137" s="221" t="s">
        <v>3676</v>
      </c>
      <c r="BM137" s="221" t="s">
        <v>113</v>
      </c>
      <c r="BN137" s="221" t="s">
        <v>347</v>
      </c>
      <c r="BO137" s="221" t="s">
        <v>2217</v>
      </c>
      <c r="BP137" s="221" t="s">
        <v>265</v>
      </c>
      <c r="BQ137" s="221" t="s">
        <v>266</v>
      </c>
      <c r="BR137" s="221">
        <v>2</v>
      </c>
      <c r="BS137" s="221">
        <v>2</v>
      </c>
      <c r="BT137" s="221">
        <v>0</v>
      </c>
      <c r="BU137" s="221" t="s">
        <v>2217</v>
      </c>
      <c r="BW137" s="221" t="s">
        <v>2218</v>
      </c>
      <c r="BY137" s="221" t="s">
        <v>2217</v>
      </c>
      <c r="BZ137" s="221" t="s">
        <v>2008</v>
      </c>
      <c r="CA137" s="221" t="s">
        <v>739</v>
      </c>
      <c r="CB137" s="221" t="s">
        <v>2009</v>
      </c>
      <c r="CC137" s="221" t="s">
        <v>740</v>
      </c>
      <c r="CD137" s="221">
        <f t="shared" si="0"/>
        <v>0</v>
      </c>
      <c r="CE137" s="221">
        <f t="shared" si="1"/>
        <v>0</v>
      </c>
      <c r="CF137" s="221">
        <f t="shared" si="2"/>
        <v>0</v>
      </c>
      <c r="CG137" s="221">
        <f t="shared" si="3"/>
        <v>0</v>
      </c>
      <c r="CI137" s="27">
        <v>1</v>
      </c>
    </row>
    <row r="138" spans="53:87" x14ac:dyDescent="0.25">
      <c r="BA138" s="221" t="s">
        <v>151</v>
      </c>
      <c r="BB138" s="221">
        <v>34</v>
      </c>
      <c r="BC138" s="221" t="s">
        <v>2301</v>
      </c>
      <c r="BD138" s="221" t="s">
        <v>3677</v>
      </c>
      <c r="BE138" s="221" t="s">
        <v>3678</v>
      </c>
      <c r="BF138" s="221" t="s">
        <v>3679</v>
      </c>
      <c r="BG138" s="221" t="s">
        <v>3680</v>
      </c>
      <c r="BH138" s="221" t="s">
        <v>3681</v>
      </c>
      <c r="BI138" s="221" t="s">
        <v>3682</v>
      </c>
      <c r="BJ138" s="221" t="s">
        <v>3683</v>
      </c>
      <c r="BK138" s="221" t="s">
        <v>3684</v>
      </c>
      <c r="BM138" s="221" t="s">
        <v>113</v>
      </c>
      <c r="BN138" s="221" t="s">
        <v>348</v>
      </c>
      <c r="BO138" s="221" t="s">
        <v>2321</v>
      </c>
      <c r="BP138" s="221" t="s">
        <v>265</v>
      </c>
      <c r="BQ138" s="221" t="s">
        <v>266</v>
      </c>
      <c r="BR138" s="221">
        <v>2</v>
      </c>
      <c r="BS138" s="221">
        <v>2</v>
      </c>
      <c r="BT138" s="221">
        <v>0</v>
      </c>
      <c r="BU138" s="221" t="s">
        <v>2321</v>
      </c>
      <c r="BW138" s="221" t="s">
        <v>2322</v>
      </c>
      <c r="BY138" s="221" t="s">
        <v>2321</v>
      </c>
      <c r="BZ138" s="221" t="s">
        <v>2214</v>
      </c>
      <c r="CA138" s="221" t="s">
        <v>2215</v>
      </c>
      <c r="CB138" s="221" t="s">
        <v>2323</v>
      </c>
      <c r="CC138" s="221" t="s">
        <v>2216</v>
      </c>
      <c r="CD138" s="221">
        <f t="shared" si="0"/>
        <v>0</v>
      </c>
      <c r="CE138" s="221">
        <f t="shared" si="1"/>
        <v>0</v>
      </c>
      <c r="CF138" s="221">
        <f t="shared" si="2"/>
        <v>0</v>
      </c>
      <c r="CG138" s="221">
        <f t="shared" si="3"/>
        <v>0</v>
      </c>
      <c r="CI138" s="27">
        <v>1</v>
      </c>
    </row>
    <row r="139" spans="53:87" x14ac:dyDescent="0.25">
      <c r="BA139" s="221" t="s">
        <v>152</v>
      </c>
      <c r="BB139" s="221">
        <v>35</v>
      </c>
      <c r="BC139" s="221" t="s">
        <v>2301</v>
      </c>
      <c r="BD139" s="221" t="s">
        <v>3685</v>
      </c>
      <c r="BE139" s="221" t="s">
        <v>3686</v>
      </c>
      <c r="BF139" s="221" t="s">
        <v>3687</v>
      </c>
      <c r="BG139" s="221" t="s">
        <v>3688</v>
      </c>
      <c r="BH139" s="221" t="s">
        <v>3689</v>
      </c>
      <c r="BI139" s="221" t="s">
        <v>3690</v>
      </c>
      <c r="BJ139" s="221" t="s">
        <v>3691</v>
      </c>
      <c r="BK139" s="221" t="s">
        <v>3692</v>
      </c>
      <c r="BM139" s="221" t="s">
        <v>113</v>
      </c>
      <c r="BN139" s="221" t="s">
        <v>349</v>
      </c>
      <c r="BO139" s="221" t="s">
        <v>2324</v>
      </c>
      <c r="BP139" s="221" t="s">
        <v>265</v>
      </c>
      <c r="BQ139" s="221" t="s">
        <v>266</v>
      </c>
      <c r="BR139" s="221">
        <v>3</v>
      </c>
      <c r="BS139" s="221">
        <v>2</v>
      </c>
      <c r="BT139" s="221">
        <v>0</v>
      </c>
      <c r="BU139" s="221" t="s">
        <v>2324</v>
      </c>
      <c r="BW139" s="221" t="s">
        <v>2325</v>
      </c>
      <c r="BY139" s="221" t="s">
        <v>2324</v>
      </c>
      <c r="BZ139" s="221" t="s">
        <v>2326</v>
      </c>
      <c r="CA139" s="221" t="s">
        <v>2327</v>
      </c>
      <c r="CB139" s="221" t="s">
        <v>2328</v>
      </c>
      <c r="CC139" s="221" t="s">
        <v>2329</v>
      </c>
      <c r="CD139" s="221">
        <f t="shared" si="0"/>
        <v>0</v>
      </c>
      <c r="CE139" s="221">
        <f t="shared" si="1"/>
        <v>0</v>
      </c>
      <c r="CF139" s="221">
        <f t="shared" si="2"/>
        <v>0</v>
      </c>
      <c r="CG139" s="221">
        <f t="shared" si="3"/>
        <v>0</v>
      </c>
      <c r="CI139" s="27">
        <v>1</v>
      </c>
    </row>
    <row r="140" spans="53:87" x14ac:dyDescent="0.25">
      <c r="BA140" s="221" t="s">
        <v>153</v>
      </c>
      <c r="BB140" s="221">
        <v>36</v>
      </c>
      <c r="BC140" s="221" t="s">
        <v>2302</v>
      </c>
      <c r="BD140" s="221" t="s">
        <v>3693</v>
      </c>
      <c r="BE140" s="221" t="s">
        <v>3694</v>
      </c>
      <c r="BF140" s="221" t="s">
        <v>3695</v>
      </c>
      <c r="BG140" s="221" t="s">
        <v>3696</v>
      </c>
      <c r="BH140" s="221" t="s">
        <v>3697</v>
      </c>
      <c r="BI140" s="221" t="s">
        <v>3698</v>
      </c>
      <c r="BJ140" s="221" t="s">
        <v>3699</v>
      </c>
      <c r="BK140" s="221" t="s">
        <v>3700</v>
      </c>
      <c r="BM140" s="221" t="s">
        <v>113</v>
      </c>
      <c r="BN140" s="221" t="s">
        <v>350</v>
      </c>
      <c r="BO140" s="221" t="s">
        <v>2330</v>
      </c>
      <c r="BP140" s="221" t="s">
        <v>301</v>
      </c>
      <c r="BQ140" s="221" t="s">
        <v>266</v>
      </c>
      <c r="BR140" s="221">
        <v>1</v>
      </c>
      <c r="BS140" s="221">
        <v>0</v>
      </c>
      <c r="BT140" s="221">
        <v>3</v>
      </c>
      <c r="BV140" s="221" t="s">
        <v>2330</v>
      </c>
      <c r="BX140" s="221" t="s">
        <v>2331</v>
      </c>
      <c r="BY140" s="221" t="s">
        <v>2330</v>
      </c>
      <c r="BZ140" s="221" t="s">
        <v>2332</v>
      </c>
      <c r="CA140" s="221" t="s">
        <v>1166</v>
      </c>
      <c r="CD140" s="221">
        <f t="shared" si="0"/>
        <v>0</v>
      </c>
      <c r="CE140" s="221">
        <f t="shared" si="1"/>
        <v>0</v>
      </c>
      <c r="CF140" s="221">
        <f t="shared" si="2"/>
        <v>0</v>
      </c>
      <c r="CG140" s="221">
        <f t="shared" si="3"/>
        <v>0</v>
      </c>
      <c r="CI140" s="27">
        <v>1</v>
      </c>
    </row>
    <row r="141" spans="53:87" x14ac:dyDescent="0.25">
      <c r="BA141" s="221" t="s">
        <v>155</v>
      </c>
      <c r="BB141" s="221">
        <v>37</v>
      </c>
      <c r="BC141" s="221" t="s">
        <v>2302</v>
      </c>
      <c r="BD141" s="221" t="s">
        <v>3701</v>
      </c>
      <c r="BE141" s="221" t="s">
        <v>3702</v>
      </c>
      <c r="BF141" s="221" t="s">
        <v>3703</v>
      </c>
      <c r="BG141" s="221" t="s">
        <v>3704</v>
      </c>
      <c r="BH141" s="221" t="s">
        <v>3705</v>
      </c>
      <c r="BI141" s="221" t="s">
        <v>3706</v>
      </c>
      <c r="BJ141" s="221" t="s">
        <v>3707</v>
      </c>
      <c r="BK141" s="221" t="s">
        <v>3708</v>
      </c>
      <c r="BM141" s="221" t="s">
        <v>113</v>
      </c>
      <c r="BN141" s="221" t="s">
        <v>351</v>
      </c>
      <c r="BO141" s="221" t="s">
        <v>2333</v>
      </c>
      <c r="BP141" s="221" t="s">
        <v>301</v>
      </c>
      <c r="BQ141" s="221" t="s">
        <v>266</v>
      </c>
      <c r="BR141" s="221">
        <v>1</v>
      </c>
      <c r="BS141" s="221">
        <v>0</v>
      </c>
      <c r="BT141" s="221">
        <v>3</v>
      </c>
      <c r="BV141" s="221" t="s">
        <v>2333</v>
      </c>
      <c r="BX141" s="221" t="s">
        <v>2334</v>
      </c>
      <c r="BY141" s="221" t="s">
        <v>2333</v>
      </c>
      <c r="BZ141" s="221" t="s">
        <v>2008</v>
      </c>
      <c r="CA141" s="221" t="s">
        <v>2335</v>
      </c>
      <c r="CB141" s="221" t="s">
        <v>2009</v>
      </c>
      <c r="CC141" s="221" t="s">
        <v>2336</v>
      </c>
      <c r="CD141" s="221">
        <f t="shared" si="0"/>
        <v>0</v>
      </c>
      <c r="CE141" s="221">
        <f t="shared" si="1"/>
        <v>0</v>
      </c>
      <c r="CF141" s="221">
        <f t="shared" si="2"/>
        <v>0</v>
      </c>
      <c r="CG141" s="221">
        <f t="shared" si="3"/>
        <v>0</v>
      </c>
      <c r="CI141" s="27">
        <v>1</v>
      </c>
    </row>
    <row r="142" spans="53:87" x14ac:dyDescent="0.25">
      <c r="BA142" s="221" t="s">
        <v>156</v>
      </c>
      <c r="BB142" s="221">
        <v>38</v>
      </c>
      <c r="BC142" s="221" t="s">
        <v>2302</v>
      </c>
      <c r="BD142" s="221" t="s">
        <v>3709</v>
      </c>
      <c r="BE142" s="221" t="s">
        <v>3710</v>
      </c>
      <c r="BF142" s="221" t="s">
        <v>3711</v>
      </c>
      <c r="BG142" s="221" t="s">
        <v>3712</v>
      </c>
      <c r="BH142" s="221" t="s">
        <v>3713</v>
      </c>
      <c r="BI142" s="221" t="s">
        <v>3714</v>
      </c>
      <c r="BJ142" s="221" t="s">
        <v>3715</v>
      </c>
      <c r="BK142" s="221" t="s">
        <v>3716</v>
      </c>
      <c r="BM142" s="221" t="s">
        <v>113</v>
      </c>
      <c r="BN142" s="221" t="s">
        <v>352</v>
      </c>
      <c r="BO142" s="221" t="s">
        <v>2217</v>
      </c>
      <c r="BP142" s="221" t="s">
        <v>301</v>
      </c>
      <c r="BQ142" s="221" t="s">
        <v>266</v>
      </c>
      <c r="BR142" s="221">
        <v>2</v>
      </c>
      <c r="BS142" s="221">
        <v>0</v>
      </c>
      <c r="BT142" s="221">
        <v>2</v>
      </c>
      <c r="BV142" s="221" t="s">
        <v>2217</v>
      </c>
      <c r="BX142" s="221" t="s">
        <v>2223</v>
      </c>
      <c r="BY142" s="221" t="s">
        <v>2217</v>
      </c>
      <c r="BZ142" s="221" t="s">
        <v>2008</v>
      </c>
      <c r="CA142" s="221" t="s">
        <v>739</v>
      </c>
      <c r="CB142" s="221" t="s">
        <v>2009</v>
      </c>
      <c r="CC142" s="221" t="s">
        <v>740</v>
      </c>
      <c r="CD142" s="221">
        <f t="shared" si="0"/>
        <v>0</v>
      </c>
      <c r="CE142" s="221">
        <f t="shared" si="1"/>
        <v>0</v>
      </c>
      <c r="CF142" s="221">
        <f t="shared" si="2"/>
        <v>0</v>
      </c>
      <c r="CG142" s="221">
        <f t="shared" si="3"/>
        <v>0</v>
      </c>
      <c r="CI142" s="27">
        <v>1</v>
      </c>
    </row>
    <row r="143" spans="53:87" x14ac:dyDescent="0.25">
      <c r="BA143" s="221" t="s">
        <v>157</v>
      </c>
      <c r="BB143" s="221">
        <v>39</v>
      </c>
      <c r="BC143" s="221" t="s">
        <v>2302</v>
      </c>
      <c r="BD143" s="221" t="s">
        <v>3717</v>
      </c>
      <c r="BE143" s="221" t="s">
        <v>3718</v>
      </c>
      <c r="BF143" s="221" t="s">
        <v>3719</v>
      </c>
      <c r="BG143" s="221" t="s">
        <v>3720</v>
      </c>
      <c r="BH143" s="221" t="s">
        <v>3721</v>
      </c>
      <c r="BI143" s="221" t="s">
        <v>3722</v>
      </c>
      <c r="BJ143" s="221" t="s">
        <v>3723</v>
      </c>
      <c r="BK143" s="221" t="s">
        <v>3724</v>
      </c>
      <c r="BM143" s="221" t="s">
        <v>113</v>
      </c>
      <c r="BN143" s="221" t="s">
        <v>353</v>
      </c>
      <c r="BO143" s="221" t="s">
        <v>2337</v>
      </c>
      <c r="BP143" s="221" t="s">
        <v>301</v>
      </c>
      <c r="BQ143" s="221" t="s">
        <v>266</v>
      </c>
      <c r="BR143" s="221">
        <v>2</v>
      </c>
      <c r="BS143" s="221">
        <v>0</v>
      </c>
      <c r="BT143" s="221">
        <v>2</v>
      </c>
      <c r="BV143" s="221" t="s">
        <v>2337</v>
      </c>
      <c r="BX143" s="221" t="s">
        <v>2338</v>
      </c>
      <c r="BY143" s="221" t="s">
        <v>2337</v>
      </c>
      <c r="BZ143" s="221" t="s">
        <v>2323</v>
      </c>
      <c r="CA143" s="221" t="s">
        <v>2214</v>
      </c>
      <c r="CB143" s="221" t="s">
        <v>2215</v>
      </c>
      <c r="CC143" s="221" t="s">
        <v>2339</v>
      </c>
      <c r="CD143" s="221">
        <f t="shared" si="0"/>
        <v>0</v>
      </c>
      <c r="CE143" s="221">
        <f t="shared" si="1"/>
        <v>0</v>
      </c>
      <c r="CF143" s="221">
        <f t="shared" si="2"/>
        <v>0</v>
      </c>
      <c r="CG143" s="221">
        <f t="shared" si="3"/>
        <v>0</v>
      </c>
      <c r="CI143" s="27">
        <v>1</v>
      </c>
    </row>
    <row r="144" spans="53:87" x14ac:dyDescent="0.25">
      <c r="BA144" s="221" t="s">
        <v>158</v>
      </c>
      <c r="BB144" s="221">
        <v>40</v>
      </c>
      <c r="BC144" s="221" t="s">
        <v>2302</v>
      </c>
      <c r="BD144" s="221" t="s">
        <v>3725</v>
      </c>
      <c r="BE144" s="221" t="s">
        <v>3726</v>
      </c>
      <c r="BF144" s="221" t="s">
        <v>3727</v>
      </c>
      <c r="BG144" s="221" t="s">
        <v>3728</v>
      </c>
      <c r="BH144" s="221" t="s">
        <v>3729</v>
      </c>
      <c r="BI144" s="221" t="s">
        <v>3730</v>
      </c>
      <c r="BJ144" s="221" t="s">
        <v>3731</v>
      </c>
      <c r="BK144" s="221" t="s">
        <v>3732</v>
      </c>
      <c r="BM144" s="221" t="s">
        <v>113</v>
      </c>
      <c r="BN144" s="221" t="s">
        <v>354</v>
      </c>
      <c r="BO144" s="221" t="s">
        <v>2326</v>
      </c>
      <c r="BP144" s="221" t="s">
        <v>301</v>
      </c>
      <c r="BQ144" s="221" t="s">
        <v>266</v>
      </c>
      <c r="BR144" s="221">
        <v>3</v>
      </c>
      <c r="BS144" s="221">
        <v>0</v>
      </c>
      <c r="BT144" s="221">
        <v>2</v>
      </c>
      <c r="BV144" s="221" t="s">
        <v>2326</v>
      </c>
      <c r="BX144" s="221" t="s">
        <v>2340</v>
      </c>
      <c r="BY144" s="221" t="s">
        <v>2326</v>
      </c>
      <c r="BZ144" s="221" t="s">
        <v>2328</v>
      </c>
      <c r="CD144" s="221">
        <f t="shared" si="0"/>
        <v>0</v>
      </c>
      <c r="CE144" s="221">
        <f t="shared" si="1"/>
        <v>0</v>
      </c>
      <c r="CF144" s="221">
        <f t="shared" si="2"/>
        <v>0</v>
      </c>
      <c r="CG144" s="221">
        <f t="shared" si="3"/>
        <v>0</v>
      </c>
      <c r="CI144" s="27">
        <v>1</v>
      </c>
    </row>
    <row r="145" spans="53:87" x14ac:dyDescent="0.25">
      <c r="BA145" s="221" t="s">
        <v>159</v>
      </c>
      <c r="BB145" s="221">
        <v>41</v>
      </c>
      <c r="BC145" s="221" t="s">
        <v>2303</v>
      </c>
      <c r="BD145" s="221" t="s">
        <v>3733</v>
      </c>
      <c r="BE145" s="221" t="s">
        <v>3734</v>
      </c>
      <c r="BF145" s="221" t="s">
        <v>3735</v>
      </c>
      <c r="BG145" s="221" t="s">
        <v>3736</v>
      </c>
      <c r="BH145" s="221" t="s">
        <v>3737</v>
      </c>
      <c r="BI145" s="221" t="s">
        <v>3738</v>
      </c>
      <c r="BJ145" s="221" t="s">
        <v>3739</v>
      </c>
      <c r="BK145" s="221" t="s">
        <v>3740</v>
      </c>
      <c r="BM145" s="221" t="s">
        <v>115</v>
      </c>
      <c r="BN145" s="221" t="s">
        <v>355</v>
      </c>
      <c r="BO145" s="221" t="s">
        <v>2316</v>
      </c>
      <c r="BP145" s="221" t="s">
        <v>265</v>
      </c>
      <c r="BQ145" s="221" t="s">
        <v>266</v>
      </c>
      <c r="BR145" s="221">
        <v>1</v>
      </c>
      <c r="BS145" s="221">
        <v>3</v>
      </c>
      <c r="BT145" s="221">
        <v>0</v>
      </c>
      <c r="BU145" s="221" t="s">
        <v>2316</v>
      </c>
      <c r="BW145" s="221" t="s">
        <v>2317</v>
      </c>
      <c r="BY145" s="221" t="s">
        <v>2316</v>
      </c>
      <c r="BZ145" s="221" t="s">
        <v>2211</v>
      </c>
      <c r="CA145" s="221" t="s">
        <v>1166</v>
      </c>
      <c r="CB145" s="221" t="s">
        <v>2212</v>
      </c>
      <c r="CD145" s="221">
        <f t="shared" si="0"/>
        <v>0</v>
      </c>
      <c r="CE145" s="221">
        <f t="shared" si="1"/>
        <v>0</v>
      </c>
      <c r="CF145" s="221">
        <f t="shared" si="2"/>
        <v>0</v>
      </c>
      <c r="CG145" s="221">
        <f t="shared" si="3"/>
        <v>0</v>
      </c>
      <c r="CI145" s="27">
        <v>1</v>
      </c>
    </row>
    <row r="146" spans="53:87" x14ac:dyDescent="0.25">
      <c r="BA146" s="221" t="s">
        <v>161</v>
      </c>
      <c r="BB146" s="221">
        <v>42</v>
      </c>
      <c r="BC146" s="221" t="s">
        <v>2303</v>
      </c>
      <c r="BD146" s="221" t="s">
        <v>3741</v>
      </c>
      <c r="BE146" s="221" t="s">
        <v>3742</v>
      </c>
      <c r="BF146" s="221" t="s">
        <v>3743</v>
      </c>
      <c r="BG146" s="221" t="s">
        <v>3744</v>
      </c>
      <c r="BH146" s="221" t="s">
        <v>3745</v>
      </c>
      <c r="BI146" s="221" t="s">
        <v>3746</v>
      </c>
      <c r="BJ146" s="221" t="s">
        <v>3747</v>
      </c>
      <c r="BK146" s="221" t="s">
        <v>3748</v>
      </c>
      <c r="BM146" s="221" t="s">
        <v>115</v>
      </c>
      <c r="BN146" s="221" t="s">
        <v>356</v>
      </c>
      <c r="BO146" s="221" t="s">
        <v>2318</v>
      </c>
      <c r="BP146" s="221" t="s">
        <v>265</v>
      </c>
      <c r="BQ146" s="221" t="s">
        <v>266</v>
      </c>
      <c r="BR146" s="221">
        <v>1</v>
      </c>
      <c r="BS146" s="221">
        <v>3</v>
      </c>
      <c r="BT146" s="221">
        <v>0</v>
      </c>
      <c r="BU146" s="221" t="s">
        <v>2318</v>
      </c>
      <c r="BW146" s="221" t="s">
        <v>2319</v>
      </c>
      <c r="BY146" s="221" t="s">
        <v>2318</v>
      </c>
      <c r="BZ146" s="221" t="s">
        <v>2008</v>
      </c>
      <c r="CA146" s="221" t="s">
        <v>2320</v>
      </c>
      <c r="CB146" s="221" t="s">
        <v>277</v>
      </c>
      <c r="CC146" s="221" t="s">
        <v>278</v>
      </c>
      <c r="CD146" s="221">
        <f t="shared" si="0"/>
        <v>0</v>
      </c>
      <c r="CE146" s="221">
        <f t="shared" si="1"/>
        <v>0</v>
      </c>
      <c r="CF146" s="221">
        <f t="shared" si="2"/>
        <v>0</v>
      </c>
      <c r="CG146" s="221">
        <f t="shared" si="3"/>
        <v>0</v>
      </c>
      <c r="CI146" s="27">
        <v>1</v>
      </c>
    </row>
    <row r="147" spans="53:87" x14ac:dyDescent="0.25">
      <c r="BA147" s="221" t="s">
        <v>162</v>
      </c>
      <c r="BB147" s="221">
        <v>43</v>
      </c>
      <c r="BC147" s="221" t="s">
        <v>2303</v>
      </c>
      <c r="BD147" s="221" t="s">
        <v>3749</v>
      </c>
      <c r="BE147" s="221" t="s">
        <v>3750</v>
      </c>
      <c r="BF147" s="221" t="s">
        <v>3751</v>
      </c>
      <c r="BG147" s="221" t="s">
        <v>3752</v>
      </c>
      <c r="BH147" s="221" t="s">
        <v>3753</v>
      </c>
      <c r="BI147" s="221" t="s">
        <v>3754</v>
      </c>
      <c r="BJ147" s="221" t="s">
        <v>3755</v>
      </c>
      <c r="BK147" s="221" t="s">
        <v>3756</v>
      </c>
      <c r="BM147" s="221" t="s">
        <v>115</v>
      </c>
      <c r="BN147" s="221" t="s">
        <v>357</v>
      </c>
      <c r="BO147" s="221" t="s">
        <v>2217</v>
      </c>
      <c r="BP147" s="221" t="s">
        <v>265</v>
      </c>
      <c r="BQ147" s="221" t="s">
        <v>266</v>
      </c>
      <c r="BR147" s="221">
        <v>2</v>
      </c>
      <c r="BS147" s="221">
        <v>2</v>
      </c>
      <c r="BT147" s="221">
        <v>0</v>
      </c>
      <c r="BU147" s="221" t="s">
        <v>2217</v>
      </c>
      <c r="BW147" s="221" t="s">
        <v>2218</v>
      </c>
      <c r="BY147" s="221" t="s">
        <v>2217</v>
      </c>
      <c r="BZ147" s="221" t="s">
        <v>2008</v>
      </c>
      <c r="CA147" s="221" t="s">
        <v>739</v>
      </c>
      <c r="CB147" s="221" t="s">
        <v>2009</v>
      </c>
      <c r="CC147" s="221" t="s">
        <v>740</v>
      </c>
      <c r="CD147" s="221">
        <f t="shared" si="0"/>
        <v>0</v>
      </c>
      <c r="CE147" s="221">
        <f t="shared" si="1"/>
        <v>0</v>
      </c>
      <c r="CF147" s="221">
        <f t="shared" si="2"/>
        <v>0</v>
      </c>
      <c r="CG147" s="221">
        <f t="shared" si="3"/>
        <v>0</v>
      </c>
      <c r="CI147" s="27">
        <v>1</v>
      </c>
    </row>
    <row r="148" spans="53:87" x14ac:dyDescent="0.25">
      <c r="BA148" s="221" t="s">
        <v>163</v>
      </c>
      <c r="BB148" s="221">
        <v>44</v>
      </c>
      <c r="BC148" s="221" t="s">
        <v>2303</v>
      </c>
      <c r="BD148" s="221" t="s">
        <v>3757</v>
      </c>
      <c r="BE148" s="221" t="s">
        <v>3758</v>
      </c>
      <c r="BF148" s="221" t="s">
        <v>3759</v>
      </c>
      <c r="BG148" s="221" t="s">
        <v>3760</v>
      </c>
      <c r="BH148" s="221" t="s">
        <v>3761</v>
      </c>
      <c r="BI148" s="221" t="s">
        <v>3762</v>
      </c>
      <c r="BJ148" s="221" t="s">
        <v>3763</v>
      </c>
      <c r="BK148" s="221" t="s">
        <v>3764</v>
      </c>
      <c r="BM148" s="221" t="s">
        <v>115</v>
      </c>
      <c r="BN148" s="221" t="s">
        <v>358</v>
      </c>
      <c r="BO148" s="221" t="s">
        <v>2321</v>
      </c>
      <c r="BP148" s="221" t="s">
        <v>265</v>
      </c>
      <c r="BQ148" s="221" t="s">
        <v>266</v>
      </c>
      <c r="BR148" s="221">
        <v>2</v>
      </c>
      <c r="BS148" s="221">
        <v>2</v>
      </c>
      <c r="BT148" s="221">
        <v>0</v>
      </c>
      <c r="BU148" s="221" t="s">
        <v>2321</v>
      </c>
      <c r="BW148" s="221" t="s">
        <v>2322</v>
      </c>
      <c r="BY148" s="221" t="s">
        <v>2321</v>
      </c>
      <c r="BZ148" s="221" t="s">
        <v>2214</v>
      </c>
      <c r="CA148" s="221" t="s">
        <v>2215</v>
      </c>
      <c r="CB148" s="221" t="s">
        <v>2323</v>
      </c>
      <c r="CC148" s="221" t="s">
        <v>2216</v>
      </c>
      <c r="CD148" s="221">
        <f t="shared" si="0"/>
        <v>0</v>
      </c>
      <c r="CE148" s="221">
        <f t="shared" si="1"/>
        <v>0</v>
      </c>
      <c r="CF148" s="221">
        <f t="shared" si="2"/>
        <v>0</v>
      </c>
      <c r="CG148" s="221">
        <f t="shared" si="3"/>
        <v>0</v>
      </c>
      <c r="CI148" s="27">
        <v>1</v>
      </c>
    </row>
    <row r="149" spans="53:87" x14ac:dyDescent="0.25">
      <c r="BA149" s="221" t="s">
        <v>164</v>
      </c>
      <c r="BB149" s="221">
        <v>45</v>
      </c>
      <c r="BC149" s="221" t="s">
        <v>2303</v>
      </c>
      <c r="BD149" s="221" t="s">
        <v>3765</v>
      </c>
      <c r="BE149" s="221" t="s">
        <v>3766</v>
      </c>
      <c r="BF149" s="221" t="s">
        <v>3767</v>
      </c>
      <c r="BG149" s="221" t="s">
        <v>3768</v>
      </c>
      <c r="BH149" s="221" t="s">
        <v>3769</v>
      </c>
      <c r="BI149" s="221" t="s">
        <v>3770</v>
      </c>
      <c r="BJ149" s="221" t="s">
        <v>3771</v>
      </c>
      <c r="BK149" s="221" t="s">
        <v>3772</v>
      </c>
      <c r="BM149" s="221" t="s">
        <v>115</v>
      </c>
      <c r="BN149" s="221" t="s">
        <v>359</v>
      </c>
      <c r="BO149" s="221" t="s">
        <v>2324</v>
      </c>
      <c r="BP149" s="221" t="s">
        <v>265</v>
      </c>
      <c r="BQ149" s="221" t="s">
        <v>266</v>
      </c>
      <c r="BR149" s="221">
        <v>3</v>
      </c>
      <c r="BS149" s="221">
        <v>2</v>
      </c>
      <c r="BT149" s="221">
        <v>0</v>
      </c>
      <c r="BU149" s="221" t="s">
        <v>2324</v>
      </c>
      <c r="BW149" s="221" t="s">
        <v>2325</v>
      </c>
      <c r="BY149" s="221" t="s">
        <v>2324</v>
      </c>
      <c r="BZ149" s="221" t="s">
        <v>2326</v>
      </c>
      <c r="CA149" s="221" t="s">
        <v>2327</v>
      </c>
      <c r="CB149" s="221" t="s">
        <v>2328</v>
      </c>
      <c r="CC149" s="221" t="s">
        <v>2329</v>
      </c>
      <c r="CD149" s="221">
        <f t="shared" si="0"/>
        <v>0</v>
      </c>
      <c r="CE149" s="221">
        <f t="shared" si="1"/>
        <v>0</v>
      </c>
      <c r="CF149" s="221">
        <f t="shared" si="2"/>
        <v>0</v>
      </c>
      <c r="CG149" s="221">
        <f t="shared" si="3"/>
        <v>0</v>
      </c>
      <c r="CI149" s="27">
        <v>1</v>
      </c>
    </row>
    <row r="150" spans="53:87" x14ac:dyDescent="0.25">
      <c r="BA150" s="221" t="s">
        <v>165</v>
      </c>
      <c r="BB150" s="221">
        <v>46</v>
      </c>
      <c r="BC150" s="221" t="s">
        <v>2304</v>
      </c>
      <c r="BD150" s="221" t="s">
        <v>3773</v>
      </c>
      <c r="BE150" s="221" t="s">
        <v>3774</v>
      </c>
      <c r="BF150" s="221" t="s">
        <v>3775</v>
      </c>
      <c r="BG150" s="221" t="s">
        <v>3776</v>
      </c>
      <c r="BH150" s="221" t="s">
        <v>3777</v>
      </c>
      <c r="BI150" s="221" t="s">
        <v>3778</v>
      </c>
      <c r="BJ150" s="221" t="s">
        <v>3779</v>
      </c>
      <c r="BK150" s="221" t="s">
        <v>3780</v>
      </c>
      <c r="BM150" s="221" t="s">
        <v>115</v>
      </c>
      <c r="BN150" s="221" t="s">
        <v>360</v>
      </c>
      <c r="BO150" s="221" t="s">
        <v>2330</v>
      </c>
      <c r="BP150" s="221" t="s">
        <v>301</v>
      </c>
      <c r="BQ150" s="221" t="s">
        <v>266</v>
      </c>
      <c r="BR150" s="221">
        <v>1</v>
      </c>
      <c r="BS150" s="221">
        <v>0</v>
      </c>
      <c r="BT150" s="221">
        <v>3</v>
      </c>
      <c r="BV150" s="221" t="s">
        <v>2330</v>
      </c>
      <c r="BX150" s="221" t="s">
        <v>2331</v>
      </c>
      <c r="BY150" s="221" t="s">
        <v>2330</v>
      </c>
      <c r="BZ150" s="221" t="s">
        <v>2332</v>
      </c>
      <c r="CA150" s="221" t="s">
        <v>1166</v>
      </c>
      <c r="CD150" s="221">
        <f t="shared" si="0"/>
        <v>0</v>
      </c>
      <c r="CE150" s="221">
        <f t="shared" si="1"/>
        <v>0</v>
      </c>
      <c r="CF150" s="221">
        <f t="shared" si="2"/>
        <v>0</v>
      </c>
      <c r="CG150" s="221">
        <f t="shared" si="3"/>
        <v>0</v>
      </c>
      <c r="CI150" s="27">
        <v>1</v>
      </c>
    </row>
    <row r="151" spans="53:87" x14ac:dyDescent="0.25">
      <c r="BA151" s="221" t="s">
        <v>167</v>
      </c>
      <c r="BB151" s="221">
        <v>47</v>
      </c>
      <c r="BC151" s="221" t="s">
        <v>2304</v>
      </c>
      <c r="BD151" s="221" t="s">
        <v>3781</v>
      </c>
      <c r="BE151" s="221" t="s">
        <v>3782</v>
      </c>
      <c r="BF151" s="221" t="s">
        <v>3783</v>
      </c>
      <c r="BG151" s="221" t="s">
        <v>3784</v>
      </c>
      <c r="BH151" s="221" t="s">
        <v>3785</v>
      </c>
      <c r="BI151" s="221" t="s">
        <v>3786</v>
      </c>
      <c r="BJ151" s="221" t="s">
        <v>3787</v>
      </c>
      <c r="BK151" s="221" t="s">
        <v>3788</v>
      </c>
      <c r="BM151" s="221" t="s">
        <v>115</v>
      </c>
      <c r="BN151" s="221" t="s">
        <v>361</v>
      </c>
      <c r="BO151" s="221" t="s">
        <v>2333</v>
      </c>
      <c r="BP151" s="221" t="s">
        <v>301</v>
      </c>
      <c r="BQ151" s="221" t="s">
        <v>266</v>
      </c>
      <c r="BR151" s="221">
        <v>1</v>
      </c>
      <c r="BS151" s="221">
        <v>0</v>
      </c>
      <c r="BT151" s="221">
        <v>3</v>
      </c>
      <c r="BV151" s="221" t="s">
        <v>2333</v>
      </c>
      <c r="BX151" s="221" t="s">
        <v>2334</v>
      </c>
      <c r="BY151" s="221" t="s">
        <v>2333</v>
      </c>
      <c r="BZ151" s="221" t="s">
        <v>2008</v>
      </c>
      <c r="CA151" s="221" t="s">
        <v>2335</v>
      </c>
      <c r="CB151" s="221" t="s">
        <v>2009</v>
      </c>
      <c r="CC151" s="221" t="s">
        <v>2336</v>
      </c>
      <c r="CD151" s="221">
        <f t="shared" si="0"/>
        <v>0</v>
      </c>
      <c r="CE151" s="221">
        <f t="shared" si="1"/>
        <v>0</v>
      </c>
      <c r="CF151" s="221">
        <f t="shared" si="2"/>
        <v>0</v>
      </c>
      <c r="CG151" s="221">
        <f t="shared" si="3"/>
        <v>0</v>
      </c>
      <c r="CI151" s="27">
        <v>1</v>
      </c>
    </row>
    <row r="152" spans="53:87" x14ac:dyDescent="0.25">
      <c r="BA152" s="221" t="s">
        <v>168</v>
      </c>
      <c r="BB152" s="221">
        <v>48</v>
      </c>
      <c r="BC152" s="221" t="s">
        <v>2304</v>
      </c>
      <c r="BD152" s="221" t="s">
        <v>3789</v>
      </c>
      <c r="BE152" s="221" t="s">
        <v>3790</v>
      </c>
      <c r="BF152" s="221" t="s">
        <v>3791</v>
      </c>
      <c r="BG152" s="221" t="s">
        <v>3792</v>
      </c>
      <c r="BH152" s="221" t="s">
        <v>3793</v>
      </c>
      <c r="BI152" s="221" t="s">
        <v>3794</v>
      </c>
      <c r="BJ152" s="221" t="s">
        <v>3795</v>
      </c>
      <c r="BK152" s="221" t="s">
        <v>3796</v>
      </c>
      <c r="BM152" s="221" t="s">
        <v>115</v>
      </c>
      <c r="BN152" s="221" t="s">
        <v>362</v>
      </c>
      <c r="BO152" s="221" t="s">
        <v>2217</v>
      </c>
      <c r="BP152" s="221" t="s">
        <v>301</v>
      </c>
      <c r="BQ152" s="221" t="s">
        <v>266</v>
      </c>
      <c r="BR152" s="221">
        <v>2</v>
      </c>
      <c r="BS152" s="221">
        <v>0</v>
      </c>
      <c r="BT152" s="221">
        <v>2</v>
      </c>
      <c r="BV152" s="221" t="s">
        <v>2217</v>
      </c>
      <c r="BX152" s="221" t="s">
        <v>2223</v>
      </c>
      <c r="BY152" s="221" t="s">
        <v>2217</v>
      </c>
      <c r="BZ152" s="221" t="s">
        <v>2008</v>
      </c>
      <c r="CA152" s="221" t="s">
        <v>739</v>
      </c>
      <c r="CB152" s="221" t="s">
        <v>2009</v>
      </c>
      <c r="CC152" s="221" t="s">
        <v>740</v>
      </c>
      <c r="CD152" s="221">
        <f t="shared" si="0"/>
        <v>0</v>
      </c>
      <c r="CE152" s="221">
        <f t="shared" si="1"/>
        <v>0</v>
      </c>
      <c r="CF152" s="221">
        <f t="shared" si="2"/>
        <v>0</v>
      </c>
      <c r="CG152" s="221">
        <f t="shared" si="3"/>
        <v>0</v>
      </c>
      <c r="CI152" s="27">
        <v>1</v>
      </c>
    </row>
    <row r="153" spans="53:87" x14ac:dyDescent="0.25">
      <c r="BA153" s="221" t="s">
        <v>169</v>
      </c>
      <c r="BB153" s="221">
        <v>49</v>
      </c>
      <c r="BC153" s="221" t="s">
        <v>2304</v>
      </c>
      <c r="BD153" s="221" t="s">
        <v>3797</v>
      </c>
      <c r="BE153" s="221" t="s">
        <v>3798</v>
      </c>
      <c r="BF153" s="221" t="s">
        <v>3799</v>
      </c>
      <c r="BG153" s="221" t="s">
        <v>3800</v>
      </c>
      <c r="BH153" s="221" t="s">
        <v>3801</v>
      </c>
      <c r="BI153" s="221" t="s">
        <v>3802</v>
      </c>
      <c r="BJ153" s="221" t="s">
        <v>3803</v>
      </c>
      <c r="BK153" s="221" t="s">
        <v>3804</v>
      </c>
      <c r="BM153" s="221" t="s">
        <v>115</v>
      </c>
      <c r="BN153" s="221" t="s">
        <v>363</v>
      </c>
      <c r="BO153" s="221" t="s">
        <v>2337</v>
      </c>
      <c r="BP153" s="221" t="s">
        <v>301</v>
      </c>
      <c r="BQ153" s="221" t="s">
        <v>266</v>
      </c>
      <c r="BR153" s="221">
        <v>2</v>
      </c>
      <c r="BS153" s="221">
        <v>0</v>
      </c>
      <c r="BT153" s="221">
        <v>2</v>
      </c>
      <c r="BV153" s="221" t="s">
        <v>2337</v>
      </c>
      <c r="BX153" s="221" t="s">
        <v>2338</v>
      </c>
      <c r="BY153" s="221" t="s">
        <v>2337</v>
      </c>
      <c r="BZ153" s="221" t="s">
        <v>2323</v>
      </c>
      <c r="CA153" s="221" t="s">
        <v>2214</v>
      </c>
      <c r="CB153" s="221" t="s">
        <v>2215</v>
      </c>
      <c r="CC153" s="221" t="s">
        <v>2339</v>
      </c>
      <c r="CD153" s="221">
        <f t="shared" si="0"/>
        <v>0</v>
      </c>
      <c r="CE153" s="221">
        <f t="shared" si="1"/>
        <v>0</v>
      </c>
      <c r="CF153" s="221">
        <f t="shared" si="2"/>
        <v>0</v>
      </c>
      <c r="CG153" s="221">
        <f t="shared" si="3"/>
        <v>0</v>
      </c>
      <c r="CI153" s="27">
        <v>1</v>
      </c>
    </row>
    <row r="154" spans="53:87" x14ac:dyDescent="0.25">
      <c r="BA154" s="221" t="s">
        <v>170</v>
      </c>
      <c r="BB154" s="221">
        <v>50</v>
      </c>
      <c r="BC154" s="221" t="s">
        <v>2304</v>
      </c>
      <c r="BD154" s="221" t="s">
        <v>3805</v>
      </c>
      <c r="BE154" s="221" t="s">
        <v>3806</v>
      </c>
      <c r="BF154" s="221" t="s">
        <v>3807</v>
      </c>
      <c r="BG154" s="221" t="s">
        <v>3808</v>
      </c>
      <c r="BH154" s="221" t="s">
        <v>3809</v>
      </c>
      <c r="BI154" s="221" t="s">
        <v>3810</v>
      </c>
      <c r="BJ154" s="221" t="s">
        <v>3811</v>
      </c>
      <c r="BK154" s="221" t="s">
        <v>3812</v>
      </c>
      <c r="BM154" s="221" t="s">
        <v>115</v>
      </c>
      <c r="BN154" s="221" t="s">
        <v>364</v>
      </c>
      <c r="BO154" s="221" t="s">
        <v>2326</v>
      </c>
      <c r="BP154" s="221" t="s">
        <v>301</v>
      </c>
      <c r="BQ154" s="221" t="s">
        <v>266</v>
      </c>
      <c r="BR154" s="221">
        <v>3</v>
      </c>
      <c r="BS154" s="221">
        <v>0</v>
      </c>
      <c r="BT154" s="221">
        <v>2</v>
      </c>
      <c r="BV154" s="221" t="s">
        <v>2326</v>
      </c>
      <c r="BX154" s="221" t="s">
        <v>2340</v>
      </c>
      <c r="BY154" s="221" t="s">
        <v>2326</v>
      </c>
      <c r="BZ154" s="221" t="s">
        <v>2328</v>
      </c>
      <c r="CD154" s="221">
        <f t="shared" si="0"/>
        <v>0</v>
      </c>
      <c r="CE154" s="221">
        <f t="shared" si="1"/>
        <v>0</v>
      </c>
      <c r="CF154" s="221">
        <f t="shared" si="2"/>
        <v>0</v>
      </c>
      <c r="CG154" s="221">
        <f t="shared" si="3"/>
        <v>0</v>
      </c>
      <c r="CI154" s="27">
        <v>1</v>
      </c>
    </row>
    <row r="155" spans="53:87" x14ac:dyDescent="0.25">
      <c r="BA155" s="221" t="s">
        <v>171</v>
      </c>
      <c r="BB155" s="221">
        <v>51</v>
      </c>
      <c r="BC155" s="221" t="s">
        <v>2305</v>
      </c>
      <c r="BD155" s="221" t="s">
        <v>3813</v>
      </c>
      <c r="BE155" s="221" t="s">
        <v>3814</v>
      </c>
      <c r="BF155" s="221" t="s">
        <v>3815</v>
      </c>
      <c r="BG155" s="221" t="s">
        <v>3816</v>
      </c>
      <c r="BH155" s="221" t="s">
        <v>3817</v>
      </c>
      <c r="BI155" s="221" t="s">
        <v>3818</v>
      </c>
      <c r="BJ155" s="221" t="s">
        <v>3819</v>
      </c>
      <c r="BK155" s="221" t="s">
        <v>3820</v>
      </c>
      <c r="BM155" s="221" t="s">
        <v>117</v>
      </c>
      <c r="BN155" s="221" t="s">
        <v>365</v>
      </c>
      <c r="BO155" s="221" t="s">
        <v>2341</v>
      </c>
      <c r="BP155" s="221" t="s">
        <v>265</v>
      </c>
      <c r="BQ155" s="221" t="s">
        <v>266</v>
      </c>
      <c r="BR155" s="221">
        <v>1</v>
      </c>
      <c r="BS155" s="221">
        <v>3</v>
      </c>
      <c r="BT155" s="221">
        <v>0</v>
      </c>
      <c r="BU155" s="221" t="s">
        <v>2341</v>
      </c>
      <c r="BW155" s="221" t="s">
        <v>2342</v>
      </c>
      <c r="BY155" s="221" t="s">
        <v>2341</v>
      </c>
      <c r="BZ155" s="221" t="s">
        <v>2343</v>
      </c>
      <c r="CA155" s="221" t="s">
        <v>2344</v>
      </c>
      <c r="CB155" s="221" t="s">
        <v>2345</v>
      </c>
      <c r="CD155" s="221">
        <f t="shared" si="0"/>
        <v>0</v>
      </c>
      <c r="CE155" s="221">
        <f t="shared" si="1"/>
        <v>0</v>
      </c>
      <c r="CF155" s="221">
        <f t="shared" si="2"/>
        <v>0</v>
      </c>
      <c r="CG155" s="221">
        <f t="shared" si="3"/>
        <v>0</v>
      </c>
      <c r="CI155" s="27">
        <v>1</v>
      </c>
    </row>
    <row r="156" spans="53:87" x14ac:dyDescent="0.25">
      <c r="BA156" s="221" t="s">
        <v>173</v>
      </c>
      <c r="BB156" s="221">
        <v>52</v>
      </c>
      <c r="BC156" s="221" t="s">
        <v>2305</v>
      </c>
      <c r="BD156" s="221" t="s">
        <v>3821</v>
      </c>
      <c r="BE156" s="221" t="s">
        <v>3822</v>
      </c>
      <c r="BF156" s="221" t="s">
        <v>3823</v>
      </c>
      <c r="BG156" s="221" t="s">
        <v>3824</v>
      </c>
      <c r="BH156" s="221" t="s">
        <v>3825</v>
      </c>
      <c r="BI156" s="221" t="s">
        <v>3826</v>
      </c>
      <c r="BJ156" s="221" t="s">
        <v>3827</v>
      </c>
      <c r="BK156" s="221" t="s">
        <v>3828</v>
      </c>
      <c r="BM156" s="221" t="s">
        <v>117</v>
      </c>
      <c r="BN156" s="221" t="s">
        <v>371</v>
      </c>
      <c r="BO156" s="221" t="s">
        <v>2346</v>
      </c>
      <c r="BP156" s="221" t="s">
        <v>265</v>
      </c>
      <c r="BQ156" s="221" t="s">
        <v>266</v>
      </c>
      <c r="BR156" s="221">
        <v>1</v>
      </c>
      <c r="BS156" s="221">
        <v>3</v>
      </c>
      <c r="BT156" s="221">
        <v>0</v>
      </c>
      <c r="BU156" s="221" t="s">
        <v>2346</v>
      </c>
      <c r="BW156" s="221" t="s">
        <v>2347</v>
      </c>
      <c r="BY156" s="221" t="s">
        <v>2346</v>
      </c>
      <c r="BZ156" s="221" t="s">
        <v>2343</v>
      </c>
      <c r="CA156" s="221" t="s">
        <v>2348</v>
      </c>
      <c r="CB156" s="221" t="s">
        <v>2349</v>
      </c>
      <c r="CC156" s="221" t="s">
        <v>2350</v>
      </c>
      <c r="CD156" s="221">
        <f t="shared" si="0"/>
        <v>0</v>
      </c>
      <c r="CE156" s="221">
        <f t="shared" si="1"/>
        <v>0</v>
      </c>
      <c r="CF156" s="221">
        <f t="shared" si="2"/>
        <v>0</v>
      </c>
      <c r="CG156" s="221">
        <f t="shared" si="3"/>
        <v>0</v>
      </c>
      <c r="CI156" s="27">
        <v>1</v>
      </c>
    </row>
    <row r="157" spans="53:87" x14ac:dyDescent="0.25">
      <c r="BA157" s="221" t="s">
        <v>174</v>
      </c>
      <c r="BB157" s="221">
        <v>53</v>
      </c>
      <c r="BC157" s="221" t="s">
        <v>2305</v>
      </c>
      <c r="BD157" s="221" t="s">
        <v>3829</v>
      </c>
      <c r="BE157" s="221" t="s">
        <v>3830</v>
      </c>
      <c r="BF157" s="221" t="s">
        <v>3831</v>
      </c>
      <c r="BG157" s="221" t="s">
        <v>3832</v>
      </c>
      <c r="BH157" s="221" t="s">
        <v>3833</v>
      </c>
      <c r="BI157" s="221" t="s">
        <v>3834</v>
      </c>
      <c r="BJ157" s="221" t="s">
        <v>3835</v>
      </c>
      <c r="BK157" s="221" t="s">
        <v>3836</v>
      </c>
      <c r="BM157" s="221" t="s">
        <v>117</v>
      </c>
      <c r="BN157" s="221" t="s">
        <v>378</v>
      </c>
      <c r="BO157" s="221" t="s">
        <v>2351</v>
      </c>
      <c r="BP157" s="221" t="s">
        <v>265</v>
      </c>
      <c r="BQ157" s="221" t="s">
        <v>266</v>
      </c>
      <c r="BR157" s="221">
        <v>2</v>
      </c>
      <c r="BS157" s="221">
        <v>2</v>
      </c>
      <c r="BT157" s="221">
        <v>0</v>
      </c>
      <c r="BU157" s="221" t="s">
        <v>2351</v>
      </c>
      <c r="BW157" s="221" t="s">
        <v>2352</v>
      </c>
      <c r="BY157" s="221" t="s">
        <v>2351</v>
      </c>
      <c r="BZ157" s="221" t="s">
        <v>2353</v>
      </c>
      <c r="CA157" s="221" t="s">
        <v>2354</v>
      </c>
      <c r="CB157" s="221" t="s">
        <v>2355</v>
      </c>
      <c r="CC157" s="221" t="s">
        <v>2216</v>
      </c>
      <c r="CD157" s="221">
        <f t="shared" si="0"/>
        <v>0</v>
      </c>
      <c r="CE157" s="221">
        <f t="shared" si="1"/>
        <v>0</v>
      </c>
      <c r="CF157" s="221">
        <f t="shared" si="2"/>
        <v>0</v>
      </c>
      <c r="CG157" s="221">
        <f t="shared" si="3"/>
        <v>0</v>
      </c>
      <c r="CI157" s="27">
        <v>1</v>
      </c>
    </row>
    <row r="158" spans="53:87" x14ac:dyDescent="0.25">
      <c r="BA158" s="221" t="s">
        <v>175</v>
      </c>
      <c r="BB158" s="221">
        <v>54</v>
      </c>
      <c r="BC158" s="221" t="s">
        <v>2305</v>
      </c>
      <c r="BD158" s="221" t="s">
        <v>3837</v>
      </c>
      <c r="BE158" s="221" t="s">
        <v>3838</v>
      </c>
      <c r="BF158" s="221" t="s">
        <v>3839</v>
      </c>
      <c r="BG158" s="221" t="s">
        <v>3840</v>
      </c>
      <c r="BH158" s="221" t="s">
        <v>3841</v>
      </c>
      <c r="BI158" s="221" t="s">
        <v>3842</v>
      </c>
      <c r="BJ158" s="221" t="s">
        <v>3843</v>
      </c>
      <c r="BK158" s="221" t="s">
        <v>3844</v>
      </c>
      <c r="BM158" s="221" t="s">
        <v>117</v>
      </c>
      <c r="BN158" s="221" t="s">
        <v>383</v>
      </c>
      <c r="BO158" s="221" t="s">
        <v>2219</v>
      </c>
      <c r="BP158" s="221" t="s">
        <v>265</v>
      </c>
      <c r="BQ158" s="221" t="s">
        <v>266</v>
      </c>
      <c r="BR158" s="221">
        <v>2</v>
      </c>
      <c r="BS158" s="221">
        <v>2</v>
      </c>
      <c r="BT158" s="221">
        <v>0</v>
      </c>
      <c r="BU158" s="221" t="s">
        <v>2219</v>
      </c>
      <c r="BW158" s="221" t="s">
        <v>2220</v>
      </c>
      <c r="BY158" s="221" t="s">
        <v>2219</v>
      </c>
      <c r="BZ158" s="221" t="s">
        <v>2221</v>
      </c>
      <c r="CA158" s="221" t="s">
        <v>2222</v>
      </c>
      <c r="CB158" s="221" t="s">
        <v>2211</v>
      </c>
      <c r="CC158" s="221" t="s">
        <v>2212</v>
      </c>
      <c r="CD158" s="221">
        <f t="shared" si="0"/>
        <v>0</v>
      </c>
      <c r="CE158" s="221">
        <f t="shared" si="1"/>
        <v>0</v>
      </c>
      <c r="CF158" s="221">
        <f t="shared" si="2"/>
        <v>0</v>
      </c>
      <c r="CG158" s="221">
        <f t="shared" si="3"/>
        <v>0</v>
      </c>
      <c r="CI158" s="27">
        <v>1</v>
      </c>
    </row>
    <row r="159" spans="53:87" x14ac:dyDescent="0.25">
      <c r="BA159" s="221" t="s">
        <v>176</v>
      </c>
      <c r="BB159" s="221">
        <v>55</v>
      </c>
      <c r="BC159" s="221" t="s">
        <v>2305</v>
      </c>
      <c r="BD159" s="221" t="s">
        <v>3845</v>
      </c>
      <c r="BE159" s="221" t="s">
        <v>3846</v>
      </c>
      <c r="BF159" s="221" t="s">
        <v>3847</v>
      </c>
      <c r="BG159" s="221" t="s">
        <v>3848</v>
      </c>
      <c r="BH159" s="221" t="s">
        <v>3849</v>
      </c>
      <c r="BI159" s="221" t="s">
        <v>3850</v>
      </c>
      <c r="BJ159" s="221" t="s">
        <v>3851</v>
      </c>
      <c r="BK159" s="221" t="s">
        <v>3852</v>
      </c>
      <c r="BM159" s="221" t="s">
        <v>117</v>
      </c>
      <c r="BN159" s="221" t="s">
        <v>390</v>
      </c>
      <c r="BO159" s="221" t="s">
        <v>2356</v>
      </c>
      <c r="BP159" s="221" t="s">
        <v>265</v>
      </c>
      <c r="BQ159" s="221" t="s">
        <v>266</v>
      </c>
      <c r="BR159" s="221">
        <v>3</v>
      </c>
      <c r="BS159" s="221">
        <v>2</v>
      </c>
      <c r="BT159" s="221">
        <v>0</v>
      </c>
      <c r="BU159" s="221" t="s">
        <v>2356</v>
      </c>
      <c r="BW159" s="221" t="s">
        <v>2357</v>
      </c>
      <c r="BY159" s="221" t="s">
        <v>2356</v>
      </c>
      <c r="BZ159" s="221" t="s">
        <v>2358</v>
      </c>
      <c r="CA159" s="221" t="s">
        <v>2359</v>
      </c>
      <c r="CB159" s="221" t="s">
        <v>2360</v>
      </c>
      <c r="CC159" s="221" t="s">
        <v>2361</v>
      </c>
      <c r="CD159" s="221">
        <f t="shared" si="0"/>
        <v>0</v>
      </c>
      <c r="CE159" s="221">
        <f t="shared" si="1"/>
        <v>0</v>
      </c>
      <c r="CF159" s="221">
        <f t="shared" si="2"/>
        <v>0</v>
      </c>
      <c r="CG159" s="221">
        <f t="shared" si="3"/>
        <v>0</v>
      </c>
      <c r="CI159" s="27">
        <v>1</v>
      </c>
    </row>
    <row r="160" spans="53:87" x14ac:dyDescent="0.25">
      <c r="BA160" s="221" t="s">
        <v>177</v>
      </c>
      <c r="BB160" s="221">
        <v>56</v>
      </c>
      <c r="BC160" s="221" t="s">
        <v>2306</v>
      </c>
      <c r="BD160" s="221" t="s">
        <v>3853</v>
      </c>
      <c r="BE160" s="221" t="s">
        <v>3854</v>
      </c>
      <c r="BF160" s="221" t="s">
        <v>3855</v>
      </c>
      <c r="BG160" s="221" t="s">
        <v>3856</v>
      </c>
      <c r="BH160" s="221" t="s">
        <v>3857</v>
      </c>
      <c r="BI160" s="221" t="s">
        <v>3858</v>
      </c>
      <c r="BJ160" s="221" t="s">
        <v>3859</v>
      </c>
      <c r="BK160" s="221" t="s">
        <v>3860</v>
      </c>
      <c r="BM160" s="221" t="s">
        <v>117</v>
      </c>
      <c r="BN160" s="221" t="s">
        <v>397</v>
      </c>
      <c r="BO160" s="221" t="s">
        <v>2344</v>
      </c>
      <c r="BP160" s="221" t="s">
        <v>301</v>
      </c>
      <c r="BQ160" s="221" t="s">
        <v>266</v>
      </c>
      <c r="BR160" s="221">
        <v>1</v>
      </c>
      <c r="BS160" s="221">
        <v>0</v>
      </c>
      <c r="BT160" s="221">
        <v>3</v>
      </c>
      <c r="BV160" s="221" t="s">
        <v>2344</v>
      </c>
      <c r="BX160" s="221" t="s">
        <v>2362</v>
      </c>
      <c r="BY160" s="221" t="s">
        <v>2344</v>
      </c>
      <c r="BZ160" s="221" t="s">
        <v>2345</v>
      </c>
      <c r="CD160" s="221">
        <f t="shared" si="0"/>
        <v>0</v>
      </c>
      <c r="CE160" s="221">
        <f t="shared" si="1"/>
        <v>0</v>
      </c>
      <c r="CF160" s="221">
        <f t="shared" si="2"/>
        <v>0</v>
      </c>
      <c r="CG160" s="221">
        <f t="shared" si="3"/>
        <v>0</v>
      </c>
      <c r="CI160" s="27">
        <v>1</v>
      </c>
    </row>
    <row r="161" spans="53:87" x14ac:dyDescent="0.25">
      <c r="BA161" s="221" t="s">
        <v>179</v>
      </c>
      <c r="BB161" s="221">
        <v>57</v>
      </c>
      <c r="BC161" s="221" t="s">
        <v>2306</v>
      </c>
      <c r="BD161" s="221" t="s">
        <v>3861</v>
      </c>
      <c r="BE161" s="221" t="s">
        <v>3862</v>
      </c>
      <c r="BF161" s="221" t="s">
        <v>3863</v>
      </c>
      <c r="BG161" s="221" t="s">
        <v>3864</v>
      </c>
      <c r="BH161" s="221" t="s">
        <v>3865</v>
      </c>
      <c r="BI161" s="221" t="s">
        <v>3866</v>
      </c>
      <c r="BJ161" s="221" t="s">
        <v>3867</v>
      </c>
      <c r="BK161" s="221" t="s">
        <v>3868</v>
      </c>
      <c r="BM161" s="221" t="s">
        <v>117</v>
      </c>
      <c r="BN161" s="221" t="s">
        <v>401</v>
      </c>
      <c r="BO161" s="221" t="s">
        <v>2348</v>
      </c>
      <c r="BP161" s="221" t="s">
        <v>301</v>
      </c>
      <c r="BQ161" s="221" t="s">
        <v>266</v>
      </c>
      <c r="BR161" s="221">
        <v>1</v>
      </c>
      <c r="BS161" s="221">
        <v>0</v>
      </c>
      <c r="BT161" s="221">
        <v>3</v>
      </c>
      <c r="BV161" s="221" t="s">
        <v>2348</v>
      </c>
      <c r="BX161" s="221" t="s">
        <v>2363</v>
      </c>
      <c r="BY161" s="221" t="s">
        <v>2348</v>
      </c>
      <c r="BZ161" s="221" t="s">
        <v>2349</v>
      </c>
      <c r="CA161" s="221" t="s">
        <v>2350</v>
      </c>
      <c r="CD161" s="221">
        <f t="shared" si="0"/>
        <v>0</v>
      </c>
      <c r="CE161" s="221">
        <f t="shared" si="1"/>
        <v>0</v>
      </c>
      <c r="CF161" s="221">
        <f t="shared" si="2"/>
        <v>0</v>
      </c>
      <c r="CG161" s="221">
        <f t="shared" si="3"/>
        <v>0</v>
      </c>
      <c r="CI161" s="27">
        <v>1</v>
      </c>
    </row>
    <row r="162" spans="53:87" x14ac:dyDescent="0.25">
      <c r="BA162" s="221" t="s">
        <v>180</v>
      </c>
      <c r="BB162" s="221">
        <v>58</v>
      </c>
      <c r="BC162" s="221" t="s">
        <v>2306</v>
      </c>
      <c r="BD162" s="221" t="s">
        <v>3869</v>
      </c>
      <c r="BE162" s="221" t="s">
        <v>3870</v>
      </c>
      <c r="BF162" s="221" t="s">
        <v>3871</v>
      </c>
      <c r="BG162" s="221" t="s">
        <v>3872</v>
      </c>
      <c r="BH162" s="221" t="s">
        <v>3873</v>
      </c>
      <c r="BI162" s="221" t="s">
        <v>3874</v>
      </c>
      <c r="BJ162" s="221" t="s">
        <v>3875</v>
      </c>
      <c r="BK162" s="221" t="s">
        <v>3876</v>
      </c>
      <c r="BM162" s="221" t="s">
        <v>117</v>
      </c>
      <c r="BN162" s="221" t="s">
        <v>408</v>
      </c>
      <c r="BO162" s="221" t="s">
        <v>2364</v>
      </c>
      <c r="BP162" s="221" t="s">
        <v>301</v>
      </c>
      <c r="BQ162" s="221" t="s">
        <v>266</v>
      </c>
      <c r="BR162" s="221">
        <v>2</v>
      </c>
      <c r="BS162" s="221">
        <v>0</v>
      </c>
      <c r="BT162" s="221">
        <v>2</v>
      </c>
      <c r="BV162" s="221" t="s">
        <v>2364</v>
      </c>
      <c r="BX162" s="221" t="s">
        <v>2365</v>
      </c>
      <c r="BY162" s="221" t="s">
        <v>2364</v>
      </c>
      <c r="BZ162" s="221" t="s">
        <v>2366</v>
      </c>
      <c r="CA162" s="221" t="s">
        <v>2354</v>
      </c>
      <c r="CB162" s="221" t="s">
        <v>2355</v>
      </c>
      <c r="CC162" s="221" t="s">
        <v>2367</v>
      </c>
      <c r="CD162" s="221">
        <f t="shared" si="0"/>
        <v>0</v>
      </c>
      <c r="CE162" s="221">
        <f t="shared" si="1"/>
        <v>0</v>
      </c>
      <c r="CF162" s="221">
        <f t="shared" si="2"/>
        <v>0</v>
      </c>
      <c r="CG162" s="221">
        <f t="shared" si="3"/>
        <v>0</v>
      </c>
      <c r="CI162" s="27">
        <v>1</v>
      </c>
    </row>
    <row r="163" spans="53:87" x14ac:dyDescent="0.25">
      <c r="BA163" s="221" t="s">
        <v>181</v>
      </c>
      <c r="BB163" s="221">
        <v>59</v>
      </c>
      <c r="BC163" s="221" t="s">
        <v>2306</v>
      </c>
      <c r="BD163" s="221" t="s">
        <v>3877</v>
      </c>
      <c r="BE163" s="221" t="s">
        <v>3878</v>
      </c>
      <c r="BF163" s="221" t="s">
        <v>3879</v>
      </c>
      <c r="BG163" s="221" t="s">
        <v>3880</v>
      </c>
      <c r="BH163" s="221" t="s">
        <v>3881</v>
      </c>
      <c r="BI163" s="221" t="s">
        <v>3882</v>
      </c>
      <c r="BJ163" s="221" t="s">
        <v>3883</v>
      </c>
      <c r="BK163" s="221" t="s">
        <v>3884</v>
      </c>
      <c r="BM163" s="221" t="s">
        <v>117</v>
      </c>
      <c r="BN163" s="221" t="s">
        <v>410</v>
      </c>
      <c r="BO163" s="221" t="s">
        <v>2221</v>
      </c>
      <c r="BP163" s="221" t="s">
        <v>301</v>
      </c>
      <c r="BQ163" s="221" t="s">
        <v>266</v>
      </c>
      <c r="BR163" s="221">
        <v>2</v>
      </c>
      <c r="BS163" s="221">
        <v>0</v>
      </c>
      <c r="BT163" s="221">
        <v>2</v>
      </c>
      <c r="BV163" s="221" t="s">
        <v>2221</v>
      </c>
      <c r="BX163" s="221" t="s">
        <v>2224</v>
      </c>
      <c r="BY163" s="221" t="s">
        <v>2221</v>
      </c>
      <c r="BZ163" s="221" t="s">
        <v>2222</v>
      </c>
      <c r="CD163" s="221">
        <f t="shared" si="0"/>
        <v>0</v>
      </c>
      <c r="CE163" s="221">
        <f t="shared" si="1"/>
        <v>0</v>
      </c>
      <c r="CF163" s="221">
        <f t="shared" si="2"/>
        <v>0</v>
      </c>
      <c r="CG163" s="221">
        <f t="shared" si="3"/>
        <v>0</v>
      </c>
      <c r="CI163" s="27">
        <v>1</v>
      </c>
    </row>
    <row r="164" spans="53:87" x14ac:dyDescent="0.25">
      <c r="BA164" s="221" t="s">
        <v>182</v>
      </c>
      <c r="BB164" s="221">
        <v>60</v>
      </c>
      <c r="BC164" s="221" t="s">
        <v>2306</v>
      </c>
      <c r="BD164" s="221" t="s">
        <v>3885</v>
      </c>
      <c r="BE164" s="221" t="s">
        <v>3886</v>
      </c>
      <c r="BF164" s="221" t="s">
        <v>3887</v>
      </c>
      <c r="BG164" s="221" t="s">
        <v>3888</v>
      </c>
      <c r="BH164" s="221" t="s">
        <v>3889</v>
      </c>
      <c r="BI164" s="221" t="s">
        <v>3890</v>
      </c>
      <c r="BJ164" s="221" t="s">
        <v>3891</v>
      </c>
      <c r="BK164" s="221" t="s">
        <v>3892</v>
      </c>
      <c r="BM164" s="221" t="s">
        <v>117</v>
      </c>
      <c r="BN164" s="221" t="s">
        <v>412</v>
      </c>
      <c r="BO164" s="221" t="s">
        <v>2368</v>
      </c>
      <c r="BP164" s="221" t="s">
        <v>301</v>
      </c>
      <c r="BQ164" s="221" t="s">
        <v>266</v>
      </c>
      <c r="BR164" s="221">
        <v>3</v>
      </c>
      <c r="BS164" s="221">
        <v>0</v>
      </c>
      <c r="BT164" s="221">
        <v>2</v>
      </c>
      <c r="BV164" s="221" t="s">
        <v>2368</v>
      </c>
      <c r="BX164" s="221" t="s">
        <v>2369</v>
      </c>
      <c r="BY164" s="221" t="s">
        <v>2368</v>
      </c>
      <c r="BZ164" s="221" t="s">
        <v>2370</v>
      </c>
      <c r="CA164" s="221" t="s">
        <v>2371</v>
      </c>
      <c r="CB164" s="221" t="s">
        <v>2360</v>
      </c>
      <c r="CC164" s="221" t="s">
        <v>1556</v>
      </c>
      <c r="CD164" s="221">
        <f t="shared" si="0"/>
        <v>0</v>
      </c>
      <c r="CE164" s="221">
        <f t="shared" si="1"/>
        <v>0</v>
      </c>
      <c r="CF164" s="221">
        <f t="shared" si="2"/>
        <v>0</v>
      </c>
      <c r="CG164" s="221">
        <f t="shared" si="3"/>
        <v>0</v>
      </c>
      <c r="CI164" s="27">
        <v>1</v>
      </c>
    </row>
    <row r="165" spans="53:87" x14ac:dyDescent="0.25">
      <c r="BA165" s="221" t="s">
        <v>183</v>
      </c>
      <c r="BB165" s="221">
        <v>61</v>
      </c>
      <c r="BC165" s="221" t="s">
        <v>2307</v>
      </c>
      <c r="BD165" s="221" t="s">
        <v>3893</v>
      </c>
      <c r="BE165" s="221" t="s">
        <v>3894</v>
      </c>
      <c r="BF165" s="221" t="s">
        <v>3895</v>
      </c>
      <c r="BG165" s="221" t="s">
        <v>3896</v>
      </c>
      <c r="BH165" s="221" t="s">
        <v>3897</v>
      </c>
      <c r="BI165" s="221" t="s">
        <v>3898</v>
      </c>
      <c r="BJ165" s="221" t="s">
        <v>3899</v>
      </c>
      <c r="BK165" s="221" t="s">
        <v>3900</v>
      </c>
      <c r="BM165" s="221" t="s">
        <v>119</v>
      </c>
      <c r="BN165" s="221" t="s">
        <v>418</v>
      </c>
      <c r="BO165" s="221" t="s">
        <v>2341</v>
      </c>
      <c r="BP165" s="221" t="s">
        <v>265</v>
      </c>
      <c r="BQ165" s="221" t="s">
        <v>266</v>
      </c>
      <c r="BR165" s="221">
        <v>1</v>
      </c>
      <c r="BS165" s="221">
        <v>3</v>
      </c>
      <c r="BT165" s="221">
        <v>0</v>
      </c>
      <c r="BU165" s="221" t="s">
        <v>2341</v>
      </c>
      <c r="BW165" s="221" t="s">
        <v>2342</v>
      </c>
      <c r="BY165" s="221" t="s">
        <v>2341</v>
      </c>
      <c r="BZ165" s="221" t="s">
        <v>2343</v>
      </c>
      <c r="CA165" s="221" t="s">
        <v>2344</v>
      </c>
      <c r="CB165" s="221" t="s">
        <v>2345</v>
      </c>
      <c r="CD165" s="221">
        <f t="shared" si="0"/>
        <v>0</v>
      </c>
      <c r="CE165" s="221">
        <f t="shared" si="1"/>
        <v>0</v>
      </c>
      <c r="CF165" s="221">
        <f t="shared" si="2"/>
        <v>0</v>
      </c>
      <c r="CG165" s="221">
        <f t="shared" si="3"/>
        <v>0</v>
      </c>
      <c r="CI165" s="27">
        <v>1</v>
      </c>
    </row>
    <row r="166" spans="53:87" x14ac:dyDescent="0.25">
      <c r="BA166" s="221" t="s">
        <v>186</v>
      </c>
      <c r="BB166" s="221">
        <v>62</v>
      </c>
      <c r="BC166" s="221" t="s">
        <v>2307</v>
      </c>
      <c r="BD166" s="221" t="s">
        <v>3901</v>
      </c>
      <c r="BE166" s="221" t="s">
        <v>3902</v>
      </c>
      <c r="BF166" s="221" t="s">
        <v>3903</v>
      </c>
      <c r="BG166" s="221" t="s">
        <v>3904</v>
      </c>
      <c r="BH166" s="221" t="s">
        <v>3905</v>
      </c>
      <c r="BI166" s="221" t="s">
        <v>3906</v>
      </c>
      <c r="BJ166" s="221" t="s">
        <v>3907</v>
      </c>
      <c r="BK166" s="221" t="s">
        <v>3908</v>
      </c>
      <c r="BM166" s="221" t="s">
        <v>119</v>
      </c>
      <c r="BN166" s="221" t="s">
        <v>419</v>
      </c>
      <c r="BO166" s="221" t="s">
        <v>2346</v>
      </c>
      <c r="BP166" s="221" t="s">
        <v>265</v>
      </c>
      <c r="BQ166" s="221" t="s">
        <v>266</v>
      </c>
      <c r="BR166" s="221">
        <v>1</v>
      </c>
      <c r="BS166" s="221">
        <v>3</v>
      </c>
      <c r="BT166" s="221">
        <v>0</v>
      </c>
      <c r="BU166" s="221" t="s">
        <v>2346</v>
      </c>
      <c r="BW166" s="221" t="s">
        <v>2347</v>
      </c>
      <c r="BY166" s="221" t="s">
        <v>2346</v>
      </c>
      <c r="BZ166" s="221" t="s">
        <v>2343</v>
      </c>
      <c r="CA166" s="221" t="s">
        <v>2348</v>
      </c>
      <c r="CB166" s="221" t="s">
        <v>2349</v>
      </c>
      <c r="CC166" s="221" t="s">
        <v>2350</v>
      </c>
      <c r="CD166" s="221">
        <f t="shared" si="0"/>
        <v>0</v>
      </c>
      <c r="CE166" s="221">
        <f t="shared" si="1"/>
        <v>0</v>
      </c>
      <c r="CF166" s="221">
        <f t="shared" si="2"/>
        <v>0</v>
      </c>
      <c r="CG166" s="221">
        <f t="shared" si="3"/>
        <v>0</v>
      </c>
      <c r="CI166" s="27">
        <v>1</v>
      </c>
    </row>
    <row r="167" spans="53:87" x14ac:dyDescent="0.25">
      <c r="BA167" s="221" t="s">
        <v>187</v>
      </c>
      <c r="BB167" s="221">
        <v>63</v>
      </c>
      <c r="BC167" s="221" t="s">
        <v>2307</v>
      </c>
      <c r="BD167" s="221" t="s">
        <v>3909</v>
      </c>
      <c r="BE167" s="221" t="s">
        <v>3910</v>
      </c>
      <c r="BF167" s="221" t="s">
        <v>3911</v>
      </c>
      <c r="BG167" s="221" t="s">
        <v>3912</v>
      </c>
      <c r="BH167" s="221" t="s">
        <v>3913</v>
      </c>
      <c r="BI167" s="221" t="s">
        <v>3914</v>
      </c>
      <c r="BJ167" s="221" t="s">
        <v>3915</v>
      </c>
      <c r="BK167" s="221" t="s">
        <v>3916</v>
      </c>
      <c r="BM167" s="221" t="s">
        <v>119</v>
      </c>
      <c r="BN167" s="221" t="s">
        <v>420</v>
      </c>
      <c r="BO167" s="221" t="s">
        <v>2351</v>
      </c>
      <c r="BP167" s="221" t="s">
        <v>265</v>
      </c>
      <c r="BQ167" s="221" t="s">
        <v>266</v>
      </c>
      <c r="BR167" s="221">
        <v>2</v>
      </c>
      <c r="BS167" s="221">
        <v>2</v>
      </c>
      <c r="BT167" s="221">
        <v>0</v>
      </c>
      <c r="BU167" s="221" t="s">
        <v>2351</v>
      </c>
      <c r="BW167" s="221" t="s">
        <v>2352</v>
      </c>
      <c r="BY167" s="221" t="s">
        <v>2351</v>
      </c>
      <c r="BZ167" s="221" t="s">
        <v>2353</v>
      </c>
      <c r="CA167" s="221" t="s">
        <v>2354</v>
      </c>
      <c r="CB167" s="221" t="s">
        <v>2355</v>
      </c>
      <c r="CC167" s="221" t="s">
        <v>2216</v>
      </c>
      <c r="CD167" s="221">
        <f t="shared" si="0"/>
        <v>0</v>
      </c>
      <c r="CE167" s="221">
        <f t="shared" si="1"/>
        <v>0</v>
      </c>
      <c r="CF167" s="221">
        <f t="shared" si="2"/>
        <v>0</v>
      </c>
      <c r="CG167" s="221">
        <f t="shared" si="3"/>
        <v>0</v>
      </c>
      <c r="CI167" s="27">
        <v>1</v>
      </c>
    </row>
    <row r="168" spans="53:87" x14ac:dyDescent="0.25">
      <c r="BA168" s="221" t="s">
        <v>188</v>
      </c>
      <c r="BB168" s="221">
        <v>64</v>
      </c>
      <c r="BC168" s="221" t="s">
        <v>2307</v>
      </c>
      <c r="BD168" s="221" t="s">
        <v>3917</v>
      </c>
      <c r="BE168" s="221" t="s">
        <v>3918</v>
      </c>
      <c r="BF168" s="221" t="s">
        <v>3919</v>
      </c>
      <c r="BG168" s="221" t="s">
        <v>3920</v>
      </c>
      <c r="BH168" s="221" t="s">
        <v>3921</v>
      </c>
      <c r="BI168" s="221" t="s">
        <v>3922</v>
      </c>
      <c r="BJ168" s="221" t="s">
        <v>3923</v>
      </c>
      <c r="BK168" s="221" t="s">
        <v>3924</v>
      </c>
      <c r="BM168" s="221" t="s">
        <v>119</v>
      </c>
      <c r="BN168" s="221" t="s">
        <v>421</v>
      </c>
      <c r="BO168" s="221" t="s">
        <v>2219</v>
      </c>
      <c r="BP168" s="221" t="s">
        <v>265</v>
      </c>
      <c r="BQ168" s="221" t="s">
        <v>266</v>
      </c>
      <c r="BR168" s="221">
        <v>2</v>
      </c>
      <c r="BS168" s="221">
        <v>2</v>
      </c>
      <c r="BT168" s="221">
        <v>0</v>
      </c>
      <c r="BU168" s="221" t="s">
        <v>2219</v>
      </c>
      <c r="BW168" s="221" t="s">
        <v>2220</v>
      </c>
      <c r="BY168" s="221" t="s">
        <v>2219</v>
      </c>
      <c r="BZ168" s="221" t="s">
        <v>2221</v>
      </c>
      <c r="CA168" s="221" t="s">
        <v>2222</v>
      </c>
      <c r="CB168" s="221" t="s">
        <v>2211</v>
      </c>
      <c r="CC168" s="221" t="s">
        <v>2212</v>
      </c>
      <c r="CD168" s="221">
        <f t="shared" si="0"/>
        <v>0</v>
      </c>
      <c r="CE168" s="221">
        <f t="shared" si="1"/>
        <v>0</v>
      </c>
      <c r="CF168" s="221">
        <f t="shared" si="2"/>
        <v>0</v>
      </c>
      <c r="CG168" s="221">
        <f t="shared" si="3"/>
        <v>0</v>
      </c>
      <c r="CI168" s="27">
        <v>1</v>
      </c>
    </row>
    <row r="169" spans="53:87" x14ac:dyDescent="0.25">
      <c r="BA169" s="221" t="s">
        <v>189</v>
      </c>
      <c r="BB169" s="221">
        <v>65</v>
      </c>
      <c r="BC169" s="221" t="s">
        <v>2307</v>
      </c>
      <c r="BD169" s="221" t="s">
        <v>3925</v>
      </c>
      <c r="BE169" s="221" t="s">
        <v>3926</v>
      </c>
      <c r="BF169" s="221" t="s">
        <v>3927</v>
      </c>
      <c r="BG169" s="221" t="s">
        <v>3928</v>
      </c>
      <c r="BH169" s="221" t="s">
        <v>3929</v>
      </c>
      <c r="BI169" s="221" t="s">
        <v>3930</v>
      </c>
      <c r="BJ169" s="221" t="s">
        <v>3931</v>
      </c>
      <c r="BK169" s="221" t="s">
        <v>3932</v>
      </c>
      <c r="BM169" s="221" t="s">
        <v>119</v>
      </c>
      <c r="BN169" s="221" t="s">
        <v>422</v>
      </c>
      <c r="BO169" s="221" t="s">
        <v>2356</v>
      </c>
      <c r="BP169" s="221" t="s">
        <v>265</v>
      </c>
      <c r="BQ169" s="221" t="s">
        <v>266</v>
      </c>
      <c r="BR169" s="221">
        <v>3</v>
      </c>
      <c r="BS169" s="221">
        <v>2</v>
      </c>
      <c r="BT169" s="221">
        <v>0</v>
      </c>
      <c r="BU169" s="221" t="s">
        <v>2356</v>
      </c>
      <c r="BW169" s="221" t="s">
        <v>2357</v>
      </c>
      <c r="BY169" s="221" t="s">
        <v>2356</v>
      </c>
      <c r="BZ169" s="221" t="s">
        <v>2358</v>
      </c>
      <c r="CA169" s="221" t="s">
        <v>2359</v>
      </c>
      <c r="CB169" s="221" t="s">
        <v>2360</v>
      </c>
      <c r="CC169" s="221" t="s">
        <v>2361</v>
      </c>
      <c r="CD169" s="221">
        <f t="shared" ref="CD169:CD232" si="4">IF(OR($BM169&lt;&gt;$B$4,$BQ169&lt;&gt;"POS",$BP169="CFA"),0,IF(OR(AND($BY169&lt;&gt;"",ISNUMBER(SEARCH($BY169,$L$9))),AND($BZ169&lt;&gt;"",ISNUMBER(SEARCH($BZ169,$L$9))),AND($CA169&lt;&gt;"",ISNUMBER(SEARCH($CA169,$L$9))),AND($CB169&lt;&gt;"",ISNUMBER(SEARCH($CB169,$L$9))),AND($CC169&lt;&gt;"",ISNUMBER(SEARCH($CC169,$L$9)))),$BS169,0))</f>
        <v>0</v>
      </c>
      <c r="CE169" s="221">
        <f t="shared" ref="CE169:CE232" si="5">IF(OR($BM169&lt;&gt;$B$4,$BQ169&lt;&gt;"POS",$BP169="CFA"),0,IF(OR(AND($BY169&lt;&gt;"",ISNUMBER(SEARCH($BY169,$M$9))),AND($BZ169&lt;&gt;"",ISNUMBER(SEARCH($BZ169,$M$9))),AND($CA169&lt;&gt;"",ISNUMBER(SEARCH($CA169,$M$9))),AND($CB169&lt;&gt;"",ISNUMBER(SEARCH($CB169,$M$9))),AND($CC169&lt;&gt;"",ISNUMBER(SEARCH($CC169,$M$9)))),$BS169,0))</f>
        <v>0</v>
      </c>
      <c r="CF169" s="221">
        <f t="shared" ref="CF169:CF232" si="6">IF(OR($BM169&lt;&gt;$B$4,$BQ169&lt;&gt;"POS",$BP169="PRO"),0,IF(OR(AND($BY169&lt;&gt;"",ISNUMBER(SEARCH($BY169,$N$9))),AND($BZ169&lt;&gt;"",ISNUMBER(SEARCH($BZ169,$N$9))),AND($CA169&lt;&gt;"",ISNUMBER(SEARCH($CA169,$N$9))),AND($CB169&lt;&gt;"",ISNUMBER(SEARCH($CB169,$N$9))),AND($CC169&lt;&gt;"",ISNUMBER(SEARCH($CC169,$N$9)))),$BT169,0))</f>
        <v>0</v>
      </c>
      <c r="CG169" s="221">
        <f t="shared" ref="CG169:CG232" si="7">IF(OR($BM169&lt;&gt;$B$4,$BQ169&lt;&gt;"POS",$BP169="PRO"),0,IF(OR(AND($BY169&lt;&gt;"",ISNUMBER(SEARCH($BY169,$O$9))),AND($BZ169&lt;&gt;"",ISNUMBER(SEARCH($BZ169,$O$9))),AND($CA169&lt;&gt;"",ISNUMBER(SEARCH($CA169,$O$9))),AND($CB169&lt;&gt;"",ISNUMBER(SEARCH($CB169,$O$9))),AND($CC169&lt;&gt;"",ISNUMBER(SEARCH($CC169,$O$9)))),$BT169,0))</f>
        <v>0</v>
      </c>
      <c r="CI169" s="27">
        <v>1</v>
      </c>
    </row>
    <row r="170" spans="53:87" x14ac:dyDescent="0.25">
      <c r="BA170" s="221" t="s">
        <v>190</v>
      </c>
      <c r="BB170" s="221">
        <v>66</v>
      </c>
      <c r="BC170" s="221" t="s">
        <v>2308</v>
      </c>
      <c r="BD170" s="221" t="s">
        <v>3933</v>
      </c>
      <c r="BE170" s="221" t="s">
        <v>3934</v>
      </c>
      <c r="BF170" s="221" t="s">
        <v>3935</v>
      </c>
      <c r="BG170" s="221" t="s">
        <v>3936</v>
      </c>
      <c r="BH170" s="221" t="s">
        <v>3937</v>
      </c>
      <c r="BI170" s="221" t="s">
        <v>3938</v>
      </c>
      <c r="BJ170" s="221" t="s">
        <v>3939</v>
      </c>
      <c r="BK170" s="221" t="s">
        <v>3940</v>
      </c>
      <c r="BM170" s="221" t="s">
        <v>119</v>
      </c>
      <c r="BN170" s="221" t="s">
        <v>423</v>
      </c>
      <c r="BO170" s="221" t="s">
        <v>2344</v>
      </c>
      <c r="BP170" s="221" t="s">
        <v>301</v>
      </c>
      <c r="BQ170" s="221" t="s">
        <v>266</v>
      </c>
      <c r="BR170" s="221">
        <v>1</v>
      </c>
      <c r="BS170" s="221">
        <v>0</v>
      </c>
      <c r="BT170" s="221">
        <v>3</v>
      </c>
      <c r="BV170" s="221" t="s">
        <v>2344</v>
      </c>
      <c r="BX170" s="221" t="s">
        <v>2362</v>
      </c>
      <c r="BY170" s="221" t="s">
        <v>2344</v>
      </c>
      <c r="BZ170" s="221" t="s">
        <v>2345</v>
      </c>
      <c r="CD170" s="221">
        <f t="shared" si="4"/>
        <v>0</v>
      </c>
      <c r="CE170" s="221">
        <f t="shared" si="5"/>
        <v>0</v>
      </c>
      <c r="CF170" s="221">
        <f t="shared" si="6"/>
        <v>0</v>
      </c>
      <c r="CG170" s="221">
        <f t="shared" si="7"/>
        <v>0</v>
      </c>
      <c r="CI170" s="27">
        <v>1</v>
      </c>
    </row>
    <row r="171" spans="53:87" x14ac:dyDescent="0.25">
      <c r="BA171" s="221" t="s">
        <v>192</v>
      </c>
      <c r="BB171" s="221">
        <v>67</v>
      </c>
      <c r="BC171" s="221" t="s">
        <v>2308</v>
      </c>
      <c r="BD171" s="221" t="s">
        <v>3941</v>
      </c>
      <c r="BE171" s="221" t="s">
        <v>3942</v>
      </c>
      <c r="BF171" s="221" t="s">
        <v>3943</v>
      </c>
      <c r="BG171" s="221" t="s">
        <v>3944</v>
      </c>
      <c r="BH171" s="221" t="s">
        <v>3945</v>
      </c>
      <c r="BI171" s="221" t="s">
        <v>3946</v>
      </c>
      <c r="BJ171" s="221" t="s">
        <v>3947</v>
      </c>
      <c r="BK171" s="221" t="s">
        <v>3948</v>
      </c>
      <c r="BM171" s="221" t="s">
        <v>119</v>
      </c>
      <c r="BN171" s="221" t="s">
        <v>424</v>
      </c>
      <c r="BO171" s="221" t="s">
        <v>2348</v>
      </c>
      <c r="BP171" s="221" t="s">
        <v>301</v>
      </c>
      <c r="BQ171" s="221" t="s">
        <v>266</v>
      </c>
      <c r="BR171" s="221">
        <v>1</v>
      </c>
      <c r="BS171" s="221">
        <v>0</v>
      </c>
      <c r="BT171" s="221">
        <v>3</v>
      </c>
      <c r="BV171" s="221" t="s">
        <v>2348</v>
      </c>
      <c r="BX171" s="221" t="s">
        <v>2363</v>
      </c>
      <c r="BY171" s="221" t="s">
        <v>2348</v>
      </c>
      <c r="BZ171" s="221" t="s">
        <v>2349</v>
      </c>
      <c r="CA171" s="221" t="s">
        <v>2350</v>
      </c>
      <c r="CD171" s="221">
        <f t="shared" si="4"/>
        <v>0</v>
      </c>
      <c r="CE171" s="221">
        <f t="shared" si="5"/>
        <v>0</v>
      </c>
      <c r="CF171" s="221">
        <f t="shared" si="6"/>
        <v>0</v>
      </c>
      <c r="CG171" s="221">
        <f t="shared" si="7"/>
        <v>0</v>
      </c>
      <c r="CI171" s="27">
        <v>1</v>
      </c>
    </row>
    <row r="172" spans="53:87" x14ac:dyDescent="0.25">
      <c r="BA172" s="221" t="s">
        <v>193</v>
      </c>
      <c r="BB172" s="221">
        <v>68</v>
      </c>
      <c r="BC172" s="221" t="s">
        <v>2308</v>
      </c>
      <c r="BD172" s="221" t="s">
        <v>3949</v>
      </c>
      <c r="BE172" s="221" t="s">
        <v>3950</v>
      </c>
      <c r="BF172" s="221" t="s">
        <v>3951</v>
      </c>
      <c r="BG172" s="221" t="s">
        <v>3952</v>
      </c>
      <c r="BH172" s="221" t="s">
        <v>3953</v>
      </c>
      <c r="BI172" s="221" t="s">
        <v>3954</v>
      </c>
      <c r="BJ172" s="221" t="s">
        <v>3955</v>
      </c>
      <c r="BK172" s="221" t="s">
        <v>3956</v>
      </c>
      <c r="BM172" s="221" t="s">
        <v>119</v>
      </c>
      <c r="BN172" s="221" t="s">
        <v>425</v>
      </c>
      <c r="BO172" s="221" t="s">
        <v>2364</v>
      </c>
      <c r="BP172" s="221" t="s">
        <v>301</v>
      </c>
      <c r="BQ172" s="221" t="s">
        <v>266</v>
      </c>
      <c r="BR172" s="221">
        <v>2</v>
      </c>
      <c r="BS172" s="221">
        <v>0</v>
      </c>
      <c r="BT172" s="221">
        <v>2</v>
      </c>
      <c r="BV172" s="221" t="s">
        <v>2364</v>
      </c>
      <c r="BX172" s="221" t="s">
        <v>2365</v>
      </c>
      <c r="BY172" s="221" t="s">
        <v>2364</v>
      </c>
      <c r="BZ172" s="221" t="s">
        <v>2366</v>
      </c>
      <c r="CA172" s="221" t="s">
        <v>2354</v>
      </c>
      <c r="CB172" s="221" t="s">
        <v>2355</v>
      </c>
      <c r="CC172" s="221" t="s">
        <v>2367</v>
      </c>
      <c r="CD172" s="221">
        <f t="shared" si="4"/>
        <v>0</v>
      </c>
      <c r="CE172" s="221">
        <f t="shared" si="5"/>
        <v>0</v>
      </c>
      <c r="CF172" s="221">
        <f t="shared" si="6"/>
        <v>0</v>
      </c>
      <c r="CG172" s="221">
        <f t="shared" si="7"/>
        <v>0</v>
      </c>
      <c r="CI172" s="27">
        <v>1</v>
      </c>
    </row>
    <row r="173" spans="53:87" x14ac:dyDescent="0.25">
      <c r="BA173" s="221" t="s">
        <v>194</v>
      </c>
      <c r="BB173" s="221">
        <v>69</v>
      </c>
      <c r="BC173" s="221" t="s">
        <v>2308</v>
      </c>
      <c r="BD173" s="221" t="s">
        <v>3957</v>
      </c>
      <c r="BE173" s="221" t="s">
        <v>3958</v>
      </c>
      <c r="BF173" s="221" t="s">
        <v>3959</v>
      </c>
      <c r="BG173" s="221" t="s">
        <v>3960</v>
      </c>
      <c r="BH173" s="221" t="s">
        <v>3961</v>
      </c>
      <c r="BI173" s="221" t="s">
        <v>3962</v>
      </c>
      <c r="BJ173" s="221" t="s">
        <v>3963</v>
      </c>
      <c r="BK173" s="221" t="s">
        <v>3964</v>
      </c>
      <c r="BM173" s="221" t="s">
        <v>119</v>
      </c>
      <c r="BN173" s="221" t="s">
        <v>426</v>
      </c>
      <c r="BO173" s="221" t="s">
        <v>2221</v>
      </c>
      <c r="BP173" s="221" t="s">
        <v>301</v>
      </c>
      <c r="BQ173" s="221" t="s">
        <v>266</v>
      </c>
      <c r="BR173" s="221">
        <v>2</v>
      </c>
      <c r="BS173" s="221">
        <v>0</v>
      </c>
      <c r="BT173" s="221">
        <v>2</v>
      </c>
      <c r="BV173" s="221" t="s">
        <v>2221</v>
      </c>
      <c r="BX173" s="221" t="s">
        <v>2224</v>
      </c>
      <c r="BY173" s="221" t="s">
        <v>2221</v>
      </c>
      <c r="BZ173" s="221" t="s">
        <v>2222</v>
      </c>
      <c r="CD173" s="221">
        <f t="shared" si="4"/>
        <v>0</v>
      </c>
      <c r="CE173" s="221">
        <f t="shared" si="5"/>
        <v>0</v>
      </c>
      <c r="CF173" s="221">
        <f t="shared" si="6"/>
        <v>0</v>
      </c>
      <c r="CG173" s="221">
        <f t="shared" si="7"/>
        <v>0</v>
      </c>
      <c r="CI173" s="27">
        <v>1</v>
      </c>
    </row>
    <row r="174" spans="53:87" x14ac:dyDescent="0.25">
      <c r="BA174" s="221" t="s">
        <v>195</v>
      </c>
      <c r="BB174" s="221">
        <v>70</v>
      </c>
      <c r="BC174" s="221" t="s">
        <v>2308</v>
      </c>
      <c r="BD174" s="221" t="s">
        <v>3965</v>
      </c>
      <c r="BE174" s="221" t="s">
        <v>3966</v>
      </c>
      <c r="BF174" s="221" t="s">
        <v>3967</v>
      </c>
      <c r="BG174" s="221" t="s">
        <v>3968</v>
      </c>
      <c r="BH174" s="221" t="s">
        <v>3969</v>
      </c>
      <c r="BI174" s="221" t="s">
        <v>3970</v>
      </c>
      <c r="BJ174" s="221" t="s">
        <v>3971</v>
      </c>
      <c r="BK174" s="221" t="s">
        <v>3972</v>
      </c>
      <c r="BM174" s="221" t="s">
        <v>119</v>
      </c>
      <c r="BN174" s="221" t="s">
        <v>427</v>
      </c>
      <c r="BO174" s="221" t="s">
        <v>2368</v>
      </c>
      <c r="BP174" s="221" t="s">
        <v>301</v>
      </c>
      <c r="BQ174" s="221" t="s">
        <v>266</v>
      </c>
      <c r="BR174" s="221">
        <v>3</v>
      </c>
      <c r="BS174" s="221">
        <v>0</v>
      </c>
      <c r="BT174" s="221">
        <v>2</v>
      </c>
      <c r="BV174" s="221" t="s">
        <v>2368</v>
      </c>
      <c r="BX174" s="221" t="s">
        <v>2369</v>
      </c>
      <c r="BY174" s="221" t="s">
        <v>2368</v>
      </c>
      <c r="BZ174" s="221" t="s">
        <v>2370</v>
      </c>
      <c r="CA174" s="221" t="s">
        <v>2371</v>
      </c>
      <c r="CB174" s="221" t="s">
        <v>2360</v>
      </c>
      <c r="CC174" s="221" t="s">
        <v>1556</v>
      </c>
      <c r="CD174" s="221">
        <f t="shared" si="4"/>
        <v>0</v>
      </c>
      <c r="CE174" s="221">
        <f t="shared" si="5"/>
        <v>0</v>
      </c>
      <c r="CF174" s="221">
        <f t="shared" si="6"/>
        <v>0</v>
      </c>
      <c r="CG174" s="221">
        <f t="shared" si="7"/>
        <v>0</v>
      </c>
      <c r="CI174" s="27">
        <v>1</v>
      </c>
    </row>
    <row r="175" spans="53:87" x14ac:dyDescent="0.25">
      <c r="BA175" s="221" t="s">
        <v>196</v>
      </c>
      <c r="BB175" s="221">
        <v>71</v>
      </c>
      <c r="BC175" s="221" t="s">
        <v>2309</v>
      </c>
      <c r="BD175" s="221" t="s">
        <v>3973</v>
      </c>
      <c r="BE175" s="221" t="s">
        <v>3974</v>
      </c>
      <c r="BF175" s="221" t="s">
        <v>3975</v>
      </c>
      <c r="BG175" s="221" t="s">
        <v>3976</v>
      </c>
      <c r="BH175" s="221" t="s">
        <v>3977</v>
      </c>
      <c r="BI175" s="221" t="s">
        <v>3978</v>
      </c>
      <c r="BJ175" s="221" t="s">
        <v>3979</v>
      </c>
      <c r="BK175" s="221" t="s">
        <v>3980</v>
      </c>
      <c r="BM175" s="221" t="s">
        <v>120</v>
      </c>
      <c r="BN175" s="221" t="s">
        <v>428</v>
      </c>
      <c r="BO175" s="221" t="s">
        <v>2341</v>
      </c>
      <c r="BP175" s="221" t="s">
        <v>265</v>
      </c>
      <c r="BQ175" s="221" t="s">
        <v>266</v>
      </c>
      <c r="BR175" s="221">
        <v>1</v>
      </c>
      <c r="BS175" s="221">
        <v>3</v>
      </c>
      <c r="BT175" s="221">
        <v>0</v>
      </c>
      <c r="BU175" s="221" t="s">
        <v>2341</v>
      </c>
      <c r="BW175" s="221" t="s">
        <v>2342</v>
      </c>
      <c r="BY175" s="221" t="s">
        <v>2341</v>
      </c>
      <c r="BZ175" s="221" t="s">
        <v>2343</v>
      </c>
      <c r="CA175" s="221" t="s">
        <v>2344</v>
      </c>
      <c r="CB175" s="221" t="s">
        <v>2345</v>
      </c>
      <c r="CD175" s="221">
        <f t="shared" si="4"/>
        <v>0</v>
      </c>
      <c r="CE175" s="221">
        <f t="shared" si="5"/>
        <v>0</v>
      </c>
      <c r="CF175" s="221">
        <f t="shared" si="6"/>
        <v>0</v>
      </c>
      <c r="CG175" s="221">
        <f t="shared" si="7"/>
        <v>0</v>
      </c>
      <c r="CI175" s="27">
        <v>1</v>
      </c>
    </row>
    <row r="176" spans="53:87" x14ac:dyDescent="0.25">
      <c r="BA176" s="221" t="s">
        <v>198</v>
      </c>
      <c r="BB176" s="221">
        <v>72</v>
      </c>
      <c r="BC176" s="221" t="s">
        <v>2309</v>
      </c>
      <c r="BD176" s="221" t="s">
        <v>3981</v>
      </c>
      <c r="BE176" s="221" t="s">
        <v>3982</v>
      </c>
      <c r="BF176" s="221" t="s">
        <v>3983</v>
      </c>
      <c r="BG176" s="221" t="s">
        <v>3984</v>
      </c>
      <c r="BH176" s="221" t="s">
        <v>3985</v>
      </c>
      <c r="BI176" s="221" t="s">
        <v>3986</v>
      </c>
      <c r="BJ176" s="221" t="s">
        <v>3987</v>
      </c>
      <c r="BK176" s="221" t="s">
        <v>3988</v>
      </c>
      <c r="BM176" s="221" t="s">
        <v>120</v>
      </c>
      <c r="BN176" s="221" t="s">
        <v>429</v>
      </c>
      <c r="BO176" s="221" t="s">
        <v>2346</v>
      </c>
      <c r="BP176" s="221" t="s">
        <v>265</v>
      </c>
      <c r="BQ176" s="221" t="s">
        <v>266</v>
      </c>
      <c r="BR176" s="221">
        <v>1</v>
      </c>
      <c r="BS176" s="221">
        <v>3</v>
      </c>
      <c r="BT176" s="221">
        <v>0</v>
      </c>
      <c r="BU176" s="221" t="s">
        <v>2346</v>
      </c>
      <c r="BW176" s="221" t="s">
        <v>2347</v>
      </c>
      <c r="BY176" s="221" t="s">
        <v>2346</v>
      </c>
      <c r="BZ176" s="221" t="s">
        <v>2343</v>
      </c>
      <c r="CA176" s="221" t="s">
        <v>2348</v>
      </c>
      <c r="CB176" s="221" t="s">
        <v>2349</v>
      </c>
      <c r="CC176" s="221" t="s">
        <v>2350</v>
      </c>
      <c r="CD176" s="221">
        <f t="shared" si="4"/>
        <v>0</v>
      </c>
      <c r="CE176" s="221">
        <f t="shared" si="5"/>
        <v>0</v>
      </c>
      <c r="CF176" s="221">
        <f t="shared" si="6"/>
        <v>0</v>
      </c>
      <c r="CG176" s="221">
        <f t="shared" si="7"/>
        <v>0</v>
      </c>
      <c r="CI176" s="27">
        <v>1</v>
      </c>
    </row>
    <row r="177" spans="53:87" x14ac:dyDescent="0.25">
      <c r="BA177" s="221" t="s">
        <v>199</v>
      </c>
      <c r="BB177" s="221">
        <v>73</v>
      </c>
      <c r="BC177" s="221" t="s">
        <v>2309</v>
      </c>
      <c r="BD177" s="221" t="s">
        <v>3989</v>
      </c>
      <c r="BE177" s="221" t="s">
        <v>3990</v>
      </c>
      <c r="BF177" s="221" t="s">
        <v>3991</v>
      </c>
      <c r="BG177" s="221" t="s">
        <v>3992</v>
      </c>
      <c r="BH177" s="221" t="s">
        <v>3993</v>
      </c>
      <c r="BI177" s="221" t="s">
        <v>3994</v>
      </c>
      <c r="BJ177" s="221" t="s">
        <v>3995</v>
      </c>
      <c r="BK177" s="221" t="s">
        <v>3996</v>
      </c>
      <c r="BM177" s="221" t="s">
        <v>120</v>
      </c>
      <c r="BN177" s="221" t="s">
        <v>430</v>
      </c>
      <c r="BO177" s="221" t="s">
        <v>2351</v>
      </c>
      <c r="BP177" s="221" t="s">
        <v>265</v>
      </c>
      <c r="BQ177" s="221" t="s">
        <v>266</v>
      </c>
      <c r="BR177" s="221">
        <v>2</v>
      </c>
      <c r="BS177" s="221">
        <v>2</v>
      </c>
      <c r="BT177" s="221">
        <v>0</v>
      </c>
      <c r="BU177" s="221" t="s">
        <v>2351</v>
      </c>
      <c r="BW177" s="221" t="s">
        <v>2352</v>
      </c>
      <c r="BY177" s="221" t="s">
        <v>2351</v>
      </c>
      <c r="BZ177" s="221" t="s">
        <v>2353</v>
      </c>
      <c r="CA177" s="221" t="s">
        <v>2354</v>
      </c>
      <c r="CB177" s="221" t="s">
        <v>2355</v>
      </c>
      <c r="CC177" s="221" t="s">
        <v>2216</v>
      </c>
      <c r="CD177" s="221">
        <f t="shared" si="4"/>
        <v>0</v>
      </c>
      <c r="CE177" s="221">
        <f t="shared" si="5"/>
        <v>0</v>
      </c>
      <c r="CF177" s="221">
        <f t="shared" si="6"/>
        <v>0</v>
      </c>
      <c r="CG177" s="221">
        <f t="shared" si="7"/>
        <v>0</v>
      </c>
      <c r="CI177" s="27">
        <v>1</v>
      </c>
    </row>
    <row r="178" spans="53:87" x14ac:dyDescent="0.25">
      <c r="BA178" s="221" t="s">
        <v>200</v>
      </c>
      <c r="BB178" s="221">
        <v>74</v>
      </c>
      <c r="BC178" s="221" t="s">
        <v>2309</v>
      </c>
      <c r="BD178" s="221" t="s">
        <v>3997</v>
      </c>
      <c r="BE178" s="221" t="s">
        <v>3998</v>
      </c>
      <c r="BF178" s="221" t="s">
        <v>3999</v>
      </c>
      <c r="BG178" s="221" t="s">
        <v>4000</v>
      </c>
      <c r="BH178" s="221" t="s">
        <v>4001</v>
      </c>
      <c r="BI178" s="221" t="s">
        <v>4002</v>
      </c>
      <c r="BJ178" s="221" t="s">
        <v>4003</v>
      </c>
      <c r="BK178" s="221" t="s">
        <v>4004</v>
      </c>
      <c r="BM178" s="221" t="s">
        <v>120</v>
      </c>
      <c r="BN178" s="221" t="s">
        <v>431</v>
      </c>
      <c r="BO178" s="221" t="s">
        <v>2219</v>
      </c>
      <c r="BP178" s="221" t="s">
        <v>265</v>
      </c>
      <c r="BQ178" s="221" t="s">
        <v>266</v>
      </c>
      <c r="BR178" s="221">
        <v>2</v>
      </c>
      <c r="BS178" s="221">
        <v>2</v>
      </c>
      <c r="BT178" s="221">
        <v>0</v>
      </c>
      <c r="BU178" s="221" t="s">
        <v>2219</v>
      </c>
      <c r="BW178" s="221" t="s">
        <v>2220</v>
      </c>
      <c r="BY178" s="221" t="s">
        <v>2219</v>
      </c>
      <c r="BZ178" s="221" t="s">
        <v>2221</v>
      </c>
      <c r="CA178" s="221" t="s">
        <v>2222</v>
      </c>
      <c r="CB178" s="221" t="s">
        <v>2211</v>
      </c>
      <c r="CC178" s="221" t="s">
        <v>2212</v>
      </c>
      <c r="CD178" s="221">
        <f t="shared" si="4"/>
        <v>0</v>
      </c>
      <c r="CE178" s="221">
        <f t="shared" si="5"/>
        <v>0</v>
      </c>
      <c r="CF178" s="221">
        <f t="shared" si="6"/>
        <v>0</v>
      </c>
      <c r="CG178" s="221">
        <f t="shared" si="7"/>
        <v>0</v>
      </c>
      <c r="CI178" s="27">
        <v>1</v>
      </c>
    </row>
    <row r="179" spans="53:87" x14ac:dyDescent="0.25">
      <c r="BA179" s="221" t="s">
        <v>201</v>
      </c>
      <c r="BB179" s="221">
        <v>75</v>
      </c>
      <c r="BC179" s="221" t="s">
        <v>2309</v>
      </c>
      <c r="BD179" s="221" t="s">
        <v>4005</v>
      </c>
      <c r="BE179" s="221" t="s">
        <v>4006</v>
      </c>
      <c r="BF179" s="221" t="s">
        <v>4007</v>
      </c>
      <c r="BG179" s="221" t="s">
        <v>4008</v>
      </c>
      <c r="BH179" s="221" t="s">
        <v>4009</v>
      </c>
      <c r="BI179" s="221" t="s">
        <v>4010</v>
      </c>
      <c r="BJ179" s="221" t="s">
        <v>4011</v>
      </c>
      <c r="BK179" s="221" t="s">
        <v>4012</v>
      </c>
      <c r="BM179" s="221" t="s">
        <v>120</v>
      </c>
      <c r="BN179" s="221" t="s">
        <v>432</v>
      </c>
      <c r="BO179" s="221" t="s">
        <v>2356</v>
      </c>
      <c r="BP179" s="221" t="s">
        <v>265</v>
      </c>
      <c r="BQ179" s="221" t="s">
        <v>266</v>
      </c>
      <c r="BR179" s="221">
        <v>3</v>
      </c>
      <c r="BS179" s="221">
        <v>2</v>
      </c>
      <c r="BT179" s="221">
        <v>0</v>
      </c>
      <c r="BU179" s="221" t="s">
        <v>2356</v>
      </c>
      <c r="BW179" s="221" t="s">
        <v>2357</v>
      </c>
      <c r="BY179" s="221" t="s">
        <v>2356</v>
      </c>
      <c r="BZ179" s="221" t="s">
        <v>2358</v>
      </c>
      <c r="CA179" s="221" t="s">
        <v>2359</v>
      </c>
      <c r="CB179" s="221" t="s">
        <v>2360</v>
      </c>
      <c r="CC179" s="221" t="s">
        <v>2361</v>
      </c>
      <c r="CD179" s="221">
        <f t="shared" si="4"/>
        <v>0</v>
      </c>
      <c r="CE179" s="221">
        <f t="shared" si="5"/>
        <v>0</v>
      </c>
      <c r="CF179" s="221">
        <f t="shared" si="6"/>
        <v>0</v>
      </c>
      <c r="CG179" s="221">
        <f t="shared" si="7"/>
        <v>0</v>
      </c>
      <c r="CI179" s="27">
        <v>1</v>
      </c>
    </row>
    <row r="180" spans="53:87" x14ac:dyDescent="0.25">
      <c r="BA180" s="221" t="s">
        <v>202</v>
      </c>
      <c r="BB180" s="221">
        <v>76</v>
      </c>
      <c r="BC180" s="221" t="s">
        <v>2310</v>
      </c>
      <c r="BD180" s="221" t="s">
        <v>4013</v>
      </c>
      <c r="BE180" s="221" t="s">
        <v>4014</v>
      </c>
      <c r="BF180" s="221" t="s">
        <v>4015</v>
      </c>
      <c r="BG180" s="221" t="s">
        <v>4016</v>
      </c>
      <c r="BH180" s="221" t="s">
        <v>4017</v>
      </c>
      <c r="BI180" s="221" t="s">
        <v>4018</v>
      </c>
      <c r="BJ180" s="221" t="s">
        <v>4019</v>
      </c>
      <c r="BK180" s="221" t="s">
        <v>4020</v>
      </c>
      <c r="BM180" s="221" t="s">
        <v>120</v>
      </c>
      <c r="BN180" s="221" t="s">
        <v>433</v>
      </c>
      <c r="BO180" s="221" t="s">
        <v>2344</v>
      </c>
      <c r="BP180" s="221" t="s">
        <v>301</v>
      </c>
      <c r="BQ180" s="221" t="s">
        <v>266</v>
      </c>
      <c r="BR180" s="221">
        <v>1</v>
      </c>
      <c r="BS180" s="221">
        <v>0</v>
      </c>
      <c r="BT180" s="221">
        <v>3</v>
      </c>
      <c r="BV180" s="221" t="s">
        <v>2344</v>
      </c>
      <c r="BX180" s="221" t="s">
        <v>2362</v>
      </c>
      <c r="BY180" s="221" t="s">
        <v>2344</v>
      </c>
      <c r="BZ180" s="221" t="s">
        <v>2345</v>
      </c>
      <c r="CD180" s="221">
        <f t="shared" si="4"/>
        <v>0</v>
      </c>
      <c r="CE180" s="221">
        <f t="shared" si="5"/>
        <v>0</v>
      </c>
      <c r="CF180" s="221">
        <f t="shared" si="6"/>
        <v>0</v>
      </c>
      <c r="CG180" s="221">
        <f t="shared" si="7"/>
        <v>0</v>
      </c>
      <c r="CI180" s="27">
        <v>1</v>
      </c>
    </row>
    <row r="181" spans="53:87" x14ac:dyDescent="0.25">
      <c r="BA181" s="221" t="s">
        <v>205</v>
      </c>
      <c r="BB181" s="221">
        <v>77</v>
      </c>
      <c r="BC181" s="221" t="s">
        <v>2310</v>
      </c>
      <c r="BD181" s="221" t="s">
        <v>4021</v>
      </c>
      <c r="BE181" s="221" t="s">
        <v>4022</v>
      </c>
      <c r="BF181" s="221" t="s">
        <v>4023</v>
      </c>
      <c r="BG181" s="221" t="s">
        <v>4024</v>
      </c>
      <c r="BH181" s="221" t="s">
        <v>4025</v>
      </c>
      <c r="BI181" s="221" t="s">
        <v>4026</v>
      </c>
      <c r="BJ181" s="221" t="s">
        <v>4027</v>
      </c>
      <c r="BK181" s="221" t="s">
        <v>4028</v>
      </c>
      <c r="BM181" s="221" t="s">
        <v>120</v>
      </c>
      <c r="BN181" s="221" t="s">
        <v>434</v>
      </c>
      <c r="BO181" s="221" t="s">
        <v>2348</v>
      </c>
      <c r="BP181" s="221" t="s">
        <v>301</v>
      </c>
      <c r="BQ181" s="221" t="s">
        <v>266</v>
      </c>
      <c r="BR181" s="221">
        <v>1</v>
      </c>
      <c r="BS181" s="221">
        <v>0</v>
      </c>
      <c r="BT181" s="221">
        <v>3</v>
      </c>
      <c r="BV181" s="221" t="s">
        <v>2348</v>
      </c>
      <c r="BX181" s="221" t="s">
        <v>2363</v>
      </c>
      <c r="BY181" s="221" t="s">
        <v>2348</v>
      </c>
      <c r="BZ181" s="221" t="s">
        <v>2349</v>
      </c>
      <c r="CA181" s="221" t="s">
        <v>2350</v>
      </c>
      <c r="CD181" s="221">
        <f t="shared" si="4"/>
        <v>0</v>
      </c>
      <c r="CE181" s="221">
        <f t="shared" si="5"/>
        <v>0</v>
      </c>
      <c r="CF181" s="221">
        <f t="shared" si="6"/>
        <v>0</v>
      </c>
      <c r="CG181" s="221">
        <f t="shared" si="7"/>
        <v>0</v>
      </c>
      <c r="CI181" s="27">
        <v>1</v>
      </c>
    </row>
    <row r="182" spans="53:87" x14ac:dyDescent="0.25">
      <c r="BA182" s="221" t="s">
        <v>206</v>
      </c>
      <c r="BB182" s="221">
        <v>78</v>
      </c>
      <c r="BC182" s="221" t="s">
        <v>2310</v>
      </c>
      <c r="BD182" s="221" t="s">
        <v>4029</v>
      </c>
      <c r="BE182" s="221" t="s">
        <v>4030</v>
      </c>
      <c r="BF182" s="221" t="s">
        <v>4031</v>
      </c>
      <c r="BG182" s="221" t="s">
        <v>4032</v>
      </c>
      <c r="BH182" s="221" t="s">
        <v>4033</v>
      </c>
      <c r="BI182" s="221" t="s">
        <v>4034</v>
      </c>
      <c r="BJ182" s="221" t="s">
        <v>4035</v>
      </c>
      <c r="BK182" s="221" t="s">
        <v>4036</v>
      </c>
      <c r="BM182" s="221" t="s">
        <v>120</v>
      </c>
      <c r="BN182" s="221" t="s">
        <v>435</v>
      </c>
      <c r="BO182" s="221" t="s">
        <v>2364</v>
      </c>
      <c r="BP182" s="221" t="s">
        <v>301</v>
      </c>
      <c r="BQ182" s="221" t="s">
        <v>266</v>
      </c>
      <c r="BR182" s="221">
        <v>2</v>
      </c>
      <c r="BS182" s="221">
        <v>0</v>
      </c>
      <c r="BT182" s="221">
        <v>2</v>
      </c>
      <c r="BV182" s="221" t="s">
        <v>2364</v>
      </c>
      <c r="BX182" s="221" t="s">
        <v>2365</v>
      </c>
      <c r="BY182" s="221" t="s">
        <v>2364</v>
      </c>
      <c r="BZ182" s="221" t="s">
        <v>2366</v>
      </c>
      <c r="CA182" s="221" t="s">
        <v>2354</v>
      </c>
      <c r="CB182" s="221" t="s">
        <v>2355</v>
      </c>
      <c r="CC182" s="221" t="s">
        <v>2367</v>
      </c>
      <c r="CD182" s="221">
        <f t="shared" si="4"/>
        <v>0</v>
      </c>
      <c r="CE182" s="221">
        <f t="shared" si="5"/>
        <v>0</v>
      </c>
      <c r="CF182" s="221">
        <f t="shared" si="6"/>
        <v>0</v>
      </c>
      <c r="CG182" s="221">
        <f t="shared" si="7"/>
        <v>0</v>
      </c>
      <c r="CI182" s="27">
        <v>1</v>
      </c>
    </row>
    <row r="183" spans="53:87" x14ac:dyDescent="0.25">
      <c r="BA183" s="221" t="s">
        <v>207</v>
      </c>
      <c r="BB183" s="221">
        <v>79</v>
      </c>
      <c r="BC183" s="221" t="s">
        <v>2310</v>
      </c>
      <c r="BD183" s="221" t="s">
        <v>4037</v>
      </c>
      <c r="BE183" s="221" t="s">
        <v>4038</v>
      </c>
      <c r="BF183" s="221" t="s">
        <v>4039</v>
      </c>
      <c r="BG183" s="221" t="s">
        <v>4040</v>
      </c>
      <c r="BH183" s="221" t="s">
        <v>4041</v>
      </c>
      <c r="BI183" s="221" t="s">
        <v>4042</v>
      </c>
      <c r="BJ183" s="221" t="s">
        <v>4043</v>
      </c>
      <c r="BK183" s="221" t="s">
        <v>4044</v>
      </c>
      <c r="BM183" s="221" t="s">
        <v>120</v>
      </c>
      <c r="BN183" s="221" t="s">
        <v>436</v>
      </c>
      <c r="BO183" s="221" t="s">
        <v>2221</v>
      </c>
      <c r="BP183" s="221" t="s">
        <v>301</v>
      </c>
      <c r="BQ183" s="221" t="s">
        <v>266</v>
      </c>
      <c r="BR183" s="221">
        <v>2</v>
      </c>
      <c r="BS183" s="221">
        <v>0</v>
      </c>
      <c r="BT183" s="221">
        <v>2</v>
      </c>
      <c r="BV183" s="221" t="s">
        <v>2221</v>
      </c>
      <c r="BX183" s="221" t="s">
        <v>2224</v>
      </c>
      <c r="BY183" s="221" t="s">
        <v>2221</v>
      </c>
      <c r="BZ183" s="221" t="s">
        <v>2222</v>
      </c>
      <c r="CD183" s="221">
        <f t="shared" si="4"/>
        <v>0</v>
      </c>
      <c r="CE183" s="221">
        <f t="shared" si="5"/>
        <v>0</v>
      </c>
      <c r="CF183" s="221">
        <f t="shared" si="6"/>
        <v>0</v>
      </c>
      <c r="CG183" s="221">
        <f t="shared" si="7"/>
        <v>0</v>
      </c>
      <c r="CI183" s="27">
        <v>1</v>
      </c>
    </row>
    <row r="184" spans="53:87" x14ac:dyDescent="0.25">
      <c r="BA184" s="221" t="s">
        <v>208</v>
      </c>
      <c r="BB184" s="221">
        <v>80</v>
      </c>
      <c r="BC184" s="221" t="s">
        <v>2310</v>
      </c>
      <c r="BD184" s="221" t="s">
        <v>4045</v>
      </c>
      <c r="BE184" s="221" t="s">
        <v>4046</v>
      </c>
      <c r="BF184" s="221" t="s">
        <v>4047</v>
      </c>
      <c r="BG184" s="221" t="s">
        <v>4048</v>
      </c>
      <c r="BH184" s="221" t="s">
        <v>4049</v>
      </c>
      <c r="BI184" s="221" t="s">
        <v>4050</v>
      </c>
      <c r="BJ184" s="221" t="s">
        <v>4051</v>
      </c>
      <c r="BK184" s="221" t="s">
        <v>4052</v>
      </c>
      <c r="BM184" s="221" t="s">
        <v>120</v>
      </c>
      <c r="BN184" s="221" t="s">
        <v>437</v>
      </c>
      <c r="BO184" s="221" t="s">
        <v>2368</v>
      </c>
      <c r="BP184" s="221" t="s">
        <v>301</v>
      </c>
      <c r="BQ184" s="221" t="s">
        <v>266</v>
      </c>
      <c r="BR184" s="221">
        <v>3</v>
      </c>
      <c r="BS184" s="221">
        <v>0</v>
      </c>
      <c r="BT184" s="221">
        <v>2</v>
      </c>
      <c r="BV184" s="221" t="s">
        <v>2368</v>
      </c>
      <c r="BX184" s="221" t="s">
        <v>2369</v>
      </c>
      <c r="BY184" s="221" t="s">
        <v>2368</v>
      </c>
      <c r="BZ184" s="221" t="s">
        <v>2370</v>
      </c>
      <c r="CA184" s="221" t="s">
        <v>2371</v>
      </c>
      <c r="CB184" s="221" t="s">
        <v>2360</v>
      </c>
      <c r="CC184" s="221" t="s">
        <v>1556</v>
      </c>
      <c r="CD184" s="221">
        <f t="shared" si="4"/>
        <v>0</v>
      </c>
      <c r="CE184" s="221">
        <f t="shared" si="5"/>
        <v>0</v>
      </c>
      <c r="CF184" s="221">
        <f t="shared" si="6"/>
        <v>0</v>
      </c>
      <c r="CG184" s="221">
        <f t="shared" si="7"/>
        <v>0</v>
      </c>
      <c r="CI184" s="27">
        <v>1</v>
      </c>
    </row>
    <row r="185" spans="53:87" x14ac:dyDescent="0.25">
      <c r="BA185" s="221" t="s">
        <v>209</v>
      </c>
      <c r="BB185" s="221">
        <v>81</v>
      </c>
      <c r="BC185" s="221" t="s">
        <v>2311</v>
      </c>
      <c r="BD185" s="221" t="s">
        <v>4053</v>
      </c>
      <c r="BE185" s="221" t="s">
        <v>4054</v>
      </c>
      <c r="BF185" s="221" t="s">
        <v>4055</v>
      </c>
      <c r="BG185" s="221" t="s">
        <v>4056</v>
      </c>
      <c r="BH185" s="221" t="s">
        <v>4057</v>
      </c>
      <c r="BI185" s="221" t="s">
        <v>4058</v>
      </c>
      <c r="BJ185" s="221" t="s">
        <v>4059</v>
      </c>
      <c r="BK185" s="221" t="s">
        <v>4060</v>
      </c>
      <c r="BM185" s="221" t="s">
        <v>121</v>
      </c>
      <c r="BN185" s="221" t="s">
        <v>438</v>
      </c>
      <c r="BO185" s="221" t="s">
        <v>2341</v>
      </c>
      <c r="BP185" s="221" t="s">
        <v>265</v>
      </c>
      <c r="BQ185" s="221" t="s">
        <v>266</v>
      </c>
      <c r="BR185" s="221">
        <v>1</v>
      </c>
      <c r="BS185" s="221">
        <v>3</v>
      </c>
      <c r="BT185" s="221">
        <v>0</v>
      </c>
      <c r="BU185" s="221" t="s">
        <v>2341</v>
      </c>
      <c r="BW185" s="221" t="s">
        <v>2342</v>
      </c>
      <c r="BY185" s="221" t="s">
        <v>2341</v>
      </c>
      <c r="BZ185" s="221" t="s">
        <v>2343</v>
      </c>
      <c r="CA185" s="221" t="s">
        <v>2344</v>
      </c>
      <c r="CB185" s="221" t="s">
        <v>2345</v>
      </c>
      <c r="CD185" s="221">
        <f t="shared" si="4"/>
        <v>0</v>
      </c>
      <c r="CE185" s="221">
        <f t="shared" si="5"/>
        <v>0</v>
      </c>
      <c r="CF185" s="221">
        <f t="shared" si="6"/>
        <v>0</v>
      </c>
      <c r="CG185" s="221">
        <f t="shared" si="7"/>
        <v>0</v>
      </c>
      <c r="CI185" s="27">
        <v>1</v>
      </c>
    </row>
    <row r="186" spans="53:87" x14ac:dyDescent="0.25">
      <c r="BA186" s="221" t="s">
        <v>211</v>
      </c>
      <c r="BB186" s="221">
        <v>82</v>
      </c>
      <c r="BC186" s="221" t="s">
        <v>2311</v>
      </c>
      <c r="BD186" s="221" t="s">
        <v>4061</v>
      </c>
      <c r="BE186" s="221" t="s">
        <v>4062</v>
      </c>
      <c r="BF186" s="221" t="s">
        <v>4063</v>
      </c>
      <c r="BG186" s="221" t="s">
        <v>4064</v>
      </c>
      <c r="BH186" s="221" t="s">
        <v>4065</v>
      </c>
      <c r="BI186" s="221" t="s">
        <v>4066</v>
      </c>
      <c r="BJ186" s="221" t="s">
        <v>4067</v>
      </c>
      <c r="BK186" s="221" t="s">
        <v>4068</v>
      </c>
      <c r="BM186" s="221" t="s">
        <v>121</v>
      </c>
      <c r="BN186" s="221" t="s">
        <v>439</v>
      </c>
      <c r="BO186" s="221" t="s">
        <v>2346</v>
      </c>
      <c r="BP186" s="221" t="s">
        <v>265</v>
      </c>
      <c r="BQ186" s="221" t="s">
        <v>266</v>
      </c>
      <c r="BR186" s="221">
        <v>1</v>
      </c>
      <c r="BS186" s="221">
        <v>3</v>
      </c>
      <c r="BT186" s="221">
        <v>0</v>
      </c>
      <c r="BU186" s="221" t="s">
        <v>2346</v>
      </c>
      <c r="BW186" s="221" t="s">
        <v>2347</v>
      </c>
      <c r="BY186" s="221" t="s">
        <v>2346</v>
      </c>
      <c r="BZ186" s="221" t="s">
        <v>2343</v>
      </c>
      <c r="CA186" s="221" t="s">
        <v>2348</v>
      </c>
      <c r="CB186" s="221" t="s">
        <v>2349</v>
      </c>
      <c r="CC186" s="221" t="s">
        <v>2350</v>
      </c>
      <c r="CD186" s="221">
        <f t="shared" si="4"/>
        <v>0</v>
      </c>
      <c r="CE186" s="221">
        <f t="shared" si="5"/>
        <v>0</v>
      </c>
      <c r="CF186" s="221">
        <f t="shared" si="6"/>
        <v>0</v>
      </c>
      <c r="CG186" s="221">
        <f t="shared" si="7"/>
        <v>0</v>
      </c>
      <c r="CI186" s="27">
        <v>1</v>
      </c>
    </row>
    <row r="187" spans="53:87" x14ac:dyDescent="0.25">
      <c r="BA187" s="221" t="s">
        <v>212</v>
      </c>
      <c r="BB187" s="221">
        <v>83</v>
      </c>
      <c r="BC187" s="221" t="s">
        <v>2311</v>
      </c>
      <c r="BD187" s="221" t="s">
        <v>4069</v>
      </c>
      <c r="BE187" s="221" t="s">
        <v>4070</v>
      </c>
      <c r="BF187" s="221" t="s">
        <v>4071</v>
      </c>
      <c r="BG187" s="221" t="s">
        <v>4072</v>
      </c>
      <c r="BH187" s="221" t="s">
        <v>4073</v>
      </c>
      <c r="BI187" s="221" t="s">
        <v>4074</v>
      </c>
      <c r="BJ187" s="221" t="s">
        <v>4075</v>
      </c>
      <c r="BK187" s="221" t="s">
        <v>4076</v>
      </c>
      <c r="BM187" s="221" t="s">
        <v>121</v>
      </c>
      <c r="BN187" s="221" t="s">
        <v>440</v>
      </c>
      <c r="BO187" s="221" t="s">
        <v>2351</v>
      </c>
      <c r="BP187" s="221" t="s">
        <v>265</v>
      </c>
      <c r="BQ187" s="221" t="s">
        <v>266</v>
      </c>
      <c r="BR187" s="221">
        <v>2</v>
      </c>
      <c r="BS187" s="221">
        <v>2</v>
      </c>
      <c r="BT187" s="221">
        <v>0</v>
      </c>
      <c r="BU187" s="221" t="s">
        <v>2351</v>
      </c>
      <c r="BW187" s="221" t="s">
        <v>2352</v>
      </c>
      <c r="BY187" s="221" t="s">
        <v>2351</v>
      </c>
      <c r="BZ187" s="221" t="s">
        <v>2353</v>
      </c>
      <c r="CA187" s="221" t="s">
        <v>2354</v>
      </c>
      <c r="CB187" s="221" t="s">
        <v>2355</v>
      </c>
      <c r="CC187" s="221" t="s">
        <v>2216</v>
      </c>
      <c r="CD187" s="221">
        <f t="shared" si="4"/>
        <v>0</v>
      </c>
      <c r="CE187" s="221">
        <f t="shared" si="5"/>
        <v>0</v>
      </c>
      <c r="CF187" s="221">
        <f t="shared" si="6"/>
        <v>0</v>
      </c>
      <c r="CG187" s="221">
        <f t="shared" si="7"/>
        <v>0</v>
      </c>
      <c r="CI187" s="27">
        <v>1</v>
      </c>
    </row>
    <row r="188" spans="53:87" x14ac:dyDescent="0.25">
      <c r="BA188" s="221" t="s">
        <v>213</v>
      </c>
      <c r="BB188" s="221">
        <v>84</v>
      </c>
      <c r="BC188" s="221" t="s">
        <v>2311</v>
      </c>
      <c r="BD188" s="221" t="s">
        <v>4077</v>
      </c>
      <c r="BE188" s="221" t="s">
        <v>4078</v>
      </c>
      <c r="BF188" s="221" t="s">
        <v>4079</v>
      </c>
      <c r="BG188" s="221" t="s">
        <v>4080</v>
      </c>
      <c r="BH188" s="221" t="s">
        <v>4081</v>
      </c>
      <c r="BI188" s="221" t="s">
        <v>4082</v>
      </c>
      <c r="BJ188" s="221" t="s">
        <v>4083</v>
      </c>
      <c r="BK188" s="221" t="s">
        <v>4084</v>
      </c>
      <c r="BM188" s="221" t="s">
        <v>121</v>
      </c>
      <c r="BN188" s="221" t="s">
        <v>441</v>
      </c>
      <c r="BO188" s="221" t="s">
        <v>2219</v>
      </c>
      <c r="BP188" s="221" t="s">
        <v>265</v>
      </c>
      <c r="BQ188" s="221" t="s">
        <v>266</v>
      </c>
      <c r="BR188" s="221">
        <v>2</v>
      </c>
      <c r="BS188" s="221">
        <v>2</v>
      </c>
      <c r="BT188" s="221">
        <v>0</v>
      </c>
      <c r="BU188" s="221" t="s">
        <v>2219</v>
      </c>
      <c r="BW188" s="221" t="s">
        <v>2220</v>
      </c>
      <c r="BY188" s="221" t="s">
        <v>2219</v>
      </c>
      <c r="BZ188" s="221" t="s">
        <v>2221</v>
      </c>
      <c r="CA188" s="221" t="s">
        <v>2222</v>
      </c>
      <c r="CB188" s="221" t="s">
        <v>2211</v>
      </c>
      <c r="CC188" s="221" t="s">
        <v>2212</v>
      </c>
      <c r="CD188" s="221">
        <f t="shared" si="4"/>
        <v>0</v>
      </c>
      <c r="CE188" s="221">
        <f t="shared" si="5"/>
        <v>0</v>
      </c>
      <c r="CF188" s="221">
        <f t="shared" si="6"/>
        <v>0</v>
      </c>
      <c r="CG188" s="221">
        <f t="shared" si="7"/>
        <v>0</v>
      </c>
      <c r="CI188" s="27">
        <v>1</v>
      </c>
    </row>
    <row r="189" spans="53:87" x14ac:dyDescent="0.25">
      <c r="BA189" s="221" t="s">
        <v>214</v>
      </c>
      <c r="BB189" s="221">
        <v>85</v>
      </c>
      <c r="BC189" s="221" t="s">
        <v>2311</v>
      </c>
      <c r="BD189" s="221" t="s">
        <v>4085</v>
      </c>
      <c r="BE189" s="221" t="s">
        <v>4086</v>
      </c>
      <c r="BF189" s="221" t="s">
        <v>4087</v>
      </c>
      <c r="BG189" s="221" t="s">
        <v>4088</v>
      </c>
      <c r="BH189" s="221" t="s">
        <v>4089</v>
      </c>
      <c r="BI189" s="221" t="s">
        <v>4090</v>
      </c>
      <c r="BJ189" s="221" t="s">
        <v>4091</v>
      </c>
      <c r="BK189" s="221" t="s">
        <v>4092</v>
      </c>
      <c r="BM189" s="221" t="s">
        <v>121</v>
      </c>
      <c r="BN189" s="221" t="s">
        <v>442</v>
      </c>
      <c r="BO189" s="221" t="s">
        <v>2356</v>
      </c>
      <c r="BP189" s="221" t="s">
        <v>265</v>
      </c>
      <c r="BQ189" s="221" t="s">
        <v>266</v>
      </c>
      <c r="BR189" s="221">
        <v>3</v>
      </c>
      <c r="BS189" s="221">
        <v>2</v>
      </c>
      <c r="BT189" s="221">
        <v>0</v>
      </c>
      <c r="BU189" s="221" t="s">
        <v>2356</v>
      </c>
      <c r="BW189" s="221" t="s">
        <v>2357</v>
      </c>
      <c r="BY189" s="221" t="s">
        <v>2356</v>
      </c>
      <c r="BZ189" s="221" t="s">
        <v>2358</v>
      </c>
      <c r="CA189" s="221" t="s">
        <v>2359</v>
      </c>
      <c r="CB189" s="221" t="s">
        <v>2360</v>
      </c>
      <c r="CC189" s="221" t="s">
        <v>2361</v>
      </c>
      <c r="CD189" s="221">
        <f t="shared" si="4"/>
        <v>0</v>
      </c>
      <c r="CE189" s="221">
        <f t="shared" si="5"/>
        <v>0</v>
      </c>
      <c r="CF189" s="221">
        <f t="shared" si="6"/>
        <v>0</v>
      </c>
      <c r="CG189" s="221">
        <f t="shared" si="7"/>
        <v>0</v>
      </c>
      <c r="CI189" s="27">
        <v>1</v>
      </c>
    </row>
    <row r="190" spans="53:87" x14ac:dyDescent="0.25">
      <c r="BA190" s="221" t="s">
        <v>215</v>
      </c>
      <c r="BB190" s="221">
        <v>86</v>
      </c>
      <c r="BC190" s="221" t="s">
        <v>2312</v>
      </c>
      <c r="BD190" s="221" t="s">
        <v>4093</v>
      </c>
      <c r="BE190" s="221" t="s">
        <v>4094</v>
      </c>
      <c r="BF190" s="221" t="s">
        <v>4095</v>
      </c>
      <c r="BG190" s="221" t="s">
        <v>4096</v>
      </c>
      <c r="BH190" s="221" t="s">
        <v>4097</v>
      </c>
      <c r="BI190" s="221" t="s">
        <v>4098</v>
      </c>
      <c r="BJ190" s="221" t="s">
        <v>4099</v>
      </c>
      <c r="BK190" s="221" t="s">
        <v>4100</v>
      </c>
      <c r="BM190" s="221" t="s">
        <v>121</v>
      </c>
      <c r="BN190" s="221" t="s">
        <v>443</v>
      </c>
      <c r="BO190" s="221" t="s">
        <v>2344</v>
      </c>
      <c r="BP190" s="221" t="s">
        <v>301</v>
      </c>
      <c r="BQ190" s="221" t="s">
        <v>266</v>
      </c>
      <c r="BR190" s="221">
        <v>1</v>
      </c>
      <c r="BS190" s="221">
        <v>0</v>
      </c>
      <c r="BT190" s="221">
        <v>3</v>
      </c>
      <c r="BV190" s="221" t="s">
        <v>2344</v>
      </c>
      <c r="BX190" s="221" t="s">
        <v>2362</v>
      </c>
      <c r="BY190" s="221" t="s">
        <v>2344</v>
      </c>
      <c r="BZ190" s="221" t="s">
        <v>2345</v>
      </c>
      <c r="CD190" s="221">
        <f t="shared" si="4"/>
        <v>0</v>
      </c>
      <c r="CE190" s="221">
        <f t="shared" si="5"/>
        <v>0</v>
      </c>
      <c r="CF190" s="221">
        <f t="shared" si="6"/>
        <v>0</v>
      </c>
      <c r="CG190" s="221">
        <f t="shared" si="7"/>
        <v>0</v>
      </c>
      <c r="CI190" s="27">
        <v>1</v>
      </c>
    </row>
    <row r="191" spans="53:87" x14ac:dyDescent="0.25">
      <c r="BA191" s="221" t="s">
        <v>217</v>
      </c>
      <c r="BB191" s="221">
        <v>87</v>
      </c>
      <c r="BC191" s="221" t="s">
        <v>2312</v>
      </c>
      <c r="BD191" s="221" t="s">
        <v>4101</v>
      </c>
      <c r="BE191" s="221" t="s">
        <v>4102</v>
      </c>
      <c r="BF191" s="221" t="s">
        <v>4103</v>
      </c>
      <c r="BG191" s="221" t="s">
        <v>4104</v>
      </c>
      <c r="BH191" s="221" t="s">
        <v>4105</v>
      </c>
      <c r="BI191" s="221" t="s">
        <v>4106</v>
      </c>
      <c r="BJ191" s="221" t="s">
        <v>4107</v>
      </c>
      <c r="BK191" s="221" t="s">
        <v>4108</v>
      </c>
      <c r="BM191" s="221" t="s">
        <v>121</v>
      </c>
      <c r="BN191" s="221" t="s">
        <v>444</v>
      </c>
      <c r="BO191" s="221" t="s">
        <v>2348</v>
      </c>
      <c r="BP191" s="221" t="s">
        <v>301</v>
      </c>
      <c r="BQ191" s="221" t="s">
        <v>266</v>
      </c>
      <c r="BR191" s="221">
        <v>1</v>
      </c>
      <c r="BS191" s="221">
        <v>0</v>
      </c>
      <c r="BT191" s="221">
        <v>3</v>
      </c>
      <c r="BV191" s="221" t="s">
        <v>2348</v>
      </c>
      <c r="BX191" s="221" t="s">
        <v>2363</v>
      </c>
      <c r="BY191" s="221" t="s">
        <v>2348</v>
      </c>
      <c r="BZ191" s="221" t="s">
        <v>2349</v>
      </c>
      <c r="CA191" s="221" t="s">
        <v>2350</v>
      </c>
      <c r="CD191" s="221">
        <f t="shared" si="4"/>
        <v>0</v>
      </c>
      <c r="CE191" s="221">
        <f t="shared" si="5"/>
        <v>0</v>
      </c>
      <c r="CF191" s="221">
        <f t="shared" si="6"/>
        <v>0</v>
      </c>
      <c r="CG191" s="221">
        <f t="shared" si="7"/>
        <v>0</v>
      </c>
      <c r="CI191" s="27">
        <v>1</v>
      </c>
    </row>
    <row r="192" spans="53:87" x14ac:dyDescent="0.25">
      <c r="BA192" s="221" t="s">
        <v>218</v>
      </c>
      <c r="BB192" s="221">
        <v>88</v>
      </c>
      <c r="BC192" s="221" t="s">
        <v>2312</v>
      </c>
      <c r="BD192" s="221" t="s">
        <v>4109</v>
      </c>
      <c r="BE192" s="221" t="s">
        <v>4110</v>
      </c>
      <c r="BF192" s="221" t="s">
        <v>4111</v>
      </c>
      <c r="BG192" s="221" t="s">
        <v>4112</v>
      </c>
      <c r="BH192" s="221" t="s">
        <v>4113</v>
      </c>
      <c r="BI192" s="221" t="s">
        <v>4114</v>
      </c>
      <c r="BJ192" s="221" t="s">
        <v>4115</v>
      </c>
      <c r="BK192" s="221" t="s">
        <v>4116</v>
      </c>
      <c r="BM192" s="221" t="s">
        <v>121</v>
      </c>
      <c r="BN192" s="221" t="s">
        <v>445</v>
      </c>
      <c r="BO192" s="221" t="s">
        <v>2364</v>
      </c>
      <c r="BP192" s="221" t="s">
        <v>301</v>
      </c>
      <c r="BQ192" s="221" t="s">
        <v>266</v>
      </c>
      <c r="BR192" s="221">
        <v>2</v>
      </c>
      <c r="BS192" s="221">
        <v>0</v>
      </c>
      <c r="BT192" s="221">
        <v>2</v>
      </c>
      <c r="BV192" s="221" t="s">
        <v>2364</v>
      </c>
      <c r="BX192" s="221" t="s">
        <v>2365</v>
      </c>
      <c r="BY192" s="221" t="s">
        <v>2364</v>
      </c>
      <c r="BZ192" s="221" t="s">
        <v>2366</v>
      </c>
      <c r="CA192" s="221" t="s">
        <v>2354</v>
      </c>
      <c r="CB192" s="221" t="s">
        <v>2355</v>
      </c>
      <c r="CC192" s="221" t="s">
        <v>2367</v>
      </c>
      <c r="CD192" s="221">
        <f t="shared" si="4"/>
        <v>0</v>
      </c>
      <c r="CE192" s="221">
        <f t="shared" si="5"/>
        <v>0</v>
      </c>
      <c r="CF192" s="221">
        <f t="shared" si="6"/>
        <v>0</v>
      </c>
      <c r="CG192" s="221">
        <f t="shared" si="7"/>
        <v>0</v>
      </c>
      <c r="CI192" s="27">
        <v>1</v>
      </c>
    </row>
    <row r="193" spans="53:87" x14ac:dyDescent="0.25">
      <c r="BA193" s="221" t="s">
        <v>219</v>
      </c>
      <c r="BB193" s="221">
        <v>89</v>
      </c>
      <c r="BC193" s="221" t="s">
        <v>2312</v>
      </c>
      <c r="BD193" s="221" t="s">
        <v>4117</v>
      </c>
      <c r="BE193" s="221" t="s">
        <v>4118</v>
      </c>
      <c r="BF193" s="221" t="s">
        <v>4119</v>
      </c>
      <c r="BG193" s="221" t="s">
        <v>4120</v>
      </c>
      <c r="BH193" s="221" t="s">
        <v>4121</v>
      </c>
      <c r="BI193" s="221" t="s">
        <v>4122</v>
      </c>
      <c r="BJ193" s="221" t="s">
        <v>4123</v>
      </c>
      <c r="BK193" s="221" t="s">
        <v>4124</v>
      </c>
      <c r="BM193" s="221" t="s">
        <v>121</v>
      </c>
      <c r="BN193" s="221" t="s">
        <v>446</v>
      </c>
      <c r="BO193" s="221" t="s">
        <v>2221</v>
      </c>
      <c r="BP193" s="221" t="s">
        <v>301</v>
      </c>
      <c r="BQ193" s="221" t="s">
        <v>266</v>
      </c>
      <c r="BR193" s="221">
        <v>2</v>
      </c>
      <c r="BS193" s="221">
        <v>0</v>
      </c>
      <c r="BT193" s="221">
        <v>2</v>
      </c>
      <c r="BV193" s="221" t="s">
        <v>2221</v>
      </c>
      <c r="BX193" s="221" t="s">
        <v>2224</v>
      </c>
      <c r="BY193" s="221" t="s">
        <v>2221</v>
      </c>
      <c r="BZ193" s="221" t="s">
        <v>2222</v>
      </c>
      <c r="CD193" s="221">
        <f t="shared" si="4"/>
        <v>0</v>
      </c>
      <c r="CE193" s="221">
        <f t="shared" si="5"/>
        <v>0</v>
      </c>
      <c r="CF193" s="221">
        <f t="shared" si="6"/>
        <v>0</v>
      </c>
      <c r="CG193" s="221">
        <f t="shared" si="7"/>
        <v>0</v>
      </c>
      <c r="CI193" s="27">
        <v>1</v>
      </c>
    </row>
    <row r="194" spans="53:87" x14ac:dyDescent="0.25">
      <c r="BA194" s="221" t="s">
        <v>220</v>
      </c>
      <c r="BB194" s="221">
        <v>90</v>
      </c>
      <c r="BC194" s="221" t="s">
        <v>2312</v>
      </c>
      <c r="BD194" s="221" t="s">
        <v>4125</v>
      </c>
      <c r="BE194" s="221" t="s">
        <v>4126</v>
      </c>
      <c r="BF194" s="221" t="s">
        <v>4127</v>
      </c>
      <c r="BG194" s="221" t="s">
        <v>4128</v>
      </c>
      <c r="BH194" s="221" t="s">
        <v>4129</v>
      </c>
      <c r="BI194" s="221" t="s">
        <v>4130</v>
      </c>
      <c r="BJ194" s="221" t="s">
        <v>4131</v>
      </c>
      <c r="BK194" s="221" t="s">
        <v>4132</v>
      </c>
      <c r="BM194" s="221" t="s">
        <v>121</v>
      </c>
      <c r="BN194" s="221" t="s">
        <v>447</v>
      </c>
      <c r="BO194" s="221" t="s">
        <v>2368</v>
      </c>
      <c r="BP194" s="221" t="s">
        <v>301</v>
      </c>
      <c r="BQ194" s="221" t="s">
        <v>266</v>
      </c>
      <c r="BR194" s="221">
        <v>3</v>
      </c>
      <c r="BS194" s="221">
        <v>0</v>
      </c>
      <c r="BT194" s="221">
        <v>2</v>
      </c>
      <c r="BV194" s="221" t="s">
        <v>2368</v>
      </c>
      <c r="BX194" s="221" t="s">
        <v>2369</v>
      </c>
      <c r="BY194" s="221" t="s">
        <v>2368</v>
      </c>
      <c r="BZ194" s="221" t="s">
        <v>2370</v>
      </c>
      <c r="CA194" s="221" t="s">
        <v>2371</v>
      </c>
      <c r="CB194" s="221" t="s">
        <v>2360</v>
      </c>
      <c r="CC194" s="221" t="s">
        <v>1556</v>
      </c>
      <c r="CD194" s="221">
        <f t="shared" si="4"/>
        <v>0</v>
      </c>
      <c r="CE194" s="221">
        <f t="shared" si="5"/>
        <v>0</v>
      </c>
      <c r="CF194" s="221">
        <f t="shared" si="6"/>
        <v>0</v>
      </c>
      <c r="CG194" s="221">
        <f t="shared" si="7"/>
        <v>0</v>
      </c>
      <c r="CI194" s="27">
        <v>1</v>
      </c>
    </row>
    <row r="195" spans="53:87" x14ac:dyDescent="0.25">
      <c r="BA195" s="221" t="s">
        <v>221</v>
      </c>
      <c r="BB195" s="221">
        <v>91</v>
      </c>
      <c r="BC195" s="221" t="s">
        <v>2313</v>
      </c>
      <c r="BD195" s="221" t="s">
        <v>4133</v>
      </c>
      <c r="BE195" s="221" t="s">
        <v>4134</v>
      </c>
      <c r="BF195" s="221" t="s">
        <v>4135</v>
      </c>
      <c r="BG195" s="221" t="s">
        <v>4136</v>
      </c>
      <c r="BH195" s="221" t="s">
        <v>4137</v>
      </c>
      <c r="BI195" s="221" t="s">
        <v>4138</v>
      </c>
      <c r="BJ195" s="221" t="s">
        <v>4139</v>
      </c>
      <c r="BK195" s="221" t="s">
        <v>4140</v>
      </c>
      <c r="BM195" s="221" t="s">
        <v>122</v>
      </c>
      <c r="BN195" s="221" t="s">
        <v>448</v>
      </c>
      <c r="BO195" s="221" t="s">
        <v>2341</v>
      </c>
      <c r="BP195" s="221" t="s">
        <v>265</v>
      </c>
      <c r="BQ195" s="221" t="s">
        <v>266</v>
      </c>
      <c r="BR195" s="221">
        <v>1</v>
      </c>
      <c r="BS195" s="221">
        <v>3</v>
      </c>
      <c r="BT195" s="221">
        <v>0</v>
      </c>
      <c r="BU195" s="221" t="s">
        <v>2341</v>
      </c>
      <c r="BW195" s="221" t="s">
        <v>2342</v>
      </c>
      <c r="BY195" s="221" t="s">
        <v>2341</v>
      </c>
      <c r="BZ195" s="221" t="s">
        <v>2343</v>
      </c>
      <c r="CA195" s="221" t="s">
        <v>2344</v>
      </c>
      <c r="CB195" s="221" t="s">
        <v>2345</v>
      </c>
      <c r="CD195" s="221">
        <f t="shared" si="4"/>
        <v>0</v>
      </c>
      <c r="CE195" s="221">
        <f t="shared" si="5"/>
        <v>0</v>
      </c>
      <c r="CF195" s="221">
        <f t="shared" si="6"/>
        <v>0</v>
      </c>
      <c r="CG195" s="221">
        <f t="shared" si="7"/>
        <v>0</v>
      </c>
      <c r="CI195" s="27">
        <v>1</v>
      </c>
    </row>
    <row r="196" spans="53:87" x14ac:dyDescent="0.25">
      <c r="BA196" s="221" t="s">
        <v>223</v>
      </c>
      <c r="BB196" s="221">
        <v>92</v>
      </c>
      <c r="BC196" s="221" t="s">
        <v>2313</v>
      </c>
      <c r="BD196" s="221" t="s">
        <v>4141</v>
      </c>
      <c r="BE196" s="221" t="s">
        <v>4142</v>
      </c>
      <c r="BF196" s="221" t="s">
        <v>4143</v>
      </c>
      <c r="BG196" s="221" t="s">
        <v>4144</v>
      </c>
      <c r="BH196" s="221" t="s">
        <v>4145</v>
      </c>
      <c r="BI196" s="221" t="s">
        <v>4146</v>
      </c>
      <c r="BJ196" s="221" t="s">
        <v>4147</v>
      </c>
      <c r="BK196" s="221" t="s">
        <v>4148</v>
      </c>
      <c r="BM196" s="221" t="s">
        <v>122</v>
      </c>
      <c r="BN196" s="221" t="s">
        <v>449</v>
      </c>
      <c r="BO196" s="221" t="s">
        <v>2346</v>
      </c>
      <c r="BP196" s="221" t="s">
        <v>265</v>
      </c>
      <c r="BQ196" s="221" t="s">
        <v>266</v>
      </c>
      <c r="BR196" s="221">
        <v>1</v>
      </c>
      <c r="BS196" s="221">
        <v>3</v>
      </c>
      <c r="BT196" s="221">
        <v>0</v>
      </c>
      <c r="BU196" s="221" t="s">
        <v>2346</v>
      </c>
      <c r="BW196" s="221" t="s">
        <v>2347</v>
      </c>
      <c r="BY196" s="221" t="s">
        <v>2346</v>
      </c>
      <c r="BZ196" s="221" t="s">
        <v>2343</v>
      </c>
      <c r="CA196" s="221" t="s">
        <v>2348</v>
      </c>
      <c r="CB196" s="221" t="s">
        <v>2349</v>
      </c>
      <c r="CC196" s="221" t="s">
        <v>2350</v>
      </c>
      <c r="CD196" s="221">
        <f t="shared" si="4"/>
        <v>0</v>
      </c>
      <c r="CE196" s="221">
        <f t="shared" si="5"/>
        <v>0</v>
      </c>
      <c r="CF196" s="221">
        <f t="shared" si="6"/>
        <v>0</v>
      </c>
      <c r="CG196" s="221">
        <f t="shared" si="7"/>
        <v>0</v>
      </c>
      <c r="CI196" s="27">
        <v>1</v>
      </c>
    </row>
    <row r="197" spans="53:87" x14ac:dyDescent="0.25">
      <c r="BA197" s="221" t="s">
        <v>224</v>
      </c>
      <c r="BB197" s="221">
        <v>93</v>
      </c>
      <c r="BC197" s="221" t="s">
        <v>2313</v>
      </c>
      <c r="BD197" s="221" t="s">
        <v>4149</v>
      </c>
      <c r="BE197" s="221" t="s">
        <v>4150</v>
      </c>
      <c r="BF197" s="221" t="s">
        <v>4151</v>
      </c>
      <c r="BG197" s="221" t="s">
        <v>4152</v>
      </c>
      <c r="BH197" s="221" t="s">
        <v>4153</v>
      </c>
      <c r="BI197" s="221" t="s">
        <v>4154</v>
      </c>
      <c r="BJ197" s="221" t="s">
        <v>4155</v>
      </c>
      <c r="BK197" s="221" t="s">
        <v>4156</v>
      </c>
      <c r="BM197" s="221" t="s">
        <v>122</v>
      </c>
      <c r="BN197" s="221" t="s">
        <v>450</v>
      </c>
      <c r="BO197" s="221" t="s">
        <v>2351</v>
      </c>
      <c r="BP197" s="221" t="s">
        <v>265</v>
      </c>
      <c r="BQ197" s="221" t="s">
        <v>266</v>
      </c>
      <c r="BR197" s="221">
        <v>2</v>
      </c>
      <c r="BS197" s="221">
        <v>2</v>
      </c>
      <c r="BT197" s="221">
        <v>0</v>
      </c>
      <c r="BU197" s="221" t="s">
        <v>2351</v>
      </c>
      <c r="BW197" s="221" t="s">
        <v>2352</v>
      </c>
      <c r="BY197" s="221" t="s">
        <v>2351</v>
      </c>
      <c r="BZ197" s="221" t="s">
        <v>2353</v>
      </c>
      <c r="CA197" s="221" t="s">
        <v>2354</v>
      </c>
      <c r="CB197" s="221" t="s">
        <v>2355</v>
      </c>
      <c r="CC197" s="221" t="s">
        <v>2216</v>
      </c>
      <c r="CD197" s="221">
        <f t="shared" si="4"/>
        <v>0</v>
      </c>
      <c r="CE197" s="221">
        <f t="shared" si="5"/>
        <v>0</v>
      </c>
      <c r="CF197" s="221">
        <f t="shared" si="6"/>
        <v>0</v>
      </c>
      <c r="CG197" s="221">
        <f t="shared" si="7"/>
        <v>0</v>
      </c>
      <c r="CI197" s="27">
        <v>1</v>
      </c>
    </row>
    <row r="198" spans="53:87" x14ac:dyDescent="0.25">
      <c r="BA198" s="221" t="s">
        <v>225</v>
      </c>
      <c r="BB198" s="221">
        <v>94</v>
      </c>
      <c r="BC198" s="221" t="s">
        <v>2313</v>
      </c>
      <c r="BD198" s="221" t="s">
        <v>4157</v>
      </c>
      <c r="BE198" s="221" t="s">
        <v>4158</v>
      </c>
      <c r="BF198" s="221" t="s">
        <v>4159</v>
      </c>
      <c r="BG198" s="221" t="s">
        <v>4160</v>
      </c>
      <c r="BH198" s="221" t="s">
        <v>4161</v>
      </c>
      <c r="BI198" s="221" t="s">
        <v>4162</v>
      </c>
      <c r="BJ198" s="221" t="s">
        <v>4163</v>
      </c>
      <c r="BK198" s="221" t="s">
        <v>4164</v>
      </c>
      <c r="BM198" s="221" t="s">
        <v>122</v>
      </c>
      <c r="BN198" s="221" t="s">
        <v>451</v>
      </c>
      <c r="BO198" s="221" t="s">
        <v>2219</v>
      </c>
      <c r="BP198" s="221" t="s">
        <v>265</v>
      </c>
      <c r="BQ198" s="221" t="s">
        <v>266</v>
      </c>
      <c r="BR198" s="221">
        <v>2</v>
      </c>
      <c r="BS198" s="221">
        <v>2</v>
      </c>
      <c r="BT198" s="221">
        <v>0</v>
      </c>
      <c r="BU198" s="221" t="s">
        <v>2219</v>
      </c>
      <c r="BW198" s="221" t="s">
        <v>2220</v>
      </c>
      <c r="BY198" s="221" t="s">
        <v>2219</v>
      </c>
      <c r="BZ198" s="221" t="s">
        <v>2221</v>
      </c>
      <c r="CA198" s="221" t="s">
        <v>2222</v>
      </c>
      <c r="CB198" s="221" t="s">
        <v>2211</v>
      </c>
      <c r="CC198" s="221" t="s">
        <v>2212</v>
      </c>
      <c r="CD198" s="221">
        <f t="shared" si="4"/>
        <v>0</v>
      </c>
      <c r="CE198" s="221">
        <f t="shared" si="5"/>
        <v>0</v>
      </c>
      <c r="CF198" s="221">
        <f t="shared" si="6"/>
        <v>0</v>
      </c>
      <c r="CG198" s="221">
        <f t="shared" si="7"/>
        <v>0</v>
      </c>
      <c r="CI198" s="27">
        <v>1</v>
      </c>
    </row>
    <row r="199" spans="53:87" x14ac:dyDescent="0.25">
      <c r="BA199" s="221" t="s">
        <v>226</v>
      </c>
      <c r="BB199" s="221">
        <v>95</v>
      </c>
      <c r="BC199" s="221" t="s">
        <v>2313</v>
      </c>
      <c r="BD199" s="221" t="s">
        <v>4165</v>
      </c>
      <c r="BE199" s="221" t="s">
        <v>4166</v>
      </c>
      <c r="BF199" s="221" t="s">
        <v>4167</v>
      </c>
      <c r="BG199" s="221" t="s">
        <v>4168</v>
      </c>
      <c r="BH199" s="221" t="s">
        <v>4169</v>
      </c>
      <c r="BI199" s="221" t="s">
        <v>4170</v>
      </c>
      <c r="BJ199" s="221" t="s">
        <v>4171</v>
      </c>
      <c r="BK199" s="221" t="s">
        <v>4172</v>
      </c>
      <c r="BM199" s="221" t="s">
        <v>122</v>
      </c>
      <c r="BN199" s="221" t="s">
        <v>452</v>
      </c>
      <c r="BO199" s="221" t="s">
        <v>2356</v>
      </c>
      <c r="BP199" s="221" t="s">
        <v>265</v>
      </c>
      <c r="BQ199" s="221" t="s">
        <v>266</v>
      </c>
      <c r="BR199" s="221">
        <v>3</v>
      </c>
      <c r="BS199" s="221">
        <v>2</v>
      </c>
      <c r="BT199" s="221">
        <v>0</v>
      </c>
      <c r="BU199" s="221" t="s">
        <v>2356</v>
      </c>
      <c r="BW199" s="221" t="s">
        <v>2357</v>
      </c>
      <c r="BY199" s="221" t="s">
        <v>2356</v>
      </c>
      <c r="BZ199" s="221" t="s">
        <v>2358</v>
      </c>
      <c r="CA199" s="221" t="s">
        <v>2359</v>
      </c>
      <c r="CB199" s="221" t="s">
        <v>2360</v>
      </c>
      <c r="CC199" s="221" t="s">
        <v>2361</v>
      </c>
      <c r="CD199" s="221">
        <f t="shared" si="4"/>
        <v>0</v>
      </c>
      <c r="CE199" s="221">
        <f t="shared" si="5"/>
        <v>0</v>
      </c>
      <c r="CF199" s="221">
        <f t="shared" si="6"/>
        <v>0</v>
      </c>
      <c r="CG199" s="221">
        <f t="shared" si="7"/>
        <v>0</v>
      </c>
      <c r="CI199" s="27">
        <v>1</v>
      </c>
    </row>
    <row r="200" spans="53:87" x14ac:dyDescent="0.25">
      <c r="BA200" s="221" t="s">
        <v>227</v>
      </c>
      <c r="BB200" s="221">
        <v>96</v>
      </c>
      <c r="BC200" s="221" t="s">
        <v>2314</v>
      </c>
      <c r="BD200" s="221" t="s">
        <v>4173</v>
      </c>
      <c r="BE200" s="221" t="s">
        <v>4174</v>
      </c>
      <c r="BF200" s="221" t="s">
        <v>4175</v>
      </c>
      <c r="BG200" s="221" t="s">
        <v>4176</v>
      </c>
      <c r="BH200" s="221" t="s">
        <v>4177</v>
      </c>
      <c r="BI200" s="221" t="s">
        <v>4178</v>
      </c>
      <c r="BJ200" s="221" t="s">
        <v>4179</v>
      </c>
      <c r="BK200" s="221" t="s">
        <v>4180</v>
      </c>
      <c r="BM200" s="221" t="s">
        <v>122</v>
      </c>
      <c r="BN200" s="221" t="s">
        <v>453</v>
      </c>
      <c r="BO200" s="221" t="s">
        <v>2344</v>
      </c>
      <c r="BP200" s="221" t="s">
        <v>301</v>
      </c>
      <c r="BQ200" s="221" t="s">
        <v>266</v>
      </c>
      <c r="BR200" s="221">
        <v>1</v>
      </c>
      <c r="BS200" s="221">
        <v>0</v>
      </c>
      <c r="BT200" s="221">
        <v>3</v>
      </c>
      <c r="BV200" s="221" t="s">
        <v>2344</v>
      </c>
      <c r="BX200" s="221" t="s">
        <v>2362</v>
      </c>
      <c r="BY200" s="221" t="s">
        <v>2344</v>
      </c>
      <c r="BZ200" s="221" t="s">
        <v>2345</v>
      </c>
      <c r="CD200" s="221">
        <f t="shared" si="4"/>
        <v>0</v>
      </c>
      <c r="CE200" s="221">
        <f t="shared" si="5"/>
        <v>0</v>
      </c>
      <c r="CF200" s="221">
        <f t="shared" si="6"/>
        <v>0</v>
      </c>
      <c r="CG200" s="221">
        <f t="shared" si="7"/>
        <v>0</v>
      </c>
      <c r="CI200" s="27">
        <v>1</v>
      </c>
    </row>
    <row r="201" spans="53:87" x14ac:dyDescent="0.25">
      <c r="BA201" s="221" t="s">
        <v>229</v>
      </c>
      <c r="BB201" s="221">
        <v>97</v>
      </c>
      <c r="BC201" s="221" t="s">
        <v>2314</v>
      </c>
      <c r="BD201" s="221" t="s">
        <v>4181</v>
      </c>
      <c r="BE201" s="221" t="s">
        <v>4182</v>
      </c>
      <c r="BF201" s="221" t="s">
        <v>4183</v>
      </c>
      <c r="BG201" s="221" t="s">
        <v>4184</v>
      </c>
      <c r="BH201" s="221" t="s">
        <v>4185</v>
      </c>
      <c r="BI201" s="221" t="s">
        <v>4186</v>
      </c>
      <c r="BJ201" s="221" t="s">
        <v>4187</v>
      </c>
      <c r="BK201" s="221" t="s">
        <v>4188</v>
      </c>
      <c r="BM201" s="221" t="s">
        <v>122</v>
      </c>
      <c r="BN201" s="221" t="s">
        <v>454</v>
      </c>
      <c r="BO201" s="221" t="s">
        <v>2348</v>
      </c>
      <c r="BP201" s="221" t="s">
        <v>301</v>
      </c>
      <c r="BQ201" s="221" t="s">
        <v>266</v>
      </c>
      <c r="BR201" s="221">
        <v>1</v>
      </c>
      <c r="BS201" s="221">
        <v>0</v>
      </c>
      <c r="BT201" s="221">
        <v>3</v>
      </c>
      <c r="BV201" s="221" t="s">
        <v>2348</v>
      </c>
      <c r="BX201" s="221" t="s">
        <v>2363</v>
      </c>
      <c r="BY201" s="221" t="s">
        <v>2348</v>
      </c>
      <c r="BZ201" s="221" t="s">
        <v>2349</v>
      </c>
      <c r="CA201" s="221" t="s">
        <v>2350</v>
      </c>
      <c r="CD201" s="221">
        <f t="shared" si="4"/>
        <v>0</v>
      </c>
      <c r="CE201" s="221">
        <f t="shared" si="5"/>
        <v>0</v>
      </c>
      <c r="CF201" s="221">
        <f t="shared" si="6"/>
        <v>0</v>
      </c>
      <c r="CG201" s="221">
        <f t="shared" si="7"/>
        <v>0</v>
      </c>
      <c r="CI201" s="27">
        <v>1</v>
      </c>
    </row>
    <row r="202" spans="53:87" x14ac:dyDescent="0.25">
      <c r="BA202" s="221" t="s">
        <v>230</v>
      </c>
      <c r="BB202" s="221">
        <v>98</v>
      </c>
      <c r="BC202" s="221" t="s">
        <v>2314</v>
      </c>
      <c r="BD202" s="221" t="s">
        <v>4189</v>
      </c>
      <c r="BE202" s="221" t="s">
        <v>4190</v>
      </c>
      <c r="BF202" s="221" t="s">
        <v>4191</v>
      </c>
      <c r="BG202" s="221" t="s">
        <v>4192</v>
      </c>
      <c r="BH202" s="221" t="s">
        <v>4193</v>
      </c>
      <c r="BI202" s="221" t="s">
        <v>4194</v>
      </c>
      <c r="BJ202" s="221" t="s">
        <v>4195</v>
      </c>
      <c r="BK202" s="221" t="s">
        <v>4196</v>
      </c>
      <c r="BM202" s="221" t="s">
        <v>122</v>
      </c>
      <c r="BN202" s="221" t="s">
        <v>455</v>
      </c>
      <c r="BO202" s="221" t="s">
        <v>2364</v>
      </c>
      <c r="BP202" s="221" t="s">
        <v>301</v>
      </c>
      <c r="BQ202" s="221" t="s">
        <v>266</v>
      </c>
      <c r="BR202" s="221">
        <v>2</v>
      </c>
      <c r="BS202" s="221">
        <v>0</v>
      </c>
      <c r="BT202" s="221">
        <v>2</v>
      </c>
      <c r="BV202" s="221" t="s">
        <v>2364</v>
      </c>
      <c r="BX202" s="221" t="s">
        <v>2365</v>
      </c>
      <c r="BY202" s="221" t="s">
        <v>2364</v>
      </c>
      <c r="BZ202" s="221" t="s">
        <v>2366</v>
      </c>
      <c r="CA202" s="221" t="s">
        <v>2354</v>
      </c>
      <c r="CB202" s="221" t="s">
        <v>2355</v>
      </c>
      <c r="CC202" s="221" t="s">
        <v>2367</v>
      </c>
      <c r="CD202" s="221">
        <f t="shared" si="4"/>
        <v>0</v>
      </c>
      <c r="CE202" s="221">
        <f t="shared" si="5"/>
        <v>0</v>
      </c>
      <c r="CF202" s="221">
        <f t="shared" si="6"/>
        <v>0</v>
      </c>
      <c r="CG202" s="221">
        <f t="shared" si="7"/>
        <v>0</v>
      </c>
      <c r="CI202" s="27">
        <v>1</v>
      </c>
    </row>
    <row r="203" spans="53:87" x14ac:dyDescent="0.25">
      <c r="BA203" s="221" t="s">
        <v>231</v>
      </c>
      <c r="BB203" s="221">
        <v>99</v>
      </c>
      <c r="BC203" s="221" t="s">
        <v>2314</v>
      </c>
      <c r="BD203" s="221" t="s">
        <v>4197</v>
      </c>
      <c r="BE203" s="221" t="s">
        <v>4198</v>
      </c>
      <c r="BF203" s="221" t="s">
        <v>4199</v>
      </c>
      <c r="BG203" s="221" t="s">
        <v>4200</v>
      </c>
      <c r="BH203" s="221" t="s">
        <v>4201</v>
      </c>
      <c r="BI203" s="221" t="s">
        <v>4202</v>
      </c>
      <c r="BJ203" s="221" t="s">
        <v>4203</v>
      </c>
      <c r="BK203" s="221" t="s">
        <v>4204</v>
      </c>
      <c r="BM203" s="221" t="s">
        <v>122</v>
      </c>
      <c r="BN203" s="221" t="s">
        <v>456</v>
      </c>
      <c r="BO203" s="221" t="s">
        <v>2221</v>
      </c>
      <c r="BP203" s="221" t="s">
        <v>301</v>
      </c>
      <c r="BQ203" s="221" t="s">
        <v>266</v>
      </c>
      <c r="BR203" s="221">
        <v>2</v>
      </c>
      <c r="BS203" s="221">
        <v>0</v>
      </c>
      <c r="BT203" s="221">
        <v>2</v>
      </c>
      <c r="BV203" s="221" t="s">
        <v>2221</v>
      </c>
      <c r="BX203" s="221" t="s">
        <v>2224</v>
      </c>
      <c r="BY203" s="221" t="s">
        <v>2221</v>
      </c>
      <c r="BZ203" s="221" t="s">
        <v>2222</v>
      </c>
      <c r="CD203" s="221">
        <f t="shared" si="4"/>
        <v>0</v>
      </c>
      <c r="CE203" s="221">
        <f t="shared" si="5"/>
        <v>0</v>
      </c>
      <c r="CF203" s="221">
        <f t="shared" si="6"/>
        <v>0</v>
      </c>
      <c r="CG203" s="221">
        <f t="shared" si="7"/>
        <v>0</v>
      </c>
      <c r="CI203" s="27">
        <v>1</v>
      </c>
    </row>
    <row r="204" spans="53:87" x14ac:dyDescent="0.25">
      <c r="BA204" s="221" t="s">
        <v>232</v>
      </c>
      <c r="BB204" s="221">
        <v>100</v>
      </c>
      <c r="BC204" s="221" t="s">
        <v>2314</v>
      </c>
      <c r="BD204" s="221" t="s">
        <v>4205</v>
      </c>
      <c r="BE204" s="221" t="s">
        <v>4206</v>
      </c>
      <c r="BF204" s="221" t="s">
        <v>4207</v>
      </c>
      <c r="BG204" s="221" t="s">
        <v>4208</v>
      </c>
      <c r="BH204" s="221" t="s">
        <v>4209</v>
      </c>
      <c r="BI204" s="221" t="s">
        <v>4210</v>
      </c>
      <c r="BJ204" s="221" t="s">
        <v>4211</v>
      </c>
      <c r="BK204" s="221" t="s">
        <v>4212</v>
      </c>
      <c r="BM204" s="221" t="s">
        <v>122</v>
      </c>
      <c r="BN204" s="221" t="s">
        <v>457</v>
      </c>
      <c r="BO204" s="221" t="s">
        <v>2368</v>
      </c>
      <c r="BP204" s="221" t="s">
        <v>301</v>
      </c>
      <c r="BQ204" s="221" t="s">
        <v>266</v>
      </c>
      <c r="BR204" s="221">
        <v>3</v>
      </c>
      <c r="BS204" s="221">
        <v>0</v>
      </c>
      <c r="BT204" s="221">
        <v>2</v>
      </c>
      <c r="BV204" s="221" t="s">
        <v>2368</v>
      </c>
      <c r="BX204" s="221" t="s">
        <v>2369</v>
      </c>
      <c r="BY204" s="221" t="s">
        <v>2368</v>
      </c>
      <c r="BZ204" s="221" t="s">
        <v>2370</v>
      </c>
      <c r="CA204" s="221" t="s">
        <v>2371</v>
      </c>
      <c r="CB204" s="221" t="s">
        <v>2360</v>
      </c>
      <c r="CC204" s="221" t="s">
        <v>1556</v>
      </c>
      <c r="CD204" s="221">
        <f t="shared" si="4"/>
        <v>0</v>
      </c>
      <c r="CE204" s="221">
        <f t="shared" si="5"/>
        <v>0</v>
      </c>
      <c r="CF204" s="221">
        <f t="shared" si="6"/>
        <v>0</v>
      </c>
      <c r="CG204" s="221">
        <f t="shared" si="7"/>
        <v>0</v>
      </c>
      <c r="CI204" s="27">
        <v>1</v>
      </c>
    </row>
    <row r="205" spans="53:87" x14ac:dyDescent="0.25">
      <c r="BM205" s="221" t="s">
        <v>123</v>
      </c>
      <c r="BN205" s="221" t="s">
        <v>458</v>
      </c>
      <c r="BO205" s="221" t="s">
        <v>2372</v>
      </c>
      <c r="BP205" s="221" t="s">
        <v>265</v>
      </c>
      <c r="BQ205" s="221" t="s">
        <v>266</v>
      </c>
      <c r="BR205" s="221">
        <v>1</v>
      </c>
      <c r="BS205" s="221">
        <v>3</v>
      </c>
      <c r="BT205" s="221">
        <v>0</v>
      </c>
      <c r="BU205" s="221" t="s">
        <v>2372</v>
      </c>
      <c r="BW205" s="221" t="s">
        <v>2373</v>
      </c>
      <c r="BY205" s="221" t="s">
        <v>2372</v>
      </c>
      <c r="BZ205" s="221" t="s">
        <v>2374</v>
      </c>
      <c r="CA205" s="221" t="s">
        <v>2375</v>
      </c>
      <c r="CB205" s="221" t="s">
        <v>2004</v>
      </c>
      <c r="CC205" s="221" t="s">
        <v>2376</v>
      </c>
      <c r="CD205" s="221">
        <f t="shared" si="4"/>
        <v>0</v>
      </c>
      <c r="CE205" s="221">
        <f t="shared" si="5"/>
        <v>0</v>
      </c>
      <c r="CF205" s="221">
        <f t="shared" si="6"/>
        <v>0</v>
      </c>
      <c r="CG205" s="221">
        <f t="shared" si="7"/>
        <v>0</v>
      </c>
      <c r="CI205" s="27">
        <v>1</v>
      </c>
    </row>
    <row r="206" spans="53:87" x14ac:dyDescent="0.25">
      <c r="BM206" s="221" t="s">
        <v>123</v>
      </c>
      <c r="BN206" s="221" t="s">
        <v>461</v>
      </c>
      <c r="BO206" s="221" t="s">
        <v>2377</v>
      </c>
      <c r="BP206" s="221" t="s">
        <v>265</v>
      </c>
      <c r="BQ206" s="221" t="s">
        <v>266</v>
      </c>
      <c r="BR206" s="221">
        <v>1</v>
      </c>
      <c r="BS206" s="221">
        <v>3</v>
      </c>
      <c r="BT206" s="221">
        <v>0</v>
      </c>
      <c r="BU206" s="221" t="s">
        <v>2377</v>
      </c>
      <c r="BW206" s="221" t="s">
        <v>2378</v>
      </c>
      <c r="BY206" s="221" t="s">
        <v>2377</v>
      </c>
      <c r="BZ206" s="221" t="s">
        <v>556</v>
      </c>
      <c r="CA206" s="221" t="s">
        <v>557</v>
      </c>
      <c r="CB206" s="221" t="s">
        <v>2379</v>
      </c>
      <c r="CC206" s="221" t="s">
        <v>2380</v>
      </c>
      <c r="CD206" s="221">
        <f t="shared" si="4"/>
        <v>0</v>
      </c>
      <c r="CE206" s="221">
        <f t="shared" si="5"/>
        <v>0</v>
      </c>
      <c r="CF206" s="221">
        <f t="shared" si="6"/>
        <v>0</v>
      </c>
      <c r="CG206" s="221">
        <f t="shared" si="7"/>
        <v>0</v>
      </c>
      <c r="CI206" s="27">
        <v>1</v>
      </c>
    </row>
    <row r="207" spans="53:87" x14ac:dyDescent="0.25">
      <c r="BM207" s="221" t="s">
        <v>123</v>
      </c>
      <c r="BN207" s="221" t="s">
        <v>466</v>
      </c>
      <c r="BO207" s="221" t="s">
        <v>2381</v>
      </c>
      <c r="BP207" s="221" t="s">
        <v>265</v>
      </c>
      <c r="BQ207" s="221" t="s">
        <v>266</v>
      </c>
      <c r="BR207" s="221">
        <v>2</v>
      </c>
      <c r="BS207" s="221">
        <v>2</v>
      </c>
      <c r="BT207" s="221">
        <v>0</v>
      </c>
      <c r="BU207" s="221" t="s">
        <v>2381</v>
      </c>
      <c r="BW207" s="221" t="s">
        <v>2382</v>
      </c>
      <c r="BY207" s="221" t="s">
        <v>2381</v>
      </c>
      <c r="BZ207" s="221" t="s">
        <v>370</v>
      </c>
      <c r="CA207" s="221" t="s">
        <v>497</v>
      </c>
      <c r="CB207" s="221" t="s">
        <v>382</v>
      </c>
      <c r="CD207" s="221">
        <f t="shared" si="4"/>
        <v>0</v>
      </c>
      <c r="CE207" s="221">
        <f t="shared" si="5"/>
        <v>0</v>
      </c>
      <c r="CF207" s="221">
        <f t="shared" si="6"/>
        <v>0</v>
      </c>
      <c r="CG207" s="221">
        <f t="shared" si="7"/>
        <v>0</v>
      </c>
      <c r="CI207" s="27">
        <v>1</v>
      </c>
    </row>
    <row r="208" spans="53:87" x14ac:dyDescent="0.25">
      <c r="BM208" s="221" t="s">
        <v>123</v>
      </c>
      <c r="BN208" s="221" t="s">
        <v>470</v>
      </c>
      <c r="BO208" s="221" t="s">
        <v>2383</v>
      </c>
      <c r="BP208" s="221" t="s">
        <v>265</v>
      </c>
      <c r="BQ208" s="221" t="s">
        <v>266</v>
      </c>
      <c r="BR208" s="221">
        <v>2</v>
      </c>
      <c r="BS208" s="221">
        <v>2</v>
      </c>
      <c r="BT208" s="221">
        <v>0</v>
      </c>
      <c r="BU208" s="221" t="s">
        <v>2383</v>
      </c>
      <c r="BW208" s="221" t="s">
        <v>2384</v>
      </c>
      <c r="BY208" s="221" t="s">
        <v>2383</v>
      </c>
      <c r="BZ208" s="221" t="s">
        <v>2385</v>
      </c>
      <c r="CA208" s="221" t="s">
        <v>2386</v>
      </c>
      <c r="CB208" s="221" t="s">
        <v>2387</v>
      </c>
      <c r="CC208" s="221" t="s">
        <v>2388</v>
      </c>
      <c r="CD208" s="221">
        <f t="shared" si="4"/>
        <v>0</v>
      </c>
      <c r="CE208" s="221">
        <f t="shared" si="5"/>
        <v>0</v>
      </c>
      <c r="CF208" s="221">
        <f t="shared" si="6"/>
        <v>0</v>
      </c>
      <c r="CG208" s="221">
        <f t="shared" si="7"/>
        <v>0</v>
      </c>
      <c r="CI208" s="27">
        <v>1</v>
      </c>
    </row>
    <row r="209" spans="65:87" x14ac:dyDescent="0.25">
      <c r="BM209" s="221" t="s">
        <v>123</v>
      </c>
      <c r="BN209" s="221" t="s">
        <v>474</v>
      </c>
      <c r="BO209" s="221" t="s">
        <v>374</v>
      </c>
      <c r="BP209" s="221" t="s">
        <v>265</v>
      </c>
      <c r="BQ209" s="221" t="s">
        <v>266</v>
      </c>
      <c r="BR209" s="221">
        <v>3</v>
      </c>
      <c r="BS209" s="221">
        <v>2</v>
      </c>
      <c r="BT209" s="221">
        <v>0</v>
      </c>
      <c r="BU209" s="221" t="s">
        <v>374</v>
      </c>
      <c r="BW209" s="221" t="s">
        <v>2389</v>
      </c>
      <c r="BY209" s="221" t="s">
        <v>374</v>
      </c>
      <c r="BZ209" s="221" t="s">
        <v>375</v>
      </c>
      <c r="CA209" s="221" t="s">
        <v>2068</v>
      </c>
      <c r="CD209" s="221">
        <f t="shared" si="4"/>
        <v>0</v>
      </c>
      <c r="CE209" s="221">
        <f t="shared" si="5"/>
        <v>0</v>
      </c>
      <c r="CF209" s="221">
        <f t="shared" si="6"/>
        <v>0</v>
      </c>
      <c r="CG209" s="221">
        <f t="shared" si="7"/>
        <v>0</v>
      </c>
      <c r="CI209" s="27">
        <v>1</v>
      </c>
    </row>
    <row r="210" spans="65:87" x14ac:dyDescent="0.25">
      <c r="BM210" s="221" t="s">
        <v>123</v>
      </c>
      <c r="BN210" s="221" t="s">
        <v>482</v>
      </c>
      <c r="BO210" s="221" t="s">
        <v>2374</v>
      </c>
      <c r="BP210" s="221" t="s">
        <v>301</v>
      </c>
      <c r="BQ210" s="221" t="s">
        <v>266</v>
      </c>
      <c r="BR210" s="221">
        <v>1</v>
      </c>
      <c r="BS210" s="221">
        <v>0</v>
      </c>
      <c r="BT210" s="221">
        <v>3</v>
      </c>
      <c r="BV210" s="221" t="s">
        <v>2374</v>
      </c>
      <c r="BX210" s="221" t="s">
        <v>2390</v>
      </c>
      <c r="BY210" s="221" t="s">
        <v>2374</v>
      </c>
      <c r="BZ210" s="221" t="s">
        <v>2375</v>
      </c>
      <c r="CA210" s="221" t="s">
        <v>2376</v>
      </c>
      <c r="CD210" s="221">
        <f t="shared" si="4"/>
        <v>0</v>
      </c>
      <c r="CE210" s="221">
        <f t="shared" si="5"/>
        <v>0</v>
      </c>
      <c r="CF210" s="221">
        <f t="shared" si="6"/>
        <v>0</v>
      </c>
      <c r="CG210" s="221">
        <f t="shared" si="7"/>
        <v>0</v>
      </c>
      <c r="CI210" s="27">
        <v>1</v>
      </c>
    </row>
    <row r="211" spans="65:87" x14ac:dyDescent="0.25">
      <c r="BM211" s="221" t="s">
        <v>123</v>
      </c>
      <c r="BN211" s="221" t="s">
        <v>487</v>
      </c>
      <c r="BO211" s="221" t="s">
        <v>2377</v>
      </c>
      <c r="BP211" s="221" t="s">
        <v>301</v>
      </c>
      <c r="BQ211" s="221" t="s">
        <v>266</v>
      </c>
      <c r="BR211" s="221">
        <v>1</v>
      </c>
      <c r="BS211" s="221">
        <v>0</v>
      </c>
      <c r="BT211" s="221">
        <v>3</v>
      </c>
      <c r="BV211" s="221" t="s">
        <v>2377</v>
      </c>
      <c r="BX211" s="221" t="s">
        <v>2391</v>
      </c>
      <c r="BY211" s="221" t="s">
        <v>2377</v>
      </c>
      <c r="BZ211" s="221" t="s">
        <v>556</v>
      </c>
      <c r="CA211" s="221" t="s">
        <v>557</v>
      </c>
      <c r="CB211" s="221" t="s">
        <v>2379</v>
      </c>
      <c r="CC211" s="221" t="s">
        <v>2380</v>
      </c>
      <c r="CD211" s="221">
        <f t="shared" si="4"/>
        <v>0</v>
      </c>
      <c r="CE211" s="221">
        <f t="shared" si="5"/>
        <v>0</v>
      </c>
      <c r="CF211" s="221">
        <f t="shared" si="6"/>
        <v>0</v>
      </c>
      <c r="CG211" s="221">
        <f t="shared" si="7"/>
        <v>0</v>
      </c>
      <c r="CI211" s="27">
        <v>1</v>
      </c>
    </row>
    <row r="212" spans="65:87" x14ac:dyDescent="0.25">
      <c r="BM212" s="221" t="s">
        <v>123</v>
      </c>
      <c r="BN212" s="221" t="s">
        <v>489</v>
      </c>
      <c r="BO212" s="221" t="s">
        <v>543</v>
      </c>
      <c r="BP212" s="221" t="s">
        <v>301</v>
      </c>
      <c r="BQ212" s="221" t="s">
        <v>266</v>
      </c>
      <c r="BR212" s="221">
        <v>2</v>
      </c>
      <c r="BS212" s="221">
        <v>0</v>
      </c>
      <c r="BT212" s="221">
        <v>2</v>
      </c>
      <c r="BV212" s="221" t="s">
        <v>543</v>
      </c>
      <c r="BX212" s="221" t="s">
        <v>2392</v>
      </c>
      <c r="BY212" s="221" t="s">
        <v>543</v>
      </c>
      <c r="CD212" s="221">
        <f t="shared" si="4"/>
        <v>0</v>
      </c>
      <c r="CE212" s="221">
        <f t="shared" si="5"/>
        <v>0</v>
      </c>
      <c r="CF212" s="221">
        <f t="shared" si="6"/>
        <v>0</v>
      </c>
      <c r="CG212" s="221">
        <f t="shared" si="7"/>
        <v>0</v>
      </c>
      <c r="CI212" s="27">
        <v>1</v>
      </c>
    </row>
    <row r="213" spans="65:87" x14ac:dyDescent="0.25">
      <c r="BM213" s="221" t="s">
        <v>123</v>
      </c>
      <c r="BN213" s="221" t="s">
        <v>491</v>
      </c>
      <c r="BO213" s="221" t="s">
        <v>2393</v>
      </c>
      <c r="BP213" s="221" t="s">
        <v>301</v>
      </c>
      <c r="BQ213" s="221" t="s">
        <v>266</v>
      </c>
      <c r="BR213" s="221">
        <v>2</v>
      </c>
      <c r="BS213" s="221">
        <v>0</v>
      </c>
      <c r="BT213" s="221">
        <v>2</v>
      </c>
      <c r="BV213" s="221" t="s">
        <v>2393</v>
      </c>
      <c r="BX213" s="221" t="s">
        <v>2394</v>
      </c>
      <c r="BY213" s="221" t="s">
        <v>2393</v>
      </c>
      <c r="BZ213" s="221" t="s">
        <v>2038</v>
      </c>
      <c r="CA213" s="221" t="s">
        <v>2395</v>
      </c>
      <c r="CB213" s="221" t="s">
        <v>2396</v>
      </c>
      <c r="CC213" s="221" t="s">
        <v>2388</v>
      </c>
      <c r="CD213" s="221">
        <f t="shared" si="4"/>
        <v>0</v>
      </c>
      <c r="CE213" s="221">
        <f t="shared" si="5"/>
        <v>0</v>
      </c>
      <c r="CF213" s="221">
        <f t="shared" si="6"/>
        <v>0</v>
      </c>
      <c r="CG213" s="221">
        <f t="shared" si="7"/>
        <v>0</v>
      </c>
      <c r="CI213" s="27">
        <v>1</v>
      </c>
    </row>
    <row r="214" spans="65:87" x14ac:dyDescent="0.25">
      <c r="BM214" s="221" t="s">
        <v>123</v>
      </c>
      <c r="BN214" s="221" t="s">
        <v>493</v>
      </c>
      <c r="BO214" s="221" t="s">
        <v>2397</v>
      </c>
      <c r="BP214" s="221" t="s">
        <v>301</v>
      </c>
      <c r="BQ214" s="221" t="s">
        <v>266</v>
      </c>
      <c r="BR214" s="221">
        <v>3</v>
      </c>
      <c r="BS214" s="221">
        <v>0</v>
      </c>
      <c r="BT214" s="221">
        <v>2</v>
      </c>
      <c r="BV214" s="221" t="s">
        <v>2397</v>
      </c>
      <c r="BX214" s="221" t="s">
        <v>2398</v>
      </c>
      <c r="BY214" s="221" t="s">
        <v>2397</v>
      </c>
      <c r="BZ214" s="221" t="s">
        <v>2399</v>
      </c>
      <c r="CA214" s="221" t="s">
        <v>2281</v>
      </c>
      <c r="CD214" s="221">
        <f t="shared" si="4"/>
        <v>0</v>
      </c>
      <c r="CE214" s="221">
        <f t="shared" si="5"/>
        <v>0</v>
      </c>
      <c r="CF214" s="221">
        <f t="shared" si="6"/>
        <v>0</v>
      </c>
      <c r="CG214" s="221">
        <f t="shared" si="7"/>
        <v>0</v>
      </c>
      <c r="CI214" s="27">
        <v>1</v>
      </c>
    </row>
    <row r="215" spans="65:87" x14ac:dyDescent="0.25">
      <c r="BM215" s="221" t="s">
        <v>125</v>
      </c>
      <c r="BN215" s="221" t="s">
        <v>498</v>
      </c>
      <c r="BO215" s="221" t="s">
        <v>2372</v>
      </c>
      <c r="BP215" s="221" t="s">
        <v>265</v>
      </c>
      <c r="BQ215" s="221" t="s">
        <v>266</v>
      </c>
      <c r="BR215" s="221">
        <v>1</v>
      </c>
      <c r="BS215" s="221">
        <v>3</v>
      </c>
      <c r="BT215" s="221">
        <v>0</v>
      </c>
      <c r="BU215" s="221" t="s">
        <v>2372</v>
      </c>
      <c r="BW215" s="221" t="s">
        <v>2373</v>
      </c>
      <c r="BY215" s="221" t="s">
        <v>2372</v>
      </c>
      <c r="BZ215" s="221" t="s">
        <v>2374</v>
      </c>
      <c r="CA215" s="221" t="s">
        <v>2375</v>
      </c>
      <c r="CB215" s="221" t="s">
        <v>2004</v>
      </c>
      <c r="CC215" s="221" t="s">
        <v>2376</v>
      </c>
      <c r="CD215" s="221">
        <f t="shared" si="4"/>
        <v>0</v>
      </c>
      <c r="CE215" s="221">
        <f t="shared" si="5"/>
        <v>0</v>
      </c>
      <c r="CF215" s="221">
        <f t="shared" si="6"/>
        <v>0</v>
      </c>
      <c r="CG215" s="221">
        <f t="shared" si="7"/>
        <v>0</v>
      </c>
      <c r="CI215" s="27">
        <v>1</v>
      </c>
    </row>
    <row r="216" spans="65:87" x14ac:dyDescent="0.25">
      <c r="BM216" s="221" t="s">
        <v>125</v>
      </c>
      <c r="BN216" s="221" t="s">
        <v>499</v>
      </c>
      <c r="BO216" s="221" t="s">
        <v>2377</v>
      </c>
      <c r="BP216" s="221" t="s">
        <v>265</v>
      </c>
      <c r="BQ216" s="221" t="s">
        <v>266</v>
      </c>
      <c r="BR216" s="221">
        <v>1</v>
      </c>
      <c r="BS216" s="221">
        <v>3</v>
      </c>
      <c r="BT216" s="221">
        <v>0</v>
      </c>
      <c r="BU216" s="221" t="s">
        <v>2377</v>
      </c>
      <c r="BW216" s="221" t="s">
        <v>2378</v>
      </c>
      <c r="BY216" s="221" t="s">
        <v>2377</v>
      </c>
      <c r="BZ216" s="221" t="s">
        <v>556</v>
      </c>
      <c r="CA216" s="221" t="s">
        <v>557</v>
      </c>
      <c r="CB216" s="221" t="s">
        <v>2379</v>
      </c>
      <c r="CC216" s="221" t="s">
        <v>2380</v>
      </c>
      <c r="CD216" s="221">
        <f t="shared" si="4"/>
        <v>0</v>
      </c>
      <c r="CE216" s="221">
        <f t="shared" si="5"/>
        <v>0</v>
      </c>
      <c r="CF216" s="221">
        <f t="shared" si="6"/>
        <v>0</v>
      </c>
      <c r="CG216" s="221">
        <f t="shared" si="7"/>
        <v>0</v>
      </c>
      <c r="CI216" s="27">
        <v>1</v>
      </c>
    </row>
    <row r="217" spans="65:87" x14ac:dyDescent="0.25">
      <c r="BM217" s="221" t="s">
        <v>125</v>
      </c>
      <c r="BN217" s="221" t="s">
        <v>500</v>
      </c>
      <c r="BO217" s="221" t="s">
        <v>2381</v>
      </c>
      <c r="BP217" s="221" t="s">
        <v>265</v>
      </c>
      <c r="BQ217" s="221" t="s">
        <v>266</v>
      </c>
      <c r="BR217" s="221">
        <v>2</v>
      </c>
      <c r="BS217" s="221">
        <v>2</v>
      </c>
      <c r="BT217" s="221">
        <v>0</v>
      </c>
      <c r="BU217" s="221" t="s">
        <v>2381</v>
      </c>
      <c r="BW217" s="221" t="s">
        <v>2382</v>
      </c>
      <c r="BY217" s="221" t="s">
        <v>2381</v>
      </c>
      <c r="BZ217" s="221" t="s">
        <v>370</v>
      </c>
      <c r="CA217" s="221" t="s">
        <v>497</v>
      </c>
      <c r="CB217" s="221" t="s">
        <v>382</v>
      </c>
      <c r="CD217" s="221">
        <f t="shared" si="4"/>
        <v>0</v>
      </c>
      <c r="CE217" s="221">
        <f t="shared" si="5"/>
        <v>0</v>
      </c>
      <c r="CF217" s="221">
        <f t="shared" si="6"/>
        <v>0</v>
      </c>
      <c r="CG217" s="221">
        <f t="shared" si="7"/>
        <v>0</v>
      </c>
      <c r="CI217" s="27">
        <v>1</v>
      </c>
    </row>
    <row r="218" spans="65:87" x14ac:dyDescent="0.25">
      <c r="BM218" s="221" t="s">
        <v>125</v>
      </c>
      <c r="BN218" s="221" t="s">
        <v>501</v>
      </c>
      <c r="BO218" s="221" t="s">
        <v>2383</v>
      </c>
      <c r="BP218" s="221" t="s">
        <v>265</v>
      </c>
      <c r="BQ218" s="221" t="s">
        <v>266</v>
      </c>
      <c r="BR218" s="221">
        <v>2</v>
      </c>
      <c r="BS218" s="221">
        <v>2</v>
      </c>
      <c r="BT218" s="221">
        <v>0</v>
      </c>
      <c r="BU218" s="221" t="s">
        <v>2383</v>
      </c>
      <c r="BW218" s="221" t="s">
        <v>2384</v>
      </c>
      <c r="BY218" s="221" t="s">
        <v>2383</v>
      </c>
      <c r="BZ218" s="221" t="s">
        <v>2385</v>
      </c>
      <c r="CA218" s="221" t="s">
        <v>2386</v>
      </c>
      <c r="CB218" s="221" t="s">
        <v>2387</v>
      </c>
      <c r="CC218" s="221" t="s">
        <v>2388</v>
      </c>
      <c r="CD218" s="221">
        <f t="shared" si="4"/>
        <v>0</v>
      </c>
      <c r="CE218" s="221">
        <f t="shared" si="5"/>
        <v>0</v>
      </c>
      <c r="CF218" s="221">
        <f t="shared" si="6"/>
        <v>0</v>
      </c>
      <c r="CG218" s="221">
        <f t="shared" si="7"/>
        <v>0</v>
      </c>
      <c r="CI218" s="27">
        <v>1</v>
      </c>
    </row>
    <row r="219" spans="65:87" x14ac:dyDescent="0.25">
      <c r="BM219" s="221" t="s">
        <v>125</v>
      </c>
      <c r="BN219" s="221" t="s">
        <v>502</v>
      </c>
      <c r="BO219" s="221" t="s">
        <v>374</v>
      </c>
      <c r="BP219" s="221" t="s">
        <v>265</v>
      </c>
      <c r="BQ219" s="221" t="s">
        <v>266</v>
      </c>
      <c r="BR219" s="221">
        <v>3</v>
      </c>
      <c r="BS219" s="221">
        <v>2</v>
      </c>
      <c r="BT219" s="221">
        <v>0</v>
      </c>
      <c r="BU219" s="221" t="s">
        <v>374</v>
      </c>
      <c r="BW219" s="221" t="s">
        <v>2389</v>
      </c>
      <c r="BY219" s="221" t="s">
        <v>374</v>
      </c>
      <c r="BZ219" s="221" t="s">
        <v>375</v>
      </c>
      <c r="CA219" s="221" t="s">
        <v>2068</v>
      </c>
      <c r="CD219" s="221">
        <f t="shared" si="4"/>
        <v>0</v>
      </c>
      <c r="CE219" s="221">
        <f t="shared" si="5"/>
        <v>0</v>
      </c>
      <c r="CF219" s="221">
        <f t="shared" si="6"/>
        <v>0</v>
      </c>
      <c r="CG219" s="221">
        <f t="shared" si="7"/>
        <v>0</v>
      </c>
      <c r="CI219" s="27">
        <v>1</v>
      </c>
    </row>
    <row r="220" spans="65:87" x14ac:dyDescent="0.25">
      <c r="BM220" s="221" t="s">
        <v>125</v>
      </c>
      <c r="BN220" s="221" t="s">
        <v>503</v>
      </c>
      <c r="BO220" s="221" t="s">
        <v>2374</v>
      </c>
      <c r="BP220" s="221" t="s">
        <v>301</v>
      </c>
      <c r="BQ220" s="221" t="s">
        <v>266</v>
      </c>
      <c r="BR220" s="221">
        <v>1</v>
      </c>
      <c r="BS220" s="221">
        <v>0</v>
      </c>
      <c r="BT220" s="221">
        <v>3</v>
      </c>
      <c r="BV220" s="221" t="s">
        <v>2374</v>
      </c>
      <c r="BX220" s="221" t="s">
        <v>2390</v>
      </c>
      <c r="BY220" s="221" t="s">
        <v>2374</v>
      </c>
      <c r="BZ220" s="221" t="s">
        <v>2375</v>
      </c>
      <c r="CA220" s="221" t="s">
        <v>2376</v>
      </c>
      <c r="CD220" s="221">
        <f t="shared" si="4"/>
        <v>0</v>
      </c>
      <c r="CE220" s="221">
        <f t="shared" si="5"/>
        <v>0</v>
      </c>
      <c r="CF220" s="221">
        <f t="shared" si="6"/>
        <v>0</v>
      </c>
      <c r="CG220" s="221">
        <f t="shared" si="7"/>
        <v>0</v>
      </c>
      <c r="CI220" s="27">
        <v>1</v>
      </c>
    </row>
    <row r="221" spans="65:87" x14ac:dyDescent="0.25">
      <c r="BM221" s="221" t="s">
        <v>125</v>
      </c>
      <c r="BN221" s="221" t="s">
        <v>504</v>
      </c>
      <c r="BO221" s="221" t="s">
        <v>2377</v>
      </c>
      <c r="BP221" s="221" t="s">
        <v>301</v>
      </c>
      <c r="BQ221" s="221" t="s">
        <v>266</v>
      </c>
      <c r="BR221" s="221">
        <v>1</v>
      </c>
      <c r="BS221" s="221">
        <v>0</v>
      </c>
      <c r="BT221" s="221">
        <v>3</v>
      </c>
      <c r="BV221" s="221" t="s">
        <v>2377</v>
      </c>
      <c r="BX221" s="221" t="s">
        <v>2391</v>
      </c>
      <c r="BY221" s="221" t="s">
        <v>2377</v>
      </c>
      <c r="BZ221" s="221" t="s">
        <v>556</v>
      </c>
      <c r="CA221" s="221" t="s">
        <v>557</v>
      </c>
      <c r="CB221" s="221" t="s">
        <v>2379</v>
      </c>
      <c r="CC221" s="221" t="s">
        <v>2380</v>
      </c>
      <c r="CD221" s="221">
        <f t="shared" si="4"/>
        <v>0</v>
      </c>
      <c r="CE221" s="221">
        <f t="shared" si="5"/>
        <v>0</v>
      </c>
      <c r="CF221" s="221">
        <f t="shared" si="6"/>
        <v>0</v>
      </c>
      <c r="CG221" s="221">
        <f t="shared" si="7"/>
        <v>0</v>
      </c>
      <c r="CI221" s="27">
        <v>1</v>
      </c>
    </row>
    <row r="222" spans="65:87" x14ac:dyDescent="0.25">
      <c r="BM222" s="221" t="s">
        <v>125</v>
      </c>
      <c r="BN222" s="221" t="s">
        <v>505</v>
      </c>
      <c r="BO222" s="221" t="s">
        <v>543</v>
      </c>
      <c r="BP222" s="221" t="s">
        <v>301</v>
      </c>
      <c r="BQ222" s="221" t="s">
        <v>266</v>
      </c>
      <c r="BR222" s="221">
        <v>2</v>
      </c>
      <c r="BS222" s="221">
        <v>0</v>
      </c>
      <c r="BT222" s="221">
        <v>2</v>
      </c>
      <c r="BV222" s="221" t="s">
        <v>543</v>
      </c>
      <c r="BX222" s="221" t="s">
        <v>2392</v>
      </c>
      <c r="BY222" s="221" t="s">
        <v>543</v>
      </c>
      <c r="CD222" s="221">
        <f t="shared" si="4"/>
        <v>0</v>
      </c>
      <c r="CE222" s="221">
        <f t="shared" si="5"/>
        <v>0</v>
      </c>
      <c r="CF222" s="221">
        <f t="shared" si="6"/>
        <v>0</v>
      </c>
      <c r="CG222" s="221">
        <f t="shared" si="7"/>
        <v>0</v>
      </c>
      <c r="CI222" s="27">
        <v>1</v>
      </c>
    </row>
    <row r="223" spans="65:87" x14ac:dyDescent="0.25">
      <c r="BM223" s="221" t="s">
        <v>125</v>
      </c>
      <c r="BN223" s="221" t="s">
        <v>506</v>
      </c>
      <c r="BO223" s="221" t="s">
        <v>2393</v>
      </c>
      <c r="BP223" s="221" t="s">
        <v>301</v>
      </c>
      <c r="BQ223" s="221" t="s">
        <v>266</v>
      </c>
      <c r="BR223" s="221">
        <v>2</v>
      </c>
      <c r="BS223" s="221">
        <v>0</v>
      </c>
      <c r="BT223" s="221">
        <v>2</v>
      </c>
      <c r="BV223" s="221" t="s">
        <v>2393</v>
      </c>
      <c r="BX223" s="221" t="s">
        <v>2394</v>
      </c>
      <c r="BY223" s="221" t="s">
        <v>2393</v>
      </c>
      <c r="BZ223" s="221" t="s">
        <v>2038</v>
      </c>
      <c r="CA223" s="221" t="s">
        <v>2395</v>
      </c>
      <c r="CB223" s="221" t="s">
        <v>2396</v>
      </c>
      <c r="CC223" s="221" t="s">
        <v>2388</v>
      </c>
      <c r="CD223" s="221">
        <f t="shared" si="4"/>
        <v>0</v>
      </c>
      <c r="CE223" s="221">
        <f t="shared" si="5"/>
        <v>0</v>
      </c>
      <c r="CF223" s="221">
        <f t="shared" si="6"/>
        <v>0</v>
      </c>
      <c r="CG223" s="221">
        <f t="shared" si="7"/>
        <v>0</v>
      </c>
      <c r="CI223" s="27">
        <v>1</v>
      </c>
    </row>
    <row r="224" spans="65:87" x14ac:dyDescent="0.25">
      <c r="BM224" s="221" t="s">
        <v>125</v>
      </c>
      <c r="BN224" s="221" t="s">
        <v>507</v>
      </c>
      <c r="BO224" s="221" t="s">
        <v>2397</v>
      </c>
      <c r="BP224" s="221" t="s">
        <v>301</v>
      </c>
      <c r="BQ224" s="221" t="s">
        <v>266</v>
      </c>
      <c r="BR224" s="221">
        <v>3</v>
      </c>
      <c r="BS224" s="221">
        <v>0</v>
      </c>
      <c r="BT224" s="221">
        <v>2</v>
      </c>
      <c r="BV224" s="221" t="s">
        <v>2397</v>
      </c>
      <c r="BX224" s="221" t="s">
        <v>2398</v>
      </c>
      <c r="BY224" s="221" t="s">
        <v>2397</v>
      </c>
      <c r="BZ224" s="221" t="s">
        <v>2399</v>
      </c>
      <c r="CA224" s="221" t="s">
        <v>2281</v>
      </c>
      <c r="CD224" s="221">
        <f t="shared" si="4"/>
        <v>0</v>
      </c>
      <c r="CE224" s="221">
        <f t="shared" si="5"/>
        <v>0</v>
      </c>
      <c r="CF224" s="221">
        <f t="shared" si="6"/>
        <v>0</v>
      </c>
      <c r="CG224" s="221">
        <f t="shared" si="7"/>
        <v>0</v>
      </c>
      <c r="CI224" s="27">
        <v>1</v>
      </c>
    </row>
    <row r="225" spans="65:87" x14ac:dyDescent="0.25">
      <c r="BM225" s="221" t="s">
        <v>126</v>
      </c>
      <c r="BN225" s="221" t="s">
        <v>508</v>
      </c>
      <c r="BO225" s="221" t="s">
        <v>2372</v>
      </c>
      <c r="BP225" s="221" t="s">
        <v>265</v>
      </c>
      <c r="BQ225" s="221" t="s">
        <v>266</v>
      </c>
      <c r="BR225" s="221">
        <v>1</v>
      </c>
      <c r="BS225" s="221">
        <v>3</v>
      </c>
      <c r="BT225" s="221">
        <v>0</v>
      </c>
      <c r="BU225" s="221" t="s">
        <v>2372</v>
      </c>
      <c r="BW225" s="221" t="s">
        <v>2373</v>
      </c>
      <c r="BY225" s="221" t="s">
        <v>2372</v>
      </c>
      <c r="BZ225" s="221" t="s">
        <v>2374</v>
      </c>
      <c r="CA225" s="221" t="s">
        <v>2375</v>
      </c>
      <c r="CB225" s="221" t="s">
        <v>2004</v>
      </c>
      <c r="CC225" s="221" t="s">
        <v>2376</v>
      </c>
      <c r="CD225" s="221">
        <f t="shared" si="4"/>
        <v>0</v>
      </c>
      <c r="CE225" s="221">
        <f t="shared" si="5"/>
        <v>0</v>
      </c>
      <c r="CF225" s="221">
        <f t="shared" si="6"/>
        <v>0</v>
      </c>
      <c r="CG225" s="221">
        <f t="shared" si="7"/>
        <v>0</v>
      </c>
      <c r="CI225" s="27">
        <v>1</v>
      </c>
    </row>
    <row r="226" spans="65:87" x14ac:dyDescent="0.25">
      <c r="BM226" s="221" t="s">
        <v>126</v>
      </c>
      <c r="BN226" s="221" t="s">
        <v>509</v>
      </c>
      <c r="BO226" s="221" t="s">
        <v>2377</v>
      </c>
      <c r="BP226" s="221" t="s">
        <v>265</v>
      </c>
      <c r="BQ226" s="221" t="s">
        <v>266</v>
      </c>
      <c r="BR226" s="221">
        <v>1</v>
      </c>
      <c r="BS226" s="221">
        <v>3</v>
      </c>
      <c r="BT226" s="221">
        <v>0</v>
      </c>
      <c r="BU226" s="221" t="s">
        <v>2377</v>
      </c>
      <c r="BW226" s="221" t="s">
        <v>2378</v>
      </c>
      <c r="BY226" s="221" t="s">
        <v>2377</v>
      </c>
      <c r="BZ226" s="221" t="s">
        <v>556</v>
      </c>
      <c r="CA226" s="221" t="s">
        <v>557</v>
      </c>
      <c r="CB226" s="221" t="s">
        <v>2379</v>
      </c>
      <c r="CC226" s="221" t="s">
        <v>2380</v>
      </c>
      <c r="CD226" s="221">
        <f t="shared" si="4"/>
        <v>0</v>
      </c>
      <c r="CE226" s="221">
        <f t="shared" si="5"/>
        <v>0</v>
      </c>
      <c r="CF226" s="221">
        <f t="shared" si="6"/>
        <v>0</v>
      </c>
      <c r="CG226" s="221">
        <f t="shared" si="7"/>
        <v>0</v>
      </c>
      <c r="CI226" s="27">
        <v>1</v>
      </c>
    </row>
    <row r="227" spans="65:87" x14ac:dyDescent="0.25">
      <c r="BM227" s="221" t="s">
        <v>126</v>
      </c>
      <c r="BN227" s="221" t="s">
        <v>510</v>
      </c>
      <c r="BO227" s="221" t="s">
        <v>2381</v>
      </c>
      <c r="BP227" s="221" t="s">
        <v>265</v>
      </c>
      <c r="BQ227" s="221" t="s">
        <v>266</v>
      </c>
      <c r="BR227" s="221">
        <v>2</v>
      </c>
      <c r="BS227" s="221">
        <v>2</v>
      </c>
      <c r="BT227" s="221">
        <v>0</v>
      </c>
      <c r="BU227" s="221" t="s">
        <v>2381</v>
      </c>
      <c r="BW227" s="221" t="s">
        <v>2382</v>
      </c>
      <c r="BY227" s="221" t="s">
        <v>2381</v>
      </c>
      <c r="BZ227" s="221" t="s">
        <v>370</v>
      </c>
      <c r="CA227" s="221" t="s">
        <v>497</v>
      </c>
      <c r="CB227" s="221" t="s">
        <v>382</v>
      </c>
      <c r="CD227" s="221">
        <f t="shared" si="4"/>
        <v>0</v>
      </c>
      <c r="CE227" s="221">
        <f t="shared" si="5"/>
        <v>0</v>
      </c>
      <c r="CF227" s="221">
        <f t="shared" si="6"/>
        <v>0</v>
      </c>
      <c r="CG227" s="221">
        <f t="shared" si="7"/>
        <v>0</v>
      </c>
      <c r="CI227" s="27">
        <v>1</v>
      </c>
    </row>
    <row r="228" spans="65:87" x14ac:dyDescent="0.25">
      <c r="BM228" s="221" t="s">
        <v>126</v>
      </c>
      <c r="BN228" s="221" t="s">
        <v>511</v>
      </c>
      <c r="BO228" s="221" t="s">
        <v>2383</v>
      </c>
      <c r="BP228" s="221" t="s">
        <v>265</v>
      </c>
      <c r="BQ228" s="221" t="s">
        <v>266</v>
      </c>
      <c r="BR228" s="221">
        <v>2</v>
      </c>
      <c r="BS228" s="221">
        <v>2</v>
      </c>
      <c r="BT228" s="221">
        <v>0</v>
      </c>
      <c r="BU228" s="221" t="s">
        <v>2383</v>
      </c>
      <c r="BW228" s="221" t="s">
        <v>2384</v>
      </c>
      <c r="BY228" s="221" t="s">
        <v>2383</v>
      </c>
      <c r="BZ228" s="221" t="s">
        <v>2385</v>
      </c>
      <c r="CA228" s="221" t="s">
        <v>2386</v>
      </c>
      <c r="CB228" s="221" t="s">
        <v>2387</v>
      </c>
      <c r="CC228" s="221" t="s">
        <v>2388</v>
      </c>
      <c r="CD228" s="221">
        <f t="shared" si="4"/>
        <v>0</v>
      </c>
      <c r="CE228" s="221">
        <f t="shared" si="5"/>
        <v>0</v>
      </c>
      <c r="CF228" s="221">
        <f t="shared" si="6"/>
        <v>0</v>
      </c>
      <c r="CG228" s="221">
        <f t="shared" si="7"/>
        <v>0</v>
      </c>
      <c r="CI228" s="27">
        <v>1</v>
      </c>
    </row>
    <row r="229" spans="65:87" x14ac:dyDescent="0.25">
      <c r="BM229" s="221" t="s">
        <v>126</v>
      </c>
      <c r="BN229" s="221" t="s">
        <v>512</v>
      </c>
      <c r="BO229" s="221" t="s">
        <v>374</v>
      </c>
      <c r="BP229" s="221" t="s">
        <v>265</v>
      </c>
      <c r="BQ229" s="221" t="s">
        <v>266</v>
      </c>
      <c r="BR229" s="221">
        <v>3</v>
      </c>
      <c r="BS229" s="221">
        <v>2</v>
      </c>
      <c r="BT229" s="221">
        <v>0</v>
      </c>
      <c r="BU229" s="221" t="s">
        <v>374</v>
      </c>
      <c r="BW229" s="221" t="s">
        <v>2389</v>
      </c>
      <c r="BY229" s="221" t="s">
        <v>374</v>
      </c>
      <c r="BZ229" s="221" t="s">
        <v>375</v>
      </c>
      <c r="CA229" s="221" t="s">
        <v>2068</v>
      </c>
      <c r="CD229" s="221">
        <f t="shared" si="4"/>
        <v>0</v>
      </c>
      <c r="CE229" s="221">
        <f t="shared" si="5"/>
        <v>0</v>
      </c>
      <c r="CF229" s="221">
        <f t="shared" si="6"/>
        <v>0</v>
      </c>
      <c r="CG229" s="221">
        <f t="shared" si="7"/>
        <v>0</v>
      </c>
      <c r="CI229" s="27">
        <v>1</v>
      </c>
    </row>
    <row r="230" spans="65:87" x14ac:dyDescent="0.25">
      <c r="BM230" s="221" t="s">
        <v>126</v>
      </c>
      <c r="BN230" s="221" t="s">
        <v>513</v>
      </c>
      <c r="BO230" s="221" t="s">
        <v>2374</v>
      </c>
      <c r="BP230" s="221" t="s">
        <v>301</v>
      </c>
      <c r="BQ230" s="221" t="s">
        <v>266</v>
      </c>
      <c r="BR230" s="221">
        <v>1</v>
      </c>
      <c r="BS230" s="221">
        <v>0</v>
      </c>
      <c r="BT230" s="221">
        <v>3</v>
      </c>
      <c r="BV230" s="221" t="s">
        <v>2374</v>
      </c>
      <c r="BX230" s="221" t="s">
        <v>2390</v>
      </c>
      <c r="BY230" s="221" t="s">
        <v>2374</v>
      </c>
      <c r="BZ230" s="221" t="s">
        <v>2375</v>
      </c>
      <c r="CA230" s="221" t="s">
        <v>2376</v>
      </c>
      <c r="CD230" s="221">
        <f t="shared" si="4"/>
        <v>0</v>
      </c>
      <c r="CE230" s="221">
        <f t="shared" si="5"/>
        <v>0</v>
      </c>
      <c r="CF230" s="221">
        <f t="shared" si="6"/>
        <v>0</v>
      </c>
      <c r="CG230" s="221">
        <f t="shared" si="7"/>
        <v>0</v>
      </c>
      <c r="CI230" s="27">
        <v>1</v>
      </c>
    </row>
    <row r="231" spans="65:87" x14ac:dyDescent="0.25">
      <c r="BM231" s="221" t="s">
        <v>126</v>
      </c>
      <c r="BN231" s="221" t="s">
        <v>514</v>
      </c>
      <c r="BO231" s="221" t="s">
        <v>2377</v>
      </c>
      <c r="BP231" s="221" t="s">
        <v>301</v>
      </c>
      <c r="BQ231" s="221" t="s">
        <v>266</v>
      </c>
      <c r="BR231" s="221">
        <v>1</v>
      </c>
      <c r="BS231" s="221">
        <v>0</v>
      </c>
      <c r="BT231" s="221">
        <v>3</v>
      </c>
      <c r="BV231" s="221" t="s">
        <v>2377</v>
      </c>
      <c r="BX231" s="221" t="s">
        <v>2391</v>
      </c>
      <c r="BY231" s="221" t="s">
        <v>2377</v>
      </c>
      <c r="BZ231" s="221" t="s">
        <v>556</v>
      </c>
      <c r="CA231" s="221" t="s">
        <v>557</v>
      </c>
      <c r="CB231" s="221" t="s">
        <v>2379</v>
      </c>
      <c r="CC231" s="221" t="s">
        <v>2380</v>
      </c>
      <c r="CD231" s="221">
        <f t="shared" si="4"/>
        <v>0</v>
      </c>
      <c r="CE231" s="221">
        <f t="shared" si="5"/>
        <v>0</v>
      </c>
      <c r="CF231" s="221">
        <f t="shared" si="6"/>
        <v>0</v>
      </c>
      <c r="CG231" s="221">
        <f t="shared" si="7"/>
        <v>0</v>
      </c>
      <c r="CI231" s="27">
        <v>1</v>
      </c>
    </row>
    <row r="232" spans="65:87" x14ac:dyDescent="0.25">
      <c r="BM232" s="221" t="s">
        <v>126</v>
      </c>
      <c r="BN232" s="221" t="s">
        <v>515</v>
      </c>
      <c r="BO232" s="221" t="s">
        <v>543</v>
      </c>
      <c r="BP232" s="221" t="s">
        <v>301</v>
      </c>
      <c r="BQ232" s="221" t="s">
        <v>266</v>
      </c>
      <c r="BR232" s="221">
        <v>2</v>
      </c>
      <c r="BS232" s="221">
        <v>0</v>
      </c>
      <c r="BT232" s="221">
        <v>2</v>
      </c>
      <c r="BV232" s="221" t="s">
        <v>543</v>
      </c>
      <c r="BX232" s="221" t="s">
        <v>2392</v>
      </c>
      <c r="BY232" s="221" t="s">
        <v>543</v>
      </c>
      <c r="CD232" s="221">
        <f t="shared" si="4"/>
        <v>0</v>
      </c>
      <c r="CE232" s="221">
        <f t="shared" si="5"/>
        <v>0</v>
      </c>
      <c r="CF232" s="221">
        <f t="shared" si="6"/>
        <v>0</v>
      </c>
      <c r="CG232" s="221">
        <f t="shared" si="7"/>
        <v>0</v>
      </c>
      <c r="CI232" s="27">
        <v>1</v>
      </c>
    </row>
    <row r="233" spans="65:87" x14ac:dyDescent="0.25">
      <c r="BM233" s="221" t="s">
        <v>126</v>
      </c>
      <c r="BN233" s="221" t="s">
        <v>516</v>
      </c>
      <c r="BO233" s="221" t="s">
        <v>2393</v>
      </c>
      <c r="BP233" s="221" t="s">
        <v>301</v>
      </c>
      <c r="BQ233" s="221" t="s">
        <v>266</v>
      </c>
      <c r="BR233" s="221">
        <v>2</v>
      </c>
      <c r="BS233" s="221">
        <v>0</v>
      </c>
      <c r="BT233" s="221">
        <v>2</v>
      </c>
      <c r="BV233" s="221" t="s">
        <v>2393</v>
      </c>
      <c r="BX233" s="221" t="s">
        <v>2394</v>
      </c>
      <c r="BY233" s="221" t="s">
        <v>2393</v>
      </c>
      <c r="BZ233" s="221" t="s">
        <v>2038</v>
      </c>
      <c r="CA233" s="221" t="s">
        <v>2395</v>
      </c>
      <c r="CB233" s="221" t="s">
        <v>2396</v>
      </c>
      <c r="CC233" s="221" t="s">
        <v>2388</v>
      </c>
      <c r="CD233" s="221">
        <f t="shared" ref="CD233:CD296" si="8">IF(OR($BM233&lt;&gt;$B$4,$BQ233&lt;&gt;"POS",$BP233="CFA"),0,IF(OR(AND($BY233&lt;&gt;"",ISNUMBER(SEARCH($BY233,$L$9))),AND($BZ233&lt;&gt;"",ISNUMBER(SEARCH($BZ233,$L$9))),AND($CA233&lt;&gt;"",ISNUMBER(SEARCH($CA233,$L$9))),AND($CB233&lt;&gt;"",ISNUMBER(SEARCH($CB233,$L$9))),AND($CC233&lt;&gt;"",ISNUMBER(SEARCH($CC233,$L$9)))),$BS233,0))</f>
        <v>0</v>
      </c>
      <c r="CE233" s="221">
        <f t="shared" ref="CE233:CE296" si="9">IF(OR($BM233&lt;&gt;$B$4,$BQ233&lt;&gt;"POS",$BP233="CFA"),0,IF(OR(AND($BY233&lt;&gt;"",ISNUMBER(SEARCH($BY233,$M$9))),AND($BZ233&lt;&gt;"",ISNUMBER(SEARCH($BZ233,$M$9))),AND($CA233&lt;&gt;"",ISNUMBER(SEARCH($CA233,$M$9))),AND($CB233&lt;&gt;"",ISNUMBER(SEARCH($CB233,$M$9))),AND($CC233&lt;&gt;"",ISNUMBER(SEARCH($CC233,$M$9)))),$BS233,0))</f>
        <v>0</v>
      </c>
      <c r="CF233" s="221">
        <f t="shared" ref="CF233:CF296" si="10">IF(OR($BM233&lt;&gt;$B$4,$BQ233&lt;&gt;"POS",$BP233="PRO"),0,IF(OR(AND($BY233&lt;&gt;"",ISNUMBER(SEARCH($BY233,$N$9))),AND($BZ233&lt;&gt;"",ISNUMBER(SEARCH($BZ233,$N$9))),AND($CA233&lt;&gt;"",ISNUMBER(SEARCH($CA233,$N$9))),AND($CB233&lt;&gt;"",ISNUMBER(SEARCH($CB233,$N$9))),AND($CC233&lt;&gt;"",ISNUMBER(SEARCH($CC233,$N$9)))),$BT233,0))</f>
        <v>0</v>
      </c>
      <c r="CG233" s="221">
        <f t="shared" ref="CG233:CG296" si="11">IF(OR($BM233&lt;&gt;$B$4,$BQ233&lt;&gt;"POS",$BP233="PRO"),0,IF(OR(AND($BY233&lt;&gt;"",ISNUMBER(SEARCH($BY233,$O$9))),AND($BZ233&lt;&gt;"",ISNUMBER(SEARCH($BZ233,$O$9))),AND($CA233&lt;&gt;"",ISNUMBER(SEARCH($CA233,$O$9))),AND($CB233&lt;&gt;"",ISNUMBER(SEARCH($CB233,$O$9))),AND($CC233&lt;&gt;"",ISNUMBER(SEARCH($CC233,$O$9)))),$BT233,0))</f>
        <v>0</v>
      </c>
      <c r="CI233" s="27">
        <v>1</v>
      </c>
    </row>
    <row r="234" spans="65:87" x14ac:dyDescent="0.25">
      <c r="BM234" s="221" t="s">
        <v>126</v>
      </c>
      <c r="BN234" s="221" t="s">
        <v>517</v>
      </c>
      <c r="BO234" s="221" t="s">
        <v>2397</v>
      </c>
      <c r="BP234" s="221" t="s">
        <v>301</v>
      </c>
      <c r="BQ234" s="221" t="s">
        <v>266</v>
      </c>
      <c r="BR234" s="221">
        <v>3</v>
      </c>
      <c r="BS234" s="221">
        <v>0</v>
      </c>
      <c r="BT234" s="221">
        <v>2</v>
      </c>
      <c r="BV234" s="221" t="s">
        <v>2397</v>
      </c>
      <c r="BX234" s="221" t="s">
        <v>2398</v>
      </c>
      <c r="BY234" s="221" t="s">
        <v>2397</v>
      </c>
      <c r="BZ234" s="221" t="s">
        <v>2399</v>
      </c>
      <c r="CA234" s="221" t="s">
        <v>2281</v>
      </c>
      <c r="CD234" s="221">
        <f t="shared" si="8"/>
        <v>0</v>
      </c>
      <c r="CE234" s="221">
        <f t="shared" si="9"/>
        <v>0</v>
      </c>
      <c r="CF234" s="221">
        <f t="shared" si="10"/>
        <v>0</v>
      </c>
      <c r="CG234" s="221">
        <f t="shared" si="11"/>
        <v>0</v>
      </c>
      <c r="CI234" s="27">
        <v>1</v>
      </c>
    </row>
    <row r="235" spans="65:87" x14ac:dyDescent="0.25">
      <c r="BM235" s="221" t="s">
        <v>127</v>
      </c>
      <c r="BN235" s="221" t="s">
        <v>518</v>
      </c>
      <c r="BO235" s="221" t="s">
        <v>2372</v>
      </c>
      <c r="BP235" s="221" t="s">
        <v>265</v>
      </c>
      <c r="BQ235" s="221" t="s">
        <v>266</v>
      </c>
      <c r="BR235" s="221">
        <v>1</v>
      </c>
      <c r="BS235" s="221">
        <v>3</v>
      </c>
      <c r="BT235" s="221">
        <v>0</v>
      </c>
      <c r="BU235" s="221" t="s">
        <v>2372</v>
      </c>
      <c r="BW235" s="221" t="s">
        <v>2373</v>
      </c>
      <c r="BY235" s="221" t="s">
        <v>2372</v>
      </c>
      <c r="BZ235" s="221" t="s">
        <v>2374</v>
      </c>
      <c r="CA235" s="221" t="s">
        <v>2375</v>
      </c>
      <c r="CB235" s="221" t="s">
        <v>2004</v>
      </c>
      <c r="CC235" s="221" t="s">
        <v>2376</v>
      </c>
      <c r="CD235" s="221">
        <f t="shared" si="8"/>
        <v>0</v>
      </c>
      <c r="CE235" s="221">
        <f t="shared" si="9"/>
        <v>0</v>
      </c>
      <c r="CF235" s="221">
        <f t="shared" si="10"/>
        <v>0</v>
      </c>
      <c r="CG235" s="221">
        <f t="shared" si="11"/>
        <v>0</v>
      </c>
      <c r="CI235" s="27">
        <v>1</v>
      </c>
    </row>
    <row r="236" spans="65:87" x14ac:dyDescent="0.25">
      <c r="BM236" s="221" t="s">
        <v>127</v>
      </c>
      <c r="BN236" s="221" t="s">
        <v>519</v>
      </c>
      <c r="BO236" s="221" t="s">
        <v>2377</v>
      </c>
      <c r="BP236" s="221" t="s">
        <v>265</v>
      </c>
      <c r="BQ236" s="221" t="s">
        <v>266</v>
      </c>
      <c r="BR236" s="221">
        <v>1</v>
      </c>
      <c r="BS236" s="221">
        <v>3</v>
      </c>
      <c r="BT236" s="221">
        <v>0</v>
      </c>
      <c r="BU236" s="221" t="s">
        <v>2377</v>
      </c>
      <c r="BW236" s="221" t="s">
        <v>2378</v>
      </c>
      <c r="BY236" s="221" t="s">
        <v>2377</v>
      </c>
      <c r="BZ236" s="221" t="s">
        <v>556</v>
      </c>
      <c r="CA236" s="221" t="s">
        <v>557</v>
      </c>
      <c r="CB236" s="221" t="s">
        <v>2379</v>
      </c>
      <c r="CC236" s="221" t="s">
        <v>2380</v>
      </c>
      <c r="CD236" s="221">
        <f t="shared" si="8"/>
        <v>0</v>
      </c>
      <c r="CE236" s="221">
        <f t="shared" si="9"/>
        <v>0</v>
      </c>
      <c r="CF236" s="221">
        <f t="shared" si="10"/>
        <v>0</v>
      </c>
      <c r="CG236" s="221">
        <f t="shared" si="11"/>
        <v>0</v>
      </c>
      <c r="CI236" s="27">
        <v>1</v>
      </c>
    </row>
    <row r="237" spans="65:87" x14ac:dyDescent="0.25">
      <c r="BM237" s="221" t="s">
        <v>127</v>
      </c>
      <c r="BN237" s="221" t="s">
        <v>520</v>
      </c>
      <c r="BO237" s="221" t="s">
        <v>2381</v>
      </c>
      <c r="BP237" s="221" t="s">
        <v>265</v>
      </c>
      <c r="BQ237" s="221" t="s">
        <v>266</v>
      </c>
      <c r="BR237" s="221">
        <v>2</v>
      </c>
      <c r="BS237" s="221">
        <v>2</v>
      </c>
      <c r="BT237" s="221">
        <v>0</v>
      </c>
      <c r="BU237" s="221" t="s">
        <v>2381</v>
      </c>
      <c r="BW237" s="221" t="s">
        <v>2382</v>
      </c>
      <c r="BY237" s="221" t="s">
        <v>2381</v>
      </c>
      <c r="BZ237" s="221" t="s">
        <v>370</v>
      </c>
      <c r="CA237" s="221" t="s">
        <v>497</v>
      </c>
      <c r="CB237" s="221" t="s">
        <v>382</v>
      </c>
      <c r="CD237" s="221">
        <f t="shared" si="8"/>
        <v>0</v>
      </c>
      <c r="CE237" s="221">
        <f t="shared" si="9"/>
        <v>0</v>
      </c>
      <c r="CF237" s="221">
        <f t="shared" si="10"/>
        <v>0</v>
      </c>
      <c r="CG237" s="221">
        <f t="shared" si="11"/>
        <v>0</v>
      </c>
      <c r="CI237" s="27">
        <v>1</v>
      </c>
    </row>
    <row r="238" spans="65:87" x14ac:dyDescent="0.25">
      <c r="BM238" s="221" t="s">
        <v>127</v>
      </c>
      <c r="BN238" s="221" t="s">
        <v>521</v>
      </c>
      <c r="BO238" s="221" t="s">
        <v>2383</v>
      </c>
      <c r="BP238" s="221" t="s">
        <v>265</v>
      </c>
      <c r="BQ238" s="221" t="s">
        <v>266</v>
      </c>
      <c r="BR238" s="221">
        <v>2</v>
      </c>
      <c r="BS238" s="221">
        <v>2</v>
      </c>
      <c r="BT238" s="221">
        <v>0</v>
      </c>
      <c r="BU238" s="221" t="s">
        <v>2383</v>
      </c>
      <c r="BW238" s="221" t="s">
        <v>2384</v>
      </c>
      <c r="BY238" s="221" t="s">
        <v>2383</v>
      </c>
      <c r="BZ238" s="221" t="s">
        <v>2385</v>
      </c>
      <c r="CA238" s="221" t="s">
        <v>2386</v>
      </c>
      <c r="CB238" s="221" t="s">
        <v>2387</v>
      </c>
      <c r="CC238" s="221" t="s">
        <v>2388</v>
      </c>
      <c r="CD238" s="221">
        <f t="shared" si="8"/>
        <v>0</v>
      </c>
      <c r="CE238" s="221">
        <f t="shared" si="9"/>
        <v>0</v>
      </c>
      <c r="CF238" s="221">
        <f t="shared" si="10"/>
        <v>0</v>
      </c>
      <c r="CG238" s="221">
        <f t="shared" si="11"/>
        <v>0</v>
      </c>
      <c r="CI238" s="27">
        <v>1</v>
      </c>
    </row>
    <row r="239" spans="65:87" x14ac:dyDescent="0.25">
      <c r="BM239" s="221" t="s">
        <v>127</v>
      </c>
      <c r="BN239" s="221" t="s">
        <v>522</v>
      </c>
      <c r="BO239" s="221" t="s">
        <v>374</v>
      </c>
      <c r="BP239" s="221" t="s">
        <v>265</v>
      </c>
      <c r="BQ239" s="221" t="s">
        <v>266</v>
      </c>
      <c r="BR239" s="221">
        <v>3</v>
      </c>
      <c r="BS239" s="221">
        <v>2</v>
      </c>
      <c r="BT239" s="221">
        <v>0</v>
      </c>
      <c r="BU239" s="221" t="s">
        <v>374</v>
      </c>
      <c r="BW239" s="221" t="s">
        <v>2389</v>
      </c>
      <c r="BY239" s="221" t="s">
        <v>374</v>
      </c>
      <c r="BZ239" s="221" t="s">
        <v>375</v>
      </c>
      <c r="CA239" s="221" t="s">
        <v>2068</v>
      </c>
      <c r="CD239" s="221">
        <f t="shared" si="8"/>
        <v>0</v>
      </c>
      <c r="CE239" s="221">
        <f t="shared" si="9"/>
        <v>0</v>
      </c>
      <c r="CF239" s="221">
        <f t="shared" si="10"/>
        <v>0</v>
      </c>
      <c r="CG239" s="221">
        <f t="shared" si="11"/>
        <v>0</v>
      </c>
      <c r="CI239" s="27">
        <v>1</v>
      </c>
    </row>
    <row r="240" spans="65:87" x14ac:dyDescent="0.25">
      <c r="BM240" s="221" t="s">
        <v>127</v>
      </c>
      <c r="BN240" s="221" t="s">
        <v>523</v>
      </c>
      <c r="BO240" s="221" t="s">
        <v>2374</v>
      </c>
      <c r="BP240" s="221" t="s">
        <v>301</v>
      </c>
      <c r="BQ240" s="221" t="s">
        <v>266</v>
      </c>
      <c r="BR240" s="221">
        <v>1</v>
      </c>
      <c r="BS240" s="221">
        <v>0</v>
      </c>
      <c r="BT240" s="221">
        <v>3</v>
      </c>
      <c r="BV240" s="221" t="s">
        <v>2374</v>
      </c>
      <c r="BX240" s="221" t="s">
        <v>2390</v>
      </c>
      <c r="BY240" s="221" t="s">
        <v>2374</v>
      </c>
      <c r="BZ240" s="221" t="s">
        <v>2375</v>
      </c>
      <c r="CA240" s="221" t="s">
        <v>2376</v>
      </c>
      <c r="CD240" s="221">
        <f t="shared" si="8"/>
        <v>0</v>
      </c>
      <c r="CE240" s="221">
        <f t="shared" si="9"/>
        <v>0</v>
      </c>
      <c r="CF240" s="221">
        <f t="shared" si="10"/>
        <v>0</v>
      </c>
      <c r="CG240" s="221">
        <f t="shared" si="11"/>
        <v>0</v>
      </c>
      <c r="CI240" s="27">
        <v>1</v>
      </c>
    </row>
    <row r="241" spans="65:87" x14ac:dyDescent="0.25">
      <c r="BM241" s="221" t="s">
        <v>127</v>
      </c>
      <c r="BN241" s="221" t="s">
        <v>524</v>
      </c>
      <c r="BO241" s="221" t="s">
        <v>2377</v>
      </c>
      <c r="BP241" s="221" t="s">
        <v>301</v>
      </c>
      <c r="BQ241" s="221" t="s">
        <v>266</v>
      </c>
      <c r="BR241" s="221">
        <v>1</v>
      </c>
      <c r="BS241" s="221">
        <v>0</v>
      </c>
      <c r="BT241" s="221">
        <v>3</v>
      </c>
      <c r="BV241" s="221" t="s">
        <v>2377</v>
      </c>
      <c r="BX241" s="221" t="s">
        <v>2391</v>
      </c>
      <c r="BY241" s="221" t="s">
        <v>2377</v>
      </c>
      <c r="BZ241" s="221" t="s">
        <v>556</v>
      </c>
      <c r="CA241" s="221" t="s">
        <v>557</v>
      </c>
      <c r="CB241" s="221" t="s">
        <v>2379</v>
      </c>
      <c r="CC241" s="221" t="s">
        <v>2380</v>
      </c>
      <c r="CD241" s="221">
        <f t="shared" si="8"/>
        <v>0</v>
      </c>
      <c r="CE241" s="221">
        <f t="shared" si="9"/>
        <v>0</v>
      </c>
      <c r="CF241" s="221">
        <f t="shared" si="10"/>
        <v>0</v>
      </c>
      <c r="CG241" s="221">
        <f t="shared" si="11"/>
        <v>0</v>
      </c>
      <c r="CI241" s="27">
        <v>1</v>
      </c>
    </row>
    <row r="242" spans="65:87" x14ac:dyDescent="0.25">
      <c r="BM242" s="221" t="s">
        <v>127</v>
      </c>
      <c r="BN242" s="221" t="s">
        <v>525</v>
      </c>
      <c r="BO242" s="221" t="s">
        <v>543</v>
      </c>
      <c r="BP242" s="221" t="s">
        <v>301</v>
      </c>
      <c r="BQ242" s="221" t="s">
        <v>266</v>
      </c>
      <c r="BR242" s="221">
        <v>2</v>
      </c>
      <c r="BS242" s="221">
        <v>0</v>
      </c>
      <c r="BT242" s="221">
        <v>2</v>
      </c>
      <c r="BV242" s="221" t="s">
        <v>543</v>
      </c>
      <c r="BX242" s="221" t="s">
        <v>2392</v>
      </c>
      <c r="BY242" s="221" t="s">
        <v>543</v>
      </c>
      <c r="CD242" s="221">
        <f t="shared" si="8"/>
        <v>0</v>
      </c>
      <c r="CE242" s="221">
        <f t="shared" si="9"/>
        <v>0</v>
      </c>
      <c r="CF242" s="221">
        <f t="shared" si="10"/>
        <v>0</v>
      </c>
      <c r="CG242" s="221">
        <f t="shared" si="11"/>
        <v>0</v>
      </c>
      <c r="CI242" s="27">
        <v>1</v>
      </c>
    </row>
    <row r="243" spans="65:87" x14ac:dyDescent="0.25">
      <c r="BM243" s="221" t="s">
        <v>127</v>
      </c>
      <c r="BN243" s="221" t="s">
        <v>526</v>
      </c>
      <c r="BO243" s="221" t="s">
        <v>2393</v>
      </c>
      <c r="BP243" s="221" t="s">
        <v>301</v>
      </c>
      <c r="BQ243" s="221" t="s">
        <v>266</v>
      </c>
      <c r="BR243" s="221">
        <v>2</v>
      </c>
      <c r="BS243" s="221">
        <v>0</v>
      </c>
      <c r="BT243" s="221">
        <v>2</v>
      </c>
      <c r="BV243" s="221" t="s">
        <v>2393</v>
      </c>
      <c r="BX243" s="221" t="s">
        <v>2394</v>
      </c>
      <c r="BY243" s="221" t="s">
        <v>2393</v>
      </c>
      <c r="BZ243" s="221" t="s">
        <v>2038</v>
      </c>
      <c r="CA243" s="221" t="s">
        <v>2395</v>
      </c>
      <c r="CB243" s="221" t="s">
        <v>2396</v>
      </c>
      <c r="CC243" s="221" t="s">
        <v>2388</v>
      </c>
      <c r="CD243" s="221">
        <f t="shared" si="8"/>
        <v>0</v>
      </c>
      <c r="CE243" s="221">
        <f t="shared" si="9"/>
        <v>0</v>
      </c>
      <c r="CF243" s="221">
        <f t="shared" si="10"/>
        <v>0</v>
      </c>
      <c r="CG243" s="221">
        <f t="shared" si="11"/>
        <v>0</v>
      </c>
      <c r="CI243" s="27">
        <v>1</v>
      </c>
    </row>
    <row r="244" spans="65:87" x14ac:dyDescent="0.25">
      <c r="BM244" s="221" t="s">
        <v>127</v>
      </c>
      <c r="BN244" s="221" t="s">
        <v>527</v>
      </c>
      <c r="BO244" s="221" t="s">
        <v>2397</v>
      </c>
      <c r="BP244" s="221" t="s">
        <v>301</v>
      </c>
      <c r="BQ244" s="221" t="s">
        <v>266</v>
      </c>
      <c r="BR244" s="221">
        <v>3</v>
      </c>
      <c r="BS244" s="221">
        <v>0</v>
      </c>
      <c r="BT244" s="221">
        <v>2</v>
      </c>
      <c r="BV244" s="221" t="s">
        <v>2397</v>
      </c>
      <c r="BX244" s="221" t="s">
        <v>2398</v>
      </c>
      <c r="BY244" s="221" t="s">
        <v>2397</v>
      </c>
      <c r="BZ244" s="221" t="s">
        <v>2399</v>
      </c>
      <c r="CA244" s="221" t="s">
        <v>2281</v>
      </c>
      <c r="CD244" s="221">
        <f t="shared" si="8"/>
        <v>0</v>
      </c>
      <c r="CE244" s="221">
        <f t="shared" si="9"/>
        <v>0</v>
      </c>
      <c r="CF244" s="221">
        <f t="shared" si="10"/>
        <v>0</v>
      </c>
      <c r="CG244" s="221">
        <f t="shared" si="11"/>
        <v>0</v>
      </c>
      <c r="CI244" s="27">
        <v>1</v>
      </c>
    </row>
    <row r="245" spans="65:87" x14ac:dyDescent="0.25">
      <c r="BM245" s="221" t="s">
        <v>128</v>
      </c>
      <c r="BN245" s="221" t="s">
        <v>528</v>
      </c>
      <c r="BO245" s="221" t="s">
        <v>2372</v>
      </c>
      <c r="BP245" s="221" t="s">
        <v>265</v>
      </c>
      <c r="BQ245" s="221" t="s">
        <v>266</v>
      </c>
      <c r="BR245" s="221">
        <v>1</v>
      </c>
      <c r="BS245" s="221">
        <v>3</v>
      </c>
      <c r="BT245" s="221">
        <v>0</v>
      </c>
      <c r="BU245" s="221" t="s">
        <v>2372</v>
      </c>
      <c r="BW245" s="221" t="s">
        <v>2373</v>
      </c>
      <c r="BY245" s="221" t="s">
        <v>2372</v>
      </c>
      <c r="BZ245" s="221" t="s">
        <v>2374</v>
      </c>
      <c r="CA245" s="221" t="s">
        <v>2375</v>
      </c>
      <c r="CB245" s="221" t="s">
        <v>2004</v>
      </c>
      <c r="CC245" s="221" t="s">
        <v>2376</v>
      </c>
      <c r="CD245" s="221">
        <f t="shared" si="8"/>
        <v>0</v>
      </c>
      <c r="CE245" s="221">
        <f t="shared" si="9"/>
        <v>0</v>
      </c>
      <c r="CF245" s="221">
        <f t="shared" si="10"/>
        <v>0</v>
      </c>
      <c r="CG245" s="221">
        <f t="shared" si="11"/>
        <v>0</v>
      </c>
      <c r="CI245" s="27">
        <v>1</v>
      </c>
    </row>
    <row r="246" spans="65:87" x14ac:dyDescent="0.25">
      <c r="BM246" s="221" t="s">
        <v>128</v>
      </c>
      <c r="BN246" s="221" t="s">
        <v>529</v>
      </c>
      <c r="BO246" s="221" t="s">
        <v>2377</v>
      </c>
      <c r="BP246" s="221" t="s">
        <v>265</v>
      </c>
      <c r="BQ246" s="221" t="s">
        <v>266</v>
      </c>
      <c r="BR246" s="221">
        <v>1</v>
      </c>
      <c r="BS246" s="221">
        <v>3</v>
      </c>
      <c r="BT246" s="221">
        <v>0</v>
      </c>
      <c r="BU246" s="221" t="s">
        <v>2377</v>
      </c>
      <c r="BW246" s="221" t="s">
        <v>2378</v>
      </c>
      <c r="BY246" s="221" t="s">
        <v>2377</v>
      </c>
      <c r="BZ246" s="221" t="s">
        <v>556</v>
      </c>
      <c r="CA246" s="221" t="s">
        <v>557</v>
      </c>
      <c r="CB246" s="221" t="s">
        <v>2379</v>
      </c>
      <c r="CC246" s="221" t="s">
        <v>2380</v>
      </c>
      <c r="CD246" s="221">
        <f t="shared" si="8"/>
        <v>0</v>
      </c>
      <c r="CE246" s="221">
        <f t="shared" si="9"/>
        <v>0</v>
      </c>
      <c r="CF246" s="221">
        <f t="shared" si="10"/>
        <v>0</v>
      </c>
      <c r="CG246" s="221">
        <f t="shared" si="11"/>
        <v>0</v>
      </c>
      <c r="CI246" s="27">
        <v>1</v>
      </c>
    </row>
    <row r="247" spans="65:87" x14ac:dyDescent="0.25">
      <c r="BM247" s="221" t="s">
        <v>128</v>
      </c>
      <c r="BN247" s="221" t="s">
        <v>530</v>
      </c>
      <c r="BO247" s="221" t="s">
        <v>2381</v>
      </c>
      <c r="BP247" s="221" t="s">
        <v>265</v>
      </c>
      <c r="BQ247" s="221" t="s">
        <v>266</v>
      </c>
      <c r="BR247" s="221">
        <v>2</v>
      </c>
      <c r="BS247" s="221">
        <v>2</v>
      </c>
      <c r="BT247" s="221">
        <v>0</v>
      </c>
      <c r="BU247" s="221" t="s">
        <v>2381</v>
      </c>
      <c r="BW247" s="221" t="s">
        <v>2382</v>
      </c>
      <c r="BY247" s="221" t="s">
        <v>2381</v>
      </c>
      <c r="BZ247" s="221" t="s">
        <v>370</v>
      </c>
      <c r="CA247" s="221" t="s">
        <v>497</v>
      </c>
      <c r="CB247" s="221" t="s">
        <v>382</v>
      </c>
      <c r="CD247" s="221">
        <f t="shared" si="8"/>
        <v>0</v>
      </c>
      <c r="CE247" s="221">
        <f t="shared" si="9"/>
        <v>0</v>
      </c>
      <c r="CF247" s="221">
        <f t="shared" si="10"/>
        <v>0</v>
      </c>
      <c r="CG247" s="221">
        <f t="shared" si="11"/>
        <v>0</v>
      </c>
      <c r="CI247" s="27">
        <v>1</v>
      </c>
    </row>
    <row r="248" spans="65:87" x14ac:dyDescent="0.25">
      <c r="BM248" s="221" t="s">
        <v>128</v>
      </c>
      <c r="BN248" s="221" t="s">
        <v>531</v>
      </c>
      <c r="BO248" s="221" t="s">
        <v>2383</v>
      </c>
      <c r="BP248" s="221" t="s">
        <v>265</v>
      </c>
      <c r="BQ248" s="221" t="s">
        <v>266</v>
      </c>
      <c r="BR248" s="221">
        <v>2</v>
      </c>
      <c r="BS248" s="221">
        <v>2</v>
      </c>
      <c r="BT248" s="221">
        <v>0</v>
      </c>
      <c r="BU248" s="221" t="s">
        <v>2383</v>
      </c>
      <c r="BW248" s="221" t="s">
        <v>2384</v>
      </c>
      <c r="BY248" s="221" t="s">
        <v>2383</v>
      </c>
      <c r="BZ248" s="221" t="s">
        <v>2385</v>
      </c>
      <c r="CA248" s="221" t="s">
        <v>2386</v>
      </c>
      <c r="CB248" s="221" t="s">
        <v>2387</v>
      </c>
      <c r="CC248" s="221" t="s">
        <v>2388</v>
      </c>
      <c r="CD248" s="221">
        <f t="shared" si="8"/>
        <v>0</v>
      </c>
      <c r="CE248" s="221">
        <f t="shared" si="9"/>
        <v>0</v>
      </c>
      <c r="CF248" s="221">
        <f t="shared" si="10"/>
        <v>0</v>
      </c>
      <c r="CG248" s="221">
        <f t="shared" si="11"/>
        <v>0</v>
      </c>
      <c r="CI248" s="27">
        <v>1</v>
      </c>
    </row>
    <row r="249" spans="65:87" x14ac:dyDescent="0.25">
      <c r="BM249" s="221" t="s">
        <v>128</v>
      </c>
      <c r="BN249" s="221" t="s">
        <v>532</v>
      </c>
      <c r="BO249" s="221" t="s">
        <v>374</v>
      </c>
      <c r="BP249" s="221" t="s">
        <v>265</v>
      </c>
      <c r="BQ249" s="221" t="s">
        <v>266</v>
      </c>
      <c r="BR249" s="221">
        <v>3</v>
      </c>
      <c r="BS249" s="221">
        <v>2</v>
      </c>
      <c r="BT249" s="221">
        <v>0</v>
      </c>
      <c r="BU249" s="221" t="s">
        <v>374</v>
      </c>
      <c r="BW249" s="221" t="s">
        <v>2389</v>
      </c>
      <c r="BY249" s="221" t="s">
        <v>374</v>
      </c>
      <c r="BZ249" s="221" t="s">
        <v>375</v>
      </c>
      <c r="CA249" s="221" t="s">
        <v>2068</v>
      </c>
      <c r="CD249" s="221">
        <f t="shared" si="8"/>
        <v>0</v>
      </c>
      <c r="CE249" s="221">
        <f t="shared" si="9"/>
        <v>0</v>
      </c>
      <c r="CF249" s="221">
        <f t="shared" si="10"/>
        <v>0</v>
      </c>
      <c r="CG249" s="221">
        <f t="shared" si="11"/>
        <v>0</v>
      </c>
      <c r="CI249" s="27">
        <v>1</v>
      </c>
    </row>
    <row r="250" spans="65:87" x14ac:dyDescent="0.25">
      <c r="BM250" s="221" t="s">
        <v>128</v>
      </c>
      <c r="BN250" s="221" t="s">
        <v>533</v>
      </c>
      <c r="BO250" s="221" t="s">
        <v>2374</v>
      </c>
      <c r="BP250" s="221" t="s">
        <v>301</v>
      </c>
      <c r="BQ250" s="221" t="s">
        <v>266</v>
      </c>
      <c r="BR250" s="221">
        <v>1</v>
      </c>
      <c r="BS250" s="221">
        <v>0</v>
      </c>
      <c r="BT250" s="221">
        <v>3</v>
      </c>
      <c r="BV250" s="221" t="s">
        <v>2374</v>
      </c>
      <c r="BX250" s="221" t="s">
        <v>2390</v>
      </c>
      <c r="BY250" s="221" t="s">
        <v>2374</v>
      </c>
      <c r="BZ250" s="221" t="s">
        <v>2375</v>
      </c>
      <c r="CA250" s="221" t="s">
        <v>2376</v>
      </c>
      <c r="CD250" s="221">
        <f t="shared" si="8"/>
        <v>0</v>
      </c>
      <c r="CE250" s="221">
        <f t="shared" si="9"/>
        <v>0</v>
      </c>
      <c r="CF250" s="221">
        <f t="shared" si="10"/>
        <v>0</v>
      </c>
      <c r="CG250" s="221">
        <f t="shared" si="11"/>
        <v>0</v>
      </c>
      <c r="CI250" s="27">
        <v>1</v>
      </c>
    </row>
    <row r="251" spans="65:87" x14ac:dyDescent="0.25">
      <c r="BM251" s="221" t="s">
        <v>128</v>
      </c>
      <c r="BN251" s="221" t="s">
        <v>534</v>
      </c>
      <c r="BO251" s="221" t="s">
        <v>2377</v>
      </c>
      <c r="BP251" s="221" t="s">
        <v>301</v>
      </c>
      <c r="BQ251" s="221" t="s">
        <v>266</v>
      </c>
      <c r="BR251" s="221">
        <v>1</v>
      </c>
      <c r="BS251" s="221">
        <v>0</v>
      </c>
      <c r="BT251" s="221">
        <v>3</v>
      </c>
      <c r="BV251" s="221" t="s">
        <v>2377</v>
      </c>
      <c r="BX251" s="221" t="s">
        <v>2391</v>
      </c>
      <c r="BY251" s="221" t="s">
        <v>2377</v>
      </c>
      <c r="BZ251" s="221" t="s">
        <v>556</v>
      </c>
      <c r="CA251" s="221" t="s">
        <v>557</v>
      </c>
      <c r="CB251" s="221" t="s">
        <v>2379</v>
      </c>
      <c r="CC251" s="221" t="s">
        <v>2380</v>
      </c>
      <c r="CD251" s="221">
        <f t="shared" si="8"/>
        <v>0</v>
      </c>
      <c r="CE251" s="221">
        <f t="shared" si="9"/>
        <v>0</v>
      </c>
      <c r="CF251" s="221">
        <f t="shared" si="10"/>
        <v>0</v>
      </c>
      <c r="CG251" s="221">
        <f t="shared" si="11"/>
        <v>0</v>
      </c>
      <c r="CI251" s="27">
        <v>1</v>
      </c>
    </row>
    <row r="252" spans="65:87" x14ac:dyDescent="0.25">
      <c r="BM252" s="221" t="s">
        <v>128</v>
      </c>
      <c r="BN252" s="221" t="s">
        <v>535</v>
      </c>
      <c r="BO252" s="221" t="s">
        <v>543</v>
      </c>
      <c r="BP252" s="221" t="s">
        <v>301</v>
      </c>
      <c r="BQ252" s="221" t="s">
        <v>266</v>
      </c>
      <c r="BR252" s="221">
        <v>2</v>
      </c>
      <c r="BS252" s="221">
        <v>0</v>
      </c>
      <c r="BT252" s="221">
        <v>2</v>
      </c>
      <c r="BV252" s="221" t="s">
        <v>543</v>
      </c>
      <c r="BX252" s="221" t="s">
        <v>2392</v>
      </c>
      <c r="BY252" s="221" t="s">
        <v>543</v>
      </c>
      <c r="CD252" s="221">
        <f t="shared" si="8"/>
        <v>0</v>
      </c>
      <c r="CE252" s="221">
        <f t="shared" si="9"/>
        <v>0</v>
      </c>
      <c r="CF252" s="221">
        <f t="shared" si="10"/>
        <v>0</v>
      </c>
      <c r="CG252" s="221">
        <f t="shared" si="11"/>
        <v>0</v>
      </c>
      <c r="CI252" s="27">
        <v>1</v>
      </c>
    </row>
    <row r="253" spans="65:87" x14ac:dyDescent="0.25">
      <c r="BM253" s="221" t="s">
        <v>128</v>
      </c>
      <c r="BN253" s="221" t="s">
        <v>536</v>
      </c>
      <c r="BO253" s="221" t="s">
        <v>2393</v>
      </c>
      <c r="BP253" s="221" t="s">
        <v>301</v>
      </c>
      <c r="BQ253" s="221" t="s">
        <v>266</v>
      </c>
      <c r="BR253" s="221">
        <v>2</v>
      </c>
      <c r="BS253" s="221">
        <v>0</v>
      </c>
      <c r="BT253" s="221">
        <v>2</v>
      </c>
      <c r="BV253" s="221" t="s">
        <v>2393</v>
      </c>
      <c r="BX253" s="221" t="s">
        <v>2394</v>
      </c>
      <c r="BY253" s="221" t="s">
        <v>2393</v>
      </c>
      <c r="BZ253" s="221" t="s">
        <v>2038</v>
      </c>
      <c r="CA253" s="221" t="s">
        <v>2395</v>
      </c>
      <c r="CB253" s="221" t="s">
        <v>2396</v>
      </c>
      <c r="CC253" s="221" t="s">
        <v>2388</v>
      </c>
      <c r="CD253" s="221">
        <f t="shared" si="8"/>
        <v>0</v>
      </c>
      <c r="CE253" s="221">
        <f t="shared" si="9"/>
        <v>0</v>
      </c>
      <c r="CF253" s="221">
        <f t="shared" si="10"/>
        <v>0</v>
      </c>
      <c r="CG253" s="221">
        <f t="shared" si="11"/>
        <v>0</v>
      </c>
      <c r="CI253" s="27">
        <v>1</v>
      </c>
    </row>
    <row r="254" spans="65:87" x14ac:dyDescent="0.25">
      <c r="BM254" s="221" t="s">
        <v>128</v>
      </c>
      <c r="BN254" s="221" t="s">
        <v>537</v>
      </c>
      <c r="BO254" s="221" t="s">
        <v>2397</v>
      </c>
      <c r="BP254" s="221" t="s">
        <v>301</v>
      </c>
      <c r="BQ254" s="221" t="s">
        <v>266</v>
      </c>
      <c r="BR254" s="221">
        <v>3</v>
      </c>
      <c r="BS254" s="221">
        <v>0</v>
      </c>
      <c r="BT254" s="221">
        <v>2</v>
      </c>
      <c r="BV254" s="221" t="s">
        <v>2397</v>
      </c>
      <c r="BX254" s="221" t="s">
        <v>2398</v>
      </c>
      <c r="BY254" s="221" t="s">
        <v>2397</v>
      </c>
      <c r="BZ254" s="221" t="s">
        <v>2399</v>
      </c>
      <c r="CA254" s="221" t="s">
        <v>2281</v>
      </c>
      <c r="CD254" s="221">
        <f t="shared" si="8"/>
        <v>0</v>
      </c>
      <c r="CE254" s="221">
        <f t="shared" si="9"/>
        <v>0</v>
      </c>
      <c r="CF254" s="221">
        <f t="shared" si="10"/>
        <v>0</v>
      </c>
      <c r="CG254" s="221">
        <f t="shared" si="11"/>
        <v>0</v>
      </c>
      <c r="CI254" s="27">
        <v>1</v>
      </c>
    </row>
    <row r="255" spans="65:87" x14ac:dyDescent="0.25">
      <c r="BM255" s="221" t="s">
        <v>129</v>
      </c>
      <c r="BN255" s="221" t="s">
        <v>538</v>
      </c>
      <c r="BO255" s="221" t="s">
        <v>2400</v>
      </c>
      <c r="BP255" s="221" t="s">
        <v>265</v>
      </c>
      <c r="BQ255" s="221" t="s">
        <v>266</v>
      </c>
      <c r="BR255" s="221">
        <v>1</v>
      </c>
      <c r="BS255" s="221">
        <v>3</v>
      </c>
      <c r="BT255" s="221">
        <v>0</v>
      </c>
      <c r="BU255" s="221" t="s">
        <v>2400</v>
      </c>
      <c r="BW255" s="221" t="s">
        <v>2401</v>
      </c>
      <c r="BY255" s="221" t="s">
        <v>2400</v>
      </c>
      <c r="BZ255" s="221" t="s">
        <v>2402</v>
      </c>
      <c r="CA255" s="221" t="s">
        <v>573</v>
      </c>
      <c r="CB255" s="221" t="s">
        <v>382</v>
      </c>
      <c r="CC255" s="221" t="s">
        <v>497</v>
      </c>
      <c r="CD255" s="221">
        <f t="shared" si="8"/>
        <v>0</v>
      </c>
      <c r="CE255" s="221">
        <f t="shared" si="9"/>
        <v>0</v>
      </c>
      <c r="CF255" s="221">
        <f t="shared" si="10"/>
        <v>0</v>
      </c>
      <c r="CG255" s="221">
        <f t="shared" si="11"/>
        <v>0</v>
      </c>
      <c r="CI255" s="27">
        <v>1</v>
      </c>
    </row>
    <row r="256" spans="65:87" x14ac:dyDescent="0.25">
      <c r="BM256" s="221" t="s">
        <v>129</v>
      </c>
      <c r="BN256" s="221" t="s">
        <v>545</v>
      </c>
      <c r="BO256" s="221" t="s">
        <v>2225</v>
      </c>
      <c r="BP256" s="221" t="s">
        <v>265</v>
      </c>
      <c r="BQ256" s="221" t="s">
        <v>266</v>
      </c>
      <c r="BR256" s="221">
        <v>1</v>
      </c>
      <c r="BS256" s="221">
        <v>3</v>
      </c>
      <c r="BT256" s="221">
        <v>0</v>
      </c>
      <c r="BU256" s="221" t="s">
        <v>2225</v>
      </c>
      <c r="BW256" s="221" t="s">
        <v>2226</v>
      </c>
      <c r="BY256" s="221" t="s">
        <v>2225</v>
      </c>
      <c r="BZ256" s="221" t="s">
        <v>2227</v>
      </c>
      <c r="CD256" s="221">
        <f t="shared" si="8"/>
        <v>0</v>
      </c>
      <c r="CE256" s="221">
        <f t="shared" si="9"/>
        <v>0</v>
      </c>
      <c r="CF256" s="221">
        <f t="shared" si="10"/>
        <v>0</v>
      </c>
      <c r="CG256" s="221">
        <f t="shared" si="11"/>
        <v>0</v>
      </c>
      <c r="CI256" s="27">
        <v>1</v>
      </c>
    </row>
    <row r="257" spans="65:87" x14ac:dyDescent="0.25">
      <c r="BM257" s="221" t="s">
        <v>129</v>
      </c>
      <c r="BN257" s="221" t="s">
        <v>551</v>
      </c>
      <c r="BO257" s="221" t="s">
        <v>903</v>
      </c>
      <c r="BP257" s="221" t="s">
        <v>265</v>
      </c>
      <c r="BQ257" s="221" t="s">
        <v>266</v>
      </c>
      <c r="BR257" s="221">
        <v>2</v>
      </c>
      <c r="BS257" s="221">
        <v>2</v>
      </c>
      <c r="BT257" s="221">
        <v>0</v>
      </c>
      <c r="BU257" s="221" t="s">
        <v>903</v>
      </c>
      <c r="BW257" s="221" t="s">
        <v>1998</v>
      </c>
      <c r="BY257" s="221" t="s">
        <v>903</v>
      </c>
      <c r="BZ257" s="221" t="s">
        <v>904</v>
      </c>
      <c r="CA257" s="221" t="s">
        <v>906</v>
      </c>
      <c r="CD257" s="221">
        <f t="shared" si="8"/>
        <v>0</v>
      </c>
      <c r="CE257" s="221">
        <f t="shared" si="9"/>
        <v>0</v>
      </c>
      <c r="CF257" s="221">
        <f t="shared" si="10"/>
        <v>0</v>
      </c>
      <c r="CG257" s="221">
        <f t="shared" si="11"/>
        <v>0</v>
      </c>
      <c r="CI257" s="27">
        <v>1</v>
      </c>
    </row>
    <row r="258" spans="65:87" x14ac:dyDescent="0.25">
      <c r="BM258" s="221" t="s">
        <v>129</v>
      </c>
      <c r="BN258" s="221" t="s">
        <v>558</v>
      </c>
      <c r="BO258" s="221" t="s">
        <v>2403</v>
      </c>
      <c r="BP258" s="221" t="s">
        <v>265</v>
      </c>
      <c r="BQ258" s="221" t="s">
        <v>266</v>
      </c>
      <c r="BR258" s="221">
        <v>2</v>
      </c>
      <c r="BS258" s="221">
        <v>2</v>
      </c>
      <c r="BT258" s="221">
        <v>0</v>
      </c>
      <c r="BU258" s="221" t="s">
        <v>2403</v>
      </c>
      <c r="BW258" s="221" t="s">
        <v>2404</v>
      </c>
      <c r="BY258" s="221" t="s">
        <v>2403</v>
      </c>
      <c r="BZ258" s="221" t="s">
        <v>2405</v>
      </c>
      <c r="CA258" s="221" t="s">
        <v>2406</v>
      </c>
      <c r="CD258" s="221">
        <f t="shared" si="8"/>
        <v>0</v>
      </c>
      <c r="CE258" s="221">
        <f t="shared" si="9"/>
        <v>0</v>
      </c>
      <c r="CF258" s="221">
        <f t="shared" si="10"/>
        <v>0</v>
      </c>
      <c r="CG258" s="221">
        <f t="shared" si="11"/>
        <v>0</v>
      </c>
      <c r="CI258" s="27">
        <v>1</v>
      </c>
    </row>
    <row r="259" spans="65:87" x14ac:dyDescent="0.25">
      <c r="BM259" s="221" t="s">
        <v>129</v>
      </c>
      <c r="BN259" s="221" t="s">
        <v>565</v>
      </c>
      <c r="BO259" s="221" t="s">
        <v>2407</v>
      </c>
      <c r="BP259" s="221" t="s">
        <v>265</v>
      </c>
      <c r="BQ259" s="221" t="s">
        <v>266</v>
      </c>
      <c r="BR259" s="221">
        <v>3</v>
      </c>
      <c r="BS259" s="221">
        <v>2</v>
      </c>
      <c r="BT259" s="221">
        <v>0</v>
      </c>
      <c r="BU259" s="221" t="s">
        <v>2407</v>
      </c>
      <c r="BW259" s="221" t="s">
        <v>2408</v>
      </c>
      <c r="BY259" s="221" t="s">
        <v>2407</v>
      </c>
      <c r="BZ259" s="221" t="s">
        <v>2409</v>
      </c>
      <c r="CA259" s="221" t="s">
        <v>2410</v>
      </c>
      <c r="CB259" s="221" t="s">
        <v>2411</v>
      </c>
      <c r="CC259" s="221" t="s">
        <v>2103</v>
      </c>
      <c r="CD259" s="221">
        <f t="shared" si="8"/>
        <v>0</v>
      </c>
      <c r="CE259" s="221">
        <f t="shared" si="9"/>
        <v>0</v>
      </c>
      <c r="CF259" s="221">
        <f t="shared" si="10"/>
        <v>0</v>
      </c>
      <c r="CG259" s="221">
        <f t="shared" si="11"/>
        <v>0</v>
      </c>
      <c r="CI259" s="27">
        <v>1</v>
      </c>
    </row>
    <row r="260" spans="65:87" x14ac:dyDescent="0.25">
      <c r="BM260" s="221" t="s">
        <v>129</v>
      </c>
      <c r="BN260" s="221" t="s">
        <v>570</v>
      </c>
      <c r="BO260" s="221" t="s">
        <v>543</v>
      </c>
      <c r="BP260" s="221" t="s">
        <v>301</v>
      </c>
      <c r="BQ260" s="221" t="s">
        <v>266</v>
      </c>
      <c r="BR260" s="221">
        <v>1</v>
      </c>
      <c r="BS260" s="221">
        <v>0</v>
      </c>
      <c r="BT260" s="221">
        <v>3</v>
      </c>
      <c r="BV260" s="221" t="s">
        <v>543</v>
      </c>
      <c r="BX260" s="221" t="s">
        <v>2392</v>
      </c>
      <c r="BY260" s="221" t="s">
        <v>543</v>
      </c>
      <c r="CD260" s="221">
        <f t="shared" si="8"/>
        <v>0</v>
      </c>
      <c r="CE260" s="221">
        <f t="shared" si="9"/>
        <v>0</v>
      </c>
      <c r="CF260" s="221">
        <f t="shared" si="10"/>
        <v>0</v>
      </c>
      <c r="CG260" s="221">
        <f t="shared" si="11"/>
        <v>0</v>
      </c>
      <c r="CI260" s="27">
        <v>1</v>
      </c>
    </row>
    <row r="261" spans="65:87" x14ac:dyDescent="0.25">
      <c r="BM261" s="221" t="s">
        <v>129</v>
      </c>
      <c r="BN261" s="221" t="s">
        <v>574</v>
      </c>
      <c r="BO261" s="221" t="s">
        <v>2225</v>
      </c>
      <c r="BP261" s="221" t="s">
        <v>301</v>
      </c>
      <c r="BQ261" s="221" t="s">
        <v>266</v>
      </c>
      <c r="BR261" s="221">
        <v>1</v>
      </c>
      <c r="BS261" s="221">
        <v>0</v>
      </c>
      <c r="BT261" s="221">
        <v>3</v>
      </c>
      <c r="BV261" s="221" t="s">
        <v>2225</v>
      </c>
      <c r="BX261" s="221" t="s">
        <v>2228</v>
      </c>
      <c r="BY261" s="221" t="s">
        <v>2225</v>
      </c>
      <c r="BZ261" s="221" t="s">
        <v>2227</v>
      </c>
      <c r="CD261" s="221">
        <f t="shared" si="8"/>
        <v>0</v>
      </c>
      <c r="CE261" s="221">
        <f t="shared" si="9"/>
        <v>0</v>
      </c>
      <c r="CF261" s="221">
        <f t="shared" si="10"/>
        <v>0</v>
      </c>
      <c r="CG261" s="221">
        <f t="shared" si="11"/>
        <v>0</v>
      </c>
      <c r="CI261" s="27">
        <v>1</v>
      </c>
    </row>
    <row r="262" spans="65:87" x14ac:dyDescent="0.25">
      <c r="BM262" s="221" t="s">
        <v>129</v>
      </c>
      <c r="BN262" s="221" t="s">
        <v>578</v>
      </c>
      <c r="BO262" s="221" t="s">
        <v>903</v>
      </c>
      <c r="BP262" s="221" t="s">
        <v>301</v>
      </c>
      <c r="BQ262" s="221" t="s">
        <v>266</v>
      </c>
      <c r="BR262" s="221">
        <v>2</v>
      </c>
      <c r="BS262" s="221">
        <v>0</v>
      </c>
      <c r="BT262" s="221">
        <v>2</v>
      </c>
      <c r="BV262" s="221" t="s">
        <v>903</v>
      </c>
      <c r="BX262" s="221" t="s">
        <v>1334</v>
      </c>
      <c r="BY262" s="221" t="s">
        <v>903</v>
      </c>
      <c r="BZ262" s="221" t="s">
        <v>904</v>
      </c>
      <c r="CA262" s="221" t="s">
        <v>906</v>
      </c>
      <c r="CD262" s="221">
        <f t="shared" si="8"/>
        <v>0</v>
      </c>
      <c r="CE262" s="221">
        <f t="shared" si="9"/>
        <v>0</v>
      </c>
      <c r="CF262" s="221">
        <f t="shared" si="10"/>
        <v>0</v>
      </c>
      <c r="CG262" s="221">
        <f t="shared" si="11"/>
        <v>0</v>
      </c>
      <c r="CI262" s="27">
        <v>1</v>
      </c>
    </row>
    <row r="263" spans="65:87" x14ac:dyDescent="0.25">
      <c r="BM263" s="221" t="s">
        <v>129</v>
      </c>
      <c r="BN263" s="221" t="s">
        <v>582</v>
      </c>
      <c r="BO263" s="221" t="s">
        <v>478</v>
      </c>
      <c r="BP263" s="221" t="s">
        <v>301</v>
      </c>
      <c r="BQ263" s="221" t="s">
        <v>266</v>
      </c>
      <c r="BR263" s="221">
        <v>2</v>
      </c>
      <c r="BS263" s="221">
        <v>0</v>
      </c>
      <c r="BT263" s="221">
        <v>2</v>
      </c>
      <c r="BV263" s="221" t="s">
        <v>478</v>
      </c>
      <c r="BX263" s="221" t="s">
        <v>2058</v>
      </c>
      <c r="BY263" s="221" t="s">
        <v>478</v>
      </c>
      <c r="BZ263" s="221" t="s">
        <v>481</v>
      </c>
      <c r="CD263" s="221">
        <f t="shared" si="8"/>
        <v>0</v>
      </c>
      <c r="CE263" s="221">
        <f t="shared" si="9"/>
        <v>0</v>
      </c>
      <c r="CF263" s="221">
        <f t="shared" si="10"/>
        <v>0</v>
      </c>
      <c r="CG263" s="221">
        <f t="shared" si="11"/>
        <v>0</v>
      </c>
      <c r="CI263" s="27">
        <v>1</v>
      </c>
    </row>
    <row r="264" spans="65:87" x14ac:dyDescent="0.25">
      <c r="BM264" s="221" t="s">
        <v>129</v>
      </c>
      <c r="BN264" s="221" t="s">
        <v>587</v>
      </c>
      <c r="BO264" s="221" t="s">
        <v>2409</v>
      </c>
      <c r="BP264" s="221" t="s">
        <v>301</v>
      </c>
      <c r="BQ264" s="221" t="s">
        <v>266</v>
      </c>
      <c r="BR264" s="221">
        <v>3</v>
      </c>
      <c r="BS264" s="221">
        <v>0</v>
      </c>
      <c r="BT264" s="221">
        <v>2</v>
      </c>
      <c r="BV264" s="221" t="s">
        <v>2409</v>
      </c>
      <c r="BX264" s="221" t="s">
        <v>2412</v>
      </c>
      <c r="BY264" s="221" t="s">
        <v>2409</v>
      </c>
      <c r="BZ264" s="221" t="s">
        <v>2411</v>
      </c>
      <c r="CD264" s="221">
        <f t="shared" si="8"/>
        <v>0</v>
      </c>
      <c r="CE264" s="221">
        <f t="shared" si="9"/>
        <v>0</v>
      </c>
      <c r="CF264" s="221">
        <f t="shared" si="10"/>
        <v>0</v>
      </c>
      <c r="CG264" s="221">
        <f t="shared" si="11"/>
        <v>0</v>
      </c>
      <c r="CI264" s="27">
        <v>1</v>
      </c>
    </row>
    <row r="265" spans="65:87" x14ac:dyDescent="0.25">
      <c r="BM265" s="221" t="s">
        <v>131</v>
      </c>
      <c r="BN265" s="221" t="s">
        <v>593</v>
      </c>
      <c r="BO265" s="221" t="s">
        <v>2400</v>
      </c>
      <c r="BP265" s="221" t="s">
        <v>265</v>
      </c>
      <c r="BQ265" s="221" t="s">
        <v>266</v>
      </c>
      <c r="BR265" s="221">
        <v>1</v>
      </c>
      <c r="BS265" s="221">
        <v>3</v>
      </c>
      <c r="BT265" s="221">
        <v>0</v>
      </c>
      <c r="BU265" s="221" t="s">
        <v>2400</v>
      </c>
      <c r="BW265" s="221" t="s">
        <v>2401</v>
      </c>
      <c r="BY265" s="221" t="s">
        <v>2400</v>
      </c>
      <c r="BZ265" s="221" t="s">
        <v>2402</v>
      </c>
      <c r="CA265" s="221" t="s">
        <v>573</v>
      </c>
      <c r="CB265" s="221" t="s">
        <v>382</v>
      </c>
      <c r="CC265" s="221" t="s">
        <v>497</v>
      </c>
      <c r="CD265" s="221">
        <f t="shared" si="8"/>
        <v>0</v>
      </c>
      <c r="CE265" s="221">
        <f t="shared" si="9"/>
        <v>0</v>
      </c>
      <c r="CF265" s="221">
        <f t="shared" si="10"/>
        <v>0</v>
      </c>
      <c r="CG265" s="221">
        <f t="shared" si="11"/>
        <v>0</v>
      </c>
      <c r="CI265" s="27">
        <v>1</v>
      </c>
    </row>
    <row r="266" spans="65:87" x14ac:dyDescent="0.25">
      <c r="BM266" s="221" t="s">
        <v>131</v>
      </c>
      <c r="BN266" s="221" t="s">
        <v>594</v>
      </c>
      <c r="BO266" s="221" t="s">
        <v>2225</v>
      </c>
      <c r="BP266" s="221" t="s">
        <v>265</v>
      </c>
      <c r="BQ266" s="221" t="s">
        <v>266</v>
      </c>
      <c r="BR266" s="221">
        <v>1</v>
      </c>
      <c r="BS266" s="221">
        <v>3</v>
      </c>
      <c r="BT266" s="221">
        <v>0</v>
      </c>
      <c r="BU266" s="221" t="s">
        <v>2225</v>
      </c>
      <c r="BW266" s="221" t="s">
        <v>2226</v>
      </c>
      <c r="BY266" s="221" t="s">
        <v>2225</v>
      </c>
      <c r="BZ266" s="221" t="s">
        <v>2227</v>
      </c>
      <c r="CD266" s="221">
        <f t="shared" si="8"/>
        <v>0</v>
      </c>
      <c r="CE266" s="221">
        <f t="shared" si="9"/>
        <v>0</v>
      </c>
      <c r="CF266" s="221">
        <f t="shared" si="10"/>
        <v>0</v>
      </c>
      <c r="CG266" s="221">
        <f t="shared" si="11"/>
        <v>0</v>
      </c>
      <c r="CI266" s="27">
        <v>1</v>
      </c>
    </row>
    <row r="267" spans="65:87" x14ac:dyDescent="0.25">
      <c r="BM267" s="221" t="s">
        <v>131</v>
      </c>
      <c r="BN267" s="221" t="s">
        <v>595</v>
      </c>
      <c r="BO267" s="221" t="s">
        <v>903</v>
      </c>
      <c r="BP267" s="221" t="s">
        <v>265</v>
      </c>
      <c r="BQ267" s="221" t="s">
        <v>266</v>
      </c>
      <c r="BR267" s="221">
        <v>2</v>
      </c>
      <c r="BS267" s="221">
        <v>2</v>
      </c>
      <c r="BT267" s="221">
        <v>0</v>
      </c>
      <c r="BU267" s="221" t="s">
        <v>903</v>
      </c>
      <c r="BW267" s="221" t="s">
        <v>1998</v>
      </c>
      <c r="BY267" s="221" t="s">
        <v>903</v>
      </c>
      <c r="BZ267" s="221" t="s">
        <v>904</v>
      </c>
      <c r="CA267" s="221" t="s">
        <v>906</v>
      </c>
      <c r="CD267" s="221">
        <f t="shared" si="8"/>
        <v>0</v>
      </c>
      <c r="CE267" s="221">
        <f t="shared" si="9"/>
        <v>0</v>
      </c>
      <c r="CF267" s="221">
        <f t="shared" si="10"/>
        <v>0</v>
      </c>
      <c r="CG267" s="221">
        <f t="shared" si="11"/>
        <v>0</v>
      </c>
      <c r="CI267" s="27">
        <v>1</v>
      </c>
    </row>
    <row r="268" spans="65:87" x14ac:dyDescent="0.25">
      <c r="BM268" s="221" t="s">
        <v>131</v>
      </c>
      <c r="BN268" s="221" t="s">
        <v>596</v>
      </c>
      <c r="BO268" s="221" t="s">
        <v>2403</v>
      </c>
      <c r="BP268" s="221" t="s">
        <v>265</v>
      </c>
      <c r="BQ268" s="221" t="s">
        <v>266</v>
      </c>
      <c r="BR268" s="221">
        <v>2</v>
      </c>
      <c r="BS268" s="221">
        <v>2</v>
      </c>
      <c r="BT268" s="221">
        <v>0</v>
      </c>
      <c r="BU268" s="221" t="s">
        <v>2403</v>
      </c>
      <c r="BW268" s="221" t="s">
        <v>2404</v>
      </c>
      <c r="BY268" s="221" t="s">
        <v>2403</v>
      </c>
      <c r="BZ268" s="221" t="s">
        <v>2405</v>
      </c>
      <c r="CA268" s="221" t="s">
        <v>2406</v>
      </c>
      <c r="CD268" s="221">
        <f t="shared" si="8"/>
        <v>0</v>
      </c>
      <c r="CE268" s="221">
        <f t="shared" si="9"/>
        <v>0</v>
      </c>
      <c r="CF268" s="221">
        <f t="shared" si="10"/>
        <v>0</v>
      </c>
      <c r="CG268" s="221">
        <f t="shared" si="11"/>
        <v>0</v>
      </c>
      <c r="CI268" s="27">
        <v>1</v>
      </c>
    </row>
    <row r="269" spans="65:87" x14ac:dyDescent="0.25">
      <c r="BM269" s="221" t="s">
        <v>131</v>
      </c>
      <c r="BN269" s="221" t="s">
        <v>597</v>
      </c>
      <c r="BO269" s="221" t="s">
        <v>2407</v>
      </c>
      <c r="BP269" s="221" t="s">
        <v>265</v>
      </c>
      <c r="BQ269" s="221" t="s">
        <v>266</v>
      </c>
      <c r="BR269" s="221">
        <v>3</v>
      </c>
      <c r="BS269" s="221">
        <v>2</v>
      </c>
      <c r="BT269" s="221">
        <v>0</v>
      </c>
      <c r="BU269" s="221" t="s">
        <v>2407</v>
      </c>
      <c r="BW269" s="221" t="s">
        <v>2408</v>
      </c>
      <c r="BY269" s="221" t="s">
        <v>2407</v>
      </c>
      <c r="BZ269" s="221" t="s">
        <v>2409</v>
      </c>
      <c r="CA269" s="221" t="s">
        <v>2410</v>
      </c>
      <c r="CB269" s="221" t="s">
        <v>2411</v>
      </c>
      <c r="CC269" s="221" t="s">
        <v>2103</v>
      </c>
      <c r="CD269" s="221">
        <f t="shared" si="8"/>
        <v>0</v>
      </c>
      <c r="CE269" s="221">
        <f t="shared" si="9"/>
        <v>0</v>
      </c>
      <c r="CF269" s="221">
        <f t="shared" si="10"/>
        <v>0</v>
      </c>
      <c r="CG269" s="221">
        <f t="shared" si="11"/>
        <v>0</v>
      </c>
      <c r="CI269" s="27">
        <v>1</v>
      </c>
    </row>
    <row r="270" spans="65:87" x14ac:dyDescent="0.25">
      <c r="BM270" s="221" t="s">
        <v>131</v>
      </c>
      <c r="BN270" s="221" t="s">
        <v>598</v>
      </c>
      <c r="BO270" s="221" t="s">
        <v>543</v>
      </c>
      <c r="BP270" s="221" t="s">
        <v>301</v>
      </c>
      <c r="BQ270" s="221" t="s">
        <v>266</v>
      </c>
      <c r="BR270" s="221">
        <v>1</v>
      </c>
      <c r="BS270" s="221">
        <v>0</v>
      </c>
      <c r="BT270" s="221">
        <v>3</v>
      </c>
      <c r="BV270" s="221" t="s">
        <v>543</v>
      </c>
      <c r="BX270" s="221" t="s">
        <v>2392</v>
      </c>
      <c r="BY270" s="221" t="s">
        <v>543</v>
      </c>
      <c r="CD270" s="221">
        <f t="shared" si="8"/>
        <v>0</v>
      </c>
      <c r="CE270" s="221">
        <f t="shared" si="9"/>
        <v>0</v>
      </c>
      <c r="CF270" s="221">
        <f t="shared" si="10"/>
        <v>0</v>
      </c>
      <c r="CG270" s="221">
        <f t="shared" si="11"/>
        <v>0</v>
      </c>
      <c r="CI270" s="27">
        <v>1</v>
      </c>
    </row>
    <row r="271" spans="65:87" x14ac:dyDescent="0.25">
      <c r="BM271" s="221" t="s">
        <v>131</v>
      </c>
      <c r="BN271" s="221" t="s">
        <v>599</v>
      </c>
      <c r="BO271" s="221" t="s">
        <v>2225</v>
      </c>
      <c r="BP271" s="221" t="s">
        <v>301</v>
      </c>
      <c r="BQ271" s="221" t="s">
        <v>266</v>
      </c>
      <c r="BR271" s="221">
        <v>1</v>
      </c>
      <c r="BS271" s="221">
        <v>0</v>
      </c>
      <c r="BT271" s="221">
        <v>3</v>
      </c>
      <c r="BV271" s="221" t="s">
        <v>2225</v>
      </c>
      <c r="BX271" s="221" t="s">
        <v>2228</v>
      </c>
      <c r="BY271" s="221" t="s">
        <v>2225</v>
      </c>
      <c r="BZ271" s="221" t="s">
        <v>2227</v>
      </c>
      <c r="CD271" s="221">
        <f t="shared" si="8"/>
        <v>0</v>
      </c>
      <c r="CE271" s="221">
        <f t="shared" si="9"/>
        <v>0</v>
      </c>
      <c r="CF271" s="221">
        <f t="shared" si="10"/>
        <v>0</v>
      </c>
      <c r="CG271" s="221">
        <f t="shared" si="11"/>
        <v>0</v>
      </c>
      <c r="CI271" s="27">
        <v>1</v>
      </c>
    </row>
    <row r="272" spans="65:87" x14ac:dyDescent="0.25">
      <c r="BM272" s="221" t="s">
        <v>131</v>
      </c>
      <c r="BN272" s="221" t="s">
        <v>600</v>
      </c>
      <c r="BO272" s="221" t="s">
        <v>903</v>
      </c>
      <c r="BP272" s="221" t="s">
        <v>301</v>
      </c>
      <c r="BQ272" s="221" t="s">
        <v>266</v>
      </c>
      <c r="BR272" s="221">
        <v>2</v>
      </c>
      <c r="BS272" s="221">
        <v>0</v>
      </c>
      <c r="BT272" s="221">
        <v>2</v>
      </c>
      <c r="BV272" s="221" t="s">
        <v>903</v>
      </c>
      <c r="BX272" s="221" t="s">
        <v>1334</v>
      </c>
      <c r="BY272" s="221" t="s">
        <v>903</v>
      </c>
      <c r="BZ272" s="221" t="s">
        <v>904</v>
      </c>
      <c r="CA272" s="221" t="s">
        <v>906</v>
      </c>
      <c r="CD272" s="221">
        <f t="shared" si="8"/>
        <v>0</v>
      </c>
      <c r="CE272" s="221">
        <f t="shared" si="9"/>
        <v>0</v>
      </c>
      <c r="CF272" s="221">
        <f t="shared" si="10"/>
        <v>0</v>
      </c>
      <c r="CG272" s="221">
        <f t="shared" si="11"/>
        <v>0</v>
      </c>
      <c r="CI272" s="27">
        <v>1</v>
      </c>
    </row>
    <row r="273" spans="65:87" x14ac:dyDescent="0.25">
      <c r="BM273" s="221" t="s">
        <v>131</v>
      </c>
      <c r="BN273" s="221" t="s">
        <v>601</v>
      </c>
      <c r="BO273" s="221" t="s">
        <v>478</v>
      </c>
      <c r="BP273" s="221" t="s">
        <v>301</v>
      </c>
      <c r="BQ273" s="221" t="s">
        <v>266</v>
      </c>
      <c r="BR273" s="221">
        <v>2</v>
      </c>
      <c r="BS273" s="221">
        <v>0</v>
      </c>
      <c r="BT273" s="221">
        <v>2</v>
      </c>
      <c r="BV273" s="221" t="s">
        <v>478</v>
      </c>
      <c r="BX273" s="221" t="s">
        <v>2058</v>
      </c>
      <c r="BY273" s="221" t="s">
        <v>478</v>
      </c>
      <c r="BZ273" s="221" t="s">
        <v>481</v>
      </c>
      <c r="CD273" s="221">
        <f t="shared" si="8"/>
        <v>0</v>
      </c>
      <c r="CE273" s="221">
        <f t="shared" si="9"/>
        <v>0</v>
      </c>
      <c r="CF273" s="221">
        <f t="shared" si="10"/>
        <v>0</v>
      </c>
      <c r="CG273" s="221">
        <f t="shared" si="11"/>
        <v>0</v>
      </c>
      <c r="CI273" s="27">
        <v>1</v>
      </c>
    </row>
    <row r="274" spans="65:87" x14ac:dyDescent="0.25">
      <c r="BM274" s="221" t="s">
        <v>131</v>
      </c>
      <c r="BN274" s="221" t="s">
        <v>602</v>
      </c>
      <c r="BO274" s="221" t="s">
        <v>2409</v>
      </c>
      <c r="BP274" s="221" t="s">
        <v>301</v>
      </c>
      <c r="BQ274" s="221" t="s">
        <v>266</v>
      </c>
      <c r="BR274" s="221">
        <v>3</v>
      </c>
      <c r="BS274" s="221">
        <v>0</v>
      </c>
      <c r="BT274" s="221">
        <v>2</v>
      </c>
      <c r="BV274" s="221" t="s">
        <v>2409</v>
      </c>
      <c r="BX274" s="221" t="s">
        <v>2412</v>
      </c>
      <c r="BY274" s="221" t="s">
        <v>2409</v>
      </c>
      <c r="BZ274" s="221" t="s">
        <v>2411</v>
      </c>
      <c r="CD274" s="221">
        <f t="shared" si="8"/>
        <v>0</v>
      </c>
      <c r="CE274" s="221">
        <f t="shared" si="9"/>
        <v>0</v>
      </c>
      <c r="CF274" s="221">
        <f t="shared" si="10"/>
        <v>0</v>
      </c>
      <c r="CG274" s="221">
        <f t="shared" si="11"/>
        <v>0</v>
      </c>
      <c r="CI274" s="27">
        <v>1</v>
      </c>
    </row>
    <row r="275" spans="65:87" x14ac:dyDescent="0.25">
      <c r="BM275" s="221" t="s">
        <v>132</v>
      </c>
      <c r="BN275" s="221" t="s">
        <v>603</v>
      </c>
      <c r="BO275" s="221" t="s">
        <v>2400</v>
      </c>
      <c r="BP275" s="221" t="s">
        <v>265</v>
      </c>
      <c r="BQ275" s="221" t="s">
        <v>266</v>
      </c>
      <c r="BR275" s="221">
        <v>1</v>
      </c>
      <c r="BS275" s="221">
        <v>3</v>
      </c>
      <c r="BT275" s="221">
        <v>0</v>
      </c>
      <c r="BU275" s="221" t="s">
        <v>2400</v>
      </c>
      <c r="BW275" s="221" t="s">
        <v>2401</v>
      </c>
      <c r="BY275" s="221" t="s">
        <v>2400</v>
      </c>
      <c r="BZ275" s="221" t="s">
        <v>2402</v>
      </c>
      <c r="CA275" s="221" t="s">
        <v>573</v>
      </c>
      <c r="CB275" s="221" t="s">
        <v>382</v>
      </c>
      <c r="CC275" s="221" t="s">
        <v>497</v>
      </c>
      <c r="CD275" s="221">
        <f t="shared" si="8"/>
        <v>0</v>
      </c>
      <c r="CE275" s="221">
        <f t="shared" si="9"/>
        <v>0</v>
      </c>
      <c r="CF275" s="221">
        <f t="shared" si="10"/>
        <v>0</v>
      </c>
      <c r="CG275" s="221">
        <f t="shared" si="11"/>
        <v>0</v>
      </c>
      <c r="CI275" s="27">
        <v>1</v>
      </c>
    </row>
    <row r="276" spans="65:87" x14ac:dyDescent="0.25">
      <c r="BM276" s="221" t="s">
        <v>132</v>
      </c>
      <c r="BN276" s="221" t="s">
        <v>604</v>
      </c>
      <c r="BO276" s="221" t="s">
        <v>2225</v>
      </c>
      <c r="BP276" s="221" t="s">
        <v>265</v>
      </c>
      <c r="BQ276" s="221" t="s">
        <v>266</v>
      </c>
      <c r="BR276" s="221">
        <v>1</v>
      </c>
      <c r="BS276" s="221">
        <v>3</v>
      </c>
      <c r="BT276" s="221">
        <v>0</v>
      </c>
      <c r="BU276" s="221" t="s">
        <v>2225</v>
      </c>
      <c r="BW276" s="221" t="s">
        <v>2226</v>
      </c>
      <c r="BY276" s="221" t="s">
        <v>2225</v>
      </c>
      <c r="BZ276" s="221" t="s">
        <v>2227</v>
      </c>
      <c r="CD276" s="221">
        <f t="shared" si="8"/>
        <v>0</v>
      </c>
      <c r="CE276" s="221">
        <f t="shared" si="9"/>
        <v>0</v>
      </c>
      <c r="CF276" s="221">
        <f t="shared" si="10"/>
        <v>0</v>
      </c>
      <c r="CG276" s="221">
        <f t="shared" si="11"/>
        <v>0</v>
      </c>
      <c r="CI276" s="27">
        <v>1</v>
      </c>
    </row>
    <row r="277" spans="65:87" x14ac:dyDescent="0.25">
      <c r="BM277" s="221" t="s">
        <v>132</v>
      </c>
      <c r="BN277" s="221" t="s">
        <v>605</v>
      </c>
      <c r="BO277" s="221" t="s">
        <v>903</v>
      </c>
      <c r="BP277" s="221" t="s">
        <v>265</v>
      </c>
      <c r="BQ277" s="221" t="s">
        <v>266</v>
      </c>
      <c r="BR277" s="221">
        <v>2</v>
      </c>
      <c r="BS277" s="221">
        <v>2</v>
      </c>
      <c r="BT277" s="221">
        <v>0</v>
      </c>
      <c r="BU277" s="221" t="s">
        <v>903</v>
      </c>
      <c r="BW277" s="221" t="s">
        <v>1998</v>
      </c>
      <c r="BY277" s="221" t="s">
        <v>903</v>
      </c>
      <c r="BZ277" s="221" t="s">
        <v>904</v>
      </c>
      <c r="CA277" s="221" t="s">
        <v>906</v>
      </c>
      <c r="CD277" s="221">
        <f t="shared" si="8"/>
        <v>0</v>
      </c>
      <c r="CE277" s="221">
        <f t="shared" si="9"/>
        <v>0</v>
      </c>
      <c r="CF277" s="221">
        <f t="shared" si="10"/>
        <v>0</v>
      </c>
      <c r="CG277" s="221">
        <f t="shared" si="11"/>
        <v>0</v>
      </c>
      <c r="CI277" s="27">
        <v>1</v>
      </c>
    </row>
    <row r="278" spans="65:87" x14ac:dyDescent="0.25">
      <c r="BM278" s="221" t="s">
        <v>132</v>
      </c>
      <c r="BN278" s="221" t="s">
        <v>606</v>
      </c>
      <c r="BO278" s="221" t="s">
        <v>2403</v>
      </c>
      <c r="BP278" s="221" t="s">
        <v>265</v>
      </c>
      <c r="BQ278" s="221" t="s">
        <v>266</v>
      </c>
      <c r="BR278" s="221">
        <v>2</v>
      </c>
      <c r="BS278" s="221">
        <v>2</v>
      </c>
      <c r="BT278" s="221">
        <v>0</v>
      </c>
      <c r="BU278" s="221" t="s">
        <v>2403</v>
      </c>
      <c r="BW278" s="221" t="s">
        <v>2404</v>
      </c>
      <c r="BY278" s="221" t="s">
        <v>2403</v>
      </c>
      <c r="BZ278" s="221" t="s">
        <v>2405</v>
      </c>
      <c r="CA278" s="221" t="s">
        <v>2406</v>
      </c>
      <c r="CD278" s="221">
        <f t="shared" si="8"/>
        <v>0</v>
      </c>
      <c r="CE278" s="221">
        <f t="shared" si="9"/>
        <v>0</v>
      </c>
      <c r="CF278" s="221">
        <f t="shared" si="10"/>
        <v>0</v>
      </c>
      <c r="CG278" s="221">
        <f t="shared" si="11"/>
        <v>0</v>
      </c>
      <c r="CI278" s="27">
        <v>1</v>
      </c>
    </row>
    <row r="279" spans="65:87" x14ac:dyDescent="0.25">
      <c r="BM279" s="221" t="s">
        <v>132</v>
      </c>
      <c r="BN279" s="221" t="s">
        <v>607</v>
      </c>
      <c r="BO279" s="221" t="s">
        <v>2407</v>
      </c>
      <c r="BP279" s="221" t="s">
        <v>265</v>
      </c>
      <c r="BQ279" s="221" t="s">
        <v>266</v>
      </c>
      <c r="BR279" s="221">
        <v>3</v>
      </c>
      <c r="BS279" s="221">
        <v>2</v>
      </c>
      <c r="BT279" s="221">
        <v>0</v>
      </c>
      <c r="BU279" s="221" t="s">
        <v>2407</v>
      </c>
      <c r="BW279" s="221" t="s">
        <v>2408</v>
      </c>
      <c r="BY279" s="221" t="s">
        <v>2407</v>
      </c>
      <c r="BZ279" s="221" t="s">
        <v>2409</v>
      </c>
      <c r="CA279" s="221" t="s">
        <v>2410</v>
      </c>
      <c r="CB279" s="221" t="s">
        <v>2411</v>
      </c>
      <c r="CC279" s="221" t="s">
        <v>2103</v>
      </c>
      <c r="CD279" s="221">
        <f t="shared" si="8"/>
        <v>0</v>
      </c>
      <c r="CE279" s="221">
        <f t="shared" si="9"/>
        <v>0</v>
      </c>
      <c r="CF279" s="221">
        <f t="shared" si="10"/>
        <v>0</v>
      </c>
      <c r="CG279" s="221">
        <f t="shared" si="11"/>
        <v>0</v>
      </c>
      <c r="CI279" s="27">
        <v>1</v>
      </c>
    </row>
    <row r="280" spans="65:87" x14ac:dyDescent="0.25">
      <c r="BM280" s="221" t="s">
        <v>132</v>
      </c>
      <c r="BN280" s="221" t="s">
        <v>608</v>
      </c>
      <c r="BO280" s="221" t="s">
        <v>543</v>
      </c>
      <c r="BP280" s="221" t="s">
        <v>301</v>
      </c>
      <c r="BQ280" s="221" t="s">
        <v>266</v>
      </c>
      <c r="BR280" s="221">
        <v>1</v>
      </c>
      <c r="BS280" s="221">
        <v>0</v>
      </c>
      <c r="BT280" s="221">
        <v>3</v>
      </c>
      <c r="BV280" s="221" t="s">
        <v>543</v>
      </c>
      <c r="BX280" s="221" t="s">
        <v>2392</v>
      </c>
      <c r="BY280" s="221" t="s">
        <v>543</v>
      </c>
      <c r="CD280" s="221">
        <f t="shared" si="8"/>
        <v>0</v>
      </c>
      <c r="CE280" s="221">
        <f t="shared" si="9"/>
        <v>0</v>
      </c>
      <c r="CF280" s="221">
        <f t="shared" si="10"/>
        <v>0</v>
      </c>
      <c r="CG280" s="221">
        <f t="shared" si="11"/>
        <v>0</v>
      </c>
      <c r="CI280" s="27">
        <v>1</v>
      </c>
    </row>
    <row r="281" spans="65:87" x14ac:dyDescent="0.25">
      <c r="BM281" s="221" t="s">
        <v>132</v>
      </c>
      <c r="BN281" s="221" t="s">
        <v>609</v>
      </c>
      <c r="BO281" s="221" t="s">
        <v>2225</v>
      </c>
      <c r="BP281" s="221" t="s">
        <v>301</v>
      </c>
      <c r="BQ281" s="221" t="s">
        <v>266</v>
      </c>
      <c r="BR281" s="221">
        <v>1</v>
      </c>
      <c r="BS281" s="221">
        <v>0</v>
      </c>
      <c r="BT281" s="221">
        <v>3</v>
      </c>
      <c r="BV281" s="221" t="s">
        <v>2225</v>
      </c>
      <c r="BX281" s="221" t="s">
        <v>2228</v>
      </c>
      <c r="BY281" s="221" t="s">
        <v>2225</v>
      </c>
      <c r="BZ281" s="221" t="s">
        <v>2227</v>
      </c>
      <c r="CD281" s="221">
        <f t="shared" si="8"/>
        <v>0</v>
      </c>
      <c r="CE281" s="221">
        <f t="shared" si="9"/>
        <v>0</v>
      </c>
      <c r="CF281" s="221">
        <f t="shared" si="10"/>
        <v>0</v>
      </c>
      <c r="CG281" s="221">
        <f t="shared" si="11"/>
        <v>0</v>
      </c>
      <c r="CI281" s="27">
        <v>1</v>
      </c>
    </row>
    <row r="282" spans="65:87" x14ac:dyDescent="0.25">
      <c r="BM282" s="221" t="s">
        <v>132</v>
      </c>
      <c r="BN282" s="221" t="s">
        <v>610</v>
      </c>
      <c r="BO282" s="221" t="s">
        <v>903</v>
      </c>
      <c r="BP282" s="221" t="s">
        <v>301</v>
      </c>
      <c r="BQ282" s="221" t="s">
        <v>266</v>
      </c>
      <c r="BR282" s="221">
        <v>2</v>
      </c>
      <c r="BS282" s="221">
        <v>0</v>
      </c>
      <c r="BT282" s="221">
        <v>2</v>
      </c>
      <c r="BV282" s="221" t="s">
        <v>903</v>
      </c>
      <c r="BX282" s="221" t="s">
        <v>1334</v>
      </c>
      <c r="BY282" s="221" t="s">
        <v>903</v>
      </c>
      <c r="BZ282" s="221" t="s">
        <v>904</v>
      </c>
      <c r="CA282" s="221" t="s">
        <v>906</v>
      </c>
      <c r="CD282" s="221">
        <f t="shared" si="8"/>
        <v>0</v>
      </c>
      <c r="CE282" s="221">
        <f t="shared" si="9"/>
        <v>0</v>
      </c>
      <c r="CF282" s="221">
        <f t="shared" si="10"/>
        <v>0</v>
      </c>
      <c r="CG282" s="221">
        <f t="shared" si="11"/>
        <v>0</v>
      </c>
      <c r="CI282" s="27">
        <v>1</v>
      </c>
    </row>
    <row r="283" spans="65:87" x14ac:dyDescent="0.25">
      <c r="BM283" s="221" t="s">
        <v>132</v>
      </c>
      <c r="BN283" s="221" t="s">
        <v>611</v>
      </c>
      <c r="BO283" s="221" t="s">
        <v>478</v>
      </c>
      <c r="BP283" s="221" t="s">
        <v>301</v>
      </c>
      <c r="BQ283" s="221" t="s">
        <v>266</v>
      </c>
      <c r="BR283" s="221">
        <v>2</v>
      </c>
      <c r="BS283" s="221">
        <v>0</v>
      </c>
      <c r="BT283" s="221">
        <v>2</v>
      </c>
      <c r="BV283" s="221" t="s">
        <v>478</v>
      </c>
      <c r="BX283" s="221" t="s">
        <v>2058</v>
      </c>
      <c r="BY283" s="221" t="s">
        <v>478</v>
      </c>
      <c r="BZ283" s="221" t="s">
        <v>481</v>
      </c>
      <c r="CD283" s="221">
        <f t="shared" si="8"/>
        <v>0</v>
      </c>
      <c r="CE283" s="221">
        <f t="shared" si="9"/>
        <v>0</v>
      </c>
      <c r="CF283" s="221">
        <f t="shared" si="10"/>
        <v>0</v>
      </c>
      <c r="CG283" s="221">
        <f t="shared" si="11"/>
        <v>0</v>
      </c>
      <c r="CI283" s="27">
        <v>1</v>
      </c>
    </row>
    <row r="284" spans="65:87" x14ac:dyDescent="0.25">
      <c r="BM284" s="221" t="s">
        <v>132</v>
      </c>
      <c r="BN284" s="221" t="s">
        <v>612</v>
      </c>
      <c r="BO284" s="221" t="s">
        <v>2409</v>
      </c>
      <c r="BP284" s="221" t="s">
        <v>301</v>
      </c>
      <c r="BQ284" s="221" t="s">
        <v>266</v>
      </c>
      <c r="BR284" s="221">
        <v>3</v>
      </c>
      <c r="BS284" s="221">
        <v>0</v>
      </c>
      <c r="BT284" s="221">
        <v>2</v>
      </c>
      <c r="BV284" s="221" t="s">
        <v>2409</v>
      </c>
      <c r="BX284" s="221" t="s">
        <v>2412</v>
      </c>
      <c r="BY284" s="221" t="s">
        <v>2409</v>
      </c>
      <c r="BZ284" s="221" t="s">
        <v>2411</v>
      </c>
      <c r="CD284" s="221">
        <f t="shared" si="8"/>
        <v>0</v>
      </c>
      <c r="CE284" s="221">
        <f t="shared" si="9"/>
        <v>0</v>
      </c>
      <c r="CF284" s="221">
        <f t="shared" si="10"/>
        <v>0</v>
      </c>
      <c r="CG284" s="221">
        <f t="shared" si="11"/>
        <v>0</v>
      </c>
      <c r="CI284" s="27">
        <v>1</v>
      </c>
    </row>
    <row r="285" spans="65:87" x14ac:dyDescent="0.25">
      <c r="BM285" s="221" t="s">
        <v>133</v>
      </c>
      <c r="BN285" s="221" t="s">
        <v>613</v>
      </c>
      <c r="BO285" s="221" t="s">
        <v>2400</v>
      </c>
      <c r="BP285" s="221" t="s">
        <v>265</v>
      </c>
      <c r="BQ285" s="221" t="s">
        <v>266</v>
      </c>
      <c r="BR285" s="221">
        <v>1</v>
      </c>
      <c r="BS285" s="221">
        <v>3</v>
      </c>
      <c r="BT285" s="221">
        <v>0</v>
      </c>
      <c r="BU285" s="221" t="s">
        <v>2400</v>
      </c>
      <c r="BW285" s="221" t="s">
        <v>2401</v>
      </c>
      <c r="BY285" s="221" t="s">
        <v>2400</v>
      </c>
      <c r="BZ285" s="221" t="s">
        <v>2402</v>
      </c>
      <c r="CA285" s="221" t="s">
        <v>573</v>
      </c>
      <c r="CB285" s="221" t="s">
        <v>382</v>
      </c>
      <c r="CC285" s="221" t="s">
        <v>497</v>
      </c>
      <c r="CD285" s="221">
        <f t="shared" si="8"/>
        <v>0</v>
      </c>
      <c r="CE285" s="221">
        <f t="shared" si="9"/>
        <v>0</v>
      </c>
      <c r="CF285" s="221">
        <f t="shared" si="10"/>
        <v>0</v>
      </c>
      <c r="CG285" s="221">
        <f t="shared" si="11"/>
        <v>0</v>
      </c>
      <c r="CI285" s="27">
        <v>1</v>
      </c>
    </row>
    <row r="286" spans="65:87" x14ac:dyDescent="0.25">
      <c r="BM286" s="221" t="s">
        <v>133</v>
      </c>
      <c r="BN286" s="221" t="s">
        <v>614</v>
      </c>
      <c r="BO286" s="221" t="s">
        <v>2225</v>
      </c>
      <c r="BP286" s="221" t="s">
        <v>265</v>
      </c>
      <c r="BQ286" s="221" t="s">
        <v>266</v>
      </c>
      <c r="BR286" s="221">
        <v>1</v>
      </c>
      <c r="BS286" s="221">
        <v>3</v>
      </c>
      <c r="BT286" s="221">
        <v>0</v>
      </c>
      <c r="BU286" s="221" t="s">
        <v>2225</v>
      </c>
      <c r="BW286" s="221" t="s">
        <v>2226</v>
      </c>
      <c r="BY286" s="221" t="s">
        <v>2225</v>
      </c>
      <c r="BZ286" s="221" t="s">
        <v>2227</v>
      </c>
      <c r="CD286" s="221">
        <f t="shared" si="8"/>
        <v>0</v>
      </c>
      <c r="CE286" s="221">
        <f t="shared" si="9"/>
        <v>0</v>
      </c>
      <c r="CF286" s="221">
        <f t="shared" si="10"/>
        <v>0</v>
      </c>
      <c r="CG286" s="221">
        <f t="shared" si="11"/>
        <v>0</v>
      </c>
      <c r="CI286" s="27">
        <v>1</v>
      </c>
    </row>
    <row r="287" spans="65:87" x14ac:dyDescent="0.25">
      <c r="BM287" s="221" t="s">
        <v>133</v>
      </c>
      <c r="BN287" s="221" t="s">
        <v>615</v>
      </c>
      <c r="BO287" s="221" t="s">
        <v>903</v>
      </c>
      <c r="BP287" s="221" t="s">
        <v>265</v>
      </c>
      <c r="BQ287" s="221" t="s">
        <v>266</v>
      </c>
      <c r="BR287" s="221">
        <v>2</v>
      </c>
      <c r="BS287" s="221">
        <v>2</v>
      </c>
      <c r="BT287" s="221">
        <v>0</v>
      </c>
      <c r="BU287" s="221" t="s">
        <v>903</v>
      </c>
      <c r="BW287" s="221" t="s">
        <v>1998</v>
      </c>
      <c r="BY287" s="221" t="s">
        <v>903</v>
      </c>
      <c r="BZ287" s="221" t="s">
        <v>904</v>
      </c>
      <c r="CA287" s="221" t="s">
        <v>906</v>
      </c>
      <c r="CD287" s="221">
        <f t="shared" si="8"/>
        <v>0</v>
      </c>
      <c r="CE287" s="221">
        <f t="shared" si="9"/>
        <v>0</v>
      </c>
      <c r="CF287" s="221">
        <f t="shared" si="10"/>
        <v>0</v>
      </c>
      <c r="CG287" s="221">
        <f t="shared" si="11"/>
        <v>0</v>
      </c>
      <c r="CI287" s="27">
        <v>1</v>
      </c>
    </row>
    <row r="288" spans="65:87" x14ac:dyDescent="0.25">
      <c r="BM288" s="221" t="s">
        <v>133</v>
      </c>
      <c r="BN288" s="221" t="s">
        <v>616</v>
      </c>
      <c r="BO288" s="221" t="s">
        <v>2403</v>
      </c>
      <c r="BP288" s="221" t="s">
        <v>265</v>
      </c>
      <c r="BQ288" s="221" t="s">
        <v>266</v>
      </c>
      <c r="BR288" s="221">
        <v>2</v>
      </c>
      <c r="BS288" s="221">
        <v>2</v>
      </c>
      <c r="BT288" s="221">
        <v>0</v>
      </c>
      <c r="BU288" s="221" t="s">
        <v>2403</v>
      </c>
      <c r="BW288" s="221" t="s">
        <v>2404</v>
      </c>
      <c r="BY288" s="221" t="s">
        <v>2403</v>
      </c>
      <c r="BZ288" s="221" t="s">
        <v>2405</v>
      </c>
      <c r="CA288" s="221" t="s">
        <v>2406</v>
      </c>
      <c r="CD288" s="221">
        <f t="shared" si="8"/>
        <v>0</v>
      </c>
      <c r="CE288" s="221">
        <f t="shared" si="9"/>
        <v>0</v>
      </c>
      <c r="CF288" s="221">
        <f t="shared" si="10"/>
        <v>0</v>
      </c>
      <c r="CG288" s="221">
        <f t="shared" si="11"/>
        <v>0</v>
      </c>
      <c r="CI288" s="27">
        <v>1</v>
      </c>
    </row>
    <row r="289" spans="65:87" x14ac:dyDescent="0.25">
      <c r="BM289" s="221" t="s">
        <v>133</v>
      </c>
      <c r="BN289" s="221" t="s">
        <v>617</v>
      </c>
      <c r="BO289" s="221" t="s">
        <v>2407</v>
      </c>
      <c r="BP289" s="221" t="s">
        <v>265</v>
      </c>
      <c r="BQ289" s="221" t="s">
        <v>266</v>
      </c>
      <c r="BR289" s="221">
        <v>3</v>
      </c>
      <c r="BS289" s="221">
        <v>2</v>
      </c>
      <c r="BT289" s="221">
        <v>0</v>
      </c>
      <c r="BU289" s="221" t="s">
        <v>2407</v>
      </c>
      <c r="BW289" s="221" t="s">
        <v>2408</v>
      </c>
      <c r="BY289" s="221" t="s">
        <v>2407</v>
      </c>
      <c r="BZ289" s="221" t="s">
        <v>2409</v>
      </c>
      <c r="CA289" s="221" t="s">
        <v>2410</v>
      </c>
      <c r="CB289" s="221" t="s">
        <v>2411</v>
      </c>
      <c r="CC289" s="221" t="s">
        <v>2103</v>
      </c>
      <c r="CD289" s="221">
        <f t="shared" si="8"/>
        <v>0</v>
      </c>
      <c r="CE289" s="221">
        <f t="shared" si="9"/>
        <v>0</v>
      </c>
      <c r="CF289" s="221">
        <f t="shared" si="10"/>
        <v>0</v>
      </c>
      <c r="CG289" s="221">
        <f t="shared" si="11"/>
        <v>0</v>
      </c>
      <c r="CI289" s="27">
        <v>1</v>
      </c>
    </row>
    <row r="290" spans="65:87" x14ac:dyDescent="0.25">
      <c r="BM290" s="221" t="s">
        <v>133</v>
      </c>
      <c r="BN290" s="221" t="s">
        <v>618</v>
      </c>
      <c r="BO290" s="221" t="s">
        <v>543</v>
      </c>
      <c r="BP290" s="221" t="s">
        <v>301</v>
      </c>
      <c r="BQ290" s="221" t="s">
        <v>266</v>
      </c>
      <c r="BR290" s="221">
        <v>1</v>
      </c>
      <c r="BS290" s="221">
        <v>0</v>
      </c>
      <c r="BT290" s="221">
        <v>3</v>
      </c>
      <c r="BV290" s="221" t="s">
        <v>543</v>
      </c>
      <c r="BX290" s="221" t="s">
        <v>2392</v>
      </c>
      <c r="BY290" s="221" t="s">
        <v>543</v>
      </c>
      <c r="CD290" s="221">
        <f t="shared" si="8"/>
        <v>0</v>
      </c>
      <c r="CE290" s="221">
        <f t="shared" si="9"/>
        <v>0</v>
      </c>
      <c r="CF290" s="221">
        <f t="shared" si="10"/>
        <v>0</v>
      </c>
      <c r="CG290" s="221">
        <f t="shared" si="11"/>
        <v>0</v>
      </c>
      <c r="CI290" s="27">
        <v>1</v>
      </c>
    </row>
    <row r="291" spans="65:87" x14ac:dyDescent="0.25">
      <c r="BM291" s="221" t="s">
        <v>133</v>
      </c>
      <c r="BN291" s="221" t="s">
        <v>619</v>
      </c>
      <c r="BO291" s="221" t="s">
        <v>2225</v>
      </c>
      <c r="BP291" s="221" t="s">
        <v>301</v>
      </c>
      <c r="BQ291" s="221" t="s">
        <v>266</v>
      </c>
      <c r="BR291" s="221">
        <v>1</v>
      </c>
      <c r="BS291" s="221">
        <v>0</v>
      </c>
      <c r="BT291" s="221">
        <v>3</v>
      </c>
      <c r="BV291" s="221" t="s">
        <v>2225</v>
      </c>
      <c r="BX291" s="221" t="s">
        <v>2228</v>
      </c>
      <c r="BY291" s="221" t="s">
        <v>2225</v>
      </c>
      <c r="BZ291" s="221" t="s">
        <v>2227</v>
      </c>
      <c r="CD291" s="221">
        <f t="shared" si="8"/>
        <v>0</v>
      </c>
      <c r="CE291" s="221">
        <f t="shared" si="9"/>
        <v>0</v>
      </c>
      <c r="CF291" s="221">
        <f t="shared" si="10"/>
        <v>0</v>
      </c>
      <c r="CG291" s="221">
        <f t="shared" si="11"/>
        <v>0</v>
      </c>
      <c r="CI291" s="27">
        <v>1</v>
      </c>
    </row>
    <row r="292" spans="65:87" x14ac:dyDescent="0.25">
      <c r="BM292" s="221" t="s">
        <v>133</v>
      </c>
      <c r="BN292" s="221" t="s">
        <v>620</v>
      </c>
      <c r="BO292" s="221" t="s">
        <v>903</v>
      </c>
      <c r="BP292" s="221" t="s">
        <v>301</v>
      </c>
      <c r="BQ292" s="221" t="s">
        <v>266</v>
      </c>
      <c r="BR292" s="221">
        <v>2</v>
      </c>
      <c r="BS292" s="221">
        <v>0</v>
      </c>
      <c r="BT292" s="221">
        <v>2</v>
      </c>
      <c r="BV292" s="221" t="s">
        <v>903</v>
      </c>
      <c r="BX292" s="221" t="s">
        <v>1334</v>
      </c>
      <c r="BY292" s="221" t="s">
        <v>903</v>
      </c>
      <c r="BZ292" s="221" t="s">
        <v>904</v>
      </c>
      <c r="CA292" s="221" t="s">
        <v>906</v>
      </c>
      <c r="CD292" s="221">
        <f t="shared" si="8"/>
        <v>0</v>
      </c>
      <c r="CE292" s="221">
        <f t="shared" si="9"/>
        <v>0</v>
      </c>
      <c r="CF292" s="221">
        <f t="shared" si="10"/>
        <v>0</v>
      </c>
      <c r="CG292" s="221">
        <f t="shared" si="11"/>
        <v>0</v>
      </c>
      <c r="CI292" s="27">
        <v>1</v>
      </c>
    </row>
    <row r="293" spans="65:87" x14ac:dyDescent="0.25">
      <c r="BM293" s="221" t="s">
        <v>133</v>
      </c>
      <c r="BN293" s="221" t="s">
        <v>621</v>
      </c>
      <c r="BO293" s="221" t="s">
        <v>478</v>
      </c>
      <c r="BP293" s="221" t="s">
        <v>301</v>
      </c>
      <c r="BQ293" s="221" t="s">
        <v>266</v>
      </c>
      <c r="BR293" s="221">
        <v>2</v>
      </c>
      <c r="BS293" s="221">
        <v>0</v>
      </c>
      <c r="BT293" s="221">
        <v>2</v>
      </c>
      <c r="BV293" s="221" t="s">
        <v>478</v>
      </c>
      <c r="BX293" s="221" t="s">
        <v>2058</v>
      </c>
      <c r="BY293" s="221" t="s">
        <v>478</v>
      </c>
      <c r="BZ293" s="221" t="s">
        <v>481</v>
      </c>
      <c r="CD293" s="221">
        <f t="shared" si="8"/>
        <v>0</v>
      </c>
      <c r="CE293" s="221">
        <f t="shared" si="9"/>
        <v>0</v>
      </c>
      <c r="CF293" s="221">
        <f t="shared" si="10"/>
        <v>0</v>
      </c>
      <c r="CG293" s="221">
        <f t="shared" si="11"/>
        <v>0</v>
      </c>
      <c r="CI293" s="27">
        <v>1</v>
      </c>
    </row>
    <row r="294" spans="65:87" x14ac:dyDescent="0.25">
      <c r="BM294" s="221" t="s">
        <v>133</v>
      </c>
      <c r="BN294" s="221" t="s">
        <v>622</v>
      </c>
      <c r="BO294" s="221" t="s">
        <v>2409</v>
      </c>
      <c r="BP294" s="221" t="s">
        <v>301</v>
      </c>
      <c r="BQ294" s="221" t="s">
        <v>266</v>
      </c>
      <c r="BR294" s="221">
        <v>3</v>
      </c>
      <c r="BS294" s="221">
        <v>0</v>
      </c>
      <c r="BT294" s="221">
        <v>2</v>
      </c>
      <c r="BV294" s="221" t="s">
        <v>2409</v>
      </c>
      <c r="BX294" s="221" t="s">
        <v>2412</v>
      </c>
      <c r="BY294" s="221" t="s">
        <v>2409</v>
      </c>
      <c r="BZ294" s="221" t="s">
        <v>2411</v>
      </c>
      <c r="CD294" s="221">
        <f t="shared" si="8"/>
        <v>0</v>
      </c>
      <c r="CE294" s="221">
        <f t="shared" si="9"/>
        <v>0</v>
      </c>
      <c r="CF294" s="221">
        <f t="shared" si="10"/>
        <v>0</v>
      </c>
      <c r="CG294" s="221">
        <f t="shared" si="11"/>
        <v>0</v>
      </c>
      <c r="CI294" s="27">
        <v>1</v>
      </c>
    </row>
    <row r="295" spans="65:87" x14ac:dyDescent="0.25">
      <c r="BM295" s="221" t="s">
        <v>134</v>
      </c>
      <c r="BN295" s="221" t="s">
        <v>623</v>
      </c>
      <c r="BO295" s="221" t="s">
        <v>2400</v>
      </c>
      <c r="BP295" s="221" t="s">
        <v>265</v>
      </c>
      <c r="BQ295" s="221" t="s">
        <v>266</v>
      </c>
      <c r="BR295" s="221">
        <v>1</v>
      </c>
      <c r="BS295" s="221">
        <v>3</v>
      </c>
      <c r="BT295" s="221">
        <v>0</v>
      </c>
      <c r="BU295" s="221" t="s">
        <v>2400</v>
      </c>
      <c r="BW295" s="221" t="s">
        <v>2401</v>
      </c>
      <c r="BY295" s="221" t="s">
        <v>2400</v>
      </c>
      <c r="BZ295" s="221" t="s">
        <v>2402</v>
      </c>
      <c r="CA295" s="221" t="s">
        <v>573</v>
      </c>
      <c r="CB295" s="221" t="s">
        <v>382</v>
      </c>
      <c r="CC295" s="221" t="s">
        <v>497</v>
      </c>
      <c r="CD295" s="221">
        <f t="shared" si="8"/>
        <v>0</v>
      </c>
      <c r="CE295" s="221">
        <f t="shared" si="9"/>
        <v>0</v>
      </c>
      <c r="CF295" s="221">
        <f t="shared" si="10"/>
        <v>0</v>
      </c>
      <c r="CG295" s="221">
        <f t="shared" si="11"/>
        <v>0</v>
      </c>
      <c r="CI295" s="27">
        <v>1</v>
      </c>
    </row>
    <row r="296" spans="65:87" x14ac:dyDescent="0.25">
      <c r="BM296" s="221" t="s">
        <v>134</v>
      </c>
      <c r="BN296" s="221" t="s">
        <v>624</v>
      </c>
      <c r="BO296" s="221" t="s">
        <v>2225</v>
      </c>
      <c r="BP296" s="221" t="s">
        <v>265</v>
      </c>
      <c r="BQ296" s="221" t="s">
        <v>266</v>
      </c>
      <c r="BR296" s="221">
        <v>1</v>
      </c>
      <c r="BS296" s="221">
        <v>3</v>
      </c>
      <c r="BT296" s="221">
        <v>0</v>
      </c>
      <c r="BU296" s="221" t="s">
        <v>2225</v>
      </c>
      <c r="BW296" s="221" t="s">
        <v>2226</v>
      </c>
      <c r="BY296" s="221" t="s">
        <v>2225</v>
      </c>
      <c r="BZ296" s="221" t="s">
        <v>2227</v>
      </c>
      <c r="CD296" s="221">
        <f t="shared" si="8"/>
        <v>0</v>
      </c>
      <c r="CE296" s="221">
        <f t="shared" si="9"/>
        <v>0</v>
      </c>
      <c r="CF296" s="221">
        <f t="shared" si="10"/>
        <v>0</v>
      </c>
      <c r="CG296" s="221">
        <f t="shared" si="11"/>
        <v>0</v>
      </c>
      <c r="CI296" s="27">
        <v>1</v>
      </c>
    </row>
    <row r="297" spans="65:87" x14ac:dyDescent="0.25">
      <c r="BM297" s="221" t="s">
        <v>134</v>
      </c>
      <c r="BN297" s="221" t="s">
        <v>625</v>
      </c>
      <c r="BO297" s="221" t="s">
        <v>903</v>
      </c>
      <c r="BP297" s="221" t="s">
        <v>265</v>
      </c>
      <c r="BQ297" s="221" t="s">
        <v>266</v>
      </c>
      <c r="BR297" s="221">
        <v>2</v>
      </c>
      <c r="BS297" s="221">
        <v>2</v>
      </c>
      <c r="BT297" s="221">
        <v>0</v>
      </c>
      <c r="BU297" s="221" t="s">
        <v>903</v>
      </c>
      <c r="BW297" s="221" t="s">
        <v>1998</v>
      </c>
      <c r="BY297" s="221" t="s">
        <v>903</v>
      </c>
      <c r="BZ297" s="221" t="s">
        <v>904</v>
      </c>
      <c r="CA297" s="221" t="s">
        <v>906</v>
      </c>
      <c r="CD297" s="221">
        <f t="shared" ref="CD297:CD360" si="12">IF(OR($BM297&lt;&gt;$B$4,$BQ297&lt;&gt;"POS",$BP297="CFA"),0,IF(OR(AND($BY297&lt;&gt;"",ISNUMBER(SEARCH($BY297,$L$9))),AND($BZ297&lt;&gt;"",ISNUMBER(SEARCH($BZ297,$L$9))),AND($CA297&lt;&gt;"",ISNUMBER(SEARCH($CA297,$L$9))),AND($CB297&lt;&gt;"",ISNUMBER(SEARCH($CB297,$L$9))),AND($CC297&lt;&gt;"",ISNUMBER(SEARCH($CC297,$L$9)))),$BS297,0))</f>
        <v>0</v>
      </c>
      <c r="CE297" s="221">
        <f t="shared" ref="CE297:CE360" si="13">IF(OR($BM297&lt;&gt;$B$4,$BQ297&lt;&gt;"POS",$BP297="CFA"),0,IF(OR(AND($BY297&lt;&gt;"",ISNUMBER(SEARCH($BY297,$M$9))),AND($BZ297&lt;&gt;"",ISNUMBER(SEARCH($BZ297,$M$9))),AND($CA297&lt;&gt;"",ISNUMBER(SEARCH($CA297,$M$9))),AND($CB297&lt;&gt;"",ISNUMBER(SEARCH($CB297,$M$9))),AND($CC297&lt;&gt;"",ISNUMBER(SEARCH($CC297,$M$9)))),$BS297,0))</f>
        <v>0</v>
      </c>
      <c r="CF297" s="221">
        <f t="shared" ref="CF297:CF360" si="14">IF(OR($BM297&lt;&gt;$B$4,$BQ297&lt;&gt;"POS",$BP297="PRO"),0,IF(OR(AND($BY297&lt;&gt;"",ISNUMBER(SEARCH($BY297,$N$9))),AND($BZ297&lt;&gt;"",ISNUMBER(SEARCH($BZ297,$N$9))),AND($CA297&lt;&gt;"",ISNUMBER(SEARCH($CA297,$N$9))),AND($CB297&lt;&gt;"",ISNUMBER(SEARCH($CB297,$N$9))),AND($CC297&lt;&gt;"",ISNUMBER(SEARCH($CC297,$N$9)))),$BT297,0))</f>
        <v>0</v>
      </c>
      <c r="CG297" s="221">
        <f t="shared" ref="CG297:CG360" si="15">IF(OR($BM297&lt;&gt;$B$4,$BQ297&lt;&gt;"POS",$BP297="PRO"),0,IF(OR(AND($BY297&lt;&gt;"",ISNUMBER(SEARCH($BY297,$O$9))),AND($BZ297&lt;&gt;"",ISNUMBER(SEARCH($BZ297,$O$9))),AND($CA297&lt;&gt;"",ISNUMBER(SEARCH($CA297,$O$9))),AND($CB297&lt;&gt;"",ISNUMBER(SEARCH($CB297,$O$9))),AND($CC297&lt;&gt;"",ISNUMBER(SEARCH($CC297,$O$9)))),$BT297,0))</f>
        <v>0</v>
      </c>
      <c r="CI297" s="27">
        <v>1</v>
      </c>
    </row>
    <row r="298" spans="65:87" x14ac:dyDescent="0.25">
      <c r="BM298" s="221" t="s">
        <v>134</v>
      </c>
      <c r="BN298" s="221" t="s">
        <v>626</v>
      </c>
      <c r="BO298" s="221" t="s">
        <v>2403</v>
      </c>
      <c r="BP298" s="221" t="s">
        <v>265</v>
      </c>
      <c r="BQ298" s="221" t="s">
        <v>266</v>
      </c>
      <c r="BR298" s="221">
        <v>2</v>
      </c>
      <c r="BS298" s="221">
        <v>2</v>
      </c>
      <c r="BT298" s="221">
        <v>0</v>
      </c>
      <c r="BU298" s="221" t="s">
        <v>2403</v>
      </c>
      <c r="BW298" s="221" t="s">
        <v>2404</v>
      </c>
      <c r="BY298" s="221" t="s">
        <v>2403</v>
      </c>
      <c r="BZ298" s="221" t="s">
        <v>2405</v>
      </c>
      <c r="CA298" s="221" t="s">
        <v>2406</v>
      </c>
      <c r="CD298" s="221">
        <f t="shared" si="12"/>
        <v>0</v>
      </c>
      <c r="CE298" s="221">
        <f t="shared" si="13"/>
        <v>0</v>
      </c>
      <c r="CF298" s="221">
        <f t="shared" si="14"/>
        <v>0</v>
      </c>
      <c r="CG298" s="221">
        <f t="shared" si="15"/>
        <v>0</v>
      </c>
      <c r="CI298" s="27">
        <v>1</v>
      </c>
    </row>
    <row r="299" spans="65:87" x14ac:dyDescent="0.25">
      <c r="BM299" s="221" t="s">
        <v>134</v>
      </c>
      <c r="BN299" s="221" t="s">
        <v>627</v>
      </c>
      <c r="BO299" s="221" t="s">
        <v>2407</v>
      </c>
      <c r="BP299" s="221" t="s">
        <v>265</v>
      </c>
      <c r="BQ299" s="221" t="s">
        <v>266</v>
      </c>
      <c r="BR299" s="221">
        <v>3</v>
      </c>
      <c r="BS299" s="221">
        <v>2</v>
      </c>
      <c r="BT299" s="221">
        <v>0</v>
      </c>
      <c r="BU299" s="221" t="s">
        <v>2407</v>
      </c>
      <c r="BW299" s="221" t="s">
        <v>2408</v>
      </c>
      <c r="BY299" s="221" t="s">
        <v>2407</v>
      </c>
      <c r="BZ299" s="221" t="s">
        <v>2409</v>
      </c>
      <c r="CA299" s="221" t="s">
        <v>2410</v>
      </c>
      <c r="CB299" s="221" t="s">
        <v>2411</v>
      </c>
      <c r="CC299" s="221" t="s">
        <v>2103</v>
      </c>
      <c r="CD299" s="221">
        <f t="shared" si="12"/>
        <v>0</v>
      </c>
      <c r="CE299" s="221">
        <f t="shared" si="13"/>
        <v>0</v>
      </c>
      <c r="CF299" s="221">
        <f t="shared" si="14"/>
        <v>0</v>
      </c>
      <c r="CG299" s="221">
        <f t="shared" si="15"/>
        <v>0</v>
      </c>
      <c r="CI299" s="27">
        <v>1</v>
      </c>
    </row>
    <row r="300" spans="65:87" x14ac:dyDescent="0.25">
      <c r="BM300" s="221" t="s">
        <v>134</v>
      </c>
      <c r="BN300" s="221" t="s">
        <v>628</v>
      </c>
      <c r="BO300" s="221" t="s">
        <v>543</v>
      </c>
      <c r="BP300" s="221" t="s">
        <v>301</v>
      </c>
      <c r="BQ300" s="221" t="s">
        <v>266</v>
      </c>
      <c r="BR300" s="221">
        <v>1</v>
      </c>
      <c r="BS300" s="221">
        <v>0</v>
      </c>
      <c r="BT300" s="221">
        <v>3</v>
      </c>
      <c r="BV300" s="221" t="s">
        <v>543</v>
      </c>
      <c r="BX300" s="221" t="s">
        <v>2392</v>
      </c>
      <c r="BY300" s="221" t="s">
        <v>543</v>
      </c>
      <c r="CD300" s="221">
        <f t="shared" si="12"/>
        <v>0</v>
      </c>
      <c r="CE300" s="221">
        <f t="shared" si="13"/>
        <v>0</v>
      </c>
      <c r="CF300" s="221">
        <f t="shared" si="14"/>
        <v>0</v>
      </c>
      <c r="CG300" s="221">
        <f t="shared" si="15"/>
        <v>0</v>
      </c>
      <c r="CI300" s="27">
        <v>1</v>
      </c>
    </row>
    <row r="301" spans="65:87" x14ac:dyDescent="0.25">
      <c r="BM301" s="221" t="s">
        <v>134</v>
      </c>
      <c r="BN301" s="221" t="s">
        <v>629</v>
      </c>
      <c r="BO301" s="221" t="s">
        <v>2225</v>
      </c>
      <c r="BP301" s="221" t="s">
        <v>301</v>
      </c>
      <c r="BQ301" s="221" t="s">
        <v>266</v>
      </c>
      <c r="BR301" s="221">
        <v>1</v>
      </c>
      <c r="BS301" s="221">
        <v>0</v>
      </c>
      <c r="BT301" s="221">
        <v>3</v>
      </c>
      <c r="BV301" s="221" t="s">
        <v>2225</v>
      </c>
      <c r="BX301" s="221" t="s">
        <v>2228</v>
      </c>
      <c r="BY301" s="221" t="s">
        <v>2225</v>
      </c>
      <c r="BZ301" s="221" t="s">
        <v>2227</v>
      </c>
      <c r="CD301" s="221">
        <f t="shared" si="12"/>
        <v>0</v>
      </c>
      <c r="CE301" s="221">
        <f t="shared" si="13"/>
        <v>0</v>
      </c>
      <c r="CF301" s="221">
        <f t="shared" si="14"/>
        <v>0</v>
      </c>
      <c r="CG301" s="221">
        <f t="shared" si="15"/>
        <v>0</v>
      </c>
      <c r="CI301" s="27">
        <v>1</v>
      </c>
    </row>
    <row r="302" spans="65:87" x14ac:dyDescent="0.25">
      <c r="BM302" s="221" t="s">
        <v>134</v>
      </c>
      <c r="BN302" s="221" t="s">
        <v>630</v>
      </c>
      <c r="BO302" s="221" t="s">
        <v>903</v>
      </c>
      <c r="BP302" s="221" t="s">
        <v>301</v>
      </c>
      <c r="BQ302" s="221" t="s">
        <v>266</v>
      </c>
      <c r="BR302" s="221">
        <v>2</v>
      </c>
      <c r="BS302" s="221">
        <v>0</v>
      </c>
      <c r="BT302" s="221">
        <v>2</v>
      </c>
      <c r="BV302" s="221" t="s">
        <v>903</v>
      </c>
      <c r="BX302" s="221" t="s">
        <v>1334</v>
      </c>
      <c r="BY302" s="221" t="s">
        <v>903</v>
      </c>
      <c r="BZ302" s="221" t="s">
        <v>904</v>
      </c>
      <c r="CA302" s="221" t="s">
        <v>906</v>
      </c>
      <c r="CD302" s="221">
        <f t="shared" si="12"/>
        <v>0</v>
      </c>
      <c r="CE302" s="221">
        <f t="shared" si="13"/>
        <v>0</v>
      </c>
      <c r="CF302" s="221">
        <f t="shared" si="14"/>
        <v>0</v>
      </c>
      <c r="CG302" s="221">
        <f t="shared" si="15"/>
        <v>0</v>
      </c>
      <c r="CI302" s="27">
        <v>1</v>
      </c>
    </row>
    <row r="303" spans="65:87" x14ac:dyDescent="0.25">
      <c r="BM303" s="221" t="s">
        <v>134</v>
      </c>
      <c r="BN303" s="221" t="s">
        <v>631</v>
      </c>
      <c r="BO303" s="221" t="s">
        <v>478</v>
      </c>
      <c r="BP303" s="221" t="s">
        <v>301</v>
      </c>
      <c r="BQ303" s="221" t="s">
        <v>266</v>
      </c>
      <c r="BR303" s="221">
        <v>2</v>
      </c>
      <c r="BS303" s="221">
        <v>0</v>
      </c>
      <c r="BT303" s="221">
        <v>2</v>
      </c>
      <c r="BV303" s="221" t="s">
        <v>478</v>
      </c>
      <c r="BX303" s="221" t="s">
        <v>2058</v>
      </c>
      <c r="BY303" s="221" t="s">
        <v>478</v>
      </c>
      <c r="BZ303" s="221" t="s">
        <v>481</v>
      </c>
      <c r="CD303" s="221">
        <f t="shared" si="12"/>
        <v>0</v>
      </c>
      <c r="CE303" s="221">
        <f t="shared" si="13"/>
        <v>0</v>
      </c>
      <c r="CF303" s="221">
        <f t="shared" si="14"/>
        <v>0</v>
      </c>
      <c r="CG303" s="221">
        <f t="shared" si="15"/>
        <v>0</v>
      </c>
      <c r="CI303" s="27">
        <v>1</v>
      </c>
    </row>
    <row r="304" spans="65:87" x14ac:dyDescent="0.25">
      <c r="BM304" s="221" t="s">
        <v>134</v>
      </c>
      <c r="BN304" s="221" t="s">
        <v>632</v>
      </c>
      <c r="BO304" s="221" t="s">
        <v>2409</v>
      </c>
      <c r="BP304" s="221" t="s">
        <v>301</v>
      </c>
      <c r="BQ304" s="221" t="s">
        <v>266</v>
      </c>
      <c r="BR304" s="221">
        <v>3</v>
      </c>
      <c r="BS304" s="221">
        <v>0</v>
      </c>
      <c r="BT304" s="221">
        <v>2</v>
      </c>
      <c r="BV304" s="221" t="s">
        <v>2409</v>
      </c>
      <c r="BX304" s="221" t="s">
        <v>2412</v>
      </c>
      <c r="BY304" s="221" t="s">
        <v>2409</v>
      </c>
      <c r="BZ304" s="221" t="s">
        <v>2411</v>
      </c>
      <c r="CD304" s="221">
        <f t="shared" si="12"/>
        <v>0</v>
      </c>
      <c r="CE304" s="221">
        <f t="shared" si="13"/>
        <v>0</v>
      </c>
      <c r="CF304" s="221">
        <f t="shared" si="14"/>
        <v>0</v>
      </c>
      <c r="CG304" s="221">
        <f t="shared" si="15"/>
        <v>0</v>
      </c>
      <c r="CI304" s="27">
        <v>1</v>
      </c>
    </row>
    <row r="305" spans="65:87" x14ac:dyDescent="0.25">
      <c r="BM305" s="221" t="s">
        <v>135</v>
      </c>
      <c r="BN305" s="221" t="s">
        <v>633</v>
      </c>
      <c r="BO305" s="221" t="s">
        <v>2413</v>
      </c>
      <c r="BP305" s="221" t="s">
        <v>265</v>
      </c>
      <c r="BQ305" s="221" t="s">
        <v>266</v>
      </c>
      <c r="BR305" s="221">
        <v>1</v>
      </c>
      <c r="BS305" s="221">
        <v>3</v>
      </c>
      <c r="BT305" s="221">
        <v>0</v>
      </c>
      <c r="BU305" s="221" t="s">
        <v>2413</v>
      </c>
      <c r="BW305" s="221" t="s">
        <v>2414</v>
      </c>
      <c r="BY305" s="221" t="s">
        <v>2413</v>
      </c>
      <c r="BZ305" s="221" t="s">
        <v>2221</v>
      </c>
      <c r="CA305" s="221" t="s">
        <v>2222</v>
      </c>
      <c r="CB305" s="221" t="s">
        <v>370</v>
      </c>
      <c r="CC305" s="221" t="s">
        <v>382</v>
      </c>
      <c r="CD305" s="221">
        <f t="shared" si="12"/>
        <v>0</v>
      </c>
      <c r="CE305" s="221">
        <f t="shared" si="13"/>
        <v>0</v>
      </c>
      <c r="CF305" s="221">
        <f t="shared" si="14"/>
        <v>0</v>
      </c>
      <c r="CG305" s="221">
        <f t="shared" si="15"/>
        <v>0</v>
      </c>
      <c r="CI305" s="27">
        <v>1</v>
      </c>
    </row>
    <row r="306" spans="65:87" x14ac:dyDescent="0.25">
      <c r="BM306" s="221" t="s">
        <v>135</v>
      </c>
      <c r="BN306" s="221" t="s">
        <v>636</v>
      </c>
      <c r="BO306" s="221" t="s">
        <v>2415</v>
      </c>
      <c r="BP306" s="221" t="s">
        <v>265</v>
      </c>
      <c r="BQ306" s="221" t="s">
        <v>266</v>
      </c>
      <c r="BR306" s="221">
        <v>1</v>
      </c>
      <c r="BS306" s="221">
        <v>3</v>
      </c>
      <c r="BT306" s="221">
        <v>0</v>
      </c>
      <c r="BU306" s="221" t="s">
        <v>2415</v>
      </c>
      <c r="BW306" s="221" t="s">
        <v>2416</v>
      </c>
      <c r="BY306" s="221" t="s">
        <v>2415</v>
      </c>
      <c r="BZ306" s="221" t="s">
        <v>2417</v>
      </c>
      <c r="CD306" s="221">
        <f t="shared" si="12"/>
        <v>0</v>
      </c>
      <c r="CE306" s="221">
        <f t="shared" si="13"/>
        <v>0</v>
      </c>
      <c r="CF306" s="221">
        <f t="shared" si="14"/>
        <v>0</v>
      </c>
      <c r="CG306" s="221">
        <f t="shared" si="15"/>
        <v>0</v>
      </c>
      <c r="CI306" s="27">
        <v>1</v>
      </c>
    </row>
    <row r="307" spans="65:87" x14ac:dyDescent="0.25">
      <c r="BM307" s="221" t="s">
        <v>135</v>
      </c>
      <c r="BN307" s="221" t="s">
        <v>643</v>
      </c>
      <c r="BO307" s="221" t="s">
        <v>2418</v>
      </c>
      <c r="BP307" s="221" t="s">
        <v>265</v>
      </c>
      <c r="BQ307" s="221" t="s">
        <v>266</v>
      </c>
      <c r="BR307" s="221">
        <v>2</v>
      </c>
      <c r="BS307" s="221">
        <v>2</v>
      </c>
      <c r="BT307" s="221">
        <v>0</v>
      </c>
      <c r="BU307" s="221" t="s">
        <v>2418</v>
      </c>
      <c r="BW307" s="221" t="s">
        <v>2419</v>
      </c>
      <c r="BY307" s="221" t="s">
        <v>2418</v>
      </c>
      <c r="BZ307" s="221" t="s">
        <v>2420</v>
      </c>
      <c r="CA307" s="221" t="s">
        <v>2421</v>
      </c>
      <c r="CB307" s="221" t="s">
        <v>2422</v>
      </c>
      <c r="CC307" s="221" t="s">
        <v>2423</v>
      </c>
      <c r="CD307" s="221">
        <f t="shared" si="12"/>
        <v>0</v>
      </c>
      <c r="CE307" s="221">
        <f t="shared" si="13"/>
        <v>0</v>
      </c>
      <c r="CF307" s="221">
        <f t="shared" si="14"/>
        <v>0</v>
      </c>
      <c r="CG307" s="221">
        <f t="shared" si="15"/>
        <v>0</v>
      </c>
      <c r="CI307" s="27">
        <v>1</v>
      </c>
    </row>
    <row r="308" spans="65:87" x14ac:dyDescent="0.25">
      <c r="BM308" s="221" t="s">
        <v>135</v>
      </c>
      <c r="BN308" s="221" t="s">
        <v>650</v>
      </c>
      <c r="BO308" s="221" t="s">
        <v>2424</v>
      </c>
      <c r="BP308" s="221" t="s">
        <v>265</v>
      </c>
      <c r="BQ308" s="221" t="s">
        <v>266</v>
      </c>
      <c r="BR308" s="221">
        <v>2</v>
      </c>
      <c r="BS308" s="221">
        <v>2</v>
      </c>
      <c r="BT308" s="221">
        <v>0</v>
      </c>
      <c r="BU308" s="221" t="s">
        <v>2424</v>
      </c>
      <c r="BW308" s="221" t="s">
        <v>2425</v>
      </c>
      <c r="BY308" s="221" t="s">
        <v>2424</v>
      </c>
      <c r="BZ308" s="221" t="s">
        <v>2426</v>
      </c>
      <c r="CA308" s="221" t="s">
        <v>2275</v>
      </c>
      <c r="CB308" s="221" t="s">
        <v>2276</v>
      </c>
      <c r="CC308" s="221" t="s">
        <v>2427</v>
      </c>
      <c r="CD308" s="221">
        <f t="shared" si="12"/>
        <v>0</v>
      </c>
      <c r="CE308" s="221">
        <f t="shared" si="13"/>
        <v>0</v>
      </c>
      <c r="CF308" s="221">
        <f t="shared" si="14"/>
        <v>0</v>
      </c>
      <c r="CG308" s="221">
        <f t="shared" si="15"/>
        <v>0</v>
      </c>
      <c r="CI308" s="27">
        <v>1</v>
      </c>
    </row>
    <row r="309" spans="65:87" x14ac:dyDescent="0.25">
      <c r="BM309" s="221" t="s">
        <v>135</v>
      </c>
      <c r="BN309" s="221" t="s">
        <v>657</v>
      </c>
      <c r="BO309" s="221" t="s">
        <v>2374</v>
      </c>
      <c r="BP309" s="221" t="s">
        <v>265</v>
      </c>
      <c r="BQ309" s="221" t="s">
        <v>266</v>
      </c>
      <c r="BR309" s="221">
        <v>3</v>
      </c>
      <c r="BS309" s="221">
        <v>2</v>
      </c>
      <c r="BT309" s="221">
        <v>0</v>
      </c>
      <c r="BU309" s="221" t="s">
        <v>2374</v>
      </c>
      <c r="BW309" s="221" t="s">
        <v>2428</v>
      </c>
      <c r="BY309" s="221" t="s">
        <v>2374</v>
      </c>
      <c r="BZ309" s="221" t="s">
        <v>2375</v>
      </c>
      <c r="CA309" s="221" t="s">
        <v>2376</v>
      </c>
      <c r="CD309" s="221">
        <f t="shared" si="12"/>
        <v>0</v>
      </c>
      <c r="CE309" s="221">
        <f t="shared" si="13"/>
        <v>0</v>
      </c>
      <c r="CF309" s="221">
        <f t="shared" si="14"/>
        <v>0</v>
      </c>
      <c r="CG309" s="221">
        <f t="shared" si="15"/>
        <v>0</v>
      </c>
      <c r="CI309" s="27">
        <v>1</v>
      </c>
    </row>
    <row r="310" spans="65:87" x14ac:dyDescent="0.25">
      <c r="BM310" s="221" t="s">
        <v>135</v>
      </c>
      <c r="BN310" s="221" t="s">
        <v>661</v>
      </c>
      <c r="BO310" s="221" t="s">
        <v>2413</v>
      </c>
      <c r="BP310" s="221" t="s">
        <v>301</v>
      </c>
      <c r="BQ310" s="221" t="s">
        <v>266</v>
      </c>
      <c r="BR310" s="221">
        <v>1</v>
      </c>
      <c r="BS310" s="221">
        <v>0</v>
      </c>
      <c r="BT310" s="221">
        <v>3</v>
      </c>
      <c r="BV310" s="221" t="s">
        <v>2413</v>
      </c>
      <c r="BX310" s="221" t="s">
        <v>2429</v>
      </c>
      <c r="BY310" s="221" t="s">
        <v>2413</v>
      </c>
      <c r="BZ310" s="221" t="s">
        <v>2221</v>
      </c>
      <c r="CA310" s="221" t="s">
        <v>2222</v>
      </c>
      <c r="CB310" s="221" t="s">
        <v>370</v>
      </c>
      <c r="CC310" s="221" t="s">
        <v>382</v>
      </c>
      <c r="CD310" s="221">
        <f t="shared" si="12"/>
        <v>0</v>
      </c>
      <c r="CE310" s="221">
        <f t="shared" si="13"/>
        <v>0</v>
      </c>
      <c r="CF310" s="221">
        <f t="shared" si="14"/>
        <v>0</v>
      </c>
      <c r="CG310" s="221">
        <f t="shared" si="15"/>
        <v>0</v>
      </c>
      <c r="CI310" s="27">
        <v>1</v>
      </c>
    </row>
    <row r="311" spans="65:87" x14ac:dyDescent="0.25">
      <c r="BM311" s="221" t="s">
        <v>135</v>
      </c>
      <c r="BN311" s="221" t="s">
        <v>665</v>
      </c>
      <c r="BO311" s="221" t="s">
        <v>2415</v>
      </c>
      <c r="BP311" s="221" t="s">
        <v>301</v>
      </c>
      <c r="BQ311" s="221" t="s">
        <v>266</v>
      </c>
      <c r="BR311" s="221">
        <v>1</v>
      </c>
      <c r="BS311" s="221">
        <v>0</v>
      </c>
      <c r="BT311" s="221">
        <v>3</v>
      </c>
      <c r="BV311" s="221" t="s">
        <v>2415</v>
      </c>
      <c r="BX311" s="221" t="s">
        <v>2430</v>
      </c>
      <c r="BY311" s="221" t="s">
        <v>2415</v>
      </c>
      <c r="BZ311" s="221" t="s">
        <v>2417</v>
      </c>
      <c r="CD311" s="221">
        <f t="shared" si="12"/>
        <v>0</v>
      </c>
      <c r="CE311" s="221">
        <f t="shared" si="13"/>
        <v>0</v>
      </c>
      <c r="CF311" s="221">
        <f t="shared" si="14"/>
        <v>0</v>
      </c>
      <c r="CG311" s="221">
        <f t="shared" si="15"/>
        <v>0</v>
      </c>
      <c r="CI311" s="27">
        <v>1</v>
      </c>
    </row>
    <row r="312" spans="65:87" x14ac:dyDescent="0.25">
      <c r="BM312" s="221" t="s">
        <v>135</v>
      </c>
      <c r="BN312" s="221" t="s">
        <v>667</v>
      </c>
      <c r="BO312" s="221" t="s">
        <v>2431</v>
      </c>
      <c r="BP312" s="221" t="s">
        <v>301</v>
      </c>
      <c r="BQ312" s="221" t="s">
        <v>266</v>
      </c>
      <c r="BR312" s="221">
        <v>2</v>
      </c>
      <c r="BS312" s="221">
        <v>0</v>
      </c>
      <c r="BT312" s="221">
        <v>2</v>
      </c>
      <c r="BV312" s="221" t="s">
        <v>2431</v>
      </c>
      <c r="BX312" s="221" t="s">
        <v>2432</v>
      </c>
      <c r="BY312" s="221" t="s">
        <v>2431</v>
      </c>
      <c r="BZ312" s="221" t="s">
        <v>2038</v>
      </c>
      <c r="CA312" s="221" t="s">
        <v>2433</v>
      </c>
      <c r="CB312" s="221" t="s">
        <v>2434</v>
      </c>
      <c r="CD312" s="221">
        <f t="shared" si="12"/>
        <v>0</v>
      </c>
      <c r="CE312" s="221">
        <f t="shared" si="13"/>
        <v>0</v>
      </c>
      <c r="CF312" s="221">
        <f t="shared" si="14"/>
        <v>0</v>
      </c>
      <c r="CG312" s="221">
        <f t="shared" si="15"/>
        <v>0</v>
      </c>
      <c r="CI312" s="27">
        <v>1</v>
      </c>
    </row>
    <row r="313" spans="65:87" x14ac:dyDescent="0.25">
      <c r="BM313" s="221" t="s">
        <v>135</v>
      </c>
      <c r="BN313" s="221" t="s">
        <v>672</v>
      </c>
      <c r="BO313" s="221" t="s">
        <v>2435</v>
      </c>
      <c r="BP313" s="221" t="s">
        <v>301</v>
      </c>
      <c r="BQ313" s="221" t="s">
        <v>266</v>
      </c>
      <c r="BR313" s="221">
        <v>2</v>
      </c>
      <c r="BS313" s="221">
        <v>0</v>
      </c>
      <c r="BT313" s="221">
        <v>2</v>
      </c>
      <c r="BV313" s="221" t="s">
        <v>2435</v>
      </c>
      <c r="BX313" s="221" t="s">
        <v>2436</v>
      </c>
      <c r="BY313" s="221" t="s">
        <v>2435</v>
      </c>
      <c r="BZ313" s="221" t="s">
        <v>2275</v>
      </c>
      <c r="CA313" s="221" t="s">
        <v>2276</v>
      </c>
      <c r="CB313" s="221" t="s">
        <v>2437</v>
      </c>
      <c r="CC313" s="221" t="s">
        <v>2438</v>
      </c>
      <c r="CD313" s="221">
        <f t="shared" si="12"/>
        <v>0</v>
      </c>
      <c r="CE313" s="221">
        <f t="shared" si="13"/>
        <v>0</v>
      </c>
      <c r="CF313" s="221">
        <f t="shared" si="14"/>
        <v>0</v>
      </c>
      <c r="CG313" s="221">
        <f t="shared" si="15"/>
        <v>0</v>
      </c>
      <c r="CI313" s="27">
        <v>1</v>
      </c>
    </row>
    <row r="314" spans="65:87" x14ac:dyDescent="0.25">
      <c r="BM314" s="221" t="s">
        <v>135</v>
      </c>
      <c r="BN314" s="221" t="s">
        <v>679</v>
      </c>
      <c r="BO314" s="221" t="s">
        <v>2374</v>
      </c>
      <c r="BP314" s="221" t="s">
        <v>301</v>
      </c>
      <c r="BQ314" s="221" t="s">
        <v>266</v>
      </c>
      <c r="BR314" s="221">
        <v>3</v>
      </c>
      <c r="BS314" s="221">
        <v>0</v>
      </c>
      <c r="BT314" s="221">
        <v>2</v>
      </c>
      <c r="BV314" s="221" t="s">
        <v>2374</v>
      </c>
      <c r="BX314" s="221" t="s">
        <v>2390</v>
      </c>
      <c r="BY314" s="221" t="s">
        <v>2374</v>
      </c>
      <c r="BZ314" s="221" t="s">
        <v>2375</v>
      </c>
      <c r="CA314" s="221" t="s">
        <v>2376</v>
      </c>
      <c r="CD314" s="221">
        <f t="shared" si="12"/>
        <v>0</v>
      </c>
      <c r="CE314" s="221">
        <f t="shared" si="13"/>
        <v>0</v>
      </c>
      <c r="CF314" s="221">
        <f t="shared" si="14"/>
        <v>0</v>
      </c>
      <c r="CG314" s="221">
        <f t="shared" si="15"/>
        <v>0</v>
      </c>
      <c r="CI314" s="27">
        <v>1</v>
      </c>
    </row>
    <row r="315" spans="65:87" x14ac:dyDescent="0.25">
      <c r="BM315" s="221" t="s">
        <v>137</v>
      </c>
      <c r="BN315" s="221" t="s">
        <v>682</v>
      </c>
      <c r="BO315" s="221" t="s">
        <v>2413</v>
      </c>
      <c r="BP315" s="221" t="s">
        <v>265</v>
      </c>
      <c r="BQ315" s="221" t="s">
        <v>266</v>
      </c>
      <c r="BR315" s="221">
        <v>1</v>
      </c>
      <c r="BS315" s="221">
        <v>3</v>
      </c>
      <c r="BT315" s="221">
        <v>0</v>
      </c>
      <c r="BU315" s="221" t="s">
        <v>2413</v>
      </c>
      <c r="BW315" s="221" t="s">
        <v>2414</v>
      </c>
      <c r="BY315" s="221" t="s">
        <v>2413</v>
      </c>
      <c r="BZ315" s="221" t="s">
        <v>2221</v>
      </c>
      <c r="CA315" s="221" t="s">
        <v>2222</v>
      </c>
      <c r="CB315" s="221" t="s">
        <v>370</v>
      </c>
      <c r="CC315" s="221" t="s">
        <v>382</v>
      </c>
      <c r="CD315" s="221">
        <f t="shared" si="12"/>
        <v>0</v>
      </c>
      <c r="CE315" s="221">
        <f t="shared" si="13"/>
        <v>0</v>
      </c>
      <c r="CF315" s="221">
        <f t="shared" si="14"/>
        <v>0</v>
      </c>
      <c r="CG315" s="221">
        <f t="shared" si="15"/>
        <v>0</v>
      </c>
      <c r="CI315" s="27">
        <v>1</v>
      </c>
    </row>
    <row r="316" spans="65:87" x14ac:dyDescent="0.25">
      <c r="BM316" s="221" t="s">
        <v>137</v>
      </c>
      <c r="BN316" s="221" t="s">
        <v>683</v>
      </c>
      <c r="BO316" s="221" t="s">
        <v>2415</v>
      </c>
      <c r="BP316" s="221" t="s">
        <v>265</v>
      </c>
      <c r="BQ316" s="221" t="s">
        <v>266</v>
      </c>
      <c r="BR316" s="221">
        <v>1</v>
      </c>
      <c r="BS316" s="221">
        <v>3</v>
      </c>
      <c r="BT316" s="221">
        <v>0</v>
      </c>
      <c r="BU316" s="221" t="s">
        <v>2415</v>
      </c>
      <c r="BW316" s="221" t="s">
        <v>2416</v>
      </c>
      <c r="BY316" s="221" t="s">
        <v>2415</v>
      </c>
      <c r="BZ316" s="221" t="s">
        <v>2417</v>
      </c>
      <c r="CD316" s="221">
        <f t="shared" si="12"/>
        <v>0</v>
      </c>
      <c r="CE316" s="221">
        <f t="shared" si="13"/>
        <v>0</v>
      </c>
      <c r="CF316" s="221">
        <f t="shared" si="14"/>
        <v>0</v>
      </c>
      <c r="CG316" s="221">
        <f t="shared" si="15"/>
        <v>0</v>
      </c>
      <c r="CI316" s="27">
        <v>1</v>
      </c>
    </row>
    <row r="317" spans="65:87" x14ac:dyDescent="0.25">
      <c r="BM317" s="221" t="s">
        <v>137</v>
      </c>
      <c r="BN317" s="221" t="s">
        <v>684</v>
      </c>
      <c r="BO317" s="221" t="s">
        <v>2418</v>
      </c>
      <c r="BP317" s="221" t="s">
        <v>265</v>
      </c>
      <c r="BQ317" s="221" t="s">
        <v>266</v>
      </c>
      <c r="BR317" s="221">
        <v>2</v>
      </c>
      <c r="BS317" s="221">
        <v>2</v>
      </c>
      <c r="BT317" s="221">
        <v>0</v>
      </c>
      <c r="BU317" s="221" t="s">
        <v>2418</v>
      </c>
      <c r="BW317" s="221" t="s">
        <v>2419</v>
      </c>
      <c r="BY317" s="221" t="s">
        <v>2418</v>
      </c>
      <c r="BZ317" s="221" t="s">
        <v>2420</v>
      </c>
      <c r="CA317" s="221" t="s">
        <v>2421</v>
      </c>
      <c r="CB317" s="221" t="s">
        <v>2422</v>
      </c>
      <c r="CC317" s="221" t="s">
        <v>2423</v>
      </c>
      <c r="CD317" s="221">
        <f t="shared" si="12"/>
        <v>0</v>
      </c>
      <c r="CE317" s="221">
        <f t="shared" si="13"/>
        <v>0</v>
      </c>
      <c r="CF317" s="221">
        <f t="shared" si="14"/>
        <v>0</v>
      </c>
      <c r="CG317" s="221">
        <f t="shared" si="15"/>
        <v>0</v>
      </c>
      <c r="CI317" s="27">
        <v>1</v>
      </c>
    </row>
    <row r="318" spans="65:87" x14ac:dyDescent="0.25">
      <c r="BM318" s="221" t="s">
        <v>137</v>
      </c>
      <c r="BN318" s="221" t="s">
        <v>685</v>
      </c>
      <c r="BO318" s="221" t="s">
        <v>2424</v>
      </c>
      <c r="BP318" s="221" t="s">
        <v>265</v>
      </c>
      <c r="BQ318" s="221" t="s">
        <v>266</v>
      </c>
      <c r="BR318" s="221">
        <v>2</v>
      </c>
      <c r="BS318" s="221">
        <v>2</v>
      </c>
      <c r="BT318" s="221">
        <v>0</v>
      </c>
      <c r="BU318" s="221" t="s">
        <v>2424</v>
      </c>
      <c r="BW318" s="221" t="s">
        <v>2425</v>
      </c>
      <c r="BY318" s="221" t="s">
        <v>2424</v>
      </c>
      <c r="BZ318" s="221" t="s">
        <v>2426</v>
      </c>
      <c r="CA318" s="221" t="s">
        <v>2275</v>
      </c>
      <c r="CB318" s="221" t="s">
        <v>2276</v>
      </c>
      <c r="CC318" s="221" t="s">
        <v>2427</v>
      </c>
      <c r="CD318" s="221">
        <f t="shared" si="12"/>
        <v>0</v>
      </c>
      <c r="CE318" s="221">
        <f t="shared" si="13"/>
        <v>0</v>
      </c>
      <c r="CF318" s="221">
        <f t="shared" si="14"/>
        <v>0</v>
      </c>
      <c r="CG318" s="221">
        <f t="shared" si="15"/>
        <v>0</v>
      </c>
      <c r="CI318" s="27">
        <v>1</v>
      </c>
    </row>
    <row r="319" spans="65:87" x14ac:dyDescent="0.25">
      <c r="BM319" s="221" t="s">
        <v>137</v>
      </c>
      <c r="BN319" s="221" t="s">
        <v>686</v>
      </c>
      <c r="BO319" s="221" t="s">
        <v>2374</v>
      </c>
      <c r="BP319" s="221" t="s">
        <v>265</v>
      </c>
      <c r="BQ319" s="221" t="s">
        <v>266</v>
      </c>
      <c r="BR319" s="221">
        <v>3</v>
      </c>
      <c r="BS319" s="221">
        <v>2</v>
      </c>
      <c r="BT319" s="221">
        <v>0</v>
      </c>
      <c r="BU319" s="221" t="s">
        <v>2374</v>
      </c>
      <c r="BW319" s="221" t="s">
        <v>2428</v>
      </c>
      <c r="BY319" s="221" t="s">
        <v>2374</v>
      </c>
      <c r="BZ319" s="221" t="s">
        <v>2375</v>
      </c>
      <c r="CA319" s="221" t="s">
        <v>2376</v>
      </c>
      <c r="CD319" s="221">
        <f t="shared" si="12"/>
        <v>0</v>
      </c>
      <c r="CE319" s="221">
        <f t="shared" si="13"/>
        <v>0</v>
      </c>
      <c r="CF319" s="221">
        <f t="shared" si="14"/>
        <v>0</v>
      </c>
      <c r="CG319" s="221">
        <f t="shared" si="15"/>
        <v>0</v>
      </c>
      <c r="CI319" s="27">
        <v>1</v>
      </c>
    </row>
    <row r="320" spans="65:87" x14ac:dyDescent="0.25">
      <c r="BM320" s="221" t="s">
        <v>137</v>
      </c>
      <c r="BN320" s="221" t="s">
        <v>687</v>
      </c>
      <c r="BO320" s="221" t="s">
        <v>2413</v>
      </c>
      <c r="BP320" s="221" t="s">
        <v>301</v>
      </c>
      <c r="BQ320" s="221" t="s">
        <v>266</v>
      </c>
      <c r="BR320" s="221">
        <v>1</v>
      </c>
      <c r="BS320" s="221">
        <v>0</v>
      </c>
      <c r="BT320" s="221">
        <v>3</v>
      </c>
      <c r="BV320" s="221" t="s">
        <v>2413</v>
      </c>
      <c r="BX320" s="221" t="s">
        <v>2429</v>
      </c>
      <c r="BY320" s="221" t="s">
        <v>2413</v>
      </c>
      <c r="BZ320" s="221" t="s">
        <v>2221</v>
      </c>
      <c r="CA320" s="221" t="s">
        <v>2222</v>
      </c>
      <c r="CB320" s="221" t="s">
        <v>370</v>
      </c>
      <c r="CC320" s="221" t="s">
        <v>382</v>
      </c>
      <c r="CD320" s="221">
        <f t="shared" si="12"/>
        <v>0</v>
      </c>
      <c r="CE320" s="221">
        <f t="shared" si="13"/>
        <v>0</v>
      </c>
      <c r="CF320" s="221">
        <f t="shared" si="14"/>
        <v>0</v>
      </c>
      <c r="CG320" s="221">
        <f t="shared" si="15"/>
        <v>0</v>
      </c>
      <c r="CI320" s="27">
        <v>1</v>
      </c>
    </row>
    <row r="321" spans="65:87" x14ac:dyDescent="0.25">
      <c r="BM321" s="221" t="s">
        <v>137</v>
      </c>
      <c r="BN321" s="221" t="s">
        <v>688</v>
      </c>
      <c r="BO321" s="221" t="s">
        <v>2415</v>
      </c>
      <c r="BP321" s="221" t="s">
        <v>301</v>
      </c>
      <c r="BQ321" s="221" t="s">
        <v>266</v>
      </c>
      <c r="BR321" s="221">
        <v>1</v>
      </c>
      <c r="BS321" s="221">
        <v>0</v>
      </c>
      <c r="BT321" s="221">
        <v>3</v>
      </c>
      <c r="BV321" s="221" t="s">
        <v>2415</v>
      </c>
      <c r="BX321" s="221" t="s">
        <v>2430</v>
      </c>
      <c r="BY321" s="221" t="s">
        <v>2415</v>
      </c>
      <c r="BZ321" s="221" t="s">
        <v>2417</v>
      </c>
      <c r="CD321" s="221">
        <f t="shared" si="12"/>
        <v>0</v>
      </c>
      <c r="CE321" s="221">
        <f t="shared" si="13"/>
        <v>0</v>
      </c>
      <c r="CF321" s="221">
        <f t="shared" si="14"/>
        <v>0</v>
      </c>
      <c r="CG321" s="221">
        <f t="shared" si="15"/>
        <v>0</v>
      </c>
      <c r="CI321" s="27">
        <v>1</v>
      </c>
    </row>
    <row r="322" spans="65:87" x14ac:dyDescent="0.25">
      <c r="BM322" s="221" t="s">
        <v>137</v>
      </c>
      <c r="BN322" s="221" t="s">
        <v>689</v>
      </c>
      <c r="BO322" s="221" t="s">
        <v>2431</v>
      </c>
      <c r="BP322" s="221" t="s">
        <v>301</v>
      </c>
      <c r="BQ322" s="221" t="s">
        <v>266</v>
      </c>
      <c r="BR322" s="221">
        <v>2</v>
      </c>
      <c r="BS322" s="221">
        <v>0</v>
      </c>
      <c r="BT322" s="221">
        <v>2</v>
      </c>
      <c r="BV322" s="221" t="s">
        <v>2431</v>
      </c>
      <c r="BX322" s="221" t="s">
        <v>2432</v>
      </c>
      <c r="BY322" s="221" t="s">
        <v>2431</v>
      </c>
      <c r="BZ322" s="221" t="s">
        <v>2038</v>
      </c>
      <c r="CA322" s="221" t="s">
        <v>2433</v>
      </c>
      <c r="CB322" s="221" t="s">
        <v>2434</v>
      </c>
      <c r="CD322" s="221">
        <f t="shared" si="12"/>
        <v>0</v>
      </c>
      <c r="CE322" s="221">
        <f t="shared" si="13"/>
        <v>0</v>
      </c>
      <c r="CF322" s="221">
        <f t="shared" si="14"/>
        <v>0</v>
      </c>
      <c r="CG322" s="221">
        <f t="shared" si="15"/>
        <v>0</v>
      </c>
      <c r="CI322" s="27">
        <v>1</v>
      </c>
    </row>
    <row r="323" spans="65:87" x14ac:dyDescent="0.25">
      <c r="BM323" s="221" t="s">
        <v>137</v>
      </c>
      <c r="BN323" s="221" t="s">
        <v>690</v>
      </c>
      <c r="BO323" s="221" t="s">
        <v>2435</v>
      </c>
      <c r="BP323" s="221" t="s">
        <v>301</v>
      </c>
      <c r="BQ323" s="221" t="s">
        <v>266</v>
      </c>
      <c r="BR323" s="221">
        <v>2</v>
      </c>
      <c r="BS323" s="221">
        <v>0</v>
      </c>
      <c r="BT323" s="221">
        <v>2</v>
      </c>
      <c r="BV323" s="221" t="s">
        <v>2435</v>
      </c>
      <c r="BX323" s="221" t="s">
        <v>2436</v>
      </c>
      <c r="BY323" s="221" t="s">
        <v>2435</v>
      </c>
      <c r="BZ323" s="221" t="s">
        <v>2275</v>
      </c>
      <c r="CA323" s="221" t="s">
        <v>2276</v>
      </c>
      <c r="CB323" s="221" t="s">
        <v>2437</v>
      </c>
      <c r="CC323" s="221" t="s">
        <v>2438</v>
      </c>
      <c r="CD323" s="221">
        <f t="shared" si="12"/>
        <v>0</v>
      </c>
      <c r="CE323" s="221">
        <f t="shared" si="13"/>
        <v>0</v>
      </c>
      <c r="CF323" s="221">
        <f t="shared" si="14"/>
        <v>0</v>
      </c>
      <c r="CG323" s="221">
        <f t="shared" si="15"/>
        <v>0</v>
      </c>
      <c r="CI323" s="27">
        <v>1</v>
      </c>
    </row>
    <row r="324" spans="65:87" x14ac:dyDescent="0.25">
      <c r="BM324" s="221" t="s">
        <v>137</v>
      </c>
      <c r="BN324" s="221" t="s">
        <v>691</v>
      </c>
      <c r="BO324" s="221" t="s">
        <v>2374</v>
      </c>
      <c r="BP324" s="221" t="s">
        <v>301</v>
      </c>
      <c r="BQ324" s="221" t="s">
        <v>266</v>
      </c>
      <c r="BR324" s="221">
        <v>3</v>
      </c>
      <c r="BS324" s="221">
        <v>0</v>
      </c>
      <c r="BT324" s="221">
        <v>2</v>
      </c>
      <c r="BV324" s="221" t="s">
        <v>2374</v>
      </c>
      <c r="BX324" s="221" t="s">
        <v>2390</v>
      </c>
      <c r="BY324" s="221" t="s">
        <v>2374</v>
      </c>
      <c r="BZ324" s="221" t="s">
        <v>2375</v>
      </c>
      <c r="CA324" s="221" t="s">
        <v>2376</v>
      </c>
      <c r="CD324" s="221">
        <f t="shared" si="12"/>
        <v>0</v>
      </c>
      <c r="CE324" s="221">
        <f t="shared" si="13"/>
        <v>0</v>
      </c>
      <c r="CF324" s="221">
        <f t="shared" si="14"/>
        <v>0</v>
      </c>
      <c r="CG324" s="221">
        <f t="shared" si="15"/>
        <v>0</v>
      </c>
      <c r="CI324" s="27">
        <v>1</v>
      </c>
    </row>
    <row r="325" spans="65:87" x14ac:dyDescent="0.25">
      <c r="BM325" s="221" t="s">
        <v>138</v>
      </c>
      <c r="BN325" s="221" t="s">
        <v>692</v>
      </c>
      <c r="BO325" s="221" t="s">
        <v>2413</v>
      </c>
      <c r="BP325" s="221" t="s">
        <v>265</v>
      </c>
      <c r="BQ325" s="221" t="s">
        <v>266</v>
      </c>
      <c r="BR325" s="221">
        <v>1</v>
      </c>
      <c r="BS325" s="221">
        <v>3</v>
      </c>
      <c r="BT325" s="221">
        <v>0</v>
      </c>
      <c r="BU325" s="221" t="s">
        <v>2413</v>
      </c>
      <c r="BW325" s="221" t="s">
        <v>2414</v>
      </c>
      <c r="BY325" s="221" t="s">
        <v>2413</v>
      </c>
      <c r="BZ325" s="221" t="s">
        <v>2221</v>
      </c>
      <c r="CA325" s="221" t="s">
        <v>2222</v>
      </c>
      <c r="CB325" s="221" t="s">
        <v>370</v>
      </c>
      <c r="CC325" s="221" t="s">
        <v>382</v>
      </c>
      <c r="CD325" s="221">
        <f t="shared" si="12"/>
        <v>0</v>
      </c>
      <c r="CE325" s="221">
        <f t="shared" si="13"/>
        <v>0</v>
      </c>
      <c r="CF325" s="221">
        <f t="shared" si="14"/>
        <v>0</v>
      </c>
      <c r="CG325" s="221">
        <f t="shared" si="15"/>
        <v>0</v>
      </c>
      <c r="CI325" s="27">
        <v>1</v>
      </c>
    </row>
    <row r="326" spans="65:87" x14ac:dyDescent="0.25">
      <c r="BM326" s="221" t="s">
        <v>138</v>
      </c>
      <c r="BN326" s="221" t="s">
        <v>693</v>
      </c>
      <c r="BO326" s="221" t="s">
        <v>2415</v>
      </c>
      <c r="BP326" s="221" t="s">
        <v>265</v>
      </c>
      <c r="BQ326" s="221" t="s">
        <v>266</v>
      </c>
      <c r="BR326" s="221">
        <v>1</v>
      </c>
      <c r="BS326" s="221">
        <v>3</v>
      </c>
      <c r="BT326" s="221">
        <v>0</v>
      </c>
      <c r="BU326" s="221" t="s">
        <v>2415</v>
      </c>
      <c r="BW326" s="221" t="s">
        <v>2416</v>
      </c>
      <c r="BY326" s="221" t="s">
        <v>2415</v>
      </c>
      <c r="BZ326" s="221" t="s">
        <v>2417</v>
      </c>
      <c r="CD326" s="221">
        <f t="shared" si="12"/>
        <v>0</v>
      </c>
      <c r="CE326" s="221">
        <f t="shared" si="13"/>
        <v>0</v>
      </c>
      <c r="CF326" s="221">
        <f t="shared" si="14"/>
        <v>0</v>
      </c>
      <c r="CG326" s="221">
        <f t="shared" si="15"/>
        <v>0</v>
      </c>
      <c r="CI326" s="27">
        <v>1</v>
      </c>
    </row>
    <row r="327" spans="65:87" x14ac:dyDescent="0.25">
      <c r="BM327" s="221" t="s">
        <v>138</v>
      </c>
      <c r="BN327" s="221" t="s">
        <v>694</v>
      </c>
      <c r="BO327" s="221" t="s">
        <v>2418</v>
      </c>
      <c r="BP327" s="221" t="s">
        <v>265</v>
      </c>
      <c r="BQ327" s="221" t="s">
        <v>266</v>
      </c>
      <c r="BR327" s="221">
        <v>2</v>
      </c>
      <c r="BS327" s="221">
        <v>2</v>
      </c>
      <c r="BT327" s="221">
        <v>0</v>
      </c>
      <c r="BU327" s="221" t="s">
        <v>2418</v>
      </c>
      <c r="BW327" s="221" t="s">
        <v>2419</v>
      </c>
      <c r="BY327" s="221" t="s">
        <v>2418</v>
      </c>
      <c r="BZ327" s="221" t="s">
        <v>2420</v>
      </c>
      <c r="CA327" s="221" t="s">
        <v>2421</v>
      </c>
      <c r="CB327" s="221" t="s">
        <v>2422</v>
      </c>
      <c r="CC327" s="221" t="s">
        <v>2423</v>
      </c>
      <c r="CD327" s="221">
        <f t="shared" si="12"/>
        <v>0</v>
      </c>
      <c r="CE327" s="221">
        <f t="shared" si="13"/>
        <v>0</v>
      </c>
      <c r="CF327" s="221">
        <f t="shared" si="14"/>
        <v>0</v>
      </c>
      <c r="CG327" s="221">
        <f t="shared" si="15"/>
        <v>0</v>
      </c>
      <c r="CI327" s="27">
        <v>1</v>
      </c>
    </row>
    <row r="328" spans="65:87" x14ac:dyDescent="0.25">
      <c r="BM328" s="221" t="s">
        <v>138</v>
      </c>
      <c r="BN328" s="221" t="s">
        <v>695</v>
      </c>
      <c r="BO328" s="221" t="s">
        <v>2424</v>
      </c>
      <c r="BP328" s="221" t="s">
        <v>265</v>
      </c>
      <c r="BQ328" s="221" t="s">
        <v>266</v>
      </c>
      <c r="BR328" s="221">
        <v>2</v>
      </c>
      <c r="BS328" s="221">
        <v>2</v>
      </c>
      <c r="BT328" s="221">
        <v>0</v>
      </c>
      <c r="BU328" s="221" t="s">
        <v>2424</v>
      </c>
      <c r="BW328" s="221" t="s">
        <v>2425</v>
      </c>
      <c r="BY328" s="221" t="s">
        <v>2424</v>
      </c>
      <c r="BZ328" s="221" t="s">
        <v>2426</v>
      </c>
      <c r="CA328" s="221" t="s">
        <v>2275</v>
      </c>
      <c r="CB328" s="221" t="s">
        <v>2276</v>
      </c>
      <c r="CC328" s="221" t="s">
        <v>2427</v>
      </c>
      <c r="CD328" s="221">
        <f t="shared" si="12"/>
        <v>0</v>
      </c>
      <c r="CE328" s="221">
        <f t="shared" si="13"/>
        <v>0</v>
      </c>
      <c r="CF328" s="221">
        <f t="shared" si="14"/>
        <v>0</v>
      </c>
      <c r="CG328" s="221">
        <f t="shared" si="15"/>
        <v>0</v>
      </c>
      <c r="CI328" s="27">
        <v>1</v>
      </c>
    </row>
    <row r="329" spans="65:87" x14ac:dyDescent="0.25">
      <c r="BM329" s="221" t="s">
        <v>138</v>
      </c>
      <c r="BN329" s="221" t="s">
        <v>696</v>
      </c>
      <c r="BO329" s="221" t="s">
        <v>2374</v>
      </c>
      <c r="BP329" s="221" t="s">
        <v>265</v>
      </c>
      <c r="BQ329" s="221" t="s">
        <v>266</v>
      </c>
      <c r="BR329" s="221">
        <v>3</v>
      </c>
      <c r="BS329" s="221">
        <v>2</v>
      </c>
      <c r="BT329" s="221">
        <v>0</v>
      </c>
      <c r="BU329" s="221" t="s">
        <v>2374</v>
      </c>
      <c r="BW329" s="221" t="s">
        <v>2428</v>
      </c>
      <c r="BY329" s="221" t="s">
        <v>2374</v>
      </c>
      <c r="BZ329" s="221" t="s">
        <v>2375</v>
      </c>
      <c r="CA329" s="221" t="s">
        <v>2376</v>
      </c>
      <c r="CD329" s="221">
        <f t="shared" si="12"/>
        <v>0</v>
      </c>
      <c r="CE329" s="221">
        <f t="shared" si="13"/>
        <v>0</v>
      </c>
      <c r="CF329" s="221">
        <f t="shared" si="14"/>
        <v>0</v>
      </c>
      <c r="CG329" s="221">
        <f t="shared" si="15"/>
        <v>0</v>
      </c>
      <c r="CI329" s="27">
        <v>1</v>
      </c>
    </row>
    <row r="330" spans="65:87" x14ac:dyDescent="0.25">
      <c r="BM330" s="221" t="s">
        <v>138</v>
      </c>
      <c r="BN330" s="221" t="s">
        <v>697</v>
      </c>
      <c r="BO330" s="221" t="s">
        <v>2413</v>
      </c>
      <c r="BP330" s="221" t="s">
        <v>301</v>
      </c>
      <c r="BQ330" s="221" t="s">
        <v>266</v>
      </c>
      <c r="BR330" s="221">
        <v>1</v>
      </c>
      <c r="BS330" s="221">
        <v>0</v>
      </c>
      <c r="BT330" s="221">
        <v>3</v>
      </c>
      <c r="BV330" s="221" t="s">
        <v>2413</v>
      </c>
      <c r="BX330" s="221" t="s">
        <v>2429</v>
      </c>
      <c r="BY330" s="221" t="s">
        <v>2413</v>
      </c>
      <c r="BZ330" s="221" t="s">
        <v>2221</v>
      </c>
      <c r="CA330" s="221" t="s">
        <v>2222</v>
      </c>
      <c r="CB330" s="221" t="s">
        <v>370</v>
      </c>
      <c r="CC330" s="221" t="s">
        <v>382</v>
      </c>
      <c r="CD330" s="221">
        <f t="shared" si="12"/>
        <v>0</v>
      </c>
      <c r="CE330" s="221">
        <f t="shared" si="13"/>
        <v>0</v>
      </c>
      <c r="CF330" s="221">
        <f t="shared" si="14"/>
        <v>0</v>
      </c>
      <c r="CG330" s="221">
        <f t="shared" si="15"/>
        <v>0</v>
      </c>
      <c r="CI330" s="27">
        <v>1</v>
      </c>
    </row>
    <row r="331" spans="65:87" x14ac:dyDescent="0.25">
      <c r="BM331" s="221" t="s">
        <v>138</v>
      </c>
      <c r="BN331" s="221" t="s">
        <v>698</v>
      </c>
      <c r="BO331" s="221" t="s">
        <v>2415</v>
      </c>
      <c r="BP331" s="221" t="s">
        <v>301</v>
      </c>
      <c r="BQ331" s="221" t="s">
        <v>266</v>
      </c>
      <c r="BR331" s="221">
        <v>1</v>
      </c>
      <c r="BS331" s="221">
        <v>0</v>
      </c>
      <c r="BT331" s="221">
        <v>3</v>
      </c>
      <c r="BV331" s="221" t="s">
        <v>2415</v>
      </c>
      <c r="BX331" s="221" t="s">
        <v>2430</v>
      </c>
      <c r="BY331" s="221" t="s">
        <v>2415</v>
      </c>
      <c r="BZ331" s="221" t="s">
        <v>2417</v>
      </c>
      <c r="CD331" s="221">
        <f t="shared" si="12"/>
        <v>0</v>
      </c>
      <c r="CE331" s="221">
        <f t="shared" si="13"/>
        <v>0</v>
      </c>
      <c r="CF331" s="221">
        <f t="shared" si="14"/>
        <v>0</v>
      </c>
      <c r="CG331" s="221">
        <f t="shared" si="15"/>
        <v>0</v>
      </c>
      <c r="CI331" s="27">
        <v>1</v>
      </c>
    </row>
    <row r="332" spans="65:87" x14ac:dyDescent="0.25">
      <c r="BM332" s="221" t="s">
        <v>138</v>
      </c>
      <c r="BN332" s="221" t="s">
        <v>699</v>
      </c>
      <c r="BO332" s="221" t="s">
        <v>2431</v>
      </c>
      <c r="BP332" s="221" t="s">
        <v>301</v>
      </c>
      <c r="BQ332" s="221" t="s">
        <v>266</v>
      </c>
      <c r="BR332" s="221">
        <v>2</v>
      </c>
      <c r="BS332" s="221">
        <v>0</v>
      </c>
      <c r="BT332" s="221">
        <v>2</v>
      </c>
      <c r="BV332" s="221" t="s">
        <v>2431</v>
      </c>
      <c r="BX332" s="221" t="s">
        <v>2432</v>
      </c>
      <c r="BY332" s="221" t="s">
        <v>2431</v>
      </c>
      <c r="BZ332" s="221" t="s">
        <v>2038</v>
      </c>
      <c r="CA332" s="221" t="s">
        <v>2433</v>
      </c>
      <c r="CB332" s="221" t="s">
        <v>2434</v>
      </c>
      <c r="CD332" s="221">
        <f t="shared" si="12"/>
        <v>0</v>
      </c>
      <c r="CE332" s="221">
        <f t="shared" si="13"/>
        <v>0</v>
      </c>
      <c r="CF332" s="221">
        <f t="shared" si="14"/>
        <v>0</v>
      </c>
      <c r="CG332" s="221">
        <f t="shared" si="15"/>
        <v>0</v>
      </c>
      <c r="CI332" s="27">
        <v>1</v>
      </c>
    </row>
    <row r="333" spans="65:87" x14ac:dyDescent="0.25">
      <c r="BM333" s="221" t="s">
        <v>138</v>
      </c>
      <c r="BN333" s="221" t="s">
        <v>700</v>
      </c>
      <c r="BO333" s="221" t="s">
        <v>2435</v>
      </c>
      <c r="BP333" s="221" t="s">
        <v>301</v>
      </c>
      <c r="BQ333" s="221" t="s">
        <v>266</v>
      </c>
      <c r="BR333" s="221">
        <v>2</v>
      </c>
      <c r="BS333" s="221">
        <v>0</v>
      </c>
      <c r="BT333" s="221">
        <v>2</v>
      </c>
      <c r="BV333" s="221" t="s">
        <v>2435</v>
      </c>
      <c r="BX333" s="221" t="s">
        <v>2436</v>
      </c>
      <c r="BY333" s="221" t="s">
        <v>2435</v>
      </c>
      <c r="BZ333" s="221" t="s">
        <v>2275</v>
      </c>
      <c r="CA333" s="221" t="s">
        <v>2276</v>
      </c>
      <c r="CB333" s="221" t="s">
        <v>2437</v>
      </c>
      <c r="CC333" s="221" t="s">
        <v>2438</v>
      </c>
      <c r="CD333" s="221">
        <f t="shared" si="12"/>
        <v>0</v>
      </c>
      <c r="CE333" s="221">
        <f t="shared" si="13"/>
        <v>0</v>
      </c>
      <c r="CF333" s="221">
        <f t="shared" si="14"/>
        <v>0</v>
      </c>
      <c r="CG333" s="221">
        <f t="shared" si="15"/>
        <v>0</v>
      </c>
      <c r="CI333" s="27">
        <v>1</v>
      </c>
    </row>
    <row r="334" spans="65:87" x14ac:dyDescent="0.25">
      <c r="BM334" s="221" t="s">
        <v>138</v>
      </c>
      <c r="BN334" s="221" t="s">
        <v>701</v>
      </c>
      <c r="BO334" s="221" t="s">
        <v>2374</v>
      </c>
      <c r="BP334" s="221" t="s">
        <v>301</v>
      </c>
      <c r="BQ334" s="221" t="s">
        <v>266</v>
      </c>
      <c r="BR334" s="221">
        <v>3</v>
      </c>
      <c r="BS334" s="221">
        <v>0</v>
      </c>
      <c r="BT334" s="221">
        <v>2</v>
      </c>
      <c r="BV334" s="221" t="s">
        <v>2374</v>
      </c>
      <c r="BX334" s="221" t="s">
        <v>2390</v>
      </c>
      <c r="BY334" s="221" t="s">
        <v>2374</v>
      </c>
      <c r="BZ334" s="221" t="s">
        <v>2375</v>
      </c>
      <c r="CA334" s="221" t="s">
        <v>2376</v>
      </c>
      <c r="CD334" s="221">
        <f t="shared" si="12"/>
        <v>0</v>
      </c>
      <c r="CE334" s="221">
        <f t="shared" si="13"/>
        <v>0</v>
      </c>
      <c r="CF334" s="221">
        <f t="shared" si="14"/>
        <v>0</v>
      </c>
      <c r="CG334" s="221">
        <f t="shared" si="15"/>
        <v>0</v>
      </c>
      <c r="CI334" s="27">
        <v>1</v>
      </c>
    </row>
    <row r="335" spans="65:87" x14ac:dyDescent="0.25">
      <c r="BM335" s="221" t="s">
        <v>139</v>
      </c>
      <c r="BN335" s="221" t="s">
        <v>702</v>
      </c>
      <c r="BO335" s="221" t="s">
        <v>2413</v>
      </c>
      <c r="BP335" s="221" t="s">
        <v>265</v>
      </c>
      <c r="BQ335" s="221" t="s">
        <v>266</v>
      </c>
      <c r="BR335" s="221">
        <v>1</v>
      </c>
      <c r="BS335" s="221">
        <v>3</v>
      </c>
      <c r="BT335" s="221">
        <v>0</v>
      </c>
      <c r="BU335" s="221" t="s">
        <v>2413</v>
      </c>
      <c r="BW335" s="221" t="s">
        <v>2414</v>
      </c>
      <c r="BY335" s="221" t="s">
        <v>2413</v>
      </c>
      <c r="BZ335" s="221" t="s">
        <v>2221</v>
      </c>
      <c r="CA335" s="221" t="s">
        <v>2222</v>
      </c>
      <c r="CB335" s="221" t="s">
        <v>370</v>
      </c>
      <c r="CC335" s="221" t="s">
        <v>382</v>
      </c>
      <c r="CD335" s="221">
        <f t="shared" si="12"/>
        <v>0</v>
      </c>
      <c r="CE335" s="221">
        <f t="shared" si="13"/>
        <v>0</v>
      </c>
      <c r="CF335" s="221">
        <f t="shared" si="14"/>
        <v>0</v>
      </c>
      <c r="CG335" s="221">
        <f t="shared" si="15"/>
        <v>0</v>
      </c>
      <c r="CI335" s="27">
        <v>1</v>
      </c>
    </row>
    <row r="336" spans="65:87" x14ac:dyDescent="0.25">
      <c r="BM336" s="221" t="s">
        <v>139</v>
      </c>
      <c r="BN336" s="221" t="s">
        <v>703</v>
      </c>
      <c r="BO336" s="221" t="s">
        <v>2415</v>
      </c>
      <c r="BP336" s="221" t="s">
        <v>265</v>
      </c>
      <c r="BQ336" s="221" t="s">
        <v>266</v>
      </c>
      <c r="BR336" s="221">
        <v>1</v>
      </c>
      <c r="BS336" s="221">
        <v>3</v>
      </c>
      <c r="BT336" s="221">
        <v>0</v>
      </c>
      <c r="BU336" s="221" t="s">
        <v>2415</v>
      </c>
      <c r="BW336" s="221" t="s">
        <v>2416</v>
      </c>
      <c r="BY336" s="221" t="s">
        <v>2415</v>
      </c>
      <c r="BZ336" s="221" t="s">
        <v>2417</v>
      </c>
      <c r="CD336" s="221">
        <f t="shared" si="12"/>
        <v>0</v>
      </c>
      <c r="CE336" s="221">
        <f t="shared" si="13"/>
        <v>0</v>
      </c>
      <c r="CF336" s="221">
        <f t="shared" si="14"/>
        <v>0</v>
      </c>
      <c r="CG336" s="221">
        <f t="shared" si="15"/>
        <v>0</v>
      </c>
      <c r="CI336" s="27">
        <v>1</v>
      </c>
    </row>
    <row r="337" spans="65:87" x14ac:dyDescent="0.25">
      <c r="BM337" s="221" t="s">
        <v>139</v>
      </c>
      <c r="BN337" s="221" t="s">
        <v>704</v>
      </c>
      <c r="BO337" s="221" t="s">
        <v>2418</v>
      </c>
      <c r="BP337" s="221" t="s">
        <v>265</v>
      </c>
      <c r="BQ337" s="221" t="s">
        <v>266</v>
      </c>
      <c r="BR337" s="221">
        <v>2</v>
      </c>
      <c r="BS337" s="221">
        <v>2</v>
      </c>
      <c r="BT337" s="221">
        <v>0</v>
      </c>
      <c r="BU337" s="221" t="s">
        <v>2418</v>
      </c>
      <c r="BW337" s="221" t="s">
        <v>2419</v>
      </c>
      <c r="BY337" s="221" t="s">
        <v>2418</v>
      </c>
      <c r="BZ337" s="221" t="s">
        <v>2420</v>
      </c>
      <c r="CA337" s="221" t="s">
        <v>2421</v>
      </c>
      <c r="CB337" s="221" t="s">
        <v>2422</v>
      </c>
      <c r="CC337" s="221" t="s">
        <v>2423</v>
      </c>
      <c r="CD337" s="221">
        <f t="shared" si="12"/>
        <v>0</v>
      </c>
      <c r="CE337" s="221">
        <f t="shared" si="13"/>
        <v>0</v>
      </c>
      <c r="CF337" s="221">
        <f t="shared" si="14"/>
        <v>0</v>
      </c>
      <c r="CG337" s="221">
        <f t="shared" si="15"/>
        <v>0</v>
      </c>
      <c r="CI337" s="27">
        <v>1</v>
      </c>
    </row>
    <row r="338" spans="65:87" x14ac:dyDescent="0.25">
      <c r="BM338" s="221" t="s">
        <v>139</v>
      </c>
      <c r="BN338" s="221" t="s">
        <v>705</v>
      </c>
      <c r="BO338" s="221" t="s">
        <v>2424</v>
      </c>
      <c r="BP338" s="221" t="s">
        <v>265</v>
      </c>
      <c r="BQ338" s="221" t="s">
        <v>266</v>
      </c>
      <c r="BR338" s="221">
        <v>2</v>
      </c>
      <c r="BS338" s="221">
        <v>2</v>
      </c>
      <c r="BT338" s="221">
        <v>0</v>
      </c>
      <c r="BU338" s="221" t="s">
        <v>2424</v>
      </c>
      <c r="BW338" s="221" t="s">
        <v>2425</v>
      </c>
      <c r="BY338" s="221" t="s">
        <v>2424</v>
      </c>
      <c r="BZ338" s="221" t="s">
        <v>2426</v>
      </c>
      <c r="CA338" s="221" t="s">
        <v>2275</v>
      </c>
      <c r="CB338" s="221" t="s">
        <v>2276</v>
      </c>
      <c r="CC338" s="221" t="s">
        <v>2427</v>
      </c>
      <c r="CD338" s="221">
        <f t="shared" si="12"/>
        <v>0</v>
      </c>
      <c r="CE338" s="221">
        <f t="shared" si="13"/>
        <v>0</v>
      </c>
      <c r="CF338" s="221">
        <f t="shared" si="14"/>
        <v>0</v>
      </c>
      <c r="CG338" s="221">
        <f t="shared" si="15"/>
        <v>0</v>
      </c>
      <c r="CI338" s="27">
        <v>1</v>
      </c>
    </row>
    <row r="339" spans="65:87" x14ac:dyDescent="0.25">
      <c r="BM339" s="221" t="s">
        <v>139</v>
      </c>
      <c r="BN339" s="221" t="s">
        <v>706</v>
      </c>
      <c r="BO339" s="221" t="s">
        <v>2374</v>
      </c>
      <c r="BP339" s="221" t="s">
        <v>265</v>
      </c>
      <c r="BQ339" s="221" t="s">
        <v>266</v>
      </c>
      <c r="BR339" s="221">
        <v>3</v>
      </c>
      <c r="BS339" s="221">
        <v>2</v>
      </c>
      <c r="BT339" s="221">
        <v>0</v>
      </c>
      <c r="BU339" s="221" t="s">
        <v>2374</v>
      </c>
      <c r="BW339" s="221" t="s">
        <v>2428</v>
      </c>
      <c r="BY339" s="221" t="s">
        <v>2374</v>
      </c>
      <c r="BZ339" s="221" t="s">
        <v>2375</v>
      </c>
      <c r="CA339" s="221" t="s">
        <v>2376</v>
      </c>
      <c r="CD339" s="221">
        <f t="shared" si="12"/>
        <v>0</v>
      </c>
      <c r="CE339" s="221">
        <f t="shared" si="13"/>
        <v>0</v>
      </c>
      <c r="CF339" s="221">
        <f t="shared" si="14"/>
        <v>0</v>
      </c>
      <c r="CG339" s="221">
        <f t="shared" si="15"/>
        <v>0</v>
      </c>
      <c r="CI339" s="27">
        <v>1</v>
      </c>
    </row>
    <row r="340" spans="65:87" x14ac:dyDescent="0.25">
      <c r="BM340" s="221" t="s">
        <v>139</v>
      </c>
      <c r="BN340" s="221" t="s">
        <v>707</v>
      </c>
      <c r="BO340" s="221" t="s">
        <v>2413</v>
      </c>
      <c r="BP340" s="221" t="s">
        <v>301</v>
      </c>
      <c r="BQ340" s="221" t="s">
        <v>266</v>
      </c>
      <c r="BR340" s="221">
        <v>1</v>
      </c>
      <c r="BS340" s="221">
        <v>0</v>
      </c>
      <c r="BT340" s="221">
        <v>3</v>
      </c>
      <c r="BV340" s="221" t="s">
        <v>2413</v>
      </c>
      <c r="BX340" s="221" t="s">
        <v>2429</v>
      </c>
      <c r="BY340" s="221" t="s">
        <v>2413</v>
      </c>
      <c r="BZ340" s="221" t="s">
        <v>2221</v>
      </c>
      <c r="CA340" s="221" t="s">
        <v>2222</v>
      </c>
      <c r="CB340" s="221" t="s">
        <v>370</v>
      </c>
      <c r="CC340" s="221" t="s">
        <v>382</v>
      </c>
      <c r="CD340" s="221">
        <f t="shared" si="12"/>
        <v>0</v>
      </c>
      <c r="CE340" s="221">
        <f t="shared" si="13"/>
        <v>0</v>
      </c>
      <c r="CF340" s="221">
        <f t="shared" si="14"/>
        <v>0</v>
      </c>
      <c r="CG340" s="221">
        <f t="shared" si="15"/>
        <v>0</v>
      </c>
      <c r="CI340" s="27">
        <v>1</v>
      </c>
    </row>
    <row r="341" spans="65:87" x14ac:dyDescent="0.25">
      <c r="BM341" s="221" t="s">
        <v>139</v>
      </c>
      <c r="BN341" s="221" t="s">
        <v>708</v>
      </c>
      <c r="BO341" s="221" t="s">
        <v>2415</v>
      </c>
      <c r="BP341" s="221" t="s">
        <v>301</v>
      </c>
      <c r="BQ341" s="221" t="s">
        <v>266</v>
      </c>
      <c r="BR341" s="221">
        <v>1</v>
      </c>
      <c r="BS341" s="221">
        <v>0</v>
      </c>
      <c r="BT341" s="221">
        <v>3</v>
      </c>
      <c r="BV341" s="221" t="s">
        <v>2415</v>
      </c>
      <c r="BX341" s="221" t="s">
        <v>2430</v>
      </c>
      <c r="BY341" s="221" t="s">
        <v>2415</v>
      </c>
      <c r="BZ341" s="221" t="s">
        <v>2417</v>
      </c>
      <c r="CD341" s="221">
        <f t="shared" si="12"/>
        <v>0</v>
      </c>
      <c r="CE341" s="221">
        <f t="shared" si="13"/>
        <v>0</v>
      </c>
      <c r="CF341" s="221">
        <f t="shared" si="14"/>
        <v>0</v>
      </c>
      <c r="CG341" s="221">
        <f t="shared" si="15"/>
        <v>0</v>
      </c>
      <c r="CI341" s="27">
        <v>1</v>
      </c>
    </row>
    <row r="342" spans="65:87" x14ac:dyDescent="0.25">
      <c r="BM342" s="221" t="s">
        <v>139</v>
      </c>
      <c r="BN342" s="221" t="s">
        <v>709</v>
      </c>
      <c r="BO342" s="221" t="s">
        <v>2431</v>
      </c>
      <c r="BP342" s="221" t="s">
        <v>301</v>
      </c>
      <c r="BQ342" s="221" t="s">
        <v>266</v>
      </c>
      <c r="BR342" s="221">
        <v>2</v>
      </c>
      <c r="BS342" s="221">
        <v>0</v>
      </c>
      <c r="BT342" s="221">
        <v>2</v>
      </c>
      <c r="BV342" s="221" t="s">
        <v>2431</v>
      </c>
      <c r="BX342" s="221" t="s">
        <v>2432</v>
      </c>
      <c r="BY342" s="221" t="s">
        <v>2431</v>
      </c>
      <c r="BZ342" s="221" t="s">
        <v>2038</v>
      </c>
      <c r="CA342" s="221" t="s">
        <v>2433</v>
      </c>
      <c r="CB342" s="221" t="s">
        <v>2434</v>
      </c>
      <c r="CD342" s="221">
        <f t="shared" si="12"/>
        <v>0</v>
      </c>
      <c r="CE342" s="221">
        <f t="shared" si="13"/>
        <v>0</v>
      </c>
      <c r="CF342" s="221">
        <f t="shared" si="14"/>
        <v>0</v>
      </c>
      <c r="CG342" s="221">
        <f t="shared" si="15"/>
        <v>0</v>
      </c>
      <c r="CI342" s="27">
        <v>1</v>
      </c>
    </row>
    <row r="343" spans="65:87" x14ac:dyDescent="0.25">
      <c r="BM343" s="221" t="s">
        <v>139</v>
      </c>
      <c r="BN343" s="221" t="s">
        <v>710</v>
      </c>
      <c r="BO343" s="221" t="s">
        <v>2435</v>
      </c>
      <c r="BP343" s="221" t="s">
        <v>301</v>
      </c>
      <c r="BQ343" s="221" t="s">
        <v>266</v>
      </c>
      <c r="BR343" s="221">
        <v>2</v>
      </c>
      <c r="BS343" s="221">
        <v>0</v>
      </c>
      <c r="BT343" s="221">
        <v>2</v>
      </c>
      <c r="BV343" s="221" t="s">
        <v>2435</v>
      </c>
      <c r="BX343" s="221" t="s">
        <v>2436</v>
      </c>
      <c r="BY343" s="221" t="s">
        <v>2435</v>
      </c>
      <c r="BZ343" s="221" t="s">
        <v>2275</v>
      </c>
      <c r="CA343" s="221" t="s">
        <v>2276</v>
      </c>
      <c r="CB343" s="221" t="s">
        <v>2437</v>
      </c>
      <c r="CC343" s="221" t="s">
        <v>2438</v>
      </c>
      <c r="CD343" s="221">
        <f t="shared" si="12"/>
        <v>0</v>
      </c>
      <c r="CE343" s="221">
        <f t="shared" si="13"/>
        <v>0</v>
      </c>
      <c r="CF343" s="221">
        <f t="shared" si="14"/>
        <v>0</v>
      </c>
      <c r="CG343" s="221">
        <f t="shared" si="15"/>
        <v>0</v>
      </c>
      <c r="CI343" s="27">
        <v>1</v>
      </c>
    </row>
    <row r="344" spans="65:87" x14ac:dyDescent="0.25">
      <c r="BM344" s="221" t="s">
        <v>139</v>
      </c>
      <c r="BN344" s="221" t="s">
        <v>711</v>
      </c>
      <c r="BO344" s="221" t="s">
        <v>2374</v>
      </c>
      <c r="BP344" s="221" t="s">
        <v>301</v>
      </c>
      <c r="BQ344" s="221" t="s">
        <v>266</v>
      </c>
      <c r="BR344" s="221">
        <v>3</v>
      </c>
      <c r="BS344" s="221">
        <v>0</v>
      </c>
      <c r="BT344" s="221">
        <v>2</v>
      </c>
      <c r="BV344" s="221" t="s">
        <v>2374</v>
      </c>
      <c r="BX344" s="221" t="s">
        <v>2390</v>
      </c>
      <c r="BY344" s="221" t="s">
        <v>2374</v>
      </c>
      <c r="BZ344" s="221" t="s">
        <v>2375</v>
      </c>
      <c r="CA344" s="221" t="s">
        <v>2376</v>
      </c>
      <c r="CD344" s="221">
        <f t="shared" si="12"/>
        <v>0</v>
      </c>
      <c r="CE344" s="221">
        <f t="shared" si="13"/>
        <v>0</v>
      </c>
      <c r="CF344" s="221">
        <f t="shared" si="14"/>
        <v>0</v>
      </c>
      <c r="CG344" s="221">
        <f t="shared" si="15"/>
        <v>0</v>
      </c>
      <c r="CI344" s="27">
        <v>1</v>
      </c>
    </row>
    <row r="345" spans="65:87" x14ac:dyDescent="0.25">
      <c r="BM345" s="221" t="s">
        <v>140</v>
      </c>
      <c r="BN345" s="221" t="s">
        <v>712</v>
      </c>
      <c r="BO345" s="221" t="s">
        <v>2413</v>
      </c>
      <c r="BP345" s="221" t="s">
        <v>265</v>
      </c>
      <c r="BQ345" s="221" t="s">
        <v>266</v>
      </c>
      <c r="BR345" s="221">
        <v>1</v>
      </c>
      <c r="BS345" s="221">
        <v>3</v>
      </c>
      <c r="BT345" s="221">
        <v>0</v>
      </c>
      <c r="BU345" s="221" t="s">
        <v>2413</v>
      </c>
      <c r="BW345" s="221" t="s">
        <v>2414</v>
      </c>
      <c r="BY345" s="221" t="s">
        <v>2413</v>
      </c>
      <c r="BZ345" s="221" t="s">
        <v>2221</v>
      </c>
      <c r="CA345" s="221" t="s">
        <v>2222</v>
      </c>
      <c r="CB345" s="221" t="s">
        <v>370</v>
      </c>
      <c r="CC345" s="221" t="s">
        <v>382</v>
      </c>
      <c r="CD345" s="221">
        <f t="shared" si="12"/>
        <v>0</v>
      </c>
      <c r="CE345" s="221">
        <f t="shared" si="13"/>
        <v>0</v>
      </c>
      <c r="CF345" s="221">
        <f t="shared" si="14"/>
        <v>0</v>
      </c>
      <c r="CG345" s="221">
        <f t="shared" si="15"/>
        <v>0</v>
      </c>
      <c r="CI345" s="27">
        <v>1</v>
      </c>
    </row>
    <row r="346" spans="65:87" x14ac:dyDescent="0.25">
      <c r="BM346" s="221" t="s">
        <v>140</v>
      </c>
      <c r="BN346" s="221" t="s">
        <v>713</v>
      </c>
      <c r="BO346" s="221" t="s">
        <v>2415</v>
      </c>
      <c r="BP346" s="221" t="s">
        <v>265</v>
      </c>
      <c r="BQ346" s="221" t="s">
        <v>266</v>
      </c>
      <c r="BR346" s="221">
        <v>1</v>
      </c>
      <c r="BS346" s="221">
        <v>3</v>
      </c>
      <c r="BT346" s="221">
        <v>0</v>
      </c>
      <c r="BU346" s="221" t="s">
        <v>2415</v>
      </c>
      <c r="BW346" s="221" t="s">
        <v>2416</v>
      </c>
      <c r="BY346" s="221" t="s">
        <v>2415</v>
      </c>
      <c r="BZ346" s="221" t="s">
        <v>2417</v>
      </c>
      <c r="CD346" s="221">
        <f t="shared" si="12"/>
        <v>0</v>
      </c>
      <c r="CE346" s="221">
        <f t="shared" si="13"/>
        <v>0</v>
      </c>
      <c r="CF346" s="221">
        <f t="shared" si="14"/>
        <v>0</v>
      </c>
      <c r="CG346" s="221">
        <f t="shared" si="15"/>
        <v>0</v>
      </c>
      <c r="CI346" s="27">
        <v>1</v>
      </c>
    </row>
    <row r="347" spans="65:87" x14ac:dyDescent="0.25">
      <c r="BM347" s="221" t="s">
        <v>140</v>
      </c>
      <c r="BN347" s="221" t="s">
        <v>714</v>
      </c>
      <c r="BO347" s="221" t="s">
        <v>2418</v>
      </c>
      <c r="BP347" s="221" t="s">
        <v>265</v>
      </c>
      <c r="BQ347" s="221" t="s">
        <v>266</v>
      </c>
      <c r="BR347" s="221">
        <v>2</v>
      </c>
      <c r="BS347" s="221">
        <v>2</v>
      </c>
      <c r="BT347" s="221">
        <v>0</v>
      </c>
      <c r="BU347" s="221" t="s">
        <v>2418</v>
      </c>
      <c r="BW347" s="221" t="s">
        <v>2419</v>
      </c>
      <c r="BY347" s="221" t="s">
        <v>2418</v>
      </c>
      <c r="BZ347" s="221" t="s">
        <v>2420</v>
      </c>
      <c r="CA347" s="221" t="s">
        <v>2421</v>
      </c>
      <c r="CB347" s="221" t="s">
        <v>2422</v>
      </c>
      <c r="CC347" s="221" t="s">
        <v>2423</v>
      </c>
      <c r="CD347" s="221">
        <f t="shared" si="12"/>
        <v>0</v>
      </c>
      <c r="CE347" s="221">
        <f t="shared" si="13"/>
        <v>0</v>
      </c>
      <c r="CF347" s="221">
        <f t="shared" si="14"/>
        <v>0</v>
      </c>
      <c r="CG347" s="221">
        <f t="shared" si="15"/>
        <v>0</v>
      </c>
      <c r="CI347" s="27">
        <v>1</v>
      </c>
    </row>
    <row r="348" spans="65:87" x14ac:dyDescent="0.25">
      <c r="BM348" s="221" t="s">
        <v>140</v>
      </c>
      <c r="BN348" s="221" t="s">
        <v>715</v>
      </c>
      <c r="BO348" s="221" t="s">
        <v>2424</v>
      </c>
      <c r="BP348" s="221" t="s">
        <v>265</v>
      </c>
      <c r="BQ348" s="221" t="s">
        <v>266</v>
      </c>
      <c r="BR348" s="221">
        <v>2</v>
      </c>
      <c r="BS348" s="221">
        <v>2</v>
      </c>
      <c r="BT348" s="221">
        <v>0</v>
      </c>
      <c r="BU348" s="221" t="s">
        <v>2424</v>
      </c>
      <c r="BW348" s="221" t="s">
        <v>2425</v>
      </c>
      <c r="BY348" s="221" t="s">
        <v>2424</v>
      </c>
      <c r="BZ348" s="221" t="s">
        <v>2426</v>
      </c>
      <c r="CA348" s="221" t="s">
        <v>2275</v>
      </c>
      <c r="CB348" s="221" t="s">
        <v>2276</v>
      </c>
      <c r="CC348" s="221" t="s">
        <v>2427</v>
      </c>
      <c r="CD348" s="221">
        <f t="shared" si="12"/>
        <v>0</v>
      </c>
      <c r="CE348" s="221">
        <f t="shared" si="13"/>
        <v>0</v>
      </c>
      <c r="CF348" s="221">
        <f t="shared" si="14"/>
        <v>0</v>
      </c>
      <c r="CG348" s="221">
        <f t="shared" si="15"/>
        <v>0</v>
      </c>
      <c r="CI348" s="27">
        <v>1</v>
      </c>
    </row>
    <row r="349" spans="65:87" x14ac:dyDescent="0.25">
      <c r="BM349" s="221" t="s">
        <v>140</v>
      </c>
      <c r="BN349" s="221" t="s">
        <v>716</v>
      </c>
      <c r="BO349" s="221" t="s">
        <v>2374</v>
      </c>
      <c r="BP349" s="221" t="s">
        <v>265</v>
      </c>
      <c r="BQ349" s="221" t="s">
        <v>266</v>
      </c>
      <c r="BR349" s="221">
        <v>3</v>
      </c>
      <c r="BS349" s="221">
        <v>2</v>
      </c>
      <c r="BT349" s="221">
        <v>0</v>
      </c>
      <c r="BU349" s="221" t="s">
        <v>2374</v>
      </c>
      <c r="BW349" s="221" t="s">
        <v>2428</v>
      </c>
      <c r="BY349" s="221" t="s">
        <v>2374</v>
      </c>
      <c r="BZ349" s="221" t="s">
        <v>2375</v>
      </c>
      <c r="CA349" s="221" t="s">
        <v>2376</v>
      </c>
      <c r="CD349" s="221">
        <f t="shared" si="12"/>
        <v>0</v>
      </c>
      <c r="CE349" s="221">
        <f t="shared" si="13"/>
        <v>0</v>
      </c>
      <c r="CF349" s="221">
        <f t="shared" si="14"/>
        <v>0</v>
      </c>
      <c r="CG349" s="221">
        <f t="shared" si="15"/>
        <v>0</v>
      </c>
      <c r="CI349" s="27">
        <v>1</v>
      </c>
    </row>
    <row r="350" spans="65:87" x14ac:dyDescent="0.25">
      <c r="BM350" s="221" t="s">
        <v>140</v>
      </c>
      <c r="BN350" s="221" t="s">
        <v>717</v>
      </c>
      <c r="BO350" s="221" t="s">
        <v>2413</v>
      </c>
      <c r="BP350" s="221" t="s">
        <v>301</v>
      </c>
      <c r="BQ350" s="221" t="s">
        <v>266</v>
      </c>
      <c r="BR350" s="221">
        <v>1</v>
      </c>
      <c r="BS350" s="221">
        <v>0</v>
      </c>
      <c r="BT350" s="221">
        <v>3</v>
      </c>
      <c r="BV350" s="221" t="s">
        <v>2413</v>
      </c>
      <c r="BX350" s="221" t="s">
        <v>2429</v>
      </c>
      <c r="BY350" s="221" t="s">
        <v>2413</v>
      </c>
      <c r="BZ350" s="221" t="s">
        <v>2221</v>
      </c>
      <c r="CA350" s="221" t="s">
        <v>2222</v>
      </c>
      <c r="CB350" s="221" t="s">
        <v>370</v>
      </c>
      <c r="CC350" s="221" t="s">
        <v>382</v>
      </c>
      <c r="CD350" s="221">
        <f t="shared" si="12"/>
        <v>0</v>
      </c>
      <c r="CE350" s="221">
        <f t="shared" si="13"/>
        <v>0</v>
      </c>
      <c r="CF350" s="221">
        <f t="shared" si="14"/>
        <v>0</v>
      </c>
      <c r="CG350" s="221">
        <f t="shared" si="15"/>
        <v>0</v>
      </c>
      <c r="CI350" s="27">
        <v>1</v>
      </c>
    </row>
    <row r="351" spans="65:87" x14ac:dyDescent="0.25">
      <c r="BM351" s="221" t="s">
        <v>140</v>
      </c>
      <c r="BN351" s="221" t="s">
        <v>718</v>
      </c>
      <c r="BO351" s="221" t="s">
        <v>2415</v>
      </c>
      <c r="BP351" s="221" t="s">
        <v>301</v>
      </c>
      <c r="BQ351" s="221" t="s">
        <v>266</v>
      </c>
      <c r="BR351" s="221">
        <v>1</v>
      </c>
      <c r="BS351" s="221">
        <v>0</v>
      </c>
      <c r="BT351" s="221">
        <v>3</v>
      </c>
      <c r="BV351" s="221" t="s">
        <v>2415</v>
      </c>
      <c r="BX351" s="221" t="s">
        <v>2430</v>
      </c>
      <c r="BY351" s="221" t="s">
        <v>2415</v>
      </c>
      <c r="BZ351" s="221" t="s">
        <v>2417</v>
      </c>
      <c r="CD351" s="221">
        <f t="shared" si="12"/>
        <v>0</v>
      </c>
      <c r="CE351" s="221">
        <f t="shared" si="13"/>
        <v>0</v>
      </c>
      <c r="CF351" s="221">
        <f t="shared" si="14"/>
        <v>0</v>
      </c>
      <c r="CG351" s="221">
        <f t="shared" si="15"/>
        <v>0</v>
      </c>
      <c r="CI351" s="27">
        <v>1</v>
      </c>
    </row>
    <row r="352" spans="65:87" x14ac:dyDescent="0.25">
      <c r="BM352" s="221" t="s">
        <v>140</v>
      </c>
      <c r="BN352" s="221" t="s">
        <v>719</v>
      </c>
      <c r="BO352" s="221" t="s">
        <v>2431</v>
      </c>
      <c r="BP352" s="221" t="s">
        <v>301</v>
      </c>
      <c r="BQ352" s="221" t="s">
        <v>266</v>
      </c>
      <c r="BR352" s="221">
        <v>2</v>
      </c>
      <c r="BS352" s="221">
        <v>0</v>
      </c>
      <c r="BT352" s="221">
        <v>2</v>
      </c>
      <c r="BV352" s="221" t="s">
        <v>2431</v>
      </c>
      <c r="BX352" s="221" t="s">
        <v>2432</v>
      </c>
      <c r="BY352" s="221" t="s">
        <v>2431</v>
      </c>
      <c r="BZ352" s="221" t="s">
        <v>2038</v>
      </c>
      <c r="CA352" s="221" t="s">
        <v>2433</v>
      </c>
      <c r="CB352" s="221" t="s">
        <v>2434</v>
      </c>
      <c r="CD352" s="221">
        <f t="shared" si="12"/>
        <v>0</v>
      </c>
      <c r="CE352" s="221">
        <f t="shared" si="13"/>
        <v>0</v>
      </c>
      <c r="CF352" s="221">
        <f t="shared" si="14"/>
        <v>0</v>
      </c>
      <c r="CG352" s="221">
        <f t="shared" si="15"/>
        <v>0</v>
      </c>
      <c r="CI352" s="27">
        <v>1</v>
      </c>
    </row>
    <row r="353" spans="65:87" x14ac:dyDescent="0.25">
      <c r="BM353" s="221" t="s">
        <v>140</v>
      </c>
      <c r="BN353" s="221" t="s">
        <v>720</v>
      </c>
      <c r="BO353" s="221" t="s">
        <v>2435</v>
      </c>
      <c r="BP353" s="221" t="s">
        <v>301</v>
      </c>
      <c r="BQ353" s="221" t="s">
        <v>266</v>
      </c>
      <c r="BR353" s="221">
        <v>2</v>
      </c>
      <c r="BS353" s="221">
        <v>0</v>
      </c>
      <c r="BT353" s="221">
        <v>2</v>
      </c>
      <c r="BV353" s="221" t="s">
        <v>2435</v>
      </c>
      <c r="BX353" s="221" t="s">
        <v>2436</v>
      </c>
      <c r="BY353" s="221" t="s">
        <v>2435</v>
      </c>
      <c r="BZ353" s="221" t="s">
        <v>2275</v>
      </c>
      <c r="CA353" s="221" t="s">
        <v>2276</v>
      </c>
      <c r="CB353" s="221" t="s">
        <v>2437</v>
      </c>
      <c r="CC353" s="221" t="s">
        <v>2438</v>
      </c>
      <c r="CD353" s="221">
        <f t="shared" si="12"/>
        <v>0</v>
      </c>
      <c r="CE353" s="221">
        <f t="shared" si="13"/>
        <v>0</v>
      </c>
      <c r="CF353" s="221">
        <f t="shared" si="14"/>
        <v>0</v>
      </c>
      <c r="CG353" s="221">
        <f t="shared" si="15"/>
        <v>0</v>
      </c>
      <c r="CI353" s="27">
        <v>1</v>
      </c>
    </row>
    <row r="354" spans="65:87" x14ac:dyDescent="0.25">
      <c r="BM354" s="221" t="s">
        <v>140</v>
      </c>
      <c r="BN354" s="221" t="s">
        <v>721</v>
      </c>
      <c r="BO354" s="221" t="s">
        <v>2374</v>
      </c>
      <c r="BP354" s="221" t="s">
        <v>301</v>
      </c>
      <c r="BQ354" s="221" t="s">
        <v>266</v>
      </c>
      <c r="BR354" s="221">
        <v>3</v>
      </c>
      <c r="BS354" s="221">
        <v>0</v>
      </c>
      <c r="BT354" s="221">
        <v>2</v>
      </c>
      <c r="BV354" s="221" t="s">
        <v>2374</v>
      </c>
      <c r="BX354" s="221" t="s">
        <v>2390</v>
      </c>
      <c r="BY354" s="221" t="s">
        <v>2374</v>
      </c>
      <c r="BZ354" s="221" t="s">
        <v>2375</v>
      </c>
      <c r="CA354" s="221" t="s">
        <v>2376</v>
      </c>
      <c r="CD354" s="221">
        <f t="shared" si="12"/>
        <v>0</v>
      </c>
      <c r="CE354" s="221">
        <f t="shared" si="13"/>
        <v>0</v>
      </c>
      <c r="CF354" s="221">
        <f t="shared" si="14"/>
        <v>0</v>
      </c>
      <c r="CG354" s="221">
        <f t="shared" si="15"/>
        <v>0</v>
      </c>
      <c r="CI354" s="27">
        <v>1</v>
      </c>
    </row>
    <row r="355" spans="65:87" x14ac:dyDescent="0.25">
      <c r="BM355" s="221" t="s">
        <v>141</v>
      </c>
      <c r="BN355" s="221" t="s">
        <v>722</v>
      </c>
      <c r="BO355" s="221" t="s">
        <v>2439</v>
      </c>
      <c r="BP355" s="221" t="s">
        <v>265</v>
      </c>
      <c r="BQ355" s="221" t="s">
        <v>266</v>
      </c>
      <c r="BR355" s="221">
        <v>1</v>
      </c>
      <c r="BS355" s="221">
        <v>3</v>
      </c>
      <c r="BT355" s="221">
        <v>0</v>
      </c>
      <c r="BU355" s="221" t="s">
        <v>2439</v>
      </c>
      <c r="BW355" s="221" t="s">
        <v>2440</v>
      </c>
      <c r="BY355" s="221" t="s">
        <v>2439</v>
      </c>
      <c r="BZ355" s="221" t="s">
        <v>2441</v>
      </c>
      <c r="CA355" s="221" t="s">
        <v>2004</v>
      </c>
      <c r="CB355" s="221" t="s">
        <v>2442</v>
      </c>
      <c r="CC355" s="221" t="s">
        <v>480</v>
      </c>
      <c r="CD355" s="221">
        <f t="shared" si="12"/>
        <v>0</v>
      </c>
      <c r="CE355" s="221">
        <f t="shared" si="13"/>
        <v>0</v>
      </c>
      <c r="CF355" s="221">
        <f t="shared" si="14"/>
        <v>0</v>
      </c>
      <c r="CG355" s="221">
        <f t="shared" si="15"/>
        <v>0</v>
      </c>
      <c r="CI355" s="27">
        <v>1</v>
      </c>
    </row>
    <row r="356" spans="65:87" x14ac:dyDescent="0.25">
      <c r="BM356" s="221" t="s">
        <v>141</v>
      </c>
      <c r="BN356" s="221" t="s">
        <v>729</v>
      </c>
      <c r="BO356" s="221" t="s">
        <v>2443</v>
      </c>
      <c r="BP356" s="221" t="s">
        <v>265</v>
      </c>
      <c r="BQ356" s="221" t="s">
        <v>266</v>
      </c>
      <c r="BR356" s="221">
        <v>1</v>
      </c>
      <c r="BS356" s="221">
        <v>3</v>
      </c>
      <c r="BT356" s="221">
        <v>0</v>
      </c>
      <c r="BU356" s="221" t="s">
        <v>2443</v>
      </c>
      <c r="BW356" s="221" t="s">
        <v>2444</v>
      </c>
      <c r="BY356" s="221" t="s">
        <v>2443</v>
      </c>
      <c r="BZ356" s="221" t="s">
        <v>2445</v>
      </c>
      <c r="CD356" s="221">
        <f t="shared" si="12"/>
        <v>0</v>
      </c>
      <c r="CE356" s="221">
        <f t="shared" si="13"/>
        <v>0</v>
      </c>
      <c r="CF356" s="221">
        <f t="shared" si="14"/>
        <v>0</v>
      </c>
      <c r="CG356" s="221">
        <f t="shared" si="15"/>
        <v>0</v>
      </c>
      <c r="CI356" s="27">
        <v>1</v>
      </c>
    </row>
    <row r="357" spans="65:87" x14ac:dyDescent="0.25">
      <c r="BM357" s="221" t="s">
        <v>141</v>
      </c>
      <c r="BN357" s="221" t="s">
        <v>736</v>
      </c>
      <c r="BO357" s="221" t="s">
        <v>2420</v>
      </c>
      <c r="BP357" s="221" t="s">
        <v>265</v>
      </c>
      <c r="BQ357" s="221" t="s">
        <v>266</v>
      </c>
      <c r="BR357" s="221">
        <v>2</v>
      </c>
      <c r="BS357" s="221">
        <v>2</v>
      </c>
      <c r="BT357" s="221">
        <v>0</v>
      </c>
      <c r="BU357" s="221" t="s">
        <v>2420</v>
      </c>
      <c r="BW357" s="221" t="s">
        <v>2446</v>
      </c>
      <c r="BY357" s="221" t="s">
        <v>2420</v>
      </c>
      <c r="BZ357" s="221" t="s">
        <v>2421</v>
      </c>
      <c r="CA357" s="221" t="s">
        <v>2423</v>
      </c>
      <c r="CD357" s="221">
        <f t="shared" si="12"/>
        <v>0</v>
      </c>
      <c r="CE357" s="221">
        <f t="shared" si="13"/>
        <v>0</v>
      </c>
      <c r="CF357" s="221">
        <f t="shared" si="14"/>
        <v>0</v>
      </c>
      <c r="CG357" s="221">
        <f t="shared" si="15"/>
        <v>0</v>
      </c>
      <c r="CI357" s="27">
        <v>1</v>
      </c>
    </row>
    <row r="358" spans="65:87" x14ac:dyDescent="0.25">
      <c r="BM358" s="221" t="s">
        <v>141</v>
      </c>
      <c r="BN358" s="221" t="s">
        <v>741</v>
      </c>
      <c r="BO358" s="221" t="s">
        <v>2447</v>
      </c>
      <c r="BP358" s="221" t="s">
        <v>265</v>
      </c>
      <c r="BQ358" s="221" t="s">
        <v>266</v>
      </c>
      <c r="BR358" s="221">
        <v>2</v>
      </c>
      <c r="BS358" s="221">
        <v>2</v>
      </c>
      <c r="BT358" s="221">
        <v>0</v>
      </c>
      <c r="BU358" s="221" t="s">
        <v>2447</v>
      </c>
      <c r="BW358" s="221" t="s">
        <v>2448</v>
      </c>
      <c r="BY358" s="221" t="s">
        <v>2447</v>
      </c>
      <c r="BZ358" s="221" t="s">
        <v>2270</v>
      </c>
      <c r="CA358" s="221" t="s">
        <v>2449</v>
      </c>
      <c r="CB358" s="221" t="s">
        <v>2450</v>
      </c>
      <c r="CC358" s="221" t="s">
        <v>2048</v>
      </c>
      <c r="CD358" s="221">
        <f t="shared" si="12"/>
        <v>0</v>
      </c>
      <c r="CE358" s="221">
        <f t="shared" si="13"/>
        <v>0</v>
      </c>
      <c r="CF358" s="221">
        <f t="shared" si="14"/>
        <v>0</v>
      </c>
      <c r="CG358" s="221">
        <f t="shared" si="15"/>
        <v>0</v>
      </c>
      <c r="CI358" s="27">
        <v>1</v>
      </c>
    </row>
    <row r="359" spans="65:87" x14ac:dyDescent="0.25">
      <c r="BM359" s="221" t="s">
        <v>141</v>
      </c>
      <c r="BN359" s="221" t="s">
        <v>745</v>
      </c>
      <c r="BO359" s="221" t="s">
        <v>2451</v>
      </c>
      <c r="BP359" s="221" t="s">
        <v>265</v>
      </c>
      <c r="BQ359" s="221" t="s">
        <v>266</v>
      </c>
      <c r="BR359" s="221">
        <v>3</v>
      </c>
      <c r="BS359" s="221">
        <v>2</v>
      </c>
      <c r="BT359" s="221">
        <v>0</v>
      </c>
      <c r="BU359" s="221" t="s">
        <v>2451</v>
      </c>
      <c r="BW359" s="221" t="s">
        <v>2452</v>
      </c>
      <c r="BY359" s="221" t="s">
        <v>2451</v>
      </c>
      <c r="BZ359" s="221" t="s">
        <v>2453</v>
      </c>
      <c r="CA359" s="221" t="s">
        <v>2454</v>
      </c>
      <c r="CB359" s="221" t="s">
        <v>2455</v>
      </c>
      <c r="CC359" s="221" t="s">
        <v>2456</v>
      </c>
      <c r="CD359" s="221">
        <f t="shared" si="12"/>
        <v>0</v>
      </c>
      <c r="CE359" s="221">
        <f t="shared" si="13"/>
        <v>0</v>
      </c>
      <c r="CF359" s="221">
        <f t="shared" si="14"/>
        <v>0</v>
      </c>
      <c r="CG359" s="221">
        <f t="shared" si="15"/>
        <v>0</v>
      </c>
      <c r="CI359" s="27">
        <v>1</v>
      </c>
    </row>
    <row r="360" spans="65:87" x14ac:dyDescent="0.25">
      <c r="BM360" s="221" t="s">
        <v>141</v>
      </c>
      <c r="BN360" s="221" t="s">
        <v>751</v>
      </c>
      <c r="BO360" s="221" t="s">
        <v>2441</v>
      </c>
      <c r="BP360" s="221" t="s">
        <v>301</v>
      </c>
      <c r="BQ360" s="221" t="s">
        <v>266</v>
      </c>
      <c r="BR360" s="221">
        <v>1</v>
      </c>
      <c r="BS360" s="221">
        <v>0</v>
      </c>
      <c r="BT360" s="221">
        <v>3</v>
      </c>
      <c r="BV360" s="221" t="s">
        <v>2441</v>
      </c>
      <c r="BX360" s="221" t="s">
        <v>2457</v>
      </c>
      <c r="BY360" s="221" t="s">
        <v>2441</v>
      </c>
      <c r="BZ360" s="221" t="s">
        <v>2442</v>
      </c>
      <c r="CD360" s="221">
        <f t="shared" si="12"/>
        <v>0</v>
      </c>
      <c r="CE360" s="221">
        <f t="shared" si="13"/>
        <v>0</v>
      </c>
      <c r="CF360" s="221">
        <f t="shared" si="14"/>
        <v>0</v>
      </c>
      <c r="CG360" s="221">
        <f t="shared" si="15"/>
        <v>0</v>
      </c>
      <c r="CI360" s="27">
        <v>1</v>
      </c>
    </row>
    <row r="361" spans="65:87" x14ac:dyDescent="0.25">
      <c r="BM361" s="221" t="s">
        <v>141</v>
      </c>
      <c r="BN361" s="221" t="s">
        <v>752</v>
      </c>
      <c r="BO361" s="221" t="s">
        <v>2443</v>
      </c>
      <c r="BP361" s="221" t="s">
        <v>301</v>
      </c>
      <c r="BQ361" s="221" t="s">
        <v>266</v>
      </c>
      <c r="BR361" s="221">
        <v>1</v>
      </c>
      <c r="BS361" s="221">
        <v>0</v>
      </c>
      <c r="BT361" s="221">
        <v>3</v>
      </c>
      <c r="BV361" s="221" t="s">
        <v>2443</v>
      </c>
      <c r="BX361" s="221" t="s">
        <v>2458</v>
      </c>
      <c r="BY361" s="221" t="s">
        <v>2443</v>
      </c>
      <c r="BZ361" s="221" t="s">
        <v>2445</v>
      </c>
      <c r="CD361" s="221">
        <f t="shared" ref="CD361:CD424" si="16">IF(OR($BM361&lt;&gt;$B$4,$BQ361&lt;&gt;"POS",$BP361="CFA"),0,IF(OR(AND($BY361&lt;&gt;"",ISNUMBER(SEARCH($BY361,$L$9))),AND($BZ361&lt;&gt;"",ISNUMBER(SEARCH($BZ361,$L$9))),AND($CA361&lt;&gt;"",ISNUMBER(SEARCH($CA361,$L$9))),AND($CB361&lt;&gt;"",ISNUMBER(SEARCH($CB361,$L$9))),AND($CC361&lt;&gt;"",ISNUMBER(SEARCH($CC361,$L$9)))),$BS361,0))</f>
        <v>0</v>
      </c>
      <c r="CE361" s="221">
        <f t="shared" ref="CE361:CE424" si="17">IF(OR($BM361&lt;&gt;$B$4,$BQ361&lt;&gt;"POS",$BP361="CFA"),0,IF(OR(AND($BY361&lt;&gt;"",ISNUMBER(SEARCH($BY361,$M$9))),AND($BZ361&lt;&gt;"",ISNUMBER(SEARCH($BZ361,$M$9))),AND($CA361&lt;&gt;"",ISNUMBER(SEARCH($CA361,$M$9))),AND($CB361&lt;&gt;"",ISNUMBER(SEARCH($CB361,$M$9))),AND($CC361&lt;&gt;"",ISNUMBER(SEARCH($CC361,$M$9)))),$BS361,0))</f>
        <v>0</v>
      </c>
      <c r="CF361" s="221">
        <f t="shared" ref="CF361:CF424" si="18">IF(OR($BM361&lt;&gt;$B$4,$BQ361&lt;&gt;"POS",$BP361="PRO"),0,IF(OR(AND($BY361&lt;&gt;"",ISNUMBER(SEARCH($BY361,$N$9))),AND($BZ361&lt;&gt;"",ISNUMBER(SEARCH($BZ361,$N$9))),AND($CA361&lt;&gt;"",ISNUMBER(SEARCH($CA361,$N$9))),AND($CB361&lt;&gt;"",ISNUMBER(SEARCH($CB361,$N$9))),AND($CC361&lt;&gt;"",ISNUMBER(SEARCH($CC361,$N$9)))),$BT361,0))</f>
        <v>0</v>
      </c>
      <c r="CG361" s="221">
        <f t="shared" ref="CG361:CG424" si="19">IF(OR($BM361&lt;&gt;$B$4,$BQ361&lt;&gt;"POS",$BP361="PRO"),0,IF(OR(AND($BY361&lt;&gt;"",ISNUMBER(SEARCH($BY361,$O$9))),AND($BZ361&lt;&gt;"",ISNUMBER(SEARCH($BZ361,$O$9))),AND($CA361&lt;&gt;"",ISNUMBER(SEARCH($CA361,$O$9))),AND($CB361&lt;&gt;"",ISNUMBER(SEARCH($CB361,$O$9))),AND($CC361&lt;&gt;"",ISNUMBER(SEARCH($CC361,$O$9)))),$BT361,0))</f>
        <v>0</v>
      </c>
      <c r="CI361" s="27">
        <v>1</v>
      </c>
    </row>
    <row r="362" spans="65:87" x14ac:dyDescent="0.25">
      <c r="BM362" s="221" t="s">
        <v>141</v>
      </c>
      <c r="BN362" s="221" t="s">
        <v>757</v>
      </c>
      <c r="BO362" s="221" t="s">
        <v>2459</v>
      </c>
      <c r="BP362" s="221" t="s">
        <v>301</v>
      </c>
      <c r="BQ362" s="221" t="s">
        <v>266</v>
      </c>
      <c r="BR362" s="221">
        <v>2</v>
      </c>
      <c r="BS362" s="221">
        <v>0</v>
      </c>
      <c r="BT362" s="221">
        <v>2</v>
      </c>
      <c r="BV362" s="221" t="s">
        <v>2459</v>
      </c>
      <c r="BX362" s="221" t="s">
        <v>2460</v>
      </c>
      <c r="BY362" s="221" t="s">
        <v>2459</v>
      </c>
      <c r="BZ362" s="221" t="s">
        <v>2461</v>
      </c>
      <c r="CA362" s="221" t="s">
        <v>2462</v>
      </c>
      <c r="CD362" s="221">
        <f t="shared" si="16"/>
        <v>0</v>
      </c>
      <c r="CE362" s="221">
        <f t="shared" si="17"/>
        <v>0</v>
      </c>
      <c r="CF362" s="221">
        <f t="shared" si="18"/>
        <v>0</v>
      </c>
      <c r="CG362" s="221">
        <f t="shared" si="19"/>
        <v>0</v>
      </c>
      <c r="CI362" s="27">
        <v>1</v>
      </c>
    </row>
    <row r="363" spans="65:87" x14ac:dyDescent="0.25">
      <c r="BM363" s="221" t="s">
        <v>141</v>
      </c>
      <c r="BN363" s="221" t="s">
        <v>762</v>
      </c>
      <c r="BO363" s="221" t="s">
        <v>2449</v>
      </c>
      <c r="BP363" s="221" t="s">
        <v>301</v>
      </c>
      <c r="BQ363" s="221" t="s">
        <v>266</v>
      </c>
      <c r="BR363" s="221">
        <v>2</v>
      </c>
      <c r="BS363" s="221">
        <v>0</v>
      </c>
      <c r="BT363" s="221">
        <v>2</v>
      </c>
      <c r="BV363" s="221" t="s">
        <v>2449</v>
      </c>
      <c r="BX363" s="221" t="s">
        <v>2463</v>
      </c>
      <c r="BY363" s="221" t="s">
        <v>2449</v>
      </c>
      <c r="BZ363" s="221" t="s">
        <v>2450</v>
      </c>
      <c r="CA363" s="221" t="s">
        <v>2464</v>
      </c>
      <c r="CD363" s="221">
        <f t="shared" si="16"/>
        <v>0</v>
      </c>
      <c r="CE363" s="221">
        <f t="shared" si="17"/>
        <v>0</v>
      </c>
      <c r="CF363" s="221">
        <f t="shared" si="18"/>
        <v>0</v>
      </c>
      <c r="CG363" s="221">
        <f t="shared" si="19"/>
        <v>0</v>
      </c>
      <c r="CI363" s="27">
        <v>1</v>
      </c>
    </row>
    <row r="364" spans="65:87" x14ac:dyDescent="0.25">
      <c r="BM364" s="221" t="s">
        <v>141</v>
      </c>
      <c r="BN364" s="221" t="s">
        <v>767</v>
      </c>
      <c r="BO364" s="221" t="s">
        <v>2465</v>
      </c>
      <c r="BP364" s="221" t="s">
        <v>301</v>
      </c>
      <c r="BQ364" s="221" t="s">
        <v>266</v>
      </c>
      <c r="BR364" s="221">
        <v>3</v>
      </c>
      <c r="BS364" s="221">
        <v>0</v>
      </c>
      <c r="BT364" s="221">
        <v>2</v>
      </c>
      <c r="BV364" s="221" t="s">
        <v>2465</v>
      </c>
      <c r="BX364" s="221" t="s">
        <v>2466</v>
      </c>
      <c r="BY364" s="221" t="s">
        <v>2465</v>
      </c>
      <c r="BZ364" s="221" t="s">
        <v>2467</v>
      </c>
      <c r="CA364" s="221" t="s">
        <v>2456</v>
      </c>
      <c r="CD364" s="221">
        <f t="shared" si="16"/>
        <v>0</v>
      </c>
      <c r="CE364" s="221">
        <f t="shared" si="17"/>
        <v>0</v>
      </c>
      <c r="CF364" s="221">
        <f t="shared" si="18"/>
        <v>0</v>
      </c>
      <c r="CG364" s="221">
        <f t="shared" si="19"/>
        <v>0</v>
      </c>
      <c r="CI364" s="27">
        <v>1</v>
      </c>
    </row>
    <row r="365" spans="65:87" x14ac:dyDescent="0.25">
      <c r="BM365" s="221" t="s">
        <v>143</v>
      </c>
      <c r="BN365" s="221" t="s">
        <v>774</v>
      </c>
      <c r="BO365" s="221" t="s">
        <v>2439</v>
      </c>
      <c r="BP365" s="221" t="s">
        <v>265</v>
      </c>
      <c r="BQ365" s="221" t="s">
        <v>266</v>
      </c>
      <c r="BR365" s="221">
        <v>1</v>
      </c>
      <c r="BS365" s="221">
        <v>3</v>
      </c>
      <c r="BT365" s="221">
        <v>0</v>
      </c>
      <c r="BU365" s="221" t="s">
        <v>2439</v>
      </c>
      <c r="BW365" s="221" t="s">
        <v>2440</v>
      </c>
      <c r="BY365" s="221" t="s">
        <v>2439</v>
      </c>
      <c r="BZ365" s="221" t="s">
        <v>2441</v>
      </c>
      <c r="CA365" s="221" t="s">
        <v>2004</v>
      </c>
      <c r="CB365" s="221" t="s">
        <v>2442</v>
      </c>
      <c r="CC365" s="221" t="s">
        <v>480</v>
      </c>
      <c r="CD365" s="221">
        <f t="shared" si="16"/>
        <v>0</v>
      </c>
      <c r="CE365" s="221">
        <f t="shared" si="17"/>
        <v>0</v>
      </c>
      <c r="CF365" s="221">
        <f t="shared" si="18"/>
        <v>0</v>
      </c>
      <c r="CG365" s="221">
        <f t="shared" si="19"/>
        <v>0</v>
      </c>
      <c r="CI365" s="27">
        <v>1</v>
      </c>
    </row>
    <row r="366" spans="65:87" x14ac:dyDescent="0.25">
      <c r="BM366" s="221" t="s">
        <v>143</v>
      </c>
      <c r="BN366" s="221" t="s">
        <v>775</v>
      </c>
      <c r="BO366" s="221" t="s">
        <v>2443</v>
      </c>
      <c r="BP366" s="221" t="s">
        <v>265</v>
      </c>
      <c r="BQ366" s="221" t="s">
        <v>266</v>
      </c>
      <c r="BR366" s="221">
        <v>1</v>
      </c>
      <c r="BS366" s="221">
        <v>3</v>
      </c>
      <c r="BT366" s="221">
        <v>0</v>
      </c>
      <c r="BU366" s="221" t="s">
        <v>2443</v>
      </c>
      <c r="BW366" s="221" t="s">
        <v>2444</v>
      </c>
      <c r="BY366" s="221" t="s">
        <v>2443</v>
      </c>
      <c r="BZ366" s="221" t="s">
        <v>2445</v>
      </c>
      <c r="CD366" s="221">
        <f t="shared" si="16"/>
        <v>0</v>
      </c>
      <c r="CE366" s="221">
        <f t="shared" si="17"/>
        <v>0</v>
      </c>
      <c r="CF366" s="221">
        <f t="shared" si="18"/>
        <v>0</v>
      </c>
      <c r="CG366" s="221">
        <f t="shared" si="19"/>
        <v>0</v>
      </c>
      <c r="CI366" s="27">
        <v>1</v>
      </c>
    </row>
    <row r="367" spans="65:87" x14ac:dyDescent="0.25">
      <c r="BM367" s="221" t="s">
        <v>143</v>
      </c>
      <c r="BN367" s="221" t="s">
        <v>776</v>
      </c>
      <c r="BO367" s="221" t="s">
        <v>2420</v>
      </c>
      <c r="BP367" s="221" t="s">
        <v>265</v>
      </c>
      <c r="BQ367" s="221" t="s">
        <v>266</v>
      </c>
      <c r="BR367" s="221">
        <v>2</v>
      </c>
      <c r="BS367" s="221">
        <v>2</v>
      </c>
      <c r="BT367" s="221">
        <v>0</v>
      </c>
      <c r="BU367" s="221" t="s">
        <v>2420</v>
      </c>
      <c r="BW367" s="221" t="s">
        <v>2446</v>
      </c>
      <c r="BY367" s="221" t="s">
        <v>2420</v>
      </c>
      <c r="BZ367" s="221" t="s">
        <v>2421</v>
      </c>
      <c r="CA367" s="221" t="s">
        <v>2423</v>
      </c>
      <c r="CD367" s="221">
        <f t="shared" si="16"/>
        <v>0</v>
      </c>
      <c r="CE367" s="221">
        <f t="shared" si="17"/>
        <v>0</v>
      </c>
      <c r="CF367" s="221">
        <f t="shared" si="18"/>
        <v>0</v>
      </c>
      <c r="CG367" s="221">
        <f t="shared" si="19"/>
        <v>0</v>
      </c>
      <c r="CI367" s="27">
        <v>1</v>
      </c>
    </row>
    <row r="368" spans="65:87" x14ac:dyDescent="0.25">
      <c r="BM368" s="221" t="s">
        <v>143</v>
      </c>
      <c r="BN368" s="221" t="s">
        <v>777</v>
      </c>
      <c r="BO368" s="221" t="s">
        <v>2447</v>
      </c>
      <c r="BP368" s="221" t="s">
        <v>265</v>
      </c>
      <c r="BQ368" s="221" t="s">
        <v>266</v>
      </c>
      <c r="BR368" s="221">
        <v>2</v>
      </c>
      <c r="BS368" s="221">
        <v>2</v>
      </c>
      <c r="BT368" s="221">
        <v>0</v>
      </c>
      <c r="BU368" s="221" t="s">
        <v>2447</v>
      </c>
      <c r="BW368" s="221" t="s">
        <v>2448</v>
      </c>
      <c r="BY368" s="221" t="s">
        <v>2447</v>
      </c>
      <c r="BZ368" s="221" t="s">
        <v>2270</v>
      </c>
      <c r="CA368" s="221" t="s">
        <v>2449</v>
      </c>
      <c r="CB368" s="221" t="s">
        <v>2450</v>
      </c>
      <c r="CC368" s="221" t="s">
        <v>2048</v>
      </c>
      <c r="CD368" s="221">
        <f t="shared" si="16"/>
        <v>0</v>
      </c>
      <c r="CE368" s="221">
        <f t="shared" si="17"/>
        <v>0</v>
      </c>
      <c r="CF368" s="221">
        <f t="shared" si="18"/>
        <v>0</v>
      </c>
      <c r="CG368" s="221">
        <f t="shared" si="19"/>
        <v>0</v>
      </c>
      <c r="CI368" s="27">
        <v>1</v>
      </c>
    </row>
    <row r="369" spans="65:87" x14ac:dyDescent="0.25">
      <c r="BM369" s="221" t="s">
        <v>143</v>
      </c>
      <c r="BN369" s="221" t="s">
        <v>778</v>
      </c>
      <c r="BO369" s="221" t="s">
        <v>2451</v>
      </c>
      <c r="BP369" s="221" t="s">
        <v>265</v>
      </c>
      <c r="BQ369" s="221" t="s">
        <v>266</v>
      </c>
      <c r="BR369" s="221">
        <v>3</v>
      </c>
      <c r="BS369" s="221">
        <v>2</v>
      </c>
      <c r="BT369" s="221">
        <v>0</v>
      </c>
      <c r="BU369" s="221" t="s">
        <v>2451</v>
      </c>
      <c r="BW369" s="221" t="s">
        <v>2452</v>
      </c>
      <c r="BY369" s="221" t="s">
        <v>2451</v>
      </c>
      <c r="BZ369" s="221" t="s">
        <v>2453</v>
      </c>
      <c r="CA369" s="221" t="s">
        <v>2454</v>
      </c>
      <c r="CB369" s="221" t="s">
        <v>2455</v>
      </c>
      <c r="CC369" s="221" t="s">
        <v>2456</v>
      </c>
      <c r="CD369" s="221">
        <f t="shared" si="16"/>
        <v>0</v>
      </c>
      <c r="CE369" s="221">
        <f t="shared" si="17"/>
        <v>0</v>
      </c>
      <c r="CF369" s="221">
        <f t="shared" si="18"/>
        <v>0</v>
      </c>
      <c r="CG369" s="221">
        <f t="shared" si="19"/>
        <v>0</v>
      </c>
      <c r="CI369" s="27">
        <v>1</v>
      </c>
    </row>
    <row r="370" spans="65:87" x14ac:dyDescent="0.25">
      <c r="BM370" s="221" t="s">
        <v>143</v>
      </c>
      <c r="BN370" s="221" t="s">
        <v>779</v>
      </c>
      <c r="BO370" s="221" t="s">
        <v>2441</v>
      </c>
      <c r="BP370" s="221" t="s">
        <v>301</v>
      </c>
      <c r="BQ370" s="221" t="s">
        <v>266</v>
      </c>
      <c r="BR370" s="221">
        <v>1</v>
      </c>
      <c r="BS370" s="221">
        <v>0</v>
      </c>
      <c r="BT370" s="221">
        <v>3</v>
      </c>
      <c r="BV370" s="221" t="s">
        <v>2441</v>
      </c>
      <c r="BX370" s="221" t="s">
        <v>2457</v>
      </c>
      <c r="BY370" s="221" t="s">
        <v>2441</v>
      </c>
      <c r="BZ370" s="221" t="s">
        <v>2442</v>
      </c>
      <c r="CD370" s="221">
        <f t="shared" si="16"/>
        <v>0</v>
      </c>
      <c r="CE370" s="221">
        <f t="shared" si="17"/>
        <v>0</v>
      </c>
      <c r="CF370" s="221">
        <f t="shared" si="18"/>
        <v>0</v>
      </c>
      <c r="CG370" s="221">
        <f t="shared" si="19"/>
        <v>0</v>
      </c>
      <c r="CI370" s="27">
        <v>1</v>
      </c>
    </row>
    <row r="371" spans="65:87" x14ac:dyDescent="0.25">
      <c r="BM371" s="221" t="s">
        <v>143</v>
      </c>
      <c r="BN371" s="221" t="s">
        <v>780</v>
      </c>
      <c r="BO371" s="221" t="s">
        <v>2443</v>
      </c>
      <c r="BP371" s="221" t="s">
        <v>301</v>
      </c>
      <c r="BQ371" s="221" t="s">
        <v>266</v>
      </c>
      <c r="BR371" s="221">
        <v>1</v>
      </c>
      <c r="BS371" s="221">
        <v>0</v>
      </c>
      <c r="BT371" s="221">
        <v>3</v>
      </c>
      <c r="BV371" s="221" t="s">
        <v>2443</v>
      </c>
      <c r="BX371" s="221" t="s">
        <v>2458</v>
      </c>
      <c r="BY371" s="221" t="s">
        <v>2443</v>
      </c>
      <c r="BZ371" s="221" t="s">
        <v>2445</v>
      </c>
      <c r="CD371" s="221">
        <f t="shared" si="16"/>
        <v>0</v>
      </c>
      <c r="CE371" s="221">
        <f t="shared" si="17"/>
        <v>0</v>
      </c>
      <c r="CF371" s="221">
        <f t="shared" si="18"/>
        <v>0</v>
      </c>
      <c r="CG371" s="221">
        <f t="shared" si="19"/>
        <v>0</v>
      </c>
      <c r="CI371" s="27">
        <v>1</v>
      </c>
    </row>
    <row r="372" spans="65:87" x14ac:dyDescent="0.25">
      <c r="BM372" s="221" t="s">
        <v>143</v>
      </c>
      <c r="BN372" s="221" t="s">
        <v>781</v>
      </c>
      <c r="BO372" s="221" t="s">
        <v>2459</v>
      </c>
      <c r="BP372" s="221" t="s">
        <v>301</v>
      </c>
      <c r="BQ372" s="221" t="s">
        <v>266</v>
      </c>
      <c r="BR372" s="221">
        <v>2</v>
      </c>
      <c r="BS372" s="221">
        <v>0</v>
      </c>
      <c r="BT372" s="221">
        <v>2</v>
      </c>
      <c r="BV372" s="221" t="s">
        <v>2459</v>
      </c>
      <c r="BX372" s="221" t="s">
        <v>2460</v>
      </c>
      <c r="BY372" s="221" t="s">
        <v>2459</v>
      </c>
      <c r="BZ372" s="221" t="s">
        <v>2461</v>
      </c>
      <c r="CA372" s="221" t="s">
        <v>2462</v>
      </c>
      <c r="CD372" s="221">
        <f t="shared" si="16"/>
        <v>0</v>
      </c>
      <c r="CE372" s="221">
        <f t="shared" si="17"/>
        <v>0</v>
      </c>
      <c r="CF372" s="221">
        <f t="shared" si="18"/>
        <v>0</v>
      </c>
      <c r="CG372" s="221">
        <f t="shared" si="19"/>
        <v>0</v>
      </c>
      <c r="CI372" s="27">
        <v>1</v>
      </c>
    </row>
    <row r="373" spans="65:87" x14ac:dyDescent="0.25">
      <c r="BM373" s="221" t="s">
        <v>143</v>
      </c>
      <c r="BN373" s="221" t="s">
        <v>782</v>
      </c>
      <c r="BO373" s="221" t="s">
        <v>2449</v>
      </c>
      <c r="BP373" s="221" t="s">
        <v>301</v>
      </c>
      <c r="BQ373" s="221" t="s">
        <v>266</v>
      </c>
      <c r="BR373" s="221">
        <v>2</v>
      </c>
      <c r="BS373" s="221">
        <v>0</v>
      </c>
      <c r="BT373" s="221">
        <v>2</v>
      </c>
      <c r="BV373" s="221" t="s">
        <v>2449</v>
      </c>
      <c r="BX373" s="221" t="s">
        <v>2463</v>
      </c>
      <c r="BY373" s="221" t="s">
        <v>2449</v>
      </c>
      <c r="BZ373" s="221" t="s">
        <v>2450</v>
      </c>
      <c r="CA373" s="221" t="s">
        <v>2464</v>
      </c>
      <c r="CD373" s="221">
        <f t="shared" si="16"/>
        <v>0</v>
      </c>
      <c r="CE373" s="221">
        <f t="shared" si="17"/>
        <v>0</v>
      </c>
      <c r="CF373" s="221">
        <f t="shared" si="18"/>
        <v>0</v>
      </c>
      <c r="CG373" s="221">
        <f t="shared" si="19"/>
        <v>0</v>
      </c>
      <c r="CI373" s="27">
        <v>1</v>
      </c>
    </row>
    <row r="374" spans="65:87" x14ac:dyDescent="0.25">
      <c r="BM374" s="221" t="s">
        <v>143</v>
      </c>
      <c r="BN374" s="221" t="s">
        <v>783</v>
      </c>
      <c r="BO374" s="221" t="s">
        <v>2465</v>
      </c>
      <c r="BP374" s="221" t="s">
        <v>301</v>
      </c>
      <c r="BQ374" s="221" t="s">
        <v>266</v>
      </c>
      <c r="BR374" s="221">
        <v>3</v>
      </c>
      <c r="BS374" s="221">
        <v>0</v>
      </c>
      <c r="BT374" s="221">
        <v>2</v>
      </c>
      <c r="BV374" s="221" t="s">
        <v>2465</v>
      </c>
      <c r="BX374" s="221" t="s">
        <v>2466</v>
      </c>
      <c r="BY374" s="221" t="s">
        <v>2465</v>
      </c>
      <c r="BZ374" s="221" t="s">
        <v>2467</v>
      </c>
      <c r="CA374" s="221" t="s">
        <v>2456</v>
      </c>
      <c r="CD374" s="221">
        <f t="shared" si="16"/>
        <v>0</v>
      </c>
      <c r="CE374" s="221">
        <f t="shared" si="17"/>
        <v>0</v>
      </c>
      <c r="CF374" s="221">
        <f t="shared" si="18"/>
        <v>0</v>
      </c>
      <c r="CG374" s="221">
        <f t="shared" si="19"/>
        <v>0</v>
      </c>
      <c r="CI374" s="27">
        <v>1</v>
      </c>
    </row>
    <row r="375" spans="65:87" x14ac:dyDescent="0.25">
      <c r="BM375" s="221" t="s">
        <v>144</v>
      </c>
      <c r="BN375" s="221" t="s">
        <v>784</v>
      </c>
      <c r="BO375" s="221" t="s">
        <v>2439</v>
      </c>
      <c r="BP375" s="221" t="s">
        <v>265</v>
      </c>
      <c r="BQ375" s="221" t="s">
        <v>266</v>
      </c>
      <c r="BR375" s="221">
        <v>1</v>
      </c>
      <c r="BS375" s="221">
        <v>3</v>
      </c>
      <c r="BT375" s="221">
        <v>0</v>
      </c>
      <c r="BU375" s="221" t="s">
        <v>2439</v>
      </c>
      <c r="BW375" s="221" t="s">
        <v>2440</v>
      </c>
      <c r="BY375" s="221" t="s">
        <v>2439</v>
      </c>
      <c r="BZ375" s="221" t="s">
        <v>2441</v>
      </c>
      <c r="CA375" s="221" t="s">
        <v>2004</v>
      </c>
      <c r="CB375" s="221" t="s">
        <v>2442</v>
      </c>
      <c r="CC375" s="221" t="s">
        <v>480</v>
      </c>
      <c r="CD375" s="221">
        <f t="shared" si="16"/>
        <v>0</v>
      </c>
      <c r="CE375" s="221">
        <f t="shared" si="17"/>
        <v>0</v>
      </c>
      <c r="CF375" s="221">
        <f t="shared" si="18"/>
        <v>0</v>
      </c>
      <c r="CG375" s="221">
        <f t="shared" si="19"/>
        <v>0</v>
      </c>
      <c r="CI375" s="27">
        <v>1</v>
      </c>
    </row>
    <row r="376" spans="65:87" x14ac:dyDescent="0.25">
      <c r="BM376" s="221" t="s">
        <v>144</v>
      </c>
      <c r="BN376" s="221" t="s">
        <v>785</v>
      </c>
      <c r="BO376" s="221" t="s">
        <v>2443</v>
      </c>
      <c r="BP376" s="221" t="s">
        <v>265</v>
      </c>
      <c r="BQ376" s="221" t="s">
        <v>266</v>
      </c>
      <c r="BR376" s="221">
        <v>1</v>
      </c>
      <c r="BS376" s="221">
        <v>3</v>
      </c>
      <c r="BT376" s="221">
        <v>0</v>
      </c>
      <c r="BU376" s="221" t="s">
        <v>2443</v>
      </c>
      <c r="BW376" s="221" t="s">
        <v>2444</v>
      </c>
      <c r="BY376" s="221" t="s">
        <v>2443</v>
      </c>
      <c r="BZ376" s="221" t="s">
        <v>2445</v>
      </c>
      <c r="CD376" s="221">
        <f t="shared" si="16"/>
        <v>0</v>
      </c>
      <c r="CE376" s="221">
        <f t="shared" si="17"/>
        <v>0</v>
      </c>
      <c r="CF376" s="221">
        <f t="shared" si="18"/>
        <v>0</v>
      </c>
      <c r="CG376" s="221">
        <f t="shared" si="19"/>
        <v>0</v>
      </c>
      <c r="CI376" s="27">
        <v>1</v>
      </c>
    </row>
    <row r="377" spans="65:87" x14ac:dyDescent="0.25">
      <c r="BM377" s="221" t="s">
        <v>144</v>
      </c>
      <c r="BN377" s="221" t="s">
        <v>786</v>
      </c>
      <c r="BO377" s="221" t="s">
        <v>2420</v>
      </c>
      <c r="BP377" s="221" t="s">
        <v>265</v>
      </c>
      <c r="BQ377" s="221" t="s">
        <v>266</v>
      </c>
      <c r="BR377" s="221">
        <v>2</v>
      </c>
      <c r="BS377" s="221">
        <v>2</v>
      </c>
      <c r="BT377" s="221">
        <v>0</v>
      </c>
      <c r="BU377" s="221" t="s">
        <v>2420</v>
      </c>
      <c r="BW377" s="221" t="s">
        <v>2446</v>
      </c>
      <c r="BY377" s="221" t="s">
        <v>2420</v>
      </c>
      <c r="BZ377" s="221" t="s">
        <v>2421</v>
      </c>
      <c r="CA377" s="221" t="s">
        <v>2423</v>
      </c>
      <c r="CD377" s="221">
        <f t="shared" si="16"/>
        <v>0</v>
      </c>
      <c r="CE377" s="221">
        <f t="shared" si="17"/>
        <v>0</v>
      </c>
      <c r="CF377" s="221">
        <f t="shared" si="18"/>
        <v>0</v>
      </c>
      <c r="CG377" s="221">
        <f t="shared" si="19"/>
        <v>0</v>
      </c>
      <c r="CI377" s="27">
        <v>1</v>
      </c>
    </row>
    <row r="378" spans="65:87" x14ac:dyDescent="0.25">
      <c r="BM378" s="221" t="s">
        <v>144</v>
      </c>
      <c r="BN378" s="221" t="s">
        <v>787</v>
      </c>
      <c r="BO378" s="221" t="s">
        <v>2447</v>
      </c>
      <c r="BP378" s="221" t="s">
        <v>265</v>
      </c>
      <c r="BQ378" s="221" t="s">
        <v>266</v>
      </c>
      <c r="BR378" s="221">
        <v>2</v>
      </c>
      <c r="BS378" s="221">
        <v>2</v>
      </c>
      <c r="BT378" s="221">
        <v>0</v>
      </c>
      <c r="BU378" s="221" t="s">
        <v>2447</v>
      </c>
      <c r="BW378" s="221" t="s">
        <v>2448</v>
      </c>
      <c r="BY378" s="221" t="s">
        <v>2447</v>
      </c>
      <c r="BZ378" s="221" t="s">
        <v>2270</v>
      </c>
      <c r="CA378" s="221" t="s">
        <v>2449</v>
      </c>
      <c r="CB378" s="221" t="s">
        <v>2450</v>
      </c>
      <c r="CC378" s="221" t="s">
        <v>2048</v>
      </c>
      <c r="CD378" s="221">
        <f t="shared" si="16"/>
        <v>0</v>
      </c>
      <c r="CE378" s="221">
        <f t="shared" si="17"/>
        <v>0</v>
      </c>
      <c r="CF378" s="221">
        <f t="shared" si="18"/>
        <v>0</v>
      </c>
      <c r="CG378" s="221">
        <f t="shared" si="19"/>
        <v>0</v>
      </c>
      <c r="CI378" s="27">
        <v>1</v>
      </c>
    </row>
    <row r="379" spans="65:87" x14ac:dyDescent="0.25">
      <c r="BM379" s="221" t="s">
        <v>144</v>
      </c>
      <c r="BN379" s="221" t="s">
        <v>788</v>
      </c>
      <c r="BO379" s="221" t="s">
        <v>2451</v>
      </c>
      <c r="BP379" s="221" t="s">
        <v>265</v>
      </c>
      <c r="BQ379" s="221" t="s">
        <v>266</v>
      </c>
      <c r="BR379" s="221">
        <v>3</v>
      </c>
      <c r="BS379" s="221">
        <v>2</v>
      </c>
      <c r="BT379" s="221">
        <v>0</v>
      </c>
      <c r="BU379" s="221" t="s">
        <v>2451</v>
      </c>
      <c r="BW379" s="221" t="s">
        <v>2452</v>
      </c>
      <c r="BY379" s="221" t="s">
        <v>2451</v>
      </c>
      <c r="BZ379" s="221" t="s">
        <v>2453</v>
      </c>
      <c r="CA379" s="221" t="s">
        <v>2454</v>
      </c>
      <c r="CB379" s="221" t="s">
        <v>2455</v>
      </c>
      <c r="CC379" s="221" t="s">
        <v>2456</v>
      </c>
      <c r="CD379" s="221">
        <f t="shared" si="16"/>
        <v>0</v>
      </c>
      <c r="CE379" s="221">
        <f t="shared" si="17"/>
        <v>0</v>
      </c>
      <c r="CF379" s="221">
        <f t="shared" si="18"/>
        <v>0</v>
      </c>
      <c r="CG379" s="221">
        <f t="shared" si="19"/>
        <v>0</v>
      </c>
      <c r="CI379" s="27">
        <v>1</v>
      </c>
    </row>
    <row r="380" spans="65:87" x14ac:dyDescent="0.25">
      <c r="BM380" s="221" t="s">
        <v>144</v>
      </c>
      <c r="BN380" s="221" t="s">
        <v>789</v>
      </c>
      <c r="BO380" s="221" t="s">
        <v>2441</v>
      </c>
      <c r="BP380" s="221" t="s">
        <v>301</v>
      </c>
      <c r="BQ380" s="221" t="s">
        <v>266</v>
      </c>
      <c r="BR380" s="221">
        <v>1</v>
      </c>
      <c r="BS380" s="221">
        <v>0</v>
      </c>
      <c r="BT380" s="221">
        <v>3</v>
      </c>
      <c r="BV380" s="221" t="s">
        <v>2441</v>
      </c>
      <c r="BX380" s="221" t="s">
        <v>2457</v>
      </c>
      <c r="BY380" s="221" t="s">
        <v>2441</v>
      </c>
      <c r="BZ380" s="221" t="s">
        <v>2442</v>
      </c>
      <c r="CD380" s="221">
        <f t="shared" si="16"/>
        <v>0</v>
      </c>
      <c r="CE380" s="221">
        <f t="shared" si="17"/>
        <v>0</v>
      </c>
      <c r="CF380" s="221">
        <f t="shared" si="18"/>
        <v>0</v>
      </c>
      <c r="CG380" s="221">
        <f t="shared" si="19"/>
        <v>0</v>
      </c>
      <c r="CI380" s="27">
        <v>1</v>
      </c>
    </row>
    <row r="381" spans="65:87" x14ac:dyDescent="0.25">
      <c r="BM381" s="221" t="s">
        <v>144</v>
      </c>
      <c r="BN381" s="221" t="s">
        <v>790</v>
      </c>
      <c r="BO381" s="221" t="s">
        <v>2443</v>
      </c>
      <c r="BP381" s="221" t="s">
        <v>301</v>
      </c>
      <c r="BQ381" s="221" t="s">
        <v>266</v>
      </c>
      <c r="BR381" s="221">
        <v>1</v>
      </c>
      <c r="BS381" s="221">
        <v>0</v>
      </c>
      <c r="BT381" s="221">
        <v>3</v>
      </c>
      <c r="BV381" s="221" t="s">
        <v>2443</v>
      </c>
      <c r="BX381" s="221" t="s">
        <v>2458</v>
      </c>
      <c r="BY381" s="221" t="s">
        <v>2443</v>
      </c>
      <c r="BZ381" s="221" t="s">
        <v>2445</v>
      </c>
      <c r="CD381" s="221">
        <f t="shared" si="16"/>
        <v>0</v>
      </c>
      <c r="CE381" s="221">
        <f t="shared" si="17"/>
        <v>0</v>
      </c>
      <c r="CF381" s="221">
        <f t="shared" si="18"/>
        <v>0</v>
      </c>
      <c r="CG381" s="221">
        <f t="shared" si="19"/>
        <v>0</v>
      </c>
      <c r="CI381" s="27">
        <v>1</v>
      </c>
    </row>
    <row r="382" spans="65:87" x14ac:dyDescent="0.25">
      <c r="BM382" s="221" t="s">
        <v>144</v>
      </c>
      <c r="BN382" s="221" t="s">
        <v>791</v>
      </c>
      <c r="BO382" s="221" t="s">
        <v>2459</v>
      </c>
      <c r="BP382" s="221" t="s">
        <v>301</v>
      </c>
      <c r="BQ382" s="221" t="s">
        <v>266</v>
      </c>
      <c r="BR382" s="221">
        <v>2</v>
      </c>
      <c r="BS382" s="221">
        <v>0</v>
      </c>
      <c r="BT382" s="221">
        <v>2</v>
      </c>
      <c r="BV382" s="221" t="s">
        <v>2459</v>
      </c>
      <c r="BX382" s="221" t="s">
        <v>2460</v>
      </c>
      <c r="BY382" s="221" t="s">
        <v>2459</v>
      </c>
      <c r="BZ382" s="221" t="s">
        <v>2461</v>
      </c>
      <c r="CA382" s="221" t="s">
        <v>2462</v>
      </c>
      <c r="CD382" s="221">
        <f t="shared" si="16"/>
        <v>0</v>
      </c>
      <c r="CE382" s="221">
        <f t="shared" si="17"/>
        <v>0</v>
      </c>
      <c r="CF382" s="221">
        <f t="shared" si="18"/>
        <v>0</v>
      </c>
      <c r="CG382" s="221">
        <f t="shared" si="19"/>
        <v>0</v>
      </c>
      <c r="CI382" s="27">
        <v>1</v>
      </c>
    </row>
    <row r="383" spans="65:87" x14ac:dyDescent="0.25">
      <c r="BM383" s="221" t="s">
        <v>144</v>
      </c>
      <c r="BN383" s="221" t="s">
        <v>792</v>
      </c>
      <c r="BO383" s="221" t="s">
        <v>2449</v>
      </c>
      <c r="BP383" s="221" t="s">
        <v>301</v>
      </c>
      <c r="BQ383" s="221" t="s">
        <v>266</v>
      </c>
      <c r="BR383" s="221">
        <v>2</v>
      </c>
      <c r="BS383" s="221">
        <v>0</v>
      </c>
      <c r="BT383" s="221">
        <v>2</v>
      </c>
      <c r="BV383" s="221" t="s">
        <v>2449</v>
      </c>
      <c r="BX383" s="221" t="s">
        <v>2463</v>
      </c>
      <c r="BY383" s="221" t="s">
        <v>2449</v>
      </c>
      <c r="BZ383" s="221" t="s">
        <v>2450</v>
      </c>
      <c r="CA383" s="221" t="s">
        <v>2464</v>
      </c>
      <c r="CD383" s="221">
        <f t="shared" si="16"/>
        <v>0</v>
      </c>
      <c r="CE383" s="221">
        <f t="shared" si="17"/>
        <v>0</v>
      </c>
      <c r="CF383" s="221">
        <f t="shared" si="18"/>
        <v>0</v>
      </c>
      <c r="CG383" s="221">
        <f t="shared" si="19"/>
        <v>0</v>
      </c>
      <c r="CI383" s="27">
        <v>1</v>
      </c>
    </row>
    <row r="384" spans="65:87" x14ac:dyDescent="0.25">
      <c r="BM384" s="221" t="s">
        <v>144</v>
      </c>
      <c r="BN384" s="221" t="s">
        <v>793</v>
      </c>
      <c r="BO384" s="221" t="s">
        <v>2465</v>
      </c>
      <c r="BP384" s="221" t="s">
        <v>301</v>
      </c>
      <c r="BQ384" s="221" t="s">
        <v>266</v>
      </c>
      <c r="BR384" s="221">
        <v>3</v>
      </c>
      <c r="BS384" s="221">
        <v>0</v>
      </c>
      <c r="BT384" s="221">
        <v>2</v>
      </c>
      <c r="BV384" s="221" t="s">
        <v>2465</v>
      </c>
      <c r="BX384" s="221" t="s">
        <v>2466</v>
      </c>
      <c r="BY384" s="221" t="s">
        <v>2465</v>
      </c>
      <c r="BZ384" s="221" t="s">
        <v>2467</v>
      </c>
      <c r="CA384" s="221" t="s">
        <v>2456</v>
      </c>
      <c r="CD384" s="221">
        <f t="shared" si="16"/>
        <v>0</v>
      </c>
      <c r="CE384" s="221">
        <f t="shared" si="17"/>
        <v>0</v>
      </c>
      <c r="CF384" s="221">
        <f t="shared" si="18"/>
        <v>0</v>
      </c>
      <c r="CG384" s="221">
        <f t="shared" si="19"/>
        <v>0</v>
      </c>
      <c r="CI384" s="27">
        <v>1</v>
      </c>
    </row>
    <row r="385" spans="65:87" x14ac:dyDescent="0.25">
      <c r="BM385" s="221" t="s">
        <v>145</v>
      </c>
      <c r="BN385" s="221" t="s">
        <v>794</v>
      </c>
      <c r="BO385" s="221" t="s">
        <v>2439</v>
      </c>
      <c r="BP385" s="221" t="s">
        <v>265</v>
      </c>
      <c r="BQ385" s="221" t="s">
        <v>266</v>
      </c>
      <c r="BR385" s="221">
        <v>1</v>
      </c>
      <c r="BS385" s="221">
        <v>3</v>
      </c>
      <c r="BT385" s="221">
        <v>0</v>
      </c>
      <c r="BU385" s="221" t="s">
        <v>2439</v>
      </c>
      <c r="BW385" s="221" t="s">
        <v>2440</v>
      </c>
      <c r="BY385" s="221" t="s">
        <v>2439</v>
      </c>
      <c r="BZ385" s="221" t="s">
        <v>2441</v>
      </c>
      <c r="CA385" s="221" t="s">
        <v>2004</v>
      </c>
      <c r="CB385" s="221" t="s">
        <v>2442</v>
      </c>
      <c r="CC385" s="221" t="s">
        <v>480</v>
      </c>
      <c r="CD385" s="221">
        <f t="shared" si="16"/>
        <v>0</v>
      </c>
      <c r="CE385" s="221">
        <f t="shared" si="17"/>
        <v>0</v>
      </c>
      <c r="CF385" s="221">
        <f t="shared" si="18"/>
        <v>0</v>
      </c>
      <c r="CG385" s="221">
        <f t="shared" si="19"/>
        <v>0</v>
      </c>
      <c r="CI385" s="27">
        <v>1</v>
      </c>
    </row>
    <row r="386" spans="65:87" x14ac:dyDescent="0.25">
      <c r="BM386" s="221" t="s">
        <v>145</v>
      </c>
      <c r="BN386" s="221" t="s">
        <v>795</v>
      </c>
      <c r="BO386" s="221" t="s">
        <v>2443</v>
      </c>
      <c r="BP386" s="221" t="s">
        <v>265</v>
      </c>
      <c r="BQ386" s="221" t="s">
        <v>266</v>
      </c>
      <c r="BR386" s="221">
        <v>1</v>
      </c>
      <c r="BS386" s="221">
        <v>3</v>
      </c>
      <c r="BT386" s="221">
        <v>0</v>
      </c>
      <c r="BU386" s="221" t="s">
        <v>2443</v>
      </c>
      <c r="BW386" s="221" t="s">
        <v>2444</v>
      </c>
      <c r="BY386" s="221" t="s">
        <v>2443</v>
      </c>
      <c r="BZ386" s="221" t="s">
        <v>2445</v>
      </c>
      <c r="CD386" s="221">
        <f t="shared" si="16"/>
        <v>0</v>
      </c>
      <c r="CE386" s="221">
        <f t="shared" si="17"/>
        <v>0</v>
      </c>
      <c r="CF386" s="221">
        <f t="shared" si="18"/>
        <v>0</v>
      </c>
      <c r="CG386" s="221">
        <f t="shared" si="19"/>
        <v>0</v>
      </c>
      <c r="CI386" s="27">
        <v>1</v>
      </c>
    </row>
    <row r="387" spans="65:87" x14ac:dyDescent="0.25">
      <c r="BM387" s="221" t="s">
        <v>145</v>
      </c>
      <c r="BN387" s="221" t="s">
        <v>796</v>
      </c>
      <c r="BO387" s="221" t="s">
        <v>2420</v>
      </c>
      <c r="BP387" s="221" t="s">
        <v>265</v>
      </c>
      <c r="BQ387" s="221" t="s">
        <v>266</v>
      </c>
      <c r="BR387" s="221">
        <v>2</v>
      </c>
      <c r="BS387" s="221">
        <v>2</v>
      </c>
      <c r="BT387" s="221">
        <v>0</v>
      </c>
      <c r="BU387" s="221" t="s">
        <v>2420</v>
      </c>
      <c r="BW387" s="221" t="s">
        <v>2446</v>
      </c>
      <c r="BY387" s="221" t="s">
        <v>2420</v>
      </c>
      <c r="BZ387" s="221" t="s">
        <v>2421</v>
      </c>
      <c r="CA387" s="221" t="s">
        <v>2423</v>
      </c>
      <c r="CD387" s="221">
        <f t="shared" si="16"/>
        <v>0</v>
      </c>
      <c r="CE387" s="221">
        <f t="shared" si="17"/>
        <v>0</v>
      </c>
      <c r="CF387" s="221">
        <f t="shared" si="18"/>
        <v>0</v>
      </c>
      <c r="CG387" s="221">
        <f t="shared" si="19"/>
        <v>0</v>
      </c>
      <c r="CI387" s="27">
        <v>1</v>
      </c>
    </row>
    <row r="388" spans="65:87" x14ac:dyDescent="0.25">
      <c r="BM388" s="221" t="s">
        <v>145</v>
      </c>
      <c r="BN388" s="221" t="s">
        <v>797</v>
      </c>
      <c r="BO388" s="221" t="s">
        <v>2447</v>
      </c>
      <c r="BP388" s="221" t="s">
        <v>265</v>
      </c>
      <c r="BQ388" s="221" t="s">
        <v>266</v>
      </c>
      <c r="BR388" s="221">
        <v>2</v>
      </c>
      <c r="BS388" s="221">
        <v>2</v>
      </c>
      <c r="BT388" s="221">
        <v>0</v>
      </c>
      <c r="BU388" s="221" t="s">
        <v>2447</v>
      </c>
      <c r="BW388" s="221" t="s">
        <v>2448</v>
      </c>
      <c r="BY388" s="221" t="s">
        <v>2447</v>
      </c>
      <c r="BZ388" s="221" t="s">
        <v>2270</v>
      </c>
      <c r="CA388" s="221" t="s">
        <v>2449</v>
      </c>
      <c r="CB388" s="221" t="s">
        <v>2450</v>
      </c>
      <c r="CC388" s="221" t="s">
        <v>2048</v>
      </c>
      <c r="CD388" s="221">
        <f t="shared" si="16"/>
        <v>0</v>
      </c>
      <c r="CE388" s="221">
        <f t="shared" si="17"/>
        <v>0</v>
      </c>
      <c r="CF388" s="221">
        <f t="shared" si="18"/>
        <v>0</v>
      </c>
      <c r="CG388" s="221">
        <f t="shared" si="19"/>
        <v>0</v>
      </c>
      <c r="CI388" s="27">
        <v>1</v>
      </c>
    </row>
    <row r="389" spans="65:87" x14ac:dyDescent="0.25">
      <c r="BM389" s="221" t="s">
        <v>145</v>
      </c>
      <c r="BN389" s="221" t="s">
        <v>798</v>
      </c>
      <c r="BO389" s="221" t="s">
        <v>2451</v>
      </c>
      <c r="BP389" s="221" t="s">
        <v>265</v>
      </c>
      <c r="BQ389" s="221" t="s">
        <v>266</v>
      </c>
      <c r="BR389" s="221">
        <v>3</v>
      </c>
      <c r="BS389" s="221">
        <v>2</v>
      </c>
      <c r="BT389" s="221">
        <v>0</v>
      </c>
      <c r="BU389" s="221" t="s">
        <v>2451</v>
      </c>
      <c r="BW389" s="221" t="s">
        <v>2452</v>
      </c>
      <c r="BY389" s="221" t="s">
        <v>2451</v>
      </c>
      <c r="BZ389" s="221" t="s">
        <v>2453</v>
      </c>
      <c r="CA389" s="221" t="s">
        <v>2454</v>
      </c>
      <c r="CB389" s="221" t="s">
        <v>2455</v>
      </c>
      <c r="CC389" s="221" t="s">
        <v>2456</v>
      </c>
      <c r="CD389" s="221">
        <f t="shared" si="16"/>
        <v>0</v>
      </c>
      <c r="CE389" s="221">
        <f t="shared" si="17"/>
        <v>0</v>
      </c>
      <c r="CF389" s="221">
        <f t="shared" si="18"/>
        <v>0</v>
      </c>
      <c r="CG389" s="221">
        <f t="shared" si="19"/>
        <v>0</v>
      </c>
      <c r="CI389" s="27">
        <v>1</v>
      </c>
    </row>
    <row r="390" spans="65:87" x14ac:dyDescent="0.25">
      <c r="BM390" s="221" t="s">
        <v>145</v>
      </c>
      <c r="BN390" s="221" t="s">
        <v>799</v>
      </c>
      <c r="BO390" s="221" t="s">
        <v>2441</v>
      </c>
      <c r="BP390" s="221" t="s">
        <v>301</v>
      </c>
      <c r="BQ390" s="221" t="s">
        <v>266</v>
      </c>
      <c r="BR390" s="221">
        <v>1</v>
      </c>
      <c r="BS390" s="221">
        <v>0</v>
      </c>
      <c r="BT390" s="221">
        <v>3</v>
      </c>
      <c r="BV390" s="221" t="s">
        <v>2441</v>
      </c>
      <c r="BX390" s="221" t="s">
        <v>2457</v>
      </c>
      <c r="BY390" s="221" t="s">
        <v>2441</v>
      </c>
      <c r="BZ390" s="221" t="s">
        <v>2442</v>
      </c>
      <c r="CD390" s="221">
        <f t="shared" si="16"/>
        <v>0</v>
      </c>
      <c r="CE390" s="221">
        <f t="shared" si="17"/>
        <v>0</v>
      </c>
      <c r="CF390" s="221">
        <f t="shared" si="18"/>
        <v>0</v>
      </c>
      <c r="CG390" s="221">
        <f t="shared" si="19"/>
        <v>0</v>
      </c>
      <c r="CI390" s="27">
        <v>1</v>
      </c>
    </row>
    <row r="391" spans="65:87" x14ac:dyDescent="0.25">
      <c r="BM391" s="221" t="s">
        <v>145</v>
      </c>
      <c r="BN391" s="221" t="s">
        <v>800</v>
      </c>
      <c r="BO391" s="221" t="s">
        <v>2443</v>
      </c>
      <c r="BP391" s="221" t="s">
        <v>301</v>
      </c>
      <c r="BQ391" s="221" t="s">
        <v>266</v>
      </c>
      <c r="BR391" s="221">
        <v>1</v>
      </c>
      <c r="BS391" s="221">
        <v>0</v>
      </c>
      <c r="BT391" s="221">
        <v>3</v>
      </c>
      <c r="BV391" s="221" t="s">
        <v>2443</v>
      </c>
      <c r="BX391" s="221" t="s">
        <v>2458</v>
      </c>
      <c r="BY391" s="221" t="s">
        <v>2443</v>
      </c>
      <c r="BZ391" s="221" t="s">
        <v>2445</v>
      </c>
      <c r="CD391" s="221">
        <f t="shared" si="16"/>
        <v>0</v>
      </c>
      <c r="CE391" s="221">
        <f t="shared" si="17"/>
        <v>0</v>
      </c>
      <c r="CF391" s="221">
        <f t="shared" si="18"/>
        <v>0</v>
      </c>
      <c r="CG391" s="221">
        <f t="shared" si="19"/>
        <v>0</v>
      </c>
      <c r="CI391" s="27">
        <v>1</v>
      </c>
    </row>
    <row r="392" spans="65:87" x14ac:dyDescent="0.25">
      <c r="BM392" s="221" t="s">
        <v>145</v>
      </c>
      <c r="BN392" s="221" t="s">
        <v>801</v>
      </c>
      <c r="BO392" s="221" t="s">
        <v>2459</v>
      </c>
      <c r="BP392" s="221" t="s">
        <v>301</v>
      </c>
      <c r="BQ392" s="221" t="s">
        <v>266</v>
      </c>
      <c r="BR392" s="221">
        <v>2</v>
      </c>
      <c r="BS392" s="221">
        <v>0</v>
      </c>
      <c r="BT392" s="221">
        <v>2</v>
      </c>
      <c r="BV392" s="221" t="s">
        <v>2459</v>
      </c>
      <c r="BX392" s="221" t="s">
        <v>2460</v>
      </c>
      <c r="BY392" s="221" t="s">
        <v>2459</v>
      </c>
      <c r="BZ392" s="221" t="s">
        <v>2461</v>
      </c>
      <c r="CA392" s="221" t="s">
        <v>2462</v>
      </c>
      <c r="CD392" s="221">
        <f t="shared" si="16"/>
        <v>0</v>
      </c>
      <c r="CE392" s="221">
        <f t="shared" si="17"/>
        <v>0</v>
      </c>
      <c r="CF392" s="221">
        <f t="shared" si="18"/>
        <v>0</v>
      </c>
      <c r="CG392" s="221">
        <f t="shared" si="19"/>
        <v>0</v>
      </c>
      <c r="CI392" s="27">
        <v>1</v>
      </c>
    </row>
    <row r="393" spans="65:87" x14ac:dyDescent="0.25">
      <c r="BM393" s="221" t="s">
        <v>145</v>
      </c>
      <c r="BN393" s="221" t="s">
        <v>802</v>
      </c>
      <c r="BO393" s="221" t="s">
        <v>2449</v>
      </c>
      <c r="BP393" s="221" t="s">
        <v>301</v>
      </c>
      <c r="BQ393" s="221" t="s">
        <v>266</v>
      </c>
      <c r="BR393" s="221">
        <v>2</v>
      </c>
      <c r="BS393" s="221">
        <v>0</v>
      </c>
      <c r="BT393" s="221">
        <v>2</v>
      </c>
      <c r="BV393" s="221" t="s">
        <v>2449</v>
      </c>
      <c r="BX393" s="221" t="s">
        <v>2463</v>
      </c>
      <c r="BY393" s="221" t="s">
        <v>2449</v>
      </c>
      <c r="BZ393" s="221" t="s">
        <v>2450</v>
      </c>
      <c r="CA393" s="221" t="s">
        <v>2464</v>
      </c>
      <c r="CD393" s="221">
        <f t="shared" si="16"/>
        <v>0</v>
      </c>
      <c r="CE393" s="221">
        <f t="shared" si="17"/>
        <v>0</v>
      </c>
      <c r="CF393" s="221">
        <f t="shared" si="18"/>
        <v>0</v>
      </c>
      <c r="CG393" s="221">
        <f t="shared" si="19"/>
        <v>0</v>
      </c>
      <c r="CI393" s="27">
        <v>1</v>
      </c>
    </row>
    <row r="394" spans="65:87" x14ac:dyDescent="0.25">
      <c r="BM394" s="221" t="s">
        <v>145</v>
      </c>
      <c r="BN394" s="221" t="s">
        <v>803</v>
      </c>
      <c r="BO394" s="221" t="s">
        <v>2465</v>
      </c>
      <c r="BP394" s="221" t="s">
        <v>301</v>
      </c>
      <c r="BQ394" s="221" t="s">
        <v>266</v>
      </c>
      <c r="BR394" s="221">
        <v>3</v>
      </c>
      <c r="BS394" s="221">
        <v>0</v>
      </c>
      <c r="BT394" s="221">
        <v>2</v>
      </c>
      <c r="BV394" s="221" t="s">
        <v>2465</v>
      </c>
      <c r="BX394" s="221" t="s">
        <v>2466</v>
      </c>
      <c r="BY394" s="221" t="s">
        <v>2465</v>
      </c>
      <c r="BZ394" s="221" t="s">
        <v>2467</v>
      </c>
      <c r="CA394" s="221" t="s">
        <v>2456</v>
      </c>
      <c r="CD394" s="221">
        <f t="shared" si="16"/>
        <v>0</v>
      </c>
      <c r="CE394" s="221">
        <f t="shared" si="17"/>
        <v>0</v>
      </c>
      <c r="CF394" s="221">
        <f t="shared" si="18"/>
        <v>0</v>
      </c>
      <c r="CG394" s="221">
        <f t="shared" si="19"/>
        <v>0</v>
      </c>
      <c r="CI394" s="27">
        <v>1</v>
      </c>
    </row>
    <row r="395" spans="65:87" x14ac:dyDescent="0.25">
      <c r="BM395" s="221" t="s">
        <v>146</v>
      </c>
      <c r="BN395" s="221" t="s">
        <v>804</v>
      </c>
      <c r="BO395" s="221" t="s">
        <v>2439</v>
      </c>
      <c r="BP395" s="221" t="s">
        <v>265</v>
      </c>
      <c r="BQ395" s="221" t="s">
        <v>266</v>
      </c>
      <c r="BR395" s="221">
        <v>1</v>
      </c>
      <c r="BS395" s="221">
        <v>3</v>
      </c>
      <c r="BT395" s="221">
        <v>0</v>
      </c>
      <c r="BU395" s="221" t="s">
        <v>2439</v>
      </c>
      <c r="BW395" s="221" t="s">
        <v>2440</v>
      </c>
      <c r="BY395" s="221" t="s">
        <v>2439</v>
      </c>
      <c r="BZ395" s="221" t="s">
        <v>2441</v>
      </c>
      <c r="CA395" s="221" t="s">
        <v>2004</v>
      </c>
      <c r="CB395" s="221" t="s">
        <v>2442</v>
      </c>
      <c r="CC395" s="221" t="s">
        <v>480</v>
      </c>
      <c r="CD395" s="221">
        <f t="shared" si="16"/>
        <v>0</v>
      </c>
      <c r="CE395" s="221">
        <f t="shared" si="17"/>
        <v>0</v>
      </c>
      <c r="CF395" s="221">
        <f t="shared" si="18"/>
        <v>0</v>
      </c>
      <c r="CG395" s="221">
        <f t="shared" si="19"/>
        <v>0</v>
      </c>
      <c r="CI395" s="27">
        <v>1</v>
      </c>
    </row>
    <row r="396" spans="65:87" x14ac:dyDescent="0.25">
      <c r="BM396" s="221" t="s">
        <v>146</v>
      </c>
      <c r="BN396" s="221" t="s">
        <v>805</v>
      </c>
      <c r="BO396" s="221" t="s">
        <v>2443</v>
      </c>
      <c r="BP396" s="221" t="s">
        <v>265</v>
      </c>
      <c r="BQ396" s="221" t="s">
        <v>266</v>
      </c>
      <c r="BR396" s="221">
        <v>1</v>
      </c>
      <c r="BS396" s="221">
        <v>3</v>
      </c>
      <c r="BT396" s="221">
        <v>0</v>
      </c>
      <c r="BU396" s="221" t="s">
        <v>2443</v>
      </c>
      <c r="BW396" s="221" t="s">
        <v>2444</v>
      </c>
      <c r="BY396" s="221" t="s">
        <v>2443</v>
      </c>
      <c r="BZ396" s="221" t="s">
        <v>2445</v>
      </c>
      <c r="CD396" s="221">
        <f t="shared" si="16"/>
        <v>0</v>
      </c>
      <c r="CE396" s="221">
        <f t="shared" si="17"/>
        <v>0</v>
      </c>
      <c r="CF396" s="221">
        <f t="shared" si="18"/>
        <v>0</v>
      </c>
      <c r="CG396" s="221">
        <f t="shared" si="19"/>
        <v>0</v>
      </c>
      <c r="CI396" s="27">
        <v>1</v>
      </c>
    </row>
    <row r="397" spans="65:87" x14ac:dyDescent="0.25">
      <c r="BM397" s="221" t="s">
        <v>146</v>
      </c>
      <c r="BN397" s="221" t="s">
        <v>806</v>
      </c>
      <c r="BO397" s="221" t="s">
        <v>2420</v>
      </c>
      <c r="BP397" s="221" t="s">
        <v>265</v>
      </c>
      <c r="BQ397" s="221" t="s">
        <v>266</v>
      </c>
      <c r="BR397" s="221">
        <v>2</v>
      </c>
      <c r="BS397" s="221">
        <v>2</v>
      </c>
      <c r="BT397" s="221">
        <v>0</v>
      </c>
      <c r="BU397" s="221" t="s">
        <v>2420</v>
      </c>
      <c r="BW397" s="221" t="s">
        <v>2446</v>
      </c>
      <c r="BY397" s="221" t="s">
        <v>2420</v>
      </c>
      <c r="BZ397" s="221" t="s">
        <v>2421</v>
      </c>
      <c r="CA397" s="221" t="s">
        <v>2423</v>
      </c>
      <c r="CD397" s="221">
        <f t="shared" si="16"/>
        <v>0</v>
      </c>
      <c r="CE397" s="221">
        <f t="shared" si="17"/>
        <v>0</v>
      </c>
      <c r="CF397" s="221">
        <f t="shared" si="18"/>
        <v>0</v>
      </c>
      <c r="CG397" s="221">
        <f t="shared" si="19"/>
        <v>0</v>
      </c>
      <c r="CI397" s="27">
        <v>1</v>
      </c>
    </row>
    <row r="398" spans="65:87" x14ac:dyDescent="0.25">
      <c r="BM398" s="221" t="s">
        <v>146</v>
      </c>
      <c r="BN398" s="221" t="s">
        <v>807</v>
      </c>
      <c r="BO398" s="221" t="s">
        <v>2447</v>
      </c>
      <c r="BP398" s="221" t="s">
        <v>265</v>
      </c>
      <c r="BQ398" s="221" t="s">
        <v>266</v>
      </c>
      <c r="BR398" s="221">
        <v>2</v>
      </c>
      <c r="BS398" s="221">
        <v>2</v>
      </c>
      <c r="BT398" s="221">
        <v>0</v>
      </c>
      <c r="BU398" s="221" t="s">
        <v>2447</v>
      </c>
      <c r="BW398" s="221" t="s">
        <v>2448</v>
      </c>
      <c r="BY398" s="221" t="s">
        <v>2447</v>
      </c>
      <c r="BZ398" s="221" t="s">
        <v>2270</v>
      </c>
      <c r="CA398" s="221" t="s">
        <v>2449</v>
      </c>
      <c r="CB398" s="221" t="s">
        <v>2450</v>
      </c>
      <c r="CC398" s="221" t="s">
        <v>2048</v>
      </c>
      <c r="CD398" s="221">
        <f t="shared" si="16"/>
        <v>0</v>
      </c>
      <c r="CE398" s="221">
        <f t="shared" si="17"/>
        <v>0</v>
      </c>
      <c r="CF398" s="221">
        <f t="shared" si="18"/>
        <v>0</v>
      </c>
      <c r="CG398" s="221">
        <f t="shared" si="19"/>
        <v>0</v>
      </c>
      <c r="CI398" s="27">
        <v>1</v>
      </c>
    </row>
    <row r="399" spans="65:87" x14ac:dyDescent="0.25">
      <c r="BM399" s="221" t="s">
        <v>146</v>
      </c>
      <c r="BN399" s="221" t="s">
        <v>808</v>
      </c>
      <c r="BO399" s="221" t="s">
        <v>2451</v>
      </c>
      <c r="BP399" s="221" t="s">
        <v>265</v>
      </c>
      <c r="BQ399" s="221" t="s">
        <v>266</v>
      </c>
      <c r="BR399" s="221">
        <v>3</v>
      </c>
      <c r="BS399" s="221">
        <v>2</v>
      </c>
      <c r="BT399" s="221">
        <v>0</v>
      </c>
      <c r="BU399" s="221" t="s">
        <v>2451</v>
      </c>
      <c r="BW399" s="221" t="s">
        <v>2452</v>
      </c>
      <c r="BY399" s="221" t="s">
        <v>2451</v>
      </c>
      <c r="BZ399" s="221" t="s">
        <v>2453</v>
      </c>
      <c r="CA399" s="221" t="s">
        <v>2454</v>
      </c>
      <c r="CB399" s="221" t="s">
        <v>2455</v>
      </c>
      <c r="CC399" s="221" t="s">
        <v>2456</v>
      </c>
      <c r="CD399" s="221">
        <f t="shared" si="16"/>
        <v>0</v>
      </c>
      <c r="CE399" s="221">
        <f t="shared" si="17"/>
        <v>0</v>
      </c>
      <c r="CF399" s="221">
        <f t="shared" si="18"/>
        <v>0</v>
      </c>
      <c r="CG399" s="221">
        <f t="shared" si="19"/>
        <v>0</v>
      </c>
      <c r="CI399" s="27">
        <v>1</v>
      </c>
    </row>
    <row r="400" spans="65:87" x14ac:dyDescent="0.25">
      <c r="BM400" s="221" t="s">
        <v>146</v>
      </c>
      <c r="BN400" s="221" t="s">
        <v>809</v>
      </c>
      <c r="BO400" s="221" t="s">
        <v>2441</v>
      </c>
      <c r="BP400" s="221" t="s">
        <v>301</v>
      </c>
      <c r="BQ400" s="221" t="s">
        <v>266</v>
      </c>
      <c r="BR400" s="221">
        <v>1</v>
      </c>
      <c r="BS400" s="221">
        <v>0</v>
      </c>
      <c r="BT400" s="221">
        <v>3</v>
      </c>
      <c r="BV400" s="221" t="s">
        <v>2441</v>
      </c>
      <c r="BX400" s="221" t="s">
        <v>2457</v>
      </c>
      <c r="BY400" s="221" t="s">
        <v>2441</v>
      </c>
      <c r="BZ400" s="221" t="s">
        <v>2442</v>
      </c>
      <c r="CD400" s="221">
        <f t="shared" si="16"/>
        <v>0</v>
      </c>
      <c r="CE400" s="221">
        <f t="shared" si="17"/>
        <v>0</v>
      </c>
      <c r="CF400" s="221">
        <f t="shared" si="18"/>
        <v>0</v>
      </c>
      <c r="CG400" s="221">
        <f t="shared" si="19"/>
        <v>0</v>
      </c>
      <c r="CI400" s="27">
        <v>1</v>
      </c>
    </row>
    <row r="401" spans="65:87" x14ac:dyDescent="0.25">
      <c r="BM401" s="221" t="s">
        <v>146</v>
      </c>
      <c r="BN401" s="221" t="s">
        <v>810</v>
      </c>
      <c r="BO401" s="221" t="s">
        <v>2443</v>
      </c>
      <c r="BP401" s="221" t="s">
        <v>301</v>
      </c>
      <c r="BQ401" s="221" t="s">
        <v>266</v>
      </c>
      <c r="BR401" s="221">
        <v>1</v>
      </c>
      <c r="BS401" s="221">
        <v>0</v>
      </c>
      <c r="BT401" s="221">
        <v>3</v>
      </c>
      <c r="BV401" s="221" t="s">
        <v>2443</v>
      </c>
      <c r="BX401" s="221" t="s">
        <v>2458</v>
      </c>
      <c r="BY401" s="221" t="s">
        <v>2443</v>
      </c>
      <c r="BZ401" s="221" t="s">
        <v>2445</v>
      </c>
      <c r="CD401" s="221">
        <f t="shared" si="16"/>
        <v>0</v>
      </c>
      <c r="CE401" s="221">
        <f t="shared" si="17"/>
        <v>0</v>
      </c>
      <c r="CF401" s="221">
        <f t="shared" si="18"/>
        <v>0</v>
      </c>
      <c r="CG401" s="221">
        <f t="shared" si="19"/>
        <v>0</v>
      </c>
      <c r="CI401" s="27">
        <v>1</v>
      </c>
    </row>
    <row r="402" spans="65:87" x14ac:dyDescent="0.25">
      <c r="BM402" s="221" t="s">
        <v>146</v>
      </c>
      <c r="BN402" s="221" t="s">
        <v>811</v>
      </c>
      <c r="BO402" s="221" t="s">
        <v>2459</v>
      </c>
      <c r="BP402" s="221" t="s">
        <v>301</v>
      </c>
      <c r="BQ402" s="221" t="s">
        <v>266</v>
      </c>
      <c r="BR402" s="221">
        <v>2</v>
      </c>
      <c r="BS402" s="221">
        <v>0</v>
      </c>
      <c r="BT402" s="221">
        <v>2</v>
      </c>
      <c r="BV402" s="221" t="s">
        <v>2459</v>
      </c>
      <c r="BX402" s="221" t="s">
        <v>2460</v>
      </c>
      <c r="BY402" s="221" t="s">
        <v>2459</v>
      </c>
      <c r="BZ402" s="221" t="s">
        <v>2461</v>
      </c>
      <c r="CA402" s="221" t="s">
        <v>2462</v>
      </c>
      <c r="CD402" s="221">
        <f t="shared" si="16"/>
        <v>0</v>
      </c>
      <c r="CE402" s="221">
        <f t="shared" si="17"/>
        <v>0</v>
      </c>
      <c r="CF402" s="221">
        <f t="shared" si="18"/>
        <v>0</v>
      </c>
      <c r="CG402" s="221">
        <f t="shared" si="19"/>
        <v>0</v>
      </c>
      <c r="CI402" s="27">
        <v>1</v>
      </c>
    </row>
    <row r="403" spans="65:87" x14ac:dyDescent="0.25">
      <c r="BM403" s="221" t="s">
        <v>146</v>
      </c>
      <c r="BN403" s="221" t="s">
        <v>812</v>
      </c>
      <c r="BO403" s="221" t="s">
        <v>2449</v>
      </c>
      <c r="BP403" s="221" t="s">
        <v>301</v>
      </c>
      <c r="BQ403" s="221" t="s">
        <v>266</v>
      </c>
      <c r="BR403" s="221">
        <v>2</v>
      </c>
      <c r="BS403" s="221">
        <v>0</v>
      </c>
      <c r="BT403" s="221">
        <v>2</v>
      </c>
      <c r="BV403" s="221" t="s">
        <v>2449</v>
      </c>
      <c r="BX403" s="221" t="s">
        <v>2463</v>
      </c>
      <c r="BY403" s="221" t="s">
        <v>2449</v>
      </c>
      <c r="BZ403" s="221" t="s">
        <v>2450</v>
      </c>
      <c r="CA403" s="221" t="s">
        <v>2464</v>
      </c>
      <c r="CD403" s="221">
        <f t="shared" si="16"/>
        <v>0</v>
      </c>
      <c r="CE403" s="221">
        <f t="shared" si="17"/>
        <v>0</v>
      </c>
      <c r="CF403" s="221">
        <f t="shared" si="18"/>
        <v>0</v>
      </c>
      <c r="CG403" s="221">
        <f t="shared" si="19"/>
        <v>0</v>
      </c>
      <c r="CI403" s="27">
        <v>1</v>
      </c>
    </row>
    <row r="404" spans="65:87" x14ac:dyDescent="0.25">
      <c r="BM404" s="221" t="s">
        <v>146</v>
      </c>
      <c r="BN404" s="221" t="s">
        <v>813</v>
      </c>
      <c r="BO404" s="221" t="s">
        <v>2465</v>
      </c>
      <c r="BP404" s="221" t="s">
        <v>301</v>
      </c>
      <c r="BQ404" s="221" t="s">
        <v>266</v>
      </c>
      <c r="BR404" s="221">
        <v>3</v>
      </c>
      <c r="BS404" s="221">
        <v>0</v>
      </c>
      <c r="BT404" s="221">
        <v>2</v>
      </c>
      <c r="BV404" s="221" t="s">
        <v>2465</v>
      </c>
      <c r="BX404" s="221" t="s">
        <v>2466</v>
      </c>
      <c r="BY404" s="221" t="s">
        <v>2465</v>
      </c>
      <c r="BZ404" s="221" t="s">
        <v>2467</v>
      </c>
      <c r="CA404" s="221" t="s">
        <v>2456</v>
      </c>
      <c r="CD404" s="221">
        <f t="shared" si="16"/>
        <v>0</v>
      </c>
      <c r="CE404" s="221">
        <f t="shared" si="17"/>
        <v>0</v>
      </c>
      <c r="CF404" s="221">
        <f t="shared" si="18"/>
        <v>0</v>
      </c>
      <c r="CG404" s="221">
        <f t="shared" si="19"/>
        <v>0</v>
      </c>
      <c r="CI404" s="27">
        <v>1</v>
      </c>
    </row>
    <row r="405" spans="65:87" x14ac:dyDescent="0.25">
      <c r="BM405" s="221" t="s">
        <v>147</v>
      </c>
      <c r="BN405" s="221" t="s">
        <v>814</v>
      </c>
      <c r="BO405" s="221" t="s">
        <v>2468</v>
      </c>
      <c r="BP405" s="221" t="s">
        <v>265</v>
      </c>
      <c r="BQ405" s="221" t="s">
        <v>266</v>
      </c>
      <c r="BR405" s="221">
        <v>1</v>
      </c>
      <c r="BS405" s="221">
        <v>3</v>
      </c>
      <c r="BT405" s="221">
        <v>0</v>
      </c>
      <c r="BU405" s="221" t="s">
        <v>2468</v>
      </c>
      <c r="BW405" s="221" t="s">
        <v>2469</v>
      </c>
      <c r="BY405" s="221" t="s">
        <v>2468</v>
      </c>
      <c r="BZ405" s="221" t="s">
        <v>2230</v>
      </c>
      <c r="CA405" s="221" t="s">
        <v>2470</v>
      </c>
      <c r="CB405" s="221" t="s">
        <v>2471</v>
      </c>
      <c r="CD405" s="221">
        <f t="shared" si="16"/>
        <v>0</v>
      </c>
      <c r="CE405" s="221">
        <f t="shared" si="17"/>
        <v>0</v>
      </c>
      <c r="CF405" s="221">
        <f t="shared" si="18"/>
        <v>0</v>
      </c>
      <c r="CG405" s="221">
        <f t="shared" si="19"/>
        <v>0</v>
      </c>
      <c r="CI405" s="27">
        <v>1</v>
      </c>
    </row>
    <row r="406" spans="65:87" x14ac:dyDescent="0.25">
      <c r="BM406" s="221" t="s">
        <v>147</v>
      </c>
      <c r="BN406" s="221" t="s">
        <v>818</v>
      </c>
      <c r="BO406" s="221" t="s">
        <v>2472</v>
      </c>
      <c r="BP406" s="221" t="s">
        <v>265</v>
      </c>
      <c r="BQ406" s="221" t="s">
        <v>266</v>
      </c>
      <c r="BR406" s="221">
        <v>1</v>
      </c>
      <c r="BS406" s="221">
        <v>3</v>
      </c>
      <c r="BT406" s="221">
        <v>0</v>
      </c>
      <c r="BU406" s="221" t="s">
        <v>2472</v>
      </c>
      <c r="BW406" s="221" t="s">
        <v>2473</v>
      </c>
      <c r="BY406" s="221" t="s">
        <v>2472</v>
      </c>
      <c r="BZ406" s="221" t="s">
        <v>2474</v>
      </c>
      <c r="CA406" s="221" t="s">
        <v>2475</v>
      </c>
      <c r="CB406" s="221" t="s">
        <v>2441</v>
      </c>
      <c r="CC406" s="221" t="s">
        <v>2476</v>
      </c>
      <c r="CD406" s="221">
        <f t="shared" si="16"/>
        <v>0</v>
      </c>
      <c r="CE406" s="221">
        <f t="shared" si="17"/>
        <v>0</v>
      </c>
      <c r="CF406" s="221">
        <f t="shared" si="18"/>
        <v>0</v>
      </c>
      <c r="CG406" s="221">
        <f t="shared" si="19"/>
        <v>0</v>
      </c>
      <c r="CI406" s="27">
        <v>1</v>
      </c>
    </row>
    <row r="407" spans="65:87" x14ac:dyDescent="0.25">
      <c r="BM407" s="221" t="s">
        <v>147</v>
      </c>
      <c r="BN407" s="221" t="s">
        <v>822</v>
      </c>
      <c r="BO407" s="221" t="s">
        <v>2477</v>
      </c>
      <c r="BP407" s="221" t="s">
        <v>265</v>
      </c>
      <c r="BQ407" s="221" t="s">
        <v>266</v>
      </c>
      <c r="BR407" s="221">
        <v>2</v>
      </c>
      <c r="BS407" s="221">
        <v>2</v>
      </c>
      <c r="BT407" s="221">
        <v>0</v>
      </c>
      <c r="BU407" s="221" t="s">
        <v>2477</v>
      </c>
      <c r="BW407" s="221" t="s">
        <v>2478</v>
      </c>
      <c r="BY407" s="221" t="s">
        <v>2477</v>
      </c>
      <c r="BZ407" s="221" t="s">
        <v>1241</v>
      </c>
      <c r="CA407" s="221" t="s">
        <v>2479</v>
      </c>
      <c r="CB407" s="221" t="s">
        <v>2480</v>
      </c>
      <c r="CD407" s="221">
        <f t="shared" si="16"/>
        <v>0</v>
      </c>
      <c r="CE407" s="221">
        <f t="shared" si="17"/>
        <v>0</v>
      </c>
      <c r="CF407" s="221">
        <f t="shared" si="18"/>
        <v>0</v>
      </c>
      <c r="CG407" s="221">
        <f t="shared" si="19"/>
        <v>0</v>
      </c>
      <c r="CI407" s="27">
        <v>1</v>
      </c>
    </row>
    <row r="408" spans="65:87" x14ac:dyDescent="0.25">
      <c r="BM408" s="221" t="s">
        <v>147</v>
      </c>
      <c r="BN408" s="221" t="s">
        <v>825</v>
      </c>
      <c r="BO408" s="221" t="s">
        <v>2481</v>
      </c>
      <c r="BP408" s="221" t="s">
        <v>265</v>
      </c>
      <c r="BQ408" s="221" t="s">
        <v>266</v>
      </c>
      <c r="BR408" s="221">
        <v>2</v>
      </c>
      <c r="BS408" s="221">
        <v>2</v>
      </c>
      <c r="BT408" s="221">
        <v>0</v>
      </c>
      <c r="BU408" s="221" t="s">
        <v>2481</v>
      </c>
      <c r="BW408" s="221" t="s">
        <v>2482</v>
      </c>
      <c r="BY408" s="221" t="s">
        <v>2481</v>
      </c>
      <c r="BZ408" s="221" t="s">
        <v>2483</v>
      </c>
      <c r="CD408" s="221">
        <f t="shared" si="16"/>
        <v>0</v>
      </c>
      <c r="CE408" s="221">
        <f t="shared" si="17"/>
        <v>0</v>
      </c>
      <c r="CF408" s="221">
        <f t="shared" si="18"/>
        <v>0</v>
      </c>
      <c r="CG408" s="221">
        <f t="shared" si="19"/>
        <v>0</v>
      </c>
      <c r="CI408" s="27">
        <v>1</v>
      </c>
    </row>
    <row r="409" spans="65:87" x14ac:dyDescent="0.25">
      <c r="BM409" s="221" t="s">
        <v>147</v>
      </c>
      <c r="BN409" s="221" t="s">
        <v>829</v>
      </c>
      <c r="BO409" s="221" t="s">
        <v>2286</v>
      </c>
      <c r="BP409" s="221" t="s">
        <v>265</v>
      </c>
      <c r="BQ409" s="221" t="s">
        <v>266</v>
      </c>
      <c r="BR409" s="221">
        <v>3</v>
      </c>
      <c r="BS409" s="221">
        <v>2</v>
      </c>
      <c r="BT409" s="221">
        <v>0</v>
      </c>
      <c r="BU409" s="221" t="s">
        <v>2286</v>
      </c>
      <c r="BW409" s="221" t="s">
        <v>2287</v>
      </c>
      <c r="BY409" s="221" t="s">
        <v>2286</v>
      </c>
      <c r="BZ409" s="221" t="s">
        <v>2288</v>
      </c>
      <c r="CD409" s="221">
        <f t="shared" si="16"/>
        <v>0</v>
      </c>
      <c r="CE409" s="221">
        <f t="shared" si="17"/>
        <v>0</v>
      </c>
      <c r="CF409" s="221">
        <f t="shared" si="18"/>
        <v>0</v>
      </c>
      <c r="CG409" s="221">
        <f t="shared" si="19"/>
        <v>0</v>
      </c>
      <c r="CI409" s="27">
        <v>1</v>
      </c>
    </row>
    <row r="410" spans="65:87" x14ac:dyDescent="0.25">
      <c r="BM410" s="221" t="s">
        <v>147</v>
      </c>
      <c r="BN410" s="221" t="s">
        <v>836</v>
      </c>
      <c r="BO410" s="221" t="s">
        <v>2230</v>
      </c>
      <c r="BP410" s="221" t="s">
        <v>301</v>
      </c>
      <c r="BQ410" s="221" t="s">
        <v>266</v>
      </c>
      <c r="BR410" s="221">
        <v>1</v>
      </c>
      <c r="BS410" s="221">
        <v>0</v>
      </c>
      <c r="BT410" s="221">
        <v>3</v>
      </c>
      <c r="BV410" s="221" t="s">
        <v>2230</v>
      </c>
      <c r="BX410" s="221" t="s">
        <v>2484</v>
      </c>
      <c r="BY410" s="221" t="s">
        <v>2230</v>
      </c>
      <c r="CD410" s="221">
        <f t="shared" si="16"/>
        <v>0</v>
      </c>
      <c r="CE410" s="221">
        <f t="shared" si="17"/>
        <v>0</v>
      </c>
      <c r="CF410" s="221">
        <f t="shared" si="18"/>
        <v>0</v>
      </c>
      <c r="CG410" s="221">
        <f t="shared" si="19"/>
        <v>0</v>
      </c>
      <c r="CI410" s="27">
        <v>1</v>
      </c>
    </row>
    <row r="411" spans="65:87" x14ac:dyDescent="0.25">
      <c r="BM411" s="221" t="s">
        <v>147</v>
      </c>
      <c r="BN411" s="221" t="s">
        <v>838</v>
      </c>
      <c r="BO411" s="221" t="s">
        <v>2485</v>
      </c>
      <c r="BP411" s="221" t="s">
        <v>301</v>
      </c>
      <c r="BQ411" s="221" t="s">
        <v>266</v>
      </c>
      <c r="BR411" s="221">
        <v>1</v>
      </c>
      <c r="BS411" s="221">
        <v>0</v>
      </c>
      <c r="BT411" s="221">
        <v>3</v>
      </c>
      <c r="BV411" s="221" t="s">
        <v>2485</v>
      </c>
      <c r="BX411" s="221" t="s">
        <v>2486</v>
      </c>
      <c r="BY411" s="221" t="s">
        <v>2485</v>
      </c>
      <c r="BZ411" s="221" t="s">
        <v>2474</v>
      </c>
      <c r="CA411" s="221" t="s">
        <v>2475</v>
      </c>
      <c r="CB411" s="221" t="s">
        <v>2487</v>
      </c>
      <c r="CC411" s="221" t="s">
        <v>2476</v>
      </c>
      <c r="CD411" s="221">
        <f t="shared" si="16"/>
        <v>0</v>
      </c>
      <c r="CE411" s="221">
        <f t="shared" si="17"/>
        <v>0</v>
      </c>
      <c r="CF411" s="221">
        <f t="shared" si="18"/>
        <v>0</v>
      </c>
      <c r="CG411" s="221">
        <f t="shared" si="19"/>
        <v>0</v>
      </c>
      <c r="CI411" s="27">
        <v>1</v>
      </c>
    </row>
    <row r="412" spans="65:87" x14ac:dyDescent="0.25">
      <c r="BM412" s="221" t="s">
        <v>147</v>
      </c>
      <c r="BN412" s="221" t="s">
        <v>840</v>
      </c>
      <c r="BO412" s="221" t="s">
        <v>2488</v>
      </c>
      <c r="BP412" s="221" t="s">
        <v>301</v>
      </c>
      <c r="BQ412" s="221" t="s">
        <v>266</v>
      </c>
      <c r="BR412" s="221">
        <v>2</v>
      </c>
      <c r="BS412" s="221">
        <v>0</v>
      </c>
      <c r="BT412" s="221">
        <v>2</v>
      </c>
      <c r="BV412" s="221" t="s">
        <v>2488</v>
      </c>
      <c r="BX412" s="221" t="s">
        <v>2489</v>
      </c>
      <c r="BY412" s="221" t="s">
        <v>2488</v>
      </c>
      <c r="BZ412" s="221" t="s">
        <v>1241</v>
      </c>
      <c r="CA412" s="221" t="s">
        <v>675</v>
      </c>
      <c r="CB412" s="221" t="s">
        <v>676</v>
      </c>
      <c r="CC412" s="221" t="s">
        <v>2480</v>
      </c>
      <c r="CD412" s="221">
        <f t="shared" si="16"/>
        <v>0</v>
      </c>
      <c r="CE412" s="221">
        <f t="shared" si="17"/>
        <v>0</v>
      </c>
      <c r="CF412" s="221">
        <f t="shared" si="18"/>
        <v>0</v>
      </c>
      <c r="CG412" s="221">
        <f t="shared" si="19"/>
        <v>0</v>
      </c>
      <c r="CI412" s="27">
        <v>1</v>
      </c>
    </row>
    <row r="413" spans="65:87" x14ac:dyDescent="0.25">
      <c r="BM413" s="221" t="s">
        <v>147</v>
      </c>
      <c r="BN413" s="221" t="s">
        <v>843</v>
      </c>
      <c r="BO413" s="221" t="s">
        <v>2490</v>
      </c>
      <c r="BP413" s="221" t="s">
        <v>301</v>
      </c>
      <c r="BQ413" s="221" t="s">
        <v>266</v>
      </c>
      <c r="BR413" s="221">
        <v>2</v>
      </c>
      <c r="BS413" s="221">
        <v>0</v>
      </c>
      <c r="BT413" s="221">
        <v>2</v>
      </c>
      <c r="BV413" s="221" t="s">
        <v>2490</v>
      </c>
      <c r="BX413" s="221" t="s">
        <v>2491</v>
      </c>
      <c r="BY413" s="221" t="s">
        <v>2490</v>
      </c>
      <c r="BZ413" s="221" t="s">
        <v>2483</v>
      </c>
      <c r="CD413" s="221">
        <f t="shared" si="16"/>
        <v>0</v>
      </c>
      <c r="CE413" s="221">
        <f t="shared" si="17"/>
        <v>0</v>
      </c>
      <c r="CF413" s="221">
        <f t="shared" si="18"/>
        <v>0</v>
      </c>
      <c r="CG413" s="221">
        <f t="shared" si="19"/>
        <v>0</v>
      </c>
      <c r="CI413" s="27">
        <v>1</v>
      </c>
    </row>
    <row r="414" spans="65:87" x14ac:dyDescent="0.25">
      <c r="BM414" s="221" t="s">
        <v>147</v>
      </c>
      <c r="BN414" s="221" t="s">
        <v>846</v>
      </c>
      <c r="BO414" s="221" t="s">
        <v>2492</v>
      </c>
      <c r="BP414" s="221" t="s">
        <v>301</v>
      </c>
      <c r="BQ414" s="221" t="s">
        <v>266</v>
      </c>
      <c r="BR414" s="221">
        <v>3</v>
      </c>
      <c r="BS414" s="221">
        <v>0</v>
      </c>
      <c r="BT414" s="221">
        <v>2</v>
      </c>
      <c r="BV414" s="221" t="s">
        <v>2492</v>
      </c>
      <c r="BX414" s="221" t="s">
        <v>2493</v>
      </c>
      <c r="BY414" s="221" t="s">
        <v>2492</v>
      </c>
      <c r="CD414" s="221">
        <f t="shared" si="16"/>
        <v>0</v>
      </c>
      <c r="CE414" s="221">
        <f t="shared" si="17"/>
        <v>0</v>
      </c>
      <c r="CF414" s="221">
        <f t="shared" si="18"/>
        <v>0</v>
      </c>
      <c r="CG414" s="221">
        <f t="shared" si="19"/>
        <v>0</v>
      </c>
      <c r="CI414" s="27">
        <v>1</v>
      </c>
    </row>
    <row r="415" spans="65:87" x14ac:dyDescent="0.25">
      <c r="BM415" s="221" t="s">
        <v>149</v>
      </c>
      <c r="BN415" s="221" t="s">
        <v>850</v>
      </c>
      <c r="BO415" s="221" t="s">
        <v>2468</v>
      </c>
      <c r="BP415" s="221" t="s">
        <v>265</v>
      </c>
      <c r="BQ415" s="221" t="s">
        <v>266</v>
      </c>
      <c r="BR415" s="221">
        <v>1</v>
      </c>
      <c r="BS415" s="221">
        <v>3</v>
      </c>
      <c r="BT415" s="221">
        <v>0</v>
      </c>
      <c r="BU415" s="221" t="s">
        <v>2468</v>
      </c>
      <c r="BW415" s="221" t="s">
        <v>2469</v>
      </c>
      <c r="BY415" s="221" t="s">
        <v>2468</v>
      </c>
      <c r="BZ415" s="221" t="s">
        <v>2230</v>
      </c>
      <c r="CA415" s="221" t="s">
        <v>2470</v>
      </c>
      <c r="CB415" s="221" t="s">
        <v>2471</v>
      </c>
      <c r="CD415" s="221">
        <f t="shared" si="16"/>
        <v>0</v>
      </c>
      <c r="CE415" s="221">
        <f t="shared" si="17"/>
        <v>0</v>
      </c>
      <c r="CF415" s="221">
        <f t="shared" si="18"/>
        <v>0</v>
      </c>
      <c r="CG415" s="221">
        <f t="shared" si="19"/>
        <v>0</v>
      </c>
      <c r="CI415" s="27">
        <v>1</v>
      </c>
    </row>
    <row r="416" spans="65:87" x14ac:dyDescent="0.25">
      <c r="BM416" s="221" t="s">
        <v>149</v>
      </c>
      <c r="BN416" s="221" t="s">
        <v>851</v>
      </c>
      <c r="BO416" s="221" t="s">
        <v>2472</v>
      </c>
      <c r="BP416" s="221" t="s">
        <v>265</v>
      </c>
      <c r="BQ416" s="221" t="s">
        <v>266</v>
      </c>
      <c r="BR416" s="221">
        <v>1</v>
      </c>
      <c r="BS416" s="221">
        <v>3</v>
      </c>
      <c r="BT416" s="221">
        <v>0</v>
      </c>
      <c r="BU416" s="221" t="s">
        <v>2472</v>
      </c>
      <c r="BW416" s="221" t="s">
        <v>2473</v>
      </c>
      <c r="BY416" s="221" t="s">
        <v>2472</v>
      </c>
      <c r="BZ416" s="221" t="s">
        <v>2474</v>
      </c>
      <c r="CA416" s="221" t="s">
        <v>2475</v>
      </c>
      <c r="CB416" s="221" t="s">
        <v>2441</v>
      </c>
      <c r="CC416" s="221" t="s">
        <v>2476</v>
      </c>
      <c r="CD416" s="221">
        <f t="shared" si="16"/>
        <v>0</v>
      </c>
      <c r="CE416" s="221">
        <f t="shared" si="17"/>
        <v>0</v>
      </c>
      <c r="CF416" s="221">
        <f t="shared" si="18"/>
        <v>0</v>
      </c>
      <c r="CG416" s="221">
        <f t="shared" si="19"/>
        <v>0</v>
      </c>
      <c r="CI416" s="27">
        <v>1</v>
      </c>
    </row>
    <row r="417" spans="65:87" x14ac:dyDescent="0.25">
      <c r="BM417" s="221" t="s">
        <v>149</v>
      </c>
      <c r="BN417" s="221" t="s">
        <v>852</v>
      </c>
      <c r="BO417" s="221" t="s">
        <v>2477</v>
      </c>
      <c r="BP417" s="221" t="s">
        <v>265</v>
      </c>
      <c r="BQ417" s="221" t="s">
        <v>266</v>
      </c>
      <c r="BR417" s="221">
        <v>2</v>
      </c>
      <c r="BS417" s="221">
        <v>2</v>
      </c>
      <c r="BT417" s="221">
        <v>0</v>
      </c>
      <c r="BU417" s="221" t="s">
        <v>2477</v>
      </c>
      <c r="BW417" s="221" t="s">
        <v>2478</v>
      </c>
      <c r="BY417" s="221" t="s">
        <v>2477</v>
      </c>
      <c r="BZ417" s="221" t="s">
        <v>1241</v>
      </c>
      <c r="CA417" s="221" t="s">
        <v>2479</v>
      </c>
      <c r="CB417" s="221" t="s">
        <v>2480</v>
      </c>
      <c r="CD417" s="221">
        <f t="shared" si="16"/>
        <v>0</v>
      </c>
      <c r="CE417" s="221">
        <f t="shared" si="17"/>
        <v>0</v>
      </c>
      <c r="CF417" s="221">
        <f t="shared" si="18"/>
        <v>0</v>
      </c>
      <c r="CG417" s="221">
        <f t="shared" si="19"/>
        <v>0</v>
      </c>
      <c r="CI417" s="27">
        <v>1</v>
      </c>
    </row>
    <row r="418" spans="65:87" x14ac:dyDescent="0.25">
      <c r="BM418" s="221" t="s">
        <v>149</v>
      </c>
      <c r="BN418" s="221" t="s">
        <v>853</v>
      </c>
      <c r="BO418" s="221" t="s">
        <v>2481</v>
      </c>
      <c r="BP418" s="221" t="s">
        <v>265</v>
      </c>
      <c r="BQ418" s="221" t="s">
        <v>266</v>
      </c>
      <c r="BR418" s="221">
        <v>2</v>
      </c>
      <c r="BS418" s="221">
        <v>2</v>
      </c>
      <c r="BT418" s="221">
        <v>0</v>
      </c>
      <c r="BU418" s="221" t="s">
        <v>2481</v>
      </c>
      <c r="BW418" s="221" t="s">
        <v>2482</v>
      </c>
      <c r="BY418" s="221" t="s">
        <v>2481</v>
      </c>
      <c r="BZ418" s="221" t="s">
        <v>2483</v>
      </c>
      <c r="CD418" s="221">
        <f t="shared" si="16"/>
        <v>0</v>
      </c>
      <c r="CE418" s="221">
        <f t="shared" si="17"/>
        <v>0</v>
      </c>
      <c r="CF418" s="221">
        <f t="shared" si="18"/>
        <v>0</v>
      </c>
      <c r="CG418" s="221">
        <f t="shared" si="19"/>
        <v>0</v>
      </c>
      <c r="CI418" s="27">
        <v>1</v>
      </c>
    </row>
    <row r="419" spans="65:87" x14ac:dyDescent="0.25">
      <c r="BM419" s="221" t="s">
        <v>149</v>
      </c>
      <c r="BN419" s="221" t="s">
        <v>854</v>
      </c>
      <c r="BO419" s="221" t="s">
        <v>2286</v>
      </c>
      <c r="BP419" s="221" t="s">
        <v>265</v>
      </c>
      <c r="BQ419" s="221" t="s">
        <v>266</v>
      </c>
      <c r="BR419" s="221">
        <v>3</v>
      </c>
      <c r="BS419" s="221">
        <v>2</v>
      </c>
      <c r="BT419" s="221">
        <v>0</v>
      </c>
      <c r="BU419" s="221" t="s">
        <v>2286</v>
      </c>
      <c r="BW419" s="221" t="s">
        <v>2287</v>
      </c>
      <c r="BY419" s="221" t="s">
        <v>2286</v>
      </c>
      <c r="BZ419" s="221" t="s">
        <v>2288</v>
      </c>
      <c r="CD419" s="221">
        <f t="shared" si="16"/>
        <v>0</v>
      </c>
      <c r="CE419" s="221">
        <f t="shared" si="17"/>
        <v>0</v>
      </c>
      <c r="CF419" s="221">
        <f t="shared" si="18"/>
        <v>0</v>
      </c>
      <c r="CG419" s="221">
        <f t="shared" si="19"/>
        <v>0</v>
      </c>
      <c r="CI419" s="27">
        <v>1</v>
      </c>
    </row>
    <row r="420" spans="65:87" x14ac:dyDescent="0.25">
      <c r="BM420" s="221" t="s">
        <v>149</v>
      </c>
      <c r="BN420" s="221" t="s">
        <v>855</v>
      </c>
      <c r="BO420" s="221" t="s">
        <v>2230</v>
      </c>
      <c r="BP420" s="221" t="s">
        <v>301</v>
      </c>
      <c r="BQ420" s="221" t="s">
        <v>266</v>
      </c>
      <c r="BR420" s="221">
        <v>1</v>
      </c>
      <c r="BS420" s="221">
        <v>0</v>
      </c>
      <c r="BT420" s="221">
        <v>3</v>
      </c>
      <c r="BV420" s="221" t="s">
        <v>2230</v>
      </c>
      <c r="BX420" s="221" t="s">
        <v>2484</v>
      </c>
      <c r="BY420" s="221" t="s">
        <v>2230</v>
      </c>
      <c r="CD420" s="221">
        <f t="shared" si="16"/>
        <v>0</v>
      </c>
      <c r="CE420" s="221">
        <f t="shared" si="17"/>
        <v>0</v>
      </c>
      <c r="CF420" s="221">
        <f t="shared" si="18"/>
        <v>0</v>
      </c>
      <c r="CG420" s="221">
        <f t="shared" si="19"/>
        <v>0</v>
      </c>
      <c r="CI420" s="27">
        <v>1</v>
      </c>
    </row>
    <row r="421" spans="65:87" x14ac:dyDescent="0.25">
      <c r="BM421" s="221" t="s">
        <v>149</v>
      </c>
      <c r="BN421" s="221" t="s">
        <v>856</v>
      </c>
      <c r="BO421" s="221" t="s">
        <v>2485</v>
      </c>
      <c r="BP421" s="221" t="s">
        <v>301</v>
      </c>
      <c r="BQ421" s="221" t="s">
        <v>266</v>
      </c>
      <c r="BR421" s="221">
        <v>1</v>
      </c>
      <c r="BS421" s="221">
        <v>0</v>
      </c>
      <c r="BT421" s="221">
        <v>3</v>
      </c>
      <c r="BV421" s="221" t="s">
        <v>2485</v>
      </c>
      <c r="BX421" s="221" t="s">
        <v>2486</v>
      </c>
      <c r="BY421" s="221" t="s">
        <v>2485</v>
      </c>
      <c r="BZ421" s="221" t="s">
        <v>2474</v>
      </c>
      <c r="CA421" s="221" t="s">
        <v>2475</v>
      </c>
      <c r="CB421" s="221" t="s">
        <v>2487</v>
      </c>
      <c r="CC421" s="221" t="s">
        <v>2476</v>
      </c>
      <c r="CD421" s="221">
        <f t="shared" si="16"/>
        <v>0</v>
      </c>
      <c r="CE421" s="221">
        <f t="shared" si="17"/>
        <v>0</v>
      </c>
      <c r="CF421" s="221">
        <f t="shared" si="18"/>
        <v>0</v>
      </c>
      <c r="CG421" s="221">
        <f t="shared" si="19"/>
        <v>0</v>
      </c>
      <c r="CI421" s="27">
        <v>1</v>
      </c>
    </row>
    <row r="422" spans="65:87" x14ac:dyDescent="0.25">
      <c r="BM422" s="221" t="s">
        <v>149</v>
      </c>
      <c r="BN422" s="221" t="s">
        <v>857</v>
      </c>
      <c r="BO422" s="221" t="s">
        <v>2488</v>
      </c>
      <c r="BP422" s="221" t="s">
        <v>301</v>
      </c>
      <c r="BQ422" s="221" t="s">
        <v>266</v>
      </c>
      <c r="BR422" s="221">
        <v>2</v>
      </c>
      <c r="BS422" s="221">
        <v>0</v>
      </c>
      <c r="BT422" s="221">
        <v>2</v>
      </c>
      <c r="BV422" s="221" t="s">
        <v>2488</v>
      </c>
      <c r="BX422" s="221" t="s">
        <v>2489</v>
      </c>
      <c r="BY422" s="221" t="s">
        <v>2488</v>
      </c>
      <c r="BZ422" s="221" t="s">
        <v>1241</v>
      </c>
      <c r="CA422" s="221" t="s">
        <v>675</v>
      </c>
      <c r="CB422" s="221" t="s">
        <v>676</v>
      </c>
      <c r="CC422" s="221" t="s">
        <v>2480</v>
      </c>
      <c r="CD422" s="221">
        <f t="shared" si="16"/>
        <v>0</v>
      </c>
      <c r="CE422" s="221">
        <f t="shared" si="17"/>
        <v>0</v>
      </c>
      <c r="CF422" s="221">
        <f t="shared" si="18"/>
        <v>0</v>
      </c>
      <c r="CG422" s="221">
        <f t="shared" si="19"/>
        <v>0</v>
      </c>
      <c r="CI422" s="27">
        <v>1</v>
      </c>
    </row>
    <row r="423" spans="65:87" x14ac:dyDescent="0.25">
      <c r="BM423" s="221" t="s">
        <v>149</v>
      </c>
      <c r="BN423" s="221" t="s">
        <v>858</v>
      </c>
      <c r="BO423" s="221" t="s">
        <v>2490</v>
      </c>
      <c r="BP423" s="221" t="s">
        <v>301</v>
      </c>
      <c r="BQ423" s="221" t="s">
        <v>266</v>
      </c>
      <c r="BR423" s="221">
        <v>2</v>
      </c>
      <c r="BS423" s="221">
        <v>0</v>
      </c>
      <c r="BT423" s="221">
        <v>2</v>
      </c>
      <c r="BV423" s="221" t="s">
        <v>2490</v>
      </c>
      <c r="BX423" s="221" t="s">
        <v>2491</v>
      </c>
      <c r="BY423" s="221" t="s">
        <v>2490</v>
      </c>
      <c r="BZ423" s="221" t="s">
        <v>2483</v>
      </c>
      <c r="CD423" s="221">
        <f t="shared" si="16"/>
        <v>0</v>
      </c>
      <c r="CE423" s="221">
        <f t="shared" si="17"/>
        <v>0</v>
      </c>
      <c r="CF423" s="221">
        <f t="shared" si="18"/>
        <v>0</v>
      </c>
      <c r="CG423" s="221">
        <f t="shared" si="19"/>
        <v>0</v>
      </c>
      <c r="CI423" s="27">
        <v>1</v>
      </c>
    </row>
    <row r="424" spans="65:87" x14ac:dyDescent="0.25">
      <c r="BM424" s="221" t="s">
        <v>149</v>
      </c>
      <c r="BN424" s="221" t="s">
        <v>859</v>
      </c>
      <c r="BO424" s="221" t="s">
        <v>2492</v>
      </c>
      <c r="BP424" s="221" t="s">
        <v>301</v>
      </c>
      <c r="BQ424" s="221" t="s">
        <v>266</v>
      </c>
      <c r="BR424" s="221">
        <v>3</v>
      </c>
      <c r="BS424" s="221">
        <v>0</v>
      </c>
      <c r="BT424" s="221">
        <v>2</v>
      </c>
      <c r="BV424" s="221" t="s">
        <v>2492</v>
      </c>
      <c r="BX424" s="221" t="s">
        <v>2493</v>
      </c>
      <c r="BY424" s="221" t="s">
        <v>2492</v>
      </c>
      <c r="CD424" s="221">
        <f t="shared" si="16"/>
        <v>0</v>
      </c>
      <c r="CE424" s="221">
        <f t="shared" si="17"/>
        <v>0</v>
      </c>
      <c r="CF424" s="221">
        <f t="shared" si="18"/>
        <v>0</v>
      </c>
      <c r="CG424" s="221">
        <f t="shared" si="19"/>
        <v>0</v>
      </c>
      <c r="CI424" s="27">
        <v>1</v>
      </c>
    </row>
    <row r="425" spans="65:87" x14ac:dyDescent="0.25">
      <c r="BM425" s="221" t="s">
        <v>150</v>
      </c>
      <c r="BN425" s="221" t="s">
        <v>860</v>
      </c>
      <c r="BO425" s="221" t="s">
        <v>2468</v>
      </c>
      <c r="BP425" s="221" t="s">
        <v>265</v>
      </c>
      <c r="BQ425" s="221" t="s">
        <v>266</v>
      </c>
      <c r="BR425" s="221">
        <v>1</v>
      </c>
      <c r="BS425" s="221">
        <v>3</v>
      </c>
      <c r="BT425" s="221">
        <v>0</v>
      </c>
      <c r="BU425" s="221" t="s">
        <v>2468</v>
      </c>
      <c r="BW425" s="221" t="s">
        <v>2469</v>
      </c>
      <c r="BY425" s="221" t="s">
        <v>2468</v>
      </c>
      <c r="BZ425" s="221" t="s">
        <v>2230</v>
      </c>
      <c r="CA425" s="221" t="s">
        <v>2470</v>
      </c>
      <c r="CB425" s="221" t="s">
        <v>2471</v>
      </c>
      <c r="CD425" s="221">
        <f t="shared" ref="CD425:CD488" si="20">IF(OR($BM425&lt;&gt;$B$4,$BQ425&lt;&gt;"POS",$BP425="CFA"),0,IF(OR(AND($BY425&lt;&gt;"",ISNUMBER(SEARCH($BY425,$L$9))),AND($BZ425&lt;&gt;"",ISNUMBER(SEARCH($BZ425,$L$9))),AND($CA425&lt;&gt;"",ISNUMBER(SEARCH($CA425,$L$9))),AND($CB425&lt;&gt;"",ISNUMBER(SEARCH($CB425,$L$9))),AND($CC425&lt;&gt;"",ISNUMBER(SEARCH($CC425,$L$9)))),$BS425,0))</f>
        <v>0</v>
      </c>
      <c r="CE425" s="221">
        <f t="shared" ref="CE425:CE488" si="21">IF(OR($BM425&lt;&gt;$B$4,$BQ425&lt;&gt;"POS",$BP425="CFA"),0,IF(OR(AND($BY425&lt;&gt;"",ISNUMBER(SEARCH($BY425,$M$9))),AND($BZ425&lt;&gt;"",ISNUMBER(SEARCH($BZ425,$M$9))),AND($CA425&lt;&gt;"",ISNUMBER(SEARCH($CA425,$M$9))),AND($CB425&lt;&gt;"",ISNUMBER(SEARCH($CB425,$M$9))),AND($CC425&lt;&gt;"",ISNUMBER(SEARCH($CC425,$M$9)))),$BS425,0))</f>
        <v>0</v>
      </c>
      <c r="CF425" s="221">
        <f t="shared" ref="CF425:CF488" si="22">IF(OR($BM425&lt;&gt;$B$4,$BQ425&lt;&gt;"POS",$BP425="PRO"),0,IF(OR(AND($BY425&lt;&gt;"",ISNUMBER(SEARCH($BY425,$N$9))),AND($BZ425&lt;&gt;"",ISNUMBER(SEARCH($BZ425,$N$9))),AND($CA425&lt;&gt;"",ISNUMBER(SEARCH($CA425,$N$9))),AND($CB425&lt;&gt;"",ISNUMBER(SEARCH($CB425,$N$9))),AND($CC425&lt;&gt;"",ISNUMBER(SEARCH($CC425,$N$9)))),$BT425,0))</f>
        <v>0</v>
      </c>
      <c r="CG425" s="221">
        <f t="shared" ref="CG425:CG488" si="23">IF(OR($BM425&lt;&gt;$B$4,$BQ425&lt;&gt;"POS",$BP425="PRO"),0,IF(OR(AND($BY425&lt;&gt;"",ISNUMBER(SEARCH($BY425,$O$9))),AND($BZ425&lt;&gt;"",ISNUMBER(SEARCH($BZ425,$O$9))),AND($CA425&lt;&gt;"",ISNUMBER(SEARCH($CA425,$O$9))),AND($CB425&lt;&gt;"",ISNUMBER(SEARCH($CB425,$O$9))),AND($CC425&lt;&gt;"",ISNUMBER(SEARCH($CC425,$O$9)))),$BT425,0))</f>
        <v>0</v>
      </c>
      <c r="CI425" s="27">
        <v>1</v>
      </c>
    </row>
    <row r="426" spans="65:87" x14ac:dyDescent="0.25">
      <c r="BM426" s="221" t="s">
        <v>150</v>
      </c>
      <c r="BN426" s="221" t="s">
        <v>861</v>
      </c>
      <c r="BO426" s="221" t="s">
        <v>2472</v>
      </c>
      <c r="BP426" s="221" t="s">
        <v>265</v>
      </c>
      <c r="BQ426" s="221" t="s">
        <v>266</v>
      </c>
      <c r="BR426" s="221">
        <v>1</v>
      </c>
      <c r="BS426" s="221">
        <v>3</v>
      </c>
      <c r="BT426" s="221">
        <v>0</v>
      </c>
      <c r="BU426" s="221" t="s">
        <v>2472</v>
      </c>
      <c r="BW426" s="221" t="s">
        <v>2473</v>
      </c>
      <c r="BY426" s="221" t="s">
        <v>2472</v>
      </c>
      <c r="BZ426" s="221" t="s">
        <v>2474</v>
      </c>
      <c r="CA426" s="221" t="s">
        <v>2475</v>
      </c>
      <c r="CB426" s="221" t="s">
        <v>2441</v>
      </c>
      <c r="CC426" s="221" t="s">
        <v>2476</v>
      </c>
      <c r="CD426" s="221">
        <f t="shared" si="20"/>
        <v>0</v>
      </c>
      <c r="CE426" s="221">
        <f t="shared" si="21"/>
        <v>0</v>
      </c>
      <c r="CF426" s="221">
        <f t="shared" si="22"/>
        <v>0</v>
      </c>
      <c r="CG426" s="221">
        <f t="shared" si="23"/>
        <v>0</v>
      </c>
      <c r="CI426" s="27">
        <v>1</v>
      </c>
    </row>
    <row r="427" spans="65:87" x14ac:dyDescent="0.25">
      <c r="BM427" s="221" t="s">
        <v>150</v>
      </c>
      <c r="BN427" s="221" t="s">
        <v>862</v>
      </c>
      <c r="BO427" s="221" t="s">
        <v>2477</v>
      </c>
      <c r="BP427" s="221" t="s">
        <v>265</v>
      </c>
      <c r="BQ427" s="221" t="s">
        <v>266</v>
      </c>
      <c r="BR427" s="221">
        <v>2</v>
      </c>
      <c r="BS427" s="221">
        <v>2</v>
      </c>
      <c r="BT427" s="221">
        <v>0</v>
      </c>
      <c r="BU427" s="221" t="s">
        <v>2477</v>
      </c>
      <c r="BW427" s="221" t="s">
        <v>2478</v>
      </c>
      <c r="BY427" s="221" t="s">
        <v>2477</v>
      </c>
      <c r="BZ427" s="221" t="s">
        <v>1241</v>
      </c>
      <c r="CA427" s="221" t="s">
        <v>2479</v>
      </c>
      <c r="CB427" s="221" t="s">
        <v>2480</v>
      </c>
      <c r="CD427" s="221">
        <f t="shared" si="20"/>
        <v>0</v>
      </c>
      <c r="CE427" s="221">
        <f t="shared" si="21"/>
        <v>0</v>
      </c>
      <c r="CF427" s="221">
        <f t="shared" si="22"/>
        <v>0</v>
      </c>
      <c r="CG427" s="221">
        <f t="shared" si="23"/>
        <v>0</v>
      </c>
      <c r="CI427" s="27">
        <v>1</v>
      </c>
    </row>
    <row r="428" spans="65:87" x14ac:dyDescent="0.25">
      <c r="BM428" s="221" t="s">
        <v>150</v>
      </c>
      <c r="BN428" s="221" t="s">
        <v>863</v>
      </c>
      <c r="BO428" s="221" t="s">
        <v>2481</v>
      </c>
      <c r="BP428" s="221" t="s">
        <v>265</v>
      </c>
      <c r="BQ428" s="221" t="s">
        <v>266</v>
      </c>
      <c r="BR428" s="221">
        <v>2</v>
      </c>
      <c r="BS428" s="221">
        <v>2</v>
      </c>
      <c r="BT428" s="221">
        <v>0</v>
      </c>
      <c r="BU428" s="221" t="s">
        <v>2481</v>
      </c>
      <c r="BW428" s="221" t="s">
        <v>2482</v>
      </c>
      <c r="BY428" s="221" t="s">
        <v>2481</v>
      </c>
      <c r="BZ428" s="221" t="s">
        <v>2483</v>
      </c>
      <c r="CD428" s="221">
        <f t="shared" si="20"/>
        <v>0</v>
      </c>
      <c r="CE428" s="221">
        <f t="shared" si="21"/>
        <v>0</v>
      </c>
      <c r="CF428" s="221">
        <f t="shared" si="22"/>
        <v>0</v>
      </c>
      <c r="CG428" s="221">
        <f t="shared" si="23"/>
        <v>0</v>
      </c>
      <c r="CI428" s="27">
        <v>1</v>
      </c>
    </row>
    <row r="429" spans="65:87" x14ac:dyDescent="0.25">
      <c r="BM429" s="221" t="s">
        <v>150</v>
      </c>
      <c r="BN429" s="221" t="s">
        <v>864</v>
      </c>
      <c r="BO429" s="221" t="s">
        <v>2286</v>
      </c>
      <c r="BP429" s="221" t="s">
        <v>265</v>
      </c>
      <c r="BQ429" s="221" t="s">
        <v>266</v>
      </c>
      <c r="BR429" s="221">
        <v>3</v>
      </c>
      <c r="BS429" s="221">
        <v>2</v>
      </c>
      <c r="BT429" s="221">
        <v>0</v>
      </c>
      <c r="BU429" s="221" t="s">
        <v>2286</v>
      </c>
      <c r="BW429" s="221" t="s">
        <v>2287</v>
      </c>
      <c r="BY429" s="221" t="s">
        <v>2286</v>
      </c>
      <c r="BZ429" s="221" t="s">
        <v>2288</v>
      </c>
      <c r="CD429" s="221">
        <f t="shared" si="20"/>
        <v>0</v>
      </c>
      <c r="CE429" s="221">
        <f t="shared" si="21"/>
        <v>0</v>
      </c>
      <c r="CF429" s="221">
        <f t="shared" si="22"/>
        <v>0</v>
      </c>
      <c r="CG429" s="221">
        <f t="shared" si="23"/>
        <v>0</v>
      </c>
      <c r="CI429" s="27">
        <v>1</v>
      </c>
    </row>
    <row r="430" spans="65:87" x14ac:dyDescent="0.25">
      <c r="BM430" s="221" t="s">
        <v>150</v>
      </c>
      <c r="BN430" s="221" t="s">
        <v>865</v>
      </c>
      <c r="BO430" s="221" t="s">
        <v>2230</v>
      </c>
      <c r="BP430" s="221" t="s">
        <v>301</v>
      </c>
      <c r="BQ430" s="221" t="s">
        <v>266</v>
      </c>
      <c r="BR430" s="221">
        <v>1</v>
      </c>
      <c r="BS430" s="221">
        <v>0</v>
      </c>
      <c r="BT430" s="221">
        <v>3</v>
      </c>
      <c r="BV430" s="221" t="s">
        <v>2230</v>
      </c>
      <c r="BX430" s="221" t="s">
        <v>2484</v>
      </c>
      <c r="BY430" s="221" t="s">
        <v>2230</v>
      </c>
      <c r="CD430" s="221">
        <f t="shared" si="20"/>
        <v>0</v>
      </c>
      <c r="CE430" s="221">
        <f t="shared" si="21"/>
        <v>0</v>
      </c>
      <c r="CF430" s="221">
        <f t="shared" si="22"/>
        <v>0</v>
      </c>
      <c r="CG430" s="221">
        <f t="shared" si="23"/>
        <v>0</v>
      </c>
      <c r="CI430" s="27">
        <v>1</v>
      </c>
    </row>
    <row r="431" spans="65:87" x14ac:dyDescent="0.25">
      <c r="BM431" s="221" t="s">
        <v>150</v>
      </c>
      <c r="BN431" s="221" t="s">
        <v>866</v>
      </c>
      <c r="BO431" s="221" t="s">
        <v>2485</v>
      </c>
      <c r="BP431" s="221" t="s">
        <v>301</v>
      </c>
      <c r="BQ431" s="221" t="s">
        <v>266</v>
      </c>
      <c r="BR431" s="221">
        <v>1</v>
      </c>
      <c r="BS431" s="221">
        <v>0</v>
      </c>
      <c r="BT431" s="221">
        <v>3</v>
      </c>
      <c r="BV431" s="221" t="s">
        <v>2485</v>
      </c>
      <c r="BX431" s="221" t="s">
        <v>2486</v>
      </c>
      <c r="BY431" s="221" t="s">
        <v>2485</v>
      </c>
      <c r="BZ431" s="221" t="s">
        <v>2474</v>
      </c>
      <c r="CA431" s="221" t="s">
        <v>2475</v>
      </c>
      <c r="CB431" s="221" t="s">
        <v>2487</v>
      </c>
      <c r="CC431" s="221" t="s">
        <v>2476</v>
      </c>
      <c r="CD431" s="221">
        <f t="shared" si="20"/>
        <v>0</v>
      </c>
      <c r="CE431" s="221">
        <f t="shared" si="21"/>
        <v>0</v>
      </c>
      <c r="CF431" s="221">
        <f t="shared" si="22"/>
        <v>0</v>
      </c>
      <c r="CG431" s="221">
        <f t="shared" si="23"/>
        <v>0</v>
      </c>
      <c r="CI431" s="27">
        <v>1</v>
      </c>
    </row>
    <row r="432" spans="65:87" x14ac:dyDescent="0.25">
      <c r="BM432" s="221" t="s">
        <v>150</v>
      </c>
      <c r="BN432" s="221" t="s">
        <v>867</v>
      </c>
      <c r="BO432" s="221" t="s">
        <v>2488</v>
      </c>
      <c r="BP432" s="221" t="s">
        <v>301</v>
      </c>
      <c r="BQ432" s="221" t="s">
        <v>266</v>
      </c>
      <c r="BR432" s="221">
        <v>2</v>
      </c>
      <c r="BS432" s="221">
        <v>0</v>
      </c>
      <c r="BT432" s="221">
        <v>2</v>
      </c>
      <c r="BV432" s="221" t="s">
        <v>2488</v>
      </c>
      <c r="BX432" s="221" t="s">
        <v>2489</v>
      </c>
      <c r="BY432" s="221" t="s">
        <v>2488</v>
      </c>
      <c r="BZ432" s="221" t="s">
        <v>1241</v>
      </c>
      <c r="CA432" s="221" t="s">
        <v>675</v>
      </c>
      <c r="CB432" s="221" t="s">
        <v>676</v>
      </c>
      <c r="CC432" s="221" t="s">
        <v>2480</v>
      </c>
      <c r="CD432" s="221">
        <f t="shared" si="20"/>
        <v>0</v>
      </c>
      <c r="CE432" s="221">
        <f t="shared" si="21"/>
        <v>0</v>
      </c>
      <c r="CF432" s="221">
        <f t="shared" si="22"/>
        <v>0</v>
      </c>
      <c r="CG432" s="221">
        <f t="shared" si="23"/>
        <v>0</v>
      </c>
      <c r="CI432" s="27">
        <v>1</v>
      </c>
    </row>
    <row r="433" spans="65:87" x14ac:dyDescent="0.25">
      <c r="BM433" s="221" t="s">
        <v>150</v>
      </c>
      <c r="BN433" s="221" t="s">
        <v>868</v>
      </c>
      <c r="BO433" s="221" t="s">
        <v>2490</v>
      </c>
      <c r="BP433" s="221" t="s">
        <v>301</v>
      </c>
      <c r="BQ433" s="221" t="s">
        <v>266</v>
      </c>
      <c r="BR433" s="221">
        <v>2</v>
      </c>
      <c r="BS433" s="221">
        <v>0</v>
      </c>
      <c r="BT433" s="221">
        <v>2</v>
      </c>
      <c r="BV433" s="221" t="s">
        <v>2490</v>
      </c>
      <c r="BX433" s="221" t="s">
        <v>2491</v>
      </c>
      <c r="BY433" s="221" t="s">
        <v>2490</v>
      </c>
      <c r="BZ433" s="221" t="s">
        <v>2483</v>
      </c>
      <c r="CD433" s="221">
        <f t="shared" si="20"/>
        <v>0</v>
      </c>
      <c r="CE433" s="221">
        <f t="shared" si="21"/>
        <v>0</v>
      </c>
      <c r="CF433" s="221">
        <f t="shared" si="22"/>
        <v>0</v>
      </c>
      <c r="CG433" s="221">
        <f t="shared" si="23"/>
        <v>0</v>
      </c>
      <c r="CI433" s="27">
        <v>1</v>
      </c>
    </row>
    <row r="434" spans="65:87" x14ac:dyDescent="0.25">
      <c r="BM434" s="221" t="s">
        <v>150</v>
      </c>
      <c r="BN434" s="221" t="s">
        <v>869</v>
      </c>
      <c r="BO434" s="221" t="s">
        <v>2492</v>
      </c>
      <c r="BP434" s="221" t="s">
        <v>301</v>
      </c>
      <c r="BQ434" s="221" t="s">
        <v>266</v>
      </c>
      <c r="BR434" s="221">
        <v>3</v>
      </c>
      <c r="BS434" s="221">
        <v>0</v>
      </c>
      <c r="BT434" s="221">
        <v>2</v>
      </c>
      <c r="BV434" s="221" t="s">
        <v>2492</v>
      </c>
      <c r="BX434" s="221" t="s">
        <v>2493</v>
      </c>
      <c r="BY434" s="221" t="s">
        <v>2492</v>
      </c>
      <c r="CD434" s="221">
        <f t="shared" si="20"/>
        <v>0</v>
      </c>
      <c r="CE434" s="221">
        <f t="shared" si="21"/>
        <v>0</v>
      </c>
      <c r="CF434" s="221">
        <f t="shared" si="22"/>
        <v>0</v>
      </c>
      <c r="CG434" s="221">
        <f t="shared" si="23"/>
        <v>0</v>
      </c>
      <c r="CI434" s="27">
        <v>1</v>
      </c>
    </row>
    <row r="435" spans="65:87" x14ac:dyDescent="0.25">
      <c r="BM435" s="221" t="s">
        <v>151</v>
      </c>
      <c r="BN435" s="221" t="s">
        <v>870</v>
      </c>
      <c r="BO435" s="221" t="s">
        <v>2468</v>
      </c>
      <c r="BP435" s="221" t="s">
        <v>265</v>
      </c>
      <c r="BQ435" s="221" t="s">
        <v>266</v>
      </c>
      <c r="BR435" s="221">
        <v>1</v>
      </c>
      <c r="BS435" s="221">
        <v>3</v>
      </c>
      <c r="BT435" s="221">
        <v>0</v>
      </c>
      <c r="BU435" s="221" t="s">
        <v>2468</v>
      </c>
      <c r="BW435" s="221" t="s">
        <v>2469</v>
      </c>
      <c r="BY435" s="221" t="s">
        <v>2468</v>
      </c>
      <c r="BZ435" s="221" t="s">
        <v>2230</v>
      </c>
      <c r="CA435" s="221" t="s">
        <v>2470</v>
      </c>
      <c r="CB435" s="221" t="s">
        <v>2471</v>
      </c>
      <c r="CD435" s="221">
        <f t="shared" si="20"/>
        <v>0</v>
      </c>
      <c r="CE435" s="221">
        <f t="shared" si="21"/>
        <v>0</v>
      </c>
      <c r="CF435" s="221">
        <f t="shared" si="22"/>
        <v>0</v>
      </c>
      <c r="CG435" s="221">
        <f t="shared" si="23"/>
        <v>0</v>
      </c>
      <c r="CI435" s="27">
        <v>1</v>
      </c>
    </row>
    <row r="436" spans="65:87" x14ac:dyDescent="0.25">
      <c r="BM436" s="221" t="s">
        <v>151</v>
      </c>
      <c r="BN436" s="221" t="s">
        <v>871</v>
      </c>
      <c r="BO436" s="221" t="s">
        <v>2472</v>
      </c>
      <c r="BP436" s="221" t="s">
        <v>265</v>
      </c>
      <c r="BQ436" s="221" t="s">
        <v>266</v>
      </c>
      <c r="BR436" s="221">
        <v>1</v>
      </c>
      <c r="BS436" s="221">
        <v>3</v>
      </c>
      <c r="BT436" s="221">
        <v>0</v>
      </c>
      <c r="BU436" s="221" t="s">
        <v>2472</v>
      </c>
      <c r="BW436" s="221" t="s">
        <v>2473</v>
      </c>
      <c r="BY436" s="221" t="s">
        <v>2472</v>
      </c>
      <c r="BZ436" s="221" t="s">
        <v>2474</v>
      </c>
      <c r="CA436" s="221" t="s">
        <v>2475</v>
      </c>
      <c r="CB436" s="221" t="s">
        <v>2441</v>
      </c>
      <c r="CC436" s="221" t="s">
        <v>2476</v>
      </c>
      <c r="CD436" s="221">
        <f t="shared" si="20"/>
        <v>0</v>
      </c>
      <c r="CE436" s="221">
        <f t="shared" si="21"/>
        <v>0</v>
      </c>
      <c r="CF436" s="221">
        <f t="shared" si="22"/>
        <v>0</v>
      </c>
      <c r="CG436" s="221">
        <f t="shared" si="23"/>
        <v>0</v>
      </c>
      <c r="CI436" s="27">
        <v>1</v>
      </c>
    </row>
    <row r="437" spans="65:87" x14ac:dyDescent="0.25">
      <c r="BM437" s="221" t="s">
        <v>151</v>
      </c>
      <c r="BN437" s="221" t="s">
        <v>872</v>
      </c>
      <c r="BO437" s="221" t="s">
        <v>2477</v>
      </c>
      <c r="BP437" s="221" t="s">
        <v>265</v>
      </c>
      <c r="BQ437" s="221" t="s">
        <v>266</v>
      </c>
      <c r="BR437" s="221">
        <v>2</v>
      </c>
      <c r="BS437" s="221">
        <v>2</v>
      </c>
      <c r="BT437" s="221">
        <v>0</v>
      </c>
      <c r="BU437" s="221" t="s">
        <v>2477</v>
      </c>
      <c r="BW437" s="221" t="s">
        <v>2478</v>
      </c>
      <c r="BY437" s="221" t="s">
        <v>2477</v>
      </c>
      <c r="BZ437" s="221" t="s">
        <v>1241</v>
      </c>
      <c r="CA437" s="221" t="s">
        <v>2479</v>
      </c>
      <c r="CB437" s="221" t="s">
        <v>2480</v>
      </c>
      <c r="CD437" s="221">
        <f t="shared" si="20"/>
        <v>0</v>
      </c>
      <c r="CE437" s="221">
        <f t="shared" si="21"/>
        <v>0</v>
      </c>
      <c r="CF437" s="221">
        <f t="shared" si="22"/>
        <v>0</v>
      </c>
      <c r="CG437" s="221">
        <f t="shared" si="23"/>
        <v>0</v>
      </c>
      <c r="CI437" s="27">
        <v>1</v>
      </c>
    </row>
    <row r="438" spans="65:87" x14ac:dyDescent="0.25">
      <c r="BM438" s="221" t="s">
        <v>151</v>
      </c>
      <c r="BN438" s="221" t="s">
        <v>873</v>
      </c>
      <c r="BO438" s="221" t="s">
        <v>2481</v>
      </c>
      <c r="BP438" s="221" t="s">
        <v>265</v>
      </c>
      <c r="BQ438" s="221" t="s">
        <v>266</v>
      </c>
      <c r="BR438" s="221">
        <v>2</v>
      </c>
      <c r="BS438" s="221">
        <v>2</v>
      </c>
      <c r="BT438" s="221">
        <v>0</v>
      </c>
      <c r="BU438" s="221" t="s">
        <v>2481</v>
      </c>
      <c r="BW438" s="221" t="s">
        <v>2482</v>
      </c>
      <c r="BY438" s="221" t="s">
        <v>2481</v>
      </c>
      <c r="BZ438" s="221" t="s">
        <v>2483</v>
      </c>
      <c r="CD438" s="221">
        <f t="shared" si="20"/>
        <v>0</v>
      </c>
      <c r="CE438" s="221">
        <f t="shared" si="21"/>
        <v>0</v>
      </c>
      <c r="CF438" s="221">
        <f t="shared" si="22"/>
        <v>0</v>
      </c>
      <c r="CG438" s="221">
        <f t="shared" si="23"/>
        <v>0</v>
      </c>
      <c r="CI438" s="27">
        <v>1</v>
      </c>
    </row>
    <row r="439" spans="65:87" x14ac:dyDescent="0.25">
      <c r="BM439" s="221" t="s">
        <v>151</v>
      </c>
      <c r="BN439" s="221" t="s">
        <v>874</v>
      </c>
      <c r="BO439" s="221" t="s">
        <v>2286</v>
      </c>
      <c r="BP439" s="221" t="s">
        <v>265</v>
      </c>
      <c r="BQ439" s="221" t="s">
        <v>266</v>
      </c>
      <c r="BR439" s="221">
        <v>3</v>
      </c>
      <c r="BS439" s="221">
        <v>2</v>
      </c>
      <c r="BT439" s="221">
        <v>0</v>
      </c>
      <c r="BU439" s="221" t="s">
        <v>2286</v>
      </c>
      <c r="BW439" s="221" t="s">
        <v>2287</v>
      </c>
      <c r="BY439" s="221" t="s">
        <v>2286</v>
      </c>
      <c r="BZ439" s="221" t="s">
        <v>2288</v>
      </c>
      <c r="CD439" s="221">
        <f t="shared" si="20"/>
        <v>0</v>
      </c>
      <c r="CE439" s="221">
        <f t="shared" si="21"/>
        <v>0</v>
      </c>
      <c r="CF439" s="221">
        <f t="shared" si="22"/>
        <v>0</v>
      </c>
      <c r="CG439" s="221">
        <f t="shared" si="23"/>
        <v>0</v>
      </c>
      <c r="CI439" s="27">
        <v>1</v>
      </c>
    </row>
    <row r="440" spans="65:87" x14ac:dyDescent="0.25">
      <c r="BM440" s="221" t="s">
        <v>151</v>
      </c>
      <c r="BN440" s="221" t="s">
        <v>875</v>
      </c>
      <c r="BO440" s="221" t="s">
        <v>2230</v>
      </c>
      <c r="BP440" s="221" t="s">
        <v>301</v>
      </c>
      <c r="BQ440" s="221" t="s">
        <v>266</v>
      </c>
      <c r="BR440" s="221">
        <v>1</v>
      </c>
      <c r="BS440" s="221">
        <v>0</v>
      </c>
      <c r="BT440" s="221">
        <v>3</v>
      </c>
      <c r="BV440" s="221" t="s">
        <v>2230</v>
      </c>
      <c r="BX440" s="221" t="s">
        <v>2484</v>
      </c>
      <c r="BY440" s="221" t="s">
        <v>2230</v>
      </c>
      <c r="CD440" s="221">
        <f t="shared" si="20"/>
        <v>0</v>
      </c>
      <c r="CE440" s="221">
        <f t="shared" si="21"/>
        <v>0</v>
      </c>
      <c r="CF440" s="221">
        <f t="shared" si="22"/>
        <v>0</v>
      </c>
      <c r="CG440" s="221">
        <f t="shared" si="23"/>
        <v>0</v>
      </c>
      <c r="CI440" s="27">
        <v>1</v>
      </c>
    </row>
    <row r="441" spans="65:87" x14ac:dyDescent="0.25">
      <c r="BM441" s="221" t="s">
        <v>151</v>
      </c>
      <c r="BN441" s="221" t="s">
        <v>876</v>
      </c>
      <c r="BO441" s="221" t="s">
        <v>2485</v>
      </c>
      <c r="BP441" s="221" t="s">
        <v>301</v>
      </c>
      <c r="BQ441" s="221" t="s">
        <v>266</v>
      </c>
      <c r="BR441" s="221">
        <v>1</v>
      </c>
      <c r="BS441" s="221">
        <v>0</v>
      </c>
      <c r="BT441" s="221">
        <v>3</v>
      </c>
      <c r="BV441" s="221" t="s">
        <v>2485</v>
      </c>
      <c r="BX441" s="221" t="s">
        <v>2486</v>
      </c>
      <c r="BY441" s="221" t="s">
        <v>2485</v>
      </c>
      <c r="BZ441" s="221" t="s">
        <v>2474</v>
      </c>
      <c r="CA441" s="221" t="s">
        <v>2475</v>
      </c>
      <c r="CB441" s="221" t="s">
        <v>2487</v>
      </c>
      <c r="CC441" s="221" t="s">
        <v>2476</v>
      </c>
      <c r="CD441" s="221">
        <f t="shared" si="20"/>
        <v>0</v>
      </c>
      <c r="CE441" s="221">
        <f t="shared" si="21"/>
        <v>0</v>
      </c>
      <c r="CF441" s="221">
        <f t="shared" si="22"/>
        <v>0</v>
      </c>
      <c r="CG441" s="221">
        <f t="shared" si="23"/>
        <v>0</v>
      </c>
      <c r="CI441" s="27">
        <v>1</v>
      </c>
    </row>
    <row r="442" spans="65:87" x14ac:dyDescent="0.25">
      <c r="BM442" s="221" t="s">
        <v>151</v>
      </c>
      <c r="BN442" s="221" t="s">
        <v>877</v>
      </c>
      <c r="BO442" s="221" t="s">
        <v>2488</v>
      </c>
      <c r="BP442" s="221" t="s">
        <v>301</v>
      </c>
      <c r="BQ442" s="221" t="s">
        <v>266</v>
      </c>
      <c r="BR442" s="221">
        <v>2</v>
      </c>
      <c r="BS442" s="221">
        <v>0</v>
      </c>
      <c r="BT442" s="221">
        <v>2</v>
      </c>
      <c r="BV442" s="221" t="s">
        <v>2488</v>
      </c>
      <c r="BX442" s="221" t="s">
        <v>2489</v>
      </c>
      <c r="BY442" s="221" t="s">
        <v>2488</v>
      </c>
      <c r="BZ442" s="221" t="s">
        <v>1241</v>
      </c>
      <c r="CA442" s="221" t="s">
        <v>675</v>
      </c>
      <c r="CB442" s="221" t="s">
        <v>676</v>
      </c>
      <c r="CC442" s="221" t="s">
        <v>2480</v>
      </c>
      <c r="CD442" s="221">
        <f t="shared" si="20"/>
        <v>0</v>
      </c>
      <c r="CE442" s="221">
        <f t="shared" si="21"/>
        <v>0</v>
      </c>
      <c r="CF442" s="221">
        <f t="shared" si="22"/>
        <v>0</v>
      </c>
      <c r="CG442" s="221">
        <f t="shared" si="23"/>
        <v>0</v>
      </c>
      <c r="CI442" s="27">
        <v>1</v>
      </c>
    </row>
    <row r="443" spans="65:87" x14ac:dyDescent="0.25">
      <c r="BM443" s="221" t="s">
        <v>151</v>
      </c>
      <c r="BN443" s="221" t="s">
        <v>878</v>
      </c>
      <c r="BO443" s="221" t="s">
        <v>2490</v>
      </c>
      <c r="BP443" s="221" t="s">
        <v>301</v>
      </c>
      <c r="BQ443" s="221" t="s">
        <v>266</v>
      </c>
      <c r="BR443" s="221">
        <v>2</v>
      </c>
      <c r="BS443" s="221">
        <v>0</v>
      </c>
      <c r="BT443" s="221">
        <v>2</v>
      </c>
      <c r="BV443" s="221" t="s">
        <v>2490</v>
      </c>
      <c r="BX443" s="221" t="s">
        <v>2491</v>
      </c>
      <c r="BY443" s="221" t="s">
        <v>2490</v>
      </c>
      <c r="BZ443" s="221" t="s">
        <v>2483</v>
      </c>
      <c r="CD443" s="221">
        <f t="shared" si="20"/>
        <v>0</v>
      </c>
      <c r="CE443" s="221">
        <f t="shared" si="21"/>
        <v>0</v>
      </c>
      <c r="CF443" s="221">
        <f t="shared" si="22"/>
        <v>0</v>
      </c>
      <c r="CG443" s="221">
        <f t="shared" si="23"/>
        <v>0</v>
      </c>
      <c r="CI443" s="27">
        <v>1</v>
      </c>
    </row>
    <row r="444" spans="65:87" x14ac:dyDescent="0.25">
      <c r="BM444" s="221" t="s">
        <v>151</v>
      </c>
      <c r="BN444" s="221" t="s">
        <v>879</v>
      </c>
      <c r="BO444" s="221" t="s">
        <v>2492</v>
      </c>
      <c r="BP444" s="221" t="s">
        <v>301</v>
      </c>
      <c r="BQ444" s="221" t="s">
        <v>266</v>
      </c>
      <c r="BR444" s="221">
        <v>3</v>
      </c>
      <c r="BS444" s="221">
        <v>0</v>
      </c>
      <c r="BT444" s="221">
        <v>2</v>
      </c>
      <c r="BV444" s="221" t="s">
        <v>2492</v>
      </c>
      <c r="BX444" s="221" t="s">
        <v>2493</v>
      </c>
      <c r="BY444" s="221" t="s">
        <v>2492</v>
      </c>
      <c r="CD444" s="221">
        <f t="shared" si="20"/>
        <v>0</v>
      </c>
      <c r="CE444" s="221">
        <f t="shared" si="21"/>
        <v>0</v>
      </c>
      <c r="CF444" s="221">
        <f t="shared" si="22"/>
        <v>0</v>
      </c>
      <c r="CG444" s="221">
        <f t="shared" si="23"/>
        <v>0</v>
      </c>
      <c r="CI444" s="27">
        <v>1</v>
      </c>
    </row>
    <row r="445" spans="65:87" x14ac:dyDescent="0.25">
      <c r="BM445" s="221" t="s">
        <v>152</v>
      </c>
      <c r="BN445" s="221" t="s">
        <v>880</v>
      </c>
      <c r="BO445" s="221" t="s">
        <v>2468</v>
      </c>
      <c r="BP445" s="221" t="s">
        <v>265</v>
      </c>
      <c r="BQ445" s="221" t="s">
        <v>266</v>
      </c>
      <c r="BR445" s="221">
        <v>1</v>
      </c>
      <c r="BS445" s="221">
        <v>3</v>
      </c>
      <c r="BT445" s="221">
        <v>0</v>
      </c>
      <c r="BU445" s="221" t="s">
        <v>2468</v>
      </c>
      <c r="BW445" s="221" t="s">
        <v>2469</v>
      </c>
      <c r="BY445" s="221" t="s">
        <v>2468</v>
      </c>
      <c r="BZ445" s="221" t="s">
        <v>2230</v>
      </c>
      <c r="CA445" s="221" t="s">
        <v>2470</v>
      </c>
      <c r="CB445" s="221" t="s">
        <v>2471</v>
      </c>
      <c r="CD445" s="221">
        <f t="shared" si="20"/>
        <v>0</v>
      </c>
      <c r="CE445" s="221">
        <f t="shared" si="21"/>
        <v>0</v>
      </c>
      <c r="CF445" s="221">
        <f t="shared" si="22"/>
        <v>0</v>
      </c>
      <c r="CG445" s="221">
        <f t="shared" si="23"/>
        <v>0</v>
      </c>
      <c r="CI445" s="27">
        <v>1</v>
      </c>
    </row>
    <row r="446" spans="65:87" x14ac:dyDescent="0.25">
      <c r="BM446" s="221" t="s">
        <v>152</v>
      </c>
      <c r="BN446" s="221" t="s">
        <v>881</v>
      </c>
      <c r="BO446" s="221" t="s">
        <v>2472</v>
      </c>
      <c r="BP446" s="221" t="s">
        <v>265</v>
      </c>
      <c r="BQ446" s="221" t="s">
        <v>266</v>
      </c>
      <c r="BR446" s="221">
        <v>1</v>
      </c>
      <c r="BS446" s="221">
        <v>3</v>
      </c>
      <c r="BT446" s="221">
        <v>0</v>
      </c>
      <c r="BU446" s="221" t="s">
        <v>2472</v>
      </c>
      <c r="BW446" s="221" t="s">
        <v>2473</v>
      </c>
      <c r="BY446" s="221" t="s">
        <v>2472</v>
      </c>
      <c r="BZ446" s="221" t="s">
        <v>2474</v>
      </c>
      <c r="CA446" s="221" t="s">
        <v>2475</v>
      </c>
      <c r="CB446" s="221" t="s">
        <v>2441</v>
      </c>
      <c r="CC446" s="221" t="s">
        <v>2476</v>
      </c>
      <c r="CD446" s="221">
        <f t="shared" si="20"/>
        <v>0</v>
      </c>
      <c r="CE446" s="221">
        <f t="shared" si="21"/>
        <v>0</v>
      </c>
      <c r="CF446" s="221">
        <f t="shared" si="22"/>
        <v>0</v>
      </c>
      <c r="CG446" s="221">
        <f t="shared" si="23"/>
        <v>0</v>
      </c>
      <c r="CI446" s="27">
        <v>1</v>
      </c>
    </row>
    <row r="447" spans="65:87" x14ac:dyDescent="0.25">
      <c r="BM447" s="221" t="s">
        <v>152</v>
      </c>
      <c r="BN447" s="221" t="s">
        <v>882</v>
      </c>
      <c r="BO447" s="221" t="s">
        <v>2477</v>
      </c>
      <c r="BP447" s="221" t="s">
        <v>265</v>
      </c>
      <c r="BQ447" s="221" t="s">
        <v>266</v>
      </c>
      <c r="BR447" s="221">
        <v>2</v>
      </c>
      <c r="BS447" s="221">
        <v>2</v>
      </c>
      <c r="BT447" s="221">
        <v>0</v>
      </c>
      <c r="BU447" s="221" t="s">
        <v>2477</v>
      </c>
      <c r="BW447" s="221" t="s">
        <v>2478</v>
      </c>
      <c r="BY447" s="221" t="s">
        <v>2477</v>
      </c>
      <c r="BZ447" s="221" t="s">
        <v>1241</v>
      </c>
      <c r="CA447" s="221" t="s">
        <v>2479</v>
      </c>
      <c r="CB447" s="221" t="s">
        <v>2480</v>
      </c>
      <c r="CD447" s="221">
        <f t="shared" si="20"/>
        <v>0</v>
      </c>
      <c r="CE447" s="221">
        <f t="shared" si="21"/>
        <v>0</v>
      </c>
      <c r="CF447" s="221">
        <f t="shared" si="22"/>
        <v>0</v>
      </c>
      <c r="CG447" s="221">
        <f t="shared" si="23"/>
        <v>0</v>
      </c>
      <c r="CI447" s="27">
        <v>1</v>
      </c>
    </row>
    <row r="448" spans="65:87" x14ac:dyDescent="0.25">
      <c r="BM448" s="221" t="s">
        <v>152</v>
      </c>
      <c r="BN448" s="221" t="s">
        <v>883</v>
      </c>
      <c r="BO448" s="221" t="s">
        <v>2481</v>
      </c>
      <c r="BP448" s="221" t="s">
        <v>265</v>
      </c>
      <c r="BQ448" s="221" t="s">
        <v>266</v>
      </c>
      <c r="BR448" s="221">
        <v>2</v>
      </c>
      <c r="BS448" s="221">
        <v>2</v>
      </c>
      <c r="BT448" s="221">
        <v>0</v>
      </c>
      <c r="BU448" s="221" t="s">
        <v>2481</v>
      </c>
      <c r="BW448" s="221" t="s">
        <v>2482</v>
      </c>
      <c r="BY448" s="221" t="s">
        <v>2481</v>
      </c>
      <c r="BZ448" s="221" t="s">
        <v>2483</v>
      </c>
      <c r="CD448" s="221">
        <f t="shared" si="20"/>
        <v>0</v>
      </c>
      <c r="CE448" s="221">
        <f t="shared" si="21"/>
        <v>0</v>
      </c>
      <c r="CF448" s="221">
        <f t="shared" si="22"/>
        <v>0</v>
      </c>
      <c r="CG448" s="221">
        <f t="shared" si="23"/>
        <v>0</v>
      </c>
      <c r="CI448" s="27">
        <v>1</v>
      </c>
    </row>
    <row r="449" spans="65:87" x14ac:dyDescent="0.25">
      <c r="BM449" s="221" t="s">
        <v>152</v>
      </c>
      <c r="BN449" s="221" t="s">
        <v>884</v>
      </c>
      <c r="BO449" s="221" t="s">
        <v>2286</v>
      </c>
      <c r="BP449" s="221" t="s">
        <v>265</v>
      </c>
      <c r="BQ449" s="221" t="s">
        <v>266</v>
      </c>
      <c r="BR449" s="221">
        <v>3</v>
      </c>
      <c r="BS449" s="221">
        <v>2</v>
      </c>
      <c r="BT449" s="221">
        <v>0</v>
      </c>
      <c r="BU449" s="221" t="s">
        <v>2286</v>
      </c>
      <c r="BW449" s="221" t="s">
        <v>2287</v>
      </c>
      <c r="BY449" s="221" t="s">
        <v>2286</v>
      </c>
      <c r="BZ449" s="221" t="s">
        <v>2288</v>
      </c>
      <c r="CD449" s="221">
        <f t="shared" si="20"/>
        <v>0</v>
      </c>
      <c r="CE449" s="221">
        <f t="shared" si="21"/>
        <v>0</v>
      </c>
      <c r="CF449" s="221">
        <f t="shared" si="22"/>
        <v>0</v>
      </c>
      <c r="CG449" s="221">
        <f t="shared" si="23"/>
        <v>0</v>
      </c>
      <c r="CI449" s="27">
        <v>1</v>
      </c>
    </row>
    <row r="450" spans="65:87" x14ac:dyDescent="0.25">
      <c r="BM450" s="221" t="s">
        <v>152</v>
      </c>
      <c r="BN450" s="221" t="s">
        <v>885</v>
      </c>
      <c r="BO450" s="221" t="s">
        <v>2230</v>
      </c>
      <c r="BP450" s="221" t="s">
        <v>301</v>
      </c>
      <c r="BQ450" s="221" t="s">
        <v>266</v>
      </c>
      <c r="BR450" s="221">
        <v>1</v>
      </c>
      <c r="BS450" s="221">
        <v>0</v>
      </c>
      <c r="BT450" s="221">
        <v>3</v>
      </c>
      <c r="BV450" s="221" t="s">
        <v>2230</v>
      </c>
      <c r="BX450" s="221" t="s">
        <v>2484</v>
      </c>
      <c r="BY450" s="221" t="s">
        <v>2230</v>
      </c>
      <c r="CD450" s="221">
        <f t="shared" si="20"/>
        <v>0</v>
      </c>
      <c r="CE450" s="221">
        <f t="shared" si="21"/>
        <v>0</v>
      </c>
      <c r="CF450" s="221">
        <f t="shared" si="22"/>
        <v>0</v>
      </c>
      <c r="CG450" s="221">
        <f t="shared" si="23"/>
        <v>0</v>
      </c>
      <c r="CI450" s="27">
        <v>1</v>
      </c>
    </row>
    <row r="451" spans="65:87" x14ac:dyDescent="0.25">
      <c r="BM451" s="221" t="s">
        <v>152</v>
      </c>
      <c r="BN451" s="221" t="s">
        <v>886</v>
      </c>
      <c r="BO451" s="221" t="s">
        <v>2485</v>
      </c>
      <c r="BP451" s="221" t="s">
        <v>301</v>
      </c>
      <c r="BQ451" s="221" t="s">
        <v>266</v>
      </c>
      <c r="BR451" s="221">
        <v>1</v>
      </c>
      <c r="BS451" s="221">
        <v>0</v>
      </c>
      <c r="BT451" s="221">
        <v>3</v>
      </c>
      <c r="BV451" s="221" t="s">
        <v>2485</v>
      </c>
      <c r="BX451" s="221" t="s">
        <v>2486</v>
      </c>
      <c r="BY451" s="221" t="s">
        <v>2485</v>
      </c>
      <c r="BZ451" s="221" t="s">
        <v>2474</v>
      </c>
      <c r="CA451" s="221" t="s">
        <v>2475</v>
      </c>
      <c r="CB451" s="221" t="s">
        <v>2487</v>
      </c>
      <c r="CC451" s="221" t="s">
        <v>2476</v>
      </c>
      <c r="CD451" s="221">
        <f t="shared" si="20"/>
        <v>0</v>
      </c>
      <c r="CE451" s="221">
        <f t="shared" si="21"/>
        <v>0</v>
      </c>
      <c r="CF451" s="221">
        <f t="shared" si="22"/>
        <v>0</v>
      </c>
      <c r="CG451" s="221">
        <f t="shared" si="23"/>
        <v>0</v>
      </c>
      <c r="CI451" s="27">
        <v>1</v>
      </c>
    </row>
    <row r="452" spans="65:87" x14ac:dyDescent="0.25">
      <c r="BM452" s="221" t="s">
        <v>152</v>
      </c>
      <c r="BN452" s="221" t="s">
        <v>887</v>
      </c>
      <c r="BO452" s="221" t="s">
        <v>2488</v>
      </c>
      <c r="BP452" s="221" t="s">
        <v>301</v>
      </c>
      <c r="BQ452" s="221" t="s">
        <v>266</v>
      </c>
      <c r="BR452" s="221">
        <v>2</v>
      </c>
      <c r="BS452" s="221">
        <v>0</v>
      </c>
      <c r="BT452" s="221">
        <v>2</v>
      </c>
      <c r="BV452" s="221" t="s">
        <v>2488</v>
      </c>
      <c r="BX452" s="221" t="s">
        <v>2489</v>
      </c>
      <c r="BY452" s="221" t="s">
        <v>2488</v>
      </c>
      <c r="BZ452" s="221" t="s">
        <v>1241</v>
      </c>
      <c r="CA452" s="221" t="s">
        <v>675</v>
      </c>
      <c r="CB452" s="221" t="s">
        <v>676</v>
      </c>
      <c r="CC452" s="221" t="s">
        <v>2480</v>
      </c>
      <c r="CD452" s="221">
        <f t="shared" si="20"/>
        <v>0</v>
      </c>
      <c r="CE452" s="221">
        <f t="shared" si="21"/>
        <v>0</v>
      </c>
      <c r="CF452" s="221">
        <f t="shared" si="22"/>
        <v>0</v>
      </c>
      <c r="CG452" s="221">
        <f t="shared" si="23"/>
        <v>0</v>
      </c>
      <c r="CI452" s="27">
        <v>1</v>
      </c>
    </row>
    <row r="453" spans="65:87" x14ac:dyDescent="0.25">
      <c r="BM453" s="221" t="s">
        <v>152</v>
      </c>
      <c r="BN453" s="221" t="s">
        <v>888</v>
      </c>
      <c r="BO453" s="221" t="s">
        <v>2490</v>
      </c>
      <c r="BP453" s="221" t="s">
        <v>301</v>
      </c>
      <c r="BQ453" s="221" t="s">
        <v>266</v>
      </c>
      <c r="BR453" s="221">
        <v>2</v>
      </c>
      <c r="BS453" s="221">
        <v>0</v>
      </c>
      <c r="BT453" s="221">
        <v>2</v>
      </c>
      <c r="BV453" s="221" t="s">
        <v>2490</v>
      </c>
      <c r="BX453" s="221" t="s">
        <v>2491</v>
      </c>
      <c r="BY453" s="221" t="s">
        <v>2490</v>
      </c>
      <c r="BZ453" s="221" t="s">
        <v>2483</v>
      </c>
      <c r="CD453" s="221">
        <f t="shared" si="20"/>
        <v>0</v>
      </c>
      <c r="CE453" s="221">
        <f t="shared" si="21"/>
        <v>0</v>
      </c>
      <c r="CF453" s="221">
        <f t="shared" si="22"/>
        <v>0</v>
      </c>
      <c r="CG453" s="221">
        <f t="shared" si="23"/>
        <v>0</v>
      </c>
      <c r="CI453" s="27">
        <v>1</v>
      </c>
    </row>
    <row r="454" spans="65:87" x14ac:dyDescent="0.25">
      <c r="BM454" s="221" t="s">
        <v>152</v>
      </c>
      <c r="BN454" s="221" t="s">
        <v>889</v>
      </c>
      <c r="BO454" s="221" t="s">
        <v>2492</v>
      </c>
      <c r="BP454" s="221" t="s">
        <v>301</v>
      </c>
      <c r="BQ454" s="221" t="s">
        <v>266</v>
      </c>
      <c r="BR454" s="221">
        <v>3</v>
      </c>
      <c r="BS454" s="221">
        <v>0</v>
      </c>
      <c r="BT454" s="221">
        <v>2</v>
      </c>
      <c r="BV454" s="221" t="s">
        <v>2492</v>
      </c>
      <c r="BX454" s="221" t="s">
        <v>2493</v>
      </c>
      <c r="BY454" s="221" t="s">
        <v>2492</v>
      </c>
      <c r="CD454" s="221">
        <f t="shared" si="20"/>
        <v>0</v>
      </c>
      <c r="CE454" s="221">
        <f t="shared" si="21"/>
        <v>0</v>
      </c>
      <c r="CF454" s="221">
        <f t="shared" si="22"/>
        <v>0</v>
      </c>
      <c r="CG454" s="221">
        <f t="shared" si="23"/>
        <v>0</v>
      </c>
      <c r="CI454" s="27">
        <v>1</v>
      </c>
    </row>
    <row r="455" spans="65:87" x14ac:dyDescent="0.25">
      <c r="BM455" s="221" t="s">
        <v>153</v>
      </c>
      <c r="BN455" s="221" t="s">
        <v>890</v>
      </c>
      <c r="BO455" s="221" t="s">
        <v>2201</v>
      </c>
      <c r="BP455" s="221" t="s">
        <v>265</v>
      </c>
      <c r="BQ455" s="221" t="s">
        <v>266</v>
      </c>
      <c r="BR455" s="221">
        <v>1</v>
      </c>
      <c r="BS455" s="221">
        <v>3</v>
      </c>
      <c r="BT455" s="221">
        <v>0</v>
      </c>
      <c r="BU455" s="221" t="s">
        <v>2201</v>
      </c>
      <c r="BW455" s="221" t="s">
        <v>2202</v>
      </c>
      <c r="BY455" s="221" t="s">
        <v>2201</v>
      </c>
      <c r="BZ455" s="221" t="s">
        <v>2203</v>
      </c>
      <c r="CA455" s="221" t="s">
        <v>2204</v>
      </c>
      <c r="CD455" s="221">
        <f t="shared" si="20"/>
        <v>0</v>
      </c>
      <c r="CE455" s="221">
        <f t="shared" si="21"/>
        <v>0</v>
      </c>
      <c r="CF455" s="221">
        <f t="shared" si="22"/>
        <v>0</v>
      </c>
      <c r="CG455" s="221">
        <f t="shared" si="23"/>
        <v>0</v>
      </c>
      <c r="CI455" s="27">
        <v>1</v>
      </c>
    </row>
    <row r="456" spans="65:87" x14ac:dyDescent="0.25">
      <c r="BM456" s="221" t="s">
        <v>153</v>
      </c>
      <c r="BN456" s="221" t="s">
        <v>895</v>
      </c>
      <c r="BO456" s="221" t="s">
        <v>2199</v>
      </c>
      <c r="BP456" s="221" t="s">
        <v>265</v>
      </c>
      <c r="BQ456" s="221" t="s">
        <v>266</v>
      </c>
      <c r="BR456" s="221">
        <v>1</v>
      </c>
      <c r="BS456" s="221">
        <v>3</v>
      </c>
      <c r="BT456" s="221">
        <v>0</v>
      </c>
      <c r="BU456" s="221" t="s">
        <v>2199</v>
      </c>
      <c r="BW456" s="221" t="s">
        <v>2200</v>
      </c>
      <c r="BY456" s="221" t="s">
        <v>2199</v>
      </c>
      <c r="BZ456" s="221" t="s">
        <v>725</v>
      </c>
      <c r="CA456" s="221" t="s">
        <v>726</v>
      </c>
      <c r="CB456" s="221" t="s">
        <v>727</v>
      </c>
      <c r="CC456" s="221" t="s">
        <v>728</v>
      </c>
      <c r="CD456" s="221">
        <f t="shared" si="20"/>
        <v>0</v>
      </c>
      <c r="CE456" s="221">
        <f t="shared" si="21"/>
        <v>0</v>
      </c>
      <c r="CF456" s="221">
        <f t="shared" si="22"/>
        <v>0</v>
      </c>
      <c r="CG456" s="221">
        <f t="shared" si="23"/>
        <v>0</v>
      </c>
      <c r="CI456" s="27">
        <v>1</v>
      </c>
    </row>
    <row r="457" spans="65:87" x14ac:dyDescent="0.25">
      <c r="BM457" s="221" t="s">
        <v>153</v>
      </c>
      <c r="BN457" s="221" t="s">
        <v>900</v>
      </c>
      <c r="BO457" s="221" t="s">
        <v>2494</v>
      </c>
      <c r="BP457" s="221" t="s">
        <v>265</v>
      </c>
      <c r="BQ457" s="221" t="s">
        <v>266</v>
      </c>
      <c r="BR457" s="221">
        <v>2</v>
      </c>
      <c r="BS457" s="221">
        <v>2</v>
      </c>
      <c r="BT457" s="221">
        <v>0</v>
      </c>
      <c r="BU457" s="221" t="s">
        <v>2494</v>
      </c>
      <c r="BW457" s="221" t="s">
        <v>2495</v>
      </c>
      <c r="BY457" s="221" t="s">
        <v>2494</v>
      </c>
      <c r="BZ457" s="221" t="s">
        <v>2496</v>
      </c>
      <c r="CD457" s="221">
        <f t="shared" si="20"/>
        <v>0</v>
      </c>
      <c r="CE457" s="221">
        <f t="shared" si="21"/>
        <v>0</v>
      </c>
      <c r="CF457" s="221">
        <f t="shared" si="22"/>
        <v>0</v>
      </c>
      <c r="CG457" s="221">
        <f t="shared" si="23"/>
        <v>0</v>
      </c>
      <c r="CI457" s="27">
        <v>1</v>
      </c>
    </row>
    <row r="458" spans="65:87" x14ac:dyDescent="0.25">
      <c r="BM458" s="221" t="s">
        <v>153</v>
      </c>
      <c r="BN458" s="221" t="s">
        <v>907</v>
      </c>
      <c r="BO458" s="221" t="s">
        <v>2497</v>
      </c>
      <c r="BP458" s="221" t="s">
        <v>265</v>
      </c>
      <c r="BQ458" s="221" t="s">
        <v>266</v>
      </c>
      <c r="BR458" s="221">
        <v>2</v>
      </c>
      <c r="BS458" s="221">
        <v>2</v>
      </c>
      <c r="BT458" s="221">
        <v>0</v>
      </c>
      <c r="BU458" s="221" t="s">
        <v>2497</v>
      </c>
      <c r="BW458" s="221" t="s">
        <v>2498</v>
      </c>
      <c r="BY458" s="221" t="s">
        <v>2497</v>
      </c>
      <c r="BZ458" s="221" t="s">
        <v>496</v>
      </c>
      <c r="CA458" s="221" t="s">
        <v>497</v>
      </c>
      <c r="CD458" s="221">
        <f t="shared" si="20"/>
        <v>0</v>
      </c>
      <c r="CE458" s="221">
        <f t="shared" si="21"/>
        <v>0</v>
      </c>
      <c r="CF458" s="221">
        <f t="shared" si="22"/>
        <v>0</v>
      </c>
      <c r="CG458" s="221">
        <f t="shared" si="23"/>
        <v>0</v>
      </c>
      <c r="CI458" s="27">
        <v>1</v>
      </c>
    </row>
    <row r="459" spans="65:87" x14ac:dyDescent="0.25">
      <c r="BM459" s="221" t="s">
        <v>153</v>
      </c>
      <c r="BN459" s="221" t="s">
        <v>912</v>
      </c>
      <c r="BO459" s="221" t="s">
        <v>2499</v>
      </c>
      <c r="BP459" s="221" t="s">
        <v>265</v>
      </c>
      <c r="BQ459" s="221" t="s">
        <v>266</v>
      </c>
      <c r="BR459" s="221">
        <v>3</v>
      </c>
      <c r="BS459" s="221">
        <v>2</v>
      </c>
      <c r="BT459" s="221">
        <v>0</v>
      </c>
      <c r="BU459" s="221" t="s">
        <v>2499</v>
      </c>
      <c r="BW459" s="221" t="s">
        <v>2500</v>
      </c>
      <c r="BY459" s="221" t="s">
        <v>2499</v>
      </c>
      <c r="BZ459" s="221" t="s">
        <v>903</v>
      </c>
      <c r="CA459" s="221" t="s">
        <v>904</v>
      </c>
      <c r="CB459" s="221" t="s">
        <v>2043</v>
      </c>
      <c r="CC459" s="221" t="s">
        <v>906</v>
      </c>
      <c r="CD459" s="221">
        <f t="shared" si="20"/>
        <v>0</v>
      </c>
      <c r="CE459" s="221">
        <f t="shared" si="21"/>
        <v>0</v>
      </c>
      <c r="CF459" s="221">
        <f t="shared" si="22"/>
        <v>0</v>
      </c>
      <c r="CG459" s="221">
        <f t="shared" si="23"/>
        <v>0</v>
      </c>
      <c r="CI459" s="27">
        <v>1</v>
      </c>
    </row>
    <row r="460" spans="65:87" x14ac:dyDescent="0.25">
      <c r="BM460" s="221" t="s">
        <v>153</v>
      </c>
      <c r="BN460" s="221" t="s">
        <v>919</v>
      </c>
      <c r="BO460" s="221" t="s">
        <v>2204</v>
      </c>
      <c r="BP460" s="221" t="s">
        <v>301</v>
      </c>
      <c r="BQ460" s="221" t="s">
        <v>266</v>
      </c>
      <c r="BR460" s="221">
        <v>1</v>
      </c>
      <c r="BS460" s="221">
        <v>0</v>
      </c>
      <c r="BT460" s="221">
        <v>3</v>
      </c>
      <c r="BV460" s="221" t="s">
        <v>2204</v>
      </c>
      <c r="BX460" s="221" t="s">
        <v>2207</v>
      </c>
      <c r="BY460" s="221" t="s">
        <v>2204</v>
      </c>
      <c r="CD460" s="221">
        <f t="shared" si="20"/>
        <v>0</v>
      </c>
      <c r="CE460" s="221">
        <f t="shared" si="21"/>
        <v>0</v>
      </c>
      <c r="CF460" s="221">
        <f t="shared" si="22"/>
        <v>0</v>
      </c>
      <c r="CG460" s="221">
        <f t="shared" si="23"/>
        <v>0</v>
      </c>
      <c r="CI460" s="27">
        <v>1</v>
      </c>
    </row>
    <row r="461" spans="65:87" x14ac:dyDescent="0.25">
      <c r="BM461" s="221" t="s">
        <v>153</v>
      </c>
      <c r="BN461" s="221" t="s">
        <v>921</v>
      </c>
      <c r="BO461" s="221" t="s">
        <v>2205</v>
      </c>
      <c r="BP461" s="221" t="s">
        <v>301</v>
      </c>
      <c r="BQ461" s="221" t="s">
        <v>266</v>
      </c>
      <c r="BR461" s="221">
        <v>1</v>
      </c>
      <c r="BS461" s="221">
        <v>0</v>
      </c>
      <c r="BT461" s="221">
        <v>3</v>
      </c>
      <c r="BV461" s="221" t="s">
        <v>2205</v>
      </c>
      <c r="BX461" s="221" t="s">
        <v>2206</v>
      </c>
      <c r="BY461" s="221" t="s">
        <v>2205</v>
      </c>
      <c r="BZ461" s="221" t="s">
        <v>725</v>
      </c>
      <c r="CA461" s="221" t="s">
        <v>726</v>
      </c>
      <c r="CB461" s="221" t="s">
        <v>727</v>
      </c>
      <c r="CC461" s="221" t="s">
        <v>728</v>
      </c>
      <c r="CD461" s="221">
        <f t="shared" si="20"/>
        <v>0</v>
      </c>
      <c r="CE461" s="221">
        <f t="shared" si="21"/>
        <v>0</v>
      </c>
      <c r="CF461" s="221">
        <f t="shared" si="22"/>
        <v>0</v>
      </c>
      <c r="CG461" s="221">
        <f t="shared" si="23"/>
        <v>0</v>
      </c>
      <c r="CI461" s="27">
        <v>1</v>
      </c>
    </row>
    <row r="462" spans="65:87" x14ac:dyDescent="0.25">
      <c r="BM462" s="221" t="s">
        <v>153</v>
      </c>
      <c r="BN462" s="221" t="s">
        <v>924</v>
      </c>
      <c r="BO462" s="221" t="s">
        <v>2494</v>
      </c>
      <c r="BP462" s="221" t="s">
        <v>301</v>
      </c>
      <c r="BQ462" s="221" t="s">
        <v>266</v>
      </c>
      <c r="BR462" s="221">
        <v>2</v>
      </c>
      <c r="BS462" s="221">
        <v>0</v>
      </c>
      <c r="BT462" s="221">
        <v>2</v>
      </c>
      <c r="BV462" s="221" t="s">
        <v>2494</v>
      </c>
      <c r="BX462" s="221" t="s">
        <v>2501</v>
      </c>
      <c r="BY462" s="221" t="s">
        <v>2494</v>
      </c>
      <c r="BZ462" s="221" t="s">
        <v>2496</v>
      </c>
      <c r="CD462" s="221">
        <f t="shared" si="20"/>
        <v>0</v>
      </c>
      <c r="CE462" s="221">
        <f t="shared" si="21"/>
        <v>0</v>
      </c>
      <c r="CF462" s="221">
        <f t="shared" si="22"/>
        <v>0</v>
      </c>
      <c r="CG462" s="221">
        <f t="shared" si="23"/>
        <v>0</v>
      </c>
      <c r="CI462" s="27">
        <v>1</v>
      </c>
    </row>
    <row r="463" spans="65:87" x14ac:dyDescent="0.25">
      <c r="BM463" s="221" t="s">
        <v>153</v>
      </c>
      <c r="BN463" s="221" t="s">
        <v>929</v>
      </c>
      <c r="BO463" s="221" t="s">
        <v>543</v>
      </c>
      <c r="BP463" s="221" t="s">
        <v>301</v>
      </c>
      <c r="BQ463" s="221" t="s">
        <v>266</v>
      </c>
      <c r="BR463" s="221">
        <v>2</v>
      </c>
      <c r="BS463" s="221">
        <v>0</v>
      </c>
      <c r="BT463" s="221">
        <v>2</v>
      </c>
      <c r="BV463" s="221" t="s">
        <v>543</v>
      </c>
      <c r="BX463" s="221" t="s">
        <v>2392</v>
      </c>
      <c r="BY463" s="221" t="s">
        <v>543</v>
      </c>
      <c r="CD463" s="221">
        <f t="shared" si="20"/>
        <v>0</v>
      </c>
      <c r="CE463" s="221">
        <f t="shared" si="21"/>
        <v>0</v>
      </c>
      <c r="CF463" s="221">
        <f t="shared" si="22"/>
        <v>0</v>
      </c>
      <c r="CG463" s="221">
        <f t="shared" si="23"/>
        <v>0</v>
      </c>
      <c r="CI463" s="27">
        <v>1</v>
      </c>
    </row>
    <row r="464" spans="65:87" x14ac:dyDescent="0.25">
      <c r="BM464" s="221" t="s">
        <v>153</v>
      </c>
      <c r="BN464" s="221" t="s">
        <v>935</v>
      </c>
      <c r="BO464" s="221" t="s">
        <v>2046</v>
      </c>
      <c r="BP464" s="221" t="s">
        <v>301</v>
      </c>
      <c r="BQ464" s="221" t="s">
        <v>266</v>
      </c>
      <c r="BR464" s="221">
        <v>3</v>
      </c>
      <c r="BS464" s="221">
        <v>0</v>
      </c>
      <c r="BT464" s="221">
        <v>2</v>
      </c>
      <c r="BV464" s="221" t="s">
        <v>2046</v>
      </c>
      <c r="BX464" s="221" t="s">
        <v>2047</v>
      </c>
      <c r="BY464" s="221" t="s">
        <v>2046</v>
      </c>
      <c r="BZ464" s="221" t="s">
        <v>2045</v>
      </c>
      <c r="CD464" s="221">
        <f t="shared" si="20"/>
        <v>0</v>
      </c>
      <c r="CE464" s="221">
        <f t="shared" si="21"/>
        <v>0</v>
      </c>
      <c r="CF464" s="221">
        <f t="shared" si="22"/>
        <v>0</v>
      </c>
      <c r="CG464" s="221">
        <f t="shared" si="23"/>
        <v>0</v>
      </c>
      <c r="CI464" s="27">
        <v>1</v>
      </c>
    </row>
    <row r="465" spans="65:87" x14ac:dyDescent="0.25">
      <c r="BM465" s="221" t="s">
        <v>155</v>
      </c>
      <c r="BN465" s="221" t="s">
        <v>940</v>
      </c>
      <c r="BO465" s="221" t="s">
        <v>2201</v>
      </c>
      <c r="BP465" s="221" t="s">
        <v>265</v>
      </c>
      <c r="BQ465" s="221" t="s">
        <v>266</v>
      </c>
      <c r="BR465" s="221">
        <v>1</v>
      </c>
      <c r="BS465" s="221">
        <v>3</v>
      </c>
      <c r="BT465" s="221">
        <v>0</v>
      </c>
      <c r="BU465" s="221" t="s">
        <v>2201</v>
      </c>
      <c r="BW465" s="221" t="s">
        <v>2202</v>
      </c>
      <c r="BY465" s="221" t="s">
        <v>2201</v>
      </c>
      <c r="BZ465" s="221" t="s">
        <v>2203</v>
      </c>
      <c r="CA465" s="221" t="s">
        <v>2204</v>
      </c>
      <c r="CD465" s="221">
        <f t="shared" si="20"/>
        <v>0</v>
      </c>
      <c r="CE465" s="221">
        <f t="shared" si="21"/>
        <v>0</v>
      </c>
      <c r="CF465" s="221">
        <f t="shared" si="22"/>
        <v>0</v>
      </c>
      <c r="CG465" s="221">
        <f t="shared" si="23"/>
        <v>0</v>
      </c>
      <c r="CI465" s="27">
        <v>1</v>
      </c>
    </row>
    <row r="466" spans="65:87" x14ac:dyDescent="0.25">
      <c r="BM466" s="221" t="s">
        <v>155</v>
      </c>
      <c r="BN466" s="221" t="s">
        <v>941</v>
      </c>
      <c r="BO466" s="221" t="s">
        <v>2199</v>
      </c>
      <c r="BP466" s="221" t="s">
        <v>265</v>
      </c>
      <c r="BQ466" s="221" t="s">
        <v>266</v>
      </c>
      <c r="BR466" s="221">
        <v>1</v>
      </c>
      <c r="BS466" s="221">
        <v>3</v>
      </c>
      <c r="BT466" s="221">
        <v>0</v>
      </c>
      <c r="BU466" s="221" t="s">
        <v>2199</v>
      </c>
      <c r="BW466" s="221" t="s">
        <v>2200</v>
      </c>
      <c r="BY466" s="221" t="s">
        <v>2199</v>
      </c>
      <c r="BZ466" s="221" t="s">
        <v>725</v>
      </c>
      <c r="CA466" s="221" t="s">
        <v>726</v>
      </c>
      <c r="CB466" s="221" t="s">
        <v>727</v>
      </c>
      <c r="CC466" s="221" t="s">
        <v>728</v>
      </c>
      <c r="CD466" s="221">
        <f t="shared" si="20"/>
        <v>0</v>
      </c>
      <c r="CE466" s="221">
        <f t="shared" si="21"/>
        <v>0</v>
      </c>
      <c r="CF466" s="221">
        <f t="shared" si="22"/>
        <v>0</v>
      </c>
      <c r="CG466" s="221">
        <f t="shared" si="23"/>
        <v>0</v>
      </c>
      <c r="CI466" s="27">
        <v>1</v>
      </c>
    </row>
    <row r="467" spans="65:87" x14ac:dyDescent="0.25">
      <c r="BM467" s="221" t="s">
        <v>155</v>
      </c>
      <c r="BN467" s="221" t="s">
        <v>942</v>
      </c>
      <c r="BO467" s="221" t="s">
        <v>2494</v>
      </c>
      <c r="BP467" s="221" t="s">
        <v>265</v>
      </c>
      <c r="BQ467" s="221" t="s">
        <v>266</v>
      </c>
      <c r="BR467" s="221">
        <v>2</v>
      </c>
      <c r="BS467" s="221">
        <v>2</v>
      </c>
      <c r="BT467" s="221">
        <v>0</v>
      </c>
      <c r="BU467" s="221" t="s">
        <v>2494</v>
      </c>
      <c r="BW467" s="221" t="s">
        <v>2495</v>
      </c>
      <c r="BY467" s="221" t="s">
        <v>2494</v>
      </c>
      <c r="BZ467" s="221" t="s">
        <v>2496</v>
      </c>
      <c r="CD467" s="221">
        <f t="shared" si="20"/>
        <v>0</v>
      </c>
      <c r="CE467" s="221">
        <f t="shared" si="21"/>
        <v>0</v>
      </c>
      <c r="CF467" s="221">
        <f t="shared" si="22"/>
        <v>0</v>
      </c>
      <c r="CG467" s="221">
        <f t="shared" si="23"/>
        <v>0</v>
      </c>
      <c r="CI467" s="27">
        <v>1</v>
      </c>
    </row>
    <row r="468" spans="65:87" x14ac:dyDescent="0.25">
      <c r="BM468" s="221" t="s">
        <v>155</v>
      </c>
      <c r="BN468" s="221" t="s">
        <v>943</v>
      </c>
      <c r="BO468" s="221" t="s">
        <v>2497</v>
      </c>
      <c r="BP468" s="221" t="s">
        <v>265</v>
      </c>
      <c r="BQ468" s="221" t="s">
        <v>266</v>
      </c>
      <c r="BR468" s="221">
        <v>2</v>
      </c>
      <c r="BS468" s="221">
        <v>2</v>
      </c>
      <c r="BT468" s="221">
        <v>0</v>
      </c>
      <c r="BU468" s="221" t="s">
        <v>2497</v>
      </c>
      <c r="BW468" s="221" t="s">
        <v>2498</v>
      </c>
      <c r="BY468" s="221" t="s">
        <v>2497</v>
      </c>
      <c r="BZ468" s="221" t="s">
        <v>496</v>
      </c>
      <c r="CA468" s="221" t="s">
        <v>497</v>
      </c>
      <c r="CD468" s="221">
        <f t="shared" si="20"/>
        <v>0</v>
      </c>
      <c r="CE468" s="221">
        <f t="shared" si="21"/>
        <v>0</v>
      </c>
      <c r="CF468" s="221">
        <f t="shared" si="22"/>
        <v>0</v>
      </c>
      <c r="CG468" s="221">
        <f t="shared" si="23"/>
        <v>0</v>
      </c>
      <c r="CI468" s="27">
        <v>1</v>
      </c>
    </row>
    <row r="469" spans="65:87" x14ac:dyDescent="0.25">
      <c r="BM469" s="221" t="s">
        <v>155</v>
      </c>
      <c r="BN469" s="221" t="s">
        <v>944</v>
      </c>
      <c r="BO469" s="221" t="s">
        <v>2499</v>
      </c>
      <c r="BP469" s="221" t="s">
        <v>265</v>
      </c>
      <c r="BQ469" s="221" t="s">
        <v>266</v>
      </c>
      <c r="BR469" s="221">
        <v>3</v>
      </c>
      <c r="BS469" s="221">
        <v>2</v>
      </c>
      <c r="BT469" s="221">
        <v>0</v>
      </c>
      <c r="BU469" s="221" t="s">
        <v>2499</v>
      </c>
      <c r="BW469" s="221" t="s">
        <v>2500</v>
      </c>
      <c r="BY469" s="221" t="s">
        <v>2499</v>
      </c>
      <c r="BZ469" s="221" t="s">
        <v>903</v>
      </c>
      <c r="CA469" s="221" t="s">
        <v>904</v>
      </c>
      <c r="CB469" s="221" t="s">
        <v>2043</v>
      </c>
      <c r="CC469" s="221" t="s">
        <v>906</v>
      </c>
      <c r="CD469" s="221">
        <f t="shared" si="20"/>
        <v>0</v>
      </c>
      <c r="CE469" s="221">
        <f t="shared" si="21"/>
        <v>0</v>
      </c>
      <c r="CF469" s="221">
        <f t="shared" si="22"/>
        <v>0</v>
      </c>
      <c r="CG469" s="221">
        <f t="shared" si="23"/>
        <v>0</v>
      </c>
      <c r="CI469" s="27">
        <v>1</v>
      </c>
    </row>
    <row r="470" spans="65:87" x14ac:dyDescent="0.25">
      <c r="BM470" s="221" t="s">
        <v>155</v>
      </c>
      <c r="BN470" s="221" t="s">
        <v>945</v>
      </c>
      <c r="BO470" s="221" t="s">
        <v>2204</v>
      </c>
      <c r="BP470" s="221" t="s">
        <v>301</v>
      </c>
      <c r="BQ470" s="221" t="s">
        <v>266</v>
      </c>
      <c r="BR470" s="221">
        <v>1</v>
      </c>
      <c r="BS470" s="221">
        <v>0</v>
      </c>
      <c r="BT470" s="221">
        <v>3</v>
      </c>
      <c r="BV470" s="221" t="s">
        <v>2204</v>
      </c>
      <c r="BX470" s="221" t="s">
        <v>2207</v>
      </c>
      <c r="BY470" s="221" t="s">
        <v>2204</v>
      </c>
      <c r="CD470" s="221">
        <f t="shared" si="20"/>
        <v>0</v>
      </c>
      <c r="CE470" s="221">
        <f t="shared" si="21"/>
        <v>0</v>
      </c>
      <c r="CF470" s="221">
        <f t="shared" si="22"/>
        <v>0</v>
      </c>
      <c r="CG470" s="221">
        <f t="shared" si="23"/>
        <v>0</v>
      </c>
      <c r="CI470" s="27">
        <v>1</v>
      </c>
    </row>
    <row r="471" spans="65:87" x14ac:dyDescent="0.25">
      <c r="BM471" s="221" t="s">
        <v>155</v>
      </c>
      <c r="BN471" s="221" t="s">
        <v>946</v>
      </c>
      <c r="BO471" s="221" t="s">
        <v>2205</v>
      </c>
      <c r="BP471" s="221" t="s">
        <v>301</v>
      </c>
      <c r="BQ471" s="221" t="s">
        <v>266</v>
      </c>
      <c r="BR471" s="221">
        <v>1</v>
      </c>
      <c r="BS471" s="221">
        <v>0</v>
      </c>
      <c r="BT471" s="221">
        <v>3</v>
      </c>
      <c r="BV471" s="221" t="s">
        <v>2205</v>
      </c>
      <c r="BX471" s="221" t="s">
        <v>2206</v>
      </c>
      <c r="BY471" s="221" t="s">
        <v>2205</v>
      </c>
      <c r="BZ471" s="221" t="s">
        <v>725</v>
      </c>
      <c r="CA471" s="221" t="s">
        <v>726</v>
      </c>
      <c r="CB471" s="221" t="s">
        <v>727</v>
      </c>
      <c r="CC471" s="221" t="s">
        <v>728</v>
      </c>
      <c r="CD471" s="221">
        <f t="shared" si="20"/>
        <v>0</v>
      </c>
      <c r="CE471" s="221">
        <f t="shared" si="21"/>
        <v>0</v>
      </c>
      <c r="CF471" s="221">
        <f t="shared" si="22"/>
        <v>0</v>
      </c>
      <c r="CG471" s="221">
        <f t="shared" si="23"/>
        <v>0</v>
      </c>
      <c r="CI471" s="27">
        <v>1</v>
      </c>
    </row>
    <row r="472" spans="65:87" x14ac:dyDescent="0.25">
      <c r="BM472" s="221" t="s">
        <v>155</v>
      </c>
      <c r="BN472" s="221" t="s">
        <v>947</v>
      </c>
      <c r="BO472" s="221" t="s">
        <v>2494</v>
      </c>
      <c r="BP472" s="221" t="s">
        <v>301</v>
      </c>
      <c r="BQ472" s="221" t="s">
        <v>266</v>
      </c>
      <c r="BR472" s="221">
        <v>2</v>
      </c>
      <c r="BS472" s="221">
        <v>0</v>
      </c>
      <c r="BT472" s="221">
        <v>2</v>
      </c>
      <c r="BV472" s="221" t="s">
        <v>2494</v>
      </c>
      <c r="BX472" s="221" t="s">
        <v>2501</v>
      </c>
      <c r="BY472" s="221" t="s">
        <v>2494</v>
      </c>
      <c r="BZ472" s="221" t="s">
        <v>2496</v>
      </c>
      <c r="CD472" s="221">
        <f t="shared" si="20"/>
        <v>0</v>
      </c>
      <c r="CE472" s="221">
        <f t="shared" si="21"/>
        <v>0</v>
      </c>
      <c r="CF472" s="221">
        <f t="shared" si="22"/>
        <v>0</v>
      </c>
      <c r="CG472" s="221">
        <f t="shared" si="23"/>
        <v>0</v>
      </c>
      <c r="CI472" s="27">
        <v>1</v>
      </c>
    </row>
    <row r="473" spans="65:87" x14ac:dyDescent="0.25">
      <c r="BM473" s="221" t="s">
        <v>155</v>
      </c>
      <c r="BN473" s="221" t="s">
        <v>948</v>
      </c>
      <c r="BO473" s="221" t="s">
        <v>543</v>
      </c>
      <c r="BP473" s="221" t="s">
        <v>301</v>
      </c>
      <c r="BQ473" s="221" t="s">
        <v>266</v>
      </c>
      <c r="BR473" s="221">
        <v>2</v>
      </c>
      <c r="BS473" s="221">
        <v>0</v>
      </c>
      <c r="BT473" s="221">
        <v>2</v>
      </c>
      <c r="BV473" s="221" t="s">
        <v>543</v>
      </c>
      <c r="BX473" s="221" t="s">
        <v>2392</v>
      </c>
      <c r="BY473" s="221" t="s">
        <v>543</v>
      </c>
      <c r="CD473" s="221">
        <f t="shared" si="20"/>
        <v>0</v>
      </c>
      <c r="CE473" s="221">
        <f t="shared" si="21"/>
        <v>0</v>
      </c>
      <c r="CF473" s="221">
        <f t="shared" si="22"/>
        <v>0</v>
      </c>
      <c r="CG473" s="221">
        <f t="shared" si="23"/>
        <v>0</v>
      </c>
      <c r="CI473" s="27">
        <v>1</v>
      </c>
    </row>
    <row r="474" spans="65:87" x14ac:dyDescent="0.25">
      <c r="BM474" s="221" t="s">
        <v>155</v>
      </c>
      <c r="BN474" s="221" t="s">
        <v>949</v>
      </c>
      <c r="BO474" s="221" t="s">
        <v>2046</v>
      </c>
      <c r="BP474" s="221" t="s">
        <v>301</v>
      </c>
      <c r="BQ474" s="221" t="s">
        <v>266</v>
      </c>
      <c r="BR474" s="221">
        <v>3</v>
      </c>
      <c r="BS474" s="221">
        <v>0</v>
      </c>
      <c r="BT474" s="221">
        <v>2</v>
      </c>
      <c r="BV474" s="221" t="s">
        <v>2046</v>
      </c>
      <c r="BX474" s="221" t="s">
        <v>2047</v>
      </c>
      <c r="BY474" s="221" t="s">
        <v>2046</v>
      </c>
      <c r="BZ474" s="221" t="s">
        <v>2045</v>
      </c>
      <c r="CD474" s="221">
        <f t="shared" si="20"/>
        <v>0</v>
      </c>
      <c r="CE474" s="221">
        <f t="shared" si="21"/>
        <v>0</v>
      </c>
      <c r="CF474" s="221">
        <f t="shared" si="22"/>
        <v>0</v>
      </c>
      <c r="CG474" s="221">
        <f t="shared" si="23"/>
        <v>0</v>
      </c>
      <c r="CI474" s="27">
        <v>1</v>
      </c>
    </row>
    <row r="475" spans="65:87" x14ac:dyDescent="0.25">
      <c r="BM475" s="221" t="s">
        <v>156</v>
      </c>
      <c r="BN475" s="221" t="s">
        <v>950</v>
      </c>
      <c r="BO475" s="221" t="s">
        <v>2201</v>
      </c>
      <c r="BP475" s="221" t="s">
        <v>265</v>
      </c>
      <c r="BQ475" s="221" t="s">
        <v>266</v>
      </c>
      <c r="BR475" s="221">
        <v>1</v>
      </c>
      <c r="BS475" s="221">
        <v>3</v>
      </c>
      <c r="BT475" s="221">
        <v>0</v>
      </c>
      <c r="BU475" s="221" t="s">
        <v>2201</v>
      </c>
      <c r="BW475" s="221" t="s">
        <v>2202</v>
      </c>
      <c r="BY475" s="221" t="s">
        <v>2201</v>
      </c>
      <c r="BZ475" s="221" t="s">
        <v>2203</v>
      </c>
      <c r="CA475" s="221" t="s">
        <v>2204</v>
      </c>
      <c r="CD475" s="221">
        <f t="shared" si="20"/>
        <v>0</v>
      </c>
      <c r="CE475" s="221">
        <f t="shared" si="21"/>
        <v>0</v>
      </c>
      <c r="CF475" s="221">
        <f t="shared" si="22"/>
        <v>0</v>
      </c>
      <c r="CG475" s="221">
        <f t="shared" si="23"/>
        <v>0</v>
      </c>
      <c r="CI475" s="27">
        <v>1</v>
      </c>
    </row>
    <row r="476" spans="65:87" x14ac:dyDescent="0.25">
      <c r="BM476" s="221" t="s">
        <v>156</v>
      </c>
      <c r="BN476" s="221" t="s">
        <v>951</v>
      </c>
      <c r="BO476" s="221" t="s">
        <v>2199</v>
      </c>
      <c r="BP476" s="221" t="s">
        <v>265</v>
      </c>
      <c r="BQ476" s="221" t="s">
        <v>266</v>
      </c>
      <c r="BR476" s="221">
        <v>1</v>
      </c>
      <c r="BS476" s="221">
        <v>3</v>
      </c>
      <c r="BT476" s="221">
        <v>0</v>
      </c>
      <c r="BU476" s="221" t="s">
        <v>2199</v>
      </c>
      <c r="BW476" s="221" t="s">
        <v>2200</v>
      </c>
      <c r="BY476" s="221" t="s">
        <v>2199</v>
      </c>
      <c r="BZ476" s="221" t="s">
        <v>725</v>
      </c>
      <c r="CA476" s="221" t="s">
        <v>726</v>
      </c>
      <c r="CB476" s="221" t="s">
        <v>727</v>
      </c>
      <c r="CC476" s="221" t="s">
        <v>728</v>
      </c>
      <c r="CD476" s="221">
        <f t="shared" si="20"/>
        <v>0</v>
      </c>
      <c r="CE476" s="221">
        <f t="shared" si="21"/>
        <v>0</v>
      </c>
      <c r="CF476" s="221">
        <f t="shared" si="22"/>
        <v>0</v>
      </c>
      <c r="CG476" s="221">
        <f t="shared" si="23"/>
        <v>0</v>
      </c>
      <c r="CI476" s="27">
        <v>1</v>
      </c>
    </row>
    <row r="477" spans="65:87" x14ac:dyDescent="0.25">
      <c r="BM477" s="221" t="s">
        <v>156</v>
      </c>
      <c r="BN477" s="221" t="s">
        <v>952</v>
      </c>
      <c r="BO477" s="221" t="s">
        <v>2494</v>
      </c>
      <c r="BP477" s="221" t="s">
        <v>265</v>
      </c>
      <c r="BQ477" s="221" t="s">
        <v>266</v>
      </c>
      <c r="BR477" s="221">
        <v>2</v>
      </c>
      <c r="BS477" s="221">
        <v>2</v>
      </c>
      <c r="BT477" s="221">
        <v>0</v>
      </c>
      <c r="BU477" s="221" t="s">
        <v>2494</v>
      </c>
      <c r="BW477" s="221" t="s">
        <v>2495</v>
      </c>
      <c r="BY477" s="221" t="s">
        <v>2494</v>
      </c>
      <c r="BZ477" s="221" t="s">
        <v>2496</v>
      </c>
      <c r="CD477" s="221">
        <f t="shared" si="20"/>
        <v>0</v>
      </c>
      <c r="CE477" s="221">
        <f t="shared" si="21"/>
        <v>0</v>
      </c>
      <c r="CF477" s="221">
        <f t="shared" si="22"/>
        <v>0</v>
      </c>
      <c r="CG477" s="221">
        <f t="shared" si="23"/>
        <v>0</v>
      </c>
      <c r="CI477" s="27">
        <v>1</v>
      </c>
    </row>
    <row r="478" spans="65:87" x14ac:dyDescent="0.25">
      <c r="BM478" s="221" t="s">
        <v>156</v>
      </c>
      <c r="BN478" s="221" t="s">
        <v>953</v>
      </c>
      <c r="BO478" s="221" t="s">
        <v>2497</v>
      </c>
      <c r="BP478" s="221" t="s">
        <v>265</v>
      </c>
      <c r="BQ478" s="221" t="s">
        <v>266</v>
      </c>
      <c r="BR478" s="221">
        <v>2</v>
      </c>
      <c r="BS478" s="221">
        <v>2</v>
      </c>
      <c r="BT478" s="221">
        <v>0</v>
      </c>
      <c r="BU478" s="221" t="s">
        <v>2497</v>
      </c>
      <c r="BW478" s="221" t="s">
        <v>2498</v>
      </c>
      <c r="BY478" s="221" t="s">
        <v>2497</v>
      </c>
      <c r="BZ478" s="221" t="s">
        <v>496</v>
      </c>
      <c r="CA478" s="221" t="s">
        <v>497</v>
      </c>
      <c r="CD478" s="221">
        <f t="shared" si="20"/>
        <v>0</v>
      </c>
      <c r="CE478" s="221">
        <f t="shared" si="21"/>
        <v>0</v>
      </c>
      <c r="CF478" s="221">
        <f t="shared" si="22"/>
        <v>0</v>
      </c>
      <c r="CG478" s="221">
        <f t="shared" si="23"/>
        <v>0</v>
      </c>
      <c r="CI478" s="27">
        <v>1</v>
      </c>
    </row>
    <row r="479" spans="65:87" x14ac:dyDescent="0.25">
      <c r="BM479" s="221" t="s">
        <v>156</v>
      </c>
      <c r="BN479" s="221" t="s">
        <v>954</v>
      </c>
      <c r="BO479" s="221" t="s">
        <v>2499</v>
      </c>
      <c r="BP479" s="221" t="s">
        <v>265</v>
      </c>
      <c r="BQ479" s="221" t="s">
        <v>266</v>
      </c>
      <c r="BR479" s="221">
        <v>3</v>
      </c>
      <c r="BS479" s="221">
        <v>2</v>
      </c>
      <c r="BT479" s="221">
        <v>0</v>
      </c>
      <c r="BU479" s="221" t="s">
        <v>2499</v>
      </c>
      <c r="BW479" s="221" t="s">
        <v>2500</v>
      </c>
      <c r="BY479" s="221" t="s">
        <v>2499</v>
      </c>
      <c r="BZ479" s="221" t="s">
        <v>903</v>
      </c>
      <c r="CA479" s="221" t="s">
        <v>904</v>
      </c>
      <c r="CB479" s="221" t="s">
        <v>2043</v>
      </c>
      <c r="CC479" s="221" t="s">
        <v>906</v>
      </c>
      <c r="CD479" s="221">
        <f t="shared" si="20"/>
        <v>0</v>
      </c>
      <c r="CE479" s="221">
        <f t="shared" si="21"/>
        <v>0</v>
      </c>
      <c r="CF479" s="221">
        <f t="shared" si="22"/>
        <v>0</v>
      </c>
      <c r="CG479" s="221">
        <f t="shared" si="23"/>
        <v>0</v>
      </c>
      <c r="CI479" s="27">
        <v>1</v>
      </c>
    </row>
    <row r="480" spans="65:87" x14ac:dyDescent="0.25">
      <c r="BM480" s="221" t="s">
        <v>156</v>
      </c>
      <c r="BN480" s="221" t="s">
        <v>955</v>
      </c>
      <c r="BO480" s="221" t="s">
        <v>2204</v>
      </c>
      <c r="BP480" s="221" t="s">
        <v>301</v>
      </c>
      <c r="BQ480" s="221" t="s">
        <v>266</v>
      </c>
      <c r="BR480" s="221">
        <v>1</v>
      </c>
      <c r="BS480" s="221">
        <v>0</v>
      </c>
      <c r="BT480" s="221">
        <v>3</v>
      </c>
      <c r="BV480" s="221" t="s">
        <v>2204</v>
      </c>
      <c r="BX480" s="221" t="s">
        <v>2207</v>
      </c>
      <c r="BY480" s="221" t="s">
        <v>2204</v>
      </c>
      <c r="CD480" s="221">
        <f t="shared" si="20"/>
        <v>0</v>
      </c>
      <c r="CE480" s="221">
        <f t="shared" si="21"/>
        <v>0</v>
      </c>
      <c r="CF480" s="221">
        <f t="shared" si="22"/>
        <v>0</v>
      </c>
      <c r="CG480" s="221">
        <f t="shared" si="23"/>
        <v>0</v>
      </c>
      <c r="CI480" s="27">
        <v>1</v>
      </c>
    </row>
    <row r="481" spans="65:87" x14ac:dyDescent="0.25">
      <c r="BM481" s="221" t="s">
        <v>156</v>
      </c>
      <c r="BN481" s="221" t="s">
        <v>956</v>
      </c>
      <c r="BO481" s="221" t="s">
        <v>2205</v>
      </c>
      <c r="BP481" s="221" t="s">
        <v>301</v>
      </c>
      <c r="BQ481" s="221" t="s">
        <v>266</v>
      </c>
      <c r="BR481" s="221">
        <v>1</v>
      </c>
      <c r="BS481" s="221">
        <v>0</v>
      </c>
      <c r="BT481" s="221">
        <v>3</v>
      </c>
      <c r="BV481" s="221" t="s">
        <v>2205</v>
      </c>
      <c r="BX481" s="221" t="s">
        <v>2206</v>
      </c>
      <c r="BY481" s="221" t="s">
        <v>2205</v>
      </c>
      <c r="BZ481" s="221" t="s">
        <v>725</v>
      </c>
      <c r="CA481" s="221" t="s">
        <v>726</v>
      </c>
      <c r="CB481" s="221" t="s">
        <v>727</v>
      </c>
      <c r="CC481" s="221" t="s">
        <v>728</v>
      </c>
      <c r="CD481" s="221">
        <f t="shared" si="20"/>
        <v>0</v>
      </c>
      <c r="CE481" s="221">
        <f t="shared" si="21"/>
        <v>0</v>
      </c>
      <c r="CF481" s="221">
        <f t="shared" si="22"/>
        <v>0</v>
      </c>
      <c r="CG481" s="221">
        <f t="shared" si="23"/>
        <v>0</v>
      </c>
      <c r="CI481" s="27">
        <v>1</v>
      </c>
    </row>
    <row r="482" spans="65:87" x14ac:dyDescent="0.25">
      <c r="BM482" s="221" t="s">
        <v>156</v>
      </c>
      <c r="BN482" s="221" t="s">
        <v>957</v>
      </c>
      <c r="BO482" s="221" t="s">
        <v>2494</v>
      </c>
      <c r="BP482" s="221" t="s">
        <v>301</v>
      </c>
      <c r="BQ482" s="221" t="s">
        <v>266</v>
      </c>
      <c r="BR482" s="221">
        <v>2</v>
      </c>
      <c r="BS482" s="221">
        <v>0</v>
      </c>
      <c r="BT482" s="221">
        <v>2</v>
      </c>
      <c r="BV482" s="221" t="s">
        <v>2494</v>
      </c>
      <c r="BX482" s="221" t="s">
        <v>2501</v>
      </c>
      <c r="BY482" s="221" t="s">
        <v>2494</v>
      </c>
      <c r="BZ482" s="221" t="s">
        <v>2496</v>
      </c>
      <c r="CD482" s="221">
        <f t="shared" si="20"/>
        <v>0</v>
      </c>
      <c r="CE482" s="221">
        <f t="shared" si="21"/>
        <v>0</v>
      </c>
      <c r="CF482" s="221">
        <f t="shared" si="22"/>
        <v>0</v>
      </c>
      <c r="CG482" s="221">
        <f t="shared" si="23"/>
        <v>0</v>
      </c>
      <c r="CI482" s="27">
        <v>1</v>
      </c>
    </row>
    <row r="483" spans="65:87" x14ac:dyDescent="0.25">
      <c r="BM483" s="221" t="s">
        <v>156</v>
      </c>
      <c r="BN483" s="221" t="s">
        <v>958</v>
      </c>
      <c r="BO483" s="221" t="s">
        <v>543</v>
      </c>
      <c r="BP483" s="221" t="s">
        <v>301</v>
      </c>
      <c r="BQ483" s="221" t="s">
        <v>266</v>
      </c>
      <c r="BR483" s="221">
        <v>2</v>
      </c>
      <c r="BS483" s="221">
        <v>0</v>
      </c>
      <c r="BT483" s="221">
        <v>2</v>
      </c>
      <c r="BV483" s="221" t="s">
        <v>543</v>
      </c>
      <c r="BX483" s="221" t="s">
        <v>2392</v>
      </c>
      <c r="BY483" s="221" t="s">
        <v>543</v>
      </c>
      <c r="CD483" s="221">
        <f t="shared" si="20"/>
        <v>0</v>
      </c>
      <c r="CE483" s="221">
        <f t="shared" si="21"/>
        <v>0</v>
      </c>
      <c r="CF483" s="221">
        <f t="shared" si="22"/>
        <v>0</v>
      </c>
      <c r="CG483" s="221">
        <f t="shared" si="23"/>
        <v>0</v>
      </c>
      <c r="CI483" s="27">
        <v>1</v>
      </c>
    </row>
    <row r="484" spans="65:87" x14ac:dyDescent="0.25">
      <c r="BM484" s="221" t="s">
        <v>156</v>
      </c>
      <c r="BN484" s="221" t="s">
        <v>959</v>
      </c>
      <c r="BO484" s="221" t="s">
        <v>2046</v>
      </c>
      <c r="BP484" s="221" t="s">
        <v>301</v>
      </c>
      <c r="BQ484" s="221" t="s">
        <v>266</v>
      </c>
      <c r="BR484" s="221">
        <v>3</v>
      </c>
      <c r="BS484" s="221">
        <v>0</v>
      </c>
      <c r="BT484" s="221">
        <v>2</v>
      </c>
      <c r="BV484" s="221" t="s">
        <v>2046</v>
      </c>
      <c r="BX484" s="221" t="s">
        <v>2047</v>
      </c>
      <c r="BY484" s="221" t="s">
        <v>2046</v>
      </c>
      <c r="BZ484" s="221" t="s">
        <v>2045</v>
      </c>
      <c r="CD484" s="221">
        <f t="shared" si="20"/>
        <v>0</v>
      </c>
      <c r="CE484" s="221">
        <f t="shared" si="21"/>
        <v>0</v>
      </c>
      <c r="CF484" s="221">
        <f t="shared" si="22"/>
        <v>0</v>
      </c>
      <c r="CG484" s="221">
        <f t="shared" si="23"/>
        <v>0</v>
      </c>
      <c r="CI484" s="27">
        <v>1</v>
      </c>
    </row>
    <row r="485" spans="65:87" x14ac:dyDescent="0.25">
      <c r="BM485" s="221" t="s">
        <v>157</v>
      </c>
      <c r="BN485" s="221" t="s">
        <v>960</v>
      </c>
      <c r="BO485" s="221" t="s">
        <v>2201</v>
      </c>
      <c r="BP485" s="221" t="s">
        <v>265</v>
      </c>
      <c r="BQ485" s="221" t="s">
        <v>266</v>
      </c>
      <c r="BR485" s="221">
        <v>1</v>
      </c>
      <c r="BS485" s="221">
        <v>3</v>
      </c>
      <c r="BT485" s="221">
        <v>0</v>
      </c>
      <c r="BU485" s="221" t="s">
        <v>2201</v>
      </c>
      <c r="BW485" s="221" t="s">
        <v>2202</v>
      </c>
      <c r="BY485" s="221" t="s">
        <v>2201</v>
      </c>
      <c r="BZ485" s="221" t="s">
        <v>2203</v>
      </c>
      <c r="CA485" s="221" t="s">
        <v>2204</v>
      </c>
      <c r="CD485" s="221">
        <f t="shared" si="20"/>
        <v>0</v>
      </c>
      <c r="CE485" s="221">
        <f t="shared" si="21"/>
        <v>0</v>
      </c>
      <c r="CF485" s="221">
        <f t="shared" si="22"/>
        <v>0</v>
      </c>
      <c r="CG485" s="221">
        <f t="shared" si="23"/>
        <v>0</v>
      </c>
      <c r="CI485" s="27">
        <v>1</v>
      </c>
    </row>
    <row r="486" spans="65:87" x14ac:dyDescent="0.25">
      <c r="BM486" s="221" t="s">
        <v>157</v>
      </c>
      <c r="BN486" s="221" t="s">
        <v>961</v>
      </c>
      <c r="BO486" s="221" t="s">
        <v>2199</v>
      </c>
      <c r="BP486" s="221" t="s">
        <v>265</v>
      </c>
      <c r="BQ486" s="221" t="s">
        <v>266</v>
      </c>
      <c r="BR486" s="221">
        <v>1</v>
      </c>
      <c r="BS486" s="221">
        <v>3</v>
      </c>
      <c r="BT486" s="221">
        <v>0</v>
      </c>
      <c r="BU486" s="221" t="s">
        <v>2199</v>
      </c>
      <c r="BW486" s="221" t="s">
        <v>2200</v>
      </c>
      <c r="BY486" s="221" t="s">
        <v>2199</v>
      </c>
      <c r="BZ486" s="221" t="s">
        <v>725</v>
      </c>
      <c r="CA486" s="221" t="s">
        <v>726</v>
      </c>
      <c r="CB486" s="221" t="s">
        <v>727</v>
      </c>
      <c r="CC486" s="221" t="s">
        <v>728</v>
      </c>
      <c r="CD486" s="221">
        <f t="shared" si="20"/>
        <v>0</v>
      </c>
      <c r="CE486" s="221">
        <f t="shared" si="21"/>
        <v>0</v>
      </c>
      <c r="CF486" s="221">
        <f t="shared" si="22"/>
        <v>0</v>
      </c>
      <c r="CG486" s="221">
        <f t="shared" si="23"/>
        <v>0</v>
      </c>
      <c r="CI486" s="27">
        <v>1</v>
      </c>
    </row>
    <row r="487" spans="65:87" x14ac:dyDescent="0.25">
      <c r="BM487" s="221" t="s">
        <v>157</v>
      </c>
      <c r="BN487" s="221" t="s">
        <v>962</v>
      </c>
      <c r="BO487" s="221" t="s">
        <v>2494</v>
      </c>
      <c r="BP487" s="221" t="s">
        <v>265</v>
      </c>
      <c r="BQ487" s="221" t="s">
        <v>266</v>
      </c>
      <c r="BR487" s="221">
        <v>2</v>
      </c>
      <c r="BS487" s="221">
        <v>2</v>
      </c>
      <c r="BT487" s="221">
        <v>0</v>
      </c>
      <c r="BU487" s="221" t="s">
        <v>2494</v>
      </c>
      <c r="BW487" s="221" t="s">
        <v>2495</v>
      </c>
      <c r="BY487" s="221" t="s">
        <v>2494</v>
      </c>
      <c r="BZ487" s="221" t="s">
        <v>2496</v>
      </c>
      <c r="CD487" s="221">
        <f t="shared" si="20"/>
        <v>0</v>
      </c>
      <c r="CE487" s="221">
        <f t="shared" si="21"/>
        <v>0</v>
      </c>
      <c r="CF487" s="221">
        <f t="shared" si="22"/>
        <v>0</v>
      </c>
      <c r="CG487" s="221">
        <f t="shared" si="23"/>
        <v>0</v>
      </c>
      <c r="CI487" s="27">
        <v>1</v>
      </c>
    </row>
    <row r="488" spans="65:87" x14ac:dyDescent="0.25">
      <c r="BM488" s="221" t="s">
        <v>157</v>
      </c>
      <c r="BN488" s="221" t="s">
        <v>963</v>
      </c>
      <c r="BO488" s="221" t="s">
        <v>2497</v>
      </c>
      <c r="BP488" s="221" t="s">
        <v>265</v>
      </c>
      <c r="BQ488" s="221" t="s">
        <v>266</v>
      </c>
      <c r="BR488" s="221">
        <v>2</v>
      </c>
      <c r="BS488" s="221">
        <v>2</v>
      </c>
      <c r="BT488" s="221">
        <v>0</v>
      </c>
      <c r="BU488" s="221" t="s">
        <v>2497</v>
      </c>
      <c r="BW488" s="221" t="s">
        <v>2498</v>
      </c>
      <c r="BY488" s="221" t="s">
        <v>2497</v>
      </c>
      <c r="BZ488" s="221" t="s">
        <v>496</v>
      </c>
      <c r="CA488" s="221" t="s">
        <v>497</v>
      </c>
      <c r="CD488" s="221">
        <f t="shared" si="20"/>
        <v>0</v>
      </c>
      <c r="CE488" s="221">
        <f t="shared" si="21"/>
        <v>0</v>
      </c>
      <c r="CF488" s="221">
        <f t="shared" si="22"/>
        <v>0</v>
      </c>
      <c r="CG488" s="221">
        <f t="shared" si="23"/>
        <v>0</v>
      </c>
      <c r="CI488" s="27">
        <v>1</v>
      </c>
    </row>
    <row r="489" spans="65:87" x14ac:dyDescent="0.25">
      <c r="BM489" s="221" t="s">
        <v>157</v>
      </c>
      <c r="BN489" s="221" t="s">
        <v>964</v>
      </c>
      <c r="BO489" s="221" t="s">
        <v>2499</v>
      </c>
      <c r="BP489" s="221" t="s">
        <v>265</v>
      </c>
      <c r="BQ489" s="221" t="s">
        <v>266</v>
      </c>
      <c r="BR489" s="221">
        <v>3</v>
      </c>
      <c r="BS489" s="221">
        <v>2</v>
      </c>
      <c r="BT489" s="221">
        <v>0</v>
      </c>
      <c r="BU489" s="221" t="s">
        <v>2499</v>
      </c>
      <c r="BW489" s="221" t="s">
        <v>2500</v>
      </c>
      <c r="BY489" s="221" t="s">
        <v>2499</v>
      </c>
      <c r="BZ489" s="221" t="s">
        <v>903</v>
      </c>
      <c r="CA489" s="221" t="s">
        <v>904</v>
      </c>
      <c r="CB489" s="221" t="s">
        <v>2043</v>
      </c>
      <c r="CC489" s="221" t="s">
        <v>906</v>
      </c>
      <c r="CD489" s="221">
        <f t="shared" ref="CD489:CD552" si="24">IF(OR($BM489&lt;&gt;$B$4,$BQ489&lt;&gt;"POS",$BP489="CFA"),0,IF(OR(AND($BY489&lt;&gt;"",ISNUMBER(SEARCH($BY489,$L$9))),AND($BZ489&lt;&gt;"",ISNUMBER(SEARCH($BZ489,$L$9))),AND($CA489&lt;&gt;"",ISNUMBER(SEARCH($CA489,$L$9))),AND($CB489&lt;&gt;"",ISNUMBER(SEARCH($CB489,$L$9))),AND($CC489&lt;&gt;"",ISNUMBER(SEARCH($CC489,$L$9)))),$BS489,0))</f>
        <v>0</v>
      </c>
      <c r="CE489" s="221">
        <f t="shared" ref="CE489:CE552" si="25">IF(OR($BM489&lt;&gt;$B$4,$BQ489&lt;&gt;"POS",$BP489="CFA"),0,IF(OR(AND($BY489&lt;&gt;"",ISNUMBER(SEARCH($BY489,$M$9))),AND($BZ489&lt;&gt;"",ISNUMBER(SEARCH($BZ489,$M$9))),AND($CA489&lt;&gt;"",ISNUMBER(SEARCH($CA489,$M$9))),AND($CB489&lt;&gt;"",ISNUMBER(SEARCH($CB489,$M$9))),AND($CC489&lt;&gt;"",ISNUMBER(SEARCH($CC489,$M$9)))),$BS489,0))</f>
        <v>0</v>
      </c>
      <c r="CF489" s="221">
        <f t="shared" ref="CF489:CF552" si="26">IF(OR($BM489&lt;&gt;$B$4,$BQ489&lt;&gt;"POS",$BP489="PRO"),0,IF(OR(AND($BY489&lt;&gt;"",ISNUMBER(SEARCH($BY489,$N$9))),AND($BZ489&lt;&gt;"",ISNUMBER(SEARCH($BZ489,$N$9))),AND($CA489&lt;&gt;"",ISNUMBER(SEARCH($CA489,$N$9))),AND($CB489&lt;&gt;"",ISNUMBER(SEARCH($CB489,$N$9))),AND($CC489&lt;&gt;"",ISNUMBER(SEARCH($CC489,$N$9)))),$BT489,0))</f>
        <v>0</v>
      </c>
      <c r="CG489" s="221">
        <f t="shared" ref="CG489:CG552" si="27">IF(OR($BM489&lt;&gt;$B$4,$BQ489&lt;&gt;"POS",$BP489="PRO"),0,IF(OR(AND($BY489&lt;&gt;"",ISNUMBER(SEARCH($BY489,$O$9))),AND($BZ489&lt;&gt;"",ISNUMBER(SEARCH($BZ489,$O$9))),AND($CA489&lt;&gt;"",ISNUMBER(SEARCH($CA489,$O$9))),AND($CB489&lt;&gt;"",ISNUMBER(SEARCH($CB489,$O$9))),AND($CC489&lt;&gt;"",ISNUMBER(SEARCH($CC489,$O$9)))),$BT489,0))</f>
        <v>0</v>
      </c>
      <c r="CI489" s="27">
        <v>1</v>
      </c>
    </row>
    <row r="490" spans="65:87" x14ac:dyDescent="0.25">
      <c r="BM490" s="221" t="s">
        <v>157</v>
      </c>
      <c r="BN490" s="221" t="s">
        <v>965</v>
      </c>
      <c r="BO490" s="221" t="s">
        <v>2204</v>
      </c>
      <c r="BP490" s="221" t="s">
        <v>301</v>
      </c>
      <c r="BQ490" s="221" t="s">
        <v>266</v>
      </c>
      <c r="BR490" s="221">
        <v>1</v>
      </c>
      <c r="BS490" s="221">
        <v>0</v>
      </c>
      <c r="BT490" s="221">
        <v>3</v>
      </c>
      <c r="BV490" s="221" t="s">
        <v>2204</v>
      </c>
      <c r="BX490" s="221" t="s">
        <v>2207</v>
      </c>
      <c r="BY490" s="221" t="s">
        <v>2204</v>
      </c>
      <c r="CD490" s="221">
        <f t="shared" si="24"/>
        <v>0</v>
      </c>
      <c r="CE490" s="221">
        <f t="shared" si="25"/>
        <v>0</v>
      </c>
      <c r="CF490" s="221">
        <f t="shared" si="26"/>
        <v>0</v>
      </c>
      <c r="CG490" s="221">
        <f t="shared" si="27"/>
        <v>0</v>
      </c>
      <c r="CI490" s="27">
        <v>1</v>
      </c>
    </row>
    <row r="491" spans="65:87" x14ac:dyDescent="0.25">
      <c r="BM491" s="221" t="s">
        <v>157</v>
      </c>
      <c r="BN491" s="221" t="s">
        <v>966</v>
      </c>
      <c r="BO491" s="221" t="s">
        <v>2205</v>
      </c>
      <c r="BP491" s="221" t="s">
        <v>301</v>
      </c>
      <c r="BQ491" s="221" t="s">
        <v>266</v>
      </c>
      <c r="BR491" s="221">
        <v>1</v>
      </c>
      <c r="BS491" s="221">
        <v>0</v>
      </c>
      <c r="BT491" s="221">
        <v>3</v>
      </c>
      <c r="BV491" s="221" t="s">
        <v>2205</v>
      </c>
      <c r="BX491" s="221" t="s">
        <v>2206</v>
      </c>
      <c r="BY491" s="221" t="s">
        <v>2205</v>
      </c>
      <c r="BZ491" s="221" t="s">
        <v>725</v>
      </c>
      <c r="CA491" s="221" t="s">
        <v>726</v>
      </c>
      <c r="CB491" s="221" t="s">
        <v>727</v>
      </c>
      <c r="CC491" s="221" t="s">
        <v>728</v>
      </c>
      <c r="CD491" s="221">
        <f t="shared" si="24"/>
        <v>0</v>
      </c>
      <c r="CE491" s="221">
        <f t="shared" si="25"/>
        <v>0</v>
      </c>
      <c r="CF491" s="221">
        <f t="shared" si="26"/>
        <v>0</v>
      </c>
      <c r="CG491" s="221">
        <f t="shared" si="27"/>
        <v>0</v>
      </c>
      <c r="CI491" s="27">
        <v>1</v>
      </c>
    </row>
    <row r="492" spans="65:87" x14ac:dyDescent="0.25">
      <c r="BM492" s="221" t="s">
        <v>157</v>
      </c>
      <c r="BN492" s="221" t="s">
        <v>967</v>
      </c>
      <c r="BO492" s="221" t="s">
        <v>2494</v>
      </c>
      <c r="BP492" s="221" t="s">
        <v>301</v>
      </c>
      <c r="BQ492" s="221" t="s">
        <v>266</v>
      </c>
      <c r="BR492" s="221">
        <v>2</v>
      </c>
      <c r="BS492" s="221">
        <v>0</v>
      </c>
      <c r="BT492" s="221">
        <v>2</v>
      </c>
      <c r="BV492" s="221" t="s">
        <v>2494</v>
      </c>
      <c r="BX492" s="221" t="s">
        <v>2501</v>
      </c>
      <c r="BY492" s="221" t="s">
        <v>2494</v>
      </c>
      <c r="BZ492" s="221" t="s">
        <v>2496</v>
      </c>
      <c r="CD492" s="221">
        <f t="shared" si="24"/>
        <v>0</v>
      </c>
      <c r="CE492" s="221">
        <f t="shared" si="25"/>
        <v>0</v>
      </c>
      <c r="CF492" s="221">
        <f t="shared" si="26"/>
        <v>0</v>
      </c>
      <c r="CG492" s="221">
        <f t="shared" si="27"/>
        <v>0</v>
      </c>
      <c r="CI492" s="27">
        <v>1</v>
      </c>
    </row>
    <row r="493" spans="65:87" x14ac:dyDescent="0.25">
      <c r="BM493" s="221" t="s">
        <v>157</v>
      </c>
      <c r="BN493" s="221" t="s">
        <v>968</v>
      </c>
      <c r="BO493" s="221" t="s">
        <v>543</v>
      </c>
      <c r="BP493" s="221" t="s">
        <v>301</v>
      </c>
      <c r="BQ493" s="221" t="s">
        <v>266</v>
      </c>
      <c r="BR493" s="221">
        <v>2</v>
      </c>
      <c r="BS493" s="221">
        <v>0</v>
      </c>
      <c r="BT493" s="221">
        <v>2</v>
      </c>
      <c r="BV493" s="221" t="s">
        <v>543</v>
      </c>
      <c r="BX493" s="221" t="s">
        <v>2392</v>
      </c>
      <c r="BY493" s="221" t="s">
        <v>543</v>
      </c>
      <c r="CD493" s="221">
        <f t="shared" si="24"/>
        <v>0</v>
      </c>
      <c r="CE493" s="221">
        <f t="shared" si="25"/>
        <v>0</v>
      </c>
      <c r="CF493" s="221">
        <f t="shared" si="26"/>
        <v>0</v>
      </c>
      <c r="CG493" s="221">
        <f t="shared" si="27"/>
        <v>0</v>
      </c>
      <c r="CI493" s="27">
        <v>1</v>
      </c>
    </row>
    <row r="494" spans="65:87" x14ac:dyDescent="0.25">
      <c r="BM494" s="221" t="s">
        <v>157</v>
      </c>
      <c r="BN494" s="221" t="s">
        <v>969</v>
      </c>
      <c r="BO494" s="221" t="s">
        <v>2046</v>
      </c>
      <c r="BP494" s="221" t="s">
        <v>301</v>
      </c>
      <c r="BQ494" s="221" t="s">
        <v>266</v>
      </c>
      <c r="BR494" s="221">
        <v>3</v>
      </c>
      <c r="BS494" s="221">
        <v>0</v>
      </c>
      <c r="BT494" s="221">
        <v>2</v>
      </c>
      <c r="BV494" s="221" t="s">
        <v>2046</v>
      </c>
      <c r="BX494" s="221" t="s">
        <v>2047</v>
      </c>
      <c r="BY494" s="221" t="s">
        <v>2046</v>
      </c>
      <c r="BZ494" s="221" t="s">
        <v>2045</v>
      </c>
      <c r="CD494" s="221">
        <f t="shared" si="24"/>
        <v>0</v>
      </c>
      <c r="CE494" s="221">
        <f t="shared" si="25"/>
        <v>0</v>
      </c>
      <c r="CF494" s="221">
        <f t="shared" si="26"/>
        <v>0</v>
      </c>
      <c r="CG494" s="221">
        <f t="shared" si="27"/>
        <v>0</v>
      </c>
      <c r="CI494" s="27">
        <v>1</v>
      </c>
    </row>
    <row r="495" spans="65:87" x14ac:dyDescent="0.25">
      <c r="BM495" s="221" t="s">
        <v>158</v>
      </c>
      <c r="BN495" s="221" t="s">
        <v>970</v>
      </c>
      <c r="BO495" s="221" t="s">
        <v>2201</v>
      </c>
      <c r="BP495" s="221" t="s">
        <v>265</v>
      </c>
      <c r="BQ495" s="221" t="s">
        <v>266</v>
      </c>
      <c r="BR495" s="221">
        <v>1</v>
      </c>
      <c r="BS495" s="221">
        <v>3</v>
      </c>
      <c r="BT495" s="221">
        <v>0</v>
      </c>
      <c r="BU495" s="221" t="s">
        <v>2201</v>
      </c>
      <c r="BW495" s="221" t="s">
        <v>2202</v>
      </c>
      <c r="BY495" s="221" t="s">
        <v>2201</v>
      </c>
      <c r="BZ495" s="221" t="s">
        <v>2203</v>
      </c>
      <c r="CA495" s="221" t="s">
        <v>2204</v>
      </c>
      <c r="CD495" s="221">
        <f t="shared" si="24"/>
        <v>0</v>
      </c>
      <c r="CE495" s="221">
        <f t="shared" si="25"/>
        <v>0</v>
      </c>
      <c r="CF495" s="221">
        <f t="shared" si="26"/>
        <v>0</v>
      </c>
      <c r="CG495" s="221">
        <f t="shared" si="27"/>
        <v>0</v>
      </c>
      <c r="CI495" s="27">
        <v>1</v>
      </c>
    </row>
    <row r="496" spans="65:87" x14ac:dyDescent="0.25">
      <c r="BM496" s="221" t="s">
        <v>158</v>
      </c>
      <c r="BN496" s="221" t="s">
        <v>971</v>
      </c>
      <c r="BO496" s="221" t="s">
        <v>2199</v>
      </c>
      <c r="BP496" s="221" t="s">
        <v>265</v>
      </c>
      <c r="BQ496" s="221" t="s">
        <v>266</v>
      </c>
      <c r="BR496" s="221">
        <v>1</v>
      </c>
      <c r="BS496" s="221">
        <v>3</v>
      </c>
      <c r="BT496" s="221">
        <v>0</v>
      </c>
      <c r="BU496" s="221" t="s">
        <v>2199</v>
      </c>
      <c r="BW496" s="221" t="s">
        <v>2200</v>
      </c>
      <c r="BY496" s="221" t="s">
        <v>2199</v>
      </c>
      <c r="BZ496" s="221" t="s">
        <v>725</v>
      </c>
      <c r="CA496" s="221" t="s">
        <v>726</v>
      </c>
      <c r="CB496" s="221" t="s">
        <v>727</v>
      </c>
      <c r="CC496" s="221" t="s">
        <v>728</v>
      </c>
      <c r="CD496" s="221">
        <f t="shared" si="24"/>
        <v>0</v>
      </c>
      <c r="CE496" s="221">
        <f t="shared" si="25"/>
        <v>0</v>
      </c>
      <c r="CF496" s="221">
        <f t="shared" si="26"/>
        <v>0</v>
      </c>
      <c r="CG496" s="221">
        <f t="shared" si="27"/>
        <v>0</v>
      </c>
      <c r="CI496" s="27">
        <v>1</v>
      </c>
    </row>
    <row r="497" spans="65:87" x14ac:dyDescent="0.25">
      <c r="BM497" s="221" t="s">
        <v>158</v>
      </c>
      <c r="BN497" s="221" t="s">
        <v>972</v>
      </c>
      <c r="BO497" s="221" t="s">
        <v>2494</v>
      </c>
      <c r="BP497" s="221" t="s">
        <v>265</v>
      </c>
      <c r="BQ497" s="221" t="s">
        <v>266</v>
      </c>
      <c r="BR497" s="221">
        <v>2</v>
      </c>
      <c r="BS497" s="221">
        <v>2</v>
      </c>
      <c r="BT497" s="221">
        <v>0</v>
      </c>
      <c r="BU497" s="221" t="s">
        <v>2494</v>
      </c>
      <c r="BW497" s="221" t="s">
        <v>2495</v>
      </c>
      <c r="BY497" s="221" t="s">
        <v>2494</v>
      </c>
      <c r="BZ497" s="221" t="s">
        <v>2496</v>
      </c>
      <c r="CD497" s="221">
        <f t="shared" si="24"/>
        <v>0</v>
      </c>
      <c r="CE497" s="221">
        <f t="shared" si="25"/>
        <v>0</v>
      </c>
      <c r="CF497" s="221">
        <f t="shared" si="26"/>
        <v>0</v>
      </c>
      <c r="CG497" s="221">
        <f t="shared" si="27"/>
        <v>0</v>
      </c>
      <c r="CI497" s="27">
        <v>1</v>
      </c>
    </row>
    <row r="498" spans="65:87" x14ac:dyDescent="0.25">
      <c r="BM498" s="221" t="s">
        <v>158</v>
      </c>
      <c r="BN498" s="221" t="s">
        <v>973</v>
      </c>
      <c r="BO498" s="221" t="s">
        <v>2497</v>
      </c>
      <c r="BP498" s="221" t="s">
        <v>265</v>
      </c>
      <c r="BQ498" s="221" t="s">
        <v>266</v>
      </c>
      <c r="BR498" s="221">
        <v>2</v>
      </c>
      <c r="BS498" s="221">
        <v>2</v>
      </c>
      <c r="BT498" s="221">
        <v>0</v>
      </c>
      <c r="BU498" s="221" t="s">
        <v>2497</v>
      </c>
      <c r="BW498" s="221" t="s">
        <v>2498</v>
      </c>
      <c r="BY498" s="221" t="s">
        <v>2497</v>
      </c>
      <c r="BZ498" s="221" t="s">
        <v>496</v>
      </c>
      <c r="CA498" s="221" t="s">
        <v>497</v>
      </c>
      <c r="CD498" s="221">
        <f t="shared" si="24"/>
        <v>0</v>
      </c>
      <c r="CE498" s="221">
        <f t="shared" si="25"/>
        <v>0</v>
      </c>
      <c r="CF498" s="221">
        <f t="shared" si="26"/>
        <v>0</v>
      </c>
      <c r="CG498" s="221">
        <f t="shared" si="27"/>
        <v>0</v>
      </c>
      <c r="CI498" s="27">
        <v>1</v>
      </c>
    </row>
    <row r="499" spans="65:87" x14ac:dyDescent="0.25">
      <c r="BM499" s="221" t="s">
        <v>158</v>
      </c>
      <c r="BN499" s="221" t="s">
        <v>974</v>
      </c>
      <c r="BO499" s="221" t="s">
        <v>2499</v>
      </c>
      <c r="BP499" s="221" t="s">
        <v>265</v>
      </c>
      <c r="BQ499" s="221" t="s">
        <v>266</v>
      </c>
      <c r="BR499" s="221">
        <v>3</v>
      </c>
      <c r="BS499" s="221">
        <v>2</v>
      </c>
      <c r="BT499" s="221">
        <v>0</v>
      </c>
      <c r="BU499" s="221" t="s">
        <v>2499</v>
      </c>
      <c r="BW499" s="221" t="s">
        <v>2500</v>
      </c>
      <c r="BY499" s="221" t="s">
        <v>2499</v>
      </c>
      <c r="BZ499" s="221" t="s">
        <v>903</v>
      </c>
      <c r="CA499" s="221" t="s">
        <v>904</v>
      </c>
      <c r="CB499" s="221" t="s">
        <v>2043</v>
      </c>
      <c r="CC499" s="221" t="s">
        <v>906</v>
      </c>
      <c r="CD499" s="221">
        <f t="shared" si="24"/>
        <v>0</v>
      </c>
      <c r="CE499" s="221">
        <f t="shared" si="25"/>
        <v>0</v>
      </c>
      <c r="CF499" s="221">
        <f t="shared" si="26"/>
        <v>0</v>
      </c>
      <c r="CG499" s="221">
        <f t="shared" si="27"/>
        <v>0</v>
      </c>
      <c r="CI499" s="27">
        <v>1</v>
      </c>
    </row>
    <row r="500" spans="65:87" x14ac:dyDescent="0.25">
      <c r="BM500" s="221" t="s">
        <v>158</v>
      </c>
      <c r="BN500" s="221" t="s">
        <v>975</v>
      </c>
      <c r="BO500" s="221" t="s">
        <v>2204</v>
      </c>
      <c r="BP500" s="221" t="s">
        <v>301</v>
      </c>
      <c r="BQ500" s="221" t="s">
        <v>266</v>
      </c>
      <c r="BR500" s="221">
        <v>1</v>
      </c>
      <c r="BS500" s="221">
        <v>0</v>
      </c>
      <c r="BT500" s="221">
        <v>3</v>
      </c>
      <c r="BV500" s="221" t="s">
        <v>2204</v>
      </c>
      <c r="BX500" s="221" t="s">
        <v>2207</v>
      </c>
      <c r="BY500" s="221" t="s">
        <v>2204</v>
      </c>
      <c r="CD500" s="221">
        <f t="shared" si="24"/>
        <v>0</v>
      </c>
      <c r="CE500" s="221">
        <f t="shared" si="25"/>
        <v>0</v>
      </c>
      <c r="CF500" s="221">
        <f t="shared" si="26"/>
        <v>0</v>
      </c>
      <c r="CG500" s="221">
        <f t="shared" si="27"/>
        <v>0</v>
      </c>
      <c r="CI500" s="27">
        <v>1</v>
      </c>
    </row>
    <row r="501" spans="65:87" x14ac:dyDescent="0.25">
      <c r="BM501" s="221" t="s">
        <v>158</v>
      </c>
      <c r="BN501" s="221" t="s">
        <v>976</v>
      </c>
      <c r="BO501" s="221" t="s">
        <v>2205</v>
      </c>
      <c r="BP501" s="221" t="s">
        <v>301</v>
      </c>
      <c r="BQ501" s="221" t="s">
        <v>266</v>
      </c>
      <c r="BR501" s="221">
        <v>1</v>
      </c>
      <c r="BS501" s="221">
        <v>0</v>
      </c>
      <c r="BT501" s="221">
        <v>3</v>
      </c>
      <c r="BV501" s="221" t="s">
        <v>2205</v>
      </c>
      <c r="BX501" s="221" t="s">
        <v>2206</v>
      </c>
      <c r="BY501" s="221" t="s">
        <v>2205</v>
      </c>
      <c r="BZ501" s="221" t="s">
        <v>725</v>
      </c>
      <c r="CA501" s="221" t="s">
        <v>726</v>
      </c>
      <c r="CB501" s="221" t="s">
        <v>727</v>
      </c>
      <c r="CC501" s="221" t="s">
        <v>728</v>
      </c>
      <c r="CD501" s="221">
        <f t="shared" si="24"/>
        <v>0</v>
      </c>
      <c r="CE501" s="221">
        <f t="shared" si="25"/>
        <v>0</v>
      </c>
      <c r="CF501" s="221">
        <f t="shared" si="26"/>
        <v>0</v>
      </c>
      <c r="CG501" s="221">
        <f t="shared" si="27"/>
        <v>0</v>
      </c>
      <c r="CI501" s="27">
        <v>1</v>
      </c>
    </row>
    <row r="502" spans="65:87" x14ac:dyDescent="0.25">
      <c r="BM502" s="221" t="s">
        <v>158</v>
      </c>
      <c r="BN502" s="221" t="s">
        <v>977</v>
      </c>
      <c r="BO502" s="221" t="s">
        <v>2494</v>
      </c>
      <c r="BP502" s="221" t="s">
        <v>301</v>
      </c>
      <c r="BQ502" s="221" t="s">
        <v>266</v>
      </c>
      <c r="BR502" s="221">
        <v>2</v>
      </c>
      <c r="BS502" s="221">
        <v>0</v>
      </c>
      <c r="BT502" s="221">
        <v>2</v>
      </c>
      <c r="BV502" s="221" t="s">
        <v>2494</v>
      </c>
      <c r="BX502" s="221" t="s">
        <v>2501</v>
      </c>
      <c r="BY502" s="221" t="s">
        <v>2494</v>
      </c>
      <c r="BZ502" s="221" t="s">
        <v>2496</v>
      </c>
      <c r="CD502" s="221">
        <f t="shared" si="24"/>
        <v>0</v>
      </c>
      <c r="CE502" s="221">
        <f t="shared" si="25"/>
        <v>0</v>
      </c>
      <c r="CF502" s="221">
        <f t="shared" si="26"/>
        <v>0</v>
      </c>
      <c r="CG502" s="221">
        <f t="shared" si="27"/>
        <v>0</v>
      </c>
      <c r="CI502" s="27">
        <v>1</v>
      </c>
    </row>
    <row r="503" spans="65:87" x14ac:dyDescent="0.25">
      <c r="BM503" s="221" t="s">
        <v>158</v>
      </c>
      <c r="BN503" s="221" t="s">
        <v>978</v>
      </c>
      <c r="BO503" s="221" t="s">
        <v>543</v>
      </c>
      <c r="BP503" s="221" t="s">
        <v>301</v>
      </c>
      <c r="BQ503" s="221" t="s">
        <v>266</v>
      </c>
      <c r="BR503" s="221">
        <v>2</v>
      </c>
      <c r="BS503" s="221">
        <v>0</v>
      </c>
      <c r="BT503" s="221">
        <v>2</v>
      </c>
      <c r="BV503" s="221" t="s">
        <v>543</v>
      </c>
      <c r="BX503" s="221" t="s">
        <v>2392</v>
      </c>
      <c r="BY503" s="221" t="s">
        <v>543</v>
      </c>
      <c r="CD503" s="221">
        <f t="shared" si="24"/>
        <v>0</v>
      </c>
      <c r="CE503" s="221">
        <f t="shared" si="25"/>
        <v>0</v>
      </c>
      <c r="CF503" s="221">
        <f t="shared" si="26"/>
        <v>0</v>
      </c>
      <c r="CG503" s="221">
        <f t="shared" si="27"/>
        <v>0</v>
      </c>
      <c r="CI503" s="27">
        <v>1</v>
      </c>
    </row>
    <row r="504" spans="65:87" x14ac:dyDescent="0.25">
      <c r="BM504" s="221" t="s">
        <v>158</v>
      </c>
      <c r="BN504" s="221" t="s">
        <v>979</v>
      </c>
      <c r="BO504" s="221" t="s">
        <v>2046</v>
      </c>
      <c r="BP504" s="221" t="s">
        <v>301</v>
      </c>
      <c r="BQ504" s="221" t="s">
        <v>266</v>
      </c>
      <c r="BR504" s="221">
        <v>3</v>
      </c>
      <c r="BS504" s="221">
        <v>0</v>
      </c>
      <c r="BT504" s="221">
        <v>2</v>
      </c>
      <c r="BV504" s="221" t="s">
        <v>2046</v>
      </c>
      <c r="BX504" s="221" t="s">
        <v>2047</v>
      </c>
      <c r="BY504" s="221" t="s">
        <v>2046</v>
      </c>
      <c r="BZ504" s="221" t="s">
        <v>2045</v>
      </c>
      <c r="CD504" s="221">
        <f t="shared" si="24"/>
        <v>0</v>
      </c>
      <c r="CE504" s="221">
        <f t="shared" si="25"/>
        <v>0</v>
      </c>
      <c r="CF504" s="221">
        <f t="shared" si="26"/>
        <v>0</v>
      </c>
      <c r="CG504" s="221">
        <f t="shared" si="27"/>
        <v>0</v>
      </c>
      <c r="CI504" s="27">
        <v>1</v>
      </c>
    </row>
    <row r="505" spans="65:87" x14ac:dyDescent="0.25">
      <c r="BM505" s="221" t="s">
        <v>159</v>
      </c>
      <c r="BN505" s="221" t="s">
        <v>980</v>
      </c>
      <c r="BO505" s="221" t="s">
        <v>2502</v>
      </c>
      <c r="BP505" s="221" t="s">
        <v>265</v>
      </c>
      <c r="BQ505" s="221" t="s">
        <v>266</v>
      </c>
      <c r="BR505" s="221">
        <v>1</v>
      </c>
      <c r="BS505" s="221">
        <v>3</v>
      </c>
      <c r="BT505" s="221">
        <v>0</v>
      </c>
      <c r="BU505" s="221" t="s">
        <v>2502</v>
      </c>
      <c r="BW505" s="221" t="s">
        <v>2503</v>
      </c>
      <c r="BY505" s="221" t="s">
        <v>2502</v>
      </c>
      <c r="BZ505" s="221" t="s">
        <v>2201</v>
      </c>
      <c r="CA505" s="221" t="s">
        <v>2203</v>
      </c>
      <c r="CB505" s="221" t="s">
        <v>2050</v>
      </c>
      <c r="CC505" s="221" t="s">
        <v>2051</v>
      </c>
      <c r="CD505" s="221">
        <f t="shared" si="24"/>
        <v>0</v>
      </c>
      <c r="CE505" s="221">
        <f t="shared" si="25"/>
        <v>0</v>
      </c>
      <c r="CF505" s="221">
        <f t="shared" si="26"/>
        <v>0</v>
      </c>
      <c r="CG505" s="221">
        <f t="shared" si="27"/>
        <v>0</v>
      </c>
      <c r="CI505" s="27">
        <v>1</v>
      </c>
    </row>
    <row r="506" spans="65:87" x14ac:dyDescent="0.25">
      <c r="BM506" s="221" t="s">
        <v>159</v>
      </c>
      <c r="BN506" s="221" t="s">
        <v>983</v>
      </c>
      <c r="BO506" s="221" t="s">
        <v>2504</v>
      </c>
      <c r="BP506" s="221" t="s">
        <v>265</v>
      </c>
      <c r="BQ506" s="221" t="s">
        <v>266</v>
      </c>
      <c r="BR506" s="221">
        <v>1</v>
      </c>
      <c r="BS506" s="221">
        <v>3</v>
      </c>
      <c r="BT506" s="221">
        <v>0</v>
      </c>
      <c r="BU506" s="221" t="s">
        <v>2504</v>
      </c>
      <c r="BW506" s="221" t="s">
        <v>2505</v>
      </c>
      <c r="BY506" s="221" t="s">
        <v>2504</v>
      </c>
      <c r="BZ506" s="221" t="s">
        <v>2506</v>
      </c>
      <c r="CA506" s="221" t="s">
        <v>2507</v>
      </c>
      <c r="CD506" s="221">
        <f t="shared" si="24"/>
        <v>0</v>
      </c>
      <c r="CE506" s="221">
        <f t="shared" si="25"/>
        <v>0</v>
      </c>
      <c r="CF506" s="221">
        <f t="shared" si="26"/>
        <v>0</v>
      </c>
      <c r="CG506" s="221">
        <f t="shared" si="27"/>
        <v>0</v>
      </c>
      <c r="CI506" s="27">
        <v>1</v>
      </c>
    </row>
    <row r="507" spans="65:87" x14ac:dyDescent="0.25">
      <c r="BM507" s="221" t="s">
        <v>159</v>
      </c>
      <c r="BN507" s="221" t="s">
        <v>988</v>
      </c>
      <c r="BO507" s="221" t="s">
        <v>2508</v>
      </c>
      <c r="BP507" s="221" t="s">
        <v>265</v>
      </c>
      <c r="BQ507" s="221" t="s">
        <v>266</v>
      </c>
      <c r="BR507" s="221">
        <v>2</v>
      </c>
      <c r="BS507" s="221">
        <v>2</v>
      </c>
      <c r="BT507" s="221">
        <v>0</v>
      </c>
      <c r="BU507" s="221" t="s">
        <v>2508</v>
      </c>
      <c r="BW507" s="221" t="s">
        <v>2509</v>
      </c>
      <c r="BY507" s="221" t="s">
        <v>2508</v>
      </c>
      <c r="BZ507" s="221" t="s">
        <v>2035</v>
      </c>
      <c r="CA507" s="221" t="s">
        <v>2510</v>
      </c>
      <c r="CB507" s="221" t="s">
        <v>2036</v>
      </c>
      <c r="CC507" s="221" t="s">
        <v>2511</v>
      </c>
      <c r="CD507" s="221">
        <f t="shared" si="24"/>
        <v>0</v>
      </c>
      <c r="CE507" s="221">
        <f t="shared" si="25"/>
        <v>0</v>
      </c>
      <c r="CF507" s="221">
        <f t="shared" si="26"/>
        <v>0</v>
      </c>
      <c r="CG507" s="221">
        <f t="shared" si="27"/>
        <v>0</v>
      </c>
      <c r="CI507" s="27">
        <v>1</v>
      </c>
    </row>
    <row r="508" spans="65:87" x14ac:dyDescent="0.25">
      <c r="BM508" s="221" t="s">
        <v>159</v>
      </c>
      <c r="BN508" s="221" t="s">
        <v>992</v>
      </c>
      <c r="BO508" s="221" t="s">
        <v>2494</v>
      </c>
      <c r="BP508" s="221" t="s">
        <v>265</v>
      </c>
      <c r="BQ508" s="221" t="s">
        <v>266</v>
      </c>
      <c r="BR508" s="221">
        <v>2</v>
      </c>
      <c r="BS508" s="221">
        <v>2</v>
      </c>
      <c r="BT508" s="221">
        <v>0</v>
      </c>
      <c r="BU508" s="221" t="s">
        <v>2494</v>
      </c>
      <c r="BW508" s="221" t="s">
        <v>2495</v>
      </c>
      <c r="BY508" s="221" t="s">
        <v>2494</v>
      </c>
      <c r="BZ508" s="221" t="s">
        <v>2496</v>
      </c>
      <c r="CD508" s="221">
        <f t="shared" si="24"/>
        <v>0</v>
      </c>
      <c r="CE508" s="221">
        <f t="shared" si="25"/>
        <v>0</v>
      </c>
      <c r="CF508" s="221">
        <f t="shared" si="26"/>
        <v>0</v>
      </c>
      <c r="CG508" s="221">
        <f t="shared" si="27"/>
        <v>0</v>
      </c>
      <c r="CI508" s="27">
        <v>1</v>
      </c>
    </row>
    <row r="509" spans="65:87" x14ac:dyDescent="0.25">
      <c r="BM509" s="221" t="s">
        <v>159</v>
      </c>
      <c r="BN509" s="221" t="s">
        <v>998</v>
      </c>
      <c r="BO509" s="221" t="s">
        <v>2512</v>
      </c>
      <c r="BP509" s="221" t="s">
        <v>265</v>
      </c>
      <c r="BQ509" s="221" t="s">
        <v>266</v>
      </c>
      <c r="BR509" s="221">
        <v>3</v>
      </c>
      <c r="BS509" s="221">
        <v>2</v>
      </c>
      <c r="BT509" s="221">
        <v>0</v>
      </c>
      <c r="BU509" s="221" t="s">
        <v>2512</v>
      </c>
      <c r="BW509" s="221" t="s">
        <v>2513</v>
      </c>
      <c r="BY509" s="221" t="s">
        <v>2512</v>
      </c>
      <c r="BZ509" s="221" t="s">
        <v>542</v>
      </c>
      <c r="CA509" s="221" t="s">
        <v>1140</v>
      </c>
      <c r="CB509" s="221" t="s">
        <v>1141</v>
      </c>
      <c r="CD509" s="221">
        <f t="shared" si="24"/>
        <v>0</v>
      </c>
      <c r="CE509" s="221">
        <f t="shared" si="25"/>
        <v>0</v>
      </c>
      <c r="CF509" s="221">
        <f t="shared" si="26"/>
        <v>0</v>
      </c>
      <c r="CG509" s="221">
        <f t="shared" si="27"/>
        <v>0</v>
      </c>
      <c r="CI509" s="27">
        <v>1</v>
      </c>
    </row>
    <row r="510" spans="65:87" x14ac:dyDescent="0.25">
      <c r="BM510" s="221" t="s">
        <v>159</v>
      </c>
      <c r="BN510" s="221" t="s">
        <v>1003</v>
      </c>
      <c r="BO510" s="221" t="s">
        <v>2514</v>
      </c>
      <c r="BP510" s="221" t="s">
        <v>301</v>
      </c>
      <c r="BQ510" s="221" t="s">
        <v>266</v>
      </c>
      <c r="BR510" s="221">
        <v>1</v>
      </c>
      <c r="BS510" s="221">
        <v>0</v>
      </c>
      <c r="BT510" s="221">
        <v>3</v>
      </c>
      <c r="BV510" s="221" t="s">
        <v>2514</v>
      </c>
      <c r="BX510" s="221" t="s">
        <v>2515</v>
      </c>
      <c r="BY510" s="221" t="s">
        <v>2514</v>
      </c>
      <c r="BZ510" s="221" t="s">
        <v>2204</v>
      </c>
      <c r="CA510" s="221" t="s">
        <v>2050</v>
      </c>
      <c r="CB510" s="221" t="s">
        <v>2051</v>
      </c>
      <c r="CD510" s="221">
        <f t="shared" si="24"/>
        <v>0</v>
      </c>
      <c r="CE510" s="221">
        <f t="shared" si="25"/>
        <v>0</v>
      </c>
      <c r="CF510" s="221">
        <f t="shared" si="26"/>
        <v>0</v>
      </c>
      <c r="CG510" s="221">
        <f t="shared" si="27"/>
        <v>0</v>
      </c>
      <c r="CI510" s="27">
        <v>1</v>
      </c>
    </row>
    <row r="511" spans="65:87" x14ac:dyDescent="0.25">
      <c r="BM511" s="221" t="s">
        <v>159</v>
      </c>
      <c r="BN511" s="221" t="s">
        <v>1006</v>
      </c>
      <c r="BO511" s="221" t="s">
        <v>2504</v>
      </c>
      <c r="BP511" s="221" t="s">
        <v>301</v>
      </c>
      <c r="BQ511" s="221" t="s">
        <v>266</v>
      </c>
      <c r="BR511" s="221">
        <v>1</v>
      </c>
      <c r="BS511" s="221">
        <v>0</v>
      </c>
      <c r="BT511" s="221">
        <v>3</v>
      </c>
      <c r="BV511" s="221" t="s">
        <v>2504</v>
      </c>
      <c r="BX511" s="221" t="s">
        <v>2516</v>
      </c>
      <c r="BY511" s="221" t="s">
        <v>2504</v>
      </c>
      <c r="BZ511" s="221" t="s">
        <v>2506</v>
      </c>
      <c r="CA511" s="221" t="s">
        <v>2507</v>
      </c>
      <c r="CD511" s="221">
        <f t="shared" si="24"/>
        <v>0</v>
      </c>
      <c r="CE511" s="221">
        <f t="shared" si="25"/>
        <v>0</v>
      </c>
      <c r="CF511" s="221">
        <f t="shared" si="26"/>
        <v>0</v>
      </c>
      <c r="CG511" s="221">
        <f t="shared" si="27"/>
        <v>0</v>
      </c>
      <c r="CI511" s="27">
        <v>1</v>
      </c>
    </row>
    <row r="512" spans="65:87" x14ac:dyDescent="0.25">
      <c r="BM512" s="221" t="s">
        <v>159</v>
      </c>
      <c r="BN512" s="221" t="s">
        <v>1010</v>
      </c>
      <c r="BO512" s="221" t="s">
        <v>2035</v>
      </c>
      <c r="BP512" s="221" t="s">
        <v>301</v>
      </c>
      <c r="BQ512" s="221" t="s">
        <v>266</v>
      </c>
      <c r="BR512" s="221">
        <v>2</v>
      </c>
      <c r="BS512" s="221">
        <v>0</v>
      </c>
      <c r="BT512" s="221">
        <v>2</v>
      </c>
      <c r="BV512" s="221" t="s">
        <v>2035</v>
      </c>
      <c r="BX512" s="221" t="s">
        <v>2517</v>
      </c>
      <c r="BY512" s="221" t="s">
        <v>2035</v>
      </c>
      <c r="BZ512" s="221" t="s">
        <v>2036</v>
      </c>
      <c r="CD512" s="221">
        <f t="shared" si="24"/>
        <v>0</v>
      </c>
      <c r="CE512" s="221">
        <f t="shared" si="25"/>
        <v>0</v>
      </c>
      <c r="CF512" s="221">
        <f t="shared" si="26"/>
        <v>0</v>
      </c>
      <c r="CG512" s="221">
        <f t="shared" si="27"/>
        <v>0</v>
      </c>
      <c r="CI512" s="27">
        <v>1</v>
      </c>
    </row>
    <row r="513" spans="65:87" x14ac:dyDescent="0.25">
      <c r="BM513" s="221" t="s">
        <v>159</v>
      </c>
      <c r="BN513" s="221" t="s">
        <v>1012</v>
      </c>
      <c r="BO513" s="221" t="s">
        <v>2494</v>
      </c>
      <c r="BP513" s="221" t="s">
        <v>301</v>
      </c>
      <c r="BQ513" s="221" t="s">
        <v>266</v>
      </c>
      <c r="BR513" s="221">
        <v>2</v>
      </c>
      <c r="BS513" s="221">
        <v>0</v>
      </c>
      <c r="BT513" s="221">
        <v>2</v>
      </c>
      <c r="BV513" s="221" t="s">
        <v>2494</v>
      </c>
      <c r="BX513" s="221" t="s">
        <v>2501</v>
      </c>
      <c r="BY513" s="221" t="s">
        <v>2494</v>
      </c>
      <c r="BZ513" s="221" t="s">
        <v>2496</v>
      </c>
      <c r="CD513" s="221">
        <f t="shared" si="24"/>
        <v>0</v>
      </c>
      <c r="CE513" s="221">
        <f t="shared" si="25"/>
        <v>0</v>
      </c>
      <c r="CF513" s="221">
        <f t="shared" si="26"/>
        <v>0</v>
      </c>
      <c r="CG513" s="221">
        <f t="shared" si="27"/>
        <v>0</v>
      </c>
      <c r="CI513" s="27">
        <v>1</v>
      </c>
    </row>
    <row r="514" spans="65:87" x14ac:dyDescent="0.25">
      <c r="BM514" s="221" t="s">
        <v>159</v>
      </c>
      <c r="BN514" s="221" t="s">
        <v>1014</v>
      </c>
      <c r="BO514" s="221" t="s">
        <v>2512</v>
      </c>
      <c r="BP514" s="221" t="s">
        <v>301</v>
      </c>
      <c r="BQ514" s="221" t="s">
        <v>266</v>
      </c>
      <c r="BR514" s="221">
        <v>3</v>
      </c>
      <c r="BS514" s="221">
        <v>0</v>
      </c>
      <c r="BT514" s="221">
        <v>2</v>
      </c>
      <c r="BV514" s="221" t="s">
        <v>2512</v>
      </c>
      <c r="BX514" s="221" t="s">
        <v>2518</v>
      </c>
      <c r="BY514" s="221" t="s">
        <v>2512</v>
      </c>
      <c r="BZ514" s="221" t="s">
        <v>542</v>
      </c>
      <c r="CA514" s="221" t="s">
        <v>1140</v>
      </c>
      <c r="CB514" s="221" t="s">
        <v>1141</v>
      </c>
      <c r="CD514" s="221">
        <f t="shared" si="24"/>
        <v>0</v>
      </c>
      <c r="CE514" s="221">
        <f t="shared" si="25"/>
        <v>0</v>
      </c>
      <c r="CF514" s="221">
        <f t="shared" si="26"/>
        <v>0</v>
      </c>
      <c r="CG514" s="221">
        <f t="shared" si="27"/>
        <v>0</v>
      </c>
      <c r="CI514" s="27">
        <v>1</v>
      </c>
    </row>
    <row r="515" spans="65:87" x14ac:dyDescent="0.25">
      <c r="BM515" s="221" t="s">
        <v>161</v>
      </c>
      <c r="BN515" s="221" t="s">
        <v>1017</v>
      </c>
      <c r="BO515" s="221" t="s">
        <v>2502</v>
      </c>
      <c r="BP515" s="221" t="s">
        <v>265</v>
      </c>
      <c r="BQ515" s="221" t="s">
        <v>266</v>
      </c>
      <c r="BR515" s="221">
        <v>1</v>
      </c>
      <c r="BS515" s="221">
        <v>3</v>
      </c>
      <c r="BT515" s="221">
        <v>0</v>
      </c>
      <c r="BU515" s="221" t="s">
        <v>2502</v>
      </c>
      <c r="BW515" s="221" t="s">
        <v>2503</v>
      </c>
      <c r="BY515" s="221" t="s">
        <v>2502</v>
      </c>
      <c r="BZ515" s="221" t="s">
        <v>2201</v>
      </c>
      <c r="CA515" s="221" t="s">
        <v>2203</v>
      </c>
      <c r="CB515" s="221" t="s">
        <v>2050</v>
      </c>
      <c r="CC515" s="221" t="s">
        <v>2051</v>
      </c>
      <c r="CD515" s="221">
        <f t="shared" si="24"/>
        <v>0</v>
      </c>
      <c r="CE515" s="221">
        <f t="shared" si="25"/>
        <v>0</v>
      </c>
      <c r="CF515" s="221">
        <f t="shared" si="26"/>
        <v>0</v>
      </c>
      <c r="CG515" s="221">
        <f t="shared" si="27"/>
        <v>0</v>
      </c>
      <c r="CI515" s="27">
        <v>1</v>
      </c>
    </row>
    <row r="516" spans="65:87" x14ac:dyDescent="0.25">
      <c r="BM516" s="221" t="s">
        <v>161</v>
      </c>
      <c r="BN516" s="221" t="s">
        <v>1018</v>
      </c>
      <c r="BO516" s="221" t="s">
        <v>2504</v>
      </c>
      <c r="BP516" s="221" t="s">
        <v>265</v>
      </c>
      <c r="BQ516" s="221" t="s">
        <v>266</v>
      </c>
      <c r="BR516" s="221">
        <v>1</v>
      </c>
      <c r="BS516" s="221">
        <v>3</v>
      </c>
      <c r="BT516" s="221">
        <v>0</v>
      </c>
      <c r="BU516" s="221" t="s">
        <v>2504</v>
      </c>
      <c r="BW516" s="221" t="s">
        <v>2505</v>
      </c>
      <c r="BY516" s="221" t="s">
        <v>2504</v>
      </c>
      <c r="BZ516" s="221" t="s">
        <v>2506</v>
      </c>
      <c r="CA516" s="221" t="s">
        <v>2507</v>
      </c>
      <c r="CD516" s="221">
        <f t="shared" si="24"/>
        <v>3</v>
      </c>
      <c r="CE516" s="221">
        <f t="shared" si="25"/>
        <v>3</v>
      </c>
      <c r="CF516" s="221">
        <f t="shared" si="26"/>
        <v>0</v>
      </c>
      <c r="CG516" s="221">
        <f t="shared" si="27"/>
        <v>0</v>
      </c>
      <c r="CI516" s="27">
        <v>1</v>
      </c>
    </row>
    <row r="517" spans="65:87" x14ac:dyDescent="0.25">
      <c r="BM517" s="221" t="s">
        <v>161</v>
      </c>
      <c r="BN517" s="221" t="s">
        <v>1019</v>
      </c>
      <c r="BO517" s="221" t="s">
        <v>2508</v>
      </c>
      <c r="BP517" s="221" t="s">
        <v>265</v>
      </c>
      <c r="BQ517" s="221" t="s">
        <v>266</v>
      </c>
      <c r="BR517" s="221">
        <v>2</v>
      </c>
      <c r="BS517" s="221">
        <v>2</v>
      </c>
      <c r="BT517" s="221">
        <v>0</v>
      </c>
      <c r="BU517" s="221" t="s">
        <v>2508</v>
      </c>
      <c r="BW517" s="221" t="s">
        <v>2509</v>
      </c>
      <c r="BY517" s="221" t="s">
        <v>2508</v>
      </c>
      <c r="BZ517" s="221" t="s">
        <v>2035</v>
      </c>
      <c r="CA517" s="221" t="s">
        <v>2510</v>
      </c>
      <c r="CB517" s="221" t="s">
        <v>2036</v>
      </c>
      <c r="CC517" s="221" t="s">
        <v>2511</v>
      </c>
      <c r="CD517" s="221">
        <f t="shared" si="24"/>
        <v>0</v>
      </c>
      <c r="CE517" s="221">
        <f t="shared" si="25"/>
        <v>2</v>
      </c>
      <c r="CF517" s="221">
        <f t="shared" si="26"/>
        <v>0</v>
      </c>
      <c r="CG517" s="221">
        <f t="shared" si="27"/>
        <v>0</v>
      </c>
      <c r="CI517" s="27">
        <v>1</v>
      </c>
    </row>
    <row r="518" spans="65:87" x14ac:dyDescent="0.25">
      <c r="BM518" s="221" t="s">
        <v>161</v>
      </c>
      <c r="BN518" s="221" t="s">
        <v>1020</v>
      </c>
      <c r="BO518" s="221" t="s">
        <v>2494</v>
      </c>
      <c r="BP518" s="221" t="s">
        <v>265</v>
      </c>
      <c r="BQ518" s="221" t="s">
        <v>266</v>
      </c>
      <c r="BR518" s="221">
        <v>2</v>
      </c>
      <c r="BS518" s="221">
        <v>2</v>
      </c>
      <c r="BT518" s="221">
        <v>0</v>
      </c>
      <c r="BU518" s="221" t="s">
        <v>2494</v>
      </c>
      <c r="BW518" s="221" t="s">
        <v>2495</v>
      </c>
      <c r="BY518" s="221" t="s">
        <v>2494</v>
      </c>
      <c r="BZ518" s="221" t="s">
        <v>2496</v>
      </c>
      <c r="CD518" s="221">
        <f t="shared" si="24"/>
        <v>2</v>
      </c>
      <c r="CE518" s="221">
        <f t="shared" si="25"/>
        <v>2</v>
      </c>
      <c r="CF518" s="221">
        <f t="shared" si="26"/>
        <v>0</v>
      </c>
      <c r="CG518" s="221">
        <f t="shared" si="27"/>
        <v>0</v>
      </c>
      <c r="CI518" s="27">
        <v>1</v>
      </c>
    </row>
    <row r="519" spans="65:87" x14ac:dyDescent="0.25">
      <c r="BM519" s="221" t="s">
        <v>161</v>
      </c>
      <c r="BN519" s="221" t="s">
        <v>1021</v>
      </c>
      <c r="BO519" s="221" t="s">
        <v>2512</v>
      </c>
      <c r="BP519" s="221" t="s">
        <v>265</v>
      </c>
      <c r="BQ519" s="221" t="s">
        <v>266</v>
      </c>
      <c r="BR519" s="221">
        <v>3</v>
      </c>
      <c r="BS519" s="221">
        <v>2</v>
      </c>
      <c r="BT519" s="221">
        <v>0</v>
      </c>
      <c r="BU519" s="221" t="s">
        <v>2512</v>
      </c>
      <c r="BW519" s="221" t="s">
        <v>2513</v>
      </c>
      <c r="BY519" s="221" t="s">
        <v>2512</v>
      </c>
      <c r="BZ519" s="221" t="s">
        <v>542</v>
      </c>
      <c r="CA519" s="221" t="s">
        <v>1140</v>
      </c>
      <c r="CB519" s="221" t="s">
        <v>1141</v>
      </c>
      <c r="CD519" s="221">
        <f t="shared" si="24"/>
        <v>0</v>
      </c>
      <c r="CE519" s="221">
        <f t="shared" si="25"/>
        <v>2</v>
      </c>
      <c r="CF519" s="221">
        <f t="shared" si="26"/>
        <v>0</v>
      </c>
      <c r="CG519" s="221">
        <f t="shared" si="27"/>
        <v>0</v>
      </c>
      <c r="CI519" s="27">
        <v>1</v>
      </c>
    </row>
    <row r="520" spans="65:87" x14ac:dyDescent="0.25">
      <c r="BM520" s="221" t="s">
        <v>161</v>
      </c>
      <c r="BN520" s="221" t="s">
        <v>1022</v>
      </c>
      <c r="BO520" s="221" t="s">
        <v>2514</v>
      </c>
      <c r="BP520" s="221" t="s">
        <v>301</v>
      </c>
      <c r="BQ520" s="221" t="s">
        <v>266</v>
      </c>
      <c r="BR520" s="221">
        <v>1</v>
      </c>
      <c r="BS520" s="221">
        <v>0</v>
      </c>
      <c r="BT520" s="221">
        <v>3</v>
      </c>
      <c r="BV520" s="221" t="s">
        <v>2514</v>
      </c>
      <c r="BX520" s="221" t="s">
        <v>2515</v>
      </c>
      <c r="BY520" s="221" t="s">
        <v>2514</v>
      </c>
      <c r="BZ520" s="221" t="s">
        <v>2204</v>
      </c>
      <c r="CA520" s="221" t="s">
        <v>2050</v>
      </c>
      <c r="CB520" s="221" t="s">
        <v>2051</v>
      </c>
      <c r="CD520" s="221">
        <f t="shared" si="24"/>
        <v>0</v>
      </c>
      <c r="CE520" s="221">
        <f t="shared" si="25"/>
        <v>0</v>
      </c>
      <c r="CF520" s="221">
        <f t="shared" si="26"/>
        <v>0</v>
      </c>
      <c r="CG520" s="221">
        <f t="shared" si="27"/>
        <v>3</v>
      </c>
      <c r="CI520" s="27">
        <v>1</v>
      </c>
    </row>
    <row r="521" spans="65:87" x14ac:dyDescent="0.25">
      <c r="BM521" s="221" t="s">
        <v>161</v>
      </c>
      <c r="BN521" s="221" t="s">
        <v>1023</v>
      </c>
      <c r="BO521" s="221" t="s">
        <v>2504</v>
      </c>
      <c r="BP521" s="221" t="s">
        <v>301</v>
      </c>
      <c r="BQ521" s="221" t="s">
        <v>266</v>
      </c>
      <c r="BR521" s="221">
        <v>1</v>
      </c>
      <c r="BS521" s="221">
        <v>0</v>
      </c>
      <c r="BT521" s="221">
        <v>3</v>
      </c>
      <c r="BV521" s="221" t="s">
        <v>2504</v>
      </c>
      <c r="BX521" s="221" t="s">
        <v>2516</v>
      </c>
      <c r="BY521" s="221" t="s">
        <v>2504</v>
      </c>
      <c r="BZ521" s="221" t="s">
        <v>2506</v>
      </c>
      <c r="CA521" s="221" t="s">
        <v>2507</v>
      </c>
      <c r="CD521" s="221">
        <f t="shared" si="24"/>
        <v>0</v>
      </c>
      <c r="CE521" s="221">
        <f t="shared" si="25"/>
        <v>0</v>
      </c>
      <c r="CF521" s="221">
        <f t="shared" si="26"/>
        <v>3</v>
      </c>
      <c r="CG521" s="221">
        <f t="shared" si="27"/>
        <v>3</v>
      </c>
      <c r="CI521" s="27">
        <v>1</v>
      </c>
    </row>
    <row r="522" spans="65:87" x14ac:dyDescent="0.25">
      <c r="BM522" s="221" t="s">
        <v>161</v>
      </c>
      <c r="BN522" s="221" t="s">
        <v>1024</v>
      </c>
      <c r="BO522" s="221" t="s">
        <v>2035</v>
      </c>
      <c r="BP522" s="221" t="s">
        <v>301</v>
      </c>
      <c r="BQ522" s="221" t="s">
        <v>266</v>
      </c>
      <c r="BR522" s="221">
        <v>2</v>
      </c>
      <c r="BS522" s="221">
        <v>0</v>
      </c>
      <c r="BT522" s="221">
        <v>2</v>
      </c>
      <c r="BV522" s="221" t="s">
        <v>2035</v>
      </c>
      <c r="BX522" s="221" t="s">
        <v>2517</v>
      </c>
      <c r="BY522" s="221" t="s">
        <v>2035</v>
      </c>
      <c r="BZ522" s="221" t="s">
        <v>2036</v>
      </c>
      <c r="CD522" s="221">
        <f t="shared" si="24"/>
        <v>0</v>
      </c>
      <c r="CE522" s="221">
        <f t="shared" si="25"/>
        <v>0</v>
      </c>
      <c r="CF522" s="221">
        <f t="shared" si="26"/>
        <v>0</v>
      </c>
      <c r="CG522" s="221">
        <f t="shared" si="27"/>
        <v>2</v>
      </c>
      <c r="CI522" s="27">
        <v>1</v>
      </c>
    </row>
    <row r="523" spans="65:87" x14ac:dyDescent="0.25">
      <c r="BM523" s="221" t="s">
        <v>161</v>
      </c>
      <c r="BN523" s="221" t="s">
        <v>1025</v>
      </c>
      <c r="BO523" s="221" t="s">
        <v>2494</v>
      </c>
      <c r="BP523" s="221" t="s">
        <v>301</v>
      </c>
      <c r="BQ523" s="221" t="s">
        <v>266</v>
      </c>
      <c r="BR523" s="221">
        <v>2</v>
      </c>
      <c r="BS523" s="221">
        <v>0</v>
      </c>
      <c r="BT523" s="221">
        <v>2</v>
      </c>
      <c r="BV523" s="221" t="s">
        <v>2494</v>
      </c>
      <c r="BX523" s="221" t="s">
        <v>2501</v>
      </c>
      <c r="BY523" s="221" t="s">
        <v>2494</v>
      </c>
      <c r="BZ523" s="221" t="s">
        <v>2496</v>
      </c>
      <c r="CD523" s="221">
        <f t="shared" si="24"/>
        <v>0</v>
      </c>
      <c r="CE523" s="221">
        <f t="shared" si="25"/>
        <v>0</v>
      </c>
      <c r="CF523" s="221">
        <f t="shared" si="26"/>
        <v>2</v>
      </c>
      <c r="CG523" s="221">
        <f t="shared" si="27"/>
        <v>2</v>
      </c>
      <c r="CI523" s="27">
        <v>1</v>
      </c>
    </row>
    <row r="524" spans="65:87" x14ac:dyDescent="0.25">
      <c r="BM524" s="221" t="s">
        <v>161</v>
      </c>
      <c r="BN524" s="221" t="s">
        <v>1026</v>
      </c>
      <c r="BO524" s="221" t="s">
        <v>2512</v>
      </c>
      <c r="BP524" s="221" t="s">
        <v>301</v>
      </c>
      <c r="BQ524" s="221" t="s">
        <v>266</v>
      </c>
      <c r="BR524" s="221">
        <v>3</v>
      </c>
      <c r="BS524" s="221">
        <v>0</v>
      </c>
      <c r="BT524" s="221">
        <v>2</v>
      </c>
      <c r="BV524" s="221" t="s">
        <v>2512</v>
      </c>
      <c r="BX524" s="221" t="s">
        <v>2518</v>
      </c>
      <c r="BY524" s="221" t="s">
        <v>2512</v>
      </c>
      <c r="BZ524" s="221" t="s">
        <v>542</v>
      </c>
      <c r="CA524" s="221" t="s">
        <v>1140</v>
      </c>
      <c r="CB524" s="221" t="s">
        <v>1141</v>
      </c>
      <c r="CD524" s="221">
        <f t="shared" si="24"/>
        <v>0</v>
      </c>
      <c r="CE524" s="221">
        <f t="shared" si="25"/>
        <v>0</v>
      </c>
      <c r="CF524" s="221">
        <f t="shared" si="26"/>
        <v>0</v>
      </c>
      <c r="CG524" s="221">
        <f t="shared" si="27"/>
        <v>0</v>
      </c>
      <c r="CI524" s="27">
        <v>1</v>
      </c>
    </row>
    <row r="525" spans="65:87" x14ac:dyDescent="0.25">
      <c r="BM525" s="221" t="s">
        <v>162</v>
      </c>
      <c r="BN525" s="221" t="s">
        <v>1027</v>
      </c>
      <c r="BO525" s="221" t="s">
        <v>2502</v>
      </c>
      <c r="BP525" s="221" t="s">
        <v>265</v>
      </c>
      <c r="BQ525" s="221" t="s">
        <v>266</v>
      </c>
      <c r="BR525" s="221">
        <v>1</v>
      </c>
      <c r="BS525" s="221">
        <v>3</v>
      </c>
      <c r="BT525" s="221">
        <v>0</v>
      </c>
      <c r="BU525" s="221" t="s">
        <v>2502</v>
      </c>
      <c r="BW525" s="221" t="s">
        <v>2503</v>
      </c>
      <c r="BY525" s="221" t="s">
        <v>2502</v>
      </c>
      <c r="BZ525" s="221" t="s">
        <v>2201</v>
      </c>
      <c r="CA525" s="221" t="s">
        <v>2203</v>
      </c>
      <c r="CB525" s="221" t="s">
        <v>2050</v>
      </c>
      <c r="CC525" s="221" t="s">
        <v>2051</v>
      </c>
      <c r="CD525" s="221">
        <f t="shared" si="24"/>
        <v>0</v>
      </c>
      <c r="CE525" s="221">
        <f t="shared" si="25"/>
        <v>0</v>
      </c>
      <c r="CF525" s="221">
        <f t="shared" si="26"/>
        <v>0</v>
      </c>
      <c r="CG525" s="221">
        <f t="shared" si="27"/>
        <v>0</v>
      </c>
      <c r="CI525" s="27">
        <v>1</v>
      </c>
    </row>
    <row r="526" spans="65:87" x14ac:dyDescent="0.25">
      <c r="BM526" s="221" t="s">
        <v>162</v>
      </c>
      <c r="BN526" s="221" t="s">
        <v>1028</v>
      </c>
      <c r="BO526" s="221" t="s">
        <v>2504</v>
      </c>
      <c r="BP526" s="221" t="s">
        <v>265</v>
      </c>
      <c r="BQ526" s="221" t="s">
        <v>266</v>
      </c>
      <c r="BR526" s="221">
        <v>1</v>
      </c>
      <c r="BS526" s="221">
        <v>3</v>
      </c>
      <c r="BT526" s="221">
        <v>0</v>
      </c>
      <c r="BU526" s="221" t="s">
        <v>2504</v>
      </c>
      <c r="BW526" s="221" t="s">
        <v>2505</v>
      </c>
      <c r="BY526" s="221" t="s">
        <v>2504</v>
      </c>
      <c r="BZ526" s="221" t="s">
        <v>2506</v>
      </c>
      <c r="CA526" s="221" t="s">
        <v>2507</v>
      </c>
      <c r="CD526" s="221">
        <f t="shared" si="24"/>
        <v>0</v>
      </c>
      <c r="CE526" s="221">
        <f t="shared" si="25"/>
        <v>0</v>
      </c>
      <c r="CF526" s="221">
        <f t="shared" si="26"/>
        <v>0</v>
      </c>
      <c r="CG526" s="221">
        <f t="shared" si="27"/>
        <v>0</v>
      </c>
      <c r="CI526" s="27">
        <v>1</v>
      </c>
    </row>
    <row r="527" spans="65:87" x14ac:dyDescent="0.25">
      <c r="BM527" s="221" t="s">
        <v>162</v>
      </c>
      <c r="BN527" s="221" t="s">
        <v>1029</v>
      </c>
      <c r="BO527" s="221" t="s">
        <v>2508</v>
      </c>
      <c r="BP527" s="221" t="s">
        <v>265</v>
      </c>
      <c r="BQ527" s="221" t="s">
        <v>266</v>
      </c>
      <c r="BR527" s="221">
        <v>2</v>
      </c>
      <c r="BS527" s="221">
        <v>2</v>
      </c>
      <c r="BT527" s="221">
        <v>0</v>
      </c>
      <c r="BU527" s="221" t="s">
        <v>2508</v>
      </c>
      <c r="BW527" s="221" t="s">
        <v>2509</v>
      </c>
      <c r="BY527" s="221" t="s">
        <v>2508</v>
      </c>
      <c r="BZ527" s="221" t="s">
        <v>2035</v>
      </c>
      <c r="CA527" s="221" t="s">
        <v>2510</v>
      </c>
      <c r="CB527" s="221" t="s">
        <v>2036</v>
      </c>
      <c r="CC527" s="221" t="s">
        <v>2511</v>
      </c>
      <c r="CD527" s="221">
        <f t="shared" si="24"/>
        <v>0</v>
      </c>
      <c r="CE527" s="221">
        <f t="shared" si="25"/>
        <v>0</v>
      </c>
      <c r="CF527" s="221">
        <f t="shared" si="26"/>
        <v>0</v>
      </c>
      <c r="CG527" s="221">
        <f t="shared" si="27"/>
        <v>0</v>
      </c>
      <c r="CI527" s="27">
        <v>1</v>
      </c>
    </row>
    <row r="528" spans="65:87" x14ac:dyDescent="0.25">
      <c r="BM528" s="221" t="s">
        <v>162</v>
      </c>
      <c r="BN528" s="221" t="s">
        <v>1030</v>
      </c>
      <c r="BO528" s="221" t="s">
        <v>2494</v>
      </c>
      <c r="BP528" s="221" t="s">
        <v>265</v>
      </c>
      <c r="BQ528" s="221" t="s">
        <v>266</v>
      </c>
      <c r="BR528" s="221">
        <v>2</v>
      </c>
      <c r="BS528" s="221">
        <v>2</v>
      </c>
      <c r="BT528" s="221">
        <v>0</v>
      </c>
      <c r="BU528" s="221" t="s">
        <v>2494</v>
      </c>
      <c r="BW528" s="221" t="s">
        <v>2495</v>
      </c>
      <c r="BY528" s="221" t="s">
        <v>2494</v>
      </c>
      <c r="BZ528" s="221" t="s">
        <v>2496</v>
      </c>
      <c r="CD528" s="221">
        <f t="shared" si="24"/>
        <v>0</v>
      </c>
      <c r="CE528" s="221">
        <f t="shared" si="25"/>
        <v>0</v>
      </c>
      <c r="CF528" s="221">
        <f t="shared" si="26"/>
        <v>0</v>
      </c>
      <c r="CG528" s="221">
        <f t="shared" si="27"/>
        <v>0</v>
      </c>
      <c r="CI528" s="27">
        <v>1</v>
      </c>
    </row>
    <row r="529" spans="65:87" x14ac:dyDescent="0.25">
      <c r="BM529" s="221" t="s">
        <v>162</v>
      </c>
      <c r="BN529" s="221" t="s">
        <v>1031</v>
      </c>
      <c r="BO529" s="221" t="s">
        <v>2512</v>
      </c>
      <c r="BP529" s="221" t="s">
        <v>265</v>
      </c>
      <c r="BQ529" s="221" t="s">
        <v>266</v>
      </c>
      <c r="BR529" s="221">
        <v>3</v>
      </c>
      <c r="BS529" s="221">
        <v>2</v>
      </c>
      <c r="BT529" s="221">
        <v>0</v>
      </c>
      <c r="BU529" s="221" t="s">
        <v>2512</v>
      </c>
      <c r="BW529" s="221" t="s">
        <v>2513</v>
      </c>
      <c r="BY529" s="221" t="s">
        <v>2512</v>
      </c>
      <c r="BZ529" s="221" t="s">
        <v>542</v>
      </c>
      <c r="CA529" s="221" t="s">
        <v>1140</v>
      </c>
      <c r="CB529" s="221" t="s">
        <v>1141</v>
      </c>
      <c r="CD529" s="221">
        <f t="shared" si="24"/>
        <v>0</v>
      </c>
      <c r="CE529" s="221">
        <f t="shared" si="25"/>
        <v>0</v>
      </c>
      <c r="CF529" s="221">
        <f t="shared" si="26"/>
        <v>0</v>
      </c>
      <c r="CG529" s="221">
        <f t="shared" si="27"/>
        <v>0</v>
      </c>
      <c r="CI529" s="27">
        <v>1</v>
      </c>
    </row>
    <row r="530" spans="65:87" x14ac:dyDescent="0.25">
      <c r="BM530" s="221" t="s">
        <v>162</v>
      </c>
      <c r="BN530" s="221" t="s">
        <v>1032</v>
      </c>
      <c r="BO530" s="221" t="s">
        <v>2514</v>
      </c>
      <c r="BP530" s="221" t="s">
        <v>301</v>
      </c>
      <c r="BQ530" s="221" t="s">
        <v>266</v>
      </c>
      <c r="BR530" s="221">
        <v>1</v>
      </c>
      <c r="BS530" s="221">
        <v>0</v>
      </c>
      <c r="BT530" s="221">
        <v>3</v>
      </c>
      <c r="BV530" s="221" t="s">
        <v>2514</v>
      </c>
      <c r="BX530" s="221" t="s">
        <v>2515</v>
      </c>
      <c r="BY530" s="221" t="s">
        <v>2514</v>
      </c>
      <c r="BZ530" s="221" t="s">
        <v>2204</v>
      </c>
      <c r="CA530" s="221" t="s">
        <v>2050</v>
      </c>
      <c r="CB530" s="221" t="s">
        <v>2051</v>
      </c>
      <c r="CD530" s="221">
        <f t="shared" si="24"/>
        <v>0</v>
      </c>
      <c r="CE530" s="221">
        <f t="shared" si="25"/>
        <v>0</v>
      </c>
      <c r="CF530" s="221">
        <f t="shared" si="26"/>
        <v>0</v>
      </c>
      <c r="CG530" s="221">
        <f t="shared" si="27"/>
        <v>0</v>
      </c>
      <c r="CI530" s="27">
        <v>1</v>
      </c>
    </row>
    <row r="531" spans="65:87" x14ac:dyDescent="0.25">
      <c r="BM531" s="221" t="s">
        <v>162</v>
      </c>
      <c r="BN531" s="221" t="s">
        <v>1033</v>
      </c>
      <c r="BO531" s="221" t="s">
        <v>2504</v>
      </c>
      <c r="BP531" s="221" t="s">
        <v>301</v>
      </c>
      <c r="BQ531" s="221" t="s">
        <v>266</v>
      </c>
      <c r="BR531" s="221">
        <v>1</v>
      </c>
      <c r="BS531" s="221">
        <v>0</v>
      </c>
      <c r="BT531" s="221">
        <v>3</v>
      </c>
      <c r="BV531" s="221" t="s">
        <v>2504</v>
      </c>
      <c r="BX531" s="221" t="s">
        <v>2516</v>
      </c>
      <c r="BY531" s="221" t="s">
        <v>2504</v>
      </c>
      <c r="BZ531" s="221" t="s">
        <v>2506</v>
      </c>
      <c r="CA531" s="221" t="s">
        <v>2507</v>
      </c>
      <c r="CD531" s="221">
        <f t="shared" si="24"/>
        <v>0</v>
      </c>
      <c r="CE531" s="221">
        <f t="shared" si="25"/>
        <v>0</v>
      </c>
      <c r="CF531" s="221">
        <f t="shared" si="26"/>
        <v>0</v>
      </c>
      <c r="CG531" s="221">
        <f t="shared" si="27"/>
        <v>0</v>
      </c>
      <c r="CI531" s="27">
        <v>1</v>
      </c>
    </row>
    <row r="532" spans="65:87" x14ac:dyDescent="0.25">
      <c r="BM532" s="221" t="s">
        <v>162</v>
      </c>
      <c r="BN532" s="221" t="s">
        <v>1034</v>
      </c>
      <c r="BO532" s="221" t="s">
        <v>2035</v>
      </c>
      <c r="BP532" s="221" t="s">
        <v>301</v>
      </c>
      <c r="BQ532" s="221" t="s">
        <v>266</v>
      </c>
      <c r="BR532" s="221">
        <v>2</v>
      </c>
      <c r="BS532" s="221">
        <v>0</v>
      </c>
      <c r="BT532" s="221">
        <v>2</v>
      </c>
      <c r="BV532" s="221" t="s">
        <v>2035</v>
      </c>
      <c r="BX532" s="221" t="s">
        <v>2517</v>
      </c>
      <c r="BY532" s="221" t="s">
        <v>2035</v>
      </c>
      <c r="BZ532" s="221" t="s">
        <v>2036</v>
      </c>
      <c r="CD532" s="221">
        <f t="shared" si="24"/>
        <v>0</v>
      </c>
      <c r="CE532" s="221">
        <f t="shared" si="25"/>
        <v>0</v>
      </c>
      <c r="CF532" s="221">
        <f t="shared" si="26"/>
        <v>0</v>
      </c>
      <c r="CG532" s="221">
        <f t="shared" si="27"/>
        <v>0</v>
      </c>
      <c r="CI532" s="27">
        <v>1</v>
      </c>
    </row>
    <row r="533" spans="65:87" x14ac:dyDescent="0.25">
      <c r="BM533" s="221" t="s">
        <v>162</v>
      </c>
      <c r="BN533" s="221" t="s">
        <v>1035</v>
      </c>
      <c r="BO533" s="221" t="s">
        <v>2494</v>
      </c>
      <c r="BP533" s="221" t="s">
        <v>301</v>
      </c>
      <c r="BQ533" s="221" t="s">
        <v>266</v>
      </c>
      <c r="BR533" s="221">
        <v>2</v>
      </c>
      <c r="BS533" s="221">
        <v>0</v>
      </c>
      <c r="BT533" s="221">
        <v>2</v>
      </c>
      <c r="BV533" s="221" t="s">
        <v>2494</v>
      </c>
      <c r="BX533" s="221" t="s">
        <v>2501</v>
      </c>
      <c r="BY533" s="221" t="s">
        <v>2494</v>
      </c>
      <c r="BZ533" s="221" t="s">
        <v>2496</v>
      </c>
      <c r="CD533" s="221">
        <f t="shared" si="24"/>
        <v>0</v>
      </c>
      <c r="CE533" s="221">
        <f t="shared" si="25"/>
        <v>0</v>
      </c>
      <c r="CF533" s="221">
        <f t="shared" si="26"/>
        <v>0</v>
      </c>
      <c r="CG533" s="221">
        <f t="shared" si="27"/>
        <v>0</v>
      </c>
      <c r="CI533" s="27">
        <v>1</v>
      </c>
    </row>
    <row r="534" spans="65:87" x14ac:dyDescent="0.25">
      <c r="BM534" s="221" t="s">
        <v>162</v>
      </c>
      <c r="BN534" s="221" t="s">
        <v>1036</v>
      </c>
      <c r="BO534" s="221" t="s">
        <v>2512</v>
      </c>
      <c r="BP534" s="221" t="s">
        <v>301</v>
      </c>
      <c r="BQ534" s="221" t="s">
        <v>266</v>
      </c>
      <c r="BR534" s="221">
        <v>3</v>
      </c>
      <c r="BS534" s="221">
        <v>0</v>
      </c>
      <c r="BT534" s="221">
        <v>2</v>
      </c>
      <c r="BV534" s="221" t="s">
        <v>2512</v>
      </c>
      <c r="BX534" s="221" t="s">
        <v>2518</v>
      </c>
      <c r="BY534" s="221" t="s">
        <v>2512</v>
      </c>
      <c r="BZ534" s="221" t="s">
        <v>542</v>
      </c>
      <c r="CA534" s="221" t="s">
        <v>1140</v>
      </c>
      <c r="CB534" s="221" t="s">
        <v>1141</v>
      </c>
      <c r="CD534" s="221">
        <f t="shared" si="24"/>
        <v>0</v>
      </c>
      <c r="CE534" s="221">
        <f t="shared" si="25"/>
        <v>0</v>
      </c>
      <c r="CF534" s="221">
        <f t="shared" si="26"/>
        <v>0</v>
      </c>
      <c r="CG534" s="221">
        <f t="shared" si="27"/>
        <v>0</v>
      </c>
      <c r="CI534" s="27">
        <v>1</v>
      </c>
    </row>
    <row r="535" spans="65:87" x14ac:dyDescent="0.25">
      <c r="BM535" s="221" t="s">
        <v>163</v>
      </c>
      <c r="BN535" s="221" t="s">
        <v>1037</v>
      </c>
      <c r="BO535" s="221" t="s">
        <v>2502</v>
      </c>
      <c r="BP535" s="221" t="s">
        <v>265</v>
      </c>
      <c r="BQ535" s="221" t="s">
        <v>266</v>
      </c>
      <c r="BR535" s="221">
        <v>1</v>
      </c>
      <c r="BS535" s="221">
        <v>3</v>
      </c>
      <c r="BT535" s="221">
        <v>0</v>
      </c>
      <c r="BU535" s="221" t="s">
        <v>2502</v>
      </c>
      <c r="BW535" s="221" t="s">
        <v>2503</v>
      </c>
      <c r="BY535" s="221" t="s">
        <v>2502</v>
      </c>
      <c r="BZ535" s="221" t="s">
        <v>2201</v>
      </c>
      <c r="CA535" s="221" t="s">
        <v>2203</v>
      </c>
      <c r="CB535" s="221" t="s">
        <v>2050</v>
      </c>
      <c r="CC535" s="221" t="s">
        <v>2051</v>
      </c>
      <c r="CD535" s="221">
        <f t="shared" si="24"/>
        <v>0</v>
      </c>
      <c r="CE535" s="221">
        <f t="shared" si="25"/>
        <v>0</v>
      </c>
      <c r="CF535" s="221">
        <f t="shared" si="26"/>
        <v>0</v>
      </c>
      <c r="CG535" s="221">
        <f t="shared" si="27"/>
        <v>0</v>
      </c>
      <c r="CI535" s="27">
        <v>1</v>
      </c>
    </row>
    <row r="536" spans="65:87" x14ac:dyDescent="0.25">
      <c r="BM536" s="221" t="s">
        <v>163</v>
      </c>
      <c r="BN536" s="221" t="s">
        <v>1038</v>
      </c>
      <c r="BO536" s="221" t="s">
        <v>2504</v>
      </c>
      <c r="BP536" s="221" t="s">
        <v>265</v>
      </c>
      <c r="BQ536" s="221" t="s">
        <v>266</v>
      </c>
      <c r="BR536" s="221">
        <v>1</v>
      </c>
      <c r="BS536" s="221">
        <v>3</v>
      </c>
      <c r="BT536" s="221">
        <v>0</v>
      </c>
      <c r="BU536" s="221" t="s">
        <v>2504</v>
      </c>
      <c r="BW536" s="221" t="s">
        <v>2505</v>
      </c>
      <c r="BY536" s="221" t="s">
        <v>2504</v>
      </c>
      <c r="BZ536" s="221" t="s">
        <v>2506</v>
      </c>
      <c r="CA536" s="221" t="s">
        <v>2507</v>
      </c>
      <c r="CD536" s="221">
        <f t="shared" si="24"/>
        <v>0</v>
      </c>
      <c r="CE536" s="221">
        <f t="shared" si="25"/>
        <v>0</v>
      </c>
      <c r="CF536" s="221">
        <f t="shared" si="26"/>
        <v>0</v>
      </c>
      <c r="CG536" s="221">
        <f t="shared" si="27"/>
        <v>0</v>
      </c>
      <c r="CI536" s="27">
        <v>1</v>
      </c>
    </row>
    <row r="537" spans="65:87" x14ac:dyDescent="0.25">
      <c r="BM537" s="221" t="s">
        <v>163</v>
      </c>
      <c r="BN537" s="221" t="s">
        <v>1039</v>
      </c>
      <c r="BO537" s="221" t="s">
        <v>2508</v>
      </c>
      <c r="BP537" s="221" t="s">
        <v>265</v>
      </c>
      <c r="BQ537" s="221" t="s">
        <v>266</v>
      </c>
      <c r="BR537" s="221">
        <v>2</v>
      </c>
      <c r="BS537" s="221">
        <v>2</v>
      </c>
      <c r="BT537" s="221">
        <v>0</v>
      </c>
      <c r="BU537" s="221" t="s">
        <v>2508</v>
      </c>
      <c r="BW537" s="221" t="s">
        <v>2509</v>
      </c>
      <c r="BY537" s="221" t="s">
        <v>2508</v>
      </c>
      <c r="BZ537" s="221" t="s">
        <v>2035</v>
      </c>
      <c r="CA537" s="221" t="s">
        <v>2510</v>
      </c>
      <c r="CB537" s="221" t="s">
        <v>2036</v>
      </c>
      <c r="CC537" s="221" t="s">
        <v>2511</v>
      </c>
      <c r="CD537" s="221">
        <f t="shared" si="24"/>
        <v>0</v>
      </c>
      <c r="CE537" s="221">
        <f t="shared" si="25"/>
        <v>0</v>
      </c>
      <c r="CF537" s="221">
        <f t="shared" si="26"/>
        <v>0</v>
      </c>
      <c r="CG537" s="221">
        <f t="shared" si="27"/>
        <v>0</v>
      </c>
      <c r="CI537" s="27">
        <v>1</v>
      </c>
    </row>
    <row r="538" spans="65:87" x14ac:dyDescent="0.25">
      <c r="BM538" s="221" t="s">
        <v>163</v>
      </c>
      <c r="BN538" s="221" t="s">
        <v>1040</v>
      </c>
      <c r="BO538" s="221" t="s">
        <v>2494</v>
      </c>
      <c r="BP538" s="221" t="s">
        <v>265</v>
      </c>
      <c r="BQ538" s="221" t="s">
        <v>266</v>
      </c>
      <c r="BR538" s="221">
        <v>2</v>
      </c>
      <c r="BS538" s="221">
        <v>2</v>
      </c>
      <c r="BT538" s="221">
        <v>0</v>
      </c>
      <c r="BU538" s="221" t="s">
        <v>2494</v>
      </c>
      <c r="BW538" s="221" t="s">
        <v>2495</v>
      </c>
      <c r="BY538" s="221" t="s">
        <v>2494</v>
      </c>
      <c r="BZ538" s="221" t="s">
        <v>2496</v>
      </c>
      <c r="CD538" s="221">
        <f t="shared" si="24"/>
        <v>0</v>
      </c>
      <c r="CE538" s="221">
        <f t="shared" si="25"/>
        <v>0</v>
      </c>
      <c r="CF538" s="221">
        <f t="shared" si="26"/>
        <v>0</v>
      </c>
      <c r="CG538" s="221">
        <f t="shared" si="27"/>
        <v>0</v>
      </c>
      <c r="CI538" s="27">
        <v>1</v>
      </c>
    </row>
    <row r="539" spans="65:87" x14ac:dyDescent="0.25">
      <c r="BM539" s="221" t="s">
        <v>163</v>
      </c>
      <c r="BN539" s="221" t="s">
        <v>1041</v>
      </c>
      <c r="BO539" s="221" t="s">
        <v>2512</v>
      </c>
      <c r="BP539" s="221" t="s">
        <v>265</v>
      </c>
      <c r="BQ539" s="221" t="s">
        <v>266</v>
      </c>
      <c r="BR539" s="221">
        <v>3</v>
      </c>
      <c r="BS539" s="221">
        <v>2</v>
      </c>
      <c r="BT539" s="221">
        <v>0</v>
      </c>
      <c r="BU539" s="221" t="s">
        <v>2512</v>
      </c>
      <c r="BW539" s="221" t="s">
        <v>2513</v>
      </c>
      <c r="BY539" s="221" t="s">
        <v>2512</v>
      </c>
      <c r="BZ539" s="221" t="s">
        <v>542</v>
      </c>
      <c r="CA539" s="221" t="s">
        <v>1140</v>
      </c>
      <c r="CB539" s="221" t="s">
        <v>1141</v>
      </c>
      <c r="CD539" s="221">
        <f t="shared" si="24"/>
        <v>0</v>
      </c>
      <c r="CE539" s="221">
        <f t="shared" si="25"/>
        <v>0</v>
      </c>
      <c r="CF539" s="221">
        <f t="shared" si="26"/>
        <v>0</v>
      </c>
      <c r="CG539" s="221">
        <f t="shared" si="27"/>
        <v>0</v>
      </c>
      <c r="CI539" s="27">
        <v>1</v>
      </c>
    </row>
    <row r="540" spans="65:87" x14ac:dyDescent="0.25">
      <c r="BM540" s="221" t="s">
        <v>163</v>
      </c>
      <c r="BN540" s="221" t="s">
        <v>1042</v>
      </c>
      <c r="BO540" s="221" t="s">
        <v>2514</v>
      </c>
      <c r="BP540" s="221" t="s">
        <v>301</v>
      </c>
      <c r="BQ540" s="221" t="s">
        <v>266</v>
      </c>
      <c r="BR540" s="221">
        <v>1</v>
      </c>
      <c r="BS540" s="221">
        <v>0</v>
      </c>
      <c r="BT540" s="221">
        <v>3</v>
      </c>
      <c r="BV540" s="221" t="s">
        <v>2514</v>
      </c>
      <c r="BX540" s="221" t="s">
        <v>2515</v>
      </c>
      <c r="BY540" s="221" t="s">
        <v>2514</v>
      </c>
      <c r="BZ540" s="221" t="s">
        <v>2204</v>
      </c>
      <c r="CA540" s="221" t="s">
        <v>2050</v>
      </c>
      <c r="CB540" s="221" t="s">
        <v>2051</v>
      </c>
      <c r="CD540" s="221">
        <f t="shared" si="24"/>
        <v>0</v>
      </c>
      <c r="CE540" s="221">
        <f t="shared" si="25"/>
        <v>0</v>
      </c>
      <c r="CF540" s="221">
        <f t="shared" si="26"/>
        <v>0</v>
      </c>
      <c r="CG540" s="221">
        <f t="shared" si="27"/>
        <v>0</v>
      </c>
      <c r="CI540" s="27">
        <v>1</v>
      </c>
    </row>
    <row r="541" spans="65:87" x14ac:dyDescent="0.25">
      <c r="BM541" s="221" t="s">
        <v>163</v>
      </c>
      <c r="BN541" s="221" t="s">
        <v>1043</v>
      </c>
      <c r="BO541" s="221" t="s">
        <v>2504</v>
      </c>
      <c r="BP541" s="221" t="s">
        <v>301</v>
      </c>
      <c r="BQ541" s="221" t="s">
        <v>266</v>
      </c>
      <c r="BR541" s="221">
        <v>1</v>
      </c>
      <c r="BS541" s="221">
        <v>0</v>
      </c>
      <c r="BT541" s="221">
        <v>3</v>
      </c>
      <c r="BV541" s="221" t="s">
        <v>2504</v>
      </c>
      <c r="BX541" s="221" t="s">
        <v>2516</v>
      </c>
      <c r="BY541" s="221" t="s">
        <v>2504</v>
      </c>
      <c r="BZ541" s="221" t="s">
        <v>2506</v>
      </c>
      <c r="CA541" s="221" t="s">
        <v>2507</v>
      </c>
      <c r="CD541" s="221">
        <f t="shared" si="24"/>
        <v>0</v>
      </c>
      <c r="CE541" s="221">
        <f t="shared" si="25"/>
        <v>0</v>
      </c>
      <c r="CF541" s="221">
        <f t="shared" si="26"/>
        <v>0</v>
      </c>
      <c r="CG541" s="221">
        <f t="shared" si="27"/>
        <v>0</v>
      </c>
      <c r="CI541" s="27">
        <v>1</v>
      </c>
    </row>
    <row r="542" spans="65:87" x14ac:dyDescent="0.25">
      <c r="BM542" s="221" t="s">
        <v>163</v>
      </c>
      <c r="BN542" s="221" t="s">
        <v>1044</v>
      </c>
      <c r="BO542" s="221" t="s">
        <v>2035</v>
      </c>
      <c r="BP542" s="221" t="s">
        <v>301</v>
      </c>
      <c r="BQ542" s="221" t="s">
        <v>266</v>
      </c>
      <c r="BR542" s="221">
        <v>2</v>
      </c>
      <c r="BS542" s="221">
        <v>0</v>
      </c>
      <c r="BT542" s="221">
        <v>2</v>
      </c>
      <c r="BV542" s="221" t="s">
        <v>2035</v>
      </c>
      <c r="BX542" s="221" t="s">
        <v>2517</v>
      </c>
      <c r="BY542" s="221" t="s">
        <v>2035</v>
      </c>
      <c r="BZ542" s="221" t="s">
        <v>2036</v>
      </c>
      <c r="CD542" s="221">
        <f t="shared" si="24"/>
        <v>0</v>
      </c>
      <c r="CE542" s="221">
        <f t="shared" si="25"/>
        <v>0</v>
      </c>
      <c r="CF542" s="221">
        <f t="shared" si="26"/>
        <v>0</v>
      </c>
      <c r="CG542" s="221">
        <f t="shared" si="27"/>
        <v>0</v>
      </c>
      <c r="CI542" s="27">
        <v>1</v>
      </c>
    </row>
    <row r="543" spans="65:87" x14ac:dyDescent="0.25">
      <c r="BM543" s="221" t="s">
        <v>163</v>
      </c>
      <c r="BN543" s="221" t="s">
        <v>1045</v>
      </c>
      <c r="BO543" s="221" t="s">
        <v>2494</v>
      </c>
      <c r="BP543" s="221" t="s">
        <v>301</v>
      </c>
      <c r="BQ543" s="221" t="s">
        <v>266</v>
      </c>
      <c r="BR543" s="221">
        <v>2</v>
      </c>
      <c r="BS543" s="221">
        <v>0</v>
      </c>
      <c r="BT543" s="221">
        <v>2</v>
      </c>
      <c r="BV543" s="221" t="s">
        <v>2494</v>
      </c>
      <c r="BX543" s="221" t="s">
        <v>2501</v>
      </c>
      <c r="BY543" s="221" t="s">
        <v>2494</v>
      </c>
      <c r="BZ543" s="221" t="s">
        <v>2496</v>
      </c>
      <c r="CD543" s="221">
        <f t="shared" si="24"/>
        <v>0</v>
      </c>
      <c r="CE543" s="221">
        <f t="shared" si="25"/>
        <v>0</v>
      </c>
      <c r="CF543" s="221">
        <f t="shared" si="26"/>
        <v>0</v>
      </c>
      <c r="CG543" s="221">
        <f t="shared" si="27"/>
        <v>0</v>
      </c>
      <c r="CI543" s="27">
        <v>1</v>
      </c>
    </row>
    <row r="544" spans="65:87" x14ac:dyDescent="0.25">
      <c r="BM544" s="221" t="s">
        <v>163</v>
      </c>
      <c r="BN544" s="221" t="s">
        <v>1046</v>
      </c>
      <c r="BO544" s="221" t="s">
        <v>2512</v>
      </c>
      <c r="BP544" s="221" t="s">
        <v>301</v>
      </c>
      <c r="BQ544" s="221" t="s">
        <v>266</v>
      </c>
      <c r="BR544" s="221">
        <v>3</v>
      </c>
      <c r="BS544" s="221">
        <v>0</v>
      </c>
      <c r="BT544" s="221">
        <v>2</v>
      </c>
      <c r="BV544" s="221" t="s">
        <v>2512</v>
      </c>
      <c r="BX544" s="221" t="s">
        <v>2518</v>
      </c>
      <c r="BY544" s="221" t="s">
        <v>2512</v>
      </c>
      <c r="BZ544" s="221" t="s">
        <v>542</v>
      </c>
      <c r="CA544" s="221" t="s">
        <v>1140</v>
      </c>
      <c r="CB544" s="221" t="s">
        <v>1141</v>
      </c>
      <c r="CD544" s="221">
        <f t="shared" si="24"/>
        <v>0</v>
      </c>
      <c r="CE544" s="221">
        <f t="shared" si="25"/>
        <v>0</v>
      </c>
      <c r="CF544" s="221">
        <f t="shared" si="26"/>
        <v>0</v>
      </c>
      <c r="CG544" s="221">
        <f t="shared" si="27"/>
        <v>0</v>
      </c>
      <c r="CI544" s="27">
        <v>1</v>
      </c>
    </row>
    <row r="545" spans="65:87" x14ac:dyDescent="0.25">
      <c r="BM545" s="221" t="s">
        <v>164</v>
      </c>
      <c r="BN545" s="221" t="s">
        <v>1047</v>
      </c>
      <c r="BO545" s="221" t="s">
        <v>2502</v>
      </c>
      <c r="BP545" s="221" t="s">
        <v>265</v>
      </c>
      <c r="BQ545" s="221" t="s">
        <v>266</v>
      </c>
      <c r="BR545" s="221">
        <v>1</v>
      </c>
      <c r="BS545" s="221">
        <v>3</v>
      </c>
      <c r="BT545" s="221">
        <v>0</v>
      </c>
      <c r="BU545" s="221" t="s">
        <v>2502</v>
      </c>
      <c r="BW545" s="221" t="s">
        <v>2503</v>
      </c>
      <c r="BY545" s="221" t="s">
        <v>2502</v>
      </c>
      <c r="BZ545" s="221" t="s">
        <v>2201</v>
      </c>
      <c r="CA545" s="221" t="s">
        <v>2203</v>
      </c>
      <c r="CB545" s="221" t="s">
        <v>2050</v>
      </c>
      <c r="CC545" s="221" t="s">
        <v>2051</v>
      </c>
      <c r="CD545" s="221">
        <f t="shared" si="24"/>
        <v>0</v>
      </c>
      <c r="CE545" s="221">
        <f t="shared" si="25"/>
        <v>0</v>
      </c>
      <c r="CF545" s="221">
        <f t="shared" si="26"/>
        <v>0</v>
      </c>
      <c r="CG545" s="221">
        <f t="shared" si="27"/>
        <v>0</v>
      </c>
      <c r="CI545" s="27">
        <v>1</v>
      </c>
    </row>
    <row r="546" spans="65:87" x14ac:dyDescent="0.25">
      <c r="BM546" s="221" t="s">
        <v>164</v>
      </c>
      <c r="BN546" s="221" t="s">
        <v>1048</v>
      </c>
      <c r="BO546" s="221" t="s">
        <v>2504</v>
      </c>
      <c r="BP546" s="221" t="s">
        <v>265</v>
      </c>
      <c r="BQ546" s="221" t="s">
        <v>266</v>
      </c>
      <c r="BR546" s="221">
        <v>1</v>
      </c>
      <c r="BS546" s="221">
        <v>3</v>
      </c>
      <c r="BT546" s="221">
        <v>0</v>
      </c>
      <c r="BU546" s="221" t="s">
        <v>2504</v>
      </c>
      <c r="BW546" s="221" t="s">
        <v>2505</v>
      </c>
      <c r="BY546" s="221" t="s">
        <v>2504</v>
      </c>
      <c r="BZ546" s="221" t="s">
        <v>2506</v>
      </c>
      <c r="CA546" s="221" t="s">
        <v>2507</v>
      </c>
      <c r="CD546" s="221">
        <f t="shared" si="24"/>
        <v>0</v>
      </c>
      <c r="CE546" s="221">
        <f t="shared" si="25"/>
        <v>0</v>
      </c>
      <c r="CF546" s="221">
        <f t="shared" si="26"/>
        <v>0</v>
      </c>
      <c r="CG546" s="221">
        <f t="shared" si="27"/>
        <v>0</v>
      </c>
      <c r="CI546" s="27">
        <v>1</v>
      </c>
    </row>
    <row r="547" spans="65:87" x14ac:dyDescent="0.25">
      <c r="BM547" s="221" t="s">
        <v>164</v>
      </c>
      <c r="BN547" s="221" t="s">
        <v>1049</v>
      </c>
      <c r="BO547" s="221" t="s">
        <v>2508</v>
      </c>
      <c r="BP547" s="221" t="s">
        <v>265</v>
      </c>
      <c r="BQ547" s="221" t="s">
        <v>266</v>
      </c>
      <c r="BR547" s="221">
        <v>2</v>
      </c>
      <c r="BS547" s="221">
        <v>2</v>
      </c>
      <c r="BT547" s="221">
        <v>0</v>
      </c>
      <c r="BU547" s="221" t="s">
        <v>2508</v>
      </c>
      <c r="BW547" s="221" t="s">
        <v>2509</v>
      </c>
      <c r="BY547" s="221" t="s">
        <v>2508</v>
      </c>
      <c r="BZ547" s="221" t="s">
        <v>2035</v>
      </c>
      <c r="CA547" s="221" t="s">
        <v>2510</v>
      </c>
      <c r="CB547" s="221" t="s">
        <v>2036</v>
      </c>
      <c r="CC547" s="221" t="s">
        <v>2511</v>
      </c>
      <c r="CD547" s="221">
        <f t="shared" si="24"/>
        <v>0</v>
      </c>
      <c r="CE547" s="221">
        <f t="shared" si="25"/>
        <v>0</v>
      </c>
      <c r="CF547" s="221">
        <f t="shared" si="26"/>
        <v>0</v>
      </c>
      <c r="CG547" s="221">
        <f t="shared" si="27"/>
        <v>0</v>
      </c>
      <c r="CI547" s="27">
        <v>1</v>
      </c>
    </row>
    <row r="548" spans="65:87" x14ac:dyDescent="0.25">
      <c r="BM548" s="221" t="s">
        <v>164</v>
      </c>
      <c r="BN548" s="221" t="s">
        <v>1050</v>
      </c>
      <c r="BO548" s="221" t="s">
        <v>2494</v>
      </c>
      <c r="BP548" s="221" t="s">
        <v>265</v>
      </c>
      <c r="BQ548" s="221" t="s">
        <v>266</v>
      </c>
      <c r="BR548" s="221">
        <v>2</v>
      </c>
      <c r="BS548" s="221">
        <v>2</v>
      </c>
      <c r="BT548" s="221">
        <v>0</v>
      </c>
      <c r="BU548" s="221" t="s">
        <v>2494</v>
      </c>
      <c r="BW548" s="221" t="s">
        <v>2495</v>
      </c>
      <c r="BY548" s="221" t="s">
        <v>2494</v>
      </c>
      <c r="BZ548" s="221" t="s">
        <v>2496</v>
      </c>
      <c r="CD548" s="221">
        <f t="shared" si="24"/>
        <v>0</v>
      </c>
      <c r="CE548" s="221">
        <f t="shared" si="25"/>
        <v>0</v>
      </c>
      <c r="CF548" s="221">
        <f t="shared" si="26"/>
        <v>0</v>
      </c>
      <c r="CG548" s="221">
        <f t="shared" si="27"/>
        <v>0</v>
      </c>
      <c r="CI548" s="27">
        <v>1</v>
      </c>
    </row>
    <row r="549" spans="65:87" x14ac:dyDescent="0.25">
      <c r="BM549" s="221" t="s">
        <v>164</v>
      </c>
      <c r="BN549" s="221" t="s">
        <v>1051</v>
      </c>
      <c r="BO549" s="221" t="s">
        <v>2512</v>
      </c>
      <c r="BP549" s="221" t="s">
        <v>265</v>
      </c>
      <c r="BQ549" s="221" t="s">
        <v>266</v>
      </c>
      <c r="BR549" s="221">
        <v>3</v>
      </c>
      <c r="BS549" s="221">
        <v>2</v>
      </c>
      <c r="BT549" s="221">
        <v>0</v>
      </c>
      <c r="BU549" s="221" t="s">
        <v>2512</v>
      </c>
      <c r="BW549" s="221" t="s">
        <v>2513</v>
      </c>
      <c r="BY549" s="221" t="s">
        <v>2512</v>
      </c>
      <c r="BZ549" s="221" t="s">
        <v>542</v>
      </c>
      <c r="CA549" s="221" t="s">
        <v>1140</v>
      </c>
      <c r="CB549" s="221" t="s">
        <v>1141</v>
      </c>
      <c r="CD549" s="221">
        <f t="shared" si="24"/>
        <v>0</v>
      </c>
      <c r="CE549" s="221">
        <f t="shared" si="25"/>
        <v>0</v>
      </c>
      <c r="CF549" s="221">
        <f t="shared" si="26"/>
        <v>0</v>
      </c>
      <c r="CG549" s="221">
        <f t="shared" si="27"/>
        <v>0</v>
      </c>
      <c r="CI549" s="27">
        <v>1</v>
      </c>
    </row>
    <row r="550" spans="65:87" x14ac:dyDescent="0.25">
      <c r="BM550" s="221" t="s">
        <v>164</v>
      </c>
      <c r="BN550" s="221" t="s">
        <v>1052</v>
      </c>
      <c r="BO550" s="221" t="s">
        <v>2514</v>
      </c>
      <c r="BP550" s="221" t="s">
        <v>301</v>
      </c>
      <c r="BQ550" s="221" t="s">
        <v>266</v>
      </c>
      <c r="BR550" s="221">
        <v>1</v>
      </c>
      <c r="BS550" s="221">
        <v>0</v>
      </c>
      <c r="BT550" s="221">
        <v>3</v>
      </c>
      <c r="BV550" s="221" t="s">
        <v>2514</v>
      </c>
      <c r="BX550" s="221" t="s">
        <v>2515</v>
      </c>
      <c r="BY550" s="221" t="s">
        <v>2514</v>
      </c>
      <c r="BZ550" s="221" t="s">
        <v>2204</v>
      </c>
      <c r="CA550" s="221" t="s">
        <v>2050</v>
      </c>
      <c r="CB550" s="221" t="s">
        <v>2051</v>
      </c>
      <c r="CD550" s="221">
        <f t="shared" si="24"/>
        <v>0</v>
      </c>
      <c r="CE550" s="221">
        <f t="shared" si="25"/>
        <v>0</v>
      </c>
      <c r="CF550" s="221">
        <f t="shared" si="26"/>
        <v>0</v>
      </c>
      <c r="CG550" s="221">
        <f t="shared" si="27"/>
        <v>0</v>
      </c>
      <c r="CI550" s="27">
        <v>1</v>
      </c>
    </row>
    <row r="551" spans="65:87" x14ac:dyDescent="0.25">
      <c r="BM551" s="221" t="s">
        <v>164</v>
      </c>
      <c r="BN551" s="221" t="s">
        <v>1053</v>
      </c>
      <c r="BO551" s="221" t="s">
        <v>2504</v>
      </c>
      <c r="BP551" s="221" t="s">
        <v>301</v>
      </c>
      <c r="BQ551" s="221" t="s">
        <v>266</v>
      </c>
      <c r="BR551" s="221">
        <v>1</v>
      </c>
      <c r="BS551" s="221">
        <v>0</v>
      </c>
      <c r="BT551" s="221">
        <v>3</v>
      </c>
      <c r="BV551" s="221" t="s">
        <v>2504</v>
      </c>
      <c r="BX551" s="221" t="s">
        <v>2516</v>
      </c>
      <c r="BY551" s="221" t="s">
        <v>2504</v>
      </c>
      <c r="BZ551" s="221" t="s">
        <v>2506</v>
      </c>
      <c r="CA551" s="221" t="s">
        <v>2507</v>
      </c>
      <c r="CD551" s="221">
        <f t="shared" si="24"/>
        <v>0</v>
      </c>
      <c r="CE551" s="221">
        <f t="shared" si="25"/>
        <v>0</v>
      </c>
      <c r="CF551" s="221">
        <f t="shared" si="26"/>
        <v>0</v>
      </c>
      <c r="CG551" s="221">
        <f t="shared" si="27"/>
        <v>0</v>
      </c>
      <c r="CI551" s="27">
        <v>1</v>
      </c>
    </row>
    <row r="552" spans="65:87" x14ac:dyDescent="0.25">
      <c r="BM552" s="221" t="s">
        <v>164</v>
      </c>
      <c r="BN552" s="221" t="s">
        <v>1054</v>
      </c>
      <c r="BO552" s="221" t="s">
        <v>2035</v>
      </c>
      <c r="BP552" s="221" t="s">
        <v>301</v>
      </c>
      <c r="BQ552" s="221" t="s">
        <v>266</v>
      </c>
      <c r="BR552" s="221">
        <v>2</v>
      </c>
      <c r="BS552" s="221">
        <v>0</v>
      </c>
      <c r="BT552" s="221">
        <v>2</v>
      </c>
      <c r="BV552" s="221" t="s">
        <v>2035</v>
      </c>
      <c r="BX552" s="221" t="s">
        <v>2517</v>
      </c>
      <c r="BY552" s="221" t="s">
        <v>2035</v>
      </c>
      <c r="BZ552" s="221" t="s">
        <v>2036</v>
      </c>
      <c r="CD552" s="221">
        <f t="shared" si="24"/>
        <v>0</v>
      </c>
      <c r="CE552" s="221">
        <f t="shared" si="25"/>
        <v>0</v>
      </c>
      <c r="CF552" s="221">
        <f t="shared" si="26"/>
        <v>0</v>
      </c>
      <c r="CG552" s="221">
        <f t="shared" si="27"/>
        <v>0</v>
      </c>
      <c r="CI552" s="27">
        <v>1</v>
      </c>
    </row>
    <row r="553" spans="65:87" x14ac:dyDescent="0.25">
      <c r="BM553" s="221" t="s">
        <v>164</v>
      </c>
      <c r="BN553" s="221" t="s">
        <v>1055</v>
      </c>
      <c r="BO553" s="221" t="s">
        <v>2494</v>
      </c>
      <c r="BP553" s="221" t="s">
        <v>301</v>
      </c>
      <c r="BQ553" s="221" t="s">
        <v>266</v>
      </c>
      <c r="BR553" s="221">
        <v>2</v>
      </c>
      <c r="BS553" s="221">
        <v>0</v>
      </c>
      <c r="BT553" s="221">
        <v>2</v>
      </c>
      <c r="BV553" s="221" t="s">
        <v>2494</v>
      </c>
      <c r="BX553" s="221" t="s">
        <v>2501</v>
      </c>
      <c r="BY553" s="221" t="s">
        <v>2494</v>
      </c>
      <c r="BZ553" s="221" t="s">
        <v>2496</v>
      </c>
      <c r="CD553" s="221">
        <f t="shared" ref="CD553:CD616" si="28">IF(OR($BM553&lt;&gt;$B$4,$BQ553&lt;&gt;"POS",$BP553="CFA"),0,IF(OR(AND($BY553&lt;&gt;"",ISNUMBER(SEARCH($BY553,$L$9))),AND($BZ553&lt;&gt;"",ISNUMBER(SEARCH($BZ553,$L$9))),AND($CA553&lt;&gt;"",ISNUMBER(SEARCH($CA553,$L$9))),AND($CB553&lt;&gt;"",ISNUMBER(SEARCH($CB553,$L$9))),AND($CC553&lt;&gt;"",ISNUMBER(SEARCH($CC553,$L$9)))),$BS553,0))</f>
        <v>0</v>
      </c>
      <c r="CE553" s="221">
        <f t="shared" ref="CE553:CE616" si="29">IF(OR($BM553&lt;&gt;$B$4,$BQ553&lt;&gt;"POS",$BP553="CFA"),0,IF(OR(AND($BY553&lt;&gt;"",ISNUMBER(SEARCH($BY553,$M$9))),AND($BZ553&lt;&gt;"",ISNUMBER(SEARCH($BZ553,$M$9))),AND($CA553&lt;&gt;"",ISNUMBER(SEARCH($CA553,$M$9))),AND($CB553&lt;&gt;"",ISNUMBER(SEARCH($CB553,$M$9))),AND($CC553&lt;&gt;"",ISNUMBER(SEARCH($CC553,$M$9)))),$BS553,0))</f>
        <v>0</v>
      </c>
      <c r="CF553" s="221">
        <f t="shared" ref="CF553:CF616" si="30">IF(OR($BM553&lt;&gt;$B$4,$BQ553&lt;&gt;"POS",$BP553="PRO"),0,IF(OR(AND($BY553&lt;&gt;"",ISNUMBER(SEARCH($BY553,$N$9))),AND($BZ553&lt;&gt;"",ISNUMBER(SEARCH($BZ553,$N$9))),AND($CA553&lt;&gt;"",ISNUMBER(SEARCH($CA553,$N$9))),AND($CB553&lt;&gt;"",ISNUMBER(SEARCH($CB553,$N$9))),AND($CC553&lt;&gt;"",ISNUMBER(SEARCH($CC553,$N$9)))),$BT553,0))</f>
        <v>0</v>
      </c>
      <c r="CG553" s="221">
        <f t="shared" ref="CG553:CG616" si="31">IF(OR($BM553&lt;&gt;$B$4,$BQ553&lt;&gt;"POS",$BP553="PRO"),0,IF(OR(AND($BY553&lt;&gt;"",ISNUMBER(SEARCH($BY553,$O$9))),AND($BZ553&lt;&gt;"",ISNUMBER(SEARCH($BZ553,$O$9))),AND($CA553&lt;&gt;"",ISNUMBER(SEARCH($CA553,$O$9))),AND($CB553&lt;&gt;"",ISNUMBER(SEARCH($CB553,$O$9))),AND($CC553&lt;&gt;"",ISNUMBER(SEARCH($CC553,$O$9)))),$BT553,0))</f>
        <v>0</v>
      </c>
      <c r="CI553" s="27">
        <v>1</v>
      </c>
    </row>
    <row r="554" spans="65:87" x14ac:dyDescent="0.25">
      <c r="BM554" s="221" t="s">
        <v>164</v>
      </c>
      <c r="BN554" s="221" t="s">
        <v>1056</v>
      </c>
      <c r="BO554" s="221" t="s">
        <v>2512</v>
      </c>
      <c r="BP554" s="221" t="s">
        <v>301</v>
      </c>
      <c r="BQ554" s="221" t="s">
        <v>266</v>
      </c>
      <c r="BR554" s="221">
        <v>3</v>
      </c>
      <c r="BS554" s="221">
        <v>0</v>
      </c>
      <c r="BT554" s="221">
        <v>2</v>
      </c>
      <c r="BV554" s="221" t="s">
        <v>2512</v>
      </c>
      <c r="BX554" s="221" t="s">
        <v>2518</v>
      </c>
      <c r="BY554" s="221" t="s">
        <v>2512</v>
      </c>
      <c r="BZ554" s="221" t="s">
        <v>542</v>
      </c>
      <c r="CA554" s="221" t="s">
        <v>1140</v>
      </c>
      <c r="CB554" s="221" t="s">
        <v>1141</v>
      </c>
      <c r="CD554" s="221">
        <f t="shared" si="28"/>
        <v>0</v>
      </c>
      <c r="CE554" s="221">
        <f t="shared" si="29"/>
        <v>0</v>
      </c>
      <c r="CF554" s="221">
        <f t="shared" si="30"/>
        <v>0</v>
      </c>
      <c r="CG554" s="221">
        <f t="shared" si="31"/>
        <v>0</v>
      </c>
      <c r="CI554" s="27">
        <v>1</v>
      </c>
    </row>
    <row r="555" spans="65:87" x14ac:dyDescent="0.25">
      <c r="BM555" s="221" t="s">
        <v>165</v>
      </c>
      <c r="BN555" s="221" t="s">
        <v>1057</v>
      </c>
      <c r="BO555" s="221" t="s">
        <v>2519</v>
      </c>
      <c r="BP555" s="221" t="s">
        <v>265</v>
      </c>
      <c r="BQ555" s="221" t="s">
        <v>266</v>
      </c>
      <c r="BR555" s="221">
        <v>1</v>
      </c>
      <c r="BS555" s="221">
        <v>3</v>
      </c>
      <c r="BT555" s="221">
        <v>0</v>
      </c>
      <c r="BU555" s="221" t="s">
        <v>2519</v>
      </c>
      <c r="BW555" s="221" t="s">
        <v>2520</v>
      </c>
      <c r="BY555" s="221" t="s">
        <v>2519</v>
      </c>
      <c r="BZ555" s="221" t="s">
        <v>640</v>
      </c>
      <c r="CA555" s="221" t="s">
        <v>2521</v>
      </c>
      <c r="CB555" s="221" t="s">
        <v>2522</v>
      </c>
      <c r="CC555" s="221" t="s">
        <v>642</v>
      </c>
      <c r="CD555" s="221">
        <f t="shared" si="28"/>
        <v>0</v>
      </c>
      <c r="CE555" s="221">
        <f t="shared" si="29"/>
        <v>0</v>
      </c>
      <c r="CF555" s="221">
        <f t="shared" si="30"/>
        <v>0</v>
      </c>
      <c r="CG555" s="221">
        <f t="shared" si="31"/>
        <v>0</v>
      </c>
      <c r="CI555" s="27">
        <v>1</v>
      </c>
    </row>
    <row r="556" spans="65:87" x14ac:dyDescent="0.25">
      <c r="BM556" s="221" t="s">
        <v>165</v>
      </c>
      <c r="BN556" s="221" t="s">
        <v>1062</v>
      </c>
      <c r="BO556" s="221" t="s">
        <v>2523</v>
      </c>
      <c r="BP556" s="221" t="s">
        <v>265</v>
      </c>
      <c r="BQ556" s="221" t="s">
        <v>266</v>
      </c>
      <c r="BR556" s="221">
        <v>1</v>
      </c>
      <c r="BS556" s="221">
        <v>3</v>
      </c>
      <c r="BT556" s="221">
        <v>0</v>
      </c>
      <c r="BU556" s="221" t="s">
        <v>2523</v>
      </c>
      <c r="BW556" s="221" t="s">
        <v>2524</v>
      </c>
      <c r="BY556" s="221" t="s">
        <v>2523</v>
      </c>
      <c r="BZ556" s="221" t="s">
        <v>2525</v>
      </c>
      <c r="CA556" s="221" t="s">
        <v>2526</v>
      </c>
      <c r="CD556" s="221">
        <f t="shared" si="28"/>
        <v>0</v>
      </c>
      <c r="CE556" s="221">
        <f t="shared" si="29"/>
        <v>0</v>
      </c>
      <c r="CF556" s="221">
        <f t="shared" si="30"/>
        <v>0</v>
      </c>
      <c r="CG556" s="221">
        <f t="shared" si="31"/>
        <v>0</v>
      </c>
      <c r="CI556" s="27">
        <v>1</v>
      </c>
    </row>
    <row r="557" spans="65:87" x14ac:dyDescent="0.25">
      <c r="BM557" s="221" t="s">
        <v>165</v>
      </c>
      <c r="BN557" s="221" t="s">
        <v>1068</v>
      </c>
      <c r="BO557" s="221" t="s">
        <v>2527</v>
      </c>
      <c r="BP557" s="221" t="s">
        <v>265</v>
      </c>
      <c r="BQ557" s="221" t="s">
        <v>266</v>
      </c>
      <c r="BR557" s="221">
        <v>2</v>
      </c>
      <c r="BS557" s="221">
        <v>2</v>
      </c>
      <c r="BT557" s="221">
        <v>0</v>
      </c>
      <c r="BU557" s="221" t="s">
        <v>2527</v>
      </c>
      <c r="BW557" s="221" t="s">
        <v>2528</v>
      </c>
      <c r="BY557" s="221" t="s">
        <v>2527</v>
      </c>
      <c r="BZ557" s="221" t="s">
        <v>725</v>
      </c>
      <c r="CA557" s="221" t="s">
        <v>726</v>
      </c>
      <c r="CB557" s="221" t="s">
        <v>727</v>
      </c>
      <c r="CC557" s="221" t="s">
        <v>981</v>
      </c>
      <c r="CD557" s="221">
        <f t="shared" si="28"/>
        <v>0</v>
      </c>
      <c r="CE557" s="221">
        <f t="shared" si="29"/>
        <v>0</v>
      </c>
      <c r="CF557" s="221">
        <f t="shared" si="30"/>
        <v>0</v>
      </c>
      <c r="CG557" s="221">
        <f t="shared" si="31"/>
        <v>0</v>
      </c>
      <c r="CI557" s="27">
        <v>1</v>
      </c>
    </row>
    <row r="558" spans="65:87" x14ac:dyDescent="0.25">
      <c r="BM558" s="221" t="s">
        <v>165</v>
      </c>
      <c r="BN558" s="221" t="s">
        <v>1070</v>
      </c>
      <c r="BO558" s="221" t="s">
        <v>2529</v>
      </c>
      <c r="BP558" s="221" t="s">
        <v>265</v>
      </c>
      <c r="BQ558" s="221" t="s">
        <v>266</v>
      </c>
      <c r="BR558" s="221">
        <v>2</v>
      </c>
      <c r="BS558" s="221">
        <v>2</v>
      </c>
      <c r="BT558" s="221">
        <v>0</v>
      </c>
      <c r="BU558" s="221" t="s">
        <v>2529</v>
      </c>
      <c r="BW558" s="221" t="s">
        <v>2530</v>
      </c>
      <c r="BY558" s="221" t="s">
        <v>2529</v>
      </c>
      <c r="BZ558" s="221" t="s">
        <v>2531</v>
      </c>
      <c r="CA558" s="221" t="s">
        <v>2441</v>
      </c>
      <c r="CB558" s="221" t="s">
        <v>2442</v>
      </c>
      <c r="CD558" s="221">
        <f t="shared" si="28"/>
        <v>0</v>
      </c>
      <c r="CE558" s="221">
        <f t="shared" si="29"/>
        <v>0</v>
      </c>
      <c r="CF558" s="221">
        <f t="shared" si="30"/>
        <v>0</v>
      </c>
      <c r="CG558" s="221">
        <f t="shared" si="31"/>
        <v>0</v>
      </c>
      <c r="CI558" s="27">
        <v>1</v>
      </c>
    </row>
    <row r="559" spans="65:87" x14ac:dyDescent="0.25">
      <c r="BM559" s="221" t="s">
        <v>165</v>
      </c>
      <c r="BN559" s="221" t="s">
        <v>1076</v>
      </c>
      <c r="BO559" s="221" t="s">
        <v>2270</v>
      </c>
      <c r="BP559" s="221" t="s">
        <v>265</v>
      </c>
      <c r="BQ559" s="221" t="s">
        <v>266</v>
      </c>
      <c r="BR559" s="221">
        <v>3</v>
      </c>
      <c r="BS559" s="221">
        <v>2</v>
      </c>
      <c r="BT559" s="221">
        <v>0</v>
      </c>
      <c r="BU559" s="221" t="s">
        <v>2270</v>
      </c>
      <c r="BW559" s="221" t="s">
        <v>2532</v>
      </c>
      <c r="BY559" s="221" t="s">
        <v>2270</v>
      </c>
      <c r="BZ559" s="221" t="s">
        <v>2048</v>
      </c>
      <c r="CD559" s="221">
        <f t="shared" si="28"/>
        <v>0</v>
      </c>
      <c r="CE559" s="221">
        <f t="shared" si="29"/>
        <v>0</v>
      </c>
      <c r="CF559" s="221">
        <f t="shared" si="30"/>
        <v>0</v>
      </c>
      <c r="CG559" s="221">
        <f t="shared" si="31"/>
        <v>0</v>
      </c>
      <c r="CI559" s="27">
        <v>1</v>
      </c>
    </row>
    <row r="560" spans="65:87" x14ac:dyDescent="0.25">
      <c r="BM560" s="221" t="s">
        <v>165</v>
      </c>
      <c r="BN560" s="221" t="s">
        <v>1081</v>
      </c>
      <c r="BO560" s="221" t="s">
        <v>2521</v>
      </c>
      <c r="BP560" s="221" t="s">
        <v>301</v>
      </c>
      <c r="BQ560" s="221" t="s">
        <v>266</v>
      </c>
      <c r="BR560" s="221">
        <v>1</v>
      </c>
      <c r="BS560" s="221">
        <v>0</v>
      </c>
      <c r="BT560" s="221">
        <v>3</v>
      </c>
      <c r="BV560" s="221" t="s">
        <v>2521</v>
      </c>
      <c r="BX560" s="221" t="s">
        <v>2533</v>
      </c>
      <c r="BY560" s="221" t="s">
        <v>2521</v>
      </c>
      <c r="BZ560" s="221" t="s">
        <v>2522</v>
      </c>
      <c r="CA560" s="221" t="s">
        <v>2534</v>
      </c>
      <c r="CD560" s="221">
        <f t="shared" si="28"/>
        <v>0</v>
      </c>
      <c r="CE560" s="221">
        <f t="shared" si="29"/>
        <v>0</v>
      </c>
      <c r="CF560" s="221">
        <f t="shared" si="30"/>
        <v>0</v>
      </c>
      <c r="CG560" s="221">
        <f t="shared" si="31"/>
        <v>0</v>
      </c>
      <c r="CI560" s="27">
        <v>1</v>
      </c>
    </row>
    <row r="561" spans="65:87" x14ac:dyDescent="0.25">
      <c r="BM561" s="221" t="s">
        <v>165</v>
      </c>
      <c r="BN561" s="221" t="s">
        <v>1082</v>
      </c>
      <c r="BO561" s="221" t="s">
        <v>2535</v>
      </c>
      <c r="BP561" s="221" t="s">
        <v>301</v>
      </c>
      <c r="BQ561" s="221" t="s">
        <v>266</v>
      </c>
      <c r="BR561" s="221">
        <v>1</v>
      </c>
      <c r="BS561" s="221">
        <v>0</v>
      </c>
      <c r="BT561" s="221">
        <v>3</v>
      </c>
      <c r="BV561" s="221" t="s">
        <v>2535</v>
      </c>
      <c r="BX561" s="221" t="s">
        <v>2536</v>
      </c>
      <c r="BY561" s="221" t="s">
        <v>2535</v>
      </c>
      <c r="BZ561" s="221" t="s">
        <v>2525</v>
      </c>
      <c r="CA561" s="221" t="s">
        <v>2526</v>
      </c>
      <c r="CD561" s="221">
        <f t="shared" si="28"/>
        <v>0</v>
      </c>
      <c r="CE561" s="221">
        <f t="shared" si="29"/>
        <v>0</v>
      </c>
      <c r="CF561" s="221">
        <f t="shared" si="30"/>
        <v>0</v>
      </c>
      <c r="CG561" s="221">
        <f t="shared" si="31"/>
        <v>0</v>
      </c>
      <c r="CI561" s="27">
        <v>1</v>
      </c>
    </row>
    <row r="562" spans="65:87" x14ac:dyDescent="0.25">
      <c r="BM562" s="221" t="s">
        <v>165</v>
      </c>
      <c r="BN562" s="221" t="s">
        <v>1084</v>
      </c>
      <c r="BO562" s="221" t="s">
        <v>2537</v>
      </c>
      <c r="BP562" s="221" t="s">
        <v>301</v>
      </c>
      <c r="BQ562" s="221" t="s">
        <v>266</v>
      </c>
      <c r="BR562" s="221">
        <v>2</v>
      </c>
      <c r="BS562" s="221">
        <v>0</v>
      </c>
      <c r="BT562" s="221">
        <v>2</v>
      </c>
      <c r="BV562" s="221" t="s">
        <v>2537</v>
      </c>
      <c r="BX562" s="221" t="s">
        <v>2538</v>
      </c>
      <c r="BY562" s="221" t="s">
        <v>2537</v>
      </c>
      <c r="BZ562" s="221" t="s">
        <v>725</v>
      </c>
      <c r="CA562" s="221" t="s">
        <v>726</v>
      </c>
      <c r="CB562" s="221" t="s">
        <v>727</v>
      </c>
      <c r="CC562" s="221" t="s">
        <v>981</v>
      </c>
      <c r="CD562" s="221">
        <f t="shared" si="28"/>
        <v>0</v>
      </c>
      <c r="CE562" s="221">
        <f t="shared" si="29"/>
        <v>0</v>
      </c>
      <c r="CF562" s="221">
        <f t="shared" si="30"/>
        <v>0</v>
      </c>
      <c r="CG562" s="221">
        <f t="shared" si="31"/>
        <v>0</v>
      </c>
      <c r="CI562" s="27">
        <v>1</v>
      </c>
    </row>
    <row r="563" spans="65:87" x14ac:dyDescent="0.25">
      <c r="BM563" s="221" t="s">
        <v>165</v>
      </c>
      <c r="BN563" s="221" t="s">
        <v>1086</v>
      </c>
      <c r="BO563" s="221" t="s">
        <v>2539</v>
      </c>
      <c r="BP563" s="221" t="s">
        <v>301</v>
      </c>
      <c r="BQ563" s="221" t="s">
        <v>266</v>
      </c>
      <c r="BR563" s="221">
        <v>2</v>
      </c>
      <c r="BS563" s="221">
        <v>0</v>
      </c>
      <c r="BT563" s="221">
        <v>2</v>
      </c>
      <c r="BV563" s="221" t="s">
        <v>2539</v>
      </c>
      <c r="BX563" s="221" t="s">
        <v>2540</v>
      </c>
      <c r="BY563" s="221" t="s">
        <v>2539</v>
      </c>
      <c r="BZ563" s="221" t="s">
        <v>2475</v>
      </c>
      <c r="CA563" s="221" t="s">
        <v>2487</v>
      </c>
      <c r="CD563" s="221">
        <f t="shared" si="28"/>
        <v>0</v>
      </c>
      <c r="CE563" s="221">
        <f t="shared" si="29"/>
        <v>0</v>
      </c>
      <c r="CF563" s="221">
        <f t="shared" si="30"/>
        <v>0</v>
      </c>
      <c r="CG563" s="221">
        <f t="shared" si="31"/>
        <v>0</v>
      </c>
      <c r="CI563" s="27">
        <v>1</v>
      </c>
    </row>
    <row r="564" spans="65:87" x14ac:dyDescent="0.25">
      <c r="BM564" s="221" t="s">
        <v>165</v>
      </c>
      <c r="BN564" s="221" t="s">
        <v>1091</v>
      </c>
      <c r="BO564" s="221" t="s">
        <v>2273</v>
      </c>
      <c r="BP564" s="221" t="s">
        <v>301</v>
      </c>
      <c r="BQ564" s="221" t="s">
        <v>266</v>
      </c>
      <c r="BR564" s="221">
        <v>3</v>
      </c>
      <c r="BS564" s="221">
        <v>0</v>
      </c>
      <c r="BT564" s="221">
        <v>2</v>
      </c>
      <c r="BV564" s="221" t="s">
        <v>2273</v>
      </c>
      <c r="BX564" s="221" t="s">
        <v>2274</v>
      </c>
      <c r="BY564" s="221" t="s">
        <v>2273</v>
      </c>
      <c r="BZ564" s="221" t="s">
        <v>2048</v>
      </c>
      <c r="CD564" s="221">
        <f t="shared" si="28"/>
        <v>0</v>
      </c>
      <c r="CE564" s="221">
        <f t="shared" si="29"/>
        <v>0</v>
      </c>
      <c r="CF564" s="221">
        <f t="shared" si="30"/>
        <v>0</v>
      </c>
      <c r="CG564" s="221">
        <f t="shared" si="31"/>
        <v>0</v>
      </c>
      <c r="CI564" s="27">
        <v>1</v>
      </c>
    </row>
    <row r="565" spans="65:87" x14ac:dyDescent="0.25">
      <c r="BM565" s="221" t="s">
        <v>167</v>
      </c>
      <c r="BN565" s="221" t="s">
        <v>1097</v>
      </c>
      <c r="BO565" s="221" t="s">
        <v>2519</v>
      </c>
      <c r="BP565" s="221" t="s">
        <v>265</v>
      </c>
      <c r="BQ565" s="221" t="s">
        <v>266</v>
      </c>
      <c r="BR565" s="221">
        <v>1</v>
      </c>
      <c r="BS565" s="221">
        <v>3</v>
      </c>
      <c r="BT565" s="221">
        <v>0</v>
      </c>
      <c r="BU565" s="221" t="s">
        <v>2519</v>
      </c>
      <c r="BW565" s="221" t="s">
        <v>2520</v>
      </c>
      <c r="BY565" s="221" t="s">
        <v>2519</v>
      </c>
      <c r="BZ565" s="221" t="s">
        <v>640</v>
      </c>
      <c r="CA565" s="221" t="s">
        <v>2521</v>
      </c>
      <c r="CB565" s="221" t="s">
        <v>2522</v>
      </c>
      <c r="CC565" s="221" t="s">
        <v>642</v>
      </c>
      <c r="CD565" s="221">
        <f t="shared" si="28"/>
        <v>0</v>
      </c>
      <c r="CE565" s="221">
        <f t="shared" si="29"/>
        <v>0</v>
      </c>
      <c r="CF565" s="221">
        <f t="shared" si="30"/>
        <v>0</v>
      </c>
      <c r="CG565" s="221">
        <f t="shared" si="31"/>
        <v>0</v>
      </c>
      <c r="CI565" s="27">
        <v>1</v>
      </c>
    </row>
    <row r="566" spans="65:87" x14ac:dyDescent="0.25">
      <c r="BM566" s="221" t="s">
        <v>167</v>
      </c>
      <c r="BN566" s="221" t="s">
        <v>1098</v>
      </c>
      <c r="BO566" s="221" t="s">
        <v>2523</v>
      </c>
      <c r="BP566" s="221" t="s">
        <v>265</v>
      </c>
      <c r="BQ566" s="221" t="s">
        <v>266</v>
      </c>
      <c r="BR566" s="221">
        <v>1</v>
      </c>
      <c r="BS566" s="221">
        <v>3</v>
      </c>
      <c r="BT566" s="221">
        <v>0</v>
      </c>
      <c r="BU566" s="221" t="s">
        <v>2523</v>
      </c>
      <c r="BW566" s="221" t="s">
        <v>2524</v>
      </c>
      <c r="BY566" s="221" t="s">
        <v>2523</v>
      </c>
      <c r="BZ566" s="221" t="s">
        <v>2525</v>
      </c>
      <c r="CA566" s="221" t="s">
        <v>2526</v>
      </c>
      <c r="CD566" s="221">
        <f t="shared" si="28"/>
        <v>0</v>
      </c>
      <c r="CE566" s="221">
        <f t="shared" si="29"/>
        <v>0</v>
      </c>
      <c r="CF566" s="221">
        <f t="shared" si="30"/>
        <v>0</v>
      </c>
      <c r="CG566" s="221">
        <f t="shared" si="31"/>
        <v>0</v>
      </c>
      <c r="CI566" s="27">
        <v>1</v>
      </c>
    </row>
    <row r="567" spans="65:87" x14ac:dyDescent="0.25">
      <c r="BM567" s="221" t="s">
        <v>167</v>
      </c>
      <c r="BN567" s="221" t="s">
        <v>1099</v>
      </c>
      <c r="BO567" s="221" t="s">
        <v>2527</v>
      </c>
      <c r="BP567" s="221" t="s">
        <v>265</v>
      </c>
      <c r="BQ567" s="221" t="s">
        <v>266</v>
      </c>
      <c r="BR567" s="221">
        <v>2</v>
      </c>
      <c r="BS567" s="221">
        <v>2</v>
      </c>
      <c r="BT567" s="221">
        <v>0</v>
      </c>
      <c r="BU567" s="221" t="s">
        <v>2527</v>
      </c>
      <c r="BW567" s="221" t="s">
        <v>2528</v>
      </c>
      <c r="BY567" s="221" t="s">
        <v>2527</v>
      </c>
      <c r="BZ567" s="221" t="s">
        <v>725</v>
      </c>
      <c r="CA567" s="221" t="s">
        <v>726</v>
      </c>
      <c r="CB567" s="221" t="s">
        <v>727</v>
      </c>
      <c r="CC567" s="221" t="s">
        <v>981</v>
      </c>
      <c r="CD567" s="221">
        <f t="shared" si="28"/>
        <v>0</v>
      </c>
      <c r="CE567" s="221">
        <f t="shared" si="29"/>
        <v>0</v>
      </c>
      <c r="CF567" s="221">
        <f t="shared" si="30"/>
        <v>0</v>
      </c>
      <c r="CG567" s="221">
        <f t="shared" si="31"/>
        <v>0</v>
      </c>
      <c r="CI567" s="27">
        <v>1</v>
      </c>
    </row>
    <row r="568" spans="65:87" x14ac:dyDescent="0.25">
      <c r="BM568" s="221" t="s">
        <v>167</v>
      </c>
      <c r="BN568" s="221" t="s">
        <v>1100</v>
      </c>
      <c r="BO568" s="221" t="s">
        <v>2529</v>
      </c>
      <c r="BP568" s="221" t="s">
        <v>265</v>
      </c>
      <c r="BQ568" s="221" t="s">
        <v>266</v>
      </c>
      <c r="BR568" s="221">
        <v>2</v>
      </c>
      <c r="BS568" s="221">
        <v>2</v>
      </c>
      <c r="BT568" s="221">
        <v>0</v>
      </c>
      <c r="BU568" s="221" t="s">
        <v>2529</v>
      </c>
      <c r="BW568" s="221" t="s">
        <v>2530</v>
      </c>
      <c r="BY568" s="221" t="s">
        <v>2529</v>
      </c>
      <c r="BZ568" s="221" t="s">
        <v>2531</v>
      </c>
      <c r="CA568" s="221" t="s">
        <v>2441</v>
      </c>
      <c r="CB568" s="221" t="s">
        <v>2442</v>
      </c>
      <c r="CD568" s="221">
        <f t="shared" si="28"/>
        <v>0</v>
      </c>
      <c r="CE568" s="221">
        <f t="shared" si="29"/>
        <v>0</v>
      </c>
      <c r="CF568" s="221">
        <f t="shared" si="30"/>
        <v>0</v>
      </c>
      <c r="CG568" s="221">
        <f t="shared" si="31"/>
        <v>0</v>
      </c>
      <c r="CI568" s="27">
        <v>1</v>
      </c>
    </row>
    <row r="569" spans="65:87" x14ac:dyDescent="0.25">
      <c r="BM569" s="221" t="s">
        <v>167</v>
      </c>
      <c r="BN569" s="221" t="s">
        <v>1101</v>
      </c>
      <c r="BO569" s="221" t="s">
        <v>2270</v>
      </c>
      <c r="BP569" s="221" t="s">
        <v>265</v>
      </c>
      <c r="BQ569" s="221" t="s">
        <v>266</v>
      </c>
      <c r="BR569" s="221">
        <v>3</v>
      </c>
      <c r="BS569" s="221">
        <v>2</v>
      </c>
      <c r="BT569" s="221">
        <v>0</v>
      </c>
      <c r="BU569" s="221" t="s">
        <v>2270</v>
      </c>
      <c r="BW569" s="221" t="s">
        <v>2532</v>
      </c>
      <c r="BY569" s="221" t="s">
        <v>2270</v>
      </c>
      <c r="BZ569" s="221" t="s">
        <v>2048</v>
      </c>
      <c r="CD569" s="221">
        <f t="shared" si="28"/>
        <v>0</v>
      </c>
      <c r="CE569" s="221">
        <f t="shared" si="29"/>
        <v>0</v>
      </c>
      <c r="CF569" s="221">
        <f t="shared" si="30"/>
        <v>0</v>
      </c>
      <c r="CG569" s="221">
        <f t="shared" si="31"/>
        <v>0</v>
      </c>
      <c r="CI569" s="27">
        <v>1</v>
      </c>
    </row>
    <row r="570" spans="65:87" x14ac:dyDescent="0.25">
      <c r="BM570" s="221" t="s">
        <v>167</v>
      </c>
      <c r="BN570" s="221" t="s">
        <v>1102</v>
      </c>
      <c r="BO570" s="221" t="s">
        <v>2521</v>
      </c>
      <c r="BP570" s="221" t="s">
        <v>301</v>
      </c>
      <c r="BQ570" s="221" t="s">
        <v>266</v>
      </c>
      <c r="BR570" s="221">
        <v>1</v>
      </c>
      <c r="BS570" s="221">
        <v>0</v>
      </c>
      <c r="BT570" s="221">
        <v>3</v>
      </c>
      <c r="BV570" s="221" t="s">
        <v>2521</v>
      </c>
      <c r="BX570" s="221" t="s">
        <v>2533</v>
      </c>
      <c r="BY570" s="221" t="s">
        <v>2521</v>
      </c>
      <c r="BZ570" s="221" t="s">
        <v>2522</v>
      </c>
      <c r="CA570" s="221" t="s">
        <v>2534</v>
      </c>
      <c r="CD570" s="221">
        <f t="shared" si="28"/>
        <v>0</v>
      </c>
      <c r="CE570" s="221">
        <f t="shared" si="29"/>
        <v>0</v>
      </c>
      <c r="CF570" s="221">
        <f t="shared" si="30"/>
        <v>0</v>
      </c>
      <c r="CG570" s="221">
        <f t="shared" si="31"/>
        <v>0</v>
      </c>
      <c r="CI570" s="27">
        <v>1</v>
      </c>
    </row>
    <row r="571" spans="65:87" x14ac:dyDescent="0.25">
      <c r="BM571" s="221" t="s">
        <v>167</v>
      </c>
      <c r="BN571" s="221" t="s">
        <v>1103</v>
      </c>
      <c r="BO571" s="221" t="s">
        <v>2535</v>
      </c>
      <c r="BP571" s="221" t="s">
        <v>301</v>
      </c>
      <c r="BQ571" s="221" t="s">
        <v>266</v>
      </c>
      <c r="BR571" s="221">
        <v>1</v>
      </c>
      <c r="BS571" s="221">
        <v>0</v>
      </c>
      <c r="BT571" s="221">
        <v>3</v>
      </c>
      <c r="BV571" s="221" t="s">
        <v>2535</v>
      </c>
      <c r="BX571" s="221" t="s">
        <v>2536</v>
      </c>
      <c r="BY571" s="221" t="s">
        <v>2535</v>
      </c>
      <c r="BZ571" s="221" t="s">
        <v>2525</v>
      </c>
      <c r="CA571" s="221" t="s">
        <v>2526</v>
      </c>
      <c r="CD571" s="221">
        <f t="shared" si="28"/>
        <v>0</v>
      </c>
      <c r="CE571" s="221">
        <f t="shared" si="29"/>
        <v>0</v>
      </c>
      <c r="CF571" s="221">
        <f t="shared" si="30"/>
        <v>0</v>
      </c>
      <c r="CG571" s="221">
        <f t="shared" si="31"/>
        <v>0</v>
      </c>
      <c r="CI571" s="27">
        <v>1</v>
      </c>
    </row>
    <row r="572" spans="65:87" x14ac:dyDescent="0.25">
      <c r="BM572" s="221" t="s">
        <v>167</v>
      </c>
      <c r="BN572" s="221" t="s">
        <v>1104</v>
      </c>
      <c r="BO572" s="221" t="s">
        <v>2537</v>
      </c>
      <c r="BP572" s="221" t="s">
        <v>301</v>
      </c>
      <c r="BQ572" s="221" t="s">
        <v>266</v>
      </c>
      <c r="BR572" s="221">
        <v>2</v>
      </c>
      <c r="BS572" s="221">
        <v>0</v>
      </c>
      <c r="BT572" s="221">
        <v>2</v>
      </c>
      <c r="BV572" s="221" t="s">
        <v>2537</v>
      </c>
      <c r="BX572" s="221" t="s">
        <v>2538</v>
      </c>
      <c r="BY572" s="221" t="s">
        <v>2537</v>
      </c>
      <c r="BZ572" s="221" t="s">
        <v>725</v>
      </c>
      <c r="CA572" s="221" t="s">
        <v>726</v>
      </c>
      <c r="CB572" s="221" t="s">
        <v>727</v>
      </c>
      <c r="CC572" s="221" t="s">
        <v>981</v>
      </c>
      <c r="CD572" s="221">
        <f t="shared" si="28"/>
        <v>0</v>
      </c>
      <c r="CE572" s="221">
        <f t="shared" si="29"/>
        <v>0</v>
      </c>
      <c r="CF572" s="221">
        <f t="shared" si="30"/>
        <v>0</v>
      </c>
      <c r="CG572" s="221">
        <f t="shared" si="31"/>
        <v>0</v>
      </c>
      <c r="CI572" s="27">
        <v>1</v>
      </c>
    </row>
    <row r="573" spans="65:87" x14ac:dyDescent="0.25">
      <c r="BM573" s="221" t="s">
        <v>167</v>
      </c>
      <c r="BN573" s="221" t="s">
        <v>1105</v>
      </c>
      <c r="BO573" s="221" t="s">
        <v>2539</v>
      </c>
      <c r="BP573" s="221" t="s">
        <v>301</v>
      </c>
      <c r="BQ573" s="221" t="s">
        <v>266</v>
      </c>
      <c r="BR573" s="221">
        <v>2</v>
      </c>
      <c r="BS573" s="221">
        <v>0</v>
      </c>
      <c r="BT573" s="221">
        <v>2</v>
      </c>
      <c r="BV573" s="221" t="s">
        <v>2539</v>
      </c>
      <c r="BX573" s="221" t="s">
        <v>2540</v>
      </c>
      <c r="BY573" s="221" t="s">
        <v>2539</v>
      </c>
      <c r="BZ573" s="221" t="s">
        <v>2475</v>
      </c>
      <c r="CA573" s="221" t="s">
        <v>2487</v>
      </c>
      <c r="CD573" s="221">
        <f t="shared" si="28"/>
        <v>0</v>
      </c>
      <c r="CE573" s="221">
        <f t="shared" si="29"/>
        <v>0</v>
      </c>
      <c r="CF573" s="221">
        <f t="shared" si="30"/>
        <v>0</v>
      </c>
      <c r="CG573" s="221">
        <f t="shared" si="31"/>
        <v>0</v>
      </c>
      <c r="CI573" s="27">
        <v>1</v>
      </c>
    </row>
    <row r="574" spans="65:87" x14ac:dyDescent="0.25">
      <c r="BM574" s="221" t="s">
        <v>167</v>
      </c>
      <c r="BN574" s="221" t="s">
        <v>1106</v>
      </c>
      <c r="BO574" s="221" t="s">
        <v>2273</v>
      </c>
      <c r="BP574" s="221" t="s">
        <v>301</v>
      </c>
      <c r="BQ574" s="221" t="s">
        <v>266</v>
      </c>
      <c r="BR574" s="221">
        <v>3</v>
      </c>
      <c r="BS574" s="221">
        <v>0</v>
      </c>
      <c r="BT574" s="221">
        <v>2</v>
      </c>
      <c r="BV574" s="221" t="s">
        <v>2273</v>
      </c>
      <c r="BX574" s="221" t="s">
        <v>2274</v>
      </c>
      <c r="BY574" s="221" t="s">
        <v>2273</v>
      </c>
      <c r="BZ574" s="221" t="s">
        <v>2048</v>
      </c>
      <c r="CD574" s="221">
        <f t="shared" si="28"/>
        <v>0</v>
      </c>
      <c r="CE574" s="221">
        <f t="shared" si="29"/>
        <v>0</v>
      </c>
      <c r="CF574" s="221">
        <f t="shared" si="30"/>
        <v>0</v>
      </c>
      <c r="CG574" s="221">
        <f t="shared" si="31"/>
        <v>0</v>
      </c>
      <c r="CI574" s="27">
        <v>1</v>
      </c>
    </row>
    <row r="575" spans="65:87" x14ac:dyDescent="0.25">
      <c r="BM575" s="221" t="s">
        <v>168</v>
      </c>
      <c r="BN575" s="221" t="s">
        <v>1107</v>
      </c>
      <c r="BO575" s="221" t="s">
        <v>2519</v>
      </c>
      <c r="BP575" s="221" t="s">
        <v>265</v>
      </c>
      <c r="BQ575" s="221" t="s">
        <v>266</v>
      </c>
      <c r="BR575" s="221">
        <v>1</v>
      </c>
      <c r="BS575" s="221">
        <v>3</v>
      </c>
      <c r="BT575" s="221">
        <v>0</v>
      </c>
      <c r="BU575" s="221" t="s">
        <v>2519</v>
      </c>
      <c r="BW575" s="221" t="s">
        <v>2520</v>
      </c>
      <c r="BY575" s="221" t="s">
        <v>2519</v>
      </c>
      <c r="BZ575" s="221" t="s">
        <v>640</v>
      </c>
      <c r="CA575" s="221" t="s">
        <v>2521</v>
      </c>
      <c r="CB575" s="221" t="s">
        <v>2522</v>
      </c>
      <c r="CC575" s="221" t="s">
        <v>642</v>
      </c>
      <c r="CD575" s="221">
        <f t="shared" si="28"/>
        <v>0</v>
      </c>
      <c r="CE575" s="221">
        <f t="shared" si="29"/>
        <v>0</v>
      </c>
      <c r="CF575" s="221">
        <f t="shared" si="30"/>
        <v>0</v>
      </c>
      <c r="CG575" s="221">
        <f t="shared" si="31"/>
        <v>0</v>
      </c>
      <c r="CI575" s="27">
        <v>1</v>
      </c>
    </row>
    <row r="576" spans="65:87" x14ac:dyDescent="0.25">
      <c r="BM576" s="221" t="s">
        <v>168</v>
      </c>
      <c r="BN576" s="221" t="s">
        <v>1108</v>
      </c>
      <c r="BO576" s="221" t="s">
        <v>2523</v>
      </c>
      <c r="BP576" s="221" t="s">
        <v>265</v>
      </c>
      <c r="BQ576" s="221" t="s">
        <v>266</v>
      </c>
      <c r="BR576" s="221">
        <v>1</v>
      </c>
      <c r="BS576" s="221">
        <v>3</v>
      </c>
      <c r="BT576" s="221">
        <v>0</v>
      </c>
      <c r="BU576" s="221" t="s">
        <v>2523</v>
      </c>
      <c r="BW576" s="221" t="s">
        <v>2524</v>
      </c>
      <c r="BY576" s="221" t="s">
        <v>2523</v>
      </c>
      <c r="BZ576" s="221" t="s">
        <v>2525</v>
      </c>
      <c r="CA576" s="221" t="s">
        <v>2526</v>
      </c>
      <c r="CD576" s="221">
        <f t="shared" si="28"/>
        <v>0</v>
      </c>
      <c r="CE576" s="221">
        <f t="shared" si="29"/>
        <v>0</v>
      </c>
      <c r="CF576" s="221">
        <f t="shared" si="30"/>
        <v>0</v>
      </c>
      <c r="CG576" s="221">
        <f t="shared" si="31"/>
        <v>0</v>
      </c>
      <c r="CI576" s="27">
        <v>1</v>
      </c>
    </row>
    <row r="577" spans="65:87" x14ac:dyDescent="0.25">
      <c r="BM577" s="221" t="s">
        <v>168</v>
      </c>
      <c r="BN577" s="221" t="s">
        <v>1109</v>
      </c>
      <c r="BO577" s="221" t="s">
        <v>2527</v>
      </c>
      <c r="BP577" s="221" t="s">
        <v>265</v>
      </c>
      <c r="BQ577" s="221" t="s">
        <v>266</v>
      </c>
      <c r="BR577" s="221">
        <v>2</v>
      </c>
      <c r="BS577" s="221">
        <v>2</v>
      </c>
      <c r="BT577" s="221">
        <v>0</v>
      </c>
      <c r="BU577" s="221" t="s">
        <v>2527</v>
      </c>
      <c r="BW577" s="221" t="s">
        <v>2528</v>
      </c>
      <c r="BY577" s="221" t="s">
        <v>2527</v>
      </c>
      <c r="BZ577" s="221" t="s">
        <v>725</v>
      </c>
      <c r="CA577" s="221" t="s">
        <v>726</v>
      </c>
      <c r="CB577" s="221" t="s">
        <v>727</v>
      </c>
      <c r="CC577" s="221" t="s">
        <v>981</v>
      </c>
      <c r="CD577" s="221">
        <f t="shared" si="28"/>
        <v>0</v>
      </c>
      <c r="CE577" s="221">
        <f t="shared" si="29"/>
        <v>0</v>
      </c>
      <c r="CF577" s="221">
        <f t="shared" si="30"/>
        <v>0</v>
      </c>
      <c r="CG577" s="221">
        <f t="shared" si="31"/>
        <v>0</v>
      </c>
      <c r="CI577" s="27">
        <v>1</v>
      </c>
    </row>
    <row r="578" spans="65:87" x14ac:dyDescent="0.25">
      <c r="BM578" s="221" t="s">
        <v>168</v>
      </c>
      <c r="BN578" s="221" t="s">
        <v>1110</v>
      </c>
      <c r="BO578" s="221" t="s">
        <v>2529</v>
      </c>
      <c r="BP578" s="221" t="s">
        <v>265</v>
      </c>
      <c r="BQ578" s="221" t="s">
        <v>266</v>
      </c>
      <c r="BR578" s="221">
        <v>2</v>
      </c>
      <c r="BS578" s="221">
        <v>2</v>
      </c>
      <c r="BT578" s="221">
        <v>0</v>
      </c>
      <c r="BU578" s="221" t="s">
        <v>2529</v>
      </c>
      <c r="BW578" s="221" t="s">
        <v>2530</v>
      </c>
      <c r="BY578" s="221" t="s">
        <v>2529</v>
      </c>
      <c r="BZ578" s="221" t="s">
        <v>2531</v>
      </c>
      <c r="CA578" s="221" t="s">
        <v>2441</v>
      </c>
      <c r="CB578" s="221" t="s">
        <v>2442</v>
      </c>
      <c r="CD578" s="221">
        <f t="shared" si="28"/>
        <v>0</v>
      </c>
      <c r="CE578" s="221">
        <f t="shared" si="29"/>
        <v>0</v>
      </c>
      <c r="CF578" s="221">
        <f t="shared" si="30"/>
        <v>0</v>
      </c>
      <c r="CG578" s="221">
        <f t="shared" si="31"/>
        <v>0</v>
      </c>
      <c r="CI578" s="27">
        <v>1</v>
      </c>
    </row>
    <row r="579" spans="65:87" x14ac:dyDescent="0.25">
      <c r="BM579" s="221" t="s">
        <v>168</v>
      </c>
      <c r="BN579" s="221" t="s">
        <v>1111</v>
      </c>
      <c r="BO579" s="221" t="s">
        <v>2270</v>
      </c>
      <c r="BP579" s="221" t="s">
        <v>265</v>
      </c>
      <c r="BQ579" s="221" t="s">
        <v>266</v>
      </c>
      <c r="BR579" s="221">
        <v>3</v>
      </c>
      <c r="BS579" s="221">
        <v>2</v>
      </c>
      <c r="BT579" s="221">
        <v>0</v>
      </c>
      <c r="BU579" s="221" t="s">
        <v>2270</v>
      </c>
      <c r="BW579" s="221" t="s">
        <v>2532</v>
      </c>
      <c r="BY579" s="221" t="s">
        <v>2270</v>
      </c>
      <c r="BZ579" s="221" t="s">
        <v>2048</v>
      </c>
      <c r="CD579" s="221">
        <f t="shared" si="28"/>
        <v>0</v>
      </c>
      <c r="CE579" s="221">
        <f t="shared" si="29"/>
        <v>0</v>
      </c>
      <c r="CF579" s="221">
        <f t="shared" si="30"/>
        <v>0</v>
      </c>
      <c r="CG579" s="221">
        <f t="shared" si="31"/>
        <v>0</v>
      </c>
      <c r="CI579" s="27">
        <v>1</v>
      </c>
    </row>
    <row r="580" spans="65:87" x14ac:dyDescent="0.25">
      <c r="BM580" s="221" t="s">
        <v>168</v>
      </c>
      <c r="BN580" s="221" t="s">
        <v>1112</v>
      </c>
      <c r="BO580" s="221" t="s">
        <v>2521</v>
      </c>
      <c r="BP580" s="221" t="s">
        <v>301</v>
      </c>
      <c r="BQ580" s="221" t="s">
        <v>266</v>
      </c>
      <c r="BR580" s="221">
        <v>1</v>
      </c>
      <c r="BS580" s="221">
        <v>0</v>
      </c>
      <c r="BT580" s="221">
        <v>3</v>
      </c>
      <c r="BV580" s="221" t="s">
        <v>2521</v>
      </c>
      <c r="BX580" s="221" t="s">
        <v>2533</v>
      </c>
      <c r="BY580" s="221" t="s">
        <v>2521</v>
      </c>
      <c r="BZ580" s="221" t="s">
        <v>2522</v>
      </c>
      <c r="CA580" s="221" t="s">
        <v>2534</v>
      </c>
      <c r="CD580" s="221">
        <f t="shared" si="28"/>
        <v>0</v>
      </c>
      <c r="CE580" s="221">
        <f t="shared" si="29"/>
        <v>0</v>
      </c>
      <c r="CF580" s="221">
        <f t="shared" si="30"/>
        <v>0</v>
      </c>
      <c r="CG580" s="221">
        <f t="shared" si="31"/>
        <v>0</v>
      </c>
      <c r="CI580" s="27">
        <v>1</v>
      </c>
    </row>
    <row r="581" spans="65:87" x14ac:dyDescent="0.25">
      <c r="BM581" s="221" t="s">
        <v>168</v>
      </c>
      <c r="BN581" s="221" t="s">
        <v>1113</v>
      </c>
      <c r="BO581" s="221" t="s">
        <v>2535</v>
      </c>
      <c r="BP581" s="221" t="s">
        <v>301</v>
      </c>
      <c r="BQ581" s="221" t="s">
        <v>266</v>
      </c>
      <c r="BR581" s="221">
        <v>1</v>
      </c>
      <c r="BS581" s="221">
        <v>0</v>
      </c>
      <c r="BT581" s="221">
        <v>3</v>
      </c>
      <c r="BV581" s="221" t="s">
        <v>2535</v>
      </c>
      <c r="BX581" s="221" t="s">
        <v>2536</v>
      </c>
      <c r="BY581" s="221" t="s">
        <v>2535</v>
      </c>
      <c r="BZ581" s="221" t="s">
        <v>2525</v>
      </c>
      <c r="CA581" s="221" t="s">
        <v>2526</v>
      </c>
      <c r="CD581" s="221">
        <f t="shared" si="28"/>
        <v>0</v>
      </c>
      <c r="CE581" s="221">
        <f t="shared" si="29"/>
        <v>0</v>
      </c>
      <c r="CF581" s="221">
        <f t="shared" si="30"/>
        <v>0</v>
      </c>
      <c r="CG581" s="221">
        <f t="shared" si="31"/>
        <v>0</v>
      </c>
      <c r="CI581" s="27">
        <v>1</v>
      </c>
    </row>
    <row r="582" spans="65:87" x14ac:dyDescent="0.25">
      <c r="BM582" s="221" t="s">
        <v>168</v>
      </c>
      <c r="BN582" s="221" t="s">
        <v>1114</v>
      </c>
      <c r="BO582" s="221" t="s">
        <v>2537</v>
      </c>
      <c r="BP582" s="221" t="s">
        <v>301</v>
      </c>
      <c r="BQ582" s="221" t="s">
        <v>266</v>
      </c>
      <c r="BR582" s="221">
        <v>2</v>
      </c>
      <c r="BS582" s="221">
        <v>0</v>
      </c>
      <c r="BT582" s="221">
        <v>2</v>
      </c>
      <c r="BV582" s="221" t="s">
        <v>2537</v>
      </c>
      <c r="BX582" s="221" t="s">
        <v>2538</v>
      </c>
      <c r="BY582" s="221" t="s">
        <v>2537</v>
      </c>
      <c r="BZ582" s="221" t="s">
        <v>725</v>
      </c>
      <c r="CA582" s="221" t="s">
        <v>726</v>
      </c>
      <c r="CB582" s="221" t="s">
        <v>727</v>
      </c>
      <c r="CC582" s="221" t="s">
        <v>981</v>
      </c>
      <c r="CD582" s="221">
        <f t="shared" si="28"/>
        <v>0</v>
      </c>
      <c r="CE582" s="221">
        <f t="shared" si="29"/>
        <v>0</v>
      </c>
      <c r="CF582" s="221">
        <f t="shared" si="30"/>
        <v>0</v>
      </c>
      <c r="CG582" s="221">
        <f t="shared" si="31"/>
        <v>0</v>
      </c>
      <c r="CI582" s="27">
        <v>1</v>
      </c>
    </row>
    <row r="583" spans="65:87" x14ac:dyDescent="0.25">
      <c r="BM583" s="221" t="s">
        <v>168</v>
      </c>
      <c r="BN583" s="221" t="s">
        <v>1115</v>
      </c>
      <c r="BO583" s="221" t="s">
        <v>2539</v>
      </c>
      <c r="BP583" s="221" t="s">
        <v>301</v>
      </c>
      <c r="BQ583" s="221" t="s">
        <v>266</v>
      </c>
      <c r="BR583" s="221">
        <v>2</v>
      </c>
      <c r="BS583" s="221">
        <v>0</v>
      </c>
      <c r="BT583" s="221">
        <v>2</v>
      </c>
      <c r="BV583" s="221" t="s">
        <v>2539</v>
      </c>
      <c r="BX583" s="221" t="s">
        <v>2540</v>
      </c>
      <c r="BY583" s="221" t="s">
        <v>2539</v>
      </c>
      <c r="BZ583" s="221" t="s">
        <v>2475</v>
      </c>
      <c r="CA583" s="221" t="s">
        <v>2487</v>
      </c>
      <c r="CD583" s="221">
        <f t="shared" si="28"/>
        <v>0</v>
      </c>
      <c r="CE583" s="221">
        <f t="shared" si="29"/>
        <v>0</v>
      </c>
      <c r="CF583" s="221">
        <f t="shared" si="30"/>
        <v>0</v>
      </c>
      <c r="CG583" s="221">
        <f t="shared" si="31"/>
        <v>0</v>
      </c>
      <c r="CI583" s="27">
        <v>1</v>
      </c>
    </row>
    <row r="584" spans="65:87" x14ac:dyDescent="0.25">
      <c r="BM584" s="221" t="s">
        <v>168</v>
      </c>
      <c r="BN584" s="221" t="s">
        <v>1116</v>
      </c>
      <c r="BO584" s="221" t="s">
        <v>2273</v>
      </c>
      <c r="BP584" s="221" t="s">
        <v>301</v>
      </c>
      <c r="BQ584" s="221" t="s">
        <v>266</v>
      </c>
      <c r="BR584" s="221">
        <v>3</v>
      </c>
      <c r="BS584" s="221">
        <v>0</v>
      </c>
      <c r="BT584" s="221">
        <v>2</v>
      </c>
      <c r="BV584" s="221" t="s">
        <v>2273</v>
      </c>
      <c r="BX584" s="221" t="s">
        <v>2274</v>
      </c>
      <c r="BY584" s="221" t="s">
        <v>2273</v>
      </c>
      <c r="BZ584" s="221" t="s">
        <v>2048</v>
      </c>
      <c r="CD584" s="221">
        <f t="shared" si="28"/>
        <v>0</v>
      </c>
      <c r="CE584" s="221">
        <f t="shared" si="29"/>
        <v>0</v>
      </c>
      <c r="CF584" s="221">
        <f t="shared" si="30"/>
        <v>0</v>
      </c>
      <c r="CG584" s="221">
        <f t="shared" si="31"/>
        <v>0</v>
      </c>
      <c r="CI584" s="27">
        <v>1</v>
      </c>
    </row>
    <row r="585" spans="65:87" x14ac:dyDescent="0.25">
      <c r="BM585" s="221" t="s">
        <v>169</v>
      </c>
      <c r="BN585" s="221" t="s">
        <v>1117</v>
      </c>
      <c r="BO585" s="221" t="s">
        <v>2519</v>
      </c>
      <c r="BP585" s="221" t="s">
        <v>265</v>
      </c>
      <c r="BQ585" s="221" t="s">
        <v>266</v>
      </c>
      <c r="BR585" s="221">
        <v>1</v>
      </c>
      <c r="BS585" s="221">
        <v>3</v>
      </c>
      <c r="BT585" s="221">
        <v>0</v>
      </c>
      <c r="BU585" s="221" t="s">
        <v>2519</v>
      </c>
      <c r="BW585" s="221" t="s">
        <v>2520</v>
      </c>
      <c r="BY585" s="221" t="s">
        <v>2519</v>
      </c>
      <c r="BZ585" s="221" t="s">
        <v>640</v>
      </c>
      <c r="CA585" s="221" t="s">
        <v>2521</v>
      </c>
      <c r="CB585" s="221" t="s">
        <v>2522</v>
      </c>
      <c r="CC585" s="221" t="s">
        <v>642</v>
      </c>
      <c r="CD585" s="221">
        <f t="shared" si="28"/>
        <v>0</v>
      </c>
      <c r="CE585" s="221">
        <f t="shared" si="29"/>
        <v>0</v>
      </c>
      <c r="CF585" s="221">
        <f t="shared" si="30"/>
        <v>0</v>
      </c>
      <c r="CG585" s="221">
        <f t="shared" si="31"/>
        <v>0</v>
      </c>
      <c r="CI585" s="27">
        <v>1</v>
      </c>
    </row>
    <row r="586" spans="65:87" x14ac:dyDescent="0.25">
      <c r="BM586" s="221" t="s">
        <v>169</v>
      </c>
      <c r="BN586" s="221" t="s">
        <v>1118</v>
      </c>
      <c r="BO586" s="221" t="s">
        <v>2523</v>
      </c>
      <c r="BP586" s="221" t="s">
        <v>265</v>
      </c>
      <c r="BQ586" s="221" t="s">
        <v>266</v>
      </c>
      <c r="BR586" s="221">
        <v>1</v>
      </c>
      <c r="BS586" s="221">
        <v>3</v>
      </c>
      <c r="BT586" s="221">
        <v>0</v>
      </c>
      <c r="BU586" s="221" t="s">
        <v>2523</v>
      </c>
      <c r="BW586" s="221" t="s">
        <v>2524</v>
      </c>
      <c r="BY586" s="221" t="s">
        <v>2523</v>
      </c>
      <c r="BZ586" s="221" t="s">
        <v>2525</v>
      </c>
      <c r="CA586" s="221" t="s">
        <v>2526</v>
      </c>
      <c r="CD586" s="221">
        <f t="shared" si="28"/>
        <v>0</v>
      </c>
      <c r="CE586" s="221">
        <f t="shared" si="29"/>
        <v>0</v>
      </c>
      <c r="CF586" s="221">
        <f t="shared" si="30"/>
        <v>0</v>
      </c>
      <c r="CG586" s="221">
        <f t="shared" si="31"/>
        <v>0</v>
      </c>
      <c r="CI586" s="27">
        <v>1</v>
      </c>
    </row>
    <row r="587" spans="65:87" x14ac:dyDescent="0.25">
      <c r="BM587" s="221" t="s">
        <v>169</v>
      </c>
      <c r="BN587" s="221" t="s">
        <v>1119</v>
      </c>
      <c r="BO587" s="221" t="s">
        <v>2527</v>
      </c>
      <c r="BP587" s="221" t="s">
        <v>265</v>
      </c>
      <c r="BQ587" s="221" t="s">
        <v>266</v>
      </c>
      <c r="BR587" s="221">
        <v>2</v>
      </c>
      <c r="BS587" s="221">
        <v>2</v>
      </c>
      <c r="BT587" s="221">
        <v>0</v>
      </c>
      <c r="BU587" s="221" t="s">
        <v>2527</v>
      </c>
      <c r="BW587" s="221" t="s">
        <v>2528</v>
      </c>
      <c r="BY587" s="221" t="s">
        <v>2527</v>
      </c>
      <c r="BZ587" s="221" t="s">
        <v>725</v>
      </c>
      <c r="CA587" s="221" t="s">
        <v>726</v>
      </c>
      <c r="CB587" s="221" t="s">
        <v>727</v>
      </c>
      <c r="CC587" s="221" t="s">
        <v>981</v>
      </c>
      <c r="CD587" s="221">
        <f t="shared" si="28"/>
        <v>0</v>
      </c>
      <c r="CE587" s="221">
        <f t="shared" si="29"/>
        <v>0</v>
      </c>
      <c r="CF587" s="221">
        <f t="shared" si="30"/>
        <v>0</v>
      </c>
      <c r="CG587" s="221">
        <f t="shared" si="31"/>
        <v>0</v>
      </c>
      <c r="CI587" s="27">
        <v>1</v>
      </c>
    </row>
    <row r="588" spans="65:87" x14ac:dyDescent="0.25">
      <c r="BM588" s="221" t="s">
        <v>169</v>
      </c>
      <c r="BN588" s="221" t="s">
        <v>1120</v>
      </c>
      <c r="BO588" s="221" t="s">
        <v>2529</v>
      </c>
      <c r="BP588" s="221" t="s">
        <v>265</v>
      </c>
      <c r="BQ588" s="221" t="s">
        <v>266</v>
      </c>
      <c r="BR588" s="221">
        <v>2</v>
      </c>
      <c r="BS588" s="221">
        <v>2</v>
      </c>
      <c r="BT588" s="221">
        <v>0</v>
      </c>
      <c r="BU588" s="221" t="s">
        <v>2529</v>
      </c>
      <c r="BW588" s="221" t="s">
        <v>2530</v>
      </c>
      <c r="BY588" s="221" t="s">
        <v>2529</v>
      </c>
      <c r="BZ588" s="221" t="s">
        <v>2531</v>
      </c>
      <c r="CA588" s="221" t="s">
        <v>2441</v>
      </c>
      <c r="CB588" s="221" t="s">
        <v>2442</v>
      </c>
      <c r="CD588" s="221">
        <f t="shared" si="28"/>
        <v>0</v>
      </c>
      <c r="CE588" s="221">
        <f t="shared" si="29"/>
        <v>0</v>
      </c>
      <c r="CF588" s="221">
        <f t="shared" si="30"/>
        <v>0</v>
      </c>
      <c r="CG588" s="221">
        <f t="shared" si="31"/>
        <v>0</v>
      </c>
      <c r="CI588" s="27">
        <v>1</v>
      </c>
    </row>
    <row r="589" spans="65:87" x14ac:dyDescent="0.25">
      <c r="BM589" s="221" t="s">
        <v>169</v>
      </c>
      <c r="BN589" s="221" t="s">
        <v>1121</v>
      </c>
      <c r="BO589" s="221" t="s">
        <v>2270</v>
      </c>
      <c r="BP589" s="221" t="s">
        <v>265</v>
      </c>
      <c r="BQ589" s="221" t="s">
        <v>266</v>
      </c>
      <c r="BR589" s="221">
        <v>3</v>
      </c>
      <c r="BS589" s="221">
        <v>2</v>
      </c>
      <c r="BT589" s="221">
        <v>0</v>
      </c>
      <c r="BU589" s="221" t="s">
        <v>2270</v>
      </c>
      <c r="BW589" s="221" t="s">
        <v>2532</v>
      </c>
      <c r="BY589" s="221" t="s">
        <v>2270</v>
      </c>
      <c r="BZ589" s="221" t="s">
        <v>2048</v>
      </c>
      <c r="CD589" s="221">
        <f t="shared" si="28"/>
        <v>0</v>
      </c>
      <c r="CE589" s="221">
        <f t="shared" si="29"/>
        <v>0</v>
      </c>
      <c r="CF589" s="221">
        <f t="shared" si="30"/>
        <v>0</v>
      </c>
      <c r="CG589" s="221">
        <f t="shared" si="31"/>
        <v>0</v>
      </c>
      <c r="CI589" s="27">
        <v>1</v>
      </c>
    </row>
    <row r="590" spans="65:87" x14ac:dyDescent="0.25">
      <c r="BM590" s="221" t="s">
        <v>169</v>
      </c>
      <c r="BN590" s="221" t="s">
        <v>1122</v>
      </c>
      <c r="BO590" s="221" t="s">
        <v>2521</v>
      </c>
      <c r="BP590" s="221" t="s">
        <v>301</v>
      </c>
      <c r="BQ590" s="221" t="s">
        <v>266</v>
      </c>
      <c r="BR590" s="221">
        <v>1</v>
      </c>
      <c r="BS590" s="221">
        <v>0</v>
      </c>
      <c r="BT590" s="221">
        <v>3</v>
      </c>
      <c r="BV590" s="221" t="s">
        <v>2521</v>
      </c>
      <c r="BX590" s="221" t="s">
        <v>2533</v>
      </c>
      <c r="BY590" s="221" t="s">
        <v>2521</v>
      </c>
      <c r="BZ590" s="221" t="s">
        <v>2522</v>
      </c>
      <c r="CA590" s="221" t="s">
        <v>2534</v>
      </c>
      <c r="CD590" s="221">
        <f t="shared" si="28"/>
        <v>0</v>
      </c>
      <c r="CE590" s="221">
        <f t="shared" si="29"/>
        <v>0</v>
      </c>
      <c r="CF590" s="221">
        <f t="shared" si="30"/>
        <v>0</v>
      </c>
      <c r="CG590" s="221">
        <f t="shared" si="31"/>
        <v>0</v>
      </c>
      <c r="CI590" s="27">
        <v>1</v>
      </c>
    </row>
    <row r="591" spans="65:87" x14ac:dyDescent="0.25">
      <c r="BM591" s="221" t="s">
        <v>169</v>
      </c>
      <c r="BN591" s="221" t="s">
        <v>1123</v>
      </c>
      <c r="BO591" s="221" t="s">
        <v>2535</v>
      </c>
      <c r="BP591" s="221" t="s">
        <v>301</v>
      </c>
      <c r="BQ591" s="221" t="s">
        <v>266</v>
      </c>
      <c r="BR591" s="221">
        <v>1</v>
      </c>
      <c r="BS591" s="221">
        <v>0</v>
      </c>
      <c r="BT591" s="221">
        <v>3</v>
      </c>
      <c r="BV591" s="221" t="s">
        <v>2535</v>
      </c>
      <c r="BX591" s="221" t="s">
        <v>2536</v>
      </c>
      <c r="BY591" s="221" t="s">
        <v>2535</v>
      </c>
      <c r="BZ591" s="221" t="s">
        <v>2525</v>
      </c>
      <c r="CA591" s="221" t="s">
        <v>2526</v>
      </c>
      <c r="CD591" s="221">
        <f t="shared" si="28"/>
        <v>0</v>
      </c>
      <c r="CE591" s="221">
        <f t="shared" si="29"/>
        <v>0</v>
      </c>
      <c r="CF591" s="221">
        <f t="shared" si="30"/>
        <v>0</v>
      </c>
      <c r="CG591" s="221">
        <f t="shared" si="31"/>
        <v>0</v>
      </c>
      <c r="CI591" s="27">
        <v>1</v>
      </c>
    </row>
    <row r="592" spans="65:87" x14ac:dyDescent="0.25">
      <c r="BM592" s="221" t="s">
        <v>169</v>
      </c>
      <c r="BN592" s="221" t="s">
        <v>1124</v>
      </c>
      <c r="BO592" s="221" t="s">
        <v>2537</v>
      </c>
      <c r="BP592" s="221" t="s">
        <v>301</v>
      </c>
      <c r="BQ592" s="221" t="s">
        <v>266</v>
      </c>
      <c r="BR592" s="221">
        <v>2</v>
      </c>
      <c r="BS592" s="221">
        <v>0</v>
      </c>
      <c r="BT592" s="221">
        <v>2</v>
      </c>
      <c r="BV592" s="221" t="s">
        <v>2537</v>
      </c>
      <c r="BX592" s="221" t="s">
        <v>2538</v>
      </c>
      <c r="BY592" s="221" t="s">
        <v>2537</v>
      </c>
      <c r="BZ592" s="221" t="s">
        <v>725</v>
      </c>
      <c r="CA592" s="221" t="s">
        <v>726</v>
      </c>
      <c r="CB592" s="221" t="s">
        <v>727</v>
      </c>
      <c r="CC592" s="221" t="s">
        <v>981</v>
      </c>
      <c r="CD592" s="221">
        <f t="shared" si="28"/>
        <v>0</v>
      </c>
      <c r="CE592" s="221">
        <f t="shared" si="29"/>
        <v>0</v>
      </c>
      <c r="CF592" s="221">
        <f t="shared" si="30"/>
        <v>0</v>
      </c>
      <c r="CG592" s="221">
        <f t="shared" si="31"/>
        <v>0</v>
      </c>
      <c r="CI592" s="27">
        <v>1</v>
      </c>
    </row>
    <row r="593" spans="65:87" x14ac:dyDescent="0.25">
      <c r="BM593" s="221" t="s">
        <v>169</v>
      </c>
      <c r="BN593" s="221" t="s">
        <v>1125</v>
      </c>
      <c r="BO593" s="221" t="s">
        <v>2539</v>
      </c>
      <c r="BP593" s="221" t="s">
        <v>301</v>
      </c>
      <c r="BQ593" s="221" t="s">
        <v>266</v>
      </c>
      <c r="BR593" s="221">
        <v>2</v>
      </c>
      <c r="BS593" s="221">
        <v>0</v>
      </c>
      <c r="BT593" s="221">
        <v>2</v>
      </c>
      <c r="BV593" s="221" t="s">
        <v>2539</v>
      </c>
      <c r="BX593" s="221" t="s">
        <v>2540</v>
      </c>
      <c r="BY593" s="221" t="s">
        <v>2539</v>
      </c>
      <c r="BZ593" s="221" t="s">
        <v>2475</v>
      </c>
      <c r="CA593" s="221" t="s">
        <v>2487</v>
      </c>
      <c r="CD593" s="221">
        <f t="shared" si="28"/>
        <v>0</v>
      </c>
      <c r="CE593" s="221">
        <f t="shared" si="29"/>
        <v>0</v>
      </c>
      <c r="CF593" s="221">
        <f t="shared" si="30"/>
        <v>0</v>
      </c>
      <c r="CG593" s="221">
        <f t="shared" si="31"/>
        <v>0</v>
      </c>
      <c r="CI593" s="27">
        <v>1</v>
      </c>
    </row>
    <row r="594" spans="65:87" x14ac:dyDescent="0.25">
      <c r="BM594" s="221" t="s">
        <v>169</v>
      </c>
      <c r="BN594" s="221" t="s">
        <v>1126</v>
      </c>
      <c r="BO594" s="221" t="s">
        <v>2273</v>
      </c>
      <c r="BP594" s="221" t="s">
        <v>301</v>
      </c>
      <c r="BQ594" s="221" t="s">
        <v>266</v>
      </c>
      <c r="BR594" s="221">
        <v>3</v>
      </c>
      <c r="BS594" s="221">
        <v>0</v>
      </c>
      <c r="BT594" s="221">
        <v>2</v>
      </c>
      <c r="BV594" s="221" t="s">
        <v>2273</v>
      </c>
      <c r="BX594" s="221" t="s">
        <v>2274</v>
      </c>
      <c r="BY594" s="221" t="s">
        <v>2273</v>
      </c>
      <c r="BZ594" s="221" t="s">
        <v>2048</v>
      </c>
      <c r="CD594" s="221">
        <f t="shared" si="28"/>
        <v>0</v>
      </c>
      <c r="CE594" s="221">
        <f t="shared" si="29"/>
        <v>0</v>
      </c>
      <c r="CF594" s="221">
        <f t="shared" si="30"/>
        <v>0</v>
      </c>
      <c r="CG594" s="221">
        <f t="shared" si="31"/>
        <v>0</v>
      </c>
      <c r="CI594" s="27">
        <v>1</v>
      </c>
    </row>
    <row r="595" spans="65:87" x14ac:dyDescent="0.25">
      <c r="BM595" s="221" t="s">
        <v>170</v>
      </c>
      <c r="BN595" s="221" t="s">
        <v>1127</v>
      </c>
      <c r="BO595" s="221" t="s">
        <v>2519</v>
      </c>
      <c r="BP595" s="221" t="s">
        <v>265</v>
      </c>
      <c r="BQ595" s="221" t="s">
        <v>266</v>
      </c>
      <c r="BR595" s="221">
        <v>1</v>
      </c>
      <c r="BS595" s="221">
        <v>3</v>
      </c>
      <c r="BT595" s="221">
        <v>0</v>
      </c>
      <c r="BU595" s="221" t="s">
        <v>2519</v>
      </c>
      <c r="BW595" s="221" t="s">
        <v>2520</v>
      </c>
      <c r="BY595" s="221" t="s">
        <v>2519</v>
      </c>
      <c r="BZ595" s="221" t="s">
        <v>640</v>
      </c>
      <c r="CA595" s="221" t="s">
        <v>2521</v>
      </c>
      <c r="CB595" s="221" t="s">
        <v>2522</v>
      </c>
      <c r="CC595" s="221" t="s">
        <v>642</v>
      </c>
      <c r="CD595" s="221">
        <f t="shared" si="28"/>
        <v>0</v>
      </c>
      <c r="CE595" s="221">
        <f t="shared" si="29"/>
        <v>0</v>
      </c>
      <c r="CF595" s="221">
        <f t="shared" si="30"/>
        <v>0</v>
      </c>
      <c r="CG595" s="221">
        <f t="shared" si="31"/>
        <v>0</v>
      </c>
      <c r="CI595" s="27">
        <v>1</v>
      </c>
    </row>
    <row r="596" spans="65:87" x14ac:dyDescent="0.25">
      <c r="BM596" s="221" t="s">
        <v>170</v>
      </c>
      <c r="BN596" s="221" t="s">
        <v>1128</v>
      </c>
      <c r="BO596" s="221" t="s">
        <v>2523</v>
      </c>
      <c r="BP596" s="221" t="s">
        <v>265</v>
      </c>
      <c r="BQ596" s="221" t="s">
        <v>266</v>
      </c>
      <c r="BR596" s="221">
        <v>1</v>
      </c>
      <c r="BS596" s="221">
        <v>3</v>
      </c>
      <c r="BT596" s="221">
        <v>0</v>
      </c>
      <c r="BU596" s="221" t="s">
        <v>2523</v>
      </c>
      <c r="BW596" s="221" t="s">
        <v>2524</v>
      </c>
      <c r="BY596" s="221" t="s">
        <v>2523</v>
      </c>
      <c r="BZ596" s="221" t="s">
        <v>2525</v>
      </c>
      <c r="CA596" s="221" t="s">
        <v>2526</v>
      </c>
      <c r="CD596" s="221">
        <f t="shared" si="28"/>
        <v>0</v>
      </c>
      <c r="CE596" s="221">
        <f t="shared" si="29"/>
        <v>0</v>
      </c>
      <c r="CF596" s="221">
        <f t="shared" si="30"/>
        <v>0</v>
      </c>
      <c r="CG596" s="221">
        <f t="shared" si="31"/>
        <v>0</v>
      </c>
      <c r="CI596" s="27">
        <v>1</v>
      </c>
    </row>
    <row r="597" spans="65:87" x14ac:dyDescent="0.25">
      <c r="BM597" s="221" t="s">
        <v>170</v>
      </c>
      <c r="BN597" s="221" t="s">
        <v>1129</v>
      </c>
      <c r="BO597" s="221" t="s">
        <v>2527</v>
      </c>
      <c r="BP597" s="221" t="s">
        <v>265</v>
      </c>
      <c r="BQ597" s="221" t="s">
        <v>266</v>
      </c>
      <c r="BR597" s="221">
        <v>2</v>
      </c>
      <c r="BS597" s="221">
        <v>2</v>
      </c>
      <c r="BT597" s="221">
        <v>0</v>
      </c>
      <c r="BU597" s="221" t="s">
        <v>2527</v>
      </c>
      <c r="BW597" s="221" t="s">
        <v>2528</v>
      </c>
      <c r="BY597" s="221" t="s">
        <v>2527</v>
      </c>
      <c r="BZ597" s="221" t="s">
        <v>725</v>
      </c>
      <c r="CA597" s="221" t="s">
        <v>726</v>
      </c>
      <c r="CB597" s="221" t="s">
        <v>727</v>
      </c>
      <c r="CC597" s="221" t="s">
        <v>981</v>
      </c>
      <c r="CD597" s="221">
        <f t="shared" si="28"/>
        <v>0</v>
      </c>
      <c r="CE597" s="221">
        <f t="shared" si="29"/>
        <v>0</v>
      </c>
      <c r="CF597" s="221">
        <f t="shared" si="30"/>
        <v>0</v>
      </c>
      <c r="CG597" s="221">
        <f t="shared" si="31"/>
        <v>0</v>
      </c>
      <c r="CI597" s="27">
        <v>1</v>
      </c>
    </row>
    <row r="598" spans="65:87" x14ac:dyDescent="0.25">
      <c r="BM598" s="221" t="s">
        <v>170</v>
      </c>
      <c r="BN598" s="221" t="s">
        <v>1130</v>
      </c>
      <c r="BO598" s="221" t="s">
        <v>2529</v>
      </c>
      <c r="BP598" s="221" t="s">
        <v>265</v>
      </c>
      <c r="BQ598" s="221" t="s">
        <v>266</v>
      </c>
      <c r="BR598" s="221">
        <v>2</v>
      </c>
      <c r="BS598" s="221">
        <v>2</v>
      </c>
      <c r="BT598" s="221">
        <v>0</v>
      </c>
      <c r="BU598" s="221" t="s">
        <v>2529</v>
      </c>
      <c r="BW598" s="221" t="s">
        <v>2530</v>
      </c>
      <c r="BY598" s="221" t="s">
        <v>2529</v>
      </c>
      <c r="BZ598" s="221" t="s">
        <v>2531</v>
      </c>
      <c r="CA598" s="221" t="s">
        <v>2441</v>
      </c>
      <c r="CB598" s="221" t="s">
        <v>2442</v>
      </c>
      <c r="CD598" s="221">
        <f t="shared" si="28"/>
        <v>0</v>
      </c>
      <c r="CE598" s="221">
        <f t="shared" si="29"/>
        <v>0</v>
      </c>
      <c r="CF598" s="221">
        <f t="shared" si="30"/>
        <v>0</v>
      </c>
      <c r="CG598" s="221">
        <f t="shared" si="31"/>
        <v>0</v>
      </c>
      <c r="CI598" s="27">
        <v>1</v>
      </c>
    </row>
    <row r="599" spans="65:87" x14ac:dyDescent="0.25">
      <c r="BM599" s="221" t="s">
        <v>170</v>
      </c>
      <c r="BN599" s="221" t="s">
        <v>1131</v>
      </c>
      <c r="BO599" s="221" t="s">
        <v>2270</v>
      </c>
      <c r="BP599" s="221" t="s">
        <v>265</v>
      </c>
      <c r="BQ599" s="221" t="s">
        <v>266</v>
      </c>
      <c r="BR599" s="221">
        <v>3</v>
      </c>
      <c r="BS599" s="221">
        <v>2</v>
      </c>
      <c r="BT599" s="221">
        <v>0</v>
      </c>
      <c r="BU599" s="221" t="s">
        <v>2270</v>
      </c>
      <c r="BW599" s="221" t="s">
        <v>2532</v>
      </c>
      <c r="BY599" s="221" t="s">
        <v>2270</v>
      </c>
      <c r="BZ599" s="221" t="s">
        <v>2048</v>
      </c>
      <c r="CD599" s="221">
        <f t="shared" si="28"/>
        <v>0</v>
      </c>
      <c r="CE599" s="221">
        <f t="shared" si="29"/>
        <v>0</v>
      </c>
      <c r="CF599" s="221">
        <f t="shared" si="30"/>
        <v>0</v>
      </c>
      <c r="CG599" s="221">
        <f t="shared" si="31"/>
        <v>0</v>
      </c>
      <c r="CI599" s="27">
        <v>1</v>
      </c>
    </row>
    <row r="600" spans="65:87" x14ac:dyDescent="0.25">
      <c r="BM600" s="221" t="s">
        <v>170</v>
      </c>
      <c r="BN600" s="221" t="s">
        <v>1132</v>
      </c>
      <c r="BO600" s="221" t="s">
        <v>2521</v>
      </c>
      <c r="BP600" s="221" t="s">
        <v>301</v>
      </c>
      <c r="BQ600" s="221" t="s">
        <v>266</v>
      </c>
      <c r="BR600" s="221">
        <v>1</v>
      </c>
      <c r="BS600" s="221">
        <v>0</v>
      </c>
      <c r="BT600" s="221">
        <v>3</v>
      </c>
      <c r="BV600" s="221" t="s">
        <v>2521</v>
      </c>
      <c r="BX600" s="221" t="s">
        <v>2533</v>
      </c>
      <c r="BY600" s="221" t="s">
        <v>2521</v>
      </c>
      <c r="BZ600" s="221" t="s">
        <v>2522</v>
      </c>
      <c r="CA600" s="221" t="s">
        <v>2534</v>
      </c>
      <c r="CD600" s="221">
        <f t="shared" si="28"/>
        <v>0</v>
      </c>
      <c r="CE600" s="221">
        <f t="shared" si="29"/>
        <v>0</v>
      </c>
      <c r="CF600" s="221">
        <f t="shared" si="30"/>
        <v>0</v>
      </c>
      <c r="CG600" s="221">
        <f t="shared" si="31"/>
        <v>0</v>
      </c>
      <c r="CI600" s="27">
        <v>1</v>
      </c>
    </row>
    <row r="601" spans="65:87" x14ac:dyDescent="0.25">
      <c r="BM601" s="221" t="s">
        <v>170</v>
      </c>
      <c r="BN601" s="221" t="s">
        <v>1133</v>
      </c>
      <c r="BO601" s="221" t="s">
        <v>2535</v>
      </c>
      <c r="BP601" s="221" t="s">
        <v>301</v>
      </c>
      <c r="BQ601" s="221" t="s">
        <v>266</v>
      </c>
      <c r="BR601" s="221">
        <v>1</v>
      </c>
      <c r="BS601" s="221">
        <v>0</v>
      </c>
      <c r="BT601" s="221">
        <v>3</v>
      </c>
      <c r="BV601" s="221" t="s">
        <v>2535</v>
      </c>
      <c r="BX601" s="221" t="s">
        <v>2536</v>
      </c>
      <c r="BY601" s="221" t="s">
        <v>2535</v>
      </c>
      <c r="BZ601" s="221" t="s">
        <v>2525</v>
      </c>
      <c r="CA601" s="221" t="s">
        <v>2526</v>
      </c>
      <c r="CD601" s="221">
        <f t="shared" si="28"/>
        <v>0</v>
      </c>
      <c r="CE601" s="221">
        <f t="shared" si="29"/>
        <v>0</v>
      </c>
      <c r="CF601" s="221">
        <f t="shared" si="30"/>
        <v>0</v>
      </c>
      <c r="CG601" s="221">
        <f t="shared" si="31"/>
        <v>0</v>
      </c>
      <c r="CI601" s="27">
        <v>1</v>
      </c>
    </row>
    <row r="602" spans="65:87" x14ac:dyDescent="0.25">
      <c r="BM602" s="221" t="s">
        <v>170</v>
      </c>
      <c r="BN602" s="221" t="s">
        <v>1134</v>
      </c>
      <c r="BO602" s="221" t="s">
        <v>2537</v>
      </c>
      <c r="BP602" s="221" t="s">
        <v>301</v>
      </c>
      <c r="BQ602" s="221" t="s">
        <v>266</v>
      </c>
      <c r="BR602" s="221">
        <v>2</v>
      </c>
      <c r="BS602" s="221">
        <v>0</v>
      </c>
      <c r="BT602" s="221">
        <v>2</v>
      </c>
      <c r="BV602" s="221" t="s">
        <v>2537</v>
      </c>
      <c r="BX602" s="221" t="s">
        <v>2538</v>
      </c>
      <c r="BY602" s="221" t="s">
        <v>2537</v>
      </c>
      <c r="BZ602" s="221" t="s">
        <v>725</v>
      </c>
      <c r="CA602" s="221" t="s">
        <v>726</v>
      </c>
      <c r="CB602" s="221" t="s">
        <v>727</v>
      </c>
      <c r="CC602" s="221" t="s">
        <v>981</v>
      </c>
      <c r="CD602" s="221">
        <f t="shared" si="28"/>
        <v>0</v>
      </c>
      <c r="CE602" s="221">
        <f t="shared" si="29"/>
        <v>0</v>
      </c>
      <c r="CF602" s="221">
        <f t="shared" si="30"/>
        <v>0</v>
      </c>
      <c r="CG602" s="221">
        <f t="shared" si="31"/>
        <v>0</v>
      </c>
      <c r="CI602" s="27">
        <v>1</v>
      </c>
    </row>
    <row r="603" spans="65:87" x14ac:dyDescent="0.25">
      <c r="BM603" s="221" t="s">
        <v>170</v>
      </c>
      <c r="BN603" s="221" t="s">
        <v>1135</v>
      </c>
      <c r="BO603" s="221" t="s">
        <v>2539</v>
      </c>
      <c r="BP603" s="221" t="s">
        <v>301</v>
      </c>
      <c r="BQ603" s="221" t="s">
        <v>266</v>
      </c>
      <c r="BR603" s="221">
        <v>2</v>
      </c>
      <c r="BS603" s="221">
        <v>0</v>
      </c>
      <c r="BT603" s="221">
        <v>2</v>
      </c>
      <c r="BV603" s="221" t="s">
        <v>2539</v>
      </c>
      <c r="BX603" s="221" t="s">
        <v>2540</v>
      </c>
      <c r="BY603" s="221" t="s">
        <v>2539</v>
      </c>
      <c r="BZ603" s="221" t="s">
        <v>2475</v>
      </c>
      <c r="CA603" s="221" t="s">
        <v>2487</v>
      </c>
      <c r="CD603" s="221">
        <f t="shared" si="28"/>
        <v>0</v>
      </c>
      <c r="CE603" s="221">
        <f t="shared" si="29"/>
        <v>0</v>
      </c>
      <c r="CF603" s="221">
        <f t="shared" si="30"/>
        <v>0</v>
      </c>
      <c r="CG603" s="221">
        <f t="shared" si="31"/>
        <v>0</v>
      </c>
      <c r="CI603" s="27">
        <v>1</v>
      </c>
    </row>
    <row r="604" spans="65:87" x14ac:dyDescent="0.25">
      <c r="BM604" s="221" t="s">
        <v>170</v>
      </c>
      <c r="BN604" s="221" t="s">
        <v>1136</v>
      </c>
      <c r="BO604" s="221" t="s">
        <v>2273</v>
      </c>
      <c r="BP604" s="221" t="s">
        <v>301</v>
      </c>
      <c r="BQ604" s="221" t="s">
        <v>266</v>
      </c>
      <c r="BR604" s="221">
        <v>3</v>
      </c>
      <c r="BS604" s="221">
        <v>0</v>
      </c>
      <c r="BT604" s="221">
        <v>2</v>
      </c>
      <c r="BV604" s="221" t="s">
        <v>2273</v>
      </c>
      <c r="BX604" s="221" t="s">
        <v>2274</v>
      </c>
      <c r="BY604" s="221" t="s">
        <v>2273</v>
      </c>
      <c r="BZ604" s="221" t="s">
        <v>2048</v>
      </c>
      <c r="CD604" s="221">
        <f t="shared" si="28"/>
        <v>0</v>
      </c>
      <c r="CE604" s="221">
        <f t="shared" si="29"/>
        <v>0</v>
      </c>
      <c r="CF604" s="221">
        <f t="shared" si="30"/>
        <v>0</v>
      </c>
      <c r="CG604" s="221">
        <f t="shared" si="31"/>
        <v>0</v>
      </c>
      <c r="CI604" s="27">
        <v>1</v>
      </c>
    </row>
    <row r="605" spans="65:87" x14ac:dyDescent="0.25">
      <c r="BM605" s="221" t="s">
        <v>171</v>
      </c>
      <c r="BN605" s="221" t="s">
        <v>1137</v>
      </c>
      <c r="BO605" s="221" t="s">
        <v>2541</v>
      </c>
      <c r="BP605" s="221" t="s">
        <v>265</v>
      </c>
      <c r="BQ605" s="221" t="s">
        <v>266</v>
      </c>
      <c r="BR605" s="221">
        <v>1</v>
      </c>
      <c r="BS605" s="221">
        <v>3</v>
      </c>
      <c r="BT605" s="221">
        <v>0</v>
      </c>
      <c r="BU605" s="221" t="s">
        <v>2541</v>
      </c>
      <c r="BW605" s="221" t="s">
        <v>2542</v>
      </c>
      <c r="BY605" s="221" t="s">
        <v>2543</v>
      </c>
      <c r="BZ605" s="221" t="s">
        <v>2544</v>
      </c>
      <c r="CD605" s="221">
        <f t="shared" si="28"/>
        <v>0</v>
      </c>
      <c r="CE605" s="221">
        <f t="shared" si="29"/>
        <v>0</v>
      </c>
      <c r="CF605" s="221">
        <f t="shared" si="30"/>
        <v>0</v>
      </c>
      <c r="CG605" s="221">
        <f t="shared" si="31"/>
        <v>0</v>
      </c>
      <c r="CI605" s="27">
        <v>1</v>
      </c>
    </row>
    <row r="606" spans="65:87" x14ac:dyDescent="0.25">
      <c r="BM606" s="221" t="s">
        <v>171</v>
      </c>
      <c r="BN606" s="221" t="s">
        <v>1142</v>
      </c>
      <c r="BO606" s="221" t="s">
        <v>2545</v>
      </c>
      <c r="BP606" s="221" t="s">
        <v>265</v>
      </c>
      <c r="BQ606" s="221" t="s">
        <v>266</v>
      </c>
      <c r="BR606" s="221">
        <v>1</v>
      </c>
      <c r="BS606" s="221">
        <v>3</v>
      </c>
      <c r="BT606" s="221">
        <v>0</v>
      </c>
      <c r="BU606" s="221" t="s">
        <v>2545</v>
      </c>
      <c r="BW606" s="221" t="s">
        <v>2546</v>
      </c>
      <c r="BY606" s="221" t="s">
        <v>2545</v>
      </c>
      <c r="BZ606" s="221" t="s">
        <v>2544</v>
      </c>
      <c r="CA606" s="221" t="s">
        <v>2547</v>
      </c>
      <c r="CB606" s="221" t="s">
        <v>2548</v>
      </c>
      <c r="CC606" s="221" t="s">
        <v>2549</v>
      </c>
      <c r="CD606" s="221">
        <f t="shared" si="28"/>
        <v>0</v>
      </c>
      <c r="CE606" s="221">
        <f t="shared" si="29"/>
        <v>0</v>
      </c>
      <c r="CF606" s="221">
        <f t="shared" si="30"/>
        <v>0</v>
      </c>
      <c r="CG606" s="221">
        <f t="shared" si="31"/>
        <v>0</v>
      </c>
      <c r="CI606" s="27">
        <v>1</v>
      </c>
    </row>
    <row r="607" spans="65:87" x14ac:dyDescent="0.25">
      <c r="BM607" s="221" t="s">
        <v>171</v>
      </c>
      <c r="BN607" s="221" t="s">
        <v>1148</v>
      </c>
      <c r="BO607" s="221" t="s">
        <v>996</v>
      </c>
      <c r="BP607" s="221" t="s">
        <v>265</v>
      </c>
      <c r="BQ607" s="221" t="s">
        <v>266</v>
      </c>
      <c r="BR607" s="221">
        <v>2</v>
      </c>
      <c r="BS607" s="221">
        <v>2</v>
      </c>
      <c r="BT607" s="221">
        <v>0</v>
      </c>
      <c r="BU607" s="221" t="s">
        <v>996</v>
      </c>
      <c r="BW607" s="221" t="s">
        <v>2550</v>
      </c>
      <c r="BY607" s="221" t="s">
        <v>996</v>
      </c>
      <c r="BZ607" s="221" t="s">
        <v>997</v>
      </c>
      <c r="CD607" s="221">
        <f t="shared" si="28"/>
        <v>0</v>
      </c>
      <c r="CE607" s="221">
        <f t="shared" si="29"/>
        <v>0</v>
      </c>
      <c r="CF607" s="221">
        <f t="shared" si="30"/>
        <v>0</v>
      </c>
      <c r="CG607" s="221">
        <f t="shared" si="31"/>
        <v>0</v>
      </c>
      <c r="CI607" s="27">
        <v>1</v>
      </c>
    </row>
    <row r="608" spans="65:87" x14ac:dyDescent="0.25">
      <c r="BM608" s="221" t="s">
        <v>171</v>
      </c>
      <c r="BN608" s="221" t="s">
        <v>1152</v>
      </c>
      <c r="BO608" s="221" t="s">
        <v>1001</v>
      </c>
      <c r="BP608" s="221" t="s">
        <v>265</v>
      </c>
      <c r="BQ608" s="221" t="s">
        <v>266</v>
      </c>
      <c r="BR608" s="221">
        <v>2</v>
      </c>
      <c r="BS608" s="221">
        <v>2</v>
      </c>
      <c r="BT608" s="221">
        <v>0</v>
      </c>
      <c r="BU608" s="221" t="s">
        <v>1001</v>
      </c>
      <c r="BW608" s="221" t="s">
        <v>2551</v>
      </c>
      <c r="BY608" s="221" t="s">
        <v>1001</v>
      </c>
      <c r="BZ608" s="221" t="s">
        <v>1002</v>
      </c>
      <c r="CD608" s="221">
        <f t="shared" si="28"/>
        <v>0</v>
      </c>
      <c r="CE608" s="221">
        <f t="shared" si="29"/>
        <v>0</v>
      </c>
      <c r="CF608" s="221">
        <f t="shared" si="30"/>
        <v>0</v>
      </c>
      <c r="CG608" s="221">
        <f t="shared" si="31"/>
        <v>0</v>
      </c>
      <c r="CI608" s="27">
        <v>1</v>
      </c>
    </row>
    <row r="609" spans="65:87" x14ac:dyDescent="0.25">
      <c r="BM609" s="221" t="s">
        <v>171</v>
      </c>
      <c r="BN609" s="221" t="s">
        <v>1158</v>
      </c>
      <c r="BO609" s="221" t="s">
        <v>2552</v>
      </c>
      <c r="BP609" s="221" t="s">
        <v>265</v>
      </c>
      <c r="BQ609" s="221" t="s">
        <v>266</v>
      </c>
      <c r="BR609" s="221">
        <v>3</v>
      </c>
      <c r="BS609" s="221">
        <v>2</v>
      </c>
      <c r="BT609" s="221">
        <v>0</v>
      </c>
      <c r="BU609" s="221" t="s">
        <v>2552</v>
      </c>
      <c r="BW609" s="221" t="s">
        <v>2553</v>
      </c>
      <c r="BY609" s="221" t="s">
        <v>2552</v>
      </c>
      <c r="BZ609" s="221" t="s">
        <v>2554</v>
      </c>
      <c r="CA609" s="221" t="s">
        <v>2555</v>
      </c>
      <c r="CB609" s="221" t="s">
        <v>2556</v>
      </c>
      <c r="CC609" s="221" t="s">
        <v>2557</v>
      </c>
      <c r="CD609" s="221">
        <f t="shared" si="28"/>
        <v>0</v>
      </c>
      <c r="CE609" s="221">
        <f t="shared" si="29"/>
        <v>0</v>
      </c>
      <c r="CF609" s="221">
        <f t="shared" si="30"/>
        <v>0</v>
      </c>
      <c r="CG609" s="221">
        <f t="shared" si="31"/>
        <v>0</v>
      </c>
      <c r="CI609" s="27">
        <v>1</v>
      </c>
    </row>
    <row r="610" spans="65:87" x14ac:dyDescent="0.25">
      <c r="BM610" s="221" t="s">
        <v>171</v>
      </c>
      <c r="BN610" s="221" t="s">
        <v>1163</v>
      </c>
      <c r="BO610" s="221" t="s">
        <v>2541</v>
      </c>
      <c r="BP610" s="221" t="s">
        <v>301</v>
      </c>
      <c r="BQ610" s="221" t="s">
        <v>266</v>
      </c>
      <c r="BR610" s="221">
        <v>1</v>
      </c>
      <c r="BS610" s="221">
        <v>0</v>
      </c>
      <c r="BT610" s="221">
        <v>3</v>
      </c>
      <c r="BV610" s="221" t="s">
        <v>2541</v>
      </c>
      <c r="BX610" s="221" t="s">
        <v>2558</v>
      </c>
      <c r="BY610" s="221" t="s">
        <v>2543</v>
      </c>
      <c r="BZ610" s="221" t="s">
        <v>2544</v>
      </c>
      <c r="CD610" s="221">
        <f t="shared" si="28"/>
        <v>0</v>
      </c>
      <c r="CE610" s="221">
        <f t="shared" si="29"/>
        <v>0</v>
      </c>
      <c r="CF610" s="221">
        <f t="shared" si="30"/>
        <v>0</v>
      </c>
      <c r="CG610" s="221">
        <f t="shared" si="31"/>
        <v>0</v>
      </c>
      <c r="CI610" s="27">
        <v>1</v>
      </c>
    </row>
    <row r="611" spans="65:87" x14ac:dyDescent="0.25">
      <c r="BM611" s="221" t="s">
        <v>171</v>
      </c>
      <c r="BN611" s="221" t="s">
        <v>1167</v>
      </c>
      <c r="BO611" s="221" t="s">
        <v>2547</v>
      </c>
      <c r="BP611" s="221" t="s">
        <v>301</v>
      </c>
      <c r="BQ611" s="221" t="s">
        <v>266</v>
      </c>
      <c r="BR611" s="221">
        <v>1</v>
      </c>
      <c r="BS611" s="221">
        <v>0</v>
      </c>
      <c r="BT611" s="221">
        <v>3</v>
      </c>
      <c r="BV611" s="221" t="s">
        <v>2547</v>
      </c>
      <c r="BX611" s="221" t="s">
        <v>2559</v>
      </c>
      <c r="BY611" s="221" t="s">
        <v>2547</v>
      </c>
      <c r="BZ611" s="221" t="s">
        <v>2548</v>
      </c>
      <c r="CA611" s="221" t="s">
        <v>2549</v>
      </c>
      <c r="CD611" s="221">
        <f t="shared" si="28"/>
        <v>0</v>
      </c>
      <c r="CE611" s="221">
        <f t="shared" si="29"/>
        <v>0</v>
      </c>
      <c r="CF611" s="221">
        <f t="shared" si="30"/>
        <v>0</v>
      </c>
      <c r="CG611" s="221">
        <f t="shared" si="31"/>
        <v>0</v>
      </c>
      <c r="CI611" s="27">
        <v>1</v>
      </c>
    </row>
    <row r="612" spans="65:87" x14ac:dyDescent="0.25">
      <c r="BM612" s="221" t="s">
        <v>171</v>
      </c>
      <c r="BN612" s="221" t="s">
        <v>1169</v>
      </c>
      <c r="BO612" s="221" t="s">
        <v>996</v>
      </c>
      <c r="BP612" s="221" t="s">
        <v>301</v>
      </c>
      <c r="BQ612" s="221" t="s">
        <v>266</v>
      </c>
      <c r="BR612" s="221">
        <v>2</v>
      </c>
      <c r="BS612" s="221">
        <v>0</v>
      </c>
      <c r="BT612" s="221">
        <v>2</v>
      </c>
      <c r="BV612" s="221" t="s">
        <v>996</v>
      </c>
      <c r="BX612" s="221" t="s">
        <v>1013</v>
      </c>
      <c r="BY612" s="221" t="s">
        <v>996</v>
      </c>
      <c r="BZ612" s="221" t="s">
        <v>997</v>
      </c>
      <c r="CD612" s="221">
        <f t="shared" si="28"/>
        <v>0</v>
      </c>
      <c r="CE612" s="221">
        <f t="shared" si="29"/>
        <v>0</v>
      </c>
      <c r="CF612" s="221">
        <f t="shared" si="30"/>
        <v>0</v>
      </c>
      <c r="CG612" s="221">
        <f t="shared" si="31"/>
        <v>0</v>
      </c>
      <c r="CI612" s="27">
        <v>1</v>
      </c>
    </row>
    <row r="613" spans="65:87" x14ac:dyDescent="0.25">
      <c r="BM613" s="221" t="s">
        <v>171</v>
      </c>
      <c r="BN613" s="221" t="s">
        <v>1172</v>
      </c>
      <c r="BO613" s="221" t="s">
        <v>388</v>
      </c>
      <c r="BP613" s="221" t="s">
        <v>301</v>
      </c>
      <c r="BQ613" s="221" t="s">
        <v>266</v>
      </c>
      <c r="BR613" s="221">
        <v>2</v>
      </c>
      <c r="BS613" s="221">
        <v>0</v>
      </c>
      <c r="BT613" s="221">
        <v>2</v>
      </c>
      <c r="BV613" s="221" t="s">
        <v>388</v>
      </c>
      <c r="BX613" s="221" t="s">
        <v>1085</v>
      </c>
      <c r="BY613" s="221" t="s">
        <v>388</v>
      </c>
      <c r="BZ613" s="221" t="s">
        <v>389</v>
      </c>
      <c r="CD613" s="221">
        <f t="shared" si="28"/>
        <v>0</v>
      </c>
      <c r="CE613" s="221">
        <f t="shared" si="29"/>
        <v>0</v>
      </c>
      <c r="CF613" s="221">
        <f t="shared" si="30"/>
        <v>0</v>
      </c>
      <c r="CG613" s="221">
        <f t="shared" si="31"/>
        <v>0</v>
      </c>
      <c r="CI613" s="27">
        <v>1</v>
      </c>
    </row>
    <row r="614" spans="65:87" x14ac:dyDescent="0.25">
      <c r="BM614" s="221" t="s">
        <v>171</v>
      </c>
      <c r="BN614" s="221" t="s">
        <v>1174</v>
      </c>
      <c r="BO614" s="221" t="s">
        <v>2560</v>
      </c>
      <c r="BP614" s="221" t="s">
        <v>301</v>
      </c>
      <c r="BQ614" s="221" t="s">
        <v>266</v>
      </c>
      <c r="BR614" s="221">
        <v>3</v>
      </c>
      <c r="BS614" s="221">
        <v>0</v>
      </c>
      <c r="BT614" s="221">
        <v>2</v>
      </c>
      <c r="BV614" s="221" t="s">
        <v>2560</v>
      </c>
      <c r="BX614" s="221" t="s">
        <v>2561</v>
      </c>
      <c r="BY614" s="221" t="s">
        <v>2560</v>
      </c>
      <c r="BZ614" s="221" t="s">
        <v>2038</v>
      </c>
      <c r="CA614" s="221" t="s">
        <v>2554</v>
      </c>
      <c r="CD614" s="221">
        <f t="shared" si="28"/>
        <v>0</v>
      </c>
      <c r="CE614" s="221">
        <f t="shared" si="29"/>
        <v>0</v>
      </c>
      <c r="CF614" s="221">
        <f t="shared" si="30"/>
        <v>0</v>
      </c>
      <c r="CG614" s="221">
        <f t="shared" si="31"/>
        <v>0</v>
      </c>
      <c r="CI614" s="27">
        <v>1</v>
      </c>
    </row>
    <row r="615" spans="65:87" x14ac:dyDescent="0.25">
      <c r="BM615" s="221" t="s">
        <v>173</v>
      </c>
      <c r="BN615" s="221" t="s">
        <v>1176</v>
      </c>
      <c r="BO615" s="221" t="s">
        <v>2541</v>
      </c>
      <c r="BP615" s="221" t="s">
        <v>265</v>
      </c>
      <c r="BQ615" s="221" t="s">
        <v>266</v>
      </c>
      <c r="BR615" s="221">
        <v>1</v>
      </c>
      <c r="BS615" s="221">
        <v>3</v>
      </c>
      <c r="BT615" s="221">
        <v>0</v>
      </c>
      <c r="BU615" s="221" t="s">
        <v>2541</v>
      </c>
      <c r="BW615" s="221" t="s">
        <v>2542</v>
      </c>
      <c r="BY615" s="221" t="s">
        <v>2543</v>
      </c>
      <c r="BZ615" s="221" t="s">
        <v>2544</v>
      </c>
      <c r="CD615" s="221">
        <f t="shared" si="28"/>
        <v>0</v>
      </c>
      <c r="CE615" s="221">
        <f t="shared" si="29"/>
        <v>0</v>
      </c>
      <c r="CF615" s="221">
        <f t="shared" si="30"/>
        <v>0</v>
      </c>
      <c r="CG615" s="221">
        <f t="shared" si="31"/>
        <v>0</v>
      </c>
      <c r="CI615" s="27">
        <v>1</v>
      </c>
    </row>
    <row r="616" spans="65:87" x14ac:dyDescent="0.25">
      <c r="BM616" s="221" t="s">
        <v>173</v>
      </c>
      <c r="BN616" s="221" t="s">
        <v>1177</v>
      </c>
      <c r="BO616" s="221" t="s">
        <v>2545</v>
      </c>
      <c r="BP616" s="221" t="s">
        <v>265</v>
      </c>
      <c r="BQ616" s="221" t="s">
        <v>266</v>
      </c>
      <c r="BR616" s="221">
        <v>1</v>
      </c>
      <c r="BS616" s="221">
        <v>3</v>
      </c>
      <c r="BT616" s="221">
        <v>0</v>
      </c>
      <c r="BU616" s="221" t="s">
        <v>2545</v>
      </c>
      <c r="BW616" s="221" t="s">
        <v>2546</v>
      </c>
      <c r="BY616" s="221" t="s">
        <v>2545</v>
      </c>
      <c r="BZ616" s="221" t="s">
        <v>2544</v>
      </c>
      <c r="CA616" s="221" t="s">
        <v>2547</v>
      </c>
      <c r="CB616" s="221" t="s">
        <v>2548</v>
      </c>
      <c r="CC616" s="221" t="s">
        <v>2549</v>
      </c>
      <c r="CD616" s="221">
        <f t="shared" si="28"/>
        <v>0</v>
      </c>
      <c r="CE616" s="221">
        <f t="shared" si="29"/>
        <v>0</v>
      </c>
      <c r="CF616" s="221">
        <f t="shared" si="30"/>
        <v>0</v>
      </c>
      <c r="CG616" s="221">
        <f t="shared" si="31"/>
        <v>0</v>
      </c>
      <c r="CI616" s="27">
        <v>1</v>
      </c>
    </row>
    <row r="617" spans="65:87" x14ac:dyDescent="0.25">
      <c r="BM617" s="221" t="s">
        <v>173</v>
      </c>
      <c r="BN617" s="221" t="s">
        <v>1178</v>
      </c>
      <c r="BO617" s="221" t="s">
        <v>996</v>
      </c>
      <c r="BP617" s="221" t="s">
        <v>265</v>
      </c>
      <c r="BQ617" s="221" t="s">
        <v>266</v>
      </c>
      <c r="BR617" s="221">
        <v>2</v>
      </c>
      <c r="BS617" s="221">
        <v>2</v>
      </c>
      <c r="BT617" s="221">
        <v>0</v>
      </c>
      <c r="BU617" s="221" t="s">
        <v>996</v>
      </c>
      <c r="BW617" s="221" t="s">
        <v>2550</v>
      </c>
      <c r="BY617" s="221" t="s">
        <v>996</v>
      </c>
      <c r="BZ617" s="221" t="s">
        <v>997</v>
      </c>
      <c r="CD617" s="221">
        <f t="shared" ref="CD617:CD680" si="32">IF(OR($BM617&lt;&gt;$B$4,$BQ617&lt;&gt;"POS",$BP617="CFA"),0,IF(OR(AND($BY617&lt;&gt;"",ISNUMBER(SEARCH($BY617,$L$9))),AND($BZ617&lt;&gt;"",ISNUMBER(SEARCH($BZ617,$L$9))),AND($CA617&lt;&gt;"",ISNUMBER(SEARCH($CA617,$L$9))),AND($CB617&lt;&gt;"",ISNUMBER(SEARCH($CB617,$L$9))),AND($CC617&lt;&gt;"",ISNUMBER(SEARCH($CC617,$L$9)))),$BS617,0))</f>
        <v>0</v>
      </c>
      <c r="CE617" s="221">
        <f t="shared" ref="CE617:CE680" si="33">IF(OR($BM617&lt;&gt;$B$4,$BQ617&lt;&gt;"POS",$BP617="CFA"),0,IF(OR(AND($BY617&lt;&gt;"",ISNUMBER(SEARCH($BY617,$M$9))),AND($BZ617&lt;&gt;"",ISNUMBER(SEARCH($BZ617,$M$9))),AND($CA617&lt;&gt;"",ISNUMBER(SEARCH($CA617,$M$9))),AND($CB617&lt;&gt;"",ISNUMBER(SEARCH($CB617,$M$9))),AND($CC617&lt;&gt;"",ISNUMBER(SEARCH($CC617,$M$9)))),$BS617,0))</f>
        <v>0</v>
      </c>
      <c r="CF617" s="221">
        <f t="shared" ref="CF617:CF680" si="34">IF(OR($BM617&lt;&gt;$B$4,$BQ617&lt;&gt;"POS",$BP617="PRO"),0,IF(OR(AND($BY617&lt;&gt;"",ISNUMBER(SEARCH($BY617,$N$9))),AND($BZ617&lt;&gt;"",ISNUMBER(SEARCH($BZ617,$N$9))),AND($CA617&lt;&gt;"",ISNUMBER(SEARCH($CA617,$N$9))),AND($CB617&lt;&gt;"",ISNUMBER(SEARCH($CB617,$N$9))),AND($CC617&lt;&gt;"",ISNUMBER(SEARCH($CC617,$N$9)))),$BT617,0))</f>
        <v>0</v>
      </c>
      <c r="CG617" s="221">
        <f t="shared" ref="CG617:CG680" si="35">IF(OR($BM617&lt;&gt;$B$4,$BQ617&lt;&gt;"POS",$BP617="PRO"),0,IF(OR(AND($BY617&lt;&gt;"",ISNUMBER(SEARCH($BY617,$O$9))),AND($BZ617&lt;&gt;"",ISNUMBER(SEARCH($BZ617,$O$9))),AND($CA617&lt;&gt;"",ISNUMBER(SEARCH($CA617,$O$9))),AND($CB617&lt;&gt;"",ISNUMBER(SEARCH($CB617,$O$9))),AND($CC617&lt;&gt;"",ISNUMBER(SEARCH($CC617,$O$9)))),$BT617,0))</f>
        <v>0</v>
      </c>
      <c r="CI617" s="27">
        <v>1</v>
      </c>
    </row>
    <row r="618" spans="65:87" x14ac:dyDescent="0.25">
      <c r="BM618" s="221" t="s">
        <v>173</v>
      </c>
      <c r="BN618" s="221" t="s">
        <v>1179</v>
      </c>
      <c r="BO618" s="221" t="s">
        <v>1001</v>
      </c>
      <c r="BP618" s="221" t="s">
        <v>265</v>
      </c>
      <c r="BQ618" s="221" t="s">
        <v>266</v>
      </c>
      <c r="BR618" s="221">
        <v>2</v>
      </c>
      <c r="BS618" s="221">
        <v>2</v>
      </c>
      <c r="BT618" s="221">
        <v>0</v>
      </c>
      <c r="BU618" s="221" t="s">
        <v>1001</v>
      </c>
      <c r="BW618" s="221" t="s">
        <v>2551</v>
      </c>
      <c r="BY618" s="221" t="s">
        <v>1001</v>
      </c>
      <c r="BZ618" s="221" t="s">
        <v>1002</v>
      </c>
      <c r="CD618" s="221">
        <f t="shared" si="32"/>
        <v>0</v>
      </c>
      <c r="CE618" s="221">
        <f t="shared" si="33"/>
        <v>0</v>
      </c>
      <c r="CF618" s="221">
        <f t="shared" si="34"/>
        <v>0</v>
      </c>
      <c r="CG618" s="221">
        <f t="shared" si="35"/>
        <v>0</v>
      </c>
      <c r="CI618" s="27">
        <v>1</v>
      </c>
    </row>
    <row r="619" spans="65:87" x14ac:dyDescent="0.25">
      <c r="BM619" s="221" t="s">
        <v>173</v>
      </c>
      <c r="BN619" s="221" t="s">
        <v>1180</v>
      </c>
      <c r="BO619" s="221" t="s">
        <v>2552</v>
      </c>
      <c r="BP619" s="221" t="s">
        <v>265</v>
      </c>
      <c r="BQ619" s="221" t="s">
        <v>266</v>
      </c>
      <c r="BR619" s="221">
        <v>3</v>
      </c>
      <c r="BS619" s="221">
        <v>2</v>
      </c>
      <c r="BT619" s="221">
        <v>0</v>
      </c>
      <c r="BU619" s="221" t="s">
        <v>2552</v>
      </c>
      <c r="BW619" s="221" t="s">
        <v>2553</v>
      </c>
      <c r="BY619" s="221" t="s">
        <v>2552</v>
      </c>
      <c r="BZ619" s="221" t="s">
        <v>2554</v>
      </c>
      <c r="CA619" s="221" t="s">
        <v>2555</v>
      </c>
      <c r="CB619" s="221" t="s">
        <v>2556</v>
      </c>
      <c r="CC619" s="221" t="s">
        <v>2557</v>
      </c>
      <c r="CD619" s="221">
        <f t="shared" si="32"/>
        <v>0</v>
      </c>
      <c r="CE619" s="221">
        <f t="shared" si="33"/>
        <v>0</v>
      </c>
      <c r="CF619" s="221">
        <f t="shared" si="34"/>
        <v>0</v>
      </c>
      <c r="CG619" s="221">
        <f t="shared" si="35"/>
        <v>0</v>
      </c>
      <c r="CI619" s="27">
        <v>1</v>
      </c>
    </row>
    <row r="620" spans="65:87" x14ac:dyDescent="0.25">
      <c r="BM620" s="221" t="s">
        <v>173</v>
      </c>
      <c r="BN620" s="221" t="s">
        <v>1181</v>
      </c>
      <c r="BO620" s="221" t="s">
        <v>2541</v>
      </c>
      <c r="BP620" s="221" t="s">
        <v>301</v>
      </c>
      <c r="BQ620" s="221" t="s">
        <v>266</v>
      </c>
      <c r="BR620" s="221">
        <v>1</v>
      </c>
      <c r="BS620" s="221">
        <v>0</v>
      </c>
      <c r="BT620" s="221">
        <v>3</v>
      </c>
      <c r="BV620" s="221" t="s">
        <v>2541</v>
      </c>
      <c r="BX620" s="221" t="s">
        <v>2558</v>
      </c>
      <c r="BY620" s="221" t="s">
        <v>2543</v>
      </c>
      <c r="BZ620" s="221" t="s">
        <v>2544</v>
      </c>
      <c r="CD620" s="221">
        <f t="shared" si="32"/>
        <v>0</v>
      </c>
      <c r="CE620" s="221">
        <f t="shared" si="33"/>
        <v>0</v>
      </c>
      <c r="CF620" s="221">
        <f t="shared" si="34"/>
        <v>0</v>
      </c>
      <c r="CG620" s="221">
        <f t="shared" si="35"/>
        <v>0</v>
      </c>
      <c r="CI620" s="27">
        <v>1</v>
      </c>
    </row>
    <row r="621" spans="65:87" x14ac:dyDescent="0.25">
      <c r="BM621" s="221" t="s">
        <v>173</v>
      </c>
      <c r="BN621" s="221" t="s">
        <v>1182</v>
      </c>
      <c r="BO621" s="221" t="s">
        <v>2547</v>
      </c>
      <c r="BP621" s="221" t="s">
        <v>301</v>
      </c>
      <c r="BQ621" s="221" t="s">
        <v>266</v>
      </c>
      <c r="BR621" s="221">
        <v>1</v>
      </c>
      <c r="BS621" s="221">
        <v>0</v>
      </c>
      <c r="BT621" s="221">
        <v>3</v>
      </c>
      <c r="BV621" s="221" t="s">
        <v>2547</v>
      </c>
      <c r="BX621" s="221" t="s">
        <v>2559</v>
      </c>
      <c r="BY621" s="221" t="s">
        <v>2547</v>
      </c>
      <c r="BZ621" s="221" t="s">
        <v>2548</v>
      </c>
      <c r="CA621" s="221" t="s">
        <v>2549</v>
      </c>
      <c r="CD621" s="221">
        <f t="shared" si="32"/>
        <v>0</v>
      </c>
      <c r="CE621" s="221">
        <f t="shared" si="33"/>
        <v>0</v>
      </c>
      <c r="CF621" s="221">
        <f t="shared" si="34"/>
        <v>0</v>
      </c>
      <c r="CG621" s="221">
        <f t="shared" si="35"/>
        <v>0</v>
      </c>
      <c r="CI621" s="27">
        <v>1</v>
      </c>
    </row>
    <row r="622" spans="65:87" x14ac:dyDescent="0.25">
      <c r="BM622" s="221" t="s">
        <v>173</v>
      </c>
      <c r="BN622" s="221" t="s">
        <v>1183</v>
      </c>
      <c r="BO622" s="221" t="s">
        <v>996</v>
      </c>
      <c r="BP622" s="221" t="s">
        <v>301</v>
      </c>
      <c r="BQ622" s="221" t="s">
        <v>266</v>
      </c>
      <c r="BR622" s="221">
        <v>2</v>
      </c>
      <c r="BS622" s="221">
        <v>0</v>
      </c>
      <c r="BT622" s="221">
        <v>2</v>
      </c>
      <c r="BV622" s="221" t="s">
        <v>996</v>
      </c>
      <c r="BX622" s="221" t="s">
        <v>1013</v>
      </c>
      <c r="BY622" s="221" t="s">
        <v>996</v>
      </c>
      <c r="BZ622" s="221" t="s">
        <v>997</v>
      </c>
      <c r="CD622" s="221">
        <f t="shared" si="32"/>
        <v>0</v>
      </c>
      <c r="CE622" s="221">
        <f t="shared" si="33"/>
        <v>0</v>
      </c>
      <c r="CF622" s="221">
        <f t="shared" si="34"/>
        <v>0</v>
      </c>
      <c r="CG622" s="221">
        <f t="shared" si="35"/>
        <v>0</v>
      </c>
      <c r="CI622" s="27">
        <v>1</v>
      </c>
    </row>
    <row r="623" spans="65:87" x14ac:dyDescent="0.25">
      <c r="BM623" s="221" t="s">
        <v>173</v>
      </c>
      <c r="BN623" s="221" t="s">
        <v>1184</v>
      </c>
      <c r="BO623" s="221" t="s">
        <v>388</v>
      </c>
      <c r="BP623" s="221" t="s">
        <v>301</v>
      </c>
      <c r="BQ623" s="221" t="s">
        <v>266</v>
      </c>
      <c r="BR623" s="221">
        <v>2</v>
      </c>
      <c r="BS623" s="221">
        <v>0</v>
      </c>
      <c r="BT623" s="221">
        <v>2</v>
      </c>
      <c r="BV623" s="221" t="s">
        <v>388</v>
      </c>
      <c r="BX623" s="221" t="s">
        <v>1085</v>
      </c>
      <c r="BY623" s="221" t="s">
        <v>388</v>
      </c>
      <c r="BZ623" s="221" t="s">
        <v>389</v>
      </c>
      <c r="CD623" s="221">
        <f t="shared" si="32"/>
        <v>0</v>
      </c>
      <c r="CE623" s="221">
        <f t="shared" si="33"/>
        <v>0</v>
      </c>
      <c r="CF623" s="221">
        <f t="shared" si="34"/>
        <v>0</v>
      </c>
      <c r="CG623" s="221">
        <f t="shared" si="35"/>
        <v>0</v>
      </c>
      <c r="CI623" s="27">
        <v>1</v>
      </c>
    </row>
    <row r="624" spans="65:87" x14ac:dyDescent="0.25">
      <c r="BM624" s="221" t="s">
        <v>173</v>
      </c>
      <c r="BN624" s="221" t="s">
        <v>1185</v>
      </c>
      <c r="BO624" s="221" t="s">
        <v>2560</v>
      </c>
      <c r="BP624" s="221" t="s">
        <v>301</v>
      </c>
      <c r="BQ624" s="221" t="s">
        <v>266</v>
      </c>
      <c r="BR624" s="221">
        <v>3</v>
      </c>
      <c r="BS624" s="221">
        <v>0</v>
      </c>
      <c r="BT624" s="221">
        <v>2</v>
      </c>
      <c r="BV624" s="221" t="s">
        <v>2560</v>
      </c>
      <c r="BX624" s="221" t="s">
        <v>2561</v>
      </c>
      <c r="BY624" s="221" t="s">
        <v>2560</v>
      </c>
      <c r="BZ624" s="221" t="s">
        <v>2038</v>
      </c>
      <c r="CA624" s="221" t="s">
        <v>2554</v>
      </c>
      <c r="CD624" s="221">
        <f t="shared" si="32"/>
        <v>0</v>
      </c>
      <c r="CE624" s="221">
        <f t="shared" si="33"/>
        <v>0</v>
      </c>
      <c r="CF624" s="221">
        <f t="shared" si="34"/>
        <v>0</v>
      </c>
      <c r="CG624" s="221">
        <f t="shared" si="35"/>
        <v>0</v>
      </c>
      <c r="CI624" s="27">
        <v>1</v>
      </c>
    </row>
    <row r="625" spans="65:87" x14ac:dyDescent="0.25">
      <c r="BM625" s="221" t="s">
        <v>174</v>
      </c>
      <c r="BN625" s="221" t="s">
        <v>1186</v>
      </c>
      <c r="BO625" s="221" t="s">
        <v>2541</v>
      </c>
      <c r="BP625" s="221" t="s">
        <v>265</v>
      </c>
      <c r="BQ625" s="221" t="s">
        <v>266</v>
      </c>
      <c r="BR625" s="221">
        <v>1</v>
      </c>
      <c r="BS625" s="221">
        <v>3</v>
      </c>
      <c r="BT625" s="221">
        <v>0</v>
      </c>
      <c r="BU625" s="221" t="s">
        <v>2541</v>
      </c>
      <c r="BW625" s="221" t="s">
        <v>2542</v>
      </c>
      <c r="BY625" s="221" t="s">
        <v>2543</v>
      </c>
      <c r="BZ625" s="221" t="s">
        <v>2544</v>
      </c>
      <c r="CD625" s="221">
        <f t="shared" si="32"/>
        <v>0</v>
      </c>
      <c r="CE625" s="221">
        <f t="shared" si="33"/>
        <v>0</v>
      </c>
      <c r="CF625" s="221">
        <f t="shared" si="34"/>
        <v>0</v>
      </c>
      <c r="CG625" s="221">
        <f t="shared" si="35"/>
        <v>0</v>
      </c>
      <c r="CI625" s="27">
        <v>1</v>
      </c>
    </row>
    <row r="626" spans="65:87" x14ac:dyDescent="0.25">
      <c r="BM626" s="221" t="s">
        <v>174</v>
      </c>
      <c r="BN626" s="221" t="s">
        <v>1187</v>
      </c>
      <c r="BO626" s="221" t="s">
        <v>2545</v>
      </c>
      <c r="BP626" s="221" t="s">
        <v>265</v>
      </c>
      <c r="BQ626" s="221" t="s">
        <v>266</v>
      </c>
      <c r="BR626" s="221">
        <v>1</v>
      </c>
      <c r="BS626" s="221">
        <v>3</v>
      </c>
      <c r="BT626" s="221">
        <v>0</v>
      </c>
      <c r="BU626" s="221" t="s">
        <v>2545</v>
      </c>
      <c r="BW626" s="221" t="s">
        <v>2546</v>
      </c>
      <c r="BY626" s="221" t="s">
        <v>2545</v>
      </c>
      <c r="BZ626" s="221" t="s">
        <v>2544</v>
      </c>
      <c r="CA626" s="221" t="s">
        <v>2547</v>
      </c>
      <c r="CB626" s="221" t="s">
        <v>2548</v>
      </c>
      <c r="CC626" s="221" t="s">
        <v>2549</v>
      </c>
      <c r="CD626" s="221">
        <f t="shared" si="32"/>
        <v>0</v>
      </c>
      <c r="CE626" s="221">
        <f t="shared" si="33"/>
        <v>0</v>
      </c>
      <c r="CF626" s="221">
        <f t="shared" si="34"/>
        <v>0</v>
      </c>
      <c r="CG626" s="221">
        <f t="shared" si="35"/>
        <v>0</v>
      </c>
      <c r="CI626" s="27">
        <v>1</v>
      </c>
    </row>
    <row r="627" spans="65:87" x14ac:dyDescent="0.25">
      <c r="BM627" s="221" t="s">
        <v>174</v>
      </c>
      <c r="BN627" s="221" t="s">
        <v>1188</v>
      </c>
      <c r="BO627" s="221" t="s">
        <v>996</v>
      </c>
      <c r="BP627" s="221" t="s">
        <v>265</v>
      </c>
      <c r="BQ627" s="221" t="s">
        <v>266</v>
      </c>
      <c r="BR627" s="221">
        <v>2</v>
      </c>
      <c r="BS627" s="221">
        <v>2</v>
      </c>
      <c r="BT627" s="221">
        <v>0</v>
      </c>
      <c r="BU627" s="221" t="s">
        <v>996</v>
      </c>
      <c r="BW627" s="221" t="s">
        <v>2550</v>
      </c>
      <c r="BY627" s="221" t="s">
        <v>996</v>
      </c>
      <c r="BZ627" s="221" t="s">
        <v>997</v>
      </c>
      <c r="CD627" s="221">
        <f t="shared" si="32"/>
        <v>0</v>
      </c>
      <c r="CE627" s="221">
        <f t="shared" si="33"/>
        <v>0</v>
      </c>
      <c r="CF627" s="221">
        <f t="shared" si="34"/>
        <v>0</v>
      </c>
      <c r="CG627" s="221">
        <f t="shared" si="35"/>
        <v>0</v>
      </c>
      <c r="CI627" s="27">
        <v>1</v>
      </c>
    </row>
    <row r="628" spans="65:87" x14ac:dyDescent="0.25">
      <c r="BM628" s="221" t="s">
        <v>174</v>
      </c>
      <c r="BN628" s="221" t="s">
        <v>1189</v>
      </c>
      <c r="BO628" s="221" t="s">
        <v>1001</v>
      </c>
      <c r="BP628" s="221" t="s">
        <v>265</v>
      </c>
      <c r="BQ628" s="221" t="s">
        <v>266</v>
      </c>
      <c r="BR628" s="221">
        <v>2</v>
      </c>
      <c r="BS628" s="221">
        <v>2</v>
      </c>
      <c r="BT628" s="221">
        <v>0</v>
      </c>
      <c r="BU628" s="221" t="s">
        <v>1001</v>
      </c>
      <c r="BW628" s="221" t="s">
        <v>2551</v>
      </c>
      <c r="BY628" s="221" t="s">
        <v>1001</v>
      </c>
      <c r="BZ628" s="221" t="s">
        <v>1002</v>
      </c>
      <c r="CD628" s="221">
        <f t="shared" si="32"/>
        <v>0</v>
      </c>
      <c r="CE628" s="221">
        <f t="shared" si="33"/>
        <v>0</v>
      </c>
      <c r="CF628" s="221">
        <f t="shared" si="34"/>
        <v>0</v>
      </c>
      <c r="CG628" s="221">
        <f t="shared" si="35"/>
        <v>0</v>
      </c>
      <c r="CI628" s="27">
        <v>1</v>
      </c>
    </row>
    <row r="629" spans="65:87" x14ac:dyDescent="0.25">
      <c r="BM629" s="221" t="s">
        <v>174</v>
      </c>
      <c r="BN629" s="221" t="s">
        <v>1190</v>
      </c>
      <c r="BO629" s="221" t="s">
        <v>2552</v>
      </c>
      <c r="BP629" s="221" t="s">
        <v>265</v>
      </c>
      <c r="BQ629" s="221" t="s">
        <v>266</v>
      </c>
      <c r="BR629" s="221">
        <v>3</v>
      </c>
      <c r="BS629" s="221">
        <v>2</v>
      </c>
      <c r="BT629" s="221">
        <v>0</v>
      </c>
      <c r="BU629" s="221" t="s">
        <v>2552</v>
      </c>
      <c r="BW629" s="221" t="s">
        <v>2553</v>
      </c>
      <c r="BY629" s="221" t="s">
        <v>2552</v>
      </c>
      <c r="BZ629" s="221" t="s">
        <v>2554</v>
      </c>
      <c r="CA629" s="221" t="s">
        <v>2555</v>
      </c>
      <c r="CB629" s="221" t="s">
        <v>2556</v>
      </c>
      <c r="CC629" s="221" t="s">
        <v>2557</v>
      </c>
      <c r="CD629" s="221">
        <f t="shared" si="32"/>
        <v>0</v>
      </c>
      <c r="CE629" s="221">
        <f t="shared" si="33"/>
        <v>0</v>
      </c>
      <c r="CF629" s="221">
        <f t="shared" si="34"/>
        <v>0</v>
      </c>
      <c r="CG629" s="221">
        <f t="shared" si="35"/>
        <v>0</v>
      </c>
      <c r="CI629" s="27">
        <v>1</v>
      </c>
    </row>
    <row r="630" spans="65:87" x14ac:dyDescent="0.25">
      <c r="BM630" s="221" t="s">
        <v>174</v>
      </c>
      <c r="BN630" s="221" t="s">
        <v>1191</v>
      </c>
      <c r="BO630" s="221" t="s">
        <v>2541</v>
      </c>
      <c r="BP630" s="221" t="s">
        <v>301</v>
      </c>
      <c r="BQ630" s="221" t="s">
        <v>266</v>
      </c>
      <c r="BR630" s="221">
        <v>1</v>
      </c>
      <c r="BS630" s="221">
        <v>0</v>
      </c>
      <c r="BT630" s="221">
        <v>3</v>
      </c>
      <c r="BV630" s="221" t="s">
        <v>2541</v>
      </c>
      <c r="BX630" s="221" t="s">
        <v>2558</v>
      </c>
      <c r="BY630" s="221" t="s">
        <v>2543</v>
      </c>
      <c r="BZ630" s="221" t="s">
        <v>2544</v>
      </c>
      <c r="CD630" s="221">
        <f t="shared" si="32"/>
        <v>0</v>
      </c>
      <c r="CE630" s="221">
        <f t="shared" si="33"/>
        <v>0</v>
      </c>
      <c r="CF630" s="221">
        <f t="shared" si="34"/>
        <v>0</v>
      </c>
      <c r="CG630" s="221">
        <f t="shared" si="35"/>
        <v>0</v>
      </c>
      <c r="CI630" s="27">
        <v>1</v>
      </c>
    </row>
    <row r="631" spans="65:87" x14ac:dyDescent="0.25">
      <c r="BM631" s="221" t="s">
        <v>174</v>
      </c>
      <c r="BN631" s="221" t="s">
        <v>1192</v>
      </c>
      <c r="BO631" s="221" t="s">
        <v>2547</v>
      </c>
      <c r="BP631" s="221" t="s">
        <v>301</v>
      </c>
      <c r="BQ631" s="221" t="s">
        <v>266</v>
      </c>
      <c r="BR631" s="221">
        <v>1</v>
      </c>
      <c r="BS631" s="221">
        <v>0</v>
      </c>
      <c r="BT631" s="221">
        <v>3</v>
      </c>
      <c r="BV631" s="221" t="s">
        <v>2547</v>
      </c>
      <c r="BX631" s="221" t="s">
        <v>2559</v>
      </c>
      <c r="BY631" s="221" t="s">
        <v>2547</v>
      </c>
      <c r="BZ631" s="221" t="s">
        <v>2548</v>
      </c>
      <c r="CA631" s="221" t="s">
        <v>2549</v>
      </c>
      <c r="CD631" s="221">
        <f t="shared" si="32"/>
        <v>0</v>
      </c>
      <c r="CE631" s="221">
        <f t="shared" si="33"/>
        <v>0</v>
      </c>
      <c r="CF631" s="221">
        <f t="shared" si="34"/>
        <v>0</v>
      </c>
      <c r="CG631" s="221">
        <f t="shared" si="35"/>
        <v>0</v>
      </c>
      <c r="CI631" s="27">
        <v>1</v>
      </c>
    </row>
    <row r="632" spans="65:87" x14ac:dyDescent="0.25">
      <c r="BM632" s="221" t="s">
        <v>174</v>
      </c>
      <c r="BN632" s="221" t="s">
        <v>1193</v>
      </c>
      <c r="BO632" s="221" t="s">
        <v>996</v>
      </c>
      <c r="BP632" s="221" t="s">
        <v>301</v>
      </c>
      <c r="BQ632" s="221" t="s">
        <v>266</v>
      </c>
      <c r="BR632" s="221">
        <v>2</v>
      </c>
      <c r="BS632" s="221">
        <v>0</v>
      </c>
      <c r="BT632" s="221">
        <v>2</v>
      </c>
      <c r="BV632" s="221" t="s">
        <v>996</v>
      </c>
      <c r="BX632" s="221" t="s">
        <v>1013</v>
      </c>
      <c r="BY632" s="221" t="s">
        <v>996</v>
      </c>
      <c r="BZ632" s="221" t="s">
        <v>997</v>
      </c>
      <c r="CD632" s="221">
        <f t="shared" si="32"/>
        <v>0</v>
      </c>
      <c r="CE632" s="221">
        <f t="shared" si="33"/>
        <v>0</v>
      </c>
      <c r="CF632" s="221">
        <f t="shared" si="34"/>
        <v>0</v>
      </c>
      <c r="CG632" s="221">
        <f t="shared" si="35"/>
        <v>0</v>
      </c>
      <c r="CI632" s="27">
        <v>1</v>
      </c>
    </row>
    <row r="633" spans="65:87" x14ac:dyDescent="0.25">
      <c r="BM633" s="221" t="s">
        <v>174</v>
      </c>
      <c r="BN633" s="221" t="s">
        <v>1194</v>
      </c>
      <c r="BO633" s="221" t="s">
        <v>388</v>
      </c>
      <c r="BP633" s="221" t="s">
        <v>301</v>
      </c>
      <c r="BQ633" s="221" t="s">
        <v>266</v>
      </c>
      <c r="BR633" s="221">
        <v>2</v>
      </c>
      <c r="BS633" s="221">
        <v>0</v>
      </c>
      <c r="BT633" s="221">
        <v>2</v>
      </c>
      <c r="BV633" s="221" t="s">
        <v>388</v>
      </c>
      <c r="BX633" s="221" t="s">
        <v>1085</v>
      </c>
      <c r="BY633" s="221" t="s">
        <v>388</v>
      </c>
      <c r="BZ633" s="221" t="s">
        <v>389</v>
      </c>
      <c r="CD633" s="221">
        <f t="shared" si="32"/>
        <v>0</v>
      </c>
      <c r="CE633" s="221">
        <f t="shared" si="33"/>
        <v>0</v>
      </c>
      <c r="CF633" s="221">
        <f t="shared" si="34"/>
        <v>0</v>
      </c>
      <c r="CG633" s="221">
        <f t="shared" si="35"/>
        <v>0</v>
      </c>
      <c r="CI633" s="27">
        <v>1</v>
      </c>
    </row>
    <row r="634" spans="65:87" x14ac:dyDescent="0.25">
      <c r="BM634" s="221" t="s">
        <v>174</v>
      </c>
      <c r="BN634" s="221" t="s">
        <v>1195</v>
      </c>
      <c r="BO634" s="221" t="s">
        <v>2560</v>
      </c>
      <c r="BP634" s="221" t="s">
        <v>301</v>
      </c>
      <c r="BQ634" s="221" t="s">
        <v>266</v>
      </c>
      <c r="BR634" s="221">
        <v>3</v>
      </c>
      <c r="BS634" s="221">
        <v>0</v>
      </c>
      <c r="BT634" s="221">
        <v>2</v>
      </c>
      <c r="BV634" s="221" t="s">
        <v>2560</v>
      </c>
      <c r="BX634" s="221" t="s">
        <v>2561</v>
      </c>
      <c r="BY634" s="221" t="s">
        <v>2560</v>
      </c>
      <c r="BZ634" s="221" t="s">
        <v>2038</v>
      </c>
      <c r="CA634" s="221" t="s">
        <v>2554</v>
      </c>
      <c r="CD634" s="221">
        <f t="shared" si="32"/>
        <v>0</v>
      </c>
      <c r="CE634" s="221">
        <f t="shared" si="33"/>
        <v>0</v>
      </c>
      <c r="CF634" s="221">
        <f t="shared" si="34"/>
        <v>0</v>
      </c>
      <c r="CG634" s="221">
        <f t="shared" si="35"/>
        <v>0</v>
      </c>
      <c r="CI634" s="27">
        <v>1</v>
      </c>
    </row>
    <row r="635" spans="65:87" x14ac:dyDescent="0.25">
      <c r="BM635" s="221" t="s">
        <v>175</v>
      </c>
      <c r="BN635" s="221" t="s">
        <v>1196</v>
      </c>
      <c r="BO635" s="221" t="s">
        <v>2541</v>
      </c>
      <c r="BP635" s="221" t="s">
        <v>265</v>
      </c>
      <c r="BQ635" s="221" t="s">
        <v>266</v>
      </c>
      <c r="BR635" s="221">
        <v>1</v>
      </c>
      <c r="BS635" s="221">
        <v>3</v>
      </c>
      <c r="BT635" s="221">
        <v>0</v>
      </c>
      <c r="BU635" s="221" t="s">
        <v>2541</v>
      </c>
      <c r="BW635" s="221" t="s">
        <v>2542</v>
      </c>
      <c r="BY635" s="221" t="s">
        <v>2543</v>
      </c>
      <c r="BZ635" s="221" t="s">
        <v>2544</v>
      </c>
      <c r="CD635" s="221">
        <f t="shared" si="32"/>
        <v>0</v>
      </c>
      <c r="CE635" s="221">
        <f t="shared" si="33"/>
        <v>0</v>
      </c>
      <c r="CF635" s="221">
        <f t="shared" si="34"/>
        <v>0</v>
      </c>
      <c r="CG635" s="221">
        <f t="shared" si="35"/>
        <v>0</v>
      </c>
      <c r="CI635" s="27">
        <v>1</v>
      </c>
    </row>
    <row r="636" spans="65:87" x14ac:dyDescent="0.25">
      <c r="BM636" s="221" t="s">
        <v>175</v>
      </c>
      <c r="BN636" s="221" t="s">
        <v>1197</v>
      </c>
      <c r="BO636" s="221" t="s">
        <v>2545</v>
      </c>
      <c r="BP636" s="221" t="s">
        <v>265</v>
      </c>
      <c r="BQ636" s="221" t="s">
        <v>266</v>
      </c>
      <c r="BR636" s="221">
        <v>1</v>
      </c>
      <c r="BS636" s="221">
        <v>3</v>
      </c>
      <c r="BT636" s="221">
        <v>0</v>
      </c>
      <c r="BU636" s="221" t="s">
        <v>2545</v>
      </c>
      <c r="BW636" s="221" t="s">
        <v>2546</v>
      </c>
      <c r="BY636" s="221" t="s">
        <v>2545</v>
      </c>
      <c r="BZ636" s="221" t="s">
        <v>2544</v>
      </c>
      <c r="CA636" s="221" t="s">
        <v>2547</v>
      </c>
      <c r="CB636" s="221" t="s">
        <v>2548</v>
      </c>
      <c r="CC636" s="221" t="s">
        <v>2549</v>
      </c>
      <c r="CD636" s="221">
        <f t="shared" si="32"/>
        <v>0</v>
      </c>
      <c r="CE636" s="221">
        <f t="shared" si="33"/>
        <v>0</v>
      </c>
      <c r="CF636" s="221">
        <f t="shared" si="34"/>
        <v>0</v>
      </c>
      <c r="CG636" s="221">
        <f t="shared" si="35"/>
        <v>0</v>
      </c>
      <c r="CI636" s="27">
        <v>1</v>
      </c>
    </row>
    <row r="637" spans="65:87" x14ac:dyDescent="0.25">
      <c r="BM637" s="221" t="s">
        <v>175</v>
      </c>
      <c r="BN637" s="221" t="s">
        <v>1198</v>
      </c>
      <c r="BO637" s="221" t="s">
        <v>996</v>
      </c>
      <c r="BP637" s="221" t="s">
        <v>265</v>
      </c>
      <c r="BQ637" s="221" t="s">
        <v>266</v>
      </c>
      <c r="BR637" s="221">
        <v>2</v>
      </c>
      <c r="BS637" s="221">
        <v>2</v>
      </c>
      <c r="BT637" s="221">
        <v>0</v>
      </c>
      <c r="BU637" s="221" t="s">
        <v>996</v>
      </c>
      <c r="BW637" s="221" t="s">
        <v>2550</v>
      </c>
      <c r="BY637" s="221" t="s">
        <v>996</v>
      </c>
      <c r="BZ637" s="221" t="s">
        <v>997</v>
      </c>
      <c r="CD637" s="221">
        <f t="shared" si="32"/>
        <v>0</v>
      </c>
      <c r="CE637" s="221">
        <f t="shared" si="33"/>
        <v>0</v>
      </c>
      <c r="CF637" s="221">
        <f t="shared" si="34"/>
        <v>0</v>
      </c>
      <c r="CG637" s="221">
        <f t="shared" si="35"/>
        <v>0</v>
      </c>
      <c r="CI637" s="27">
        <v>1</v>
      </c>
    </row>
    <row r="638" spans="65:87" x14ac:dyDescent="0.25">
      <c r="BM638" s="221" t="s">
        <v>175</v>
      </c>
      <c r="BN638" s="221" t="s">
        <v>1199</v>
      </c>
      <c r="BO638" s="221" t="s">
        <v>1001</v>
      </c>
      <c r="BP638" s="221" t="s">
        <v>265</v>
      </c>
      <c r="BQ638" s="221" t="s">
        <v>266</v>
      </c>
      <c r="BR638" s="221">
        <v>2</v>
      </c>
      <c r="BS638" s="221">
        <v>2</v>
      </c>
      <c r="BT638" s="221">
        <v>0</v>
      </c>
      <c r="BU638" s="221" t="s">
        <v>1001</v>
      </c>
      <c r="BW638" s="221" t="s">
        <v>2551</v>
      </c>
      <c r="BY638" s="221" t="s">
        <v>1001</v>
      </c>
      <c r="BZ638" s="221" t="s">
        <v>1002</v>
      </c>
      <c r="CD638" s="221">
        <f t="shared" si="32"/>
        <v>0</v>
      </c>
      <c r="CE638" s="221">
        <f t="shared" si="33"/>
        <v>0</v>
      </c>
      <c r="CF638" s="221">
        <f t="shared" si="34"/>
        <v>0</v>
      </c>
      <c r="CG638" s="221">
        <f t="shared" si="35"/>
        <v>0</v>
      </c>
      <c r="CI638" s="27">
        <v>1</v>
      </c>
    </row>
    <row r="639" spans="65:87" x14ac:dyDescent="0.25">
      <c r="BM639" s="221" t="s">
        <v>175</v>
      </c>
      <c r="BN639" s="221" t="s">
        <v>1200</v>
      </c>
      <c r="BO639" s="221" t="s">
        <v>2552</v>
      </c>
      <c r="BP639" s="221" t="s">
        <v>265</v>
      </c>
      <c r="BQ639" s="221" t="s">
        <v>266</v>
      </c>
      <c r="BR639" s="221">
        <v>3</v>
      </c>
      <c r="BS639" s="221">
        <v>2</v>
      </c>
      <c r="BT639" s="221">
        <v>0</v>
      </c>
      <c r="BU639" s="221" t="s">
        <v>2552</v>
      </c>
      <c r="BW639" s="221" t="s">
        <v>2553</v>
      </c>
      <c r="BY639" s="221" t="s">
        <v>2552</v>
      </c>
      <c r="BZ639" s="221" t="s">
        <v>2554</v>
      </c>
      <c r="CA639" s="221" t="s">
        <v>2555</v>
      </c>
      <c r="CB639" s="221" t="s">
        <v>2556</v>
      </c>
      <c r="CC639" s="221" t="s">
        <v>2557</v>
      </c>
      <c r="CD639" s="221">
        <f t="shared" si="32"/>
        <v>0</v>
      </c>
      <c r="CE639" s="221">
        <f t="shared" si="33"/>
        <v>0</v>
      </c>
      <c r="CF639" s="221">
        <f t="shared" si="34"/>
        <v>0</v>
      </c>
      <c r="CG639" s="221">
        <f t="shared" si="35"/>
        <v>0</v>
      </c>
      <c r="CI639" s="27">
        <v>1</v>
      </c>
    </row>
    <row r="640" spans="65:87" x14ac:dyDescent="0.25">
      <c r="BM640" s="221" t="s">
        <v>175</v>
      </c>
      <c r="BN640" s="221" t="s">
        <v>1201</v>
      </c>
      <c r="BO640" s="221" t="s">
        <v>2541</v>
      </c>
      <c r="BP640" s="221" t="s">
        <v>301</v>
      </c>
      <c r="BQ640" s="221" t="s">
        <v>266</v>
      </c>
      <c r="BR640" s="221">
        <v>1</v>
      </c>
      <c r="BS640" s="221">
        <v>0</v>
      </c>
      <c r="BT640" s="221">
        <v>3</v>
      </c>
      <c r="BV640" s="221" t="s">
        <v>2541</v>
      </c>
      <c r="BX640" s="221" t="s">
        <v>2558</v>
      </c>
      <c r="BY640" s="221" t="s">
        <v>2543</v>
      </c>
      <c r="BZ640" s="221" t="s">
        <v>2544</v>
      </c>
      <c r="CD640" s="221">
        <f t="shared" si="32"/>
        <v>0</v>
      </c>
      <c r="CE640" s="221">
        <f t="shared" si="33"/>
        <v>0</v>
      </c>
      <c r="CF640" s="221">
        <f t="shared" si="34"/>
        <v>0</v>
      </c>
      <c r="CG640" s="221">
        <f t="shared" si="35"/>
        <v>0</v>
      </c>
      <c r="CI640" s="27">
        <v>1</v>
      </c>
    </row>
    <row r="641" spans="65:87" x14ac:dyDescent="0.25">
      <c r="BM641" s="221" t="s">
        <v>175</v>
      </c>
      <c r="BN641" s="221" t="s">
        <v>1202</v>
      </c>
      <c r="BO641" s="221" t="s">
        <v>2547</v>
      </c>
      <c r="BP641" s="221" t="s">
        <v>301</v>
      </c>
      <c r="BQ641" s="221" t="s">
        <v>266</v>
      </c>
      <c r="BR641" s="221">
        <v>1</v>
      </c>
      <c r="BS641" s="221">
        <v>0</v>
      </c>
      <c r="BT641" s="221">
        <v>3</v>
      </c>
      <c r="BV641" s="221" t="s">
        <v>2547</v>
      </c>
      <c r="BX641" s="221" t="s">
        <v>2559</v>
      </c>
      <c r="BY641" s="221" t="s">
        <v>2547</v>
      </c>
      <c r="BZ641" s="221" t="s">
        <v>2548</v>
      </c>
      <c r="CA641" s="221" t="s">
        <v>2549</v>
      </c>
      <c r="CD641" s="221">
        <f t="shared" si="32"/>
        <v>0</v>
      </c>
      <c r="CE641" s="221">
        <f t="shared" si="33"/>
        <v>0</v>
      </c>
      <c r="CF641" s="221">
        <f t="shared" si="34"/>
        <v>0</v>
      </c>
      <c r="CG641" s="221">
        <f t="shared" si="35"/>
        <v>0</v>
      </c>
      <c r="CI641" s="27">
        <v>1</v>
      </c>
    </row>
    <row r="642" spans="65:87" x14ac:dyDescent="0.25">
      <c r="BM642" s="221" t="s">
        <v>175</v>
      </c>
      <c r="BN642" s="221" t="s">
        <v>1203</v>
      </c>
      <c r="BO642" s="221" t="s">
        <v>996</v>
      </c>
      <c r="BP642" s="221" t="s">
        <v>301</v>
      </c>
      <c r="BQ642" s="221" t="s">
        <v>266</v>
      </c>
      <c r="BR642" s="221">
        <v>2</v>
      </c>
      <c r="BS642" s="221">
        <v>0</v>
      </c>
      <c r="BT642" s="221">
        <v>2</v>
      </c>
      <c r="BV642" s="221" t="s">
        <v>996</v>
      </c>
      <c r="BX642" s="221" t="s">
        <v>1013</v>
      </c>
      <c r="BY642" s="221" t="s">
        <v>996</v>
      </c>
      <c r="BZ642" s="221" t="s">
        <v>997</v>
      </c>
      <c r="CD642" s="221">
        <f t="shared" si="32"/>
        <v>0</v>
      </c>
      <c r="CE642" s="221">
        <f t="shared" si="33"/>
        <v>0</v>
      </c>
      <c r="CF642" s="221">
        <f t="shared" si="34"/>
        <v>0</v>
      </c>
      <c r="CG642" s="221">
        <f t="shared" si="35"/>
        <v>0</v>
      </c>
      <c r="CI642" s="27">
        <v>1</v>
      </c>
    </row>
    <row r="643" spans="65:87" x14ac:dyDescent="0.25">
      <c r="BM643" s="221" t="s">
        <v>175</v>
      </c>
      <c r="BN643" s="221" t="s">
        <v>1204</v>
      </c>
      <c r="BO643" s="221" t="s">
        <v>388</v>
      </c>
      <c r="BP643" s="221" t="s">
        <v>301</v>
      </c>
      <c r="BQ643" s="221" t="s">
        <v>266</v>
      </c>
      <c r="BR643" s="221">
        <v>2</v>
      </c>
      <c r="BS643" s="221">
        <v>0</v>
      </c>
      <c r="BT643" s="221">
        <v>2</v>
      </c>
      <c r="BV643" s="221" t="s">
        <v>388</v>
      </c>
      <c r="BX643" s="221" t="s">
        <v>1085</v>
      </c>
      <c r="BY643" s="221" t="s">
        <v>388</v>
      </c>
      <c r="BZ643" s="221" t="s">
        <v>389</v>
      </c>
      <c r="CD643" s="221">
        <f t="shared" si="32"/>
        <v>0</v>
      </c>
      <c r="CE643" s="221">
        <f t="shared" si="33"/>
        <v>0</v>
      </c>
      <c r="CF643" s="221">
        <f t="shared" si="34"/>
        <v>0</v>
      </c>
      <c r="CG643" s="221">
        <f t="shared" si="35"/>
        <v>0</v>
      </c>
      <c r="CI643" s="27">
        <v>1</v>
      </c>
    </row>
    <row r="644" spans="65:87" x14ac:dyDescent="0.25">
      <c r="BM644" s="221" t="s">
        <v>175</v>
      </c>
      <c r="BN644" s="221" t="s">
        <v>1205</v>
      </c>
      <c r="BO644" s="221" t="s">
        <v>2560</v>
      </c>
      <c r="BP644" s="221" t="s">
        <v>301</v>
      </c>
      <c r="BQ644" s="221" t="s">
        <v>266</v>
      </c>
      <c r="BR644" s="221">
        <v>3</v>
      </c>
      <c r="BS644" s="221">
        <v>0</v>
      </c>
      <c r="BT644" s="221">
        <v>2</v>
      </c>
      <c r="BV644" s="221" t="s">
        <v>2560</v>
      </c>
      <c r="BX644" s="221" t="s">
        <v>2561</v>
      </c>
      <c r="BY644" s="221" t="s">
        <v>2560</v>
      </c>
      <c r="BZ644" s="221" t="s">
        <v>2038</v>
      </c>
      <c r="CA644" s="221" t="s">
        <v>2554</v>
      </c>
      <c r="CD644" s="221">
        <f t="shared" si="32"/>
        <v>0</v>
      </c>
      <c r="CE644" s="221">
        <f t="shared" si="33"/>
        <v>0</v>
      </c>
      <c r="CF644" s="221">
        <f t="shared" si="34"/>
        <v>0</v>
      </c>
      <c r="CG644" s="221">
        <f t="shared" si="35"/>
        <v>0</v>
      </c>
      <c r="CI644" s="27">
        <v>1</v>
      </c>
    </row>
    <row r="645" spans="65:87" x14ac:dyDescent="0.25">
      <c r="BM645" s="221" t="s">
        <v>176</v>
      </c>
      <c r="BN645" s="221" t="s">
        <v>1206</v>
      </c>
      <c r="BO645" s="221" t="s">
        <v>2541</v>
      </c>
      <c r="BP645" s="221" t="s">
        <v>265</v>
      </c>
      <c r="BQ645" s="221" t="s">
        <v>266</v>
      </c>
      <c r="BR645" s="221">
        <v>1</v>
      </c>
      <c r="BS645" s="221">
        <v>3</v>
      </c>
      <c r="BT645" s="221">
        <v>0</v>
      </c>
      <c r="BU645" s="221" t="s">
        <v>2541</v>
      </c>
      <c r="BW645" s="221" t="s">
        <v>2542</v>
      </c>
      <c r="BY645" s="221" t="s">
        <v>2543</v>
      </c>
      <c r="BZ645" s="221" t="s">
        <v>2544</v>
      </c>
      <c r="CD645" s="221">
        <f t="shared" si="32"/>
        <v>0</v>
      </c>
      <c r="CE645" s="221">
        <f t="shared" si="33"/>
        <v>0</v>
      </c>
      <c r="CF645" s="221">
        <f t="shared" si="34"/>
        <v>0</v>
      </c>
      <c r="CG645" s="221">
        <f t="shared" si="35"/>
        <v>0</v>
      </c>
      <c r="CI645" s="27">
        <v>1</v>
      </c>
    </row>
    <row r="646" spans="65:87" x14ac:dyDescent="0.25">
      <c r="BM646" s="221" t="s">
        <v>176</v>
      </c>
      <c r="BN646" s="221" t="s">
        <v>1207</v>
      </c>
      <c r="BO646" s="221" t="s">
        <v>2545</v>
      </c>
      <c r="BP646" s="221" t="s">
        <v>265</v>
      </c>
      <c r="BQ646" s="221" t="s">
        <v>266</v>
      </c>
      <c r="BR646" s="221">
        <v>1</v>
      </c>
      <c r="BS646" s="221">
        <v>3</v>
      </c>
      <c r="BT646" s="221">
        <v>0</v>
      </c>
      <c r="BU646" s="221" t="s">
        <v>2545</v>
      </c>
      <c r="BW646" s="221" t="s">
        <v>2546</v>
      </c>
      <c r="BY646" s="221" t="s">
        <v>2545</v>
      </c>
      <c r="BZ646" s="221" t="s">
        <v>2544</v>
      </c>
      <c r="CA646" s="221" t="s">
        <v>2547</v>
      </c>
      <c r="CB646" s="221" t="s">
        <v>2548</v>
      </c>
      <c r="CC646" s="221" t="s">
        <v>2549</v>
      </c>
      <c r="CD646" s="221">
        <f t="shared" si="32"/>
        <v>0</v>
      </c>
      <c r="CE646" s="221">
        <f t="shared" si="33"/>
        <v>0</v>
      </c>
      <c r="CF646" s="221">
        <f t="shared" si="34"/>
        <v>0</v>
      </c>
      <c r="CG646" s="221">
        <f t="shared" si="35"/>
        <v>0</v>
      </c>
      <c r="CI646" s="27">
        <v>1</v>
      </c>
    </row>
    <row r="647" spans="65:87" x14ac:dyDescent="0.25">
      <c r="BM647" s="221" t="s">
        <v>176</v>
      </c>
      <c r="BN647" s="221" t="s">
        <v>1208</v>
      </c>
      <c r="BO647" s="221" t="s">
        <v>996</v>
      </c>
      <c r="BP647" s="221" t="s">
        <v>265</v>
      </c>
      <c r="BQ647" s="221" t="s">
        <v>266</v>
      </c>
      <c r="BR647" s="221">
        <v>2</v>
      </c>
      <c r="BS647" s="221">
        <v>2</v>
      </c>
      <c r="BT647" s="221">
        <v>0</v>
      </c>
      <c r="BU647" s="221" t="s">
        <v>996</v>
      </c>
      <c r="BW647" s="221" t="s">
        <v>2550</v>
      </c>
      <c r="BY647" s="221" t="s">
        <v>996</v>
      </c>
      <c r="BZ647" s="221" t="s">
        <v>997</v>
      </c>
      <c r="CD647" s="221">
        <f t="shared" si="32"/>
        <v>0</v>
      </c>
      <c r="CE647" s="221">
        <f t="shared" si="33"/>
        <v>0</v>
      </c>
      <c r="CF647" s="221">
        <f t="shared" si="34"/>
        <v>0</v>
      </c>
      <c r="CG647" s="221">
        <f t="shared" si="35"/>
        <v>0</v>
      </c>
      <c r="CI647" s="27">
        <v>1</v>
      </c>
    </row>
    <row r="648" spans="65:87" x14ac:dyDescent="0.25">
      <c r="BM648" s="221" t="s">
        <v>176</v>
      </c>
      <c r="BN648" s="221" t="s">
        <v>1209</v>
      </c>
      <c r="BO648" s="221" t="s">
        <v>1001</v>
      </c>
      <c r="BP648" s="221" t="s">
        <v>265</v>
      </c>
      <c r="BQ648" s="221" t="s">
        <v>266</v>
      </c>
      <c r="BR648" s="221">
        <v>2</v>
      </c>
      <c r="BS648" s="221">
        <v>2</v>
      </c>
      <c r="BT648" s="221">
        <v>0</v>
      </c>
      <c r="BU648" s="221" t="s">
        <v>1001</v>
      </c>
      <c r="BW648" s="221" t="s">
        <v>2551</v>
      </c>
      <c r="BY648" s="221" t="s">
        <v>1001</v>
      </c>
      <c r="BZ648" s="221" t="s">
        <v>1002</v>
      </c>
      <c r="CD648" s="221">
        <f t="shared" si="32"/>
        <v>0</v>
      </c>
      <c r="CE648" s="221">
        <f t="shared" si="33"/>
        <v>0</v>
      </c>
      <c r="CF648" s="221">
        <f t="shared" si="34"/>
        <v>0</v>
      </c>
      <c r="CG648" s="221">
        <f t="shared" si="35"/>
        <v>0</v>
      </c>
      <c r="CI648" s="27">
        <v>1</v>
      </c>
    </row>
    <row r="649" spans="65:87" x14ac:dyDescent="0.25">
      <c r="BM649" s="221" t="s">
        <v>176</v>
      </c>
      <c r="BN649" s="221" t="s">
        <v>1210</v>
      </c>
      <c r="BO649" s="221" t="s">
        <v>2552</v>
      </c>
      <c r="BP649" s="221" t="s">
        <v>265</v>
      </c>
      <c r="BQ649" s="221" t="s">
        <v>266</v>
      </c>
      <c r="BR649" s="221">
        <v>3</v>
      </c>
      <c r="BS649" s="221">
        <v>2</v>
      </c>
      <c r="BT649" s="221">
        <v>0</v>
      </c>
      <c r="BU649" s="221" t="s">
        <v>2552</v>
      </c>
      <c r="BW649" s="221" t="s">
        <v>2553</v>
      </c>
      <c r="BY649" s="221" t="s">
        <v>2552</v>
      </c>
      <c r="BZ649" s="221" t="s">
        <v>2554</v>
      </c>
      <c r="CA649" s="221" t="s">
        <v>2555</v>
      </c>
      <c r="CB649" s="221" t="s">
        <v>2556</v>
      </c>
      <c r="CC649" s="221" t="s">
        <v>2557</v>
      </c>
      <c r="CD649" s="221">
        <f t="shared" si="32"/>
        <v>0</v>
      </c>
      <c r="CE649" s="221">
        <f t="shared" si="33"/>
        <v>0</v>
      </c>
      <c r="CF649" s="221">
        <f t="shared" si="34"/>
        <v>0</v>
      </c>
      <c r="CG649" s="221">
        <f t="shared" si="35"/>
        <v>0</v>
      </c>
      <c r="CI649" s="27">
        <v>1</v>
      </c>
    </row>
    <row r="650" spans="65:87" x14ac:dyDescent="0.25">
      <c r="BM650" s="221" t="s">
        <v>176</v>
      </c>
      <c r="BN650" s="221" t="s">
        <v>1211</v>
      </c>
      <c r="BO650" s="221" t="s">
        <v>2541</v>
      </c>
      <c r="BP650" s="221" t="s">
        <v>301</v>
      </c>
      <c r="BQ650" s="221" t="s">
        <v>266</v>
      </c>
      <c r="BR650" s="221">
        <v>1</v>
      </c>
      <c r="BS650" s="221">
        <v>0</v>
      </c>
      <c r="BT650" s="221">
        <v>3</v>
      </c>
      <c r="BV650" s="221" t="s">
        <v>2541</v>
      </c>
      <c r="BX650" s="221" t="s">
        <v>2558</v>
      </c>
      <c r="BY650" s="221" t="s">
        <v>2543</v>
      </c>
      <c r="BZ650" s="221" t="s">
        <v>2544</v>
      </c>
      <c r="CD650" s="221">
        <f t="shared" si="32"/>
        <v>0</v>
      </c>
      <c r="CE650" s="221">
        <f t="shared" si="33"/>
        <v>0</v>
      </c>
      <c r="CF650" s="221">
        <f t="shared" si="34"/>
        <v>0</v>
      </c>
      <c r="CG650" s="221">
        <f t="shared" si="35"/>
        <v>0</v>
      </c>
      <c r="CI650" s="27">
        <v>1</v>
      </c>
    </row>
    <row r="651" spans="65:87" x14ac:dyDescent="0.25">
      <c r="BM651" s="221" t="s">
        <v>176</v>
      </c>
      <c r="BN651" s="221" t="s">
        <v>1212</v>
      </c>
      <c r="BO651" s="221" t="s">
        <v>2547</v>
      </c>
      <c r="BP651" s="221" t="s">
        <v>301</v>
      </c>
      <c r="BQ651" s="221" t="s">
        <v>266</v>
      </c>
      <c r="BR651" s="221">
        <v>1</v>
      </c>
      <c r="BS651" s="221">
        <v>0</v>
      </c>
      <c r="BT651" s="221">
        <v>3</v>
      </c>
      <c r="BV651" s="221" t="s">
        <v>2547</v>
      </c>
      <c r="BX651" s="221" t="s">
        <v>2559</v>
      </c>
      <c r="BY651" s="221" t="s">
        <v>2547</v>
      </c>
      <c r="BZ651" s="221" t="s">
        <v>2548</v>
      </c>
      <c r="CA651" s="221" t="s">
        <v>2549</v>
      </c>
      <c r="CD651" s="221">
        <f t="shared" si="32"/>
        <v>0</v>
      </c>
      <c r="CE651" s="221">
        <f t="shared" si="33"/>
        <v>0</v>
      </c>
      <c r="CF651" s="221">
        <f t="shared" si="34"/>
        <v>0</v>
      </c>
      <c r="CG651" s="221">
        <f t="shared" si="35"/>
        <v>0</v>
      </c>
      <c r="CI651" s="27">
        <v>1</v>
      </c>
    </row>
    <row r="652" spans="65:87" x14ac:dyDescent="0.25">
      <c r="BM652" s="221" t="s">
        <v>176</v>
      </c>
      <c r="BN652" s="221" t="s">
        <v>1213</v>
      </c>
      <c r="BO652" s="221" t="s">
        <v>996</v>
      </c>
      <c r="BP652" s="221" t="s">
        <v>301</v>
      </c>
      <c r="BQ652" s="221" t="s">
        <v>266</v>
      </c>
      <c r="BR652" s="221">
        <v>2</v>
      </c>
      <c r="BS652" s="221">
        <v>0</v>
      </c>
      <c r="BT652" s="221">
        <v>2</v>
      </c>
      <c r="BV652" s="221" t="s">
        <v>996</v>
      </c>
      <c r="BX652" s="221" t="s">
        <v>1013</v>
      </c>
      <c r="BY652" s="221" t="s">
        <v>996</v>
      </c>
      <c r="BZ652" s="221" t="s">
        <v>997</v>
      </c>
      <c r="CD652" s="221">
        <f t="shared" si="32"/>
        <v>0</v>
      </c>
      <c r="CE652" s="221">
        <f t="shared" si="33"/>
        <v>0</v>
      </c>
      <c r="CF652" s="221">
        <f t="shared" si="34"/>
        <v>0</v>
      </c>
      <c r="CG652" s="221">
        <f t="shared" si="35"/>
        <v>0</v>
      </c>
      <c r="CI652" s="27">
        <v>1</v>
      </c>
    </row>
    <row r="653" spans="65:87" x14ac:dyDescent="0.25">
      <c r="BM653" s="221" t="s">
        <v>176</v>
      </c>
      <c r="BN653" s="221" t="s">
        <v>1214</v>
      </c>
      <c r="BO653" s="221" t="s">
        <v>388</v>
      </c>
      <c r="BP653" s="221" t="s">
        <v>301</v>
      </c>
      <c r="BQ653" s="221" t="s">
        <v>266</v>
      </c>
      <c r="BR653" s="221">
        <v>2</v>
      </c>
      <c r="BS653" s="221">
        <v>0</v>
      </c>
      <c r="BT653" s="221">
        <v>2</v>
      </c>
      <c r="BV653" s="221" t="s">
        <v>388</v>
      </c>
      <c r="BX653" s="221" t="s">
        <v>1085</v>
      </c>
      <c r="BY653" s="221" t="s">
        <v>388</v>
      </c>
      <c r="BZ653" s="221" t="s">
        <v>389</v>
      </c>
      <c r="CD653" s="221">
        <f t="shared" si="32"/>
        <v>0</v>
      </c>
      <c r="CE653" s="221">
        <f t="shared" si="33"/>
        <v>0</v>
      </c>
      <c r="CF653" s="221">
        <f t="shared" si="34"/>
        <v>0</v>
      </c>
      <c r="CG653" s="221">
        <f t="shared" si="35"/>
        <v>0</v>
      </c>
      <c r="CI653" s="27">
        <v>1</v>
      </c>
    </row>
    <row r="654" spans="65:87" x14ac:dyDescent="0.25">
      <c r="BM654" s="221" t="s">
        <v>176</v>
      </c>
      <c r="BN654" s="221" t="s">
        <v>1215</v>
      </c>
      <c r="BO654" s="221" t="s">
        <v>2560</v>
      </c>
      <c r="BP654" s="221" t="s">
        <v>301</v>
      </c>
      <c r="BQ654" s="221" t="s">
        <v>266</v>
      </c>
      <c r="BR654" s="221">
        <v>3</v>
      </c>
      <c r="BS654" s="221">
        <v>0</v>
      </c>
      <c r="BT654" s="221">
        <v>2</v>
      </c>
      <c r="BV654" s="221" t="s">
        <v>2560</v>
      </c>
      <c r="BX654" s="221" t="s">
        <v>2561</v>
      </c>
      <c r="BY654" s="221" t="s">
        <v>2560</v>
      </c>
      <c r="BZ654" s="221" t="s">
        <v>2038</v>
      </c>
      <c r="CA654" s="221" t="s">
        <v>2554</v>
      </c>
      <c r="CD654" s="221">
        <f t="shared" si="32"/>
        <v>0</v>
      </c>
      <c r="CE654" s="221">
        <f t="shared" si="33"/>
        <v>0</v>
      </c>
      <c r="CF654" s="221">
        <f t="shared" si="34"/>
        <v>0</v>
      </c>
      <c r="CG654" s="221">
        <f t="shared" si="35"/>
        <v>0</v>
      </c>
      <c r="CI654" s="27">
        <v>1</v>
      </c>
    </row>
    <row r="655" spans="65:87" x14ac:dyDescent="0.25">
      <c r="BM655" s="221" t="s">
        <v>177</v>
      </c>
      <c r="BN655" s="221" t="s">
        <v>1216</v>
      </c>
      <c r="BO655" s="221" t="s">
        <v>2562</v>
      </c>
      <c r="BP655" s="221" t="s">
        <v>265</v>
      </c>
      <c r="BQ655" s="221" t="s">
        <v>266</v>
      </c>
      <c r="BR655" s="221">
        <v>1</v>
      </c>
      <c r="BS655" s="221">
        <v>3</v>
      </c>
      <c r="BT655" s="221">
        <v>0</v>
      </c>
      <c r="BU655" s="221" t="s">
        <v>2562</v>
      </c>
      <c r="BW655" s="221" t="s">
        <v>2563</v>
      </c>
      <c r="BY655" s="221" t="s">
        <v>2562</v>
      </c>
      <c r="BZ655" s="221" t="s">
        <v>2208</v>
      </c>
      <c r="CA655" s="221" t="s">
        <v>2209</v>
      </c>
      <c r="CB655" s="221" t="s">
        <v>2564</v>
      </c>
      <c r="CC655" s="221" t="s">
        <v>2565</v>
      </c>
      <c r="CD655" s="221">
        <f t="shared" si="32"/>
        <v>0</v>
      </c>
      <c r="CE655" s="221">
        <f t="shared" si="33"/>
        <v>0</v>
      </c>
      <c r="CF655" s="221">
        <f t="shared" si="34"/>
        <v>0</v>
      </c>
      <c r="CG655" s="221">
        <f t="shared" si="35"/>
        <v>0</v>
      </c>
      <c r="CI655" s="27">
        <v>1</v>
      </c>
    </row>
    <row r="656" spans="65:87" x14ac:dyDescent="0.25">
      <c r="BM656" s="221" t="s">
        <v>177</v>
      </c>
      <c r="BN656" s="221" t="s">
        <v>1220</v>
      </c>
      <c r="BO656" s="221" t="s">
        <v>2566</v>
      </c>
      <c r="BP656" s="221" t="s">
        <v>265</v>
      </c>
      <c r="BQ656" s="221" t="s">
        <v>266</v>
      </c>
      <c r="BR656" s="221">
        <v>1</v>
      </c>
      <c r="BS656" s="221">
        <v>3</v>
      </c>
      <c r="BT656" s="221">
        <v>0</v>
      </c>
      <c r="BU656" s="221" t="s">
        <v>2566</v>
      </c>
      <c r="BW656" s="221" t="s">
        <v>2567</v>
      </c>
      <c r="BY656" s="221" t="s">
        <v>2566</v>
      </c>
      <c r="BZ656" s="221" t="s">
        <v>2568</v>
      </c>
      <c r="CA656" s="221" t="s">
        <v>2569</v>
      </c>
      <c r="CD656" s="221">
        <f t="shared" si="32"/>
        <v>0</v>
      </c>
      <c r="CE656" s="221">
        <f t="shared" si="33"/>
        <v>0</v>
      </c>
      <c r="CF656" s="221">
        <f t="shared" si="34"/>
        <v>0</v>
      </c>
      <c r="CG656" s="221">
        <f t="shared" si="35"/>
        <v>0</v>
      </c>
      <c r="CI656" s="27">
        <v>1</v>
      </c>
    </row>
    <row r="657" spans="65:87" x14ac:dyDescent="0.25">
      <c r="BM657" s="221" t="s">
        <v>177</v>
      </c>
      <c r="BN657" s="221" t="s">
        <v>1224</v>
      </c>
      <c r="BO657" s="221" t="s">
        <v>2570</v>
      </c>
      <c r="BP657" s="221" t="s">
        <v>265</v>
      </c>
      <c r="BQ657" s="221" t="s">
        <v>266</v>
      </c>
      <c r="BR657" s="221">
        <v>2</v>
      </c>
      <c r="BS657" s="221">
        <v>2</v>
      </c>
      <c r="BT657" s="221">
        <v>0</v>
      </c>
      <c r="BU657" s="221" t="s">
        <v>2570</v>
      </c>
      <c r="BW657" s="221" t="s">
        <v>2571</v>
      </c>
      <c r="BY657" s="221" t="s">
        <v>2570</v>
      </c>
      <c r="BZ657" s="221" t="s">
        <v>2572</v>
      </c>
      <c r="CA657" s="221" t="s">
        <v>2573</v>
      </c>
      <c r="CD657" s="221">
        <f t="shared" si="32"/>
        <v>0</v>
      </c>
      <c r="CE657" s="221">
        <f t="shared" si="33"/>
        <v>0</v>
      </c>
      <c r="CF657" s="221">
        <f t="shared" si="34"/>
        <v>0</v>
      </c>
      <c r="CG657" s="221">
        <f t="shared" si="35"/>
        <v>0</v>
      </c>
      <c r="CI657" s="27">
        <v>1</v>
      </c>
    </row>
    <row r="658" spans="65:87" x14ac:dyDescent="0.25">
      <c r="BM658" s="221" t="s">
        <v>177</v>
      </c>
      <c r="BN658" s="221" t="s">
        <v>1231</v>
      </c>
      <c r="BO658" s="221" t="s">
        <v>2255</v>
      </c>
      <c r="BP658" s="221" t="s">
        <v>265</v>
      </c>
      <c r="BQ658" s="221" t="s">
        <v>266</v>
      </c>
      <c r="BR658" s="221">
        <v>2</v>
      </c>
      <c r="BS658" s="221">
        <v>2</v>
      </c>
      <c r="BT658" s="221">
        <v>0</v>
      </c>
      <c r="BU658" s="221" t="s">
        <v>2255</v>
      </c>
      <c r="BW658" s="221" t="s">
        <v>2256</v>
      </c>
      <c r="BY658" s="221" t="s">
        <v>2255</v>
      </c>
      <c r="BZ658" s="221" t="s">
        <v>2257</v>
      </c>
      <c r="CD658" s="221">
        <f t="shared" si="32"/>
        <v>0</v>
      </c>
      <c r="CE658" s="221">
        <f t="shared" si="33"/>
        <v>0</v>
      </c>
      <c r="CF658" s="221">
        <f t="shared" si="34"/>
        <v>0</v>
      </c>
      <c r="CG658" s="221">
        <f t="shared" si="35"/>
        <v>0</v>
      </c>
      <c r="CI658" s="27">
        <v>1</v>
      </c>
    </row>
    <row r="659" spans="65:87" x14ac:dyDescent="0.25">
      <c r="BM659" s="221" t="s">
        <v>177</v>
      </c>
      <c r="BN659" s="221" t="s">
        <v>1238</v>
      </c>
      <c r="BO659" s="221" t="s">
        <v>2574</v>
      </c>
      <c r="BP659" s="221" t="s">
        <v>265</v>
      </c>
      <c r="BQ659" s="221" t="s">
        <v>266</v>
      </c>
      <c r="BR659" s="221">
        <v>3</v>
      </c>
      <c r="BS659" s="221">
        <v>2</v>
      </c>
      <c r="BT659" s="221">
        <v>0</v>
      </c>
      <c r="BU659" s="221" t="s">
        <v>2574</v>
      </c>
      <c r="BW659" s="221" t="s">
        <v>2575</v>
      </c>
      <c r="BY659" s="221" t="s">
        <v>2574</v>
      </c>
      <c r="BZ659" s="221" t="s">
        <v>2267</v>
      </c>
      <c r="CA659" s="221" t="s">
        <v>2268</v>
      </c>
      <c r="CB659" s="221" t="s">
        <v>2004</v>
      </c>
      <c r="CC659" s="221" t="s">
        <v>2022</v>
      </c>
      <c r="CD659" s="221">
        <f t="shared" si="32"/>
        <v>0</v>
      </c>
      <c r="CE659" s="221">
        <f t="shared" si="33"/>
        <v>0</v>
      </c>
      <c r="CF659" s="221">
        <f t="shared" si="34"/>
        <v>0</v>
      </c>
      <c r="CG659" s="221">
        <f t="shared" si="35"/>
        <v>0</v>
      </c>
      <c r="CI659" s="27">
        <v>1</v>
      </c>
    </row>
    <row r="660" spans="65:87" x14ac:dyDescent="0.25">
      <c r="BM660" s="221" t="s">
        <v>177</v>
      </c>
      <c r="BN660" s="221" t="s">
        <v>1244</v>
      </c>
      <c r="BO660" s="221" t="s">
        <v>2562</v>
      </c>
      <c r="BP660" s="221" t="s">
        <v>301</v>
      </c>
      <c r="BQ660" s="221" t="s">
        <v>266</v>
      </c>
      <c r="BR660" s="221">
        <v>1</v>
      </c>
      <c r="BS660" s="221">
        <v>0</v>
      </c>
      <c r="BT660" s="221">
        <v>3</v>
      </c>
      <c r="BV660" s="221" t="s">
        <v>2562</v>
      </c>
      <c r="BX660" s="221" t="s">
        <v>2576</v>
      </c>
      <c r="BY660" s="221" t="s">
        <v>2562</v>
      </c>
      <c r="BZ660" s="221" t="s">
        <v>2208</v>
      </c>
      <c r="CA660" s="221" t="s">
        <v>2209</v>
      </c>
      <c r="CB660" s="221" t="s">
        <v>2564</v>
      </c>
      <c r="CC660" s="221" t="s">
        <v>2565</v>
      </c>
      <c r="CD660" s="221">
        <f t="shared" si="32"/>
        <v>0</v>
      </c>
      <c r="CE660" s="221">
        <f t="shared" si="33"/>
        <v>0</v>
      </c>
      <c r="CF660" s="221">
        <f t="shared" si="34"/>
        <v>0</v>
      </c>
      <c r="CG660" s="221">
        <f t="shared" si="35"/>
        <v>0</v>
      </c>
      <c r="CI660" s="27">
        <v>1</v>
      </c>
    </row>
    <row r="661" spans="65:87" x14ac:dyDescent="0.25">
      <c r="BM661" s="221" t="s">
        <v>177</v>
      </c>
      <c r="BN661" s="221" t="s">
        <v>1246</v>
      </c>
      <c r="BO661" s="221" t="s">
        <v>2577</v>
      </c>
      <c r="BP661" s="221" t="s">
        <v>301</v>
      </c>
      <c r="BQ661" s="221" t="s">
        <v>266</v>
      </c>
      <c r="BR661" s="221">
        <v>1</v>
      </c>
      <c r="BS661" s="221">
        <v>0</v>
      </c>
      <c r="BT661" s="221">
        <v>3</v>
      </c>
      <c r="BV661" s="221" t="s">
        <v>2577</v>
      </c>
      <c r="BX661" s="221" t="s">
        <v>2578</v>
      </c>
      <c r="BY661" s="221" t="s">
        <v>2577</v>
      </c>
      <c r="BZ661" s="221" t="s">
        <v>2579</v>
      </c>
      <c r="CA661" s="221" t="s">
        <v>2580</v>
      </c>
      <c r="CB661" s="221" t="s">
        <v>2581</v>
      </c>
      <c r="CC661" s="221" t="s">
        <v>2582</v>
      </c>
      <c r="CD661" s="221">
        <f t="shared" si="32"/>
        <v>0</v>
      </c>
      <c r="CE661" s="221">
        <f t="shared" si="33"/>
        <v>0</v>
      </c>
      <c r="CF661" s="221">
        <f t="shared" si="34"/>
        <v>0</v>
      </c>
      <c r="CG661" s="221">
        <f t="shared" si="35"/>
        <v>0</v>
      </c>
      <c r="CI661" s="27">
        <v>1</v>
      </c>
    </row>
    <row r="662" spans="65:87" x14ac:dyDescent="0.25">
      <c r="BM662" s="221" t="s">
        <v>177</v>
      </c>
      <c r="BN662" s="221" t="s">
        <v>1249</v>
      </c>
      <c r="BO662" s="221" t="s">
        <v>2570</v>
      </c>
      <c r="BP662" s="221" t="s">
        <v>301</v>
      </c>
      <c r="BQ662" s="221" t="s">
        <v>266</v>
      </c>
      <c r="BR662" s="221">
        <v>2</v>
      </c>
      <c r="BS662" s="221">
        <v>0</v>
      </c>
      <c r="BT662" s="221">
        <v>2</v>
      </c>
      <c r="BV662" s="221" t="s">
        <v>2570</v>
      </c>
      <c r="BX662" s="221" t="s">
        <v>2583</v>
      </c>
      <c r="BY662" s="221" t="s">
        <v>2570</v>
      </c>
      <c r="BZ662" s="221" t="s">
        <v>2572</v>
      </c>
      <c r="CA662" s="221" t="s">
        <v>2573</v>
      </c>
      <c r="CD662" s="221">
        <f t="shared" si="32"/>
        <v>0</v>
      </c>
      <c r="CE662" s="221">
        <f t="shared" si="33"/>
        <v>0</v>
      </c>
      <c r="CF662" s="221">
        <f t="shared" si="34"/>
        <v>0</v>
      </c>
      <c r="CG662" s="221">
        <f t="shared" si="35"/>
        <v>0</v>
      </c>
      <c r="CI662" s="27">
        <v>1</v>
      </c>
    </row>
    <row r="663" spans="65:87" x14ac:dyDescent="0.25">
      <c r="BM663" s="221" t="s">
        <v>177</v>
      </c>
      <c r="BN663" s="221" t="s">
        <v>1254</v>
      </c>
      <c r="BO663" s="221" t="s">
        <v>849</v>
      </c>
      <c r="BP663" s="221" t="s">
        <v>301</v>
      </c>
      <c r="BQ663" s="221" t="s">
        <v>266</v>
      </c>
      <c r="BR663" s="221">
        <v>2</v>
      </c>
      <c r="BS663" s="221">
        <v>0</v>
      </c>
      <c r="BT663" s="221">
        <v>2</v>
      </c>
      <c r="BV663" s="221" t="s">
        <v>849</v>
      </c>
      <c r="BX663" s="221" t="s">
        <v>2259</v>
      </c>
      <c r="BY663" s="221" t="s">
        <v>849</v>
      </c>
      <c r="CD663" s="221">
        <f t="shared" si="32"/>
        <v>0</v>
      </c>
      <c r="CE663" s="221">
        <f t="shared" si="33"/>
        <v>0</v>
      </c>
      <c r="CF663" s="221">
        <f t="shared" si="34"/>
        <v>0</v>
      </c>
      <c r="CG663" s="221">
        <f t="shared" si="35"/>
        <v>0</v>
      </c>
      <c r="CI663" s="27">
        <v>1</v>
      </c>
    </row>
    <row r="664" spans="65:87" x14ac:dyDescent="0.25">
      <c r="BM664" s="221" t="s">
        <v>177</v>
      </c>
      <c r="BN664" s="221" t="s">
        <v>1256</v>
      </c>
      <c r="BO664" s="221" t="s">
        <v>2267</v>
      </c>
      <c r="BP664" s="221" t="s">
        <v>301</v>
      </c>
      <c r="BQ664" s="221" t="s">
        <v>266</v>
      </c>
      <c r="BR664" s="221">
        <v>3</v>
      </c>
      <c r="BS664" s="221">
        <v>0</v>
      </c>
      <c r="BT664" s="221">
        <v>2</v>
      </c>
      <c r="BV664" s="221" t="s">
        <v>2267</v>
      </c>
      <c r="BX664" s="221" t="s">
        <v>2272</v>
      </c>
      <c r="BY664" s="221" t="s">
        <v>2267</v>
      </c>
      <c r="BZ664" s="221" t="s">
        <v>2268</v>
      </c>
      <c r="CA664" s="221" t="s">
        <v>2022</v>
      </c>
      <c r="CD664" s="221">
        <f t="shared" si="32"/>
        <v>0</v>
      </c>
      <c r="CE664" s="221">
        <f t="shared" si="33"/>
        <v>0</v>
      </c>
      <c r="CF664" s="221">
        <f t="shared" si="34"/>
        <v>0</v>
      </c>
      <c r="CG664" s="221">
        <f t="shared" si="35"/>
        <v>0</v>
      </c>
      <c r="CI664" s="27">
        <v>1</v>
      </c>
    </row>
    <row r="665" spans="65:87" x14ac:dyDescent="0.25">
      <c r="BM665" s="221" t="s">
        <v>179</v>
      </c>
      <c r="BN665" s="221" t="s">
        <v>1258</v>
      </c>
      <c r="BO665" s="221" t="s">
        <v>2562</v>
      </c>
      <c r="BP665" s="221" t="s">
        <v>265</v>
      </c>
      <c r="BQ665" s="221" t="s">
        <v>266</v>
      </c>
      <c r="BR665" s="221">
        <v>1</v>
      </c>
      <c r="BS665" s="221">
        <v>3</v>
      </c>
      <c r="BT665" s="221">
        <v>0</v>
      </c>
      <c r="BU665" s="221" t="s">
        <v>2562</v>
      </c>
      <c r="BW665" s="221" t="s">
        <v>2563</v>
      </c>
      <c r="BY665" s="221" t="s">
        <v>2562</v>
      </c>
      <c r="BZ665" s="221" t="s">
        <v>2208</v>
      </c>
      <c r="CA665" s="221" t="s">
        <v>2209</v>
      </c>
      <c r="CB665" s="221" t="s">
        <v>2564</v>
      </c>
      <c r="CC665" s="221" t="s">
        <v>2565</v>
      </c>
      <c r="CD665" s="221">
        <f t="shared" si="32"/>
        <v>0</v>
      </c>
      <c r="CE665" s="221">
        <f t="shared" si="33"/>
        <v>0</v>
      </c>
      <c r="CF665" s="221">
        <f t="shared" si="34"/>
        <v>0</v>
      </c>
      <c r="CG665" s="221">
        <f t="shared" si="35"/>
        <v>0</v>
      </c>
      <c r="CI665" s="27">
        <v>1</v>
      </c>
    </row>
    <row r="666" spans="65:87" x14ac:dyDescent="0.25">
      <c r="BM666" s="221" t="s">
        <v>179</v>
      </c>
      <c r="BN666" s="221" t="s">
        <v>1259</v>
      </c>
      <c r="BO666" s="221" t="s">
        <v>2566</v>
      </c>
      <c r="BP666" s="221" t="s">
        <v>265</v>
      </c>
      <c r="BQ666" s="221" t="s">
        <v>266</v>
      </c>
      <c r="BR666" s="221">
        <v>1</v>
      </c>
      <c r="BS666" s="221">
        <v>3</v>
      </c>
      <c r="BT666" s="221">
        <v>0</v>
      </c>
      <c r="BU666" s="221" t="s">
        <v>2566</v>
      </c>
      <c r="BW666" s="221" t="s">
        <v>2567</v>
      </c>
      <c r="BY666" s="221" t="s">
        <v>2566</v>
      </c>
      <c r="BZ666" s="221" t="s">
        <v>2568</v>
      </c>
      <c r="CA666" s="221" t="s">
        <v>2569</v>
      </c>
      <c r="CD666" s="221">
        <f t="shared" si="32"/>
        <v>0</v>
      </c>
      <c r="CE666" s="221">
        <f t="shared" si="33"/>
        <v>0</v>
      </c>
      <c r="CF666" s="221">
        <f t="shared" si="34"/>
        <v>0</v>
      </c>
      <c r="CG666" s="221">
        <f t="shared" si="35"/>
        <v>0</v>
      </c>
      <c r="CI666" s="27">
        <v>1</v>
      </c>
    </row>
    <row r="667" spans="65:87" x14ac:dyDescent="0.25">
      <c r="BM667" s="221" t="s">
        <v>179</v>
      </c>
      <c r="BN667" s="221" t="s">
        <v>1260</v>
      </c>
      <c r="BO667" s="221" t="s">
        <v>2570</v>
      </c>
      <c r="BP667" s="221" t="s">
        <v>265</v>
      </c>
      <c r="BQ667" s="221" t="s">
        <v>266</v>
      </c>
      <c r="BR667" s="221">
        <v>2</v>
      </c>
      <c r="BS667" s="221">
        <v>2</v>
      </c>
      <c r="BT667" s="221">
        <v>0</v>
      </c>
      <c r="BU667" s="221" t="s">
        <v>2570</v>
      </c>
      <c r="BW667" s="221" t="s">
        <v>2571</v>
      </c>
      <c r="BY667" s="221" t="s">
        <v>2570</v>
      </c>
      <c r="BZ667" s="221" t="s">
        <v>2572</v>
      </c>
      <c r="CA667" s="221" t="s">
        <v>2573</v>
      </c>
      <c r="CD667" s="221">
        <f t="shared" si="32"/>
        <v>0</v>
      </c>
      <c r="CE667" s="221">
        <f t="shared" si="33"/>
        <v>0</v>
      </c>
      <c r="CF667" s="221">
        <f t="shared" si="34"/>
        <v>0</v>
      </c>
      <c r="CG667" s="221">
        <f t="shared" si="35"/>
        <v>0</v>
      </c>
      <c r="CI667" s="27">
        <v>1</v>
      </c>
    </row>
    <row r="668" spans="65:87" x14ac:dyDescent="0.25">
      <c r="BM668" s="221" t="s">
        <v>179</v>
      </c>
      <c r="BN668" s="221" t="s">
        <v>1261</v>
      </c>
      <c r="BO668" s="221" t="s">
        <v>2255</v>
      </c>
      <c r="BP668" s="221" t="s">
        <v>265</v>
      </c>
      <c r="BQ668" s="221" t="s">
        <v>266</v>
      </c>
      <c r="BR668" s="221">
        <v>2</v>
      </c>
      <c r="BS668" s="221">
        <v>2</v>
      </c>
      <c r="BT668" s="221">
        <v>0</v>
      </c>
      <c r="BU668" s="221" t="s">
        <v>2255</v>
      </c>
      <c r="BW668" s="221" t="s">
        <v>2256</v>
      </c>
      <c r="BY668" s="221" t="s">
        <v>2255</v>
      </c>
      <c r="BZ668" s="221" t="s">
        <v>2257</v>
      </c>
      <c r="CD668" s="221">
        <f t="shared" si="32"/>
        <v>0</v>
      </c>
      <c r="CE668" s="221">
        <f t="shared" si="33"/>
        <v>0</v>
      </c>
      <c r="CF668" s="221">
        <f t="shared" si="34"/>
        <v>0</v>
      </c>
      <c r="CG668" s="221">
        <f t="shared" si="35"/>
        <v>0</v>
      </c>
      <c r="CI668" s="27">
        <v>1</v>
      </c>
    </row>
    <row r="669" spans="65:87" x14ac:dyDescent="0.25">
      <c r="BM669" s="221" t="s">
        <v>179</v>
      </c>
      <c r="BN669" s="221" t="s">
        <v>1262</v>
      </c>
      <c r="BO669" s="221" t="s">
        <v>2574</v>
      </c>
      <c r="BP669" s="221" t="s">
        <v>265</v>
      </c>
      <c r="BQ669" s="221" t="s">
        <v>266</v>
      </c>
      <c r="BR669" s="221">
        <v>3</v>
      </c>
      <c r="BS669" s="221">
        <v>2</v>
      </c>
      <c r="BT669" s="221">
        <v>0</v>
      </c>
      <c r="BU669" s="221" t="s">
        <v>2574</v>
      </c>
      <c r="BW669" s="221" t="s">
        <v>2575</v>
      </c>
      <c r="BY669" s="221" t="s">
        <v>2574</v>
      </c>
      <c r="BZ669" s="221" t="s">
        <v>2267</v>
      </c>
      <c r="CA669" s="221" t="s">
        <v>2268</v>
      </c>
      <c r="CB669" s="221" t="s">
        <v>2004</v>
      </c>
      <c r="CC669" s="221" t="s">
        <v>2022</v>
      </c>
      <c r="CD669" s="221">
        <f t="shared" si="32"/>
        <v>0</v>
      </c>
      <c r="CE669" s="221">
        <f t="shared" si="33"/>
        <v>0</v>
      </c>
      <c r="CF669" s="221">
        <f t="shared" si="34"/>
        <v>0</v>
      </c>
      <c r="CG669" s="221">
        <f t="shared" si="35"/>
        <v>0</v>
      </c>
      <c r="CI669" s="27">
        <v>1</v>
      </c>
    </row>
    <row r="670" spans="65:87" x14ac:dyDescent="0.25">
      <c r="BM670" s="221" t="s">
        <v>179</v>
      </c>
      <c r="BN670" s="221" t="s">
        <v>1263</v>
      </c>
      <c r="BO670" s="221" t="s">
        <v>2562</v>
      </c>
      <c r="BP670" s="221" t="s">
        <v>301</v>
      </c>
      <c r="BQ670" s="221" t="s">
        <v>266</v>
      </c>
      <c r="BR670" s="221">
        <v>1</v>
      </c>
      <c r="BS670" s="221">
        <v>0</v>
      </c>
      <c r="BT670" s="221">
        <v>3</v>
      </c>
      <c r="BV670" s="221" t="s">
        <v>2562</v>
      </c>
      <c r="BX670" s="221" t="s">
        <v>2576</v>
      </c>
      <c r="BY670" s="221" t="s">
        <v>2562</v>
      </c>
      <c r="BZ670" s="221" t="s">
        <v>2208</v>
      </c>
      <c r="CA670" s="221" t="s">
        <v>2209</v>
      </c>
      <c r="CB670" s="221" t="s">
        <v>2564</v>
      </c>
      <c r="CC670" s="221" t="s">
        <v>2565</v>
      </c>
      <c r="CD670" s="221">
        <f t="shared" si="32"/>
        <v>0</v>
      </c>
      <c r="CE670" s="221">
        <f t="shared" si="33"/>
        <v>0</v>
      </c>
      <c r="CF670" s="221">
        <f t="shared" si="34"/>
        <v>0</v>
      </c>
      <c r="CG670" s="221">
        <f t="shared" si="35"/>
        <v>0</v>
      </c>
      <c r="CI670" s="27">
        <v>1</v>
      </c>
    </row>
    <row r="671" spans="65:87" x14ac:dyDescent="0.25">
      <c r="BM671" s="221" t="s">
        <v>179</v>
      </c>
      <c r="BN671" s="221" t="s">
        <v>1264</v>
      </c>
      <c r="BO671" s="221" t="s">
        <v>2577</v>
      </c>
      <c r="BP671" s="221" t="s">
        <v>301</v>
      </c>
      <c r="BQ671" s="221" t="s">
        <v>266</v>
      </c>
      <c r="BR671" s="221">
        <v>1</v>
      </c>
      <c r="BS671" s="221">
        <v>0</v>
      </c>
      <c r="BT671" s="221">
        <v>3</v>
      </c>
      <c r="BV671" s="221" t="s">
        <v>2577</v>
      </c>
      <c r="BX671" s="221" t="s">
        <v>2578</v>
      </c>
      <c r="BY671" s="221" t="s">
        <v>2577</v>
      </c>
      <c r="BZ671" s="221" t="s">
        <v>2579</v>
      </c>
      <c r="CA671" s="221" t="s">
        <v>2580</v>
      </c>
      <c r="CB671" s="221" t="s">
        <v>2581</v>
      </c>
      <c r="CC671" s="221" t="s">
        <v>2582</v>
      </c>
      <c r="CD671" s="221">
        <f t="shared" si="32"/>
        <v>0</v>
      </c>
      <c r="CE671" s="221">
        <f t="shared" si="33"/>
        <v>0</v>
      </c>
      <c r="CF671" s="221">
        <f t="shared" si="34"/>
        <v>0</v>
      </c>
      <c r="CG671" s="221">
        <f t="shared" si="35"/>
        <v>0</v>
      </c>
      <c r="CI671" s="27">
        <v>1</v>
      </c>
    </row>
    <row r="672" spans="65:87" x14ac:dyDescent="0.25">
      <c r="BM672" s="221" t="s">
        <v>179</v>
      </c>
      <c r="BN672" s="221" t="s">
        <v>1265</v>
      </c>
      <c r="BO672" s="221" t="s">
        <v>2570</v>
      </c>
      <c r="BP672" s="221" t="s">
        <v>301</v>
      </c>
      <c r="BQ672" s="221" t="s">
        <v>266</v>
      </c>
      <c r="BR672" s="221">
        <v>2</v>
      </c>
      <c r="BS672" s="221">
        <v>0</v>
      </c>
      <c r="BT672" s="221">
        <v>2</v>
      </c>
      <c r="BV672" s="221" t="s">
        <v>2570</v>
      </c>
      <c r="BX672" s="221" t="s">
        <v>2583</v>
      </c>
      <c r="BY672" s="221" t="s">
        <v>2570</v>
      </c>
      <c r="BZ672" s="221" t="s">
        <v>2572</v>
      </c>
      <c r="CA672" s="221" t="s">
        <v>2573</v>
      </c>
      <c r="CD672" s="221">
        <f t="shared" si="32"/>
        <v>0</v>
      </c>
      <c r="CE672" s="221">
        <f t="shared" si="33"/>
        <v>0</v>
      </c>
      <c r="CF672" s="221">
        <f t="shared" si="34"/>
        <v>0</v>
      </c>
      <c r="CG672" s="221">
        <f t="shared" si="35"/>
        <v>0</v>
      </c>
      <c r="CI672" s="27">
        <v>1</v>
      </c>
    </row>
    <row r="673" spans="65:87" x14ac:dyDescent="0.25">
      <c r="BM673" s="221" t="s">
        <v>179</v>
      </c>
      <c r="BN673" s="221" t="s">
        <v>1266</v>
      </c>
      <c r="BO673" s="221" t="s">
        <v>849</v>
      </c>
      <c r="BP673" s="221" t="s">
        <v>301</v>
      </c>
      <c r="BQ673" s="221" t="s">
        <v>266</v>
      </c>
      <c r="BR673" s="221">
        <v>2</v>
      </c>
      <c r="BS673" s="221">
        <v>0</v>
      </c>
      <c r="BT673" s="221">
        <v>2</v>
      </c>
      <c r="BV673" s="221" t="s">
        <v>849</v>
      </c>
      <c r="BX673" s="221" t="s">
        <v>2259</v>
      </c>
      <c r="BY673" s="221" t="s">
        <v>849</v>
      </c>
      <c r="CD673" s="221">
        <f t="shared" si="32"/>
        <v>0</v>
      </c>
      <c r="CE673" s="221">
        <f t="shared" si="33"/>
        <v>0</v>
      </c>
      <c r="CF673" s="221">
        <f t="shared" si="34"/>
        <v>0</v>
      </c>
      <c r="CG673" s="221">
        <f t="shared" si="35"/>
        <v>0</v>
      </c>
      <c r="CI673" s="27">
        <v>1</v>
      </c>
    </row>
    <row r="674" spans="65:87" x14ac:dyDescent="0.25">
      <c r="BM674" s="221" t="s">
        <v>179</v>
      </c>
      <c r="BN674" s="221" t="s">
        <v>1267</v>
      </c>
      <c r="BO674" s="221" t="s">
        <v>2267</v>
      </c>
      <c r="BP674" s="221" t="s">
        <v>301</v>
      </c>
      <c r="BQ674" s="221" t="s">
        <v>266</v>
      </c>
      <c r="BR674" s="221">
        <v>3</v>
      </c>
      <c r="BS674" s="221">
        <v>0</v>
      </c>
      <c r="BT674" s="221">
        <v>2</v>
      </c>
      <c r="BV674" s="221" t="s">
        <v>2267</v>
      </c>
      <c r="BX674" s="221" t="s">
        <v>2272</v>
      </c>
      <c r="BY674" s="221" t="s">
        <v>2267</v>
      </c>
      <c r="BZ674" s="221" t="s">
        <v>2268</v>
      </c>
      <c r="CA674" s="221" t="s">
        <v>2022</v>
      </c>
      <c r="CD674" s="221">
        <f t="shared" si="32"/>
        <v>0</v>
      </c>
      <c r="CE674" s="221">
        <f t="shared" si="33"/>
        <v>0</v>
      </c>
      <c r="CF674" s="221">
        <f t="shared" si="34"/>
        <v>0</v>
      </c>
      <c r="CG674" s="221">
        <f t="shared" si="35"/>
        <v>0</v>
      </c>
      <c r="CI674" s="27">
        <v>1</v>
      </c>
    </row>
    <row r="675" spans="65:87" x14ac:dyDescent="0.25">
      <c r="BM675" s="221" t="s">
        <v>180</v>
      </c>
      <c r="BN675" s="221" t="s">
        <v>1268</v>
      </c>
      <c r="BO675" s="221" t="s">
        <v>2562</v>
      </c>
      <c r="BP675" s="221" t="s">
        <v>265</v>
      </c>
      <c r="BQ675" s="221" t="s">
        <v>266</v>
      </c>
      <c r="BR675" s="221">
        <v>1</v>
      </c>
      <c r="BS675" s="221">
        <v>3</v>
      </c>
      <c r="BT675" s="221">
        <v>0</v>
      </c>
      <c r="BU675" s="221" t="s">
        <v>2562</v>
      </c>
      <c r="BW675" s="221" t="s">
        <v>2563</v>
      </c>
      <c r="BY675" s="221" t="s">
        <v>2562</v>
      </c>
      <c r="BZ675" s="221" t="s">
        <v>2208</v>
      </c>
      <c r="CA675" s="221" t="s">
        <v>2209</v>
      </c>
      <c r="CB675" s="221" t="s">
        <v>2564</v>
      </c>
      <c r="CC675" s="221" t="s">
        <v>2565</v>
      </c>
      <c r="CD675" s="221">
        <f t="shared" si="32"/>
        <v>0</v>
      </c>
      <c r="CE675" s="221">
        <f t="shared" si="33"/>
        <v>0</v>
      </c>
      <c r="CF675" s="221">
        <f t="shared" si="34"/>
        <v>0</v>
      </c>
      <c r="CG675" s="221">
        <f t="shared" si="35"/>
        <v>0</v>
      </c>
      <c r="CI675" s="27">
        <v>1</v>
      </c>
    </row>
    <row r="676" spans="65:87" x14ac:dyDescent="0.25">
      <c r="BM676" s="221" t="s">
        <v>180</v>
      </c>
      <c r="BN676" s="221" t="s">
        <v>1269</v>
      </c>
      <c r="BO676" s="221" t="s">
        <v>2566</v>
      </c>
      <c r="BP676" s="221" t="s">
        <v>265</v>
      </c>
      <c r="BQ676" s="221" t="s">
        <v>266</v>
      </c>
      <c r="BR676" s="221">
        <v>1</v>
      </c>
      <c r="BS676" s="221">
        <v>3</v>
      </c>
      <c r="BT676" s="221">
        <v>0</v>
      </c>
      <c r="BU676" s="221" t="s">
        <v>2566</v>
      </c>
      <c r="BW676" s="221" t="s">
        <v>2567</v>
      </c>
      <c r="BY676" s="221" t="s">
        <v>2566</v>
      </c>
      <c r="BZ676" s="221" t="s">
        <v>2568</v>
      </c>
      <c r="CA676" s="221" t="s">
        <v>2569</v>
      </c>
      <c r="CD676" s="221">
        <f t="shared" si="32"/>
        <v>0</v>
      </c>
      <c r="CE676" s="221">
        <f t="shared" si="33"/>
        <v>0</v>
      </c>
      <c r="CF676" s="221">
        <f t="shared" si="34"/>
        <v>0</v>
      </c>
      <c r="CG676" s="221">
        <f t="shared" si="35"/>
        <v>0</v>
      </c>
      <c r="CI676" s="27">
        <v>1</v>
      </c>
    </row>
    <row r="677" spans="65:87" x14ac:dyDescent="0.25">
      <c r="BM677" s="221" t="s">
        <v>180</v>
      </c>
      <c r="BN677" s="221" t="s">
        <v>1270</v>
      </c>
      <c r="BO677" s="221" t="s">
        <v>2570</v>
      </c>
      <c r="BP677" s="221" t="s">
        <v>265</v>
      </c>
      <c r="BQ677" s="221" t="s">
        <v>266</v>
      </c>
      <c r="BR677" s="221">
        <v>2</v>
      </c>
      <c r="BS677" s="221">
        <v>2</v>
      </c>
      <c r="BT677" s="221">
        <v>0</v>
      </c>
      <c r="BU677" s="221" t="s">
        <v>2570</v>
      </c>
      <c r="BW677" s="221" t="s">
        <v>2571</v>
      </c>
      <c r="BY677" s="221" t="s">
        <v>2570</v>
      </c>
      <c r="BZ677" s="221" t="s">
        <v>2572</v>
      </c>
      <c r="CA677" s="221" t="s">
        <v>2573</v>
      </c>
      <c r="CD677" s="221">
        <f t="shared" si="32"/>
        <v>0</v>
      </c>
      <c r="CE677" s="221">
        <f t="shared" si="33"/>
        <v>0</v>
      </c>
      <c r="CF677" s="221">
        <f t="shared" si="34"/>
        <v>0</v>
      </c>
      <c r="CG677" s="221">
        <f t="shared" si="35"/>
        <v>0</v>
      </c>
      <c r="CI677" s="27">
        <v>1</v>
      </c>
    </row>
    <row r="678" spans="65:87" x14ac:dyDescent="0.25">
      <c r="BM678" s="221" t="s">
        <v>180</v>
      </c>
      <c r="BN678" s="221" t="s">
        <v>1271</v>
      </c>
      <c r="BO678" s="221" t="s">
        <v>2255</v>
      </c>
      <c r="BP678" s="221" t="s">
        <v>265</v>
      </c>
      <c r="BQ678" s="221" t="s">
        <v>266</v>
      </c>
      <c r="BR678" s="221">
        <v>2</v>
      </c>
      <c r="BS678" s="221">
        <v>2</v>
      </c>
      <c r="BT678" s="221">
        <v>0</v>
      </c>
      <c r="BU678" s="221" t="s">
        <v>2255</v>
      </c>
      <c r="BW678" s="221" t="s">
        <v>2256</v>
      </c>
      <c r="BY678" s="221" t="s">
        <v>2255</v>
      </c>
      <c r="BZ678" s="221" t="s">
        <v>2257</v>
      </c>
      <c r="CD678" s="221">
        <f t="shared" si="32"/>
        <v>0</v>
      </c>
      <c r="CE678" s="221">
        <f t="shared" si="33"/>
        <v>0</v>
      </c>
      <c r="CF678" s="221">
        <f t="shared" si="34"/>
        <v>0</v>
      </c>
      <c r="CG678" s="221">
        <f t="shared" si="35"/>
        <v>0</v>
      </c>
      <c r="CI678" s="27">
        <v>1</v>
      </c>
    </row>
    <row r="679" spans="65:87" x14ac:dyDescent="0.25">
      <c r="BM679" s="221" t="s">
        <v>180</v>
      </c>
      <c r="BN679" s="221" t="s">
        <v>1272</v>
      </c>
      <c r="BO679" s="221" t="s">
        <v>2574</v>
      </c>
      <c r="BP679" s="221" t="s">
        <v>265</v>
      </c>
      <c r="BQ679" s="221" t="s">
        <v>266</v>
      </c>
      <c r="BR679" s="221">
        <v>3</v>
      </c>
      <c r="BS679" s="221">
        <v>2</v>
      </c>
      <c r="BT679" s="221">
        <v>0</v>
      </c>
      <c r="BU679" s="221" t="s">
        <v>2574</v>
      </c>
      <c r="BW679" s="221" t="s">
        <v>2575</v>
      </c>
      <c r="BY679" s="221" t="s">
        <v>2574</v>
      </c>
      <c r="BZ679" s="221" t="s">
        <v>2267</v>
      </c>
      <c r="CA679" s="221" t="s">
        <v>2268</v>
      </c>
      <c r="CB679" s="221" t="s">
        <v>2004</v>
      </c>
      <c r="CC679" s="221" t="s">
        <v>2022</v>
      </c>
      <c r="CD679" s="221">
        <f t="shared" si="32"/>
        <v>0</v>
      </c>
      <c r="CE679" s="221">
        <f t="shared" si="33"/>
        <v>0</v>
      </c>
      <c r="CF679" s="221">
        <f t="shared" si="34"/>
        <v>0</v>
      </c>
      <c r="CG679" s="221">
        <f t="shared" si="35"/>
        <v>0</v>
      </c>
      <c r="CI679" s="27">
        <v>1</v>
      </c>
    </row>
    <row r="680" spans="65:87" x14ac:dyDescent="0.25">
      <c r="BM680" s="221" t="s">
        <v>180</v>
      </c>
      <c r="BN680" s="221" t="s">
        <v>1273</v>
      </c>
      <c r="BO680" s="221" t="s">
        <v>2562</v>
      </c>
      <c r="BP680" s="221" t="s">
        <v>301</v>
      </c>
      <c r="BQ680" s="221" t="s">
        <v>266</v>
      </c>
      <c r="BR680" s="221">
        <v>1</v>
      </c>
      <c r="BS680" s="221">
        <v>0</v>
      </c>
      <c r="BT680" s="221">
        <v>3</v>
      </c>
      <c r="BV680" s="221" t="s">
        <v>2562</v>
      </c>
      <c r="BX680" s="221" t="s">
        <v>2576</v>
      </c>
      <c r="BY680" s="221" t="s">
        <v>2562</v>
      </c>
      <c r="BZ680" s="221" t="s">
        <v>2208</v>
      </c>
      <c r="CA680" s="221" t="s">
        <v>2209</v>
      </c>
      <c r="CB680" s="221" t="s">
        <v>2564</v>
      </c>
      <c r="CC680" s="221" t="s">
        <v>2565</v>
      </c>
      <c r="CD680" s="221">
        <f t="shared" si="32"/>
        <v>0</v>
      </c>
      <c r="CE680" s="221">
        <f t="shared" si="33"/>
        <v>0</v>
      </c>
      <c r="CF680" s="221">
        <f t="shared" si="34"/>
        <v>0</v>
      </c>
      <c r="CG680" s="221">
        <f t="shared" si="35"/>
        <v>0</v>
      </c>
      <c r="CI680" s="27">
        <v>1</v>
      </c>
    </row>
    <row r="681" spans="65:87" x14ac:dyDescent="0.25">
      <c r="BM681" s="221" t="s">
        <v>180</v>
      </c>
      <c r="BN681" s="221" t="s">
        <v>1274</v>
      </c>
      <c r="BO681" s="221" t="s">
        <v>2577</v>
      </c>
      <c r="BP681" s="221" t="s">
        <v>301</v>
      </c>
      <c r="BQ681" s="221" t="s">
        <v>266</v>
      </c>
      <c r="BR681" s="221">
        <v>1</v>
      </c>
      <c r="BS681" s="221">
        <v>0</v>
      </c>
      <c r="BT681" s="221">
        <v>3</v>
      </c>
      <c r="BV681" s="221" t="s">
        <v>2577</v>
      </c>
      <c r="BX681" s="221" t="s">
        <v>2578</v>
      </c>
      <c r="BY681" s="221" t="s">
        <v>2577</v>
      </c>
      <c r="BZ681" s="221" t="s">
        <v>2579</v>
      </c>
      <c r="CA681" s="221" t="s">
        <v>2580</v>
      </c>
      <c r="CB681" s="221" t="s">
        <v>2581</v>
      </c>
      <c r="CC681" s="221" t="s">
        <v>2582</v>
      </c>
      <c r="CD681" s="221">
        <f t="shared" ref="CD681:CD744" si="36">IF(OR($BM681&lt;&gt;$B$4,$BQ681&lt;&gt;"POS",$BP681="CFA"),0,IF(OR(AND($BY681&lt;&gt;"",ISNUMBER(SEARCH($BY681,$L$9))),AND($BZ681&lt;&gt;"",ISNUMBER(SEARCH($BZ681,$L$9))),AND($CA681&lt;&gt;"",ISNUMBER(SEARCH($CA681,$L$9))),AND($CB681&lt;&gt;"",ISNUMBER(SEARCH($CB681,$L$9))),AND($CC681&lt;&gt;"",ISNUMBER(SEARCH($CC681,$L$9)))),$BS681,0))</f>
        <v>0</v>
      </c>
      <c r="CE681" s="221">
        <f t="shared" ref="CE681:CE744" si="37">IF(OR($BM681&lt;&gt;$B$4,$BQ681&lt;&gt;"POS",$BP681="CFA"),0,IF(OR(AND($BY681&lt;&gt;"",ISNUMBER(SEARCH($BY681,$M$9))),AND($BZ681&lt;&gt;"",ISNUMBER(SEARCH($BZ681,$M$9))),AND($CA681&lt;&gt;"",ISNUMBER(SEARCH($CA681,$M$9))),AND($CB681&lt;&gt;"",ISNUMBER(SEARCH($CB681,$M$9))),AND($CC681&lt;&gt;"",ISNUMBER(SEARCH($CC681,$M$9)))),$BS681,0))</f>
        <v>0</v>
      </c>
      <c r="CF681" s="221">
        <f t="shared" ref="CF681:CF744" si="38">IF(OR($BM681&lt;&gt;$B$4,$BQ681&lt;&gt;"POS",$BP681="PRO"),0,IF(OR(AND($BY681&lt;&gt;"",ISNUMBER(SEARCH($BY681,$N$9))),AND($BZ681&lt;&gt;"",ISNUMBER(SEARCH($BZ681,$N$9))),AND($CA681&lt;&gt;"",ISNUMBER(SEARCH($CA681,$N$9))),AND($CB681&lt;&gt;"",ISNUMBER(SEARCH($CB681,$N$9))),AND($CC681&lt;&gt;"",ISNUMBER(SEARCH($CC681,$N$9)))),$BT681,0))</f>
        <v>0</v>
      </c>
      <c r="CG681" s="221">
        <f t="shared" ref="CG681:CG744" si="39">IF(OR($BM681&lt;&gt;$B$4,$BQ681&lt;&gt;"POS",$BP681="PRO"),0,IF(OR(AND($BY681&lt;&gt;"",ISNUMBER(SEARCH($BY681,$O$9))),AND($BZ681&lt;&gt;"",ISNUMBER(SEARCH($BZ681,$O$9))),AND($CA681&lt;&gt;"",ISNUMBER(SEARCH($CA681,$O$9))),AND($CB681&lt;&gt;"",ISNUMBER(SEARCH($CB681,$O$9))),AND($CC681&lt;&gt;"",ISNUMBER(SEARCH($CC681,$O$9)))),$BT681,0))</f>
        <v>0</v>
      </c>
      <c r="CI681" s="27">
        <v>1</v>
      </c>
    </row>
    <row r="682" spans="65:87" x14ac:dyDescent="0.25">
      <c r="BM682" s="221" t="s">
        <v>180</v>
      </c>
      <c r="BN682" s="221" t="s">
        <v>1275</v>
      </c>
      <c r="BO682" s="221" t="s">
        <v>2570</v>
      </c>
      <c r="BP682" s="221" t="s">
        <v>301</v>
      </c>
      <c r="BQ682" s="221" t="s">
        <v>266</v>
      </c>
      <c r="BR682" s="221">
        <v>2</v>
      </c>
      <c r="BS682" s="221">
        <v>0</v>
      </c>
      <c r="BT682" s="221">
        <v>2</v>
      </c>
      <c r="BV682" s="221" t="s">
        <v>2570</v>
      </c>
      <c r="BX682" s="221" t="s">
        <v>2583</v>
      </c>
      <c r="BY682" s="221" t="s">
        <v>2570</v>
      </c>
      <c r="BZ682" s="221" t="s">
        <v>2572</v>
      </c>
      <c r="CA682" s="221" t="s">
        <v>2573</v>
      </c>
      <c r="CD682" s="221">
        <f t="shared" si="36"/>
        <v>0</v>
      </c>
      <c r="CE682" s="221">
        <f t="shared" si="37"/>
        <v>0</v>
      </c>
      <c r="CF682" s="221">
        <f t="shared" si="38"/>
        <v>0</v>
      </c>
      <c r="CG682" s="221">
        <f t="shared" si="39"/>
        <v>0</v>
      </c>
      <c r="CI682" s="27">
        <v>1</v>
      </c>
    </row>
    <row r="683" spans="65:87" x14ac:dyDescent="0.25">
      <c r="BM683" s="221" t="s">
        <v>180</v>
      </c>
      <c r="BN683" s="221" t="s">
        <v>1276</v>
      </c>
      <c r="BO683" s="221" t="s">
        <v>849</v>
      </c>
      <c r="BP683" s="221" t="s">
        <v>301</v>
      </c>
      <c r="BQ683" s="221" t="s">
        <v>266</v>
      </c>
      <c r="BR683" s="221">
        <v>2</v>
      </c>
      <c r="BS683" s="221">
        <v>0</v>
      </c>
      <c r="BT683" s="221">
        <v>2</v>
      </c>
      <c r="BV683" s="221" t="s">
        <v>849</v>
      </c>
      <c r="BX683" s="221" t="s">
        <v>2259</v>
      </c>
      <c r="BY683" s="221" t="s">
        <v>849</v>
      </c>
      <c r="CD683" s="221">
        <f t="shared" si="36"/>
        <v>0</v>
      </c>
      <c r="CE683" s="221">
        <f t="shared" si="37"/>
        <v>0</v>
      </c>
      <c r="CF683" s="221">
        <f t="shared" si="38"/>
        <v>0</v>
      </c>
      <c r="CG683" s="221">
        <f t="shared" si="39"/>
        <v>0</v>
      </c>
      <c r="CI683" s="27">
        <v>1</v>
      </c>
    </row>
    <row r="684" spans="65:87" x14ac:dyDescent="0.25">
      <c r="BM684" s="221" t="s">
        <v>180</v>
      </c>
      <c r="BN684" s="221" t="s">
        <v>1277</v>
      </c>
      <c r="BO684" s="221" t="s">
        <v>2267</v>
      </c>
      <c r="BP684" s="221" t="s">
        <v>301</v>
      </c>
      <c r="BQ684" s="221" t="s">
        <v>266</v>
      </c>
      <c r="BR684" s="221">
        <v>3</v>
      </c>
      <c r="BS684" s="221">
        <v>0</v>
      </c>
      <c r="BT684" s="221">
        <v>2</v>
      </c>
      <c r="BV684" s="221" t="s">
        <v>2267</v>
      </c>
      <c r="BX684" s="221" t="s">
        <v>2272</v>
      </c>
      <c r="BY684" s="221" t="s">
        <v>2267</v>
      </c>
      <c r="BZ684" s="221" t="s">
        <v>2268</v>
      </c>
      <c r="CA684" s="221" t="s">
        <v>2022</v>
      </c>
      <c r="CD684" s="221">
        <f t="shared" si="36"/>
        <v>0</v>
      </c>
      <c r="CE684" s="221">
        <f t="shared" si="37"/>
        <v>0</v>
      </c>
      <c r="CF684" s="221">
        <f t="shared" si="38"/>
        <v>0</v>
      </c>
      <c r="CG684" s="221">
        <f t="shared" si="39"/>
        <v>0</v>
      </c>
      <c r="CI684" s="27">
        <v>1</v>
      </c>
    </row>
    <row r="685" spans="65:87" x14ac:dyDescent="0.25">
      <c r="BM685" s="221" t="s">
        <v>181</v>
      </c>
      <c r="BN685" s="221" t="s">
        <v>1278</v>
      </c>
      <c r="BO685" s="221" t="s">
        <v>2562</v>
      </c>
      <c r="BP685" s="221" t="s">
        <v>265</v>
      </c>
      <c r="BQ685" s="221" t="s">
        <v>266</v>
      </c>
      <c r="BR685" s="221">
        <v>1</v>
      </c>
      <c r="BS685" s="221">
        <v>3</v>
      </c>
      <c r="BT685" s="221">
        <v>0</v>
      </c>
      <c r="BU685" s="221" t="s">
        <v>2562</v>
      </c>
      <c r="BW685" s="221" t="s">
        <v>2563</v>
      </c>
      <c r="BY685" s="221" t="s">
        <v>2562</v>
      </c>
      <c r="BZ685" s="221" t="s">
        <v>2208</v>
      </c>
      <c r="CA685" s="221" t="s">
        <v>2209</v>
      </c>
      <c r="CB685" s="221" t="s">
        <v>2564</v>
      </c>
      <c r="CC685" s="221" t="s">
        <v>2565</v>
      </c>
      <c r="CD685" s="221">
        <f t="shared" si="36"/>
        <v>0</v>
      </c>
      <c r="CE685" s="221">
        <f t="shared" si="37"/>
        <v>0</v>
      </c>
      <c r="CF685" s="221">
        <f t="shared" si="38"/>
        <v>0</v>
      </c>
      <c r="CG685" s="221">
        <f t="shared" si="39"/>
        <v>0</v>
      </c>
      <c r="CI685" s="27">
        <v>1</v>
      </c>
    </row>
    <row r="686" spans="65:87" x14ac:dyDescent="0.25">
      <c r="BM686" s="221" t="s">
        <v>181</v>
      </c>
      <c r="BN686" s="221" t="s">
        <v>1279</v>
      </c>
      <c r="BO686" s="221" t="s">
        <v>2566</v>
      </c>
      <c r="BP686" s="221" t="s">
        <v>265</v>
      </c>
      <c r="BQ686" s="221" t="s">
        <v>266</v>
      </c>
      <c r="BR686" s="221">
        <v>1</v>
      </c>
      <c r="BS686" s="221">
        <v>3</v>
      </c>
      <c r="BT686" s="221">
        <v>0</v>
      </c>
      <c r="BU686" s="221" t="s">
        <v>2566</v>
      </c>
      <c r="BW686" s="221" t="s">
        <v>2567</v>
      </c>
      <c r="BY686" s="221" t="s">
        <v>2566</v>
      </c>
      <c r="BZ686" s="221" t="s">
        <v>2568</v>
      </c>
      <c r="CA686" s="221" t="s">
        <v>2569</v>
      </c>
      <c r="CD686" s="221">
        <f t="shared" si="36"/>
        <v>0</v>
      </c>
      <c r="CE686" s="221">
        <f t="shared" si="37"/>
        <v>0</v>
      </c>
      <c r="CF686" s="221">
        <f t="shared" si="38"/>
        <v>0</v>
      </c>
      <c r="CG686" s="221">
        <f t="shared" si="39"/>
        <v>0</v>
      </c>
      <c r="CI686" s="27">
        <v>1</v>
      </c>
    </row>
    <row r="687" spans="65:87" x14ac:dyDescent="0.25">
      <c r="BM687" s="221" t="s">
        <v>181</v>
      </c>
      <c r="BN687" s="221" t="s">
        <v>1280</v>
      </c>
      <c r="BO687" s="221" t="s">
        <v>2570</v>
      </c>
      <c r="BP687" s="221" t="s">
        <v>265</v>
      </c>
      <c r="BQ687" s="221" t="s">
        <v>266</v>
      </c>
      <c r="BR687" s="221">
        <v>2</v>
      </c>
      <c r="BS687" s="221">
        <v>2</v>
      </c>
      <c r="BT687" s="221">
        <v>0</v>
      </c>
      <c r="BU687" s="221" t="s">
        <v>2570</v>
      </c>
      <c r="BW687" s="221" t="s">
        <v>2571</v>
      </c>
      <c r="BY687" s="221" t="s">
        <v>2570</v>
      </c>
      <c r="BZ687" s="221" t="s">
        <v>2572</v>
      </c>
      <c r="CA687" s="221" t="s">
        <v>2573</v>
      </c>
      <c r="CD687" s="221">
        <f t="shared" si="36"/>
        <v>0</v>
      </c>
      <c r="CE687" s="221">
        <f t="shared" si="37"/>
        <v>0</v>
      </c>
      <c r="CF687" s="221">
        <f t="shared" si="38"/>
        <v>0</v>
      </c>
      <c r="CG687" s="221">
        <f t="shared" si="39"/>
        <v>0</v>
      </c>
      <c r="CI687" s="27">
        <v>1</v>
      </c>
    </row>
    <row r="688" spans="65:87" x14ac:dyDescent="0.25">
      <c r="BM688" s="221" t="s">
        <v>181</v>
      </c>
      <c r="BN688" s="221" t="s">
        <v>1281</v>
      </c>
      <c r="BO688" s="221" t="s">
        <v>2255</v>
      </c>
      <c r="BP688" s="221" t="s">
        <v>265</v>
      </c>
      <c r="BQ688" s="221" t="s">
        <v>266</v>
      </c>
      <c r="BR688" s="221">
        <v>2</v>
      </c>
      <c r="BS688" s="221">
        <v>2</v>
      </c>
      <c r="BT688" s="221">
        <v>0</v>
      </c>
      <c r="BU688" s="221" t="s">
        <v>2255</v>
      </c>
      <c r="BW688" s="221" t="s">
        <v>2256</v>
      </c>
      <c r="BY688" s="221" t="s">
        <v>2255</v>
      </c>
      <c r="BZ688" s="221" t="s">
        <v>2257</v>
      </c>
      <c r="CD688" s="221">
        <f t="shared" si="36"/>
        <v>0</v>
      </c>
      <c r="CE688" s="221">
        <f t="shared" si="37"/>
        <v>0</v>
      </c>
      <c r="CF688" s="221">
        <f t="shared" si="38"/>
        <v>0</v>
      </c>
      <c r="CG688" s="221">
        <f t="shared" si="39"/>
        <v>0</v>
      </c>
      <c r="CI688" s="27">
        <v>1</v>
      </c>
    </row>
    <row r="689" spans="65:87" x14ac:dyDescent="0.25">
      <c r="BM689" s="221" t="s">
        <v>181</v>
      </c>
      <c r="BN689" s="221" t="s">
        <v>1282</v>
      </c>
      <c r="BO689" s="221" t="s">
        <v>2574</v>
      </c>
      <c r="BP689" s="221" t="s">
        <v>265</v>
      </c>
      <c r="BQ689" s="221" t="s">
        <v>266</v>
      </c>
      <c r="BR689" s="221">
        <v>3</v>
      </c>
      <c r="BS689" s="221">
        <v>2</v>
      </c>
      <c r="BT689" s="221">
        <v>0</v>
      </c>
      <c r="BU689" s="221" t="s">
        <v>2574</v>
      </c>
      <c r="BW689" s="221" t="s">
        <v>2575</v>
      </c>
      <c r="BY689" s="221" t="s">
        <v>2574</v>
      </c>
      <c r="BZ689" s="221" t="s">
        <v>2267</v>
      </c>
      <c r="CA689" s="221" t="s">
        <v>2268</v>
      </c>
      <c r="CB689" s="221" t="s">
        <v>2004</v>
      </c>
      <c r="CC689" s="221" t="s">
        <v>2022</v>
      </c>
      <c r="CD689" s="221">
        <f t="shared" si="36"/>
        <v>0</v>
      </c>
      <c r="CE689" s="221">
        <f t="shared" si="37"/>
        <v>0</v>
      </c>
      <c r="CF689" s="221">
        <f t="shared" si="38"/>
        <v>0</v>
      </c>
      <c r="CG689" s="221">
        <f t="shared" si="39"/>
        <v>0</v>
      </c>
      <c r="CI689" s="27">
        <v>1</v>
      </c>
    </row>
    <row r="690" spans="65:87" x14ac:dyDescent="0.25">
      <c r="BM690" s="221" t="s">
        <v>181</v>
      </c>
      <c r="BN690" s="221" t="s">
        <v>1283</v>
      </c>
      <c r="BO690" s="221" t="s">
        <v>2562</v>
      </c>
      <c r="BP690" s="221" t="s">
        <v>301</v>
      </c>
      <c r="BQ690" s="221" t="s">
        <v>266</v>
      </c>
      <c r="BR690" s="221">
        <v>1</v>
      </c>
      <c r="BS690" s="221">
        <v>0</v>
      </c>
      <c r="BT690" s="221">
        <v>3</v>
      </c>
      <c r="BV690" s="221" t="s">
        <v>2562</v>
      </c>
      <c r="BX690" s="221" t="s">
        <v>2576</v>
      </c>
      <c r="BY690" s="221" t="s">
        <v>2562</v>
      </c>
      <c r="BZ690" s="221" t="s">
        <v>2208</v>
      </c>
      <c r="CA690" s="221" t="s">
        <v>2209</v>
      </c>
      <c r="CB690" s="221" t="s">
        <v>2564</v>
      </c>
      <c r="CC690" s="221" t="s">
        <v>2565</v>
      </c>
      <c r="CD690" s="221">
        <f t="shared" si="36"/>
        <v>0</v>
      </c>
      <c r="CE690" s="221">
        <f t="shared" si="37"/>
        <v>0</v>
      </c>
      <c r="CF690" s="221">
        <f t="shared" si="38"/>
        <v>0</v>
      </c>
      <c r="CG690" s="221">
        <f t="shared" si="39"/>
        <v>0</v>
      </c>
      <c r="CI690" s="27">
        <v>1</v>
      </c>
    </row>
    <row r="691" spans="65:87" x14ac:dyDescent="0.25">
      <c r="BM691" s="221" t="s">
        <v>181</v>
      </c>
      <c r="BN691" s="221" t="s">
        <v>1284</v>
      </c>
      <c r="BO691" s="221" t="s">
        <v>2577</v>
      </c>
      <c r="BP691" s="221" t="s">
        <v>301</v>
      </c>
      <c r="BQ691" s="221" t="s">
        <v>266</v>
      </c>
      <c r="BR691" s="221">
        <v>1</v>
      </c>
      <c r="BS691" s="221">
        <v>0</v>
      </c>
      <c r="BT691" s="221">
        <v>3</v>
      </c>
      <c r="BV691" s="221" t="s">
        <v>2577</v>
      </c>
      <c r="BX691" s="221" t="s">
        <v>2578</v>
      </c>
      <c r="BY691" s="221" t="s">
        <v>2577</v>
      </c>
      <c r="BZ691" s="221" t="s">
        <v>2579</v>
      </c>
      <c r="CA691" s="221" t="s">
        <v>2580</v>
      </c>
      <c r="CB691" s="221" t="s">
        <v>2581</v>
      </c>
      <c r="CC691" s="221" t="s">
        <v>2582</v>
      </c>
      <c r="CD691" s="221">
        <f t="shared" si="36"/>
        <v>0</v>
      </c>
      <c r="CE691" s="221">
        <f t="shared" si="37"/>
        <v>0</v>
      </c>
      <c r="CF691" s="221">
        <f t="shared" si="38"/>
        <v>0</v>
      </c>
      <c r="CG691" s="221">
        <f t="shared" si="39"/>
        <v>0</v>
      </c>
      <c r="CI691" s="27">
        <v>1</v>
      </c>
    </row>
    <row r="692" spans="65:87" x14ac:dyDescent="0.25">
      <c r="BM692" s="221" t="s">
        <v>181</v>
      </c>
      <c r="BN692" s="221" t="s">
        <v>1285</v>
      </c>
      <c r="BO692" s="221" t="s">
        <v>2570</v>
      </c>
      <c r="BP692" s="221" t="s">
        <v>301</v>
      </c>
      <c r="BQ692" s="221" t="s">
        <v>266</v>
      </c>
      <c r="BR692" s="221">
        <v>2</v>
      </c>
      <c r="BS692" s="221">
        <v>0</v>
      </c>
      <c r="BT692" s="221">
        <v>2</v>
      </c>
      <c r="BV692" s="221" t="s">
        <v>2570</v>
      </c>
      <c r="BX692" s="221" t="s">
        <v>2583</v>
      </c>
      <c r="BY692" s="221" t="s">
        <v>2570</v>
      </c>
      <c r="BZ692" s="221" t="s">
        <v>2572</v>
      </c>
      <c r="CA692" s="221" t="s">
        <v>2573</v>
      </c>
      <c r="CD692" s="221">
        <f t="shared" si="36"/>
        <v>0</v>
      </c>
      <c r="CE692" s="221">
        <f t="shared" si="37"/>
        <v>0</v>
      </c>
      <c r="CF692" s="221">
        <f t="shared" si="38"/>
        <v>0</v>
      </c>
      <c r="CG692" s="221">
        <f t="shared" si="39"/>
        <v>0</v>
      </c>
      <c r="CI692" s="27">
        <v>1</v>
      </c>
    </row>
    <row r="693" spans="65:87" x14ac:dyDescent="0.25">
      <c r="BM693" s="221" t="s">
        <v>181</v>
      </c>
      <c r="BN693" s="221" t="s">
        <v>1286</v>
      </c>
      <c r="BO693" s="221" t="s">
        <v>849</v>
      </c>
      <c r="BP693" s="221" t="s">
        <v>301</v>
      </c>
      <c r="BQ693" s="221" t="s">
        <v>266</v>
      </c>
      <c r="BR693" s="221">
        <v>2</v>
      </c>
      <c r="BS693" s="221">
        <v>0</v>
      </c>
      <c r="BT693" s="221">
        <v>2</v>
      </c>
      <c r="BV693" s="221" t="s">
        <v>849</v>
      </c>
      <c r="BX693" s="221" t="s">
        <v>2259</v>
      </c>
      <c r="BY693" s="221" t="s">
        <v>849</v>
      </c>
      <c r="CD693" s="221">
        <f t="shared" si="36"/>
        <v>0</v>
      </c>
      <c r="CE693" s="221">
        <f t="shared" si="37"/>
        <v>0</v>
      </c>
      <c r="CF693" s="221">
        <f t="shared" si="38"/>
        <v>0</v>
      </c>
      <c r="CG693" s="221">
        <f t="shared" si="39"/>
        <v>0</v>
      </c>
      <c r="CI693" s="27">
        <v>1</v>
      </c>
    </row>
    <row r="694" spans="65:87" x14ac:dyDescent="0.25">
      <c r="BM694" s="221" t="s">
        <v>181</v>
      </c>
      <c r="BN694" s="221" t="s">
        <v>1287</v>
      </c>
      <c r="BO694" s="221" t="s">
        <v>2267</v>
      </c>
      <c r="BP694" s="221" t="s">
        <v>301</v>
      </c>
      <c r="BQ694" s="221" t="s">
        <v>266</v>
      </c>
      <c r="BR694" s="221">
        <v>3</v>
      </c>
      <c r="BS694" s="221">
        <v>0</v>
      </c>
      <c r="BT694" s="221">
        <v>2</v>
      </c>
      <c r="BV694" s="221" t="s">
        <v>2267</v>
      </c>
      <c r="BX694" s="221" t="s">
        <v>2272</v>
      </c>
      <c r="BY694" s="221" t="s">
        <v>2267</v>
      </c>
      <c r="BZ694" s="221" t="s">
        <v>2268</v>
      </c>
      <c r="CA694" s="221" t="s">
        <v>2022</v>
      </c>
      <c r="CD694" s="221">
        <f t="shared" si="36"/>
        <v>0</v>
      </c>
      <c r="CE694" s="221">
        <f t="shared" si="37"/>
        <v>0</v>
      </c>
      <c r="CF694" s="221">
        <f t="shared" si="38"/>
        <v>0</v>
      </c>
      <c r="CG694" s="221">
        <f t="shared" si="39"/>
        <v>0</v>
      </c>
      <c r="CI694" s="27">
        <v>1</v>
      </c>
    </row>
    <row r="695" spans="65:87" x14ac:dyDescent="0.25">
      <c r="BM695" s="221" t="s">
        <v>182</v>
      </c>
      <c r="BN695" s="221" t="s">
        <v>1288</v>
      </c>
      <c r="BO695" s="221" t="s">
        <v>2562</v>
      </c>
      <c r="BP695" s="221" t="s">
        <v>265</v>
      </c>
      <c r="BQ695" s="221" t="s">
        <v>266</v>
      </c>
      <c r="BR695" s="221">
        <v>1</v>
      </c>
      <c r="BS695" s="221">
        <v>3</v>
      </c>
      <c r="BT695" s="221">
        <v>0</v>
      </c>
      <c r="BU695" s="221" t="s">
        <v>2562</v>
      </c>
      <c r="BW695" s="221" t="s">
        <v>2563</v>
      </c>
      <c r="BY695" s="221" t="s">
        <v>2562</v>
      </c>
      <c r="BZ695" s="221" t="s">
        <v>2208</v>
      </c>
      <c r="CA695" s="221" t="s">
        <v>2209</v>
      </c>
      <c r="CB695" s="221" t="s">
        <v>2564</v>
      </c>
      <c r="CC695" s="221" t="s">
        <v>2565</v>
      </c>
      <c r="CD695" s="221">
        <f t="shared" si="36"/>
        <v>0</v>
      </c>
      <c r="CE695" s="221">
        <f t="shared" si="37"/>
        <v>0</v>
      </c>
      <c r="CF695" s="221">
        <f t="shared" si="38"/>
        <v>0</v>
      </c>
      <c r="CG695" s="221">
        <f t="shared" si="39"/>
        <v>0</v>
      </c>
      <c r="CI695" s="27">
        <v>1</v>
      </c>
    </row>
    <row r="696" spans="65:87" x14ac:dyDescent="0.25">
      <c r="BM696" s="221" t="s">
        <v>182</v>
      </c>
      <c r="BN696" s="221" t="s">
        <v>1289</v>
      </c>
      <c r="BO696" s="221" t="s">
        <v>2566</v>
      </c>
      <c r="BP696" s="221" t="s">
        <v>265</v>
      </c>
      <c r="BQ696" s="221" t="s">
        <v>266</v>
      </c>
      <c r="BR696" s="221">
        <v>1</v>
      </c>
      <c r="BS696" s="221">
        <v>3</v>
      </c>
      <c r="BT696" s="221">
        <v>0</v>
      </c>
      <c r="BU696" s="221" t="s">
        <v>2566</v>
      </c>
      <c r="BW696" s="221" t="s">
        <v>2567</v>
      </c>
      <c r="BY696" s="221" t="s">
        <v>2566</v>
      </c>
      <c r="BZ696" s="221" t="s">
        <v>2568</v>
      </c>
      <c r="CA696" s="221" t="s">
        <v>2569</v>
      </c>
      <c r="CD696" s="221">
        <f t="shared" si="36"/>
        <v>0</v>
      </c>
      <c r="CE696" s="221">
        <f t="shared" si="37"/>
        <v>0</v>
      </c>
      <c r="CF696" s="221">
        <f t="shared" si="38"/>
        <v>0</v>
      </c>
      <c r="CG696" s="221">
        <f t="shared" si="39"/>
        <v>0</v>
      </c>
      <c r="CI696" s="27">
        <v>1</v>
      </c>
    </row>
    <row r="697" spans="65:87" x14ac:dyDescent="0.25">
      <c r="BM697" s="221" t="s">
        <v>182</v>
      </c>
      <c r="BN697" s="221" t="s">
        <v>1290</v>
      </c>
      <c r="BO697" s="221" t="s">
        <v>2570</v>
      </c>
      <c r="BP697" s="221" t="s">
        <v>265</v>
      </c>
      <c r="BQ697" s="221" t="s">
        <v>266</v>
      </c>
      <c r="BR697" s="221">
        <v>2</v>
      </c>
      <c r="BS697" s="221">
        <v>2</v>
      </c>
      <c r="BT697" s="221">
        <v>0</v>
      </c>
      <c r="BU697" s="221" t="s">
        <v>2570</v>
      </c>
      <c r="BW697" s="221" t="s">
        <v>2571</v>
      </c>
      <c r="BY697" s="221" t="s">
        <v>2570</v>
      </c>
      <c r="BZ697" s="221" t="s">
        <v>2572</v>
      </c>
      <c r="CA697" s="221" t="s">
        <v>2573</v>
      </c>
      <c r="CD697" s="221">
        <f t="shared" si="36"/>
        <v>0</v>
      </c>
      <c r="CE697" s="221">
        <f t="shared" si="37"/>
        <v>0</v>
      </c>
      <c r="CF697" s="221">
        <f t="shared" si="38"/>
        <v>0</v>
      </c>
      <c r="CG697" s="221">
        <f t="shared" si="39"/>
        <v>0</v>
      </c>
      <c r="CI697" s="27">
        <v>1</v>
      </c>
    </row>
    <row r="698" spans="65:87" x14ac:dyDescent="0.25">
      <c r="BM698" s="221" t="s">
        <v>182</v>
      </c>
      <c r="BN698" s="221" t="s">
        <v>1291</v>
      </c>
      <c r="BO698" s="221" t="s">
        <v>2255</v>
      </c>
      <c r="BP698" s="221" t="s">
        <v>265</v>
      </c>
      <c r="BQ698" s="221" t="s">
        <v>266</v>
      </c>
      <c r="BR698" s="221">
        <v>2</v>
      </c>
      <c r="BS698" s="221">
        <v>2</v>
      </c>
      <c r="BT698" s="221">
        <v>0</v>
      </c>
      <c r="BU698" s="221" t="s">
        <v>2255</v>
      </c>
      <c r="BW698" s="221" t="s">
        <v>2256</v>
      </c>
      <c r="BY698" s="221" t="s">
        <v>2255</v>
      </c>
      <c r="BZ698" s="221" t="s">
        <v>2257</v>
      </c>
      <c r="CD698" s="221">
        <f t="shared" si="36"/>
        <v>0</v>
      </c>
      <c r="CE698" s="221">
        <f t="shared" si="37"/>
        <v>0</v>
      </c>
      <c r="CF698" s="221">
        <f t="shared" si="38"/>
        <v>0</v>
      </c>
      <c r="CG698" s="221">
        <f t="shared" si="39"/>
        <v>0</v>
      </c>
      <c r="CI698" s="27">
        <v>1</v>
      </c>
    </row>
    <row r="699" spans="65:87" x14ac:dyDescent="0.25">
      <c r="BM699" s="221" t="s">
        <v>182</v>
      </c>
      <c r="BN699" s="221" t="s">
        <v>1292</v>
      </c>
      <c r="BO699" s="221" t="s">
        <v>2574</v>
      </c>
      <c r="BP699" s="221" t="s">
        <v>265</v>
      </c>
      <c r="BQ699" s="221" t="s">
        <v>266</v>
      </c>
      <c r="BR699" s="221">
        <v>3</v>
      </c>
      <c r="BS699" s="221">
        <v>2</v>
      </c>
      <c r="BT699" s="221">
        <v>0</v>
      </c>
      <c r="BU699" s="221" t="s">
        <v>2574</v>
      </c>
      <c r="BW699" s="221" t="s">
        <v>2575</v>
      </c>
      <c r="BY699" s="221" t="s">
        <v>2574</v>
      </c>
      <c r="BZ699" s="221" t="s">
        <v>2267</v>
      </c>
      <c r="CA699" s="221" t="s">
        <v>2268</v>
      </c>
      <c r="CB699" s="221" t="s">
        <v>2004</v>
      </c>
      <c r="CC699" s="221" t="s">
        <v>2022</v>
      </c>
      <c r="CD699" s="221">
        <f t="shared" si="36"/>
        <v>0</v>
      </c>
      <c r="CE699" s="221">
        <f t="shared" si="37"/>
        <v>0</v>
      </c>
      <c r="CF699" s="221">
        <f t="shared" si="38"/>
        <v>0</v>
      </c>
      <c r="CG699" s="221">
        <f t="shared" si="39"/>
        <v>0</v>
      </c>
      <c r="CI699" s="27">
        <v>1</v>
      </c>
    </row>
    <row r="700" spans="65:87" x14ac:dyDescent="0.25">
      <c r="BM700" s="221" t="s">
        <v>182</v>
      </c>
      <c r="BN700" s="221" t="s">
        <v>1293</v>
      </c>
      <c r="BO700" s="221" t="s">
        <v>2562</v>
      </c>
      <c r="BP700" s="221" t="s">
        <v>301</v>
      </c>
      <c r="BQ700" s="221" t="s">
        <v>266</v>
      </c>
      <c r="BR700" s="221">
        <v>1</v>
      </c>
      <c r="BS700" s="221">
        <v>0</v>
      </c>
      <c r="BT700" s="221">
        <v>3</v>
      </c>
      <c r="BV700" s="221" t="s">
        <v>2562</v>
      </c>
      <c r="BX700" s="221" t="s">
        <v>2576</v>
      </c>
      <c r="BY700" s="221" t="s">
        <v>2562</v>
      </c>
      <c r="BZ700" s="221" t="s">
        <v>2208</v>
      </c>
      <c r="CA700" s="221" t="s">
        <v>2209</v>
      </c>
      <c r="CB700" s="221" t="s">
        <v>2564</v>
      </c>
      <c r="CC700" s="221" t="s">
        <v>2565</v>
      </c>
      <c r="CD700" s="221">
        <f t="shared" si="36"/>
        <v>0</v>
      </c>
      <c r="CE700" s="221">
        <f t="shared" si="37"/>
        <v>0</v>
      </c>
      <c r="CF700" s="221">
        <f t="shared" si="38"/>
        <v>0</v>
      </c>
      <c r="CG700" s="221">
        <f t="shared" si="39"/>
        <v>0</v>
      </c>
      <c r="CI700" s="27">
        <v>1</v>
      </c>
    </row>
    <row r="701" spans="65:87" x14ac:dyDescent="0.25">
      <c r="BM701" s="221" t="s">
        <v>182</v>
      </c>
      <c r="BN701" s="221" t="s">
        <v>1294</v>
      </c>
      <c r="BO701" s="221" t="s">
        <v>2577</v>
      </c>
      <c r="BP701" s="221" t="s">
        <v>301</v>
      </c>
      <c r="BQ701" s="221" t="s">
        <v>266</v>
      </c>
      <c r="BR701" s="221">
        <v>1</v>
      </c>
      <c r="BS701" s="221">
        <v>0</v>
      </c>
      <c r="BT701" s="221">
        <v>3</v>
      </c>
      <c r="BV701" s="221" t="s">
        <v>2577</v>
      </c>
      <c r="BX701" s="221" t="s">
        <v>2578</v>
      </c>
      <c r="BY701" s="221" t="s">
        <v>2577</v>
      </c>
      <c r="BZ701" s="221" t="s">
        <v>2579</v>
      </c>
      <c r="CA701" s="221" t="s">
        <v>2580</v>
      </c>
      <c r="CB701" s="221" t="s">
        <v>2581</v>
      </c>
      <c r="CC701" s="221" t="s">
        <v>2582</v>
      </c>
      <c r="CD701" s="221">
        <f t="shared" si="36"/>
        <v>0</v>
      </c>
      <c r="CE701" s="221">
        <f t="shared" si="37"/>
        <v>0</v>
      </c>
      <c r="CF701" s="221">
        <f t="shared" si="38"/>
        <v>0</v>
      </c>
      <c r="CG701" s="221">
        <f t="shared" si="39"/>
        <v>0</v>
      </c>
      <c r="CI701" s="27">
        <v>1</v>
      </c>
    </row>
    <row r="702" spans="65:87" x14ac:dyDescent="0.25">
      <c r="BM702" s="221" t="s">
        <v>182</v>
      </c>
      <c r="BN702" s="221" t="s">
        <v>1295</v>
      </c>
      <c r="BO702" s="221" t="s">
        <v>2570</v>
      </c>
      <c r="BP702" s="221" t="s">
        <v>301</v>
      </c>
      <c r="BQ702" s="221" t="s">
        <v>266</v>
      </c>
      <c r="BR702" s="221">
        <v>2</v>
      </c>
      <c r="BS702" s="221">
        <v>0</v>
      </c>
      <c r="BT702" s="221">
        <v>2</v>
      </c>
      <c r="BV702" s="221" t="s">
        <v>2570</v>
      </c>
      <c r="BX702" s="221" t="s">
        <v>2583</v>
      </c>
      <c r="BY702" s="221" t="s">
        <v>2570</v>
      </c>
      <c r="BZ702" s="221" t="s">
        <v>2572</v>
      </c>
      <c r="CA702" s="221" t="s">
        <v>2573</v>
      </c>
      <c r="CD702" s="221">
        <f t="shared" si="36"/>
        <v>0</v>
      </c>
      <c r="CE702" s="221">
        <f t="shared" si="37"/>
        <v>0</v>
      </c>
      <c r="CF702" s="221">
        <f t="shared" si="38"/>
        <v>0</v>
      </c>
      <c r="CG702" s="221">
        <f t="shared" si="39"/>
        <v>0</v>
      </c>
      <c r="CI702" s="27">
        <v>1</v>
      </c>
    </row>
    <row r="703" spans="65:87" x14ac:dyDescent="0.25">
      <c r="BM703" s="221" t="s">
        <v>182</v>
      </c>
      <c r="BN703" s="221" t="s">
        <v>1296</v>
      </c>
      <c r="BO703" s="221" t="s">
        <v>849</v>
      </c>
      <c r="BP703" s="221" t="s">
        <v>301</v>
      </c>
      <c r="BQ703" s="221" t="s">
        <v>266</v>
      </c>
      <c r="BR703" s="221">
        <v>2</v>
      </c>
      <c r="BS703" s="221">
        <v>0</v>
      </c>
      <c r="BT703" s="221">
        <v>2</v>
      </c>
      <c r="BV703" s="221" t="s">
        <v>849</v>
      </c>
      <c r="BX703" s="221" t="s">
        <v>2259</v>
      </c>
      <c r="BY703" s="221" t="s">
        <v>849</v>
      </c>
      <c r="CD703" s="221">
        <f t="shared" si="36"/>
        <v>0</v>
      </c>
      <c r="CE703" s="221">
        <f t="shared" si="37"/>
        <v>0</v>
      </c>
      <c r="CF703" s="221">
        <f t="shared" si="38"/>
        <v>0</v>
      </c>
      <c r="CG703" s="221">
        <f t="shared" si="39"/>
        <v>0</v>
      </c>
      <c r="CI703" s="27">
        <v>1</v>
      </c>
    </row>
    <row r="704" spans="65:87" x14ac:dyDescent="0.25">
      <c r="BM704" s="221" t="s">
        <v>182</v>
      </c>
      <c r="BN704" s="221" t="s">
        <v>1297</v>
      </c>
      <c r="BO704" s="221" t="s">
        <v>2267</v>
      </c>
      <c r="BP704" s="221" t="s">
        <v>301</v>
      </c>
      <c r="BQ704" s="221" t="s">
        <v>266</v>
      </c>
      <c r="BR704" s="221">
        <v>3</v>
      </c>
      <c r="BS704" s="221">
        <v>0</v>
      </c>
      <c r="BT704" s="221">
        <v>2</v>
      </c>
      <c r="BV704" s="221" t="s">
        <v>2267</v>
      </c>
      <c r="BX704" s="221" t="s">
        <v>2272</v>
      </c>
      <c r="BY704" s="221" t="s">
        <v>2267</v>
      </c>
      <c r="BZ704" s="221" t="s">
        <v>2268</v>
      </c>
      <c r="CA704" s="221" t="s">
        <v>2022</v>
      </c>
      <c r="CD704" s="221">
        <f t="shared" si="36"/>
        <v>0</v>
      </c>
      <c r="CE704" s="221">
        <f t="shared" si="37"/>
        <v>0</v>
      </c>
      <c r="CF704" s="221">
        <f t="shared" si="38"/>
        <v>0</v>
      </c>
      <c r="CG704" s="221">
        <f t="shared" si="39"/>
        <v>0</v>
      </c>
      <c r="CI704" s="27">
        <v>1</v>
      </c>
    </row>
    <row r="705" spans="65:87" x14ac:dyDescent="0.25">
      <c r="BM705" s="221" t="s">
        <v>183</v>
      </c>
      <c r="BN705" s="221" t="s">
        <v>1298</v>
      </c>
      <c r="BO705" s="221" t="s">
        <v>2307</v>
      </c>
      <c r="BP705" s="221" t="s">
        <v>265</v>
      </c>
      <c r="BQ705" s="221" t="s">
        <v>266</v>
      </c>
      <c r="BR705" s="221">
        <v>1</v>
      </c>
      <c r="BS705" s="221">
        <v>3</v>
      </c>
      <c r="BT705" s="221">
        <v>0</v>
      </c>
      <c r="BU705" s="221" t="s">
        <v>2307</v>
      </c>
      <c r="BW705" s="221" t="s">
        <v>2584</v>
      </c>
      <c r="BY705" s="221" t="s">
        <v>2585</v>
      </c>
      <c r="CD705" s="221">
        <f t="shared" si="36"/>
        <v>0</v>
      </c>
      <c r="CE705" s="221">
        <f t="shared" si="37"/>
        <v>0</v>
      </c>
      <c r="CF705" s="221">
        <f t="shared" si="38"/>
        <v>0</v>
      </c>
      <c r="CG705" s="221">
        <f t="shared" si="39"/>
        <v>0</v>
      </c>
      <c r="CI705" s="27">
        <v>1</v>
      </c>
    </row>
    <row r="706" spans="65:87" x14ac:dyDescent="0.25">
      <c r="BM706" s="221" t="s">
        <v>183</v>
      </c>
      <c r="BN706" s="221" t="s">
        <v>1305</v>
      </c>
      <c r="BO706" s="221" t="s">
        <v>2586</v>
      </c>
      <c r="BP706" s="221" t="s">
        <v>265</v>
      </c>
      <c r="BQ706" s="221" t="s">
        <v>266</v>
      </c>
      <c r="BR706" s="221">
        <v>1</v>
      </c>
      <c r="BS706" s="221">
        <v>3</v>
      </c>
      <c r="BT706" s="221">
        <v>0</v>
      </c>
      <c r="BU706" s="221" t="s">
        <v>2586</v>
      </c>
      <c r="BW706" s="221" t="s">
        <v>2587</v>
      </c>
      <c r="BY706" s="221" t="s">
        <v>2588</v>
      </c>
      <c r="BZ706" s="221" t="s">
        <v>2589</v>
      </c>
      <c r="CA706" s="221" t="s">
        <v>2590</v>
      </c>
      <c r="CB706" s="221" t="s">
        <v>2591</v>
      </c>
      <c r="CC706" s="221" t="s">
        <v>2592</v>
      </c>
      <c r="CD706" s="221">
        <f t="shared" si="36"/>
        <v>0</v>
      </c>
      <c r="CE706" s="221">
        <f t="shared" si="37"/>
        <v>0</v>
      </c>
      <c r="CF706" s="221">
        <f t="shared" si="38"/>
        <v>0</v>
      </c>
      <c r="CG706" s="221">
        <f t="shared" si="39"/>
        <v>0</v>
      </c>
      <c r="CI706" s="27">
        <v>1</v>
      </c>
    </row>
    <row r="707" spans="65:87" x14ac:dyDescent="0.25">
      <c r="BM707" s="221" t="s">
        <v>183</v>
      </c>
      <c r="BN707" s="221" t="s">
        <v>1309</v>
      </c>
      <c r="BO707" s="221" t="s">
        <v>2593</v>
      </c>
      <c r="BP707" s="221" t="s">
        <v>265</v>
      </c>
      <c r="BQ707" s="221" t="s">
        <v>266</v>
      </c>
      <c r="BR707" s="221">
        <v>2</v>
      </c>
      <c r="BS707" s="221">
        <v>2</v>
      </c>
      <c r="BT707" s="221">
        <v>0</v>
      </c>
      <c r="BU707" s="221" t="s">
        <v>2593</v>
      </c>
      <c r="BW707" s="221" t="s">
        <v>2594</v>
      </c>
      <c r="BY707" s="221" t="s">
        <v>2593</v>
      </c>
      <c r="CD707" s="221">
        <f t="shared" si="36"/>
        <v>0</v>
      </c>
      <c r="CE707" s="221">
        <f t="shared" si="37"/>
        <v>0</v>
      </c>
      <c r="CF707" s="221">
        <f t="shared" si="38"/>
        <v>0</v>
      </c>
      <c r="CG707" s="221">
        <f t="shared" si="39"/>
        <v>0</v>
      </c>
      <c r="CI707" s="27">
        <v>1</v>
      </c>
    </row>
    <row r="708" spans="65:87" x14ac:dyDescent="0.25">
      <c r="BM708" s="221" t="s">
        <v>183</v>
      </c>
      <c r="BN708" s="221" t="s">
        <v>1314</v>
      </c>
      <c r="BO708" s="221" t="s">
        <v>1392</v>
      </c>
      <c r="BP708" s="221" t="s">
        <v>265</v>
      </c>
      <c r="BQ708" s="221" t="s">
        <v>266</v>
      </c>
      <c r="BR708" s="221">
        <v>2</v>
      </c>
      <c r="BS708" s="221">
        <v>2</v>
      </c>
      <c r="BT708" s="221">
        <v>0</v>
      </c>
      <c r="BU708" s="221" t="s">
        <v>1392</v>
      </c>
      <c r="BW708" s="221" t="s">
        <v>2595</v>
      </c>
      <c r="BY708" s="221" t="s">
        <v>1392</v>
      </c>
      <c r="BZ708" s="221" t="s">
        <v>1394</v>
      </c>
      <c r="CD708" s="221">
        <f t="shared" si="36"/>
        <v>0</v>
      </c>
      <c r="CE708" s="221">
        <f t="shared" si="37"/>
        <v>0</v>
      </c>
      <c r="CF708" s="221">
        <f t="shared" si="38"/>
        <v>0</v>
      </c>
      <c r="CG708" s="221">
        <f t="shared" si="39"/>
        <v>0</v>
      </c>
      <c r="CI708" s="27">
        <v>1</v>
      </c>
    </row>
    <row r="709" spans="65:87" x14ac:dyDescent="0.25">
      <c r="BM709" s="221" t="s">
        <v>183</v>
      </c>
      <c r="BN709" s="221" t="s">
        <v>1318</v>
      </c>
      <c r="BO709" s="221" t="s">
        <v>2596</v>
      </c>
      <c r="BP709" s="221" t="s">
        <v>265</v>
      </c>
      <c r="BQ709" s="221" t="s">
        <v>266</v>
      </c>
      <c r="BR709" s="221">
        <v>3</v>
      </c>
      <c r="BS709" s="221">
        <v>2</v>
      </c>
      <c r="BT709" s="221">
        <v>0</v>
      </c>
      <c r="BU709" s="221" t="s">
        <v>2596</v>
      </c>
      <c r="BW709" s="221" t="s">
        <v>2597</v>
      </c>
      <c r="BY709" s="221" t="s">
        <v>2596</v>
      </c>
      <c r="BZ709" s="221" t="s">
        <v>2598</v>
      </c>
      <c r="CA709" s="221" t="s">
        <v>2599</v>
      </c>
      <c r="CB709" s="221" t="s">
        <v>2067</v>
      </c>
      <c r="CD709" s="221">
        <f t="shared" si="36"/>
        <v>0</v>
      </c>
      <c r="CE709" s="221">
        <f t="shared" si="37"/>
        <v>0</v>
      </c>
      <c r="CF709" s="221">
        <f t="shared" si="38"/>
        <v>0</v>
      </c>
      <c r="CG709" s="221">
        <f t="shared" si="39"/>
        <v>0</v>
      </c>
      <c r="CI709" s="27">
        <v>1</v>
      </c>
    </row>
    <row r="710" spans="65:87" x14ac:dyDescent="0.25">
      <c r="BM710" s="221" t="s">
        <v>183</v>
      </c>
      <c r="BN710" s="221" t="s">
        <v>1324</v>
      </c>
      <c r="BO710" s="221" t="s">
        <v>2307</v>
      </c>
      <c r="BP710" s="221" t="s">
        <v>301</v>
      </c>
      <c r="BQ710" s="221" t="s">
        <v>266</v>
      </c>
      <c r="BR710" s="221">
        <v>1</v>
      </c>
      <c r="BS710" s="221">
        <v>0</v>
      </c>
      <c r="BT710" s="221">
        <v>3</v>
      </c>
      <c r="BV710" s="221" t="s">
        <v>2307</v>
      </c>
      <c r="BX710" s="221" t="s">
        <v>2600</v>
      </c>
      <c r="BY710" s="221" t="s">
        <v>2585</v>
      </c>
      <c r="CD710" s="221">
        <f t="shared" si="36"/>
        <v>0</v>
      </c>
      <c r="CE710" s="221">
        <f t="shared" si="37"/>
        <v>0</v>
      </c>
      <c r="CF710" s="221">
        <f t="shared" si="38"/>
        <v>0</v>
      </c>
      <c r="CG710" s="221">
        <f t="shared" si="39"/>
        <v>0</v>
      </c>
      <c r="CI710" s="27">
        <v>1</v>
      </c>
    </row>
    <row r="711" spans="65:87" x14ac:dyDescent="0.25">
      <c r="BM711" s="221" t="s">
        <v>183</v>
      </c>
      <c r="BN711" s="221" t="s">
        <v>1328</v>
      </c>
      <c r="BO711" s="221" t="s">
        <v>2601</v>
      </c>
      <c r="BP711" s="221" t="s">
        <v>301</v>
      </c>
      <c r="BQ711" s="221" t="s">
        <v>266</v>
      </c>
      <c r="BR711" s="221">
        <v>1</v>
      </c>
      <c r="BS711" s="221">
        <v>0</v>
      </c>
      <c r="BT711" s="221">
        <v>3</v>
      </c>
      <c r="BV711" s="221" t="s">
        <v>2601</v>
      </c>
      <c r="BX711" s="221" t="s">
        <v>2602</v>
      </c>
      <c r="BY711" s="221" t="s">
        <v>2601</v>
      </c>
      <c r="BZ711" s="221" t="s">
        <v>2590</v>
      </c>
      <c r="CA711" s="221" t="s">
        <v>2591</v>
      </c>
      <c r="CD711" s="221">
        <f t="shared" si="36"/>
        <v>0</v>
      </c>
      <c r="CE711" s="221">
        <f t="shared" si="37"/>
        <v>0</v>
      </c>
      <c r="CF711" s="221">
        <f t="shared" si="38"/>
        <v>0</v>
      </c>
      <c r="CG711" s="221">
        <f t="shared" si="39"/>
        <v>0</v>
      </c>
      <c r="CI711" s="27">
        <v>1</v>
      </c>
    </row>
    <row r="712" spans="65:87" x14ac:dyDescent="0.25">
      <c r="BM712" s="221" t="s">
        <v>183</v>
      </c>
      <c r="BN712" s="221" t="s">
        <v>1333</v>
      </c>
      <c r="BO712" s="221" t="s">
        <v>2593</v>
      </c>
      <c r="BP712" s="221" t="s">
        <v>301</v>
      </c>
      <c r="BQ712" s="221" t="s">
        <v>266</v>
      </c>
      <c r="BR712" s="221">
        <v>2</v>
      </c>
      <c r="BS712" s="221">
        <v>0</v>
      </c>
      <c r="BT712" s="221">
        <v>2</v>
      </c>
      <c r="BV712" s="221" t="s">
        <v>2593</v>
      </c>
      <c r="BX712" s="221" t="s">
        <v>2603</v>
      </c>
      <c r="BY712" s="221" t="s">
        <v>2593</v>
      </c>
      <c r="CD712" s="221">
        <f t="shared" si="36"/>
        <v>0</v>
      </c>
      <c r="CE712" s="221">
        <f t="shared" si="37"/>
        <v>0</v>
      </c>
      <c r="CF712" s="221">
        <f t="shared" si="38"/>
        <v>0</v>
      </c>
      <c r="CG712" s="221">
        <f t="shared" si="39"/>
        <v>0</v>
      </c>
      <c r="CI712" s="27">
        <v>1</v>
      </c>
    </row>
    <row r="713" spans="65:87" x14ac:dyDescent="0.25">
      <c r="BM713" s="221" t="s">
        <v>183</v>
      </c>
      <c r="BN713" s="221" t="s">
        <v>1335</v>
      </c>
      <c r="BO713" s="221" t="s">
        <v>2126</v>
      </c>
      <c r="BP713" s="221" t="s">
        <v>301</v>
      </c>
      <c r="BQ713" s="221" t="s">
        <v>266</v>
      </c>
      <c r="BR713" s="221">
        <v>2</v>
      </c>
      <c r="BS713" s="221">
        <v>0</v>
      </c>
      <c r="BT713" s="221">
        <v>2</v>
      </c>
      <c r="BV713" s="221" t="s">
        <v>2126</v>
      </c>
      <c r="BX713" s="221" t="s">
        <v>2127</v>
      </c>
      <c r="BY713" s="221" t="s">
        <v>2126</v>
      </c>
      <c r="BZ713" s="221" t="s">
        <v>1394</v>
      </c>
      <c r="CD713" s="221">
        <f t="shared" si="36"/>
        <v>0</v>
      </c>
      <c r="CE713" s="221">
        <f t="shared" si="37"/>
        <v>0</v>
      </c>
      <c r="CF713" s="221">
        <f t="shared" si="38"/>
        <v>0</v>
      </c>
      <c r="CG713" s="221">
        <f t="shared" si="39"/>
        <v>0</v>
      </c>
      <c r="CI713" s="27">
        <v>1</v>
      </c>
    </row>
    <row r="714" spans="65:87" x14ac:dyDescent="0.25">
      <c r="BM714" s="221" t="s">
        <v>183</v>
      </c>
      <c r="BN714" s="221" t="s">
        <v>1336</v>
      </c>
      <c r="BO714" s="221" t="s">
        <v>2067</v>
      </c>
      <c r="BP714" s="221" t="s">
        <v>301</v>
      </c>
      <c r="BQ714" s="221" t="s">
        <v>266</v>
      </c>
      <c r="BR714" s="221">
        <v>3</v>
      </c>
      <c r="BS714" s="221">
        <v>0</v>
      </c>
      <c r="BT714" s="221">
        <v>2</v>
      </c>
      <c r="BV714" s="221" t="s">
        <v>2067</v>
      </c>
      <c r="BX714" s="221" t="s">
        <v>2604</v>
      </c>
      <c r="BY714" s="221" t="s">
        <v>2067</v>
      </c>
      <c r="CD714" s="221">
        <f t="shared" si="36"/>
        <v>0</v>
      </c>
      <c r="CE714" s="221">
        <f t="shared" si="37"/>
        <v>0</v>
      </c>
      <c r="CF714" s="221">
        <f t="shared" si="38"/>
        <v>0</v>
      </c>
      <c r="CG714" s="221">
        <f t="shared" si="39"/>
        <v>0</v>
      </c>
      <c r="CI714" s="27">
        <v>1</v>
      </c>
    </row>
    <row r="715" spans="65:87" x14ac:dyDescent="0.25">
      <c r="BM715" s="221" t="s">
        <v>186</v>
      </c>
      <c r="BN715" s="221" t="s">
        <v>1342</v>
      </c>
      <c r="BO715" s="221" t="s">
        <v>2307</v>
      </c>
      <c r="BP715" s="221" t="s">
        <v>265</v>
      </c>
      <c r="BQ715" s="221" t="s">
        <v>266</v>
      </c>
      <c r="BR715" s="221">
        <v>1</v>
      </c>
      <c r="BS715" s="221">
        <v>3</v>
      </c>
      <c r="BT715" s="221">
        <v>0</v>
      </c>
      <c r="BU715" s="221" t="s">
        <v>2307</v>
      </c>
      <c r="BW715" s="221" t="s">
        <v>2584</v>
      </c>
      <c r="BY715" s="221" t="s">
        <v>2585</v>
      </c>
      <c r="CD715" s="221">
        <f t="shared" si="36"/>
        <v>0</v>
      </c>
      <c r="CE715" s="221">
        <f t="shared" si="37"/>
        <v>0</v>
      </c>
      <c r="CF715" s="221">
        <f t="shared" si="38"/>
        <v>0</v>
      </c>
      <c r="CG715" s="221">
        <f t="shared" si="39"/>
        <v>0</v>
      </c>
      <c r="CI715" s="27">
        <v>1</v>
      </c>
    </row>
    <row r="716" spans="65:87" x14ac:dyDescent="0.25">
      <c r="BM716" s="221" t="s">
        <v>186</v>
      </c>
      <c r="BN716" s="221" t="s">
        <v>1343</v>
      </c>
      <c r="BO716" s="221" t="s">
        <v>2586</v>
      </c>
      <c r="BP716" s="221" t="s">
        <v>265</v>
      </c>
      <c r="BQ716" s="221" t="s">
        <v>266</v>
      </c>
      <c r="BR716" s="221">
        <v>1</v>
      </c>
      <c r="BS716" s="221">
        <v>3</v>
      </c>
      <c r="BT716" s="221">
        <v>0</v>
      </c>
      <c r="BU716" s="221" t="s">
        <v>2586</v>
      </c>
      <c r="BW716" s="221" t="s">
        <v>2587</v>
      </c>
      <c r="BY716" s="221" t="s">
        <v>2588</v>
      </c>
      <c r="BZ716" s="221" t="s">
        <v>2589</v>
      </c>
      <c r="CA716" s="221" t="s">
        <v>2590</v>
      </c>
      <c r="CB716" s="221" t="s">
        <v>2591</v>
      </c>
      <c r="CC716" s="221" t="s">
        <v>2592</v>
      </c>
      <c r="CD716" s="221">
        <f t="shared" si="36"/>
        <v>0</v>
      </c>
      <c r="CE716" s="221">
        <f t="shared" si="37"/>
        <v>0</v>
      </c>
      <c r="CF716" s="221">
        <f t="shared" si="38"/>
        <v>0</v>
      </c>
      <c r="CG716" s="221">
        <f t="shared" si="39"/>
        <v>0</v>
      </c>
      <c r="CI716" s="27">
        <v>1</v>
      </c>
    </row>
    <row r="717" spans="65:87" x14ac:dyDescent="0.25">
      <c r="BM717" s="221" t="s">
        <v>186</v>
      </c>
      <c r="BN717" s="221" t="s">
        <v>1344</v>
      </c>
      <c r="BO717" s="221" t="s">
        <v>2593</v>
      </c>
      <c r="BP717" s="221" t="s">
        <v>265</v>
      </c>
      <c r="BQ717" s="221" t="s">
        <v>266</v>
      </c>
      <c r="BR717" s="221">
        <v>2</v>
      </c>
      <c r="BS717" s="221">
        <v>2</v>
      </c>
      <c r="BT717" s="221">
        <v>0</v>
      </c>
      <c r="BU717" s="221" t="s">
        <v>2593</v>
      </c>
      <c r="BW717" s="221" t="s">
        <v>2594</v>
      </c>
      <c r="BY717" s="221" t="s">
        <v>2593</v>
      </c>
      <c r="CD717" s="221">
        <f t="shared" si="36"/>
        <v>0</v>
      </c>
      <c r="CE717" s="221">
        <f t="shared" si="37"/>
        <v>0</v>
      </c>
      <c r="CF717" s="221">
        <f t="shared" si="38"/>
        <v>0</v>
      </c>
      <c r="CG717" s="221">
        <f t="shared" si="39"/>
        <v>0</v>
      </c>
      <c r="CI717" s="27">
        <v>1</v>
      </c>
    </row>
    <row r="718" spans="65:87" x14ac:dyDescent="0.25">
      <c r="BM718" s="221" t="s">
        <v>186</v>
      </c>
      <c r="BN718" s="221" t="s">
        <v>1345</v>
      </c>
      <c r="BO718" s="221" t="s">
        <v>1392</v>
      </c>
      <c r="BP718" s="221" t="s">
        <v>265</v>
      </c>
      <c r="BQ718" s="221" t="s">
        <v>266</v>
      </c>
      <c r="BR718" s="221">
        <v>2</v>
      </c>
      <c r="BS718" s="221">
        <v>2</v>
      </c>
      <c r="BT718" s="221">
        <v>0</v>
      </c>
      <c r="BU718" s="221" t="s">
        <v>1392</v>
      </c>
      <c r="BW718" s="221" t="s">
        <v>2595</v>
      </c>
      <c r="BY718" s="221" t="s">
        <v>1392</v>
      </c>
      <c r="BZ718" s="221" t="s">
        <v>1394</v>
      </c>
      <c r="CD718" s="221">
        <f t="shared" si="36"/>
        <v>0</v>
      </c>
      <c r="CE718" s="221">
        <f t="shared" si="37"/>
        <v>0</v>
      </c>
      <c r="CF718" s="221">
        <f t="shared" si="38"/>
        <v>0</v>
      </c>
      <c r="CG718" s="221">
        <f t="shared" si="39"/>
        <v>0</v>
      </c>
      <c r="CI718" s="27">
        <v>1</v>
      </c>
    </row>
    <row r="719" spans="65:87" x14ac:dyDescent="0.25">
      <c r="BM719" s="221" t="s">
        <v>186</v>
      </c>
      <c r="BN719" s="221" t="s">
        <v>1346</v>
      </c>
      <c r="BO719" s="221" t="s">
        <v>2596</v>
      </c>
      <c r="BP719" s="221" t="s">
        <v>265</v>
      </c>
      <c r="BQ719" s="221" t="s">
        <v>266</v>
      </c>
      <c r="BR719" s="221">
        <v>3</v>
      </c>
      <c r="BS719" s="221">
        <v>2</v>
      </c>
      <c r="BT719" s="221">
        <v>0</v>
      </c>
      <c r="BU719" s="221" t="s">
        <v>2596</v>
      </c>
      <c r="BW719" s="221" t="s">
        <v>2597</v>
      </c>
      <c r="BY719" s="221" t="s">
        <v>2596</v>
      </c>
      <c r="BZ719" s="221" t="s">
        <v>2598</v>
      </c>
      <c r="CA719" s="221" t="s">
        <v>2599</v>
      </c>
      <c r="CB719" s="221" t="s">
        <v>2067</v>
      </c>
      <c r="CD719" s="221">
        <f t="shared" si="36"/>
        <v>0</v>
      </c>
      <c r="CE719" s="221">
        <f t="shared" si="37"/>
        <v>0</v>
      </c>
      <c r="CF719" s="221">
        <f t="shared" si="38"/>
        <v>0</v>
      </c>
      <c r="CG719" s="221">
        <f t="shared" si="39"/>
        <v>0</v>
      </c>
      <c r="CI719" s="27">
        <v>1</v>
      </c>
    </row>
    <row r="720" spans="65:87" x14ac:dyDescent="0.25">
      <c r="BM720" s="221" t="s">
        <v>186</v>
      </c>
      <c r="BN720" s="221" t="s">
        <v>1347</v>
      </c>
      <c r="BO720" s="221" t="s">
        <v>2307</v>
      </c>
      <c r="BP720" s="221" t="s">
        <v>301</v>
      </c>
      <c r="BQ720" s="221" t="s">
        <v>266</v>
      </c>
      <c r="BR720" s="221">
        <v>1</v>
      </c>
      <c r="BS720" s="221">
        <v>0</v>
      </c>
      <c r="BT720" s="221">
        <v>3</v>
      </c>
      <c r="BV720" s="221" t="s">
        <v>2307</v>
      </c>
      <c r="BX720" s="221" t="s">
        <v>2600</v>
      </c>
      <c r="BY720" s="221" t="s">
        <v>2585</v>
      </c>
      <c r="CD720" s="221">
        <f t="shared" si="36"/>
        <v>0</v>
      </c>
      <c r="CE720" s="221">
        <f t="shared" si="37"/>
        <v>0</v>
      </c>
      <c r="CF720" s="221">
        <f t="shared" si="38"/>
        <v>0</v>
      </c>
      <c r="CG720" s="221">
        <f t="shared" si="39"/>
        <v>0</v>
      </c>
      <c r="CI720" s="27">
        <v>1</v>
      </c>
    </row>
    <row r="721" spans="65:87" x14ac:dyDescent="0.25">
      <c r="BM721" s="221" t="s">
        <v>186</v>
      </c>
      <c r="BN721" s="221" t="s">
        <v>1348</v>
      </c>
      <c r="BO721" s="221" t="s">
        <v>2601</v>
      </c>
      <c r="BP721" s="221" t="s">
        <v>301</v>
      </c>
      <c r="BQ721" s="221" t="s">
        <v>266</v>
      </c>
      <c r="BR721" s="221">
        <v>1</v>
      </c>
      <c r="BS721" s="221">
        <v>0</v>
      </c>
      <c r="BT721" s="221">
        <v>3</v>
      </c>
      <c r="BV721" s="221" t="s">
        <v>2601</v>
      </c>
      <c r="BX721" s="221" t="s">
        <v>2602</v>
      </c>
      <c r="BY721" s="221" t="s">
        <v>2601</v>
      </c>
      <c r="BZ721" s="221" t="s">
        <v>2590</v>
      </c>
      <c r="CA721" s="221" t="s">
        <v>2591</v>
      </c>
      <c r="CD721" s="221">
        <f t="shared" si="36"/>
        <v>0</v>
      </c>
      <c r="CE721" s="221">
        <f t="shared" si="37"/>
        <v>0</v>
      </c>
      <c r="CF721" s="221">
        <f t="shared" si="38"/>
        <v>0</v>
      </c>
      <c r="CG721" s="221">
        <f t="shared" si="39"/>
        <v>0</v>
      </c>
      <c r="CI721" s="27">
        <v>1</v>
      </c>
    </row>
    <row r="722" spans="65:87" x14ac:dyDescent="0.25">
      <c r="BM722" s="221" t="s">
        <v>186</v>
      </c>
      <c r="BN722" s="221" t="s">
        <v>1349</v>
      </c>
      <c r="BO722" s="221" t="s">
        <v>2593</v>
      </c>
      <c r="BP722" s="221" t="s">
        <v>301</v>
      </c>
      <c r="BQ722" s="221" t="s">
        <v>266</v>
      </c>
      <c r="BR722" s="221">
        <v>2</v>
      </c>
      <c r="BS722" s="221">
        <v>0</v>
      </c>
      <c r="BT722" s="221">
        <v>2</v>
      </c>
      <c r="BV722" s="221" t="s">
        <v>2593</v>
      </c>
      <c r="BX722" s="221" t="s">
        <v>2603</v>
      </c>
      <c r="BY722" s="221" t="s">
        <v>2593</v>
      </c>
      <c r="CD722" s="221">
        <f t="shared" si="36"/>
        <v>0</v>
      </c>
      <c r="CE722" s="221">
        <f t="shared" si="37"/>
        <v>0</v>
      </c>
      <c r="CF722" s="221">
        <f t="shared" si="38"/>
        <v>0</v>
      </c>
      <c r="CG722" s="221">
        <f t="shared" si="39"/>
        <v>0</v>
      </c>
      <c r="CI722" s="27">
        <v>1</v>
      </c>
    </row>
    <row r="723" spans="65:87" x14ac:dyDescent="0.25">
      <c r="BM723" s="221" t="s">
        <v>186</v>
      </c>
      <c r="BN723" s="221" t="s">
        <v>1350</v>
      </c>
      <c r="BO723" s="221" t="s">
        <v>2126</v>
      </c>
      <c r="BP723" s="221" t="s">
        <v>301</v>
      </c>
      <c r="BQ723" s="221" t="s">
        <v>266</v>
      </c>
      <c r="BR723" s="221">
        <v>2</v>
      </c>
      <c r="BS723" s="221">
        <v>0</v>
      </c>
      <c r="BT723" s="221">
        <v>2</v>
      </c>
      <c r="BV723" s="221" t="s">
        <v>2126</v>
      </c>
      <c r="BX723" s="221" t="s">
        <v>2127</v>
      </c>
      <c r="BY723" s="221" t="s">
        <v>2126</v>
      </c>
      <c r="BZ723" s="221" t="s">
        <v>1394</v>
      </c>
      <c r="CD723" s="221">
        <f t="shared" si="36"/>
        <v>0</v>
      </c>
      <c r="CE723" s="221">
        <f t="shared" si="37"/>
        <v>0</v>
      </c>
      <c r="CF723" s="221">
        <f t="shared" si="38"/>
        <v>0</v>
      </c>
      <c r="CG723" s="221">
        <f t="shared" si="39"/>
        <v>0</v>
      </c>
      <c r="CI723" s="27">
        <v>1</v>
      </c>
    </row>
    <row r="724" spans="65:87" x14ac:dyDescent="0.25">
      <c r="BM724" s="221" t="s">
        <v>186</v>
      </c>
      <c r="BN724" s="221" t="s">
        <v>1351</v>
      </c>
      <c r="BO724" s="221" t="s">
        <v>2067</v>
      </c>
      <c r="BP724" s="221" t="s">
        <v>301</v>
      </c>
      <c r="BQ724" s="221" t="s">
        <v>266</v>
      </c>
      <c r="BR724" s="221">
        <v>3</v>
      </c>
      <c r="BS724" s="221">
        <v>0</v>
      </c>
      <c r="BT724" s="221">
        <v>2</v>
      </c>
      <c r="BV724" s="221" t="s">
        <v>2067</v>
      </c>
      <c r="BX724" s="221" t="s">
        <v>2604</v>
      </c>
      <c r="BY724" s="221" t="s">
        <v>2067</v>
      </c>
      <c r="CD724" s="221">
        <f t="shared" si="36"/>
        <v>0</v>
      </c>
      <c r="CE724" s="221">
        <f t="shared" si="37"/>
        <v>0</v>
      </c>
      <c r="CF724" s="221">
        <f t="shared" si="38"/>
        <v>0</v>
      </c>
      <c r="CG724" s="221">
        <f t="shared" si="39"/>
        <v>0</v>
      </c>
      <c r="CI724" s="27">
        <v>1</v>
      </c>
    </row>
    <row r="725" spans="65:87" x14ac:dyDescent="0.25">
      <c r="BM725" s="221" t="s">
        <v>187</v>
      </c>
      <c r="BN725" s="221" t="s">
        <v>1352</v>
      </c>
      <c r="BO725" s="221" t="s">
        <v>2307</v>
      </c>
      <c r="BP725" s="221" t="s">
        <v>265</v>
      </c>
      <c r="BQ725" s="221" t="s">
        <v>266</v>
      </c>
      <c r="BR725" s="221">
        <v>1</v>
      </c>
      <c r="BS725" s="221">
        <v>3</v>
      </c>
      <c r="BT725" s="221">
        <v>0</v>
      </c>
      <c r="BU725" s="221" t="s">
        <v>2307</v>
      </c>
      <c r="BW725" s="221" t="s">
        <v>2584</v>
      </c>
      <c r="BY725" s="221" t="s">
        <v>2585</v>
      </c>
      <c r="CD725" s="221">
        <f t="shared" si="36"/>
        <v>0</v>
      </c>
      <c r="CE725" s="221">
        <f t="shared" si="37"/>
        <v>0</v>
      </c>
      <c r="CF725" s="221">
        <f t="shared" si="38"/>
        <v>0</v>
      </c>
      <c r="CG725" s="221">
        <f t="shared" si="39"/>
        <v>0</v>
      </c>
      <c r="CI725" s="27">
        <v>1</v>
      </c>
    </row>
    <row r="726" spans="65:87" x14ac:dyDescent="0.25">
      <c r="BM726" s="221" t="s">
        <v>187</v>
      </c>
      <c r="BN726" s="221" t="s">
        <v>1353</v>
      </c>
      <c r="BO726" s="221" t="s">
        <v>2586</v>
      </c>
      <c r="BP726" s="221" t="s">
        <v>265</v>
      </c>
      <c r="BQ726" s="221" t="s">
        <v>266</v>
      </c>
      <c r="BR726" s="221">
        <v>1</v>
      </c>
      <c r="BS726" s="221">
        <v>3</v>
      </c>
      <c r="BT726" s="221">
        <v>0</v>
      </c>
      <c r="BU726" s="221" t="s">
        <v>2586</v>
      </c>
      <c r="BW726" s="221" t="s">
        <v>2587</v>
      </c>
      <c r="BY726" s="221" t="s">
        <v>2588</v>
      </c>
      <c r="BZ726" s="221" t="s">
        <v>2589</v>
      </c>
      <c r="CA726" s="221" t="s">
        <v>2590</v>
      </c>
      <c r="CB726" s="221" t="s">
        <v>2591</v>
      </c>
      <c r="CC726" s="221" t="s">
        <v>2592</v>
      </c>
      <c r="CD726" s="221">
        <f t="shared" si="36"/>
        <v>0</v>
      </c>
      <c r="CE726" s="221">
        <f t="shared" si="37"/>
        <v>0</v>
      </c>
      <c r="CF726" s="221">
        <f t="shared" si="38"/>
        <v>0</v>
      </c>
      <c r="CG726" s="221">
        <f t="shared" si="39"/>
        <v>0</v>
      </c>
      <c r="CI726" s="27">
        <v>1</v>
      </c>
    </row>
    <row r="727" spans="65:87" x14ac:dyDescent="0.25">
      <c r="BM727" s="221" t="s">
        <v>187</v>
      </c>
      <c r="BN727" s="221" t="s">
        <v>1354</v>
      </c>
      <c r="BO727" s="221" t="s">
        <v>2593</v>
      </c>
      <c r="BP727" s="221" t="s">
        <v>265</v>
      </c>
      <c r="BQ727" s="221" t="s">
        <v>266</v>
      </c>
      <c r="BR727" s="221">
        <v>2</v>
      </c>
      <c r="BS727" s="221">
        <v>2</v>
      </c>
      <c r="BT727" s="221">
        <v>0</v>
      </c>
      <c r="BU727" s="221" t="s">
        <v>2593</v>
      </c>
      <c r="BW727" s="221" t="s">
        <v>2594</v>
      </c>
      <c r="BY727" s="221" t="s">
        <v>2593</v>
      </c>
      <c r="CD727" s="221">
        <f t="shared" si="36"/>
        <v>0</v>
      </c>
      <c r="CE727" s="221">
        <f t="shared" si="37"/>
        <v>0</v>
      </c>
      <c r="CF727" s="221">
        <f t="shared" si="38"/>
        <v>0</v>
      </c>
      <c r="CG727" s="221">
        <f t="shared" si="39"/>
        <v>0</v>
      </c>
      <c r="CI727" s="27">
        <v>1</v>
      </c>
    </row>
    <row r="728" spans="65:87" x14ac:dyDescent="0.25">
      <c r="BM728" s="221" t="s">
        <v>187</v>
      </c>
      <c r="BN728" s="221" t="s">
        <v>1355</v>
      </c>
      <c r="BO728" s="221" t="s">
        <v>1392</v>
      </c>
      <c r="BP728" s="221" t="s">
        <v>265</v>
      </c>
      <c r="BQ728" s="221" t="s">
        <v>266</v>
      </c>
      <c r="BR728" s="221">
        <v>2</v>
      </c>
      <c r="BS728" s="221">
        <v>2</v>
      </c>
      <c r="BT728" s="221">
        <v>0</v>
      </c>
      <c r="BU728" s="221" t="s">
        <v>1392</v>
      </c>
      <c r="BW728" s="221" t="s">
        <v>2595</v>
      </c>
      <c r="BY728" s="221" t="s">
        <v>1392</v>
      </c>
      <c r="BZ728" s="221" t="s">
        <v>1394</v>
      </c>
      <c r="CD728" s="221">
        <f t="shared" si="36"/>
        <v>0</v>
      </c>
      <c r="CE728" s="221">
        <f t="shared" si="37"/>
        <v>0</v>
      </c>
      <c r="CF728" s="221">
        <f t="shared" si="38"/>
        <v>0</v>
      </c>
      <c r="CG728" s="221">
        <f t="shared" si="39"/>
        <v>0</v>
      </c>
      <c r="CI728" s="27">
        <v>1</v>
      </c>
    </row>
    <row r="729" spans="65:87" x14ac:dyDescent="0.25">
      <c r="BM729" s="221" t="s">
        <v>187</v>
      </c>
      <c r="BN729" s="221" t="s">
        <v>1356</v>
      </c>
      <c r="BO729" s="221" t="s">
        <v>2596</v>
      </c>
      <c r="BP729" s="221" t="s">
        <v>265</v>
      </c>
      <c r="BQ729" s="221" t="s">
        <v>266</v>
      </c>
      <c r="BR729" s="221">
        <v>3</v>
      </c>
      <c r="BS729" s="221">
        <v>2</v>
      </c>
      <c r="BT729" s="221">
        <v>0</v>
      </c>
      <c r="BU729" s="221" t="s">
        <v>2596</v>
      </c>
      <c r="BW729" s="221" t="s">
        <v>2597</v>
      </c>
      <c r="BY729" s="221" t="s">
        <v>2596</v>
      </c>
      <c r="BZ729" s="221" t="s">
        <v>2598</v>
      </c>
      <c r="CA729" s="221" t="s">
        <v>2599</v>
      </c>
      <c r="CB729" s="221" t="s">
        <v>2067</v>
      </c>
      <c r="CD729" s="221">
        <f t="shared" si="36"/>
        <v>0</v>
      </c>
      <c r="CE729" s="221">
        <f t="shared" si="37"/>
        <v>0</v>
      </c>
      <c r="CF729" s="221">
        <f t="shared" si="38"/>
        <v>0</v>
      </c>
      <c r="CG729" s="221">
        <f t="shared" si="39"/>
        <v>0</v>
      </c>
      <c r="CI729" s="27">
        <v>1</v>
      </c>
    </row>
    <row r="730" spans="65:87" x14ac:dyDescent="0.25">
      <c r="BM730" s="221" t="s">
        <v>187</v>
      </c>
      <c r="BN730" s="221" t="s">
        <v>1357</v>
      </c>
      <c r="BO730" s="221" t="s">
        <v>2307</v>
      </c>
      <c r="BP730" s="221" t="s">
        <v>301</v>
      </c>
      <c r="BQ730" s="221" t="s">
        <v>266</v>
      </c>
      <c r="BR730" s="221">
        <v>1</v>
      </c>
      <c r="BS730" s="221">
        <v>0</v>
      </c>
      <c r="BT730" s="221">
        <v>3</v>
      </c>
      <c r="BV730" s="221" t="s">
        <v>2307</v>
      </c>
      <c r="BX730" s="221" t="s">
        <v>2600</v>
      </c>
      <c r="BY730" s="221" t="s">
        <v>2585</v>
      </c>
      <c r="CD730" s="221">
        <f t="shared" si="36"/>
        <v>0</v>
      </c>
      <c r="CE730" s="221">
        <f t="shared" si="37"/>
        <v>0</v>
      </c>
      <c r="CF730" s="221">
        <f t="shared" si="38"/>
        <v>0</v>
      </c>
      <c r="CG730" s="221">
        <f t="shared" si="39"/>
        <v>0</v>
      </c>
      <c r="CI730" s="27">
        <v>1</v>
      </c>
    </row>
    <row r="731" spans="65:87" x14ac:dyDescent="0.25">
      <c r="BM731" s="221" t="s">
        <v>187</v>
      </c>
      <c r="BN731" s="221" t="s">
        <v>1358</v>
      </c>
      <c r="BO731" s="221" t="s">
        <v>2601</v>
      </c>
      <c r="BP731" s="221" t="s">
        <v>301</v>
      </c>
      <c r="BQ731" s="221" t="s">
        <v>266</v>
      </c>
      <c r="BR731" s="221">
        <v>1</v>
      </c>
      <c r="BS731" s="221">
        <v>0</v>
      </c>
      <c r="BT731" s="221">
        <v>3</v>
      </c>
      <c r="BV731" s="221" t="s">
        <v>2601</v>
      </c>
      <c r="BX731" s="221" t="s">
        <v>2602</v>
      </c>
      <c r="BY731" s="221" t="s">
        <v>2601</v>
      </c>
      <c r="BZ731" s="221" t="s">
        <v>2590</v>
      </c>
      <c r="CA731" s="221" t="s">
        <v>2591</v>
      </c>
      <c r="CD731" s="221">
        <f t="shared" si="36"/>
        <v>0</v>
      </c>
      <c r="CE731" s="221">
        <f t="shared" si="37"/>
        <v>0</v>
      </c>
      <c r="CF731" s="221">
        <f t="shared" si="38"/>
        <v>0</v>
      </c>
      <c r="CG731" s="221">
        <f t="shared" si="39"/>
        <v>0</v>
      </c>
      <c r="CI731" s="27">
        <v>1</v>
      </c>
    </row>
    <row r="732" spans="65:87" x14ac:dyDescent="0.25">
      <c r="BM732" s="221" t="s">
        <v>187</v>
      </c>
      <c r="BN732" s="221" t="s">
        <v>1359</v>
      </c>
      <c r="BO732" s="221" t="s">
        <v>2593</v>
      </c>
      <c r="BP732" s="221" t="s">
        <v>301</v>
      </c>
      <c r="BQ732" s="221" t="s">
        <v>266</v>
      </c>
      <c r="BR732" s="221">
        <v>2</v>
      </c>
      <c r="BS732" s="221">
        <v>0</v>
      </c>
      <c r="BT732" s="221">
        <v>2</v>
      </c>
      <c r="BV732" s="221" t="s">
        <v>2593</v>
      </c>
      <c r="BX732" s="221" t="s">
        <v>2603</v>
      </c>
      <c r="BY732" s="221" t="s">
        <v>2593</v>
      </c>
      <c r="CD732" s="221">
        <f t="shared" si="36"/>
        <v>0</v>
      </c>
      <c r="CE732" s="221">
        <f t="shared" si="37"/>
        <v>0</v>
      </c>
      <c r="CF732" s="221">
        <f t="shared" si="38"/>
        <v>0</v>
      </c>
      <c r="CG732" s="221">
        <f t="shared" si="39"/>
        <v>0</v>
      </c>
      <c r="CI732" s="27">
        <v>1</v>
      </c>
    </row>
    <row r="733" spans="65:87" x14ac:dyDescent="0.25">
      <c r="BM733" s="221" t="s">
        <v>187</v>
      </c>
      <c r="BN733" s="221" t="s">
        <v>1360</v>
      </c>
      <c r="BO733" s="221" t="s">
        <v>2126</v>
      </c>
      <c r="BP733" s="221" t="s">
        <v>301</v>
      </c>
      <c r="BQ733" s="221" t="s">
        <v>266</v>
      </c>
      <c r="BR733" s="221">
        <v>2</v>
      </c>
      <c r="BS733" s="221">
        <v>0</v>
      </c>
      <c r="BT733" s="221">
        <v>2</v>
      </c>
      <c r="BV733" s="221" t="s">
        <v>2126</v>
      </c>
      <c r="BX733" s="221" t="s">
        <v>2127</v>
      </c>
      <c r="BY733" s="221" t="s">
        <v>2126</v>
      </c>
      <c r="BZ733" s="221" t="s">
        <v>1394</v>
      </c>
      <c r="CD733" s="221">
        <f t="shared" si="36"/>
        <v>0</v>
      </c>
      <c r="CE733" s="221">
        <f t="shared" si="37"/>
        <v>0</v>
      </c>
      <c r="CF733" s="221">
        <f t="shared" si="38"/>
        <v>0</v>
      </c>
      <c r="CG733" s="221">
        <f t="shared" si="39"/>
        <v>0</v>
      </c>
      <c r="CI733" s="27">
        <v>1</v>
      </c>
    </row>
    <row r="734" spans="65:87" x14ac:dyDescent="0.25">
      <c r="BM734" s="221" t="s">
        <v>187</v>
      </c>
      <c r="BN734" s="221" t="s">
        <v>1361</v>
      </c>
      <c r="BO734" s="221" t="s">
        <v>2067</v>
      </c>
      <c r="BP734" s="221" t="s">
        <v>301</v>
      </c>
      <c r="BQ734" s="221" t="s">
        <v>266</v>
      </c>
      <c r="BR734" s="221">
        <v>3</v>
      </c>
      <c r="BS734" s="221">
        <v>0</v>
      </c>
      <c r="BT734" s="221">
        <v>2</v>
      </c>
      <c r="BV734" s="221" t="s">
        <v>2067</v>
      </c>
      <c r="BX734" s="221" t="s">
        <v>2604</v>
      </c>
      <c r="BY734" s="221" t="s">
        <v>2067</v>
      </c>
      <c r="CD734" s="221">
        <f t="shared" si="36"/>
        <v>0</v>
      </c>
      <c r="CE734" s="221">
        <f t="shared" si="37"/>
        <v>0</v>
      </c>
      <c r="CF734" s="221">
        <f t="shared" si="38"/>
        <v>0</v>
      </c>
      <c r="CG734" s="221">
        <f t="shared" si="39"/>
        <v>0</v>
      </c>
      <c r="CI734" s="27">
        <v>1</v>
      </c>
    </row>
    <row r="735" spans="65:87" x14ac:dyDescent="0.25">
      <c r="BM735" s="221" t="s">
        <v>188</v>
      </c>
      <c r="BN735" s="221" t="s">
        <v>1362</v>
      </c>
      <c r="BO735" s="221" t="s">
        <v>2307</v>
      </c>
      <c r="BP735" s="221" t="s">
        <v>265</v>
      </c>
      <c r="BQ735" s="221" t="s">
        <v>266</v>
      </c>
      <c r="BR735" s="221">
        <v>1</v>
      </c>
      <c r="BS735" s="221">
        <v>3</v>
      </c>
      <c r="BT735" s="221">
        <v>0</v>
      </c>
      <c r="BU735" s="221" t="s">
        <v>2307</v>
      </c>
      <c r="BW735" s="221" t="s">
        <v>2584</v>
      </c>
      <c r="BY735" s="221" t="s">
        <v>2585</v>
      </c>
      <c r="CD735" s="221">
        <f t="shared" si="36"/>
        <v>0</v>
      </c>
      <c r="CE735" s="221">
        <f t="shared" si="37"/>
        <v>0</v>
      </c>
      <c r="CF735" s="221">
        <f t="shared" si="38"/>
        <v>0</v>
      </c>
      <c r="CG735" s="221">
        <f t="shared" si="39"/>
        <v>0</v>
      </c>
      <c r="CI735" s="27">
        <v>1</v>
      </c>
    </row>
    <row r="736" spans="65:87" x14ac:dyDescent="0.25">
      <c r="BM736" s="221" t="s">
        <v>188</v>
      </c>
      <c r="BN736" s="221" t="s">
        <v>1363</v>
      </c>
      <c r="BO736" s="221" t="s">
        <v>2586</v>
      </c>
      <c r="BP736" s="221" t="s">
        <v>265</v>
      </c>
      <c r="BQ736" s="221" t="s">
        <v>266</v>
      </c>
      <c r="BR736" s="221">
        <v>1</v>
      </c>
      <c r="BS736" s="221">
        <v>3</v>
      </c>
      <c r="BT736" s="221">
        <v>0</v>
      </c>
      <c r="BU736" s="221" t="s">
        <v>2586</v>
      </c>
      <c r="BW736" s="221" t="s">
        <v>2587</v>
      </c>
      <c r="BY736" s="221" t="s">
        <v>2588</v>
      </c>
      <c r="BZ736" s="221" t="s">
        <v>2589</v>
      </c>
      <c r="CA736" s="221" t="s">
        <v>2590</v>
      </c>
      <c r="CB736" s="221" t="s">
        <v>2591</v>
      </c>
      <c r="CC736" s="221" t="s">
        <v>2592</v>
      </c>
      <c r="CD736" s="221">
        <f t="shared" si="36"/>
        <v>0</v>
      </c>
      <c r="CE736" s="221">
        <f t="shared" si="37"/>
        <v>0</v>
      </c>
      <c r="CF736" s="221">
        <f t="shared" si="38"/>
        <v>0</v>
      </c>
      <c r="CG736" s="221">
        <f t="shared" si="39"/>
        <v>0</v>
      </c>
      <c r="CI736" s="27">
        <v>1</v>
      </c>
    </row>
    <row r="737" spans="65:87" x14ac:dyDescent="0.25">
      <c r="BM737" s="221" t="s">
        <v>188</v>
      </c>
      <c r="BN737" s="221" t="s">
        <v>1364</v>
      </c>
      <c r="BO737" s="221" t="s">
        <v>2593</v>
      </c>
      <c r="BP737" s="221" t="s">
        <v>265</v>
      </c>
      <c r="BQ737" s="221" t="s">
        <v>266</v>
      </c>
      <c r="BR737" s="221">
        <v>2</v>
      </c>
      <c r="BS737" s="221">
        <v>2</v>
      </c>
      <c r="BT737" s="221">
        <v>0</v>
      </c>
      <c r="BU737" s="221" t="s">
        <v>2593</v>
      </c>
      <c r="BW737" s="221" t="s">
        <v>2594</v>
      </c>
      <c r="BY737" s="221" t="s">
        <v>2593</v>
      </c>
      <c r="CD737" s="221">
        <f t="shared" si="36"/>
        <v>0</v>
      </c>
      <c r="CE737" s="221">
        <f t="shared" si="37"/>
        <v>0</v>
      </c>
      <c r="CF737" s="221">
        <f t="shared" si="38"/>
        <v>0</v>
      </c>
      <c r="CG737" s="221">
        <f t="shared" si="39"/>
        <v>0</v>
      </c>
      <c r="CI737" s="27">
        <v>1</v>
      </c>
    </row>
    <row r="738" spans="65:87" x14ac:dyDescent="0.25">
      <c r="BM738" s="221" t="s">
        <v>188</v>
      </c>
      <c r="BN738" s="221" t="s">
        <v>1365</v>
      </c>
      <c r="BO738" s="221" t="s">
        <v>1392</v>
      </c>
      <c r="BP738" s="221" t="s">
        <v>265</v>
      </c>
      <c r="BQ738" s="221" t="s">
        <v>266</v>
      </c>
      <c r="BR738" s="221">
        <v>2</v>
      </c>
      <c r="BS738" s="221">
        <v>2</v>
      </c>
      <c r="BT738" s="221">
        <v>0</v>
      </c>
      <c r="BU738" s="221" t="s">
        <v>1392</v>
      </c>
      <c r="BW738" s="221" t="s">
        <v>2595</v>
      </c>
      <c r="BY738" s="221" t="s">
        <v>1392</v>
      </c>
      <c r="BZ738" s="221" t="s">
        <v>1394</v>
      </c>
      <c r="CD738" s="221">
        <f t="shared" si="36"/>
        <v>0</v>
      </c>
      <c r="CE738" s="221">
        <f t="shared" si="37"/>
        <v>0</v>
      </c>
      <c r="CF738" s="221">
        <f t="shared" si="38"/>
        <v>0</v>
      </c>
      <c r="CG738" s="221">
        <f t="shared" si="39"/>
        <v>0</v>
      </c>
      <c r="CI738" s="27">
        <v>1</v>
      </c>
    </row>
    <row r="739" spans="65:87" x14ac:dyDescent="0.25">
      <c r="BM739" s="221" t="s">
        <v>188</v>
      </c>
      <c r="BN739" s="221" t="s">
        <v>1366</v>
      </c>
      <c r="BO739" s="221" t="s">
        <v>2596</v>
      </c>
      <c r="BP739" s="221" t="s">
        <v>265</v>
      </c>
      <c r="BQ739" s="221" t="s">
        <v>266</v>
      </c>
      <c r="BR739" s="221">
        <v>3</v>
      </c>
      <c r="BS739" s="221">
        <v>2</v>
      </c>
      <c r="BT739" s="221">
        <v>0</v>
      </c>
      <c r="BU739" s="221" t="s">
        <v>2596</v>
      </c>
      <c r="BW739" s="221" t="s">
        <v>2597</v>
      </c>
      <c r="BY739" s="221" t="s">
        <v>2596</v>
      </c>
      <c r="BZ739" s="221" t="s">
        <v>2598</v>
      </c>
      <c r="CA739" s="221" t="s">
        <v>2599</v>
      </c>
      <c r="CB739" s="221" t="s">
        <v>2067</v>
      </c>
      <c r="CD739" s="221">
        <f t="shared" si="36"/>
        <v>0</v>
      </c>
      <c r="CE739" s="221">
        <f t="shared" si="37"/>
        <v>0</v>
      </c>
      <c r="CF739" s="221">
        <f t="shared" si="38"/>
        <v>0</v>
      </c>
      <c r="CG739" s="221">
        <f t="shared" si="39"/>
        <v>0</v>
      </c>
      <c r="CI739" s="27">
        <v>1</v>
      </c>
    </row>
    <row r="740" spans="65:87" x14ac:dyDescent="0.25">
      <c r="BM740" s="221" t="s">
        <v>188</v>
      </c>
      <c r="BN740" s="221" t="s">
        <v>1367</v>
      </c>
      <c r="BO740" s="221" t="s">
        <v>2307</v>
      </c>
      <c r="BP740" s="221" t="s">
        <v>301</v>
      </c>
      <c r="BQ740" s="221" t="s">
        <v>266</v>
      </c>
      <c r="BR740" s="221">
        <v>1</v>
      </c>
      <c r="BS740" s="221">
        <v>0</v>
      </c>
      <c r="BT740" s="221">
        <v>3</v>
      </c>
      <c r="BV740" s="221" t="s">
        <v>2307</v>
      </c>
      <c r="BX740" s="221" t="s">
        <v>2600</v>
      </c>
      <c r="BY740" s="221" t="s">
        <v>2585</v>
      </c>
      <c r="CD740" s="221">
        <f t="shared" si="36"/>
        <v>0</v>
      </c>
      <c r="CE740" s="221">
        <f t="shared" si="37"/>
        <v>0</v>
      </c>
      <c r="CF740" s="221">
        <f t="shared" si="38"/>
        <v>0</v>
      </c>
      <c r="CG740" s="221">
        <f t="shared" si="39"/>
        <v>0</v>
      </c>
      <c r="CI740" s="27">
        <v>1</v>
      </c>
    </row>
    <row r="741" spans="65:87" x14ac:dyDescent="0.25">
      <c r="BM741" s="221" t="s">
        <v>188</v>
      </c>
      <c r="BN741" s="221" t="s">
        <v>1368</v>
      </c>
      <c r="BO741" s="221" t="s">
        <v>2601</v>
      </c>
      <c r="BP741" s="221" t="s">
        <v>301</v>
      </c>
      <c r="BQ741" s="221" t="s">
        <v>266</v>
      </c>
      <c r="BR741" s="221">
        <v>1</v>
      </c>
      <c r="BS741" s="221">
        <v>0</v>
      </c>
      <c r="BT741" s="221">
        <v>3</v>
      </c>
      <c r="BV741" s="221" t="s">
        <v>2601</v>
      </c>
      <c r="BX741" s="221" t="s">
        <v>2602</v>
      </c>
      <c r="BY741" s="221" t="s">
        <v>2601</v>
      </c>
      <c r="BZ741" s="221" t="s">
        <v>2590</v>
      </c>
      <c r="CA741" s="221" t="s">
        <v>2591</v>
      </c>
      <c r="CD741" s="221">
        <f t="shared" si="36"/>
        <v>0</v>
      </c>
      <c r="CE741" s="221">
        <f t="shared" si="37"/>
        <v>0</v>
      </c>
      <c r="CF741" s="221">
        <f t="shared" si="38"/>
        <v>0</v>
      </c>
      <c r="CG741" s="221">
        <f t="shared" si="39"/>
        <v>0</v>
      </c>
      <c r="CI741" s="27">
        <v>1</v>
      </c>
    </row>
    <row r="742" spans="65:87" x14ac:dyDescent="0.25">
      <c r="BM742" s="221" t="s">
        <v>188</v>
      </c>
      <c r="BN742" s="221" t="s">
        <v>1369</v>
      </c>
      <c r="BO742" s="221" t="s">
        <v>2593</v>
      </c>
      <c r="BP742" s="221" t="s">
        <v>301</v>
      </c>
      <c r="BQ742" s="221" t="s">
        <v>266</v>
      </c>
      <c r="BR742" s="221">
        <v>2</v>
      </c>
      <c r="BS742" s="221">
        <v>0</v>
      </c>
      <c r="BT742" s="221">
        <v>2</v>
      </c>
      <c r="BV742" s="221" t="s">
        <v>2593</v>
      </c>
      <c r="BX742" s="221" t="s">
        <v>2603</v>
      </c>
      <c r="BY742" s="221" t="s">
        <v>2593</v>
      </c>
      <c r="CD742" s="221">
        <f t="shared" si="36"/>
        <v>0</v>
      </c>
      <c r="CE742" s="221">
        <f t="shared" si="37"/>
        <v>0</v>
      </c>
      <c r="CF742" s="221">
        <f t="shared" si="38"/>
        <v>0</v>
      </c>
      <c r="CG742" s="221">
        <f t="shared" si="39"/>
        <v>0</v>
      </c>
      <c r="CI742" s="27">
        <v>1</v>
      </c>
    </row>
    <row r="743" spans="65:87" x14ac:dyDescent="0.25">
      <c r="BM743" s="221" t="s">
        <v>188</v>
      </c>
      <c r="BN743" s="221" t="s">
        <v>1370</v>
      </c>
      <c r="BO743" s="221" t="s">
        <v>2126</v>
      </c>
      <c r="BP743" s="221" t="s">
        <v>301</v>
      </c>
      <c r="BQ743" s="221" t="s">
        <v>266</v>
      </c>
      <c r="BR743" s="221">
        <v>2</v>
      </c>
      <c r="BS743" s="221">
        <v>0</v>
      </c>
      <c r="BT743" s="221">
        <v>2</v>
      </c>
      <c r="BV743" s="221" t="s">
        <v>2126</v>
      </c>
      <c r="BX743" s="221" t="s">
        <v>2127</v>
      </c>
      <c r="BY743" s="221" t="s">
        <v>2126</v>
      </c>
      <c r="BZ743" s="221" t="s">
        <v>1394</v>
      </c>
      <c r="CD743" s="221">
        <f t="shared" si="36"/>
        <v>0</v>
      </c>
      <c r="CE743" s="221">
        <f t="shared" si="37"/>
        <v>0</v>
      </c>
      <c r="CF743" s="221">
        <f t="shared" si="38"/>
        <v>0</v>
      </c>
      <c r="CG743" s="221">
        <f t="shared" si="39"/>
        <v>0</v>
      </c>
      <c r="CI743" s="27">
        <v>1</v>
      </c>
    </row>
    <row r="744" spans="65:87" x14ac:dyDescent="0.25">
      <c r="BM744" s="221" t="s">
        <v>188</v>
      </c>
      <c r="BN744" s="221" t="s">
        <v>1371</v>
      </c>
      <c r="BO744" s="221" t="s">
        <v>2067</v>
      </c>
      <c r="BP744" s="221" t="s">
        <v>301</v>
      </c>
      <c r="BQ744" s="221" t="s">
        <v>266</v>
      </c>
      <c r="BR744" s="221">
        <v>3</v>
      </c>
      <c r="BS744" s="221">
        <v>0</v>
      </c>
      <c r="BT744" s="221">
        <v>2</v>
      </c>
      <c r="BV744" s="221" t="s">
        <v>2067</v>
      </c>
      <c r="BX744" s="221" t="s">
        <v>2604</v>
      </c>
      <c r="BY744" s="221" t="s">
        <v>2067</v>
      </c>
      <c r="CD744" s="221">
        <f t="shared" si="36"/>
        <v>0</v>
      </c>
      <c r="CE744" s="221">
        <f t="shared" si="37"/>
        <v>0</v>
      </c>
      <c r="CF744" s="221">
        <f t="shared" si="38"/>
        <v>0</v>
      </c>
      <c r="CG744" s="221">
        <f t="shared" si="39"/>
        <v>0</v>
      </c>
      <c r="CI744" s="27">
        <v>1</v>
      </c>
    </row>
    <row r="745" spans="65:87" x14ac:dyDescent="0.25">
      <c r="BM745" s="221" t="s">
        <v>189</v>
      </c>
      <c r="BN745" s="221" t="s">
        <v>1372</v>
      </c>
      <c r="BO745" s="221" t="s">
        <v>2307</v>
      </c>
      <c r="BP745" s="221" t="s">
        <v>265</v>
      </c>
      <c r="BQ745" s="221" t="s">
        <v>266</v>
      </c>
      <c r="BR745" s="221">
        <v>1</v>
      </c>
      <c r="BS745" s="221">
        <v>3</v>
      </c>
      <c r="BT745" s="221">
        <v>0</v>
      </c>
      <c r="BU745" s="221" t="s">
        <v>2307</v>
      </c>
      <c r="BW745" s="221" t="s">
        <v>2584</v>
      </c>
      <c r="BY745" s="221" t="s">
        <v>2585</v>
      </c>
      <c r="CD745" s="221">
        <f t="shared" ref="CD745:CD808" si="40">IF(OR($BM745&lt;&gt;$B$4,$BQ745&lt;&gt;"POS",$BP745="CFA"),0,IF(OR(AND($BY745&lt;&gt;"",ISNUMBER(SEARCH($BY745,$L$9))),AND($BZ745&lt;&gt;"",ISNUMBER(SEARCH($BZ745,$L$9))),AND($CA745&lt;&gt;"",ISNUMBER(SEARCH($CA745,$L$9))),AND($CB745&lt;&gt;"",ISNUMBER(SEARCH($CB745,$L$9))),AND($CC745&lt;&gt;"",ISNUMBER(SEARCH($CC745,$L$9)))),$BS745,0))</f>
        <v>0</v>
      </c>
      <c r="CE745" s="221">
        <f t="shared" ref="CE745:CE808" si="41">IF(OR($BM745&lt;&gt;$B$4,$BQ745&lt;&gt;"POS",$BP745="CFA"),0,IF(OR(AND($BY745&lt;&gt;"",ISNUMBER(SEARCH($BY745,$M$9))),AND($BZ745&lt;&gt;"",ISNUMBER(SEARCH($BZ745,$M$9))),AND($CA745&lt;&gt;"",ISNUMBER(SEARCH($CA745,$M$9))),AND($CB745&lt;&gt;"",ISNUMBER(SEARCH($CB745,$M$9))),AND($CC745&lt;&gt;"",ISNUMBER(SEARCH($CC745,$M$9)))),$BS745,0))</f>
        <v>0</v>
      </c>
      <c r="CF745" s="221">
        <f t="shared" ref="CF745:CF808" si="42">IF(OR($BM745&lt;&gt;$B$4,$BQ745&lt;&gt;"POS",$BP745="PRO"),0,IF(OR(AND($BY745&lt;&gt;"",ISNUMBER(SEARCH($BY745,$N$9))),AND($BZ745&lt;&gt;"",ISNUMBER(SEARCH($BZ745,$N$9))),AND($CA745&lt;&gt;"",ISNUMBER(SEARCH($CA745,$N$9))),AND($CB745&lt;&gt;"",ISNUMBER(SEARCH($CB745,$N$9))),AND($CC745&lt;&gt;"",ISNUMBER(SEARCH($CC745,$N$9)))),$BT745,0))</f>
        <v>0</v>
      </c>
      <c r="CG745" s="221">
        <f t="shared" ref="CG745:CG808" si="43">IF(OR($BM745&lt;&gt;$B$4,$BQ745&lt;&gt;"POS",$BP745="PRO"),0,IF(OR(AND($BY745&lt;&gt;"",ISNUMBER(SEARCH($BY745,$O$9))),AND($BZ745&lt;&gt;"",ISNUMBER(SEARCH($BZ745,$O$9))),AND($CA745&lt;&gt;"",ISNUMBER(SEARCH($CA745,$O$9))),AND($CB745&lt;&gt;"",ISNUMBER(SEARCH($CB745,$O$9))),AND($CC745&lt;&gt;"",ISNUMBER(SEARCH($CC745,$O$9)))),$BT745,0))</f>
        <v>0</v>
      </c>
      <c r="CI745" s="27">
        <v>1</v>
      </c>
    </row>
    <row r="746" spans="65:87" x14ac:dyDescent="0.25">
      <c r="BM746" s="221" t="s">
        <v>189</v>
      </c>
      <c r="BN746" s="221" t="s">
        <v>1373</v>
      </c>
      <c r="BO746" s="221" t="s">
        <v>2586</v>
      </c>
      <c r="BP746" s="221" t="s">
        <v>265</v>
      </c>
      <c r="BQ746" s="221" t="s">
        <v>266</v>
      </c>
      <c r="BR746" s="221">
        <v>1</v>
      </c>
      <c r="BS746" s="221">
        <v>3</v>
      </c>
      <c r="BT746" s="221">
        <v>0</v>
      </c>
      <c r="BU746" s="221" t="s">
        <v>2586</v>
      </c>
      <c r="BW746" s="221" t="s">
        <v>2587</v>
      </c>
      <c r="BY746" s="221" t="s">
        <v>2588</v>
      </c>
      <c r="BZ746" s="221" t="s">
        <v>2589</v>
      </c>
      <c r="CA746" s="221" t="s">
        <v>2590</v>
      </c>
      <c r="CB746" s="221" t="s">
        <v>2591</v>
      </c>
      <c r="CC746" s="221" t="s">
        <v>2592</v>
      </c>
      <c r="CD746" s="221">
        <f t="shared" si="40"/>
        <v>0</v>
      </c>
      <c r="CE746" s="221">
        <f t="shared" si="41"/>
        <v>0</v>
      </c>
      <c r="CF746" s="221">
        <f t="shared" si="42"/>
        <v>0</v>
      </c>
      <c r="CG746" s="221">
        <f t="shared" si="43"/>
        <v>0</v>
      </c>
      <c r="CI746" s="27">
        <v>1</v>
      </c>
    </row>
    <row r="747" spans="65:87" x14ac:dyDescent="0.25">
      <c r="BM747" s="221" t="s">
        <v>189</v>
      </c>
      <c r="BN747" s="221" t="s">
        <v>1374</v>
      </c>
      <c r="BO747" s="221" t="s">
        <v>2593</v>
      </c>
      <c r="BP747" s="221" t="s">
        <v>265</v>
      </c>
      <c r="BQ747" s="221" t="s">
        <v>266</v>
      </c>
      <c r="BR747" s="221">
        <v>2</v>
      </c>
      <c r="BS747" s="221">
        <v>2</v>
      </c>
      <c r="BT747" s="221">
        <v>0</v>
      </c>
      <c r="BU747" s="221" t="s">
        <v>2593</v>
      </c>
      <c r="BW747" s="221" t="s">
        <v>2594</v>
      </c>
      <c r="BY747" s="221" t="s">
        <v>2593</v>
      </c>
      <c r="CD747" s="221">
        <f t="shared" si="40"/>
        <v>0</v>
      </c>
      <c r="CE747" s="221">
        <f t="shared" si="41"/>
        <v>0</v>
      </c>
      <c r="CF747" s="221">
        <f t="shared" si="42"/>
        <v>0</v>
      </c>
      <c r="CG747" s="221">
        <f t="shared" si="43"/>
        <v>0</v>
      </c>
      <c r="CI747" s="27">
        <v>1</v>
      </c>
    </row>
    <row r="748" spans="65:87" x14ac:dyDescent="0.25">
      <c r="BM748" s="221" t="s">
        <v>189</v>
      </c>
      <c r="BN748" s="221" t="s">
        <v>1375</v>
      </c>
      <c r="BO748" s="221" t="s">
        <v>1392</v>
      </c>
      <c r="BP748" s="221" t="s">
        <v>265</v>
      </c>
      <c r="BQ748" s="221" t="s">
        <v>266</v>
      </c>
      <c r="BR748" s="221">
        <v>2</v>
      </c>
      <c r="BS748" s="221">
        <v>2</v>
      </c>
      <c r="BT748" s="221">
        <v>0</v>
      </c>
      <c r="BU748" s="221" t="s">
        <v>1392</v>
      </c>
      <c r="BW748" s="221" t="s">
        <v>2595</v>
      </c>
      <c r="BY748" s="221" t="s">
        <v>1392</v>
      </c>
      <c r="BZ748" s="221" t="s">
        <v>1394</v>
      </c>
      <c r="CD748" s="221">
        <f t="shared" si="40"/>
        <v>0</v>
      </c>
      <c r="CE748" s="221">
        <f t="shared" si="41"/>
        <v>0</v>
      </c>
      <c r="CF748" s="221">
        <f t="shared" si="42"/>
        <v>0</v>
      </c>
      <c r="CG748" s="221">
        <f t="shared" si="43"/>
        <v>0</v>
      </c>
      <c r="CI748" s="27">
        <v>1</v>
      </c>
    </row>
    <row r="749" spans="65:87" x14ac:dyDescent="0.25">
      <c r="BM749" s="221" t="s">
        <v>189</v>
      </c>
      <c r="BN749" s="221" t="s">
        <v>1376</v>
      </c>
      <c r="BO749" s="221" t="s">
        <v>2596</v>
      </c>
      <c r="BP749" s="221" t="s">
        <v>265</v>
      </c>
      <c r="BQ749" s="221" t="s">
        <v>266</v>
      </c>
      <c r="BR749" s="221">
        <v>3</v>
      </c>
      <c r="BS749" s="221">
        <v>2</v>
      </c>
      <c r="BT749" s="221">
        <v>0</v>
      </c>
      <c r="BU749" s="221" t="s">
        <v>2596</v>
      </c>
      <c r="BW749" s="221" t="s">
        <v>2597</v>
      </c>
      <c r="BY749" s="221" t="s">
        <v>2596</v>
      </c>
      <c r="BZ749" s="221" t="s">
        <v>2598</v>
      </c>
      <c r="CA749" s="221" t="s">
        <v>2599</v>
      </c>
      <c r="CB749" s="221" t="s">
        <v>2067</v>
      </c>
      <c r="CD749" s="221">
        <f t="shared" si="40"/>
        <v>0</v>
      </c>
      <c r="CE749" s="221">
        <f t="shared" si="41"/>
        <v>0</v>
      </c>
      <c r="CF749" s="221">
        <f t="shared" si="42"/>
        <v>0</v>
      </c>
      <c r="CG749" s="221">
        <f t="shared" si="43"/>
        <v>0</v>
      </c>
      <c r="CI749" s="27">
        <v>1</v>
      </c>
    </row>
    <row r="750" spans="65:87" x14ac:dyDescent="0.25">
      <c r="BM750" s="221" t="s">
        <v>189</v>
      </c>
      <c r="BN750" s="221" t="s">
        <v>1377</v>
      </c>
      <c r="BO750" s="221" t="s">
        <v>2307</v>
      </c>
      <c r="BP750" s="221" t="s">
        <v>301</v>
      </c>
      <c r="BQ750" s="221" t="s">
        <v>266</v>
      </c>
      <c r="BR750" s="221">
        <v>1</v>
      </c>
      <c r="BS750" s="221">
        <v>0</v>
      </c>
      <c r="BT750" s="221">
        <v>3</v>
      </c>
      <c r="BV750" s="221" t="s">
        <v>2307</v>
      </c>
      <c r="BX750" s="221" t="s">
        <v>2600</v>
      </c>
      <c r="BY750" s="221" t="s">
        <v>2585</v>
      </c>
      <c r="CD750" s="221">
        <f t="shared" si="40"/>
        <v>0</v>
      </c>
      <c r="CE750" s="221">
        <f t="shared" si="41"/>
        <v>0</v>
      </c>
      <c r="CF750" s="221">
        <f t="shared" si="42"/>
        <v>0</v>
      </c>
      <c r="CG750" s="221">
        <f t="shared" si="43"/>
        <v>0</v>
      </c>
      <c r="CI750" s="27">
        <v>1</v>
      </c>
    </row>
    <row r="751" spans="65:87" x14ac:dyDescent="0.25">
      <c r="BM751" s="221" t="s">
        <v>189</v>
      </c>
      <c r="BN751" s="221" t="s">
        <v>1378</v>
      </c>
      <c r="BO751" s="221" t="s">
        <v>2601</v>
      </c>
      <c r="BP751" s="221" t="s">
        <v>301</v>
      </c>
      <c r="BQ751" s="221" t="s">
        <v>266</v>
      </c>
      <c r="BR751" s="221">
        <v>1</v>
      </c>
      <c r="BS751" s="221">
        <v>0</v>
      </c>
      <c r="BT751" s="221">
        <v>3</v>
      </c>
      <c r="BV751" s="221" t="s">
        <v>2601</v>
      </c>
      <c r="BX751" s="221" t="s">
        <v>2602</v>
      </c>
      <c r="BY751" s="221" t="s">
        <v>2601</v>
      </c>
      <c r="BZ751" s="221" t="s">
        <v>2590</v>
      </c>
      <c r="CA751" s="221" t="s">
        <v>2591</v>
      </c>
      <c r="CD751" s="221">
        <f t="shared" si="40"/>
        <v>0</v>
      </c>
      <c r="CE751" s="221">
        <f t="shared" si="41"/>
        <v>0</v>
      </c>
      <c r="CF751" s="221">
        <f t="shared" si="42"/>
        <v>0</v>
      </c>
      <c r="CG751" s="221">
        <f t="shared" si="43"/>
        <v>0</v>
      </c>
      <c r="CI751" s="27">
        <v>1</v>
      </c>
    </row>
    <row r="752" spans="65:87" x14ac:dyDescent="0.25">
      <c r="BM752" s="221" t="s">
        <v>189</v>
      </c>
      <c r="BN752" s="221" t="s">
        <v>1379</v>
      </c>
      <c r="BO752" s="221" t="s">
        <v>2593</v>
      </c>
      <c r="BP752" s="221" t="s">
        <v>301</v>
      </c>
      <c r="BQ752" s="221" t="s">
        <v>266</v>
      </c>
      <c r="BR752" s="221">
        <v>2</v>
      </c>
      <c r="BS752" s="221">
        <v>0</v>
      </c>
      <c r="BT752" s="221">
        <v>2</v>
      </c>
      <c r="BV752" s="221" t="s">
        <v>2593</v>
      </c>
      <c r="BX752" s="221" t="s">
        <v>2603</v>
      </c>
      <c r="BY752" s="221" t="s">
        <v>2593</v>
      </c>
      <c r="CD752" s="221">
        <f t="shared" si="40"/>
        <v>0</v>
      </c>
      <c r="CE752" s="221">
        <f t="shared" si="41"/>
        <v>0</v>
      </c>
      <c r="CF752" s="221">
        <f t="shared" si="42"/>
        <v>0</v>
      </c>
      <c r="CG752" s="221">
        <f t="shared" si="43"/>
        <v>0</v>
      </c>
      <c r="CI752" s="27">
        <v>1</v>
      </c>
    </row>
    <row r="753" spans="65:87" x14ac:dyDescent="0.25">
      <c r="BM753" s="221" t="s">
        <v>189</v>
      </c>
      <c r="BN753" s="221" t="s">
        <v>1380</v>
      </c>
      <c r="BO753" s="221" t="s">
        <v>2126</v>
      </c>
      <c r="BP753" s="221" t="s">
        <v>301</v>
      </c>
      <c r="BQ753" s="221" t="s">
        <v>266</v>
      </c>
      <c r="BR753" s="221">
        <v>2</v>
      </c>
      <c r="BS753" s="221">
        <v>0</v>
      </c>
      <c r="BT753" s="221">
        <v>2</v>
      </c>
      <c r="BV753" s="221" t="s">
        <v>2126</v>
      </c>
      <c r="BX753" s="221" t="s">
        <v>2127</v>
      </c>
      <c r="BY753" s="221" t="s">
        <v>2126</v>
      </c>
      <c r="BZ753" s="221" t="s">
        <v>1394</v>
      </c>
      <c r="CD753" s="221">
        <f t="shared" si="40"/>
        <v>0</v>
      </c>
      <c r="CE753" s="221">
        <f t="shared" si="41"/>
        <v>0</v>
      </c>
      <c r="CF753" s="221">
        <f t="shared" si="42"/>
        <v>0</v>
      </c>
      <c r="CG753" s="221">
        <f t="shared" si="43"/>
        <v>0</v>
      </c>
      <c r="CI753" s="27">
        <v>1</v>
      </c>
    </row>
    <row r="754" spans="65:87" x14ac:dyDescent="0.25">
      <c r="BM754" s="221" t="s">
        <v>189</v>
      </c>
      <c r="BN754" s="221" t="s">
        <v>1381</v>
      </c>
      <c r="BO754" s="221" t="s">
        <v>2067</v>
      </c>
      <c r="BP754" s="221" t="s">
        <v>301</v>
      </c>
      <c r="BQ754" s="221" t="s">
        <v>266</v>
      </c>
      <c r="BR754" s="221">
        <v>3</v>
      </c>
      <c r="BS754" s="221">
        <v>0</v>
      </c>
      <c r="BT754" s="221">
        <v>2</v>
      </c>
      <c r="BV754" s="221" t="s">
        <v>2067</v>
      </c>
      <c r="BX754" s="221" t="s">
        <v>2604</v>
      </c>
      <c r="BY754" s="221" t="s">
        <v>2067</v>
      </c>
      <c r="CD754" s="221">
        <f t="shared" si="40"/>
        <v>0</v>
      </c>
      <c r="CE754" s="221">
        <f t="shared" si="41"/>
        <v>0</v>
      </c>
      <c r="CF754" s="221">
        <f t="shared" si="42"/>
        <v>0</v>
      </c>
      <c r="CG754" s="221">
        <f t="shared" si="43"/>
        <v>0</v>
      </c>
      <c r="CI754" s="27">
        <v>1</v>
      </c>
    </row>
    <row r="755" spans="65:87" x14ac:dyDescent="0.25">
      <c r="BM755" s="221" t="s">
        <v>190</v>
      </c>
      <c r="BN755" s="221" t="s">
        <v>1382</v>
      </c>
      <c r="BO755" s="221" t="s">
        <v>2027</v>
      </c>
      <c r="BP755" s="221" t="s">
        <v>265</v>
      </c>
      <c r="BQ755" s="221" t="s">
        <v>266</v>
      </c>
      <c r="BR755" s="221">
        <v>1</v>
      </c>
      <c r="BS755" s="221">
        <v>3</v>
      </c>
      <c r="BT755" s="221">
        <v>0</v>
      </c>
      <c r="BU755" s="221" t="s">
        <v>2027</v>
      </c>
      <c r="BW755" s="221" t="s">
        <v>2028</v>
      </c>
      <c r="BY755" s="221" t="s">
        <v>2027</v>
      </c>
      <c r="BZ755" s="221" t="s">
        <v>2029</v>
      </c>
      <c r="CA755" s="221" t="s">
        <v>2030</v>
      </c>
      <c r="CD755" s="221">
        <f t="shared" si="40"/>
        <v>0</v>
      </c>
      <c r="CE755" s="221">
        <f t="shared" si="41"/>
        <v>0</v>
      </c>
      <c r="CF755" s="221">
        <f t="shared" si="42"/>
        <v>0</v>
      </c>
      <c r="CG755" s="221">
        <f t="shared" si="43"/>
        <v>0</v>
      </c>
      <c r="CI755" s="27">
        <v>1</v>
      </c>
    </row>
    <row r="756" spans="65:87" x14ac:dyDescent="0.25">
      <c r="BM756" s="221" t="s">
        <v>190</v>
      </c>
      <c r="BN756" s="221" t="s">
        <v>1387</v>
      </c>
      <c r="BO756" s="221" t="s">
        <v>2605</v>
      </c>
      <c r="BP756" s="221" t="s">
        <v>265</v>
      </c>
      <c r="BQ756" s="221" t="s">
        <v>266</v>
      </c>
      <c r="BR756" s="221">
        <v>1</v>
      </c>
      <c r="BS756" s="221">
        <v>3</v>
      </c>
      <c r="BT756" s="221">
        <v>0</v>
      </c>
      <c r="BU756" s="221" t="s">
        <v>2605</v>
      </c>
      <c r="BW756" s="221" t="s">
        <v>2606</v>
      </c>
      <c r="BY756" s="221" t="s">
        <v>2605</v>
      </c>
      <c r="CD756" s="221">
        <f t="shared" si="40"/>
        <v>0</v>
      </c>
      <c r="CE756" s="221">
        <f t="shared" si="41"/>
        <v>0</v>
      </c>
      <c r="CF756" s="221">
        <f t="shared" si="42"/>
        <v>0</v>
      </c>
      <c r="CG756" s="221">
        <f t="shared" si="43"/>
        <v>0</v>
      </c>
      <c r="CI756" s="27">
        <v>1</v>
      </c>
    </row>
    <row r="757" spans="65:87" x14ac:dyDescent="0.25">
      <c r="BM757" s="221" t="s">
        <v>190</v>
      </c>
      <c r="BN757" s="221" t="s">
        <v>1389</v>
      </c>
      <c r="BO757" s="221" t="s">
        <v>2039</v>
      </c>
      <c r="BP757" s="221" t="s">
        <v>265</v>
      </c>
      <c r="BQ757" s="221" t="s">
        <v>266</v>
      </c>
      <c r="BR757" s="221">
        <v>2</v>
      </c>
      <c r="BS757" s="221">
        <v>2</v>
      </c>
      <c r="BT757" s="221">
        <v>0</v>
      </c>
      <c r="BU757" s="221" t="s">
        <v>2039</v>
      </c>
      <c r="BW757" s="221" t="s">
        <v>2607</v>
      </c>
      <c r="BY757" s="221" t="s">
        <v>2039</v>
      </c>
      <c r="CD757" s="221">
        <f t="shared" si="40"/>
        <v>0</v>
      </c>
      <c r="CE757" s="221">
        <f t="shared" si="41"/>
        <v>0</v>
      </c>
      <c r="CF757" s="221">
        <f t="shared" si="42"/>
        <v>0</v>
      </c>
      <c r="CG757" s="221">
        <f t="shared" si="43"/>
        <v>0</v>
      </c>
      <c r="CI757" s="27">
        <v>1</v>
      </c>
    </row>
    <row r="758" spans="65:87" x14ac:dyDescent="0.25">
      <c r="BM758" s="221" t="s">
        <v>190</v>
      </c>
      <c r="BN758" s="221" t="s">
        <v>1396</v>
      </c>
      <c r="BO758" s="221" t="s">
        <v>2608</v>
      </c>
      <c r="BP758" s="221" t="s">
        <v>265</v>
      </c>
      <c r="BQ758" s="221" t="s">
        <v>266</v>
      </c>
      <c r="BR758" s="221">
        <v>2</v>
      </c>
      <c r="BS758" s="221">
        <v>2</v>
      </c>
      <c r="BT758" s="221">
        <v>0</v>
      </c>
      <c r="BU758" s="221" t="s">
        <v>2608</v>
      </c>
      <c r="BW758" s="221" t="s">
        <v>2609</v>
      </c>
      <c r="BY758" s="221" t="s">
        <v>2608</v>
      </c>
      <c r="BZ758" s="221" t="s">
        <v>2610</v>
      </c>
      <c r="CA758" s="221" t="s">
        <v>2023</v>
      </c>
      <c r="CB758" s="221" t="s">
        <v>2611</v>
      </c>
      <c r="CC758" s="221" t="s">
        <v>2612</v>
      </c>
      <c r="CD758" s="221">
        <f t="shared" si="40"/>
        <v>0</v>
      </c>
      <c r="CE758" s="221">
        <f t="shared" si="41"/>
        <v>0</v>
      </c>
      <c r="CF758" s="221">
        <f t="shared" si="42"/>
        <v>0</v>
      </c>
      <c r="CG758" s="221">
        <f t="shared" si="43"/>
        <v>0</v>
      </c>
      <c r="CI758" s="27">
        <v>1</v>
      </c>
    </row>
    <row r="759" spans="65:87" x14ac:dyDescent="0.25">
      <c r="BM759" s="221" t="s">
        <v>190</v>
      </c>
      <c r="BN759" s="221" t="s">
        <v>1401</v>
      </c>
      <c r="BO759" s="221" t="s">
        <v>2613</v>
      </c>
      <c r="BP759" s="221" t="s">
        <v>265</v>
      </c>
      <c r="BQ759" s="221" t="s">
        <v>266</v>
      </c>
      <c r="BR759" s="221">
        <v>3</v>
      </c>
      <c r="BS759" s="221">
        <v>2</v>
      </c>
      <c r="BT759" s="221">
        <v>0</v>
      </c>
      <c r="BU759" s="221" t="s">
        <v>2613</v>
      </c>
      <c r="BW759" s="221" t="s">
        <v>2614</v>
      </c>
      <c r="BY759" s="221" t="s">
        <v>2613</v>
      </c>
      <c r="BZ759" s="221" t="s">
        <v>2025</v>
      </c>
      <c r="CA759" s="221" t="s">
        <v>2615</v>
      </c>
      <c r="CB759" s="221" t="s">
        <v>2616</v>
      </c>
      <c r="CC759" s="221" t="s">
        <v>2617</v>
      </c>
      <c r="CD759" s="221">
        <f t="shared" si="40"/>
        <v>0</v>
      </c>
      <c r="CE759" s="221">
        <f t="shared" si="41"/>
        <v>0</v>
      </c>
      <c r="CF759" s="221">
        <f t="shared" si="42"/>
        <v>0</v>
      </c>
      <c r="CG759" s="221">
        <f t="shared" si="43"/>
        <v>0</v>
      </c>
      <c r="CI759" s="27">
        <v>1</v>
      </c>
    </row>
    <row r="760" spans="65:87" x14ac:dyDescent="0.25">
      <c r="BM760" s="221" t="s">
        <v>190</v>
      </c>
      <c r="BN760" s="221" t="s">
        <v>1404</v>
      </c>
      <c r="BO760" s="221" t="s">
        <v>2027</v>
      </c>
      <c r="BP760" s="221" t="s">
        <v>301</v>
      </c>
      <c r="BQ760" s="221" t="s">
        <v>266</v>
      </c>
      <c r="BR760" s="221">
        <v>1</v>
      </c>
      <c r="BS760" s="221">
        <v>0</v>
      </c>
      <c r="BT760" s="221">
        <v>3</v>
      </c>
      <c r="BV760" s="221" t="s">
        <v>2027</v>
      </c>
      <c r="BX760" s="221" t="s">
        <v>2037</v>
      </c>
      <c r="BY760" s="221" t="s">
        <v>2027</v>
      </c>
      <c r="BZ760" s="221" t="s">
        <v>2029</v>
      </c>
      <c r="CA760" s="221" t="s">
        <v>2030</v>
      </c>
      <c r="CD760" s="221">
        <f t="shared" si="40"/>
        <v>0</v>
      </c>
      <c r="CE760" s="221">
        <f t="shared" si="41"/>
        <v>0</v>
      </c>
      <c r="CF760" s="221">
        <f t="shared" si="42"/>
        <v>0</v>
      </c>
      <c r="CG760" s="221">
        <f t="shared" si="43"/>
        <v>0</v>
      </c>
      <c r="CI760" s="27">
        <v>1</v>
      </c>
    </row>
    <row r="761" spans="65:87" x14ac:dyDescent="0.25">
      <c r="BM761" s="221" t="s">
        <v>190</v>
      </c>
      <c r="BN761" s="221" t="s">
        <v>1406</v>
      </c>
      <c r="BO761" s="221" t="s">
        <v>2605</v>
      </c>
      <c r="BP761" s="221" t="s">
        <v>301</v>
      </c>
      <c r="BQ761" s="221" t="s">
        <v>266</v>
      </c>
      <c r="BR761" s="221">
        <v>1</v>
      </c>
      <c r="BS761" s="221">
        <v>0</v>
      </c>
      <c r="BT761" s="221">
        <v>3</v>
      </c>
      <c r="BV761" s="221" t="s">
        <v>2605</v>
      </c>
      <c r="BX761" s="221" t="s">
        <v>2618</v>
      </c>
      <c r="BY761" s="221" t="s">
        <v>2605</v>
      </c>
      <c r="CD761" s="221">
        <f t="shared" si="40"/>
        <v>0</v>
      </c>
      <c r="CE761" s="221">
        <f t="shared" si="41"/>
        <v>0</v>
      </c>
      <c r="CF761" s="221">
        <f t="shared" si="42"/>
        <v>0</v>
      </c>
      <c r="CG761" s="221">
        <f t="shared" si="43"/>
        <v>0</v>
      </c>
      <c r="CI761" s="27">
        <v>1</v>
      </c>
    </row>
    <row r="762" spans="65:87" x14ac:dyDescent="0.25">
      <c r="BM762" s="221" t="s">
        <v>190</v>
      </c>
      <c r="BN762" s="221" t="s">
        <v>1407</v>
      </c>
      <c r="BO762" s="221" t="s">
        <v>2039</v>
      </c>
      <c r="BP762" s="221" t="s">
        <v>301</v>
      </c>
      <c r="BQ762" s="221" t="s">
        <v>266</v>
      </c>
      <c r="BR762" s="221">
        <v>2</v>
      </c>
      <c r="BS762" s="221">
        <v>0</v>
      </c>
      <c r="BT762" s="221">
        <v>2</v>
      </c>
      <c r="BV762" s="221" t="s">
        <v>2039</v>
      </c>
      <c r="BX762" s="221" t="s">
        <v>2040</v>
      </c>
      <c r="BY762" s="221" t="s">
        <v>2039</v>
      </c>
      <c r="CD762" s="221">
        <f t="shared" si="40"/>
        <v>0</v>
      </c>
      <c r="CE762" s="221">
        <f t="shared" si="41"/>
        <v>0</v>
      </c>
      <c r="CF762" s="221">
        <f t="shared" si="42"/>
        <v>0</v>
      </c>
      <c r="CG762" s="221">
        <f t="shared" si="43"/>
        <v>0</v>
      </c>
      <c r="CI762" s="27">
        <v>1</v>
      </c>
    </row>
    <row r="763" spans="65:87" x14ac:dyDescent="0.25">
      <c r="BM763" s="221" t="s">
        <v>190</v>
      </c>
      <c r="BN763" s="221" t="s">
        <v>1412</v>
      </c>
      <c r="BO763" s="221" t="s">
        <v>2619</v>
      </c>
      <c r="BP763" s="221" t="s">
        <v>301</v>
      </c>
      <c r="BQ763" s="221" t="s">
        <v>266</v>
      </c>
      <c r="BR763" s="221">
        <v>2</v>
      </c>
      <c r="BS763" s="221">
        <v>0</v>
      </c>
      <c r="BT763" s="221">
        <v>2</v>
      </c>
      <c r="BV763" s="221" t="s">
        <v>2619</v>
      </c>
      <c r="BX763" s="221" t="s">
        <v>2620</v>
      </c>
      <c r="BY763" s="221" t="s">
        <v>2619</v>
      </c>
      <c r="BZ763" s="221" t="s">
        <v>2038</v>
      </c>
      <c r="CA763" s="221" t="s">
        <v>2024</v>
      </c>
      <c r="CD763" s="221">
        <f t="shared" si="40"/>
        <v>0</v>
      </c>
      <c r="CE763" s="221">
        <f t="shared" si="41"/>
        <v>0</v>
      </c>
      <c r="CF763" s="221">
        <f t="shared" si="42"/>
        <v>0</v>
      </c>
      <c r="CG763" s="221">
        <f t="shared" si="43"/>
        <v>0</v>
      </c>
      <c r="CI763" s="27">
        <v>1</v>
      </c>
    </row>
    <row r="764" spans="65:87" x14ac:dyDescent="0.25">
      <c r="BM764" s="221" t="s">
        <v>190</v>
      </c>
      <c r="BN764" s="221" t="s">
        <v>1415</v>
      </c>
      <c r="BO764" s="221" t="s">
        <v>2025</v>
      </c>
      <c r="BP764" s="221" t="s">
        <v>301</v>
      </c>
      <c r="BQ764" s="221" t="s">
        <v>266</v>
      </c>
      <c r="BR764" s="221">
        <v>3</v>
      </c>
      <c r="BS764" s="221">
        <v>0</v>
      </c>
      <c r="BT764" s="221">
        <v>2</v>
      </c>
      <c r="BV764" s="221" t="s">
        <v>2025</v>
      </c>
      <c r="BX764" s="221" t="s">
        <v>2621</v>
      </c>
      <c r="BY764" s="221" t="s">
        <v>2025</v>
      </c>
      <c r="BZ764" s="221" t="s">
        <v>2617</v>
      </c>
      <c r="CD764" s="221">
        <f t="shared" si="40"/>
        <v>0</v>
      </c>
      <c r="CE764" s="221">
        <f t="shared" si="41"/>
        <v>0</v>
      </c>
      <c r="CF764" s="221">
        <f t="shared" si="42"/>
        <v>0</v>
      </c>
      <c r="CG764" s="221">
        <f t="shared" si="43"/>
        <v>0</v>
      </c>
      <c r="CI764" s="27">
        <v>1</v>
      </c>
    </row>
    <row r="765" spans="65:87" x14ac:dyDescent="0.25">
      <c r="BM765" s="221" t="s">
        <v>192</v>
      </c>
      <c r="BN765" s="221" t="s">
        <v>1418</v>
      </c>
      <c r="BO765" s="221" t="s">
        <v>2027</v>
      </c>
      <c r="BP765" s="221" t="s">
        <v>265</v>
      </c>
      <c r="BQ765" s="221" t="s">
        <v>266</v>
      </c>
      <c r="BR765" s="221">
        <v>1</v>
      </c>
      <c r="BS765" s="221">
        <v>3</v>
      </c>
      <c r="BT765" s="221">
        <v>0</v>
      </c>
      <c r="BU765" s="221" t="s">
        <v>2027</v>
      </c>
      <c r="BW765" s="221" t="s">
        <v>2028</v>
      </c>
      <c r="BY765" s="221" t="s">
        <v>2027</v>
      </c>
      <c r="BZ765" s="221" t="s">
        <v>2029</v>
      </c>
      <c r="CA765" s="221" t="s">
        <v>2030</v>
      </c>
      <c r="CD765" s="221">
        <f t="shared" si="40"/>
        <v>0</v>
      </c>
      <c r="CE765" s="221">
        <f t="shared" si="41"/>
        <v>0</v>
      </c>
      <c r="CF765" s="221">
        <f t="shared" si="42"/>
        <v>0</v>
      </c>
      <c r="CG765" s="221">
        <f t="shared" si="43"/>
        <v>0</v>
      </c>
      <c r="CI765" s="27">
        <v>1</v>
      </c>
    </row>
    <row r="766" spans="65:87" x14ac:dyDescent="0.25">
      <c r="BM766" s="221" t="s">
        <v>192</v>
      </c>
      <c r="BN766" s="221" t="s">
        <v>1419</v>
      </c>
      <c r="BO766" s="221" t="s">
        <v>2605</v>
      </c>
      <c r="BP766" s="221" t="s">
        <v>265</v>
      </c>
      <c r="BQ766" s="221" t="s">
        <v>266</v>
      </c>
      <c r="BR766" s="221">
        <v>1</v>
      </c>
      <c r="BS766" s="221">
        <v>3</v>
      </c>
      <c r="BT766" s="221">
        <v>0</v>
      </c>
      <c r="BU766" s="221" t="s">
        <v>2605</v>
      </c>
      <c r="BW766" s="221" t="s">
        <v>2606</v>
      </c>
      <c r="BY766" s="221" t="s">
        <v>2605</v>
      </c>
      <c r="CD766" s="221">
        <f t="shared" si="40"/>
        <v>0</v>
      </c>
      <c r="CE766" s="221">
        <f t="shared" si="41"/>
        <v>0</v>
      </c>
      <c r="CF766" s="221">
        <f t="shared" si="42"/>
        <v>0</v>
      </c>
      <c r="CG766" s="221">
        <f t="shared" si="43"/>
        <v>0</v>
      </c>
      <c r="CI766" s="27">
        <v>1</v>
      </c>
    </row>
    <row r="767" spans="65:87" x14ac:dyDescent="0.25">
      <c r="BM767" s="221" t="s">
        <v>192</v>
      </c>
      <c r="BN767" s="221" t="s">
        <v>1420</v>
      </c>
      <c r="BO767" s="221" t="s">
        <v>2039</v>
      </c>
      <c r="BP767" s="221" t="s">
        <v>265</v>
      </c>
      <c r="BQ767" s="221" t="s">
        <v>266</v>
      </c>
      <c r="BR767" s="221">
        <v>2</v>
      </c>
      <c r="BS767" s="221">
        <v>2</v>
      </c>
      <c r="BT767" s="221">
        <v>0</v>
      </c>
      <c r="BU767" s="221" t="s">
        <v>2039</v>
      </c>
      <c r="BW767" s="221" t="s">
        <v>2607</v>
      </c>
      <c r="BY767" s="221" t="s">
        <v>2039</v>
      </c>
      <c r="CD767" s="221">
        <f t="shared" si="40"/>
        <v>0</v>
      </c>
      <c r="CE767" s="221">
        <f t="shared" si="41"/>
        <v>0</v>
      </c>
      <c r="CF767" s="221">
        <f t="shared" si="42"/>
        <v>0</v>
      </c>
      <c r="CG767" s="221">
        <f t="shared" si="43"/>
        <v>0</v>
      </c>
      <c r="CI767" s="27">
        <v>1</v>
      </c>
    </row>
    <row r="768" spans="65:87" x14ac:dyDescent="0.25">
      <c r="BM768" s="221" t="s">
        <v>192</v>
      </c>
      <c r="BN768" s="221" t="s">
        <v>1421</v>
      </c>
      <c r="BO768" s="221" t="s">
        <v>2608</v>
      </c>
      <c r="BP768" s="221" t="s">
        <v>265</v>
      </c>
      <c r="BQ768" s="221" t="s">
        <v>266</v>
      </c>
      <c r="BR768" s="221">
        <v>2</v>
      </c>
      <c r="BS768" s="221">
        <v>2</v>
      </c>
      <c r="BT768" s="221">
        <v>0</v>
      </c>
      <c r="BU768" s="221" t="s">
        <v>2608</v>
      </c>
      <c r="BW768" s="221" t="s">
        <v>2609</v>
      </c>
      <c r="BY768" s="221" t="s">
        <v>2608</v>
      </c>
      <c r="BZ768" s="221" t="s">
        <v>2610</v>
      </c>
      <c r="CA768" s="221" t="s">
        <v>2023</v>
      </c>
      <c r="CB768" s="221" t="s">
        <v>2611</v>
      </c>
      <c r="CC768" s="221" t="s">
        <v>2612</v>
      </c>
      <c r="CD768" s="221">
        <f t="shared" si="40"/>
        <v>0</v>
      </c>
      <c r="CE768" s="221">
        <f t="shared" si="41"/>
        <v>0</v>
      </c>
      <c r="CF768" s="221">
        <f t="shared" si="42"/>
        <v>0</v>
      </c>
      <c r="CG768" s="221">
        <f t="shared" si="43"/>
        <v>0</v>
      </c>
      <c r="CI768" s="27">
        <v>1</v>
      </c>
    </row>
    <row r="769" spans="65:87" x14ac:dyDescent="0.25">
      <c r="BM769" s="221" t="s">
        <v>192</v>
      </c>
      <c r="BN769" s="221" t="s">
        <v>1422</v>
      </c>
      <c r="BO769" s="221" t="s">
        <v>2613</v>
      </c>
      <c r="BP769" s="221" t="s">
        <v>265</v>
      </c>
      <c r="BQ769" s="221" t="s">
        <v>266</v>
      </c>
      <c r="BR769" s="221">
        <v>3</v>
      </c>
      <c r="BS769" s="221">
        <v>2</v>
      </c>
      <c r="BT769" s="221">
        <v>0</v>
      </c>
      <c r="BU769" s="221" t="s">
        <v>2613</v>
      </c>
      <c r="BW769" s="221" t="s">
        <v>2614</v>
      </c>
      <c r="BY769" s="221" t="s">
        <v>2613</v>
      </c>
      <c r="BZ769" s="221" t="s">
        <v>2025</v>
      </c>
      <c r="CA769" s="221" t="s">
        <v>2615</v>
      </c>
      <c r="CB769" s="221" t="s">
        <v>2616</v>
      </c>
      <c r="CC769" s="221" t="s">
        <v>2617</v>
      </c>
      <c r="CD769" s="221">
        <f t="shared" si="40"/>
        <v>0</v>
      </c>
      <c r="CE769" s="221">
        <f t="shared" si="41"/>
        <v>0</v>
      </c>
      <c r="CF769" s="221">
        <f t="shared" si="42"/>
        <v>0</v>
      </c>
      <c r="CG769" s="221">
        <f t="shared" si="43"/>
        <v>0</v>
      </c>
      <c r="CI769" s="27">
        <v>1</v>
      </c>
    </row>
    <row r="770" spans="65:87" x14ac:dyDescent="0.25">
      <c r="BM770" s="221" t="s">
        <v>192</v>
      </c>
      <c r="BN770" s="221" t="s">
        <v>1423</v>
      </c>
      <c r="BO770" s="221" t="s">
        <v>2027</v>
      </c>
      <c r="BP770" s="221" t="s">
        <v>301</v>
      </c>
      <c r="BQ770" s="221" t="s">
        <v>266</v>
      </c>
      <c r="BR770" s="221">
        <v>1</v>
      </c>
      <c r="BS770" s="221">
        <v>0</v>
      </c>
      <c r="BT770" s="221">
        <v>3</v>
      </c>
      <c r="BV770" s="221" t="s">
        <v>2027</v>
      </c>
      <c r="BX770" s="221" t="s">
        <v>2037</v>
      </c>
      <c r="BY770" s="221" t="s">
        <v>2027</v>
      </c>
      <c r="BZ770" s="221" t="s">
        <v>2029</v>
      </c>
      <c r="CA770" s="221" t="s">
        <v>2030</v>
      </c>
      <c r="CD770" s="221">
        <f t="shared" si="40"/>
        <v>0</v>
      </c>
      <c r="CE770" s="221">
        <f t="shared" si="41"/>
        <v>0</v>
      </c>
      <c r="CF770" s="221">
        <f t="shared" si="42"/>
        <v>0</v>
      </c>
      <c r="CG770" s="221">
        <f t="shared" si="43"/>
        <v>0</v>
      </c>
      <c r="CI770" s="27">
        <v>1</v>
      </c>
    </row>
    <row r="771" spans="65:87" x14ac:dyDescent="0.25">
      <c r="BM771" s="221" t="s">
        <v>192</v>
      </c>
      <c r="BN771" s="221" t="s">
        <v>1424</v>
      </c>
      <c r="BO771" s="221" t="s">
        <v>2605</v>
      </c>
      <c r="BP771" s="221" t="s">
        <v>301</v>
      </c>
      <c r="BQ771" s="221" t="s">
        <v>266</v>
      </c>
      <c r="BR771" s="221">
        <v>1</v>
      </c>
      <c r="BS771" s="221">
        <v>0</v>
      </c>
      <c r="BT771" s="221">
        <v>3</v>
      </c>
      <c r="BV771" s="221" t="s">
        <v>2605</v>
      </c>
      <c r="BX771" s="221" t="s">
        <v>2618</v>
      </c>
      <c r="BY771" s="221" t="s">
        <v>2605</v>
      </c>
      <c r="CD771" s="221">
        <f t="shared" si="40"/>
        <v>0</v>
      </c>
      <c r="CE771" s="221">
        <f t="shared" si="41"/>
        <v>0</v>
      </c>
      <c r="CF771" s="221">
        <f t="shared" si="42"/>
        <v>0</v>
      </c>
      <c r="CG771" s="221">
        <f t="shared" si="43"/>
        <v>0</v>
      </c>
      <c r="CI771" s="27">
        <v>1</v>
      </c>
    </row>
    <row r="772" spans="65:87" x14ac:dyDescent="0.25">
      <c r="BM772" s="221" t="s">
        <v>192</v>
      </c>
      <c r="BN772" s="221" t="s">
        <v>1425</v>
      </c>
      <c r="BO772" s="221" t="s">
        <v>2039</v>
      </c>
      <c r="BP772" s="221" t="s">
        <v>301</v>
      </c>
      <c r="BQ772" s="221" t="s">
        <v>266</v>
      </c>
      <c r="BR772" s="221">
        <v>2</v>
      </c>
      <c r="BS772" s="221">
        <v>0</v>
      </c>
      <c r="BT772" s="221">
        <v>2</v>
      </c>
      <c r="BV772" s="221" t="s">
        <v>2039</v>
      </c>
      <c r="BX772" s="221" t="s">
        <v>2040</v>
      </c>
      <c r="BY772" s="221" t="s">
        <v>2039</v>
      </c>
      <c r="CD772" s="221">
        <f t="shared" si="40"/>
        <v>0</v>
      </c>
      <c r="CE772" s="221">
        <f t="shared" si="41"/>
        <v>0</v>
      </c>
      <c r="CF772" s="221">
        <f t="shared" si="42"/>
        <v>0</v>
      </c>
      <c r="CG772" s="221">
        <f t="shared" si="43"/>
        <v>0</v>
      </c>
      <c r="CI772" s="27">
        <v>1</v>
      </c>
    </row>
    <row r="773" spans="65:87" x14ac:dyDescent="0.25">
      <c r="BM773" s="221" t="s">
        <v>192</v>
      </c>
      <c r="BN773" s="221" t="s">
        <v>1426</v>
      </c>
      <c r="BO773" s="221" t="s">
        <v>2619</v>
      </c>
      <c r="BP773" s="221" t="s">
        <v>301</v>
      </c>
      <c r="BQ773" s="221" t="s">
        <v>266</v>
      </c>
      <c r="BR773" s="221">
        <v>2</v>
      </c>
      <c r="BS773" s="221">
        <v>0</v>
      </c>
      <c r="BT773" s="221">
        <v>2</v>
      </c>
      <c r="BV773" s="221" t="s">
        <v>2619</v>
      </c>
      <c r="BX773" s="221" t="s">
        <v>2620</v>
      </c>
      <c r="BY773" s="221" t="s">
        <v>2619</v>
      </c>
      <c r="BZ773" s="221" t="s">
        <v>2038</v>
      </c>
      <c r="CA773" s="221" t="s">
        <v>2024</v>
      </c>
      <c r="CD773" s="221">
        <f t="shared" si="40"/>
        <v>0</v>
      </c>
      <c r="CE773" s="221">
        <f t="shared" si="41"/>
        <v>0</v>
      </c>
      <c r="CF773" s="221">
        <f t="shared" si="42"/>
        <v>0</v>
      </c>
      <c r="CG773" s="221">
        <f t="shared" si="43"/>
        <v>0</v>
      </c>
      <c r="CI773" s="27">
        <v>1</v>
      </c>
    </row>
    <row r="774" spans="65:87" x14ac:dyDescent="0.25">
      <c r="BM774" s="221" t="s">
        <v>192</v>
      </c>
      <c r="BN774" s="221" t="s">
        <v>1427</v>
      </c>
      <c r="BO774" s="221" t="s">
        <v>2025</v>
      </c>
      <c r="BP774" s="221" t="s">
        <v>301</v>
      </c>
      <c r="BQ774" s="221" t="s">
        <v>266</v>
      </c>
      <c r="BR774" s="221">
        <v>3</v>
      </c>
      <c r="BS774" s="221">
        <v>0</v>
      </c>
      <c r="BT774" s="221">
        <v>2</v>
      </c>
      <c r="BV774" s="221" t="s">
        <v>2025</v>
      </c>
      <c r="BX774" s="221" t="s">
        <v>2621</v>
      </c>
      <c r="BY774" s="221" t="s">
        <v>2025</v>
      </c>
      <c r="BZ774" s="221" t="s">
        <v>2617</v>
      </c>
      <c r="CD774" s="221">
        <f t="shared" si="40"/>
        <v>0</v>
      </c>
      <c r="CE774" s="221">
        <f t="shared" si="41"/>
        <v>0</v>
      </c>
      <c r="CF774" s="221">
        <f t="shared" si="42"/>
        <v>0</v>
      </c>
      <c r="CG774" s="221">
        <f t="shared" si="43"/>
        <v>0</v>
      </c>
      <c r="CI774" s="27">
        <v>1</v>
      </c>
    </row>
    <row r="775" spans="65:87" x14ac:dyDescent="0.25">
      <c r="BM775" s="221" t="s">
        <v>193</v>
      </c>
      <c r="BN775" s="221" t="s">
        <v>1428</v>
      </c>
      <c r="BO775" s="221" t="s">
        <v>2027</v>
      </c>
      <c r="BP775" s="221" t="s">
        <v>265</v>
      </c>
      <c r="BQ775" s="221" t="s">
        <v>266</v>
      </c>
      <c r="BR775" s="221">
        <v>1</v>
      </c>
      <c r="BS775" s="221">
        <v>3</v>
      </c>
      <c r="BT775" s="221">
        <v>0</v>
      </c>
      <c r="BU775" s="221" t="s">
        <v>2027</v>
      </c>
      <c r="BW775" s="221" t="s">
        <v>2028</v>
      </c>
      <c r="BY775" s="221" t="s">
        <v>2027</v>
      </c>
      <c r="BZ775" s="221" t="s">
        <v>2029</v>
      </c>
      <c r="CA775" s="221" t="s">
        <v>2030</v>
      </c>
      <c r="CD775" s="221">
        <f t="shared" si="40"/>
        <v>0</v>
      </c>
      <c r="CE775" s="221">
        <f t="shared" si="41"/>
        <v>0</v>
      </c>
      <c r="CF775" s="221">
        <f t="shared" si="42"/>
        <v>0</v>
      </c>
      <c r="CG775" s="221">
        <f t="shared" si="43"/>
        <v>0</v>
      </c>
      <c r="CI775" s="27">
        <v>1</v>
      </c>
    </row>
    <row r="776" spans="65:87" x14ac:dyDescent="0.25">
      <c r="BM776" s="221" t="s">
        <v>193</v>
      </c>
      <c r="BN776" s="221" t="s">
        <v>1429</v>
      </c>
      <c r="BO776" s="221" t="s">
        <v>2605</v>
      </c>
      <c r="BP776" s="221" t="s">
        <v>265</v>
      </c>
      <c r="BQ776" s="221" t="s">
        <v>266</v>
      </c>
      <c r="BR776" s="221">
        <v>1</v>
      </c>
      <c r="BS776" s="221">
        <v>3</v>
      </c>
      <c r="BT776" s="221">
        <v>0</v>
      </c>
      <c r="BU776" s="221" t="s">
        <v>2605</v>
      </c>
      <c r="BW776" s="221" t="s">
        <v>2606</v>
      </c>
      <c r="BY776" s="221" t="s">
        <v>2605</v>
      </c>
      <c r="CD776" s="221">
        <f t="shared" si="40"/>
        <v>0</v>
      </c>
      <c r="CE776" s="221">
        <f t="shared" si="41"/>
        <v>0</v>
      </c>
      <c r="CF776" s="221">
        <f t="shared" si="42"/>
        <v>0</v>
      </c>
      <c r="CG776" s="221">
        <f t="shared" si="43"/>
        <v>0</v>
      </c>
      <c r="CI776" s="27">
        <v>1</v>
      </c>
    </row>
    <row r="777" spans="65:87" x14ac:dyDescent="0.25">
      <c r="BM777" s="221" t="s">
        <v>193</v>
      </c>
      <c r="BN777" s="221" t="s">
        <v>1430</v>
      </c>
      <c r="BO777" s="221" t="s">
        <v>2039</v>
      </c>
      <c r="BP777" s="221" t="s">
        <v>265</v>
      </c>
      <c r="BQ777" s="221" t="s">
        <v>266</v>
      </c>
      <c r="BR777" s="221">
        <v>2</v>
      </c>
      <c r="BS777" s="221">
        <v>2</v>
      </c>
      <c r="BT777" s="221">
        <v>0</v>
      </c>
      <c r="BU777" s="221" t="s">
        <v>2039</v>
      </c>
      <c r="BW777" s="221" t="s">
        <v>2607</v>
      </c>
      <c r="BY777" s="221" t="s">
        <v>2039</v>
      </c>
      <c r="CD777" s="221">
        <f t="shared" si="40"/>
        <v>0</v>
      </c>
      <c r="CE777" s="221">
        <f t="shared" si="41"/>
        <v>0</v>
      </c>
      <c r="CF777" s="221">
        <f t="shared" si="42"/>
        <v>0</v>
      </c>
      <c r="CG777" s="221">
        <f t="shared" si="43"/>
        <v>0</v>
      </c>
      <c r="CI777" s="27">
        <v>1</v>
      </c>
    </row>
    <row r="778" spans="65:87" x14ac:dyDescent="0.25">
      <c r="BM778" s="221" t="s">
        <v>193</v>
      </c>
      <c r="BN778" s="221" t="s">
        <v>1431</v>
      </c>
      <c r="BO778" s="221" t="s">
        <v>2608</v>
      </c>
      <c r="BP778" s="221" t="s">
        <v>265</v>
      </c>
      <c r="BQ778" s="221" t="s">
        <v>266</v>
      </c>
      <c r="BR778" s="221">
        <v>2</v>
      </c>
      <c r="BS778" s="221">
        <v>2</v>
      </c>
      <c r="BT778" s="221">
        <v>0</v>
      </c>
      <c r="BU778" s="221" t="s">
        <v>2608</v>
      </c>
      <c r="BW778" s="221" t="s">
        <v>2609</v>
      </c>
      <c r="BY778" s="221" t="s">
        <v>2608</v>
      </c>
      <c r="BZ778" s="221" t="s">
        <v>2610</v>
      </c>
      <c r="CA778" s="221" t="s">
        <v>2023</v>
      </c>
      <c r="CB778" s="221" t="s">
        <v>2611</v>
      </c>
      <c r="CC778" s="221" t="s">
        <v>2612</v>
      </c>
      <c r="CD778" s="221">
        <f t="shared" si="40"/>
        <v>0</v>
      </c>
      <c r="CE778" s="221">
        <f t="shared" si="41"/>
        <v>0</v>
      </c>
      <c r="CF778" s="221">
        <f t="shared" si="42"/>
        <v>0</v>
      </c>
      <c r="CG778" s="221">
        <f t="shared" si="43"/>
        <v>0</v>
      </c>
      <c r="CI778" s="27">
        <v>1</v>
      </c>
    </row>
    <row r="779" spans="65:87" x14ac:dyDescent="0.25">
      <c r="BM779" s="221" t="s">
        <v>193</v>
      </c>
      <c r="BN779" s="221" t="s">
        <v>1432</v>
      </c>
      <c r="BO779" s="221" t="s">
        <v>2613</v>
      </c>
      <c r="BP779" s="221" t="s">
        <v>265</v>
      </c>
      <c r="BQ779" s="221" t="s">
        <v>266</v>
      </c>
      <c r="BR779" s="221">
        <v>3</v>
      </c>
      <c r="BS779" s="221">
        <v>2</v>
      </c>
      <c r="BT779" s="221">
        <v>0</v>
      </c>
      <c r="BU779" s="221" t="s">
        <v>2613</v>
      </c>
      <c r="BW779" s="221" t="s">
        <v>2614</v>
      </c>
      <c r="BY779" s="221" t="s">
        <v>2613</v>
      </c>
      <c r="BZ779" s="221" t="s">
        <v>2025</v>
      </c>
      <c r="CA779" s="221" t="s">
        <v>2615</v>
      </c>
      <c r="CB779" s="221" t="s">
        <v>2616</v>
      </c>
      <c r="CC779" s="221" t="s">
        <v>2617</v>
      </c>
      <c r="CD779" s="221">
        <f t="shared" si="40"/>
        <v>0</v>
      </c>
      <c r="CE779" s="221">
        <f t="shared" si="41"/>
        <v>0</v>
      </c>
      <c r="CF779" s="221">
        <f t="shared" si="42"/>
        <v>0</v>
      </c>
      <c r="CG779" s="221">
        <f t="shared" si="43"/>
        <v>0</v>
      </c>
      <c r="CI779" s="27">
        <v>1</v>
      </c>
    </row>
    <row r="780" spans="65:87" x14ac:dyDescent="0.25">
      <c r="BM780" s="221" t="s">
        <v>193</v>
      </c>
      <c r="BN780" s="221" t="s">
        <v>1433</v>
      </c>
      <c r="BO780" s="221" t="s">
        <v>2027</v>
      </c>
      <c r="BP780" s="221" t="s">
        <v>301</v>
      </c>
      <c r="BQ780" s="221" t="s">
        <v>266</v>
      </c>
      <c r="BR780" s="221">
        <v>1</v>
      </c>
      <c r="BS780" s="221">
        <v>0</v>
      </c>
      <c r="BT780" s="221">
        <v>3</v>
      </c>
      <c r="BV780" s="221" t="s">
        <v>2027</v>
      </c>
      <c r="BX780" s="221" t="s">
        <v>2037</v>
      </c>
      <c r="BY780" s="221" t="s">
        <v>2027</v>
      </c>
      <c r="BZ780" s="221" t="s">
        <v>2029</v>
      </c>
      <c r="CA780" s="221" t="s">
        <v>2030</v>
      </c>
      <c r="CD780" s="221">
        <f t="shared" si="40"/>
        <v>0</v>
      </c>
      <c r="CE780" s="221">
        <f t="shared" si="41"/>
        <v>0</v>
      </c>
      <c r="CF780" s="221">
        <f t="shared" si="42"/>
        <v>0</v>
      </c>
      <c r="CG780" s="221">
        <f t="shared" si="43"/>
        <v>0</v>
      </c>
      <c r="CI780" s="27">
        <v>1</v>
      </c>
    </row>
    <row r="781" spans="65:87" x14ac:dyDescent="0.25">
      <c r="BM781" s="221" t="s">
        <v>193</v>
      </c>
      <c r="BN781" s="221" t="s">
        <v>1434</v>
      </c>
      <c r="BO781" s="221" t="s">
        <v>2605</v>
      </c>
      <c r="BP781" s="221" t="s">
        <v>301</v>
      </c>
      <c r="BQ781" s="221" t="s">
        <v>266</v>
      </c>
      <c r="BR781" s="221">
        <v>1</v>
      </c>
      <c r="BS781" s="221">
        <v>0</v>
      </c>
      <c r="BT781" s="221">
        <v>3</v>
      </c>
      <c r="BV781" s="221" t="s">
        <v>2605</v>
      </c>
      <c r="BX781" s="221" t="s">
        <v>2618</v>
      </c>
      <c r="BY781" s="221" t="s">
        <v>2605</v>
      </c>
      <c r="CD781" s="221">
        <f t="shared" si="40"/>
        <v>0</v>
      </c>
      <c r="CE781" s="221">
        <f t="shared" si="41"/>
        <v>0</v>
      </c>
      <c r="CF781" s="221">
        <f t="shared" si="42"/>
        <v>0</v>
      </c>
      <c r="CG781" s="221">
        <f t="shared" si="43"/>
        <v>0</v>
      </c>
      <c r="CI781" s="27">
        <v>1</v>
      </c>
    </row>
    <row r="782" spans="65:87" x14ac:dyDescent="0.25">
      <c r="BM782" s="221" t="s">
        <v>193</v>
      </c>
      <c r="BN782" s="221" t="s">
        <v>1435</v>
      </c>
      <c r="BO782" s="221" t="s">
        <v>2039</v>
      </c>
      <c r="BP782" s="221" t="s">
        <v>301</v>
      </c>
      <c r="BQ782" s="221" t="s">
        <v>266</v>
      </c>
      <c r="BR782" s="221">
        <v>2</v>
      </c>
      <c r="BS782" s="221">
        <v>0</v>
      </c>
      <c r="BT782" s="221">
        <v>2</v>
      </c>
      <c r="BV782" s="221" t="s">
        <v>2039</v>
      </c>
      <c r="BX782" s="221" t="s">
        <v>2040</v>
      </c>
      <c r="BY782" s="221" t="s">
        <v>2039</v>
      </c>
      <c r="CD782" s="221">
        <f t="shared" si="40"/>
        <v>0</v>
      </c>
      <c r="CE782" s="221">
        <f t="shared" si="41"/>
        <v>0</v>
      </c>
      <c r="CF782" s="221">
        <f t="shared" si="42"/>
        <v>0</v>
      </c>
      <c r="CG782" s="221">
        <f t="shared" si="43"/>
        <v>0</v>
      </c>
      <c r="CI782" s="27">
        <v>1</v>
      </c>
    </row>
    <row r="783" spans="65:87" x14ac:dyDescent="0.25">
      <c r="BM783" s="221" t="s">
        <v>193</v>
      </c>
      <c r="BN783" s="221" t="s">
        <v>1436</v>
      </c>
      <c r="BO783" s="221" t="s">
        <v>2619</v>
      </c>
      <c r="BP783" s="221" t="s">
        <v>301</v>
      </c>
      <c r="BQ783" s="221" t="s">
        <v>266</v>
      </c>
      <c r="BR783" s="221">
        <v>2</v>
      </c>
      <c r="BS783" s="221">
        <v>0</v>
      </c>
      <c r="BT783" s="221">
        <v>2</v>
      </c>
      <c r="BV783" s="221" t="s">
        <v>2619</v>
      </c>
      <c r="BX783" s="221" t="s">
        <v>2620</v>
      </c>
      <c r="BY783" s="221" t="s">
        <v>2619</v>
      </c>
      <c r="BZ783" s="221" t="s">
        <v>2038</v>
      </c>
      <c r="CA783" s="221" t="s">
        <v>2024</v>
      </c>
      <c r="CD783" s="221">
        <f t="shared" si="40"/>
        <v>0</v>
      </c>
      <c r="CE783" s="221">
        <f t="shared" si="41"/>
        <v>0</v>
      </c>
      <c r="CF783" s="221">
        <f t="shared" si="42"/>
        <v>0</v>
      </c>
      <c r="CG783" s="221">
        <f t="shared" si="43"/>
        <v>0</v>
      </c>
      <c r="CI783" s="27">
        <v>1</v>
      </c>
    </row>
    <row r="784" spans="65:87" x14ac:dyDescent="0.25">
      <c r="BM784" s="221" t="s">
        <v>193</v>
      </c>
      <c r="BN784" s="221" t="s">
        <v>1437</v>
      </c>
      <c r="BO784" s="221" t="s">
        <v>2025</v>
      </c>
      <c r="BP784" s="221" t="s">
        <v>301</v>
      </c>
      <c r="BQ784" s="221" t="s">
        <v>266</v>
      </c>
      <c r="BR784" s="221">
        <v>3</v>
      </c>
      <c r="BS784" s="221">
        <v>0</v>
      </c>
      <c r="BT784" s="221">
        <v>2</v>
      </c>
      <c r="BV784" s="221" t="s">
        <v>2025</v>
      </c>
      <c r="BX784" s="221" t="s">
        <v>2621</v>
      </c>
      <c r="BY784" s="221" t="s">
        <v>2025</v>
      </c>
      <c r="BZ784" s="221" t="s">
        <v>2617</v>
      </c>
      <c r="CD784" s="221">
        <f t="shared" si="40"/>
        <v>0</v>
      </c>
      <c r="CE784" s="221">
        <f t="shared" si="41"/>
        <v>0</v>
      </c>
      <c r="CF784" s="221">
        <f t="shared" si="42"/>
        <v>0</v>
      </c>
      <c r="CG784" s="221">
        <f t="shared" si="43"/>
        <v>0</v>
      </c>
      <c r="CI784" s="27">
        <v>1</v>
      </c>
    </row>
    <row r="785" spans="65:87" x14ac:dyDescent="0.25">
      <c r="BM785" s="221" t="s">
        <v>194</v>
      </c>
      <c r="BN785" s="221" t="s">
        <v>1438</v>
      </c>
      <c r="BO785" s="221" t="s">
        <v>2027</v>
      </c>
      <c r="BP785" s="221" t="s">
        <v>265</v>
      </c>
      <c r="BQ785" s="221" t="s">
        <v>266</v>
      </c>
      <c r="BR785" s="221">
        <v>1</v>
      </c>
      <c r="BS785" s="221">
        <v>3</v>
      </c>
      <c r="BT785" s="221">
        <v>0</v>
      </c>
      <c r="BU785" s="221" t="s">
        <v>2027</v>
      </c>
      <c r="BW785" s="221" t="s">
        <v>2028</v>
      </c>
      <c r="BY785" s="221" t="s">
        <v>2027</v>
      </c>
      <c r="BZ785" s="221" t="s">
        <v>2029</v>
      </c>
      <c r="CA785" s="221" t="s">
        <v>2030</v>
      </c>
      <c r="CD785" s="221">
        <f t="shared" si="40"/>
        <v>0</v>
      </c>
      <c r="CE785" s="221">
        <f t="shared" si="41"/>
        <v>0</v>
      </c>
      <c r="CF785" s="221">
        <f t="shared" si="42"/>
        <v>0</v>
      </c>
      <c r="CG785" s="221">
        <f t="shared" si="43"/>
        <v>0</v>
      </c>
      <c r="CI785" s="27">
        <v>1</v>
      </c>
    </row>
    <row r="786" spans="65:87" x14ac:dyDescent="0.25">
      <c r="BM786" s="221" t="s">
        <v>194</v>
      </c>
      <c r="BN786" s="221" t="s">
        <v>1439</v>
      </c>
      <c r="BO786" s="221" t="s">
        <v>2605</v>
      </c>
      <c r="BP786" s="221" t="s">
        <v>265</v>
      </c>
      <c r="BQ786" s="221" t="s">
        <v>266</v>
      </c>
      <c r="BR786" s="221">
        <v>1</v>
      </c>
      <c r="BS786" s="221">
        <v>3</v>
      </c>
      <c r="BT786" s="221">
        <v>0</v>
      </c>
      <c r="BU786" s="221" t="s">
        <v>2605</v>
      </c>
      <c r="BW786" s="221" t="s">
        <v>2606</v>
      </c>
      <c r="BY786" s="221" t="s">
        <v>2605</v>
      </c>
      <c r="CD786" s="221">
        <f t="shared" si="40"/>
        <v>0</v>
      </c>
      <c r="CE786" s="221">
        <f t="shared" si="41"/>
        <v>0</v>
      </c>
      <c r="CF786" s="221">
        <f t="shared" si="42"/>
        <v>0</v>
      </c>
      <c r="CG786" s="221">
        <f t="shared" si="43"/>
        <v>0</v>
      </c>
      <c r="CI786" s="27">
        <v>1</v>
      </c>
    </row>
    <row r="787" spans="65:87" x14ac:dyDescent="0.25">
      <c r="BM787" s="221" t="s">
        <v>194</v>
      </c>
      <c r="BN787" s="221" t="s">
        <v>1440</v>
      </c>
      <c r="BO787" s="221" t="s">
        <v>2039</v>
      </c>
      <c r="BP787" s="221" t="s">
        <v>265</v>
      </c>
      <c r="BQ787" s="221" t="s">
        <v>266</v>
      </c>
      <c r="BR787" s="221">
        <v>2</v>
      </c>
      <c r="BS787" s="221">
        <v>2</v>
      </c>
      <c r="BT787" s="221">
        <v>0</v>
      </c>
      <c r="BU787" s="221" t="s">
        <v>2039</v>
      </c>
      <c r="BW787" s="221" t="s">
        <v>2607</v>
      </c>
      <c r="BY787" s="221" t="s">
        <v>2039</v>
      </c>
      <c r="CD787" s="221">
        <f t="shared" si="40"/>
        <v>0</v>
      </c>
      <c r="CE787" s="221">
        <f t="shared" si="41"/>
        <v>0</v>
      </c>
      <c r="CF787" s="221">
        <f t="shared" si="42"/>
        <v>0</v>
      </c>
      <c r="CG787" s="221">
        <f t="shared" si="43"/>
        <v>0</v>
      </c>
      <c r="CI787" s="27">
        <v>1</v>
      </c>
    </row>
    <row r="788" spans="65:87" x14ac:dyDescent="0.25">
      <c r="BM788" s="221" t="s">
        <v>194</v>
      </c>
      <c r="BN788" s="221" t="s">
        <v>1441</v>
      </c>
      <c r="BO788" s="221" t="s">
        <v>2608</v>
      </c>
      <c r="BP788" s="221" t="s">
        <v>265</v>
      </c>
      <c r="BQ788" s="221" t="s">
        <v>266</v>
      </c>
      <c r="BR788" s="221">
        <v>2</v>
      </c>
      <c r="BS788" s="221">
        <v>2</v>
      </c>
      <c r="BT788" s="221">
        <v>0</v>
      </c>
      <c r="BU788" s="221" t="s">
        <v>2608</v>
      </c>
      <c r="BW788" s="221" t="s">
        <v>2609</v>
      </c>
      <c r="BY788" s="221" t="s">
        <v>2608</v>
      </c>
      <c r="BZ788" s="221" t="s">
        <v>2610</v>
      </c>
      <c r="CA788" s="221" t="s">
        <v>2023</v>
      </c>
      <c r="CB788" s="221" t="s">
        <v>2611</v>
      </c>
      <c r="CC788" s="221" t="s">
        <v>2612</v>
      </c>
      <c r="CD788" s="221">
        <f t="shared" si="40"/>
        <v>0</v>
      </c>
      <c r="CE788" s="221">
        <f t="shared" si="41"/>
        <v>0</v>
      </c>
      <c r="CF788" s="221">
        <f t="shared" si="42"/>
        <v>0</v>
      </c>
      <c r="CG788" s="221">
        <f t="shared" si="43"/>
        <v>0</v>
      </c>
      <c r="CI788" s="27">
        <v>1</v>
      </c>
    </row>
    <row r="789" spans="65:87" x14ac:dyDescent="0.25">
      <c r="BM789" s="221" t="s">
        <v>194</v>
      </c>
      <c r="BN789" s="221" t="s">
        <v>1442</v>
      </c>
      <c r="BO789" s="221" t="s">
        <v>2613</v>
      </c>
      <c r="BP789" s="221" t="s">
        <v>265</v>
      </c>
      <c r="BQ789" s="221" t="s">
        <v>266</v>
      </c>
      <c r="BR789" s="221">
        <v>3</v>
      </c>
      <c r="BS789" s="221">
        <v>2</v>
      </c>
      <c r="BT789" s="221">
        <v>0</v>
      </c>
      <c r="BU789" s="221" t="s">
        <v>2613</v>
      </c>
      <c r="BW789" s="221" t="s">
        <v>2614</v>
      </c>
      <c r="BY789" s="221" t="s">
        <v>2613</v>
      </c>
      <c r="BZ789" s="221" t="s">
        <v>2025</v>
      </c>
      <c r="CA789" s="221" t="s">
        <v>2615</v>
      </c>
      <c r="CB789" s="221" t="s">
        <v>2616</v>
      </c>
      <c r="CC789" s="221" t="s">
        <v>2617</v>
      </c>
      <c r="CD789" s="221">
        <f t="shared" si="40"/>
        <v>0</v>
      </c>
      <c r="CE789" s="221">
        <f t="shared" si="41"/>
        <v>0</v>
      </c>
      <c r="CF789" s="221">
        <f t="shared" si="42"/>
        <v>0</v>
      </c>
      <c r="CG789" s="221">
        <f t="shared" si="43"/>
        <v>0</v>
      </c>
      <c r="CI789" s="27">
        <v>1</v>
      </c>
    </row>
    <row r="790" spans="65:87" x14ac:dyDescent="0.25">
      <c r="BM790" s="221" t="s">
        <v>194</v>
      </c>
      <c r="BN790" s="221" t="s">
        <v>1443</v>
      </c>
      <c r="BO790" s="221" t="s">
        <v>2027</v>
      </c>
      <c r="BP790" s="221" t="s">
        <v>301</v>
      </c>
      <c r="BQ790" s="221" t="s">
        <v>266</v>
      </c>
      <c r="BR790" s="221">
        <v>1</v>
      </c>
      <c r="BS790" s="221">
        <v>0</v>
      </c>
      <c r="BT790" s="221">
        <v>3</v>
      </c>
      <c r="BV790" s="221" t="s">
        <v>2027</v>
      </c>
      <c r="BX790" s="221" t="s">
        <v>2037</v>
      </c>
      <c r="BY790" s="221" t="s">
        <v>2027</v>
      </c>
      <c r="BZ790" s="221" t="s">
        <v>2029</v>
      </c>
      <c r="CA790" s="221" t="s">
        <v>2030</v>
      </c>
      <c r="CD790" s="221">
        <f t="shared" si="40"/>
        <v>0</v>
      </c>
      <c r="CE790" s="221">
        <f t="shared" si="41"/>
        <v>0</v>
      </c>
      <c r="CF790" s="221">
        <f t="shared" si="42"/>
        <v>0</v>
      </c>
      <c r="CG790" s="221">
        <f t="shared" si="43"/>
        <v>0</v>
      </c>
      <c r="CI790" s="27">
        <v>1</v>
      </c>
    </row>
    <row r="791" spans="65:87" x14ac:dyDescent="0.25">
      <c r="BM791" s="221" t="s">
        <v>194</v>
      </c>
      <c r="BN791" s="221" t="s">
        <v>1444</v>
      </c>
      <c r="BO791" s="221" t="s">
        <v>2605</v>
      </c>
      <c r="BP791" s="221" t="s">
        <v>301</v>
      </c>
      <c r="BQ791" s="221" t="s">
        <v>266</v>
      </c>
      <c r="BR791" s="221">
        <v>1</v>
      </c>
      <c r="BS791" s="221">
        <v>0</v>
      </c>
      <c r="BT791" s="221">
        <v>3</v>
      </c>
      <c r="BV791" s="221" t="s">
        <v>2605</v>
      </c>
      <c r="BX791" s="221" t="s">
        <v>2618</v>
      </c>
      <c r="BY791" s="221" t="s">
        <v>2605</v>
      </c>
      <c r="CD791" s="221">
        <f t="shared" si="40"/>
        <v>0</v>
      </c>
      <c r="CE791" s="221">
        <f t="shared" si="41"/>
        <v>0</v>
      </c>
      <c r="CF791" s="221">
        <f t="shared" si="42"/>
        <v>0</v>
      </c>
      <c r="CG791" s="221">
        <f t="shared" si="43"/>
        <v>0</v>
      </c>
      <c r="CI791" s="27">
        <v>1</v>
      </c>
    </row>
    <row r="792" spans="65:87" x14ac:dyDescent="0.25">
      <c r="BM792" s="221" t="s">
        <v>194</v>
      </c>
      <c r="BN792" s="221" t="s">
        <v>1445</v>
      </c>
      <c r="BO792" s="221" t="s">
        <v>2039</v>
      </c>
      <c r="BP792" s="221" t="s">
        <v>301</v>
      </c>
      <c r="BQ792" s="221" t="s">
        <v>266</v>
      </c>
      <c r="BR792" s="221">
        <v>2</v>
      </c>
      <c r="BS792" s="221">
        <v>0</v>
      </c>
      <c r="BT792" s="221">
        <v>2</v>
      </c>
      <c r="BV792" s="221" t="s">
        <v>2039</v>
      </c>
      <c r="BX792" s="221" t="s">
        <v>2040</v>
      </c>
      <c r="BY792" s="221" t="s">
        <v>2039</v>
      </c>
      <c r="CD792" s="221">
        <f t="shared" si="40"/>
        <v>0</v>
      </c>
      <c r="CE792" s="221">
        <f t="shared" si="41"/>
        <v>0</v>
      </c>
      <c r="CF792" s="221">
        <f t="shared" si="42"/>
        <v>0</v>
      </c>
      <c r="CG792" s="221">
        <f t="shared" si="43"/>
        <v>0</v>
      </c>
      <c r="CI792" s="27">
        <v>1</v>
      </c>
    </row>
    <row r="793" spans="65:87" x14ac:dyDescent="0.25">
      <c r="BM793" s="221" t="s">
        <v>194</v>
      </c>
      <c r="BN793" s="221" t="s">
        <v>1446</v>
      </c>
      <c r="BO793" s="221" t="s">
        <v>2619</v>
      </c>
      <c r="BP793" s="221" t="s">
        <v>301</v>
      </c>
      <c r="BQ793" s="221" t="s">
        <v>266</v>
      </c>
      <c r="BR793" s="221">
        <v>2</v>
      </c>
      <c r="BS793" s="221">
        <v>0</v>
      </c>
      <c r="BT793" s="221">
        <v>2</v>
      </c>
      <c r="BV793" s="221" t="s">
        <v>2619</v>
      </c>
      <c r="BX793" s="221" t="s">
        <v>2620</v>
      </c>
      <c r="BY793" s="221" t="s">
        <v>2619</v>
      </c>
      <c r="BZ793" s="221" t="s">
        <v>2038</v>
      </c>
      <c r="CA793" s="221" t="s">
        <v>2024</v>
      </c>
      <c r="CD793" s="221">
        <f t="shared" si="40"/>
        <v>0</v>
      </c>
      <c r="CE793" s="221">
        <f t="shared" si="41"/>
        <v>0</v>
      </c>
      <c r="CF793" s="221">
        <f t="shared" si="42"/>
        <v>0</v>
      </c>
      <c r="CG793" s="221">
        <f t="shared" si="43"/>
        <v>0</v>
      </c>
      <c r="CI793" s="27">
        <v>1</v>
      </c>
    </row>
    <row r="794" spans="65:87" x14ac:dyDescent="0.25">
      <c r="BM794" s="221" t="s">
        <v>194</v>
      </c>
      <c r="BN794" s="221" t="s">
        <v>1447</v>
      </c>
      <c r="BO794" s="221" t="s">
        <v>2025</v>
      </c>
      <c r="BP794" s="221" t="s">
        <v>301</v>
      </c>
      <c r="BQ794" s="221" t="s">
        <v>266</v>
      </c>
      <c r="BR794" s="221">
        <v>3</v>
      </c>
      <c r="BS794" s="221">
        <v>0</v>
      </c>
      <c r="BT794" s="221">
        <v>2</v>
      </c>
      <c r="BV794" s="221" t="s">
        <v>2025</v>
      </c>
      <c r="BX794" s="221" t="s">
        <v>2621</v>
      </c>
      <c r="BY794" s="221" t="s">
        <v>2025</v>
      </c>
      <c r="BZ794" s="221" t="s">
        <v>2617</v>
      </c>
      <c r="CD794" s="221">
        <f t="shared" si="40"/>
        <v>0</v>
      </c>
      <c r="CE794" s="221">
        <f t="shared" si="41"/>
        <v>0</v>
      </c>
      <c r="CF794" s="221">
        <f t="shared" si="42"/>
        <v>0</v>
      </c>
      <c r="CG794" s="221">
        <f t="shared" si="43"/>
        <v>0</v>
      </c>
      <c r="CI794" s="27">
        <v>1</v>
      </c>
    </row>
    <row r="795" spans="65:87" x14ac:dyDescent="0.25">
      <c r="BM795" s="221" t="s">
        <v>195</v>
      </c>
      <c r="BN795" s="221" t="s">
        <v>1448</v>
      </c>
      <c r="BO795" s="221" t="s">
        <v>2027</v>
      </c>
      <c r="BP795" s="221" t="s">
        <v>265</v>
      </c>
      <c r="BQ795" s="221" t="s">
        <v>266</v>
      </c>
      <c r="BR795" s="221">
        <v>1</v>
      </c>
      <c r="BS795" s="221">
        <v>3</v>
      </c>
      <c r="BT795" s="221">
        <v>0</v>
      </c>
      <c r="BU795" s="221" t="s">
        <v>2027</v>
      </c>
      <c r="BW795" s="221" t="s">
        <v>2028</v>
      </c>
      <c r="BY795" s="221" t="s">
        <v>2027</v>
      </c>
      <c r="BZ795" s="221" t="s">
        <v>2029</v>
      </c>
      <c r="CA795" s="221" t="s">
        <v>2030</v>
      </c>
      <c r="CD795" s="221">
        <f t="shared" si="40"/>
        <v>0</v>
      </c>
      <c r="CE795" s="221">
        <f t="shared" si="41"/>
        <v>0</v>
      </c>
      <c r="CF795" s="221">
        <f t="shared" si="42"/>
        <v>0</v>
      </c>
      <c r="CG795" s="221">
        <f t="shared" si="43"/>
        <v>0</v>
      </c>
      <c r="CI795" s="27">
        <v>1</v>
      </c>
    </row>
    <row r="796" spans="65:87" x14ac:dyDescent="0.25">
      <c r="BM796" s="221" t="s">
        <v>195</v>
      </c>
      <c r="BN796" s="221" t="s">
        <v>1449</v>
      </c>
      <c r="BO796" s="221" t="s">
        <v>2605</v>
      </c>
      <c r="BP796" s="221" t="s">
        <v>265</v>
      </c>
      <c r="BQ796" s="221" t="s">
        <v>266</v>
      </c>
      <c r="BR796" s="221">
        <v>1</v>
      </c>
      <c r="BS796" s="221">
        <v>3</v>
      </c>
      <c r="BT796" s="221">
        <v>0</v>
      </c>
      <c r="BU796" s="221" t="s">
        <v>2605</v>
      </c>
      <c r="BW796" s="221" t="s">
        <v>2606</v>
      </c>
      <c r="BY796" s="221" t="s">
        <v>2605</v>
      </c>
      <c r="CD796" s="221">
        <f t="shared" si="40"/>
        <v>0</v>
      </c>
      <c r="CE796" s="221">
        <f t="shared" si="41"/>
        <v>0</v>
      </c>
      <c r="CF796" s="221">
        <f t="shared" si="42"/>
        <v>0</v>
      </c>
      <c r="CG796" s="221">
        <f t="shared" si="43"/>
        <v>0</v>
      </c>
      <c r="CI796" s="27">
        <v>1</v>
      </c>
    </row>
    <row r="797" spans="65:87" x14ac:dyDescent="0.25">
      <c r="BM797" s="221" t="s">
        <v>195</v>
      </c>
      <c r="BN797" s="221" t="s">
        <v>1450</v>
      </c>
      <c r="BO797" s="221" t="s">
        <v>2039</v>
      </c>
      <c r="BP797" s="221" t="s">
        <v>265</v>
      </c>
      <c r="BQ797" s="221" t="s">
        <v>266</v>
      </c>
      <c r="BR797" s="221">
        <v>2</v>
      </c>
      <c r="BS797" s="221">
        <v>2</v>
      </c>
      <c r="BT797" s="221">
        <v>0</v>
      </c>
      <c r="BU797" s="221" t="s">
        <v>2039</v>
      </c>
      <c r="BW797" s="221" t="s">
        <v>2607</v>
      </c>
      <c r="BY797" s="221" t="s">
        <v>2039</v>
      </c>
      <c r="CD797" s="221">
        <f t="shared" si="40"/>
        <v>0</v>
      </c>
      <c r="CE797" s="221">
        <f t="shared" si="41"/>
        <v>0</v>
      </c>
      <c r="CF797" s="221">
        <f t="shared" si="42"/>
        <v>0</v>
      </c>
      <c r="CG797" s="221">
        <f t="shared" si="43"/>
        <v>0</v>
      </c>
      <c r="CI797" s="27">
        <v>1</v>
      </c>
    </row>
    <row r="798" spans="65:87" x14ac:dyDescent="0.25">
      <c r="BM798" s="221" t="s">
        <v>195</v>
      </c>
      <c r="BN798" s="221" t="s">
        <v>1451</v>
      </c>
      <c r="BO798" s="221" t="s">
        <v>2608</v>
      </c>
      <c r="BP798" s="221" t="s">
        <v>265</v>
      </c>
      <c r="BQ798" s="221" t="s">
        <v>266</v>
      </c>
      <c r="BR798" s="221">
        <v>2</v>
      </c>
      <c r="BS798" s="221">
        <v>2</v>
      </c>
      <c r="BT798" s="221">
        <v>0</v>
      </c>
      <c r="BU798" s="221" t="s">
        <v>2608</v>
      </c>
      <c r="BW798" s="221" t="s">
        <v>2609</v>
      </c>
      <c r="BY798" s="221" t="s">
        <v>2608</v>
      </c>
      <c r="BZ798" s="221" t="s">
        <v>2610</v>
      </c>
      <c r="CA798" s="221" t="s">
        <v>2023</v>
      </c>
      <c r="CB798" s="221" t="s">
        <v>2611</v>
      </c>
      <c r="CC798" s="221" t="s">
        <v>2612</v>
      </c>
      <c r="CD798" s="221">
        <f t="shared" si="40"/>
        <v>0</v>
      </c>
      <c r="CE798" s="221">
        <f t="shared" si="41"/>
        <v>0</v>
      </c>
      <c r="CF798" s="221">
        <f t="shared" si="42"/>
        <v>0</v>
      </c>
      <c r="CG798" s="221">
        <f t="shared" si="43"/>
        <v>0</v>
      </c>
      <c r="CI798" s="27">
        <v>1</v>
      </c>
    </row>
    <row r="799" spans="65:87" x14ac:dyDescent="0.25">
      <c r="BM799" s="221" t="s">
        <v>195</v>
      </c>
      <c r="BN799" s="221" t="s">
        <v>1452</v>
      </c>
      <c r="BO799" s="221" t="s">
        <v>2613</v>
      </c>
      <c r="BP799" s="221" t="s">
        <v>265</v>
      </c>
      <c r="BQ799" s="221" t="s">
        <v>266</v>
      </c>
      <c r="BR799" s="221">
        <v>3</v>
      </c>
      <c r="BS799" s="221">
        <v>2</v>
      </c>
      <c r="BT799" s="221">
        <v>0</v>
      </c>
      <c r="BU799" s="221" t="s">
        <v>2613</v>
      </c>
      <c r="BW799" s="221" t="s">
        <v>2614</v>
      </c>
      <c r="BY799" s="221" t="s">
        <v>2613</v>
      </c>
      <c r="BZ799" s="221" t="s">
        <v>2025</v>
      </c>
      <c r="CA799" s="221" t="s">
        <v>2615</v>
      </c>
      <c r="CB799" s="221" t="s">
        <v>2616</v>
      </c>
      <c r="CC799" s="221" t="s">
        <v>2617</v>
      </c>
      <c r="CD799" s="221">
        <f t="shared" si="40"/>
        <v>0</v>
      </c>
      <c r="CE799" s="221">
        <f t="shared" si="41"/>
        <v>0</v>
      </c>
      <c r="CF799" s="221">
        <f t="shared" si="42"/>
        <v>0</v>
      </c>
      <c r="CG799" s="221">
        <f t="shared" si="43"/>
        <v>0</v>
      </c>
      <c r="CI799" s="27">
        <v>1</v>
      </c>
    </row>
    <row r="800" spans="65:87" x14ac:dyDescent="0.25">
      <c r="BM800" s="221" t="s">
        <v>195</v>
      </c>
      <c r="BN800" s="221" t="s">
        <v>1453</v>
      </c>
      <c r="BO800" s="221" t="s">
        <v>2027</v>
      </c>
      <c r="BP800" s="221" t="s">
        <v>301</v>
      </c>
      <c r="BQ800" s="221" t="s">
        <v>266</v>
      </c>
      <c r="BR800" s="221">
        <v>1</v>
      </c>
      <c r="BS800" s="221">
        <v>0</v>
      </c>
      <c r="BT800" s="221">
        <v>3</v>
      </c>
      <c r="BV800" s="221" t="s">
        <v>2027</v>
      </c>
      <c r="BX800" s="221" t="s">
        <v>2037</v>
      </c>
      <c r="BY800" s="221" t="s">
        <v>2027</v>
      </c>
      <c r="BZ800" s="221" t="s">
        <v>2029</v>
      </c>
      <c r="CA800" s="221" t="s">
        <v>2030</v>
      </c>
      <c r="CD800" s="221">
        <f t="shared" si="40"/>
        <v>0</v>
      </c>
      <c r="CE800" s="221">
        <f t="shared" si="41"/>
        <v>0</v>
      </c>
      <c r="CF800" s="221">
        <f t="shared" si="42"/>
        <v>0</v>
      </c>
      <c r="CG800" s="221">
        <f t="shared" si="43"/>
        <v>0</v>
      </c>
      <c r="CI800" s="27">
        <v>1</v>
      </c>
    </row>
    <row r="801" spans="65:87" x14ac:dyDescent="0.25">
      <c r="BM801" s="221" t="s">
        <v>195</v>
      </c>
      <c r="BN801" s="221" t="s">
        <v>1454</v>
      </c>
      <c r="BO801" s="221" t="s">
        <v>2605</v>
      </c>
      <c r="BP801" s="221" t="s">
        <v>301</v>
      </c>
      <c r="BQ801" s="221" t="s">
        <v>266</v>
      </c>
      <c r="BR801" s="221">
        <v>1</v>
      </c>
      <c r="BS801" s="221">
        <v>0</v>
      </c>
      <c r="BT801" s="221">
        <v>3</v>
      </c>
      <c r="BV801" s="221" t="s">
        <v>2605</v>
      </c>
      <c r="BX801" s="221" t="s">
        <v>2618</v>
      </c>
      <c r="BY801" s="221" t="s">
        <v>2605</v>
      </c>
      <c r="CD801" s="221">
        <f t="shared" si="40"/>
        <v>0</v>
      </c>
      <c r="CE801" s="221">
        <f t="shared" si="41"/>
        <v>0</v>
      </c>
      <c r="CF801" s="221">
        <f t="shared" si="42"/>
        <v>0</v>
      </c>
      <c r="CG801" s="221">
        <f t="shared" si="43"/>
        <v>0</v>
      </c>
      <c r="CI801" s="27">
        <v>1</v>
      </c>
    </row>
    <row r="802" spans="65:87" x14ac:dyDescent="0.25">
      <c r="BM802" s="221" t="s">
        <v>195</v>
      </c>
      <c r="BN802" s="221" t="s">
        <v>1455</v>
      </c>
      <c r="BO802" s="221" t="s">
        <v>2039</v>
      </c>
      <c r="BP802" s="221" t="s">
        <v>301</v>
      </c>
      <c r="BQ802" s="221" t="s">
        <v>266</v>
      </c>
      <c r="BR802" s="221">
        <v>2</v>
      </c>
      <c r="BS802" s="221">
        <v>0</v>
      </c>
      <c r="BT802" s="221">
        <v>2</v>
      </c>
      <c r="BV802" s="221" t="s">
        <v>2039</v>
      </c>
      <c r="BX802" s="221" t="s">
        <v>2040</v>
      </c>
      <c r="BY802" s="221" t="s">
        <v>2039</v>
      </c>
      <c r="CD802" s="221">
        <f t="shared" si="40"/>
        <v>0</v>
      </c>
      <c r="CE802" s="221">
        <f t="shared" si="41"/>
        <v>0</v>
      </c>
      <c r="CF802" s="221">
        <f t="shared" si="42"/>
        <v>0</v>
      </c>
      <c r="CG802" s="221">
        <f t="shared" si="43"/>
        <v>0</v>
      </c>
      <c r="CI802" s="27">
        <v>1</v>
      </c>
    </row>
    <row r="803" spans="65:87" x14ac:dyDescent="0.25">
      <c r="BM803" s="221" t="s">
        <v>195</v>
      </c>
      <c r="BN803" s="221" t="s">
        <v>1456</v>
      </c>
      <c r="BO803" s="221" t="s">
        <v>2619</v>
      </c>
      <c r="BP803" s="221" t="s">
        <v>301</v>
      </c>
      <c r="BQ803" s="221" t="s">
        <v>266</v>
      </c>
      <c r="BR803" s="221">
        <v>2</v>
      </c>
      <c r="BS803" s="221">
        <v>0</v>
      </c>
      <c r="BT803" s="221">
        <v>2</v>
      </c>
      <c r="BV803" s="221" t="s">
        <v>2619</v>
      </c>
      <c r="BX803" s="221" t="s">
        <v>2620</v>
      </c>
      <c r="BY803" s="221" t="s">
        <v>2619</v>
      </c>
      <c r="BZ803" s="221" t="s">
        <v>2038</v>
      </c>
      <c r="CA803" s="221" t="s">
        <v>2024</v>
      </c>
      <c r="CD803" s="221">
        <f t="shared" si="40"/>
        <v>0</v>
      </c>
      <c r="CE803" s="221">
        <f t="shared" si="41"/>
        <v>0</v>
      </c>
      <c r="CF803" s="221">
        <f t="shared" si="42"/>
        <v>0</v>
      </c>
      <c r="CG803" s="221">
        <f t="shared" si="43"/>
        <v>0</v>
      </c>
      <c r="CI803" s="27">
        <v>1</v>
      </c>
    </row>
    <row r="804" spans="65:87" x14ac:dyDescent="0.25">
      <c r="BM804" s="221" t="s">
        <v>195</v>
      </c>
      <c r="BN804" s="221" t="s">
        <v>1457</v>
      </c>
      <c r="BO804" s="221" t="s">
        <v>2025</v>
      </c>
      <c r="BP804" s="221" t="s">
        <v>301</v>
      </c>
      <c r="BQ804" s="221" t="s">
        <v>266</v>
      </c>
      <c r="BR804" s="221">
        <v>3</v>
      </c>
      <c r="BS804" s="221">
        <v>0</v>
      </c>
      <c r="BT804" s="221">
        <v>2</v>
      </c>
      <c r="BV804" s="221" t="s">
        <v>2025</v>
      </c>
      <c r="BX804" s="221" t="s">
        <v>2621</v>
      </c>
      <c r="BY804" s="221" t="s">
        <v>2025</v>
      </c>
      <c r="BZ804" s="221" t="s">
        <v>2617</v>
      </c>
      <c r="CD804" s="221">
        <f t="shared" si="40"/>
        <v>0</v>
      </c>
      <c r="CE804" s="221">
        <f t="shared" si="41"/>
        <v>0</v>
      </c>
      <c r="CF804" s="221">
        <f t="shared" si="42"/>
        <v>0</v>
      </c>
      <c r="CG804" s="221">
        <f t="shared" si="43"/>
        <v>0</v>
      </c>
      <c r="CI804" s="27">
        <v>1</v>
      </c>
    </row>
    <row r="805" spans="65:87" x14ac:dyDescent="0.25">
      <c r="BM805" s="221" t="s">
        <v>196</v>
      </c>
      <c r="BN805" s="221" t="s">
        <v>1458</v>
      </c>
      <c r="BO805" s="221" t="s">
        <v>2033</v>
      </c>
      <c r="BP805" s="221" t="s">
        <v>265</v>
      </c>
      <c r="BQ805" s="221" t="s">
        <v>266</v>
      </c>
      <c r="BR805" s="221">
        <v>1</v>
      </c>
      <c r="BS805" s="221">
        <v>3</v>
      </c>
      <c r="BT805" s="221">
        <v>0</v>
      </c>
      <c r="BU805" s="221" t="s">
        <v>2033</v>
      </c>
      <c r="BW805" s="221" t="s">
        <v>2034</v>
      </c>
      <c r="BY805" s="221" t="s">
        <v>2033</v>
      </c>
      <c r="BZ805" s="221" t="s">
        <v>2035</v>
      </c>
      <c r="CA805" s="221" t="s">
        <v>2036</v>
      </c>
      <c r="CD805" s="221">
        <f t="shared" si="40"/>
        <v>0</v>
      </c>
      <c r="CE805" s="221">
        <f t="shared" si="41"/>
        <v>0</v>
      </c>
      <c r="CF805" s="221">
        <f t="shared" si="42"/>
        <v>0</v>
      </c>
      <c r="CG805" s="221">
        <f t="shared" si="43"/>
        <v>0</v>
      </c>
      <c r="CI805" s="27">
        <v>1</v>
      </c>
    </row>
    <row r="806" spans="65:87" x14ac:dyDescent="0.25">
      <c r="BM806" s="221" t="s">
        <v>196</v>
      </c>
      <c r="BN806" s="221" t="s">
        <v>1465</v>
      </c>
      <c r="BO806" s="221" t="s">
        <v>2622</v>
      </c>
      <c r="BP806" s="221" t="s">
        <v>265</v>
      </c>
      <c r="BQ806" s="221" t="s">
        <v>266</v>
      </c>
      <c r="BR806" s="221">
        <v>1</v>
      </c>
      <c r="BS806" s="221">
        <v>3</v>
      </c>
      <c r="BT806" s="221">
        <v>0</v>
      </c>
      <c r="BU806" s="221" t="s">
        <v>2622</v>
      </c>
      <c r="BW806" s="221" t="s">
        <v>2623</v>
      </c>
      <c r="BY806" s="221" t="s">
        <v>2622</v>
      </c>
      <c r="BZ806" s="221" t="s">
        <v>2624</v>
      </c>
      <c r="CA806" s="221" t="s">
        <v>2625</v>
      </c>
      <c r="CB806" s="221" t="s">
        <v>2626</v>
      </c>
      <c r="CD806" s="221">
        <f t="shared" si="40"/>
        <v>0</v>
      </c>
      <c r="CE806" s="221">
        <f t="shared" si="41"/>
        <v>0</v>
      </c>
      <c r="CF806" s="221">
        <f t="shared" si="42"/>
        <v>0</v>
      </c>
      <c r="CG806" s="221">
        <f t="shared" si="43"/>
        <v>0</v>
      </c>
      <c r="CI806" s="27">
        <v>1</v>
      </c>
    </row>
    <row r="807" spans="65:87" x14ac:dyDescent="0.25">
      <c r="BM807" s="221" t="s">
        <v>196</v>
      </c>
      <c r="BN807" s="221" t="s">
        <v>1469</v>
      </c>
      <c r="BO807" s="221" t="s">
        <v>2627</v>
      </c>
      <c r="BP807" s="221" t="s">
        <v>265</v>
      </c>
      <c r="BQ807" s="221" t="s">
        <v>266</v>
      </c>
      <c r="BR807" s="221">
        <v>2</v>
      </c>
      <c r="BS807" s="221">
        <v>2</v>
      </c>
      <c r="BT807" s="221">
        <v>0</v>
      </c>
      <c r="BU807" s="221" t="s">
        <v>2627</v>
      </c>
      <c r="BW807" s="221" t="s">
        <v>2628</v>
      </c>
      <c r="BY807" s="221" t="s">
        <v>2627</v>
      </c>
      <c r="BZ807" s="221" t="s">
        <v>2629</v>
      </c>
      <c r="CD807" s="221">
        <f t="shared" si="40"/>
        <v>0</v>
      </c>
      <c r="CE807" s="221">
        <f t="shared" si="41"/>
        <v>0</v>
      </c>
      <c r="CF807" s="221">
        <f t="shared" si="42"/>
        <v>0</v>
      </c>
      <c r="CG807" s="221">
        <f t="shared" si="43"/>
        <v>0</v>
      </c>
      <c r="CI807" s="27">
        <v>1</v>
      </c>
    </row>
    <row r="808" spans="65:87" x14ac:dyDescent="0.25">
      <c r="BM808" s="221" t="s">
        <v>196</v>
      </c>
      <c r="BN808" s="221" t="s">
        <v>1474</v>
      </c>
      <c r="BO808" s="221" t="s">
        <v>2630</v>
      </c>
      <c r="BP808" s="221" t="s">
        <v>265</v>
      </c>
      <c r="BQ808" s="221" t="s">
        <v>266</v>
      </c>
      <c r="BR808" s="221">
        <v>2</v>
      </c>
      <c r="BS808" s="221">
        <v>2</v>
      </c>
      <c r="BT808" s="221">
        <v>0</v>
      </c>
      <c r="BU808" s="221" t="s">
        <v>2630</v>
      </c>
      <c r="BW808" s="221" t="s">
        <v>2631</v>
      </c>
      <c r="BY808" s="221" t="s">
        <v>2630</v>
      </c>
      <c r="BZ808" s="221" t="s">
        <v>1709</v>
      </c>
      <c r="CA808" s="221" t="s">
        <v>2632</v>
      </c>
      <c r="CB808" s="221" t="s">
        <v>1712</v>
      </c>
      <c r="CC808" s="221" t="s">
        <v>2633</v>
      </c>
      <c r="CD808" s="221">
        <f t="shared" si="40"/>
        <v>0</v>
      </c>
      <c r="CE808" s="221">
        <f t="shared" si="41"/>
        <v>0</v>
      </c>
      <c r="CF808" s="221">
        <f t="shared" si="42"/>
        <v>0</v>
      </c>
      <c r="CG808" s="221">
        <f t="shared" si="43"/>
        <v>0</v>
      </c>
      <c r="CI808" s="27">
        <v>1</v>
      </c>
    </row>
    <row r="809" spans="65:87" x14ac:dyDescent="0.25">
      <c r="BM809" s="221" t="s">
        <v>196</v>
      </c>
      <c r="BN809" s="221" t="s">
        <v>1480</v>
      </c>
      <c r="BO809" s="221" t="s">
        <v>2634</v>
      </c>
      <c r="BP809" s="221" t="s">
        <v>265</v>
      </c>
      <c r="BQ809" s="221" t="s">
        <v>266</v>
      </c>
      <c r="BR809" s="221">
        <v>3</v>
      </c>
      <c r="BS809" s="221">
        <v>2</v>
      </c>
      <c r="BT809" s="221">
        <v>0</v>
      </c>
      <c r="BU809" s="221" t="s">
        <v>2634</v>
      </c>
      <c r="BW809" s="221" t="s">
        <v>2635</v>
      </c>
      <c r="BY809" s="221" t="s">
        <v>2634</v>
      </c>
      <c r="BZ809" s="221" t="s">
        <v>1545</v>
      </c>
      <c r="CA809" s="221" t="s">
        <v>1546</v>
      </c>
      <c r="CB809" s="221" t="s">
        <v>2636</v>
      </c>
      <c r="CC809" s="221" t="s">
        <v>1464</v>
      </c>
      <c r="CD809" s="221">
        <f t="shared" ref="CD809:CD872" si="44">IF(OR($BM809&lt;&gt;$B$4,$BQ809&lt;&gt;"POS",$BP809="CFA"),0,IF(OR(AND($BY809&lt;&gt;"",ISNUMBER(SEARCH($BY809,$L$9))),AND($BZ809&lt;&gt;"",ISNUMBER(SEARCH($BZ809,$L$9))),AND($CA809&lt;&gt;"",ISNUMBER(SEARCH($CA809,$L$9))),AND($CB809&lt;&gt;"",ISNUMBER(SEARCH($CB809,$L$9))),AND($CC809&lt;&gt;"",ISNUMBER(SEARCH($CC809,$L$9)))),$BS809,0))</f>
        <v>0</v>
      </c>
      <c r="CE809" s="221">
        <f t="shared" ref="CE809:CE872" si="45">IF(OR($BM809&lt;&gt;$B$4,$BQ809&lt;&gt;"POS",$BP809="CFA"),0,IF(OR(AND($BY809&lt;&gt;"",ISNUMBER(SEARCH($BY809,$M$9))),AND($BZ809&lt;&gt;"",ISNUMBER(SEARCH($BZ809,$M$9))),AND($CA809&lt;&gt;"",ISNUMBER(SEARCH($CA809,$M$9))),AND($CB809&lt;&gt;"",ISNUMBER(SEARCH($CB809,$M$9))),AND($CC809&lt;&gt;"",ISNUMBER(SEARCH($CC809,$M$9)))),$BS809,0))</f>
        <v>0</v>
      </c>
      <c r="CF809" s="221">
        <f t="shared" ref="CF809:CF872" si="46">IF(OR($BM809&lt;&gt;$B$4,$BQ809&lt;&gt;"POS",$BP809="PRO"),0,IF(OR(AND($BY809&lt;&gt;"",ISNUMBER(SEARCH($BY809,$N$9))),AND($BZ809&lt;&gt;"",ISNUMBER(SEARCH($BZ809,$N$9))),AND($CA809&lt;&gt;"",ISNUMBER(SEARCH($CA809,$N$9))),AND($CB809&lt;&gt;"",ISNUMBER(SEARCH($CB809,$N$9))),AND($CC809&lt;&gt;"",ISNUMBER(SEARCH($CC809,$N$9)))),$BT809,0))</f>
        <v>0</v>
      </c>
      <c r="CG809" s="221">
        <f t="shared" ref="CG809:CG872" si="47">IF(OR($BM809&lt;&gt;$B$4,$BQ809&lt;&gt;"POS",$BP809="PRO"),0,IF(OR(AND($BY809&lt;&gt;"",ISNUMBER(SEARCH($BY809,$O$9))),AND($BZ809&lt;&gt;"",ISNUMBER(SEARCH($BZ809,$O$9))),AND($CA809&lt;&gt;"",ISNUMBER(SEARCH($CA809,$O$9))),AND($CB809&lt;&gt;"",ISNUMBER(SEARCH($CB809,$O$9))),AND($CC809&lt;&gt;"",ISNUMBER(SEARCH($CC809,$O$9)))),$BT809,0))</f>
        <v>0</v>
      </c>
      <c r="CI809" s="27">
        <v>1</v>
      </c>
    </row>
    <row r="810" spans="65:87" x14ac:dyDescent="0.25">
      <c r="BM810" s="221" t="s">
        <v>196</v>
      </c>
      <c r="BN810" s="221" t="s">
        <v>1484</v>
      </c>
      <c r="BO810" s="221" t="s">
        <v>2039</v>
      </c>
      <c r="BP810" s="221" t="s">
        <v>301</v>
      </c>
      <c r="BQ810" s="221" t="s">
        <v>266</v>
      </c>
      <c r="BR810" s="221">
        <v>1</v>
      </c>
      <c r="BS810" s="221">
        <v>0</v>
      </c>
      <c r="BT810" s="221">
        <v>3</v>
      </c>
      <c r="BV810" s="221" t="s">
        <v>2039</v>
      </c>
      <c r="BX810" s="221" t="s">
        <v>2040</v>
      </c>
      <c r="BY810" s="221" t="s">
        <v>2039</v>
      </c>
      <c r="CD810" s="221">
        <f t="shared" si="44"/>
        <v>0</v>
      </c>
      <c r="CE810" s="221">
        <f t="shared" si="45"/>
        <v>0</v>
      </c>
      <c r="CF810" s="221">
        <f t="shared" si="46"/>
        <v>0</v>
      </c>
      <c r="CG810" s="221">
        <f t="shared" si="47"/>
        <v>0</v>
      </c>
      <c r="CI810" s="27">
        <v>1</v>
      </c>
    </row>
    <row r="811" spans="65:87" x14ac:dyDescent="0.25">
      <c r="BM811" s="221" t="s">
        <v>196</v>
      </c>
      <c r="BN811" s="221" t="s">
        <v>1488</v>
      </c>
      <c r="BO811" s="221" t="s">
        <v>2625</v>
      </c>
      <c r="BP811" s="221" t="s">
        <v>301</v>
      </c>
      <c r="BQ811" s="221" t="s">
        <v>266</v>
      </c>
      <c r="BR811" s="221">
        <v>1</v>
      </c>
      <c r="BS811" s="221">
        <v>0</v>
      </c>
      <c r="BT811" s="221">
        <v>3</v>
      </c>
      <c r="BV811" s="221" t="s">
        <v>2625</v>
      </c>
      <c r="BX811" s="221" t="s">
        <v>2637</v>
      </c>
      <c r="BY811" s="221" t="s">
        <v>2625</v>
      </c>
      <c r="BZ811" s="221" t="s">
        <v>2626</v>
      </c>
      <c r="CD811" s="221">
        <f t="shared" si="44"/>
        <v>0</v>
      </c>
      <c r="CE811" s="221">
        <f t="shared" si="45"/>
        <v>0</v>
      </c>
      <c r="CF811" s="221">
        <f t="shared" si="46"/>
        <v>0</v>
      </c>
      <c r="CG811" s="221">
        <f t="shared" si="47"/>
        <v>0</v>
      </c>
      <c r="CI811" s="27">
        <v>1</v>
      </c>
    </row>
    <row r="812" spans="65:87" x14ac:dyDescent="0.25">
      <c r="BM812" s="221" t="s">
        <v>196</v>
      </c>
      <c r="BN812" s="221" t="s">
        <v>1493</v>
      </c>
      <c r="BO812" s="221" t="s">
        <v>2627</v>
      </c>
      <c r="BP812" s="221" t="s">
        <v>301</v>
      </c>
      <c r="BQ812" s="221" t="s">
        <v>266</v>
      </c>
      <c r="BR812" s="221">
        <v>2</v>
      </c>
      <c r="BS812" s="221">
        <v>0</v>
      </c>
      <c r="BT812" s="221">
        <v>2</v>
      </c>
      <c r="BV812" s="221" t="s">
        <v>2627</v>
      </c>
      <c r="BX812" s="221" t="s">
        <v>2638</v>
      </c>
      <c r="BY812" s="221" t="s">
        <v>2627</v>
      </c>
      <c r="BZ812" s="221" t="s">
        <v>2629</v>
      </c>
      <c r="CD812" s="221">
        <f t="shared" si="44"/>
        <v>0</v>
      </c>
      <c r="CE812" s="221">
        <f t="shared" si="45"/>
        <v>0</v>
      </c>
      <c r="CF812" s="221">
        <f t="shared" si="46"/>
        <v>0</v>
      </c>
      <c r="CG812" s="221">
        <f t="shared" si="47"/>
        <v>0</v>
      </c>
      <c r="CI812" s="27">
        <v>1</v>
      </c>
    </row>
    <row r="813" spans="65:87" x14ac:dyDescent="0.25">
      <c r="BM813" s="221" t="s">
        <v>196</v>
      </c>
      <c r="BN813" s="221" t="s">
        <v>1496</v>
      </c>
      <c r="BO813" s="221" t="s">
        <v>2630</v>
      </c>
      <c r="BP813" s="221" t="s">
        <v>301</v>
      </c>
      <c r="BQ813" s="221" t="s">
        <v>266</v>
      </c>
      <c r="BR813" s="221">
        <v>2</v>
      </c>
      <c r="BS813" s="221">
        <v>0</v>
      </c>
      <c r="BT813" s="221">
        <v>2</v>
      </c>
      <c r="BV813" s="221" t="s">
        <v>2630</v>
      </c>
      <c r="BX813" s="221" t="s">
        <v>2639</v>
      </c>
      <c r="BY813" s="221" t="s">
        <v>2630</v>
      </c>
      <c r="BZ813" s="221" t="s">
        <v>1709</v>
      </c>
      <c r="CA813" s="221" t="s">
        <v>2632</v>
      </c>
      <c r="CB813" s="221" t="s">
        <v>1712</v>
      </c>
      <c r="CC813" s="221" t="s">
        <v>2633</v>
      </c>
      <c r="CD813" s="221">
        <f t="shared" si="44"/>
        <v>0</v>
      </c>
      <c r="CE813" s="221">
        <f t="shared" si="45"/>
        <v>0</v>
      </c>
      <c r="CF813" s="221">
        <f t="shared" si="46"/>
        <v>0</v>
      </c>
      <c r="CG813" s="221">
        <f t="shared" si="47"/>
        <v>0</v>
      </c>
      <c r="CI813" s="27">
        <v>1</v>
      </c>
    </row>
    <row r="814" spans="65:87" x14ac:dyDescent="0.25">
      <c r="BM814" s="221" t="s">
        <v>196</v>
      </c>
      <c r="BN814" s="221" t="s">
        <v>1500</v>
      </c>
      <c r="BO814" s="221" t="s">
        <v>2046</v>
      </c>
      <c r="BP814" s="221" t="s">
        <v>301</v>
      </c>
      <c r="BQ814" s="221" t="s">
        <v>266</v>
      </c>
      <c r="BR814" s="221">
        <v>3</v>
      </c>
      <c r="BS814" s="221">
        <v>0</v>
      </c>
      <c r="BT814" s="221">
        <v>2</v>
      </c>
      <c r="BV814" s="221" t="s">
        <v>2046</v>
      </c>
      <c r="BX814" s="221" t="s">
        <v>2047</v>
      </c>
      <c r="BY814" s="221" t="s">
        <v>2046</v>
      </c>
      <c r="BZ814" s="221" t="s">
        <v>2045</v>
      </c>
      <c r="CD814" s="221">
        <f t="shared" si="44"/>
        <v>0</v>
      </c>
      <c r="CE814" s="221">
        <f t="shared" si="45"/>
        <v>0</v>
      </c>
      <c r="CF814" s="221">
        <f t="shared" si="46"/>
        <v>0</v>
      </c>
      <c r="CG814" s="221">
        <f t="shared" si="47"/>
        <v>0</v>
      </c>
      <c r="CI814" s="27">
        <v>1</v>
      </c>
    </row>
    <row r="815" spans="65:87" x14ac:dyDescent="0.25">
      <c r="BM815" s="221" t="s">
        <v>198</v>
      </c>
      <c r="BN815" s="221" t="s">
        <v>1502</v>
      </c>
      <c r="BO815" s="221" t="s">
        <v>2033</v>
      </c>
      <c r="BP815" s="221" t="s">
        <v>265</v>
      </c>
      <c r="BQ815" s="221" t="s">
        <v>266</v>
      </c>
      <c r="BR815" s="221">
        <v>1</v>
      </c>
      <c r="BS815" s="221">
        <v>3</v>
      </c>
      <c r="BT815" s="221">
        <v>0</v>
      </c>
      <c r="BU815" s="221" t="s">
        <v>2033</v>
      </c>
      <c r="BW815" s="221" t="s">
        <v>2034</v>
      </c>
      <c r="BY815" s="221" t="s">
        <v>2033</v>
      </c>
      <c r="BZ815" s="221" t="s">
        <v>2035</v>
      </c>
      <c r="CA815" s="221" t="s">
        <v>2036</v>
      </c>
      <c r="CD815" s="221">
        <f t="shared" si="44"/>
        <v>0</v>
      </c>
      <c r="CE815" s="221">
        <f t="shared" si="45"/>
        <v>0</v>
      </c>
      <c r="CF815" s="221">
        <f t="shared" si="46"/>
        <v>0</v>
      </c>
      <c r="CG815" s="221">
        <f t="shared" si="47"/>
        <v>0</v>
      </c>
      <c r="CI815" s="27">
        <v>1</v>
      </c>
    </row>
    <row r="816" spans="65:87" x14ac:dyDescent="0.25">
      <c r="BM816" s="221" t="s">
        <v>198</v>
      </c>
      <c r="BN816" s="221" t="s">
        <v>1503</v>
      </c>
      <c r="BO816" s="221" t="s">
        <v>2622</v>
      </c>
      <c r="BP816" s="221" t="s">
        <v>265</v>
      </c>
      <c r="BQ816" s="221" t="s">
        <v>266</v>
      </c>
      <c r="BR816" s="221">
        <v>1</v>
      </c>
      <c r="BS816" s="221">
        <v>3</v>
      </c>
      <c r="BT816" s="221">
        <v>0</v>
      </c>
      <c r="BU816" s="221" t="s">
        <v>2622</v>
      </c>
      <c r="BW816" s="221" t="s">
        <v>2623</v>
      </c>
      <c r="BY816" s="221" t="s">
        <v>2622</v>
      </c>
      <c r="BZ816" s="221" t="s">
        <v>2624</v>
      </c>
      <c r="CA816" s="221" t="s">
        <v>2625</v>
      </c>
      <c r="CB816" s="221" t="s">
        <v>2626</v>
      </c>
      <c r="CD816" s="221">
        <f t="shared" si="44"/>
        <v>0</v>
      </c>
      <c r="CE816" s="221">
        <f t="shared" si="45"/>
        <v>0</v>
      </c>
      <c r="CF816" s="221">
        <f t="shared" si="46"/>
        <v>0</v>
      </c>
      <c r="CG816" s="221">
        <f t="shared" si="47"/>
        <v>0</v>
      </c>
      <c r="CI816" s="27">
        <v>1</v>
      </c>
    </row>
    <row r="817" spans="65:87" x14ac:dyDescent="0.25">
      <c r="BM817" s="221" t="s">
        <v>198</v>
      </c>
      <c r="BN817" s="221" t="s">
        <v>1504</v>
      </c>
      <c r="BO817" s="221" t="s">
        <v>2627</v>
      </c>
      <c r="BP817" s="221" t="s">
        <v>265</v>
      </c>
      <c r="BQ817" s="221" t="s">
        <v>266</v>
      </c>
      <c r="BR817" s="221">
        <v>2</v>
      </c>
      <c r="BS817" s="221">
        <v>2</v>
      </c>
      <c r="BT817" s="221">
        <v>0</v>
      </c>
      <c r="BU817" s="221" t="s">
        <v>2627</v>
      </c>
      <c r="BW817" s="221" t="s">
        <v>2628</v>
      </c>
      <c r="BY817" s="221" t="s">
        <v>2627</v>
      </c>
      <c r="BZ817" s="221" t="s">
        <v>2629</v>
      </c>
      <c r="CD817" s="221">
        <f t="shared" si="44"/>
        <v>0</v>
      </c>
      <c r="CE817" s="221">
        <f t="shared" si="45"/>
        <v>0</v>
      </c>
      <c r="CF817" s="221">
        <f t="shared" si="46"/>
        <v>0</v>
      </c>
      <c r="CG817" s="221">
        <f t="shared" si="47"/>
        <v>0</v>
      </c>
      <c r="CI817" s="27">
        <v>1</v>
      </c>
    </row>
    <row r="818" spans="65:87" x14ac:dyDescent="0.25">
      <c r="BM818" s="221" t="s">
        <v>198</v>
      </c>
      <c r="BN818" s="221" t="s">
        <v>1505</v>
      </c>
      <c r="BO818" s="221" t="s">
        <v>2630</v>
      </c>
      <c r="BP818" s="221" t="s">
        <v>265</v>
      </c>
      <c r="BQ818" s="221" t="s">
        <v>266</v>
      </c>
      <c r="BR818" s="221">
        <v>2</v>
      </c>
      <c r="BS818" s="221">
        <v>2</v>
      </c>
      <c r="BT818" s="221">
        <v>0</v>
      </c>
      <c r="BU818" s="221" t="s">
        <v>2630</v>
      </c>
      <c r="BW818" s="221" t="s">
        <v>2631</v>
      </c>
      <c r="BY818" s="221" t="s">
        <v>2630</v>
      </c>
      <c r="BZ818" s="221" t="s">
        <v>1709</v>
      </c>
      <c r="CA818" s="221" t="s">
        <v>2632</v>
      </c>
      <c r="CB818" s="221" t="s">
        <v>1712</v>
      </c>
      <c r="CC818" s="221" t="s">
        <v>2633</v>
      </c>
      <c r="CD818" s="221">
        <f t="shared" si="44"/>
        <v>0</v>
      </c>
      <c r="CE818" s="221">
        <f t="shared" si="45"/>
        <v>0</v>
      </c>
      <c r="CF818" s="221">
        <f t="shared" si="46"/>
        <v>0</v>
      </c>
      <c r="CG818" s="221">
        <f t="shared" si="47"/>
        <v>0</v>
      </c>
      <c r="CI818" s="27">
        <v>1</v>
      </c>
    </row>
    <row r="819" spans="65:87" x14ac:dyDescent="0.25">
      <c r="BM819" s="221" t="s">
        <v>198</v>
      </c>
      <c r="BN819" s="221" t="s">
        <v>1506</v>
      </c>
      <c r="BO819" s="221" t="s">
        <v>2634</v>
      </c>
      <c r="BP819" s="221" t="s">
        <v>265</v>
      </c>
      <c r="BQ819" s="221" t="s">
        <v>266</v>
      </c>
      <c r="BR819" s="221">
        <v>3</v>
      </c>
      <c r="BS819" s="221">
        <v>2</v>
      </c>
      <c r="BT819" s="221">
        <v>0</v>
      </c>
      <c r="BU819" s="221" t="s">
        <v>2634</v>
      </c>
      <c r="BW819" s="221" t="s">
        <v>2635</v>
      </c>
      <c r="BY819" s="221" t="s">
        <v>2634</v>
      </c>
      <c r="BZ819" s="221" t="s">
        <v>1545</v>
      </c>
      <c r="CA819" s="221" t="s">
        <v>1546</v>
      </c>
      <c r="CB819" s="221" t="s">
        <v>2636</v>
      </c>
      <c r="CC819" s="221" t="s">
        <v>1464</v>
      </c>
      <c r="CD819" s="221">
        <f t="shared" si="44"/>
        <v>0</v>
      </c>
      <c r="CE819" s="221">
        <f t="shared" si="45"/>
        <v>0</v>
      </c>
      <c r="CF819" s="221">
        <f t="shared" si="46"/>
        <v>0</v>
      </c>
      <c r="CG819" s="221">
        <f t="shared" si="47"/>
        <v>0</v>
      </c>
      <c r="CI819" s="27">
        <v>1</v>
      </c>
    </row>
    <row r="820" spans="65:87" x14ac:dyDescent="0.25">
      <c r="BM820" s="221" t="s">
        <v>198</v>
      </c>
      <c r="BN820" s="221" t="s">
        <v>1507</v>
      </c>
      <c r="BO820" s="221" t="s">
        <v>2039</v>
      </c>
      <c r="BP820" s="221" t="s">
        <v>301</v>
      </c>
      <c r="BQ820" s="221" t="s">
        <v>266</v>
      </c>
      <c r="BR820" s="221">
        <v>1</v>
      </c>
      <c r="BS820" s="221">
        <v>0</v>
      </c>
      <c r="BT820" s="221">
        <v>3</v>
      </c>
      <c r="BV820" s="221" t="s">
        <v>2039</v>
      </c>
      <c r="BX820" s="221" t="s">
        <v>2040</v>
      </c>
      <c r="BY820" s="221" t="s">
        <v>2039</v>
      </c>
      <c r="CD820" s="221">
        <f t="shared" si="44"/>
        <v>0</v>
      </c>
      <c r="CE820" s="221">
        <f t="shared" si="45"/>
        <v>0</v>
      </c>
      <c r="CF820" s="221">
        <f t="shared" si="46"/>
        <v>0</v>
      </c>
      <c r="CG820" s="221">
        <f t="shared" si="47"/>
        <v>0</v>
      </c>
      <c r="CI820" s="27">
        <v>1</v>
      </c>
    </row>
    <row r="821" spans="65:87" x14ac:dyDescent="0.25">
      <c r="BM821" s="221" t="s">
        <v>198</v>
      </c>
      <c r="BN821" s="221" t="s">
        <v>1508</v>
      </c>
      <c r="BO821" s="221" t="s">
        <v>2625</v>
      </c>
      <c r="BP821" s="221" t="s">
        <v>301</v>
      </c>
      <c r="BQ821" s="221" t="s">
        <v>266</v>
      </c>
      <c r="BR821" s="221">
        <v>1</v>
      </c>
      <c r="BS821" s="221">
        <v>0</v>
      </c>
      <c r="BT821" s="221">
        <v>3</v>
      </c>
      <c r="BV821" s="221" t="s">
        <v>2625</v>
      </c>
      <c r="BX821" s="221" t="s">
        <v>2637</v>
      </c>
      <c r="BY821" s="221" t="s">
        <v>2625</v>
      </c>
      <c r="BZ821" s="221" t="s">
        <v>2626</v>
      </c>
      <c r="CD821" s="221">
        <f t="shared" si="44"/>
        <v>0</v>
      </c>
      <c r="CE821" s="221">
        <f t="shared" si="45"/>
        <v>0</v>
      </c>
      <c r="CF821" s="221">
        <f t="shared" si="46"/>
        <v>0</v>
      </c>
      <c r="CG821" s="221">
        <f t="shared" si="47"/>
        <v>0</v>
      </c>
      <c r="CI821" s="27">
        <v>1</v>
      </c>
    </row>
    <row r="822" spans="65:87" x14ac:dyDescent="0.25">
      <c r="BM822" s="221" t="s">
        <v>198</v>
      </c>
      <c r="BN822" s="221" t="s">
        <v>1509</v>
      </c>
      <c r="BO822" s="221" t="s">
        <v>2627</v>
      </c>
      <c r="BP822" s="221" t="s">
        <v>301</v>
      </c>
      <c r="BQ822" s="221" t="s">
        <v>266</v>
      </c>
      <c r="BR822" s="221">
        <v>2</v>
      </c>
      <c r="BS822" s="221">
        <v>0</v>
      </c>
      <c r="BT822" s="221">
        <v>2</v>
      </c>
      <c r="BV822" s="221" t="s">
        <v>2627</v>
      </c>
      <c r="BX822" s="221" t="s">
        <v>2638</v>
      </c>
      <c r="BY822" s="221" t="s">
        <v>2627</v>
      </c>
      <c r="BZ822" s="221" t="s">
        <v>2629</v>
      </c>
      <c r="CD822" s="221">
        <f t="shared" si="44"/>
        <v>0</v>
      </c>
      <c r="CE822" s="221">
        <f t="shared" si="45"/>
        <v>0</v>
      </c>
      <c r="CF822" s="221">
        <f t="shared" si="46"/>
        <v>0</v>
      </c>
      <c r="CG822" s="221">
        <f t="shared" si="47"/>
        <v>0</v>
      </c>
      <c r="CI822" s="27">
        <v>1</v>
      </c>
    </row>
    <row r="823" spans="65:87" x14ac:dyDescent="0.25">
      <c r="BM823" s="221" t="s">
        <v>198</v>
      </c>
      <c r="BN823" s="221" t="s">
        <v>1510</v>
      </c>
      <c r="BO823" s="221" t="s">
        <v>2630</v>
      </c>
      <c r="BP823" s="221" t="s">
        <v>301</v>
      </c>
      <c r="BQ823" s="221" t="s">
        <v>266</v>
      </c>
      <c r="BR823" s="221">
        <v>2</v>
      </c>
      <c r="BS823" s="221">
        <v>0</v>
      </c>
      <c r="BT823" s="221">
        <v>2</v>
      </c>
      <c r="BV823" s="221" t="s">
        <v>2630</v>
      </c>
      <c r="BX823" s="221" t="s">
        <v>2639</v>
      </c>
      <c r="BY823" s="221" t="s">
        <v>2630</v>
      </c>
      <c r="BZ823" s="221" t="s">
        <v>1709</v>
      </c>
      <c r="CA823" s="221" t="s">
        <v>2632</v>
      </c>
      <c r="CB823" s="221" t="s">
        <v>1712</v>
      </c>
      <c r="CC823" s="221" t="s">
        <v>2633</v>
      </c>
      <c r="CD823" s="221">
        <f t="shared" si="44"/>
        <v>0</v>
      </c>
      <c r="CE823" s="221">
        <f t="shared" si="45"/>
        <v>0</v>
      </c>
      <c r="CF823" s="221">
        <f t="shared" si="46"/>
        <v>0</v>
      </c>
      <c r="CG823" s="221">
        <f t="shared" si="47"/>
        <v>0</v>
      </c>
      <c r="CI823" s="27">
        <v>1</v>
      </c>
    </row>
    <row r="824" spans="65:87" x14ac:dyDescent="0.25">
      <c r="BM824" s="221" t="s">
        <v>198</v>
      </c>
      <c r="BN824" s="221" t="s">
        <v>1511</v>
      </c>
      <c r="BO824" s="221" t="s">
        <v>2046</v>
      </c>
      <c r="BP824" s="221" t="s">
        <v>301</v>
      </c>
      <c r="BQ824" s="221" t="s">
        <v>266</v>
      </c>
      <c r="BR824" s="221">
        <v>3</v>
      </c>
      <c r="BS824" s="221">
        <v>0</v>
      </c>
      <c r="BT824" s="221">
        <v>2</v>
      </c>
      <c r="BV824" s="221" t="s">
        <v>2046</v>
      </c>
      <c r="BX824" s="221" t="s">
        <v>2047</v>
      </c>
      <c r="BY824" s="221" t="s">
        <v>2046</v>
      </c>
      <c r="BZ824" s="221" t="s">
        <v>2045</v>
      </c>
      <c r="CD824" s="221">
        <f t="shared" si="44"/>
        <v>0</v>
      </c>
      <c r="CE824" s="221">
        <f t="shared" si="45"/>
        <v>0</v>
      </c>
      <c r="CF824" s="221">
        <f t="shared" si="46"/>
        <v>0</v>
      </c>
      <c r="CG824" s="221">
        <f t="shared" si="47"/>
        <v>0</v>
      </c>
      <c r="CI824" s="27">
        <v>1</v>
      </c>
    </row>
    <row r="825" spans="65:87" x14ac:dyDescent="0.25">
      <c r="BM825" s="221" t="s">
        <v>199</v>
      </c>
      <c r="BN825" s="221" t="s">
        <v>1512</v>
      </c>
      <c r="BO825" s="221" t="s">
        <v>2033</v>
      </c>
      <c r="BP825" s="221" t="s">
        <v>265</v>
      </c>
      <c r="BQ825" s="221" t="s">
        <v>266</v>
      </c>
      <c r="BR825" s="221">
        <v>1</v>
      </c>
      <c r="BS825" s="221">
        <v>3</v>
      </c>
      <c r="BT825" s="221">
        <v>0</v>
      </c>
      <c r="BU825" s="221" t="s">
        <v>2033</v>
      </c>
      <c r="BW825" s="221" t="s">
        <v>2034</v>
      </c>
      <c r="BY825" s="221" t="s">
        <v>2033</v>
      </c>
      <c r="BZ825" s="221" t="s">
        <v>2035</v>
      </c>
      <c r="CA825" s="221" t="s">
        <v>2036</v>
      </c>
      <c r="CD825" s="221">
        <f t="shared" si="44"/>
        <v>0</v>
      </c>
      <c r="CE825" s="221">
        <f t="shared" si="45"/>
        <v>0</v>
      </c>
      <c r="CF825" s="221">
        <f t="shared" si="46"/>
        <v>0</v>
      </c>
      <c r="CG825" s="221">
        <f t="shared" si="47"/>
        <v>0</v>
      </c>
      <c r="CI825" s="27">
        <v>1</v>
      </c>
    </row>
    <row r="826" spans="65:87" x14ac:dyDescent="0.25">
      <c r="BM826" s="221" t="s">
        <v>199</v>
      </c>
      <c r="BN826" s="221" t="s">
        <v>1513</v>
      </c>
      <c r="BO826" s="221" t="s">
        <v>2622</v>
      </c>
      <c r="BP826" s="221" t="s">
        <v>265</v>
      </c>
      <c r="BQ826" s="221" t="s">
        <v>266</v>
      </c>
      <c r="BR826" s="221">
        <v>1</v>
      </c>
      <c r="BS826" s="221">
        <v>3</v>
      </c>
      <c r="BT826" s="221">
        <v>0</v>
      </c>
      <c r="BU826" s="221" t="s">
        <v>2622</v>
      </c>
      <c r="BW826" s="221" t="s">
        <v>2623</v>
      </c>
      <c r="BY826" s="221" t="s">
        <v>2622</v>
      </c>
      <c r="BZ826" s="221" t="s">
        <v>2624</v>
      </c>
      <c r="CA826" s="221" t="s">
        <v>2625</v>
      </c>
      <c r="CB826" s="221" t="s">
        <v>2626</v>
      </c>
      <c r="CD826" s="221">
        <f t="shared" si="44"/>
        <v>0</v>
      </c>
      <c r="CE826" s="221">
        <f t="shared" si="45"/>
        <v>0</v>
      </c>
      <c r="CF826" s="221">
        <f t="shared" si="46"/>
        <v>0</v>
      </c>
      <c r="CG826" s="221">
        <f t="shared" si="47"/>
        <v>0</v>
      </c>
      <c r="CI826" s="27">
        <v>1</v>
      </c>
    </row>
    <row r="827" spans="65:87" x14ac:dyDescent="0.25">
      <c r="BM827" s="221" t="s">
        <v>199</v>
      </c>
      <c r="BN827" s="221" t="s">
        <v>1514</v>
      </c>
      <c r="BO827" s="221" t="s">
        <v>2627</v>
      </c>
      <c r="BP827" s="221" t="s">
        <v>265</v>
      </c>
      <c r="BQ827" s="221" t="s">
        <v>266</v>
      </c>
      <c r="BR827" s="221">
        <v>2</v>
      </c>
      <c r="BS827" s="221">
        <v>2</v>
      </c>
      <c r="BT827" s="221">
        <v>0</v>
      </c>
      <c r="BU827" s="221" t="s">
        <v>2627</v>
      </c>
      <c r="BW827" s="221" t="s">
        <v>2628</v>
      </c>
      <c r="BY827" s="221" t="s">
        <v>2627</v>
      </c>
      <c r="BZ827" s="221" t="s">
        <v>2629</v>
      </c>
      <c r="CD827" s="221">
        <f t="shared" si="44"/>
        <v>0</v>
      </c>
      <c r="CE827" s="221">
        <f t="shared" si="45"/>
        <v>0</v>
      </c>
      <c r="CF827" s="221">
        <f t="shared" si="46"/>
        <v>0</v>
      </c>
      <c r="CG827" s="221">
        <f t="shared" si="47"/>
        <v>0</v>
      </c>
      <c r="CI827" s="27">
        <v>1</v>
      </c>
    </row>
    <row r="828" spans="65:87" x14ac:dyDescent="0.25">
      <c r="BM828" s="221" t="s">
        <v>199</v>
      </c>
      <c r="BN828" s="221" t="s">
        <v>1515</v>
      </c>
      <c r="BO828" s="221" t="s">
        <v>2630</v>
      </c>
      <c r="BP828" s="221" t="s">
        <v>265</v>
      </c>
      <c r="BQ828" s="221" t="s">
        <v>266</v>
      </c>
      <c r="BR828" s="221">
        <v>2</v>
      </c>
      <c r="BS828" s="221">
        <v>2</v>
      </c>
      <c r="BT828" s="221">
        <v>0</v>
      </c>
      <c r="BU828" s="221" t="s">
        <v>2630</v>
      </c>
      <c r="BW828" s="221" t="s">
        <v>2631</v>
      </c>
      <c r="BY828" s="221" t="s">
        <v>2630</v>
      </c>
      <c r="BZ828" s="221" t="s">
        <v>1709</v>
      </c>
      <c r="CA828" s="221" t="s">
        <v>2632</v>
      </c>
      <c r="CB828" s="221" t="s">
        <v>1712</v>
      </c>
      <c r="CC828" s="221" t="s">
        <v>2633</v>
      </c>
      <c r="CD828" s="221">
        <f t="shared" si="44"/>
        <v>0</v>
      </c>
      <c r="CE828" s="221">
        <f t="shared" si="45"/>
        <v>0</v>
      </c>
      <c r="CF828" s="221">
        <f t="shared" si="46"/>
        <v>0</v>
      </c>
      <c r="CG828" s="221">
        <f t="shared" si="47"/>
        <v>0</v>
      </c>
      <c r="CI828" s="27">
        <v>1</v>
      </c>
    </row>
    <row r="829" spans="65:87" x14ac:dyDescent="0.25">
      <c r="BM829" s="221" t="s">
        <v>199</v>
      </c>
      <c r="BN829" s="221" t="s">
        <v>1516</v>
      </c>
      <c r="BO829" s="221" t="s">
        <v>2634</v>
      </c>
      <c r="BP829" s="221" t="s">
        <v>265</v>
      </c>
      <c r="BQ829" s="221" t="s">
        <v>266</v>
      </c>
      <c r="BR829" s="221">
        <v>3</v>
      </c>
      <c r="BS829" s="221">
        <v>2</v>
      </c>
      <c r="BT829" s="221">
        <v>0</v>
      </c>
      <c r="BU829" s="221" t="s">
        <v>2634</v>
      </c>
      <c r="BW829" s="221" t="s">
        <v>2635</v>
      </c>
      <c r="BY829" s="221" t="s">
        <v>2634</v>
      </c>
      <c r="BZ829" s="221" t="s">
        <v>1545</v>
      </c>
      <c r="CA829" s="221" t="s">
        <v>1546</v>
      </c>
      <c r="CB829" s="221" t="s">
        <v>2636</v>
      </c>
      <c r="CC829" s="221" t="s">
        <v>1464</v>
      </c>
      <c r="CD829" s="221">
        <f t="shared" si="44"/>
        <v>0</v>
      </c>
      <c r="CE829" s="221">
        <f t="shared" si="45"/>
        <v>0</v>
      </c>
      <c r="CF829" s="221">
        <f t="shared" si="46"/>
        <v>0</v>
      </c>
      <c r="CG829" s="221">
        <f t="shared" si="47"/>
        <v>0</v>
      </c>
      <c r="CI829" s="27">
        <v>1</v>
      </c>
    </row>
    <row r="830" spans="65:87" x14ac:dyDescent="0.25">
      <c r="BM830" s="221" t="s">
        <v>199</v>
      </c>
      <c r="BN830" s="221" t="s">
        <v>1517</v>
      </c>
      <c r="BO830" s="221" t="s">
        <v>2039</v>
      </c>
      <c r="BP830" s="221" t="s">
        <v>301</v>
      </c>
      <c r="BQ830" s="221" t="s">
        <v>266</v>
      </c>
      <c r="BR830" s="221">
        <v>1</v>
      </c>
      <c r="BS830" s="221">
        <v>0</v>
      </c>
      <c r="BT830" s="221">
        <v>3</v>
      </c>
      <c r="BV830" s="221" t="s">
        <v>2039</v>
      </c>
      <c r="BX830" s="221" t="s">
        <v>2040</v>
      </c>
      <c r="BY830" s="221" t="s">
        <v>2039</v>
      </c>
      <c r="CD830" s="221">
        <f t="shared" si="44"/>
        <v>0</v>
      </c>
      <c r="CE830" s="221">
        <f t="shared" si="45"/>
        <v>0</v>
      </c>
      <c r="CF830" s="221">
        <f t="shared" si="46"/>
        <v>0</v>
      </c>
      <c r="CG830" s="221">
        <f t="shared" si="47"/>
        <v>0</v>
      </c>
      <c r="CI830" s="27">
        <v>1</v>
      </c>
    </row>
    <row r="831" spans="65:87" x14ac:dyDescent="0.25">
      <c r="BM831" s="221" t="s">
        <v>199</v>
      </c>
      <c r="BN831" s="221" t="s">
        <v>1518</v>
      </c>
      <c r="BO831" s="221" t="s">
        <v>2625</v>
      </c>
      <c r="BP831" s="221" t="s">
        <v>301</v>
      </c>
      <c r="BQ831" s="221" t="s">
        <v>266</v>
      </c>
      <c r="BR831" s="221">
        <v>1</v>
      </c>
      <c r="BS831" s="221">
        <v>0</v>
      </c>
      <c r="BT831" s="221">
        <v>3</v>
      </c>
      <c r="BV831" s="221" t="s">
        <v>2625</v>
      </c>
      <c r="BX831" s="221" t="s">
        <v>2637</v>
      </c>
      <c r="BY831" s="221" t="s">
        <v>2625</v>
      </c>
      <c r="BZ831" s="221" t="s">
        <v>2626</v>
      </c>
      <c r="CD831" s="221">
        <f t="shared" si="44"/>
        <v>0</v>
      </c>
      <c r="CE831" s="221">
        <f t="shared" si="45"/>
        <v>0</v>
      </c>
      <c r="CF831" s="221">
        <f t="shared" si="46"/>
        <v>0</v>
      </c>
      <c r="CG831" s="221">
        <f t="shared" si="47"/>
        <v>0</v>
      </c>
      <c r="CI831" s="27">
        <v>1</v>
      </c>
    </row>
    <row r="832" spans="65:87" x14ac:dyDescent="0.25">
      <c r="BM832" s="221" t="s">
        <v>199</v>
      </c>
      <c r="BN832" s="221" t="s">
        <v>1519</v>
      </c>
      <c r="BO832" s="221" t="s">
        <v>2627</v>
      </c>
      <c r="BP832" s="221" t="s">
        <v>301</v>
      </c>
      <c r="BQ832" s="221" t="s">
        <v>266</v>
      </c>
      <c r="BR832" s="221">
        <v>2</v>
      </c>
      <c r="BS832" s="221">
        <v>0</v>
      </c>
      <c r="BT832" s="221">
        <v>2</v>
      </c>
      <c r="BV832" s="221" t="s">
        <v>2627</v>
      </c>
      <c r="BX832" s="221" t="s">
        <v>2638</v>
      </c>
      <c r="BY832" s="221" t="s">
        <v>2627</v>
      </c>
      <c r="BZ832" s="221" t="s">
        <v>2629</v>
      </c>
      <c r="CD832" s="221">
        <f t="shared" si="44"/>
        <v>0</v>
      </c>
      <c r="CE832" s="221">
        <f t="shared" si="45"/>
        <v>0</v>
      </c>
      <c r="CF832" s="221">
        <f t="shared" si="46"/>
        <v>0</v>
      </c>
      <c r="CG832" s="221">
        <f t="shared" si="47"/>
        <v>0</v>
      </c>
      <c r="CI832" s="27">
        <v>1</v>
      </c>
    </row>
    <row r="833" spans="65:87" x14ac:dyDescent="0.25">
      <c r="BM833" s="221" t="s">
        <v>199</v>
      </c>
      <c r="BN833" s="221" t="s">
        <v>1520</v>
      </c>
      <c r="BO833" s="221" t="s">
        <v>2630</v>
      </c>
      <c r="BP833" s="221" t="s">
        <v>301</v>
      </c>
      <c r="BQ833" s="221" t="s">
        <v>266</v>
      </c>
      <c r="BR833" s="221">
        <v>2</v>
      </c>
      <c r="BS833" s="221">
        <v>0</v>
      </c>
      <c r="BT833" s="221">
        <v>2</v>
      </c>
      <c r="BV833" s="221" t="s">
        <v>2630</v>
      </c>
      <c r="BX833" s="221" t="s">
        <v>2639</v>
      </c>
      <c r="BY833" s="221" t="s">
        <v>2630</v>
      </c>
      <c r="BZ833" s="221" t="s">
        <v>1709</v>
      </c>
      <c r="CA833" s="221" t="s">
        <v>2632</v>
      </c>
      <c r="CB833" s="221" t="s">
        <v>1712</v>
      </c>
      <c r="CC833" s="221" t="s">
        <v>2633</v>
      </c>
      <c r="CD833" s="221">
        <f t="shared" si="44"/>
        <v>0</v>
      </c>
      <c r="CE833" s="221">
        <f t="shared" si="45"/>
        <v>0</v>
      </c>
      <c r="CF833" s="221">
        <f t="shared" si="46"/>
        <v>0</v>
      </c>
      <c r="CG833" s="221">
        <f t="shared" si="47"/>
        <v>0</v>
      </c>
      <c r="CI833" s="27">
        <v>1</v>
      </c>
    </row>
    <row r="834" spans="65:87" x14ac:dyDescent="0.25">
      <c r="BM834" s="221" t="s">
        <v>199</v>
      </c>
      <c r="BN834" s="221" t="s">
        <v>1521</v>
      </c>
      <c r="BO834" s="221" t="s">
        <v>2046</v>
      </c>
      <c r="BP834" s="221" t="s">
        <v>301</v>
      </c>
      <c r="BQ834" s="221" t="s">
        <v>266</v>
      </c>
      <c r="BR834" s="221">
        <v>3</v>
      </c>
      <c r="BS834" s="221">
        <v>0</v>
      </c>
      <c r="BT834" s="221">
        <v>2</v>
      </c>
      <c r="BV834" s="221" t="s">
        <v>2046</v>
      </c>
      <c r="BX834" s="221" t="s">
        <v>2047</v>
      </c>
      <c r="BY834" s="221" t="s">
        <v>2046</v>
      </c>
      <c r="BZ834" s="221" t="s">
        <v>2045</v>
      </c>
      <c r="CD834" s="221">
        <f t="shared" si="44"/>
        <v>0</v>
      </c>
      <c r="CE834" s="221">
        <f t="shared" si="45"/>
        <v>0</v>
      </c>
      <c r="CF834" s="221">
        <f t="shared" si="46"/>
        <v>0</v>
      </c>
      <c r="CG834" s="221">
        <f t="shared" si="47"/>
        <v>0</v>
      </c>
      <c r="CI834" s="27">
        <v>1</v>
      </c>
    </row>
    <row r="835" spans="65:87" x14ac:dyDescent="0.25">
      <c r="BM835" s="221" t="s">
        <v>200</v>
      </c>
      <c r="BN835" s="221" t="s">
        <v>1522</v>
      </c>
      <c r="BO835" s="221" t="s">
        <v>2033</v>
      </c>
      <c r="BP835" s="221" t="s">
        <v>265</v>
      </c>
      <c r="BQ835" s="221" t="s">
        <v>266</v>
      </c>
      <c r="BR835" s="221">
        <v>1</v>
      </c>
      <c r="BS835" s="221">
        <v>3</v>
      </c>
      <c r="BT835" s="221">
        <v>0</v>
      </c>
      <c r="BU835" s="221" t="s">
        <v>2033</v>
      </c>
      <c r="BW835" s="221" t="s">
        <v>2034</v>
      </c>
      <c r="BY835" s="221" t="s">
        <v>2033</v>
      </c>
      <c r="BZ835" s="221" t="s">
        <v>2035</v>
      </c>
      <c r="CA835" s="221" t="s">
        <v>2036</v>
      </c>
      <c r="CD835" s="221">
        <f t="shared" si="44"/>
        <v>0</v>
      </c>
      <c r="CE835" s="221">
        <f t="shared" si="45"/>
        <v>0</v>
      </c>
      <c r="CF835" s="221">
        <f t="shared" si="46"/>
        <v>0</v>
      </c>
      <c r="CG835" s="221">
        <f t="shared" si="47"/>
        <v>0</v>
      </c>
      <c r="CI835" s="27">
        <v>1</v>
      </c>
    </row>
    <row r="836" spans="65:87" x14ac:dyDescent="0.25">
      <c r="BM836" s="221" t="s">
        <v>200</v>
      </c>
      <c r="BN836" s="221" t="s">
        <v>1523</v>
      </c>
      <c r="BO836" s="221" t="s">
        <v>2622</v>
      </c>
      <c r="BP836" s="221" t="s">
        <v>265</v>
      </c>
      <c r="BQ836" s="221" t="s">
        <v>266</v>
      </c>
      <c r="BR836" s="221">
        <v>1</v>
      </c>
      <c r="BS836" s="221">
        <v>3</v>
      </c>
      <c r="BT836" s="221">
        <v>0</v>
      </c>
      <c r="BU836" s="221" t="s">
        <v>2622</v>
      </c>
      <c r="BW836" s="221" t="s">
        <v>2623</v>
      </c>
      <c r="BY836" s="221" t="s">
        <v>2622</v>
      </c>
      <c r="BZ836" s="221" t="s">
        <v>2624</v>
      </c>
      <c r="CA836" s="221" t="s">
        <v>2625</v>
      </c>
      <c r="CB836" s="221" t="s">
        <v>2626</v>
      </c>
      <c r="CD836" s="221">
        <f t="shared" si="44"/>
        <v>0</v>
      </c>
      <c r="CE836" s="221">
        <f t="shared" si="45"/>
        <v>0</v>
      </c>
      <c r="CF836" s="221">
        <f t="shared" si="46"/>
        <v>0</v>
      </c>
      <c r="CG836" s="221">
        <f t="shared" si="47"/>
        <v>0</v>
      </c>
      <c r="CI836" s="27">
        <v>1</v>
      </c>
    </row>
    <row r="837" spans="65:87" x14ac:dyDescent="0.25">
      <c r="BM837" s="221" t="s">
        <v>200</v>
      </c>
      <c r="BN837" s="221" t="s">
        <v>1524</v>
      </c>
      <c r="BO837" s="221" t="s">
        <v>2627</v>
      </c>
      <c r="BP837" s="221" t="s">
        <v>265</v>
      </c>
      <c r="BQ837" s="221" t="s">
        <v>266</v>
      </c>
      <c r="BR837" s="221">
        <v>2</v>
      </c>
      <c r="BS837" s="221">
        <v>2</v>
      </c>
      <c r="BT837" s="221">
        <v>0</v>
      </c>
      <c r="BU837" s="221" t="s">
        <v>2627</v>
      </c>
      <c r="BW837" s="221" t="s">
        <v>2628</v>
      </c>
      <c r="BY837" s="221" t="s">
        <v>2627</v>
      </c>
      <c r="BZ837" s="221" t="s">
        <v>2629</v>
      </c>
      <c r="CD837" s="221">
        <f t="shared" si="44"/>
        <v>0</v>
      </c>
      <c r="CE837" s="221">
        <f t="shared" si="45"/>
        <v>0</v>
      </c>
      <c r="CF837" s="221">
        <f t="shared" si="46"/>
        <v>0</v>
      </c>
      <c r="CG837" s="221">
        <f t="shared" si="47"/>
        <v>0</v>
      </c>
      <c r="CI837" s="27">
        <v>1</v>
      </c>
    </row>
    <row r="838" spans="65:87" x14ac:dyDescent="0.25">
      <c r="BM838" s="221" t="s">
        <v>200</v>
      </c>
      <c r="BN838" s="221" t="s">
        <v>1525</v>
      </c>
      <c r="BO838" s="221" t="s">
        <v>2630</v>
      </c>
      <c r="BP838" s="221" t="s">
        <v>265</v>
      </c>
      <c r="BQ838" s="221" t="s">
        <v>266</v>
      </c>
      <c r="BR838" s="221">
        <v>2</v>
      </c>
      <c r="BS838" s="221">
        <v>2</v>
      </c>
      <c r="BT838" s="221">
        <v>0</v>
      </c>
      <c r="BU838" s="221" t="s">
        <v>2630</v>
      </c>
      <c r="BW838" s="221" t="s">
        <v>2631</v>
      </c>
      <c r="BY838" s="221" t="s">
        <v>2630</v>
      </c>
      <c r="BZ838" s="221" t="s">
        <v>1709</v>
      </c>
      <c r="CA838" s="221" t="s">
        <v>2632</v>
      </c>
      <c r="CB838" s="221" t="s">
        <v>1712</v>
      </c>
      <c r="CC838" s="221" t="s">
        <v>2633</v>
      </c>
      <c r="CD838" s="221">
        <f t="shared" si="44"/>
        <v>0</v>
      </c>
      <c r="CE838" s="221">
        <f t="shared" si="45"/>
        <v>0</v>
      </c>
      <c r="CF838" s="221">
        <f t="shared" si="46"/>
        <v>0</v>
      </c>
      <c r="CG838" s="221">
        <f t="shared" si="47"/>
        <v>0</v>
      </c>
      <c r="CI838" s="27">
        <v>1</v>
      </c>
    </row>
    <row r="839" spans="65:87" x14ac:dyDescent="0.25">
      <c r="BM839" s="221" t="s">
        <v>200</v>
      </c>
      <c r="BN839" s="221" t="s">
        <v>1526</v>
      </c>
      <c r="BO839" s="221" t="s">
        <v>2634</v>
      </c>
      <c r="BP839" s="221" t="s">
        <v>265</v>
      </c>
      <c r="BQ839" s="221" t="s">
        <v>266</v>
      </c>
      <c r="BR839" s="221">
        <v>3</v>
      </c>
      <c r="BS839" s="221">
        <v>2</v>
      </c>
      <c r="BT839" s="221">
        <v>0</v>
      </c>
      <c r="BU839" s="221" t="s">
        <v>2634</v>
      </c>
      <c r="BW839" s="221" t="s">
        <v>2635</v>
      </c>
      <c r="BY839" s="221" t="s">
        <v>2634</v>
      </c>
      <c r="BZ839" s="221" t="s">
        <v>1545</v>
      </c>
      <c r="CA839" s="221" t="s">
        <v>1546</v>
      </c>
      <c r="CB839" s="221" t="s">
        <v>2636</v>
      </c>
      <c r="CC839" s="221" t="s">
        <v>1464</v>
      </c>
      <c r="CD839" s="221">
        <f t="shared" si="44"/>
        <v>0</v>
      </c>
      <c r="CE839" s="221">
        <f t="shared" si="45"/>
        <v>0</v>
      </c>
      <c r="CF839" s="221">
        <f t="shared" si="46"/>
        <v>0</v>
      </c>
      <c r="CG839" s="221">
        <f t="shared" si="47"/>
        <v>0</v>
      </c>
      <c r="CI839" s="27">
        <v>1</v>
      </c>
    </row>
    <row r="840" spans="65:87" x14ac:dyDescent="0.25">
      <c r="BM840" s="221" t="s">
        <v>200</v>
      </c>
      <c r="BN840" s="221" t="s">
        <v>1527</v>
      </c>
      <c r="BO840" s="221" t="s">
        <v>2039</v>
      </c>
      <c r="BP840" s="221" t="s">
        <v>301</v>
      </c>
      <c r="BQ840" s="221" t="s">
        <v>266</v>
      </c>
      <c r="BR840" s="221">
        <v>1</v>
      </c>
      <c r="BS840" s="221">
        <v>0</v>
      </c>
      <c r="BT840" s="221">
        <v>3</v>
      </c>
      <c r="BV840" s="221" t="s">
        <v>2039</v>
      </c>
      <c r="BX840" s="221" t="s">
        <v>2040</v>
      </c>
      <c r="BY840" s="221" t="s">
        <v>2039</v>
      </c>
      <c r="CD840" s="221">
        <f t="shared" si="44"/>
        <v>0</v>
      </c>
      <c r="CE840" s="221">
        <f t="shared" si="45"/>
        <v>0</v>
      </c>
      <c r="CF840" s="221">
        <f t="shared" si="46"/>
        <v>0</v>
      </c>
      <c r="CG840" s="221">
        <f t="shared" si="47"/>
        <v>0</v>
      </c>
      <c r="CI840" s="27">
        <v>1</v>
      </c>
    </row>
    <row r="841" spans="65:87" x14ac:dyDescent="0.25">
      <c r="BM841" s="221" t="s">
        <v>200</v>
      </c>
      <c r="BN841" s="221" t="s">
        <v>1528</v>
      </c>
      <c r="BO841" s="221" t="s">
        <v>2625</v>
      </c>
      <c r="BP841" s="221" t="s">
        <v>301</v>
      </c>
      <c r="BQ841" s="221" t="s">
        <v>266</v>
      </c>
      <c r="BR841" s="221">
        <v>1</v>
      </c>
      <c r="BS841" s="221">
        <v>0</v>
      </c>
      <c r="BT841" s="221">
        <v>3</v>
      </c>
      <c r="BV841" s="221" t="s">
        <v>2625</v>
      </c>
      <c r="BX841" s="221" t="s">
        <v>2637</v>
      </c>
      <c r="BY841" s="221" t="s">
        <v>2625</v>
      </c>
      <c r="BZ841" s="221" t="s">
        <v>2626</v>
      </c>
      <c r="CD841" s="221">
        <f t="shared" si="44"/>
        <v>0</v>
      </c>
      <c r="CE841" s="221">
        <f t="shared" si="45"/>
        <v>0</v>
      </c>
      <c r="CF841" s="221">
        <f t="shared" si="46"/>
        <v>0</v>
      </c>
      <c r="CG841" s="221">
        <f t="shared" si="47"/>
        <v>0</v>
      </c>
      <c r="CI841" s="27">
        <v>1</v>
      </c>
    </row>
    <row r="842" spans="65:87" x14ac:dyDescent="0.25">
      <c r="BM842" s="221" t="s">
        <v>200</v>
      </c>
      <c r="BN842" s="221" t="s">
        <v>1529</v>
      </c>
      <c r="BO842" s="221" t="s">
        <v>2627</v>
      </c>
      <c r="BP842" s="221" t="s">
        <v>301</v>
      </c>
      <c r="BQ842" s="221" t="s">
        <v>266</v>
      </c>
      <c r="BR842" s="221">
        <v>2</v>
      </c>
      <c r="BS842" s="221">
        <v>0</v>
      </c>
      <c r="BT842" s="221">
        <v>2</v>
      </c>
      <c r="BV842" s="221" t="s">
        <v>2627</v>
      </c>
      <c r="BX842" s="221" t="s">
        <v>2638</v>
      </c>
      <c r="BY842" s="221" t="s">
        <v>2627</v>
      </c>
      <c r="BZ842" s="221" t="s">
        <v>2629</v>
      </c>
      <c r="CD842" s="221">
        <f t="shared" si="44"/>
        <v>0</v>
      </c>
      <c r="CE842" s="221">
        <f t="shared" si="45"/>
        <v>0</v>
      </c>
      <c r="CF842" s="221">
        <f t="shared" si="46"/>
        <v>0</v>
      </c>
      <c r="CG842" s="221">
        <f t="shared" si="47"/>
        <v>0</v>
      </c>
      <c r="CI842" s="27">
        <v>1</v>
      </c>
    </row>
    <row r="843" spans="65:87" x14ac:dyDescent="0.25">
      <c r="BM843" s="221" t="s">
        <v>200</v>
      </c>
      <c r="BN843" s="221" t="s">
        <v>1530</v>
      </c>
      <c r="BO843" s="221" t="s">
        <v>2630</v>
      </c>
      <c r="BP843" s="221" t="s">
        <v>301</v>
      </c>
      <c r="BQ843" s="221" t="s">
        <v>266</v>
      </c>
      <c r="BR843" s="221">
        <v>2</v>
      </c>
      <c r="BS843" s="221">
        <v>0</v>
      </c>
      <c r="BT843" s="221">
        <v>2</v>
      </c>
      <c r="BV843" s="221" t="s">
        <v>2630</v>
      </c>
      <c r="BX843" s="221" t="s">
        <v>2639</v>
      </c>
      <c r="BY843" s="221" t="s">
        <v>2630</v>
      </c>
      <c r="BZ843" s="221" t="s">
        <v>1709</v>
      </c>
      <c r="CA843" s="221" t="s">
        <v>2632</v>
      </c>
      <c r="CB843" s="221" t="s">
        <v>1712</v>
      </c>
      <c r="CC843" s="221" t="s">
        <v>2633</v>
      </c>
      <c r="CD843" s="221">
        <f t="shared" si="44"/>
        <v>0</v>
      </c>
      <c r="CE843" s="221">
        <f t="shared" si="45"/>
        <v>0</v>
      </c>
      <c r="CF843" s="221">
        <f t="shared" si="46"/>
        <v>0</v>
      </c>
      <c r="CG843" s="221">
        <f t="shared" si="47"/>
        <v>0</v>
      </c>
      <c r="CI843" s="27">
        <v>1</v>
      </c>
    </row>
    <row r="844" spans="65:87" x14ac:dyDescent="0.25">
      <c r="BM844" s="221" t="s">
        <v>200</v>
      </c>
      <c r="BN844" s="221" t="s">
        <v>1531</v>
      </c>
      <c r="BO844" s="221" t="s">
        <v>2046</v>
      </c>
      <c r="BP844" s="221" t="s">
        <v>301</v>
      </c>
      <c r="BQ844" s="221" t="s">
        <v>266</v>
      </c>
      <c r="BR844" s="221">
        <v>3</v>
      </c>
      <c r="BS844" s="221">
        <v>0</v>
      </c>
      <c r="BT844" s="221">
        <v>2</v>
      </c>
      <c r="BV844" s="221" t="s">
        <v>2046</v>
      </c>
      <c r="BX844" s="221" t="s">
        <v>2047</v>
      </c>
      <c r="BY844" s="221" t="s">
        <v>2046</v>
      </c>
      <c r="BZ844" s="221" t="s">
        <v>2045</v>
      </c>
      <c r="CD844" s="221">
        <f t="shared" si="44"/>
        <v>0</v>
      </c>
      <c r="CE844" s="221">
        <f t="shared" si="45"/>
        <v>0</v>
      </c>
      <c r="CF844" s="221">
        <f t="shared" si="46"/>
        <v>0</v>
      </c>
      <c r="CG844" s="221">
        <f t="shared" si="47"/>
        <v>0</v>
      </c>
      <c r="CI844" s="27">
        <v>1</v>
      </c>
    </row>
    <row r="845" spans="65:87" x14ac:dyDescent="0.25">
      <c r="BM845" s="221" t="s">
        <v>201</v>
      </c>
      <c r="BN845" s="221" t="s">
        <v>1532</v>
      </c>
      <c r="BO845" s="221" t="s">
        <v>2033</v>
      </c>
      <c r="BP845" s="221" t="s">
        <v>265</v>
      </c>
      <c r="BQ845" s="221" t="s">
        <v>266</v>
      </c>
      <c r="BR845" s="221">
        <v>1</v>
      </c>
      <c r="BS845" s="221">
        <v>3</v>
      </c>
      <c r="BT845" s="221">
        <v>0</v>
      </c>
      <c r="BU845" s="221" t="s">
        <v>2033</v>
      </c>
      <c r="BW845" s="221" t="s">
        <v>2034</v>
      </c>
      <c r="BY845" s="221" t="s">
        <v>2033</v>
      </c>
      <c r="BZ845" s="221" t="s">
        <v>2035</v>
      </c>
      <c r="CA845" s="221" t="s">
        <v>2036</v>
      </c>
      <c r="CD845" s="221">
        <f t="shared" si="44"/>
        <v>0</v>
      </c>
      <c r="CE845" s="221">
        <f t="shared" si="45"/>
        <v>0</v>
      </c>
      <c r="CF845" s="221">
        <f t="shared" si="46"/>
        <v>0</v>
      </c>
      <c r="CG845" s="221">
        <f t="shared" si="47"/>
        <v>0</v>
      </c>
      <c r="CI845" s="27">
        <v>1</v>
      </c>
    </row>
    <row r="846" spans="65:87" x14ac:dyDescent="0.25">
      <c r="BM846" s="221" t="s">
        <v>201</v>
      </c>
      <c r="BN846" s="221" t="s">
        <v>1533</v>
      </c>
      <c r="BO846" s="221" t="s">
        <v>2622</v>
      </c>
      <c r="BP846" s="221" t="s">
        <v>265</v>
      </c>
      <c r="BQ846" s="221" t="s">
        <v>266</v>
      </c>
      <c r="BR846" s="221">
        <v>1</v>
      </c>
      <c r="BS846" s="221">
        <v>3</v>
      </c>
      <c r="BT846" s="221">
        <v>0</v>
      </c>
      <c r="BU846" s="221" t="s">
        <v>2622</v>
      </c>
      <c r="BW846" s="221" t="s">
        <v>2623</v>
      </c>
      <c r="BY846" s="221" t="s">
        <v>2622</v>
      </c>
      <c r="BZ846" s="221" t="s">
        <v>2624</v>
      </c>
      <c r="CA846" s="221" t="s">
        <v>2625</v>
      </c>
      <c r="CB846" s="221" t="s">
        <v>2626</v>
      </c>
      <c r="CD846" s="221">
        <f t="shared" si="44"/>
        <v>0</v>
      </c>
      <c r="CE846" s="221">
        <f t="shared" si="45"/>
        <v>0</v>
      </c>
      <c r="CF846" s="221">
        <f t="shared" si="46"/>
        <v>0</v>
      </c>
      <c r="CG846" s="221">
        <f t="shared" si="47"/>
        <v>0</v>
      </c>
      <c r="CI846" s="27">
        <v>1</v>
      </c>
    </row>
    <row r="847" spans="65:87" x14ac:dyDescent="0.25">
      <c r="BM847" s="221" t="s">
        <v>201</v>
      </c>
      <c r="BN847" s="221" t="s">
        <v>1534</v>
      </c>
      <c r="BO847" s="221" t="s">
        <v>2627</v>
      </c>
      <c r="BP847" s="221" t="s">
        <v>265</v>
      </c>
      <c r="BQ847" s="221" t="s">
        <v>266</v>
      </c>
      <c r="BR847" s="221">
        <v>2</v>
      </c>
      <c r="BS847" s="221">
        <v>2</v>
      </c>
      <c r="BT847" s="221">
        <v>0</v>
      </c>
      <c r="BU847" s="221" t="s">
        <v>2627</v>
      </c>
      <c r="BW847" s="221" t="s">
        <v>2628</v>
      </c>
      <c r="BY847" s="221" t="s">
        <v>2627</v>
      </c>
      <c r="BZ847" s="221" t="s">
        <v>2629</v>
      </c>
      <c r="CD847" s="221">
        <f t="shared" si="44"/>
        <v>0</v>
      </c>
      <c r="CE847" s="221">
        <f t="shared" si="45"/>
        <v>0</v>
      </c>
      <c r="CF847" s="221">
        <f t="shared" si="46"/>
        <v>0</v>
      </c>
      <c r="CG847" s="221">
        <f t="shared" si="47"/>
        <v>0</v>
      </c>
      <c r="CI847" s="27">
        <v>1</v>
      </c>
    </row>
    <row r="848" spans="65:87" x14ac:dyDescent="0.25">
      <c r="BM848" s="221" t="s">
        <v>201</v>
      </c>
      <c r="BN848" s="221" t="s">
        <v>1535</v>
      </c>
      <c r="BO848" s="221" t="s">
        <v>2630</v>
      </c>
      <c r="BP848" s="221" t="s">
        <v>265</v>
      </c>
      <c r="BQ848" s="221" t="s">
        <v>266</v>
      </c>
      <c r="BR848" s="221">
        <v>2</v>
      </c>
      <c r="BS848" s="221">
        <v>2</v>
      </c>
      <c r="BT848" s="221">
        <v>0</v>
      </c>
      <c r="BU848" s="221" t="s">
        <v>2630</v>
      </c>
      <c r="BW848" s="221" t="s">
        <v>2631</v>
      </c>
      <c r="BY848" s="221" t="s">
        <v>2630</v>
      </c>
      <c r="BZ848" s="221" t="s">
        <v>1709</v>
      </c>
      <c r="CA848" s="221" t="s">
        <v>2632</v>
      </c>
      <c r="CB848" s="221" t="s">
        <v>1712</v>
      </c>
      <c r="CC848" s="221" t="s">
        <v>2633</v>
      </c>
      <c r="CD848" s="221">
        <f t="shared" si="44"/>
        <v>0</v>
      </c>
      <c r="CE848" s="221">
        <f t="shared" si="45"/>
        <v>0</v>
      </c>
      <c r="CF848" s="221">
        <f t="shared" si="46"/>
        <v>0</v>
      </c>
      <c r="CG848" s="221">
        <f t="shared" si="47"/>
        <v>0</v>
      </c>
      <c r="CI848" s="27">
        <v>1</v>
      </c>
    </row>
    <row r="849" spans="65:87" x14ac:dyDescent="0.25">
      <c r="BM849" s="221" t="s">
        <v>201</v>
      </c>
      <c r="BN849" s="221" t="s">
        <v>1536</v>
      </c>
      <c r="BO849" s="221" t="s">
        <v>2634</v>
      </c>
      <c r="BP849" s="221" t="s">
        <v>265</v>
      </c>
      <c r="BQ849" s="221" t="s">
        <v>266</v>
      </c>
      <c r="BR849" s="221">
        <v>3</v>
      </c>
      <c r="BS849" s="221">
        <v>2</v>
      </c>
      <c r="BT849" s="221">
        <v>0</v>
      </c>
      <c r="BU849" s="221" t="s">
        <v>2634</v>
      </c>
      <c r="BW849" s="221" t="s">
        <v>2635</v>
      </c>
      <c r="BY849" s="221" t="s">
        <v>2634</v>
      </c>
      <c r="BZ849" s="221" t="s">
        <v>1545</v>
      </c>
      <c r="CA849" s="221" t="s">
        <v>1546</v>
      </c>
      <c r="CB849" s="221" t="s">
        <v>2636</v>
      </c>
      <c r="CC849" s="221" t="s">
        <v>1464</v>
      </c>
      <c r="CD849" s="221">
        <f t="shared" si="44"/>
        <v>0</v>
      </c>
      <c r="CE849" s="221">
        <f t="shared" si="45"/>
        <v>0</v>
      </c>
      <c r="CF849" s="221">
        <f t="shared" si="46"/>
        <v>0</v>
      </c>
      <c r="CG849" s="221">
        <f t="shared" si="47"/>
        <v>0</v>
      </c>
      <c r="CI849" s="27">
        <v>1</v>
      </c>
    </row>
    <row r="850" spans="65:87" x14ac:dyDescent="0.25">
      <c r="BM850" s="221" t="s">
        <v>201</v>
      </c>
      <c r="BN850" s="221" t="s">
        <v>1537</v>
      </c>
      <c r="BO850" s="221" t="s">
        <v>2039</v>
      </c>
      <c r="BP850" s="221" t="s">
        <v>301</v>
      </c>
      <c r="BQ850" s="221" t="s">
        <v>266</v>
      </c>
      <c r="BR850" s="221">
        <v>1</v>
      </c>
      <c r="BS850" s="221">
        <v>0</v>
      </c>
      <c r="BT850" s="221">
        <v>3</v>
      </c>
      <c r="BV850" s="221" t="s">
        <v>2039</v>
      </c>
      <c r="BX850" s="221" t="s">
        <v>2040</v>
      </c>
      <c r="BY850" s="221" t="s">
        <v>2039</v>
      </c>
      <c r="CD850" s="221">
        <f t="shared" si="44"/>
        <v>0</v>
      </c>
      <c r="CE850" s="221">
        <f t="shared" si="45"/>
        <v>0</v>
      </c>
      <c r="CF850" s="221">
        <f t="shared" si="46"/>
        <v>0</v>
      </c>
      <c r="CG850" s="221">
        <f t="shared" si="47"/>
        <v>0</v>
      </c>
      <c r="CI850" s="27">
        <v>1</v>
      </c>
    </row>
    <row r="851" spans="65:87" x14ac:dyDescent="0.25">
      <c r="BM851" s="221" t="s">
        <v>201</v>
      </c>
      <c r="BN851" s="221" t="s">
        <v>1538</v>
      </c>
      <c r="BO851" s="221" t="s">
        <v>2625</v>
      </c>
      <c r="BP851" s="221" t="s">
        <v>301</v>
      </c>
      <c r="BQ851" s="221" t="s">
        <v>266</v>
      </c>
      <c r="BR851" s="221">
        <v>1</v>
      </c>
      <c r="BS851" s="221">
        <v>0</v>
      </c>
      <c r="BT851" s="221">
        <v>3</v>
      </c>
      <c r="BV851" s="221" t="s">
        <v>2625</v>
      </c>
      <c r="BX851" s="221" t="s">
        <v>2637</v>
      </c>
      <c r="BY851" s="221" t="s">
        <v>2625</v>
      </c>
      <c r="BZ851" s="221" t="s">
        <v>2626</v>
      </c>
      <c r="CD851" s="221">
        <f t="shared" si="44"/>
        <v>0</v>
      </c>
      <c r="CE851" s="221">
        <f t="shared" si="45"/>
        <v>0</v>
      </c>
      <c r="CF851" s="221">
        <f t="shared" si="46"/>
        <v>0</v>
      </c>
      <c r="CG851" s="221">
        <f t="shared" si="47"/>
        <v>0</v>
      </c>
      <c r="CI851" s="27">
        <v>1</v>
      </c>
    </row>
    <row r="852" spans="65:87" x14ac:dyDescent="0.25">
      <c r="BM852" s="221" t="s">
        <v>201</v>
      </c>
      <c r="BN852" s="221" t="s">
        <v>1539</v>
      </c>
      <c r="BO852" s="221" t="s">
        <v>2627</v>
      </c>
      <c r="BP852" s="221" t="s">
        <v>301</v>
      </c>
      <c r="BQ852" s="221" t="s">
        <v>266</v>
      </c>
      <c r="BR852" s="221">
        <v>2</v>
      </c>
      <c r="BS852" s="221">
        <v>0</v>
      </c>
      <c r="BT852" s="221">
        <v>2</v>
      </c>
      <c r="BV852" s="221" t="s">
        <v>2627</v>
      </c>
      <c r="BX852" s="221" t="s">
        <v>2638</v>
      </c>
      <c r="BY852" s="221" t="s">
        <v>2627</v>
      </c>
      <c r="BZ852" s="221" t="s">
        <v>2629</v>
      </c>
      <c r="CD852" s="221">
        <f t="shared" si="44"/>
        <v>0</v>
      </c>
      <c r="CE852" s="221">
        <f t="shared" si="45"/>
        <v>0</v>
      </c>
      <c r="CF852" s="221">
        <f t="shared" si="46"/>
        <v>0</v>
      </c>
      <c r="CG852" s="221">
        <f t="shared" si="47"/>
        <v>0</v>
      </c>
      <c r="CI852" s="27">
        <v>1</v>
      </c>
    </row>
    <row r="853" spans="65:87" x14ac:dyDescent="0.25">
      <c r="BM853" s="221" t="s">
        <v>201</v>
      </c>
      <c r="BN853" s="221" t="s">
        <v>1540</v>
      </c>
      <c r="BO853" s="221" t="s">
        <v>2630</v>
      </c>
      <c r="BP853" s="221" t="s">
        <v>301</v>
      </c>
      <c r="BQ853" s="221" t="s">
        <v>266</v>
      </c>
      <c r="BR853" s="221">
        <v>2</v>
      </c>
      <c r="BS853" s="221">
        <v>0</v>
      </c>
      <c r="BT853" s="221">
        <v>2</v>
      </c>
      <c r="BV853" s="221" t="s">
        <v>2630</v>
      </c>
      <c r="BX853" s="221" t="s">
        <v>2639</v>
      </c>
      <c r="BY853" s="221" t="s">
        <v>2630</v>
      </c>
      <c r="BZ853" s="221" t="s">
        <v>1709</v>
      </c>
      <c r="CA853" s="221" t="s">
        <v>2632</v>
      </c>
      <c r="CB853" s="221" t="s">
        <v>1712</v>
      </c>
      <c r="CC853" s="221" t="s">
        <v>2633</v>
      </c>
      <c r="CD853" s="221">
        <f t="shared" si="44"/>
        <v>0</v>
      </c>
      <c r="CE853" s="221">
        <f t="shared" si="45"/>
        <v>0</v>
      </c>
      <c r="CF853" s="221">
        <f t="shared" si="46"/>
        <v>0</v>
      </c>
      <c r="CG853" s="221">
        <f t="shared" si="47"/>
        <v>0</v>
      </c>
      <c r="CI853" s="27">
        <v>1</v>
      </c>
    </row>
    <row r="854" spans="65:87" x14ac:dyDescent="0.25">
      <c r="BM854" s="221" t="s">
        <v>201</v>
      </c>
      <c r="BN854" s="221" t="s">
        <v>1541</v>
      </c>
      <c r="BO854" s="221" t="s">
        <v>2046</v>
      </c>
      <c r="BP854" s="221" t="s">
        <v>301</v>
      </c>
      <c r="BQ854" s="221" t="s">
        <v>266</v>
      </c>
      <c r="BR854" s="221">
        <v>3</v>
      </c>
      <c r="BS854" s="221">
        <v>0</v>
      </c>
      <c r="BT854" s="221">
        <v>2</v>
      </c>
      <c r="BV854" s="221" t="s">
        <v>2046</v>
      </c>
      <c r="BX854" s="221" t="s">
        <v>2047</v>
      </c>
      <c r="BY854" s="221" t="s">
        <v>2046</v>
      </c>
      <c r="BZ854" s="221" t="s">
        <v>2045</v>
      </c>
      <c r="CD854" s="221">
        <f t="shared" si="44"/>
        <v>0</v>
      </c>
      <c r="CE854" s="221">
        <f t="shared" si="45"/>
        <v>0</v>
      </c>
      <c r="CF854" s="221">
        <f t="shared" si="46"/>
        <v>0</v>
      </c>
      <c r="CG854" s="221">
        <f t="shared" si="47"/>
        <v>0</v>
      </c>
      <c r="CI854" s="27">
        <v>1</v>
      </c>
    </row>
    <row r="855" spans="65:87" x14ac:dyDescent="0.25">
      <c r="BM855" s="221" t="s">
        <v>202</v>
      </c>
      <c r="BN855" s="221" t="s">
        <v>1542</v>
      </c>
      <c r="BO855" s="221" t="s">
        <v>2608</v>
      </c>
      <c r="BP855" s="221" t="s">
        <v>265</v>
      </c>
      <c r="BQ855" s="221" t="s">
        <v>266</v>
      </c>
      <c r="BR855" s="221">
        <v>1</v>
      </c>
      <c r="BS855" s="221">
        <v>3</v>
      </c>
      <c r="BT855" s="221">
        <v>0</v>
      </c>
      <c r="BU855" s="221" t="s">
        <v>2608</v>
      </c>
      <c r="BW855" s="221" t="s">
        <v>2609</v>
      </c>
      <c r="BY855" s="221" t="s">
        <v>2608</v>
      </c>
      <c r="BZ855" s="221" t="s">
        <v>2610</v>
      </c>
      <c r="CA855" s="221" t="s">
        <v>2023</v>
      </c>
      <c r="CB855" s="221" t="s">
        <v>2611</v>
      </c>
      <c r="CC855" s="221" t="s">
        <v>2612</v>
      </c>
      <c r="CD855" s="221">
        <f t="shared" si="44"/>
        <v>0</v>
      </c>
      <c r="CE855" s="221">
        <f t="shared" si="45"/>
        <v>0</v>
      </c>
      <c r="CF855" s="221">
        <f t="shared" si="46"/>
        <v>0</v>
      </c>
      <c r="CG855" s="221">
        <f t="shared" si="47"/>
        <v>0</v>
      </c>
      <c r="CI855" s="27">
        <v>1</v>
      </c>
    </row>
    <row r="856" spans="65:87" x14ac:dyDescent="0.25">
      <c r="BM856" s="221" t="s">
        <v>202</v>
      </c>
      <c r="BN856" s="221" t="s">
        <v>1548</v>
      </c>
      <c r="BO856" s="221" t="s">
        <v>2640</v>
      </c>
      <c r="BP856" s="221" t="s">
        <v>265</v>
      </c>
      <c r="BQ856" s="221" t="s">
        <v>266</v>
      </c>
      <c r="BR856" s="221">
        <v>1</v>
      </c>
      <c r="BS856" s="221">
        <v>3</v>
      </c>
      <c r="BT856" s="221">
        <v>0</v>
      </c>
      <c r="BU856" s="221" t="s">
        <v>2640</v>
      </c>
      <c r="BW856" s="221" t="s">
        <v>2641</v>
      </c>
      <c r="BY856" s="221" t="s">
        <v>2640</v>
      </c>
      <c r="BZ856" s="221" t="s">
        <v>640</v>
      </c>
      <c r="CA856" s="221" t="s">
        <v>2031</v>
      </c>
      <c r="CB856" s="221" t="s">
        <v>642</v>
      </c>
      <c r="CC856" s="221" t="s">
        <v>2032</v>
      </c>
      <c r="CD856" s="221">
        <f t="shared" si="44"/>
        <v>0</v>
      </c>
      <c r="CE856" s="221">
        <f t="shared" si="45"/>
        <v>0</v>
      </c>
      <c r="CF856" s="221">
        <f t="shared" si="46"/>
        <v>0</v>
      </c>
      <c r="CG856" s="221">
        <f t="shared" si="47"/>
        <v>0</v>
      </c>
      <c r="CI856" s="27">
        <v>1</v>
      </c>
    </row>
    <row r="857" spans="65:87" x14ac:dyDescent="0.25">
      <c r="BM857" s="221" t="s">
        <v>202</v>
      </c>
      <c r="BN857" s="221" t="s">
        <v>1552</v>
      </c>
      <c r="BO857" s="221" t="s">
        <v>2642</v>
      </c>
      <c r="BP857" s="221" t="s">
        <v>265</v>
      </c>
      <c r="BQ857" s="221" t="s">
        <v>266</v>
      </c>
      <c r="BR857" s="221">
        <v>2</v>
      </c>
      <c r="BS857" s="221">
        <v>2</v>
      </c>
      <c r="BT857" s="221">
        <v>0</v>
      </c>
      <c r="BU857" s="221" t="s">
        <v>2642</v>
      </c>
      <c r="BW857" s="221" t="s">
        <v>2643</v>
      </c>
      <c r="BY857" s="221" t="s">
        <v>2642</v>
      </c>
      <c r="BZ857" s="221" t="s">
        <v>2644</v>
      </c>
      <c r="CD857" s="221">
        <f t="shared" si="44"/>
        <v>0</v>
      </c>
      <c r="CE857" s="221">
        <f t="shared" si="45"/>
        <v>0</v>
      </c>
      <c r="CF857" s="221">
        <f t="shared" si="46"/>
        <v>0</v>
      </c>
      <c r="CG857" s="221">
        <f t="shared" si="47"/>
        <v>0</v>
      </c>
      <c r="CI857" s="27">
        <v>1</v>
      </c>
    </row>
    <row r="858" spans="65:87" x14ac:dyDescent="0.25">
      <c r="BM858" s="221" t="s">
        <v>202</v>
      </c>
      <c r="BN858" s="221" t="s">
        <v>1557</v>
      </c>
      <c r="BO858" s="221" t="s">
        <v>2630</v>
      </c>
      <c r="BP858" s="221" t="s">
        <v>265</v>
      </c>
      <c r="BQ858" s="221" t="s">
        <v>266</v>
      </c>
      <c r="BR858" s="221">
        <v>2</v>
      </c>
      <c r="BS858" s="221">
        <v>2</v>
      </c>
      <c r="BT858" s="221">
        <v>0</v>
      </c>
      <c r="BU858" s="221" t="s">
        <v>2630</v>
      </c>
      <c r="BW858" s="221" t="s">
        <v>2631</v>
      </c>
      <c r="BY858" s="221" t="s">
        <v>2630</v>
      </c>
      <c r="BZ858" s="221" t="s">
        <v>1709</v>
      </c>
      <c r="CA858" s="221" t="s">
        <v>2632</v>
      </c>
      <c r="CB858" s="221" t="s">
        <v>1712</v>
      </c>
      <c r="CC858" s="221" t="s">
        <v>2633</v>
      </c>
      <c r="CD858" s="221">
        <f t="shared" si="44"/>
        <v>0</v>
      </c>
      <c r="CE858" s="221">
        <f t="shared" si="45"/>
        <v>0</v>
      </c>
      <c r="CF858" s="221">
        <f t="shared" si="46"/>
        <v>0</v>
      </c>
      <c r="CG858" s="221">
        <f t="shared" si="47"/>
        <v>0</v>
      </c>
      <c r="CI858" s="27">
        <v>1</v>
      </c>
    </row>
    <row r="859" spans="65:87" x14ac:dyDescent="0.25">
      <c r="BM859" s="221" t="s">
        <v>202</v>
      </c>
      <c r="BN859" s="221" t="s">
        <v>1561</v>
      </c>
      <c r="BO859" s="221" t="s">
        <v>2042</v>
      </c>
      <c r="BP859" s="221" t="s">
        <v>265</v>
      </c>
      <c r="BQ859" s="221" t="s">
        <v>266</v>
      </c>
      <c r="BR859" s="221">
        <v>3</v>
      </c>
      <c r="BS859" s="221">
        <v>2</v>
      </c>
      <c r="BT859" s="221">
        <v>0</v>
      </c>
      <c r="BU859" s="221" t="s">
        <v>2042</v>
      </c>
      <c r="BW859" s="221" t="s">
        <v>2292</v>
      </c>
      <c r="BY859" s="221" t="s">
        <v>2042</v>
      </c>
      <c r="BZ859" s="221" t="s">
        <v>2044</v>
      </c>
      <c r="CD859" s="221">
        <f t="shared" si="44"/>
        <v>0</v>
      </c>
      <c r="CE859" s="221">
        <f t="shared" si="45"/>
        <v>0</v>
      </c>
      <c r="CF859" s="221">
        <f t="shared" si="46"/>
        <v>0</v>
      </c>
      <c r="CG859" s="221">
        <f t="shared" si="47"/>
        <v>0</v>
      </c>
      <c r="CI859" s="27">
        <v>1</v>
      </c>
    </row>
    <row r="860" spans="65:87" x14ac:dyDescent="0.25">
      <c r="BM860" s="221" t="s">
        <v>202</v>
      </c>
      <c r="BN860" s="221" t="s">
        <v>1566</v>
      </c>
      <c r="BO860" s="221" t="s">
        <v>2024</v>
      </c>
      <c r="BP860" s="221" t="s">
        <v>301</v>
      </c>
      <c r="BQ860" s="221" t="s">
        <v>266</v>
      </c>
      <c r="BR860" s="221">
        <v>1</v>
      </c>
      <c r="BS860" s="221">
        <v>0</v>
      </c>
      <c r="BT860" s="221">
        <v>3</v>
      </c>
      <c r="BV860" s="221" t="s">
        <v>2024</v>
      </c>
      <c r="BX860" s="221" t="s">
        <v>2645</v>
      </c>
      <c r="BY860" s="221" t="s">
        <v>2024</v>
      </c>
      <c r="CD860" s="221">
        <f t="shared" si="44"/>
        <v>0</v>
      </c>
      <c r="CE860" s="221">
        <f t="shared" si="45"/>
        <v>0</v>
      </c>
      <c r="CF860" s="221">
        <f t="shared" si="46"/>
        <v>0</v>
      </c>
      <c r="CG860" s="221">
        <f t="shared" si="47"/>
        <v>0</v>
      </c>
      <c r="CI860" s="27">
        <v>1</v>
      </c>
    </row>
    <row r="861" spans="65:87" x14ac:dyDescent="0.25">
      <c r="BM861" s="221" t="s">
        <v>202</v>
      </c>
      <c r="BN861" s="221" t="s">
        <v>1569</v>
      </c>
      <c r="BO861" s="221" t="s">
        <v>2032</v>
      </c>
      <c r="BP861" s="221" t="s">
        <v>301</v>
      </c>
      <c r="BQ861" s="221" t="s">
        <v>266</v>
      </c>
      <c r="BR861" s="221">
        <v>1</v>
      </c>
      <c r="BS861" s="221">
        <v>0</v>
      </c>
      <c r="BT861" s="221">
        <v>3</v>
      </c>
      <c r="BV861" s="221" t="s">
        <v>2032</v>
      </c>
      <c r="BX861" s="221" t="s">
        <v>2646</v>
      </c>
      <c r="BY861" s="221" t="s">
        <v>2032</v>
      </c>
      <c r="CD861" s="221">
        <f t="shared" si="44"/>
        <v>0</v>
      </c>
      <c r="CE861" s="221">
        <f t="shared" si="45"/>
        <v>0</v>
      </c>
      <c r="CF861" s="221">
        <f t="shared" si="46"/>
        <v>0</v>
      </c>
      <c r="CG861" s="221">
        <f t="shared" si="47"/>
        <v>0</v>
      </c>
      <c r="CI861" s="27">
        <v>1</v>
      </c>
    </row>
    <row r="862" spans="65:87" x14ac:dyDescent="0.25">
      <c r="BM862" s="221" t="s">
        <v>202</v>
      </c>
      <c r="BN862" s="221" t="s">
        <v>1574</v>
      </c>
      <c r="BO862" s="221" t="s">
        <v>2642</v>
      </c>
      <c r="BP862" s="221" t="s">
        <v>301</v>
      </c>
      <c r="BQ862" s="221" t="s">
        <v>266</v>
      </c>
      <c r="BR862" s="221">
        <v>2</v>
      </c>
      <c r="BS862" s="221">
        <v>0</v>
      </c>
      <c r="BT862" s="221">
        <v>2</v>
      </c>
      <c r="BV862" s="221" t="s">
        <v>2642</v>
      </c>
      <c r="BX862" s="221" t="s">
        <v>2647</v>
      </c>
      <c r="BY862" s="221" t="s">
        <v>2642</v>
      </c>
      <c r="BZ862" s="221" t="s">
        <v>2644</v>
      </c>
      <c r="CD862" s="221">
        <f t="shared" si="44"/>
        <v>0</v>
      </c>
      <c r="CE862" s="221">
        <f t="shared" si="45"/>
        <v>0</v>
      </c>
      <c r="CF862" s="221">
        <f t="shared" si="46"/>
        <v>0</v>
      </c>
      <c r="CG862" s="221">
        <f t="shared" si="47"/>
        <v>0</v>
      </c>
      <c r="CI862" s="27">
        <v>1</v>
      </c>
    </row>
    <row r="863" spans="65:87" x14ac:dyDescent="0.25">
      <c r="BM863" s="221" t="s">
        <v>202</v>
      </c>
      <c r="BN863" s="221" t="s">
        <v>1576</v>
      </c>
      <c r="BO863" s="221" t="s">
        <v>2630</v>
      </c>
      <c r="BP863" s="221" t="s">
        <v>301</v>
      </c>
      <c r="BQ863" s="221" t="s">
        <v>266</v>
      </c>
      <c r="BR863" s="221">
        <v>2</v>
      </c>
      <c r="BS863" s="221">
        <v>0</v>
      </c>
      <c r="BT863" s="221">
        <v>2</v>
      </c>
      <c r="BV863" s="221" t="s">
        <v>2630</v>
      </c>
      <c r="BX863" s="221" t="s">
        <v>2639</v>
      </c>
      <c r="BY863" s="221" t="s">
        <v>2630</v>
      </c>
      <c r="BZ863" s="221" t="s">
        <v>1709</v>
      </c>
      <c r="CA863" s="221" t="s">
        <v>2632</v>
      </c>
      <c r="CB863" s="221" t="s">
        <v>1712</v>
      </c>
      <c r="CC863" s="221" t="s">
        <v>2633</v>
      </c>
      <c r="CD863" s="221">
        <f t="shared" si="44"/>
        <v>0</v>
      </c>
      <c r="CE863" s="221">
        <f t="shared" si="45"/>
        <v>0</v>
      </c>
      <c r="CF863" s="221">
        <f t="shared" si="46"/>
        <v>0</v>
      </c>
      <c r="CG863" s="221">
        <f t="shared" si="47"/>
        <v>0</v>
      </c>
      <c r="CI863" s="27">
        <v>1</v>
      </c>
    </row>
    <row r="864" spans="65:87" x14ac:dyDescent="0.25">
      <c r="BM864" s="221" t="s">
        <v>202</v>
      </c>
      <c r="BN864" s="221" t="s">
        <v>1579</v>
      </c>
      <c r="BO864" s="221" t="s">
        <v>2042</v>
      </c>
      <c r="BP864" s="221" t="s">
        <v>301</v>
      </c>
      <c r="BQ864" s="221" t="s">
        <v>266</v>
      </c>
      <c r="BR864" s="221">
        <v>3</v>
      </c>
      <c r="BS864" s="221">
        <v>0</v>
      </c>
      <c r="BT864" s="221">
        <v>2</v>
      </c>
      <c r="BV864" s="221" t="s">
        <v>2042</v>
      </c>
      <c r="BX864" s="221" t="s">
        <v>2648</v>
      </c>
      <c r="BY864" s="221" t="s">
        <v>2042</v>
      </c>
      <c r="BZ864" s="221" t="s">
        <v>2044</v>
      </c>
      <c r="CD864" s="221">
        <f t="shared" si="44"/>
        <v>0</v>
      </c>
      <c r="CE864" s="221">
        <f t="shared" si="45"/>
        <v>0</v>
      </c>
      <c r="CF864" s="221">
        <f t="shared" si="46"/>
        <v>0</v>
      </c>
      <c r="CG864" s="221">
        <f t="shared" si="47"/>
        <v>0</v>
      </c>
      <c r="CI864" s="27">
        <v>1</v>
      </c>
    </row>
    <row r="865" spans="65:87" x14ac:dyDescent="0.25">
      <c r="BM865" s="221" t="s">
        <v>205</v>
      </c>
      <c r="BN865" s="221" t="s">
        <v>1584</v>
      </c>
      <c r="BO865" s="221" t="s">
        <v>2608</v>
      </c>
      <c r="BP865" s="221" t="s">
        <v>265</v>
      </c>
      <c r="BQ865" s="221" t="s">
        <v>266</v>
      </c>
      <c r="BR865" s="221">
        <v>1</v>
      </c>
      <c r="BS865" s="221">
        <v>3</v>
      </c>
      <c r="BT865" s="221">
        <v>0</v>
      </c>
      <c r="BU865" s="221" t="s">
        <v>2608</v>
      </c>
      <c r="BW865" s="221" t="s">
        <v>2609</v>
      </c>
      <c r="BY865" s="221" t="s">
        <v>2608</v>
      </c>
      <c r="BZ865" s="221" t="s">
        <v>2610</v>
      </c>
      <c r="CA865" s="221" t="s">
        <v>2023</v>
      </c>
      <c r="CB865" s="221" t="s">
        <v>2611</v>
      </c>
      <c r="CC865" s="221" t="s">
        <v>2612</v>
      </c>
      <c r="CD865" s="221">
        <f t="shared" si="44"/>
        <v>0</v>
      </c>
      <c r="CE865" s="221">
        <f t="shared" si="45"/>
        <v>0</v>
      </c>
      <c r="CF865" s="221">
        <f t="shared" si="46"/>
        <v>0</v>
      </c>
      <c r="CG865" s="221">
        <f t="shared" si="47"/>
        <v>0</v>
      </c>
      <c r="CI865" s="27">
        <v>1</v>
      </c>
    </row>
    <row r="866" spans="65:87" x14ac:dyDescent="0.25">
      <c r="BM866" s="221" t="s">
        <v>205</v>
      </c>
      <c r="BN866" s="221" t="s">
        <v>1585</v>
      </c>
      <c r="BO866" s="221" t="s">
        <v>2640</v>
      </c>
      <c r="BP866" s="221" t="s">
        <v>265</v>
      </c>
      <c r="BQ866" s="221" t="s">
        <v>266</v>
      </c>
      <c r="BR866" s="221">
        <v>1</v>
      </c>
      <c r="BS866" s="221">
        <v>3</v>
      </c>
      <c r="BT866" s="221">
        <v>0</v>
      </c>
      <c r="BU866" s="221" t="s">
        <v>2640</v>
      </c>
      <c r="BW866" s="221" t="s">
        <v>2641</v>
      </c>
      <c r="BY866" s="221" t="s">
        <v>2640</v>
      </c>
      <c r="BZ866" s="221" t="s">
        <v>640</v>
      </c>
      <c r="CA866" s="221" t="s">
        <v>2031</v>
      </c>
      <c r="CB866" s="221" t="s">
        <v>642</v>
      </c>
      <c r="CC866" s="221" t="s">
        <v>2032</v>
      </c>
      <c r="CD866" s="221">
        <f t="shared" si="44"/>
        <v>0</v>
      </c>
      <c r="CE866" s="221">
        <f t="shared" si="45"/>
        <v>0</v>
      </c>
      <c r="CF866" s="221">
        <f t="shared" si="46"/>
        <v>0</v>
      </c>
      <c r="CG866" s="221">
        <f t="shared" si="47"/>
        <v>0</v>
      </c>
      <c r="CI866" s="27">
        <v>1</v>
      </c>
    </row>
    <row r="867" spans="65:87" x14ac:dyDescent="0.25">
      <c r="BM867" s="221" t="s">
        <v>205</v>
      </c>
      <c r="BN867" s="221" t="s">
        <v>1586</v>
      </c>
      <c r="BO867" s="221" t="s">
        <v>2642</v>
      </c>
      <c r="BP867" s="221" t="s">
        <v>265</v>
      </c>
      <c r="BQ867" s="221" t="s">
        <v>266</v>
      </c>
      <c r="BR867" s="221">
        <v>2</v>
      </c>
      <c r="BS867" s="221">
        <v>2</v>
      </c>
      <c r="BT867" s="221">
        <v>0</v>
      </c>
      <c r="BU867" s="221" t="s">
        <v>2642</v>
      </c>
      <c r="BW867" s="221" t="s">
        <v>2643</v>
      </c>
      <c r="BY867" s="221" t="s">
        <v>2642</v>
      </c>
      <c r="BZ867" s="221" t="s">
        <v>2644</v>
      </c>
      <c r="CD867" s="221">
        <f t="shared" si="44"/>
        <v>0</v>
      </c>
      <c r="CE867" s="221">
        <f t="shared" si="45"/>
        <v>0</v>
      </c>
      <c r="CF867" s="221">
        <f t="shared" si="46"/>
        <v>0</v>
      </c>
      <c r="CG867" s="221">
        <f t="shared" si="47"/>
        <v>0</v>
      </c>
      <c r="CI867" s="27">
        <v>1</v>
      </c>
    </row>
    <row r="868" spans="65:87" x14ac:dyDescent="0.25">
      <c r="BM868" s="221" t="s">
        <v>205</v>
      </c>
      <c r="BN868" s="221" t="s">
        <v>1587</v>
      </c>
      <c r="BO868" s="221" t="s">
        <v>2630</v>
      </c>
      <c r="BP868" s="221" t="s">
        <v>265</v>
      </c>
      <c r="BQ868" s="221" t="s">
        <v>266</v>
      </c>
      <c r="BR868" s="221">
        <v>2</v>
      </c>
      <c r="BS868" s="221">
        <v>2</v>
      </c>
      <c r="BT868" s="221">
        <v>0</v>
      </c>
      <c r="BU868" s="221" t="s">
        <v>2630</v>
      </c>
      <c r="BW868" s="221" t="s">
        <v>2631</v>
      </c>
      <c r="BY868" s="221" t="s">
        <v>2630</v>
      </c>
      <c r="BZ868" s="221" t="s">
        <v>1709</v>
      </c>
      <c r="CA868" s="221" t="s">
        <v>2632</v>
      </c>
      <c r="CB868" s="221" t="s">
        <v>1712</v>
      </c>
      <c r="CC868" s="221" t="s">
        <v>2633</v>
      </c>
      <c r="CD868" s="221">
        <f t="shared" si="44"/>
        <v>0</v>
      </c>
      <c r="CE868" s="221">
        <f t="shared" si="45"/>
        <v>0</v>
      </c>
      <c r="CF868" s="221">
        <f t="shared" si="46"/>
        <v>0</v>
      </c>
      <c r="CG868" s="221">
        <f t="shared" si="47"/>
        <v>0</v>
      </c>
      <c r="CI868" s="27">
        <v>1</v>
      </c>
    </row>
    <row r="869" spans="65:87" x14ac:dyDescent="0.25">
      <c r="BM869" s="221" t="s">
        <v>205</v>
      </c>
      <c r="BN869" s="221" t="s">
        <v>1588</v>
      </c>
      <c r="BO869" s="221" t="s">
        <v>2042</v>
      </c>
      <c r="BP869" s="221" t="s">
        <v>265</v>
      </c>
      <c r="BQ869" s="221" t="s">
        <v>266</v>
      </c>
      <c r="BR869" s="221">
        <v>3</v>
      </c>
      <c r="BS869" s="221">
        <v>2</v>
      </c>
      <c r="BT869" s="221">
        <v>0</v>
      </c>
      <c r="BU869" s="221" t="s">
        <v>2042</v>
      </c>
      <c r="BW869" s="221" t="s">
        <v>2292</v>
      </c>
      <c r="BY869" s="221" t="s">
        <v>2042</v>
      </c>
      <c r="BZ869" s="221" t="s">
        <v>2044</v>
      </c>
      <c r="CD869" s="221">
        <f t="shared" si="44"/>
        <v>0</v>
      </c>
      <c r="CE869" s="221">
        <f t="shared" si="45"/>
        <v>0</v>
      </c>
      <c r="CF869" s="221">
        <f t="shared" si="46"/>
        <v>0</v>
      </c>
      <c r="CG869" s="221">
        <f t="shared" si="47"/>
        <v>0</v>
      </c>
      <c r="CI869" s="27">
        <v>1</v>
      </c>
    </row>
    <row r="870" spans="65:87" x14ac:dyDescent="0.25">
      <c r="BM870" s="221" t="s">
        <v>205</v>
      </c>
      <c r="BN870" s="221" t="s">
        <v>1589</v>
      </c>
      <c r="BO870" s="221" t="s">
        <v>2024</v>
      </c>
      <c r="BP870" s="221" t="s">
        <v>301</v>
      </c>
      <c r="BQ870" s="221" t="s">
        <v>266</v>
      </c>
      <c r="BR870" s="221">
        <v>1</v>
      </c>
      <c r="BS870" s="221">
        <v>0</v>
      </c>
      <c r="BT870" s="221">
        <v>3</v>
      </c>
      <c r="BV870" s="221" t="s">
        <v>2024</v>
      </c>
      <c r="BX870" s="221" t="s">
        <v>2645</v>
      </c>
      <c r="BY870" s="221" t="s">
        <v>2024</v>
      </c>
      <c r="CD870" s="221">
        <f t="shared" si="44"/>
        <v>0</v>
      </c>
      <c r="CE870" s="221">
        <f t="shared" si="45"/>
        <v>0</v>
      </c>
      <c r="CF870" s="221">
        <f t="shared" si="46"/>
        <v>0</v>
      </c>
      <c r="CG870" s="221">
        <f t="shared" si="47"/>
        <v>0</v>
      </c>
      <c r="CI870" s="27">
        <v>1</v>
      </c>
    </row>
    <row r="871" spans="65:87" x14ac:dyDescent="0.25">
      <c r="BM871" s="221" t="s">
        <v>205</v>
      </c>
      <c r="BN871" s="221" t="s">
        <v>1590</v>
      </c>
      <c r="BO871" s="221" t="s">
        <v>2032</v>
      </c>
      <c r="BP871" s="221" t="s">
        <v>301</v>
      </c>
      <c r="BQ871" s="221" t="s">
        <v>266</v>
      </c>
      <c r="BR871" s="221">
        <v>1</v>
      </c>
      <c r="BS871" s="221">
        <v>0</v>
      </c>
      <c r="BT871" s="221">
        <v>3</v>
      </c>
      <c r="BV871" s="221" t="s">
        <v>2032</v>
      </c>
      <c r="BX871" s="221" t="s">
        <v>2646</v>
      </c>
      <c r="BY871" s="221" t="s">
        <v>2032</v>
      </c>
      <c r="CD871" s="221">
        <f t="shared" si="44"/>
        <v>0</v>
      </c>
      <c r="CE871" s="221">
        <f t="shared" si="45"/>
        <v>0</v>
      </c>
      <c r="CF871" s="221">
        <f t="shared" si="46"/>
        <v>0</v>
      </c>
      <c r="CG871" s="221">
        <f t="shared" si="47"/>
        <v>0</v>
      </c>
      <c r="CI871" s="27">
        <v>1</v>
      </c>
    </row>
    <row r="872" spans="65:87" x14ac:dyDescent="0.25">
      <c r="BM872" s="221" t="s">
        <v>205</v>
      </c>
      <c r="BN872" s="221" t="s">
        <v>1591</v>
      </c>
      <c r="BO872" s="221" t="s">
        <v>2642</v>
      </c>
      <c r="BP872" s="221" t="s">
        <v>301</v>
      </c>
      <c r="BQ872" s="221" t="s">
        <v>266</v>
      </c>
      <c r="BR872" s="221">
        <v>2</v>
      </c>
      <c r="BS872" s="221">
        <v>0</v>
      </c>
      <c r="BT872" s="221">
        <v>2</v>
      </c>
      <c r="BV872" s="221" t="s">
        <v>2642</v>
      </c>
      <c r="BX872" s="221" t="s">
        <v>2647</v>
      </c>
      <c r="BY872" s="221" t="s">
        <v>2642</v>
      </c>
      <c r="BZ872" s="221" t="s">
        <v>2644</v>
      </c>
      <c r="CD872" s="221">
        <f t="shared" si="44"/>
        <v>0</v>
      </c>
      <c r="CE872" s="221">
        <f t="shared" si="45"/>
        <v>0</v>
      </c>
      <c r="CF872" s="221">
        <f t="shared" si="46"/>
        <v>0</v>
      </c>
      <c r="CG872" s="221">
        <f t="shared" si="47"/>
        <v>0</v>
      </c>
      <c r="CI872" s="27">
        <v>1</v>
      </c>
    </row>
    <row r="873" spans="65:87" x14ac:dyDescent="0.25">
      <c r="BM873" s="221" t="s">
        <v>205</v>
      </c>
      <c r="BN873" s="221" t="s">
        <v>1592</v>
      </c>
      <c r="BO873" s="221" t="s">
        <v>2630</v>
      </c>
      <c r="BP873" s="221" t="s">
        <v>301</v>
      </c>
      <c r="BQ873" s="221" t="s">
        <v>266</v>
      </c>
      <c r="BR873" s="221">
        <v>2</v>
      </c>
      <c r="BS873" s="221">
        <v>0</v>
      </c>
      <c r="BT873" s="221">
        <v>2</v>
      </c>
      <c r="BV873" s="221" t="s">
        <v>2630</v>
      </c>
      <c r="BX873" s="221" t="s">
        <v>2639</v>
      </c>
      <c r="BY873" s="221" t="s">
        <v>2630</v>
      </c>
      <c r="BZ873" s="221" t="s">
        <v>1709</v>
      </c>
      <c r="CA873" s="221" t="s">
        <v>2632</v>
      </c>
      <c r="CB873" s="221" t="s">
        <v>1712</v>
      </c>
      <c r="CC873" s="221" t="s">
        <v>2633</v>
      </c>
      <c r="CD873" s="221">
        <f t="shared" ref="CD873:CD936" si="48">IF(OR($BM873&lt;&gt;$B$4,$BQ873&lt;&gt;"POS",$BP873="CFA"),0,IF(OR(AND($BY873&lt;&gt;"",ISNUMBER(SEARCH($BY873,$L$9))),AND($BZ873&lt;&gt;"",ISNUMBER(SEARCH($BZ873,$L$9))),AND($CA873&lt;&gt;"",ISNUMBER(SEARCH($CA873,$L$9))),AND($CB873&lt;&gt;"",ISNUMBER(SEARCH($CB873,$L$9))),AND($CC873&lt;&gt;"",ISNUMBER(SEARCH($CC873,$L$9)))),$BS873,0))</f>
        <v>0</v>
      </c>
      <c r="CE873" s="221">
        <f t="shared" ref="CE873:CE936" si="49">IF(OR($BM873&lt;&gt;$B$4,$BQ873&lt;&gt;"POS",$BP873="CFA"),0,IF(OR(AND($BY873&lt;&gt;"",ISNUMBER(SEARCH($BY873,$M$9))),AND($BZ873&lt;&gt;"",ISNUMBER(SEARCH($BZ873,$M$9))),AND($CA873&lt;&gt;"",ISNUMBER(SEARCH($CA873,$M$9))),AND($CB873&lt;&gt;"",ISNUMBER(SEARCH($CB873,$M$9))),AND($CC873&lt;&gt;"",ISNUMBER(SEARCH($CC873,$M$9)))),$BS873,0))</f>
        <v>0</v>
      </c>
      <c r="CF873" s="221">
        <f t="shared" ref="CF873:CF936" si="50">IF(OR($BM873&lt;&gt;$B$4,$BQ873&lt;&gt;"POS",$BP873="PRO"),0,IF(OR(AND($BY873&lt;&gt;"",ISNUMBER(SEARCH($BY873,$N$9))),AND($BZ873&lt;&gt;"",ISNUMBER(SEARCH($BZ873,$N$9))),AND($CA873&lt;&gt;"",ISNUMBER(SEARCH($CA873,$N$9))),AND($CB873&lt;&gt;"",ISNUMBER(SEARCH($CB873,$N$9))),AND($CC873&lt;&gt;"",ISNUMBER(SEARCH($CC873,$N$9)))),$BT873,0))</f>
        <v>0</v>
      </c>
      <c r="CG873" s="221">
        <f t="shared" ref="CG873:CG936" si="51">IF(OR($BM873&lt;&gt;$B$4,$BQ873&lt;&gt;"POS",$BP873="PRO"),0,IF(OR(AND($BY873&lt;&gt;"",ISNUMBER(SEARCH($BY873,$O$9))),AND($BZ873&lt;&gt;"",ISNUMBER(SEARCH($BZ873,$O$9))),AND($CA873&lt;&gt;"",ISNUMBER(SEARCH($CA873,$O$9))),AND($CB873&lt;&gt;"",ISNUMBER(SEARCH($CB873,$O$9))),AND($CC873&lt;&gt;"",ISNUMBER(SEARCH($CC873,$O$9)))),$BT873,0))</f>
        <v>0</v>
      </c>
      <c r="CI873" s="27">
        <v>1</v>
      </c>
    </row>
    <row r="874" spans="65:87" x14ac:dyDescent="0.25">
      <c r="BM874" s="221" t="s">
        <v>205</v>
      </c>
      <c r="BN874" s="221" t="s">
        <v>1593</v>
      </c>
      <c r="BO874" s="221" t="s">
        <v>2042</v>
      </c>
      <c r="BP874" s="221" t="s">
        <v>301</v>
      </c>
      <c r="BQ874" s="221" t="s">
        <v>266</v>
      </c>
      <c r="BR874" s="221">
        <v>3</v>
      </c>
      <c r="BS874" s="221">
        <v>0</v>
      </c>
      <c r="BT874" s="221">
        <v>2</v>
      </c>
      <c r="BV874" s="221" t="s">
        <v>2042</v>
      </c>
      <c r="BX874" s="221" t="s">
        <v>2648</v>
      </c>
      <c r="BY874" s="221" t="s">
        <v>2042</v>
      </c>
      <c r="BZ874" s="221" t="s">
        <v>2044</v>
      </c>
      <c r="CD874" s="221">
        <f t="shared" si="48"/>
        <v>0</v>
      </c>
      <c r="CE874" s="221">
        <f t="shared" si="49"/>
        <v>0</v>
      </c>
      <c r="CF874" s="221">
        <f t="shared" si="50"/>
        <v>0</v>
      </c>
      <c r="CG874" s="221">
        <f t="shared" si="51"/>
        <v>0</v>
      </c>
      <c r="CI874" s="27">
        <v>1</v>
      </c>
    </row>
    <row r="875" spans="65:87" x14ac:dyDescent="0.25">
      <c r="BM875" s="221" t="s">
        <v>206</v>
      </c>
      <c r="BN875" s="221" t="s">
        <v>1594</v>
      </c>
      <c r="BO875" s="221" t="s">
        <v>2608</v>
      </c>
      <c r="BP875" s="221" t="s">
        <v>265</v>
      </c>
      <c r="BQ875" s="221" t="s">
        <v>266</v>
      </c>
      <c r="BR875" s="221">
        <v>1</v>
      </c>
      <c r="BS875" s="221">
        <v>3</v>
      </c>
      <c r="BT875" s="221">
        <v>0</v>
      </c>
      <c r="BU875" s="221" t="s">
        <v>2608</v>
      </c>
      <c r="BW875" s="221" t="s">
        <v>2609</v>
      </c>
      <c r="BY875" s="221" t="s">
        <v>2608</v>
      </c>
      <c r="BZ875" s="221" t="s">
        <v>2610</v>
      </c>
      <c r="CA875" s="221" t="s">
        <v>2023</v>
      </c>
      <c r="CB875" s="221" t="s">
        <v>2611</v>
      </c>
      <c r="CC875" s="221" t="s">
        <v>2612</v>
      </c>
      <c r="CD875" s="221">
        <f t="shared" si="48"/>
        <v>0</v>
      </c>
      <c r="CE875" s="221">
        <f t="shared" si="49"/>
        <v>0</v>
      </c>
      <c r="CF875" s="221">
        <f t="shared" si="50"/>
        <v>0</v>
      </c>
      <c r="CG875" s="221">
        <f t="shared" si="51"/>
        <v>0</v>
      </c>
      <c r="CI875" s="27">
        <v>1</v>
      </c>
    </row>
    <row r="876" spans="65:87" x14ac:dyDescent="0.25">
      <c r="BM876" s="221" t="s">
        <v>206</v>
      </c>
      <c r="BN876" s="221" t="s">
        <v>1595</v>
      </c>
      <c r="BO876" s="221" t="s">
        <v>2640</v>
      </c>
      <c r="BP876" s="221" t="s">
        <v>265</v>
      </c>
      <c r="BQ876" s="221" t="s">
        <v>266</v>
      </c>
      <c r="BR876" s="221">
        <v>1</v>
      </c>
      <c r="BS876" s="221">
        <v>3</v>
      </c>
      <c r="BT876" s="221">
        <v>0</v>
      </c>
      <c r="BU876" s="221" t="s">
        <v>2640</v>
      </c>
      <c r="BW876" s="221" t="s">
        <v>2641</v>
      </c>
      <c r="BY876" s="221" t="s">
        <v>2640</v>
      </c>
      <c r="BZ876" s="221" t="s">
        <v>640</v>
      </c>
      <c r="CA876" s="221" t="s">
        <v>2031</v>
      </c>
      <c r="CB876" s="221" t="s">
        <v>642</v>
      </c>
      <c r="CC876" s="221" t="s">
        <v>2032</v>
      </c>
      <c r="CD876" s="221">
        <f t="shared" si="48"/>
        <v>0</v>
      </c>
      <c r="CE876" s="221">
        <f t="shared" si="49"/>
        <v>0</v>
      </c>
      <c r="CF876" s="221">
        <f t="shared" si="50"/>
        <v>0</v>
      </c>
      <c r="CG876" s="221">
        <f t="shared" si="51"/>
        <v>0</v>
      </c>
      <c r="CI876" s="27">
        <v>1</v>
      </c>
    </row>
    <row r="877" spans="65:87" x14ac:dyDescent="0.25">
      <c r="BM877" s="221" t="s">
        <v>206</v>
      </c>
      <c r="BN877" s="221" t="s">
        <v>1596</v>
      </c>
      <c r="BO877" s="221" t="s">
        <v>2642</v>
      </c>
      <c r="BP877" s="221" t="s">
        <v>265</v>
      </c>
      <c r="BQ877" s="221" t="s">
        <v>266</v>
      </c>
      <c r="BR877" s="221">
        <v>2</v>
      </c>
      <c r="BS877" s="221">
        <v>2</v>
      </c>
      <c r="BT877" s="221">
        <v>0</v>
      </c>
      <c r="BU877" s="221" t="s">
        <v>2642</v>
      </c>
      <c r="BW877" s="221" t="s">
        <v>2643</v>
      </c>
      <c r="BY877" s="221" t="s">
        <v>2642</v>
      </c>
      <c r="BZ877" s="221" t="s">
        <v>2644</v>
      </c>
      <c r="CD877" s="221">
        <f t="shared" si="48"/>
        <v>0</v>
      </c>
      <c r="CE877" s="221">
        <f t="shared" si="49"/>
        <v>0</v>
      </c>
      <c r="CF877" s="221">
        <f t="shared" si="50"/>
        <v>0</v>
      </c>
      <c r="CG877" s="221">
        <f t="shared" si="51"/>
        <v>0</v>
      </c>
      <c r="CI877" s="27">
        <v>1</v>
      </c>
    </row>
    <row r="878" spans="65:87" x14ac:dyDescent="0.25">
      <c r="BM878" s="221" t="s">
        <v>206</v>
      </c>
      <c r="BN878" s="221" t="s">
        <v>1597</v>
      </c>
      <c r="BO878" s="221" t="s">
        <v>2630</v>
      </c>
      <c r="BP878" s="221" t="s">
        <v>265</v>
      </c>
      <c r="BQ878" s="221" t="s">
        <v>266</v>
      </c>
      <c r="BR878" s="221">
        <v>2</v>
      </c>
      <c r="BS878" s="221">
        <v>2</v>
      </c>
      <c r="BT878" s="221">
        <v>0</v>
      </c>
      <c r="BU878" s="221" t="s">
        <v>2630</v>
      </c>
      <c r="BW878" s="221" t="s">
        <v>2631</v>
      </c>
      <c r="BY878" s="221" t="s">
        <v>2630</v>
      </c>
      <c r="BZ878" s="221" t="s">
        <v>1709</v>
      </c>
      <c r="CA878" s="221" t="s">
        <v>2632</v>
      </c>
      <c r="CB878" s="221" t="s">
        <v>1712</v>
      </c>
      <c r="CC878" s="221" t="s">
        <v>2633</v>
      </c>
      <c r="CD878" s="221">
        <f t="shared" si="48"/>
        <v>0</v>
      </c>
      <c r="CE878" s="221">
        <f t="shared" si="49"/>
        <v>0</v>
      </c>
      <c r="CF878" s="221">
        <f t="shared" si="50"/>
        <v>0</v>
      </c>
      <c r="CG878" s="221">
        <f t="shared" si="51"/>
        <v>0</v>
      </c>
      <c r="CI878" s="27">
        <v>1</v>
      </c>
    </row>
    <row r="879" spans="65:87" x14ac:dyDescent="0.25">
      <c r="BM879" s="221" t="s">
        <v>206</v>
      </c>
      <c r="BN879" s="221" t="s">
        <v>1598</v>
      </c>
      <c r="BO879" s="221" t="s">
        <v>2042</v>
      </c>
      <c r="BP879" s="221" t="s">
        <v>265</v>
      </c>
      <c r="BQ879" s="221" t="s">
        <v>266</v>
      </c>
      <c r="BR879" s="221">
        <v>3</v>
      </c>
      <c r="BS879" s="221">
        <v>2</v>
      </c>
      <c r="BT879" s="221">
        <v>0</v>
      </c>
      <c r="BU879" s="221" t="s">
        <v>2042</v>
      </c>
      <c r="BW879" s="221" t="s">
        <v>2292</v>
      </c>
      <c r="BY879" s="221" t="s">
        <v>2042</v>
      </c>
      <c r="BZ879" s="221" t="s">
        <v>2044</v>
      </c>
      <c r="CD879" s="221">
        <f t="shared" si="48"/>
        <v>0</v>
      </c>
      <c r="CE879" s="221">
        <f t="shared" si="49"/>
        <v>0</v>
      </c>
      <c r="CF879" s="221">
        <f t="shared" si="50"/>
        <v>0</v>
      </c>
      <c r="CG879" s="221">
        <f t="shared" si="51"/>
        <v>0</v>
      </c>
      <c r="CI879" s="27">
        <v>1</v>
      </c>
    </row>
    <row r="880" spans="65:87" x14ac:dyDescent="0.25">
      <c r="BM880" s="221" t="s">
        <v>206</v>
      </c>
      <c r="BN880" s="221" t="s">
        <v>1599</v>
      </c>
      <c r="BO880" s="221" t="s">
        <v>2024</v>
      </c>
      <c r="BP880" s="221" t="s">
        <v>301</v>
      </c>
      <c r="BQ880" s="221" t="s">
        <v>266</v>
      </c>
      <c r="BR880" s="221">
        <v>1</v>
      </c>
      <c r="BS880" s="221">
        <v>0</v>
      </c>
      <c r="BT880" s="221">
        <v>3</v>
      </c>
      <c r="BV880" s="221" t="s">
        <v>2024</v>
      </c>
      <c r="BX880" s="221" t="s">
        <v>2645</v>
      </c>
      <c r="BY880" s="221" t="s">
        <v>2024</v>
      </c>
      <c r="CD880" s="221">
        <f t="shared" si="48"/>
        <v>0</v>
      </c>
      <c r="CE880" s="221">
        <f t="shared" si="49"/>
        <v>0</v>
      </c>
      <c r="CF880" s="221">
        <f t="shared" si="50"/>
        <v>0</v>
      </c>
      <c r="CG880" s="221">
        <f t="shared" si="51"/>
        <v>0</v>
      </c>
      <c r="CI880" s="27">
        <v>1</v>
      </c>
    </row>
    <row r="881" spans="65:87" x14ac:dyDescent="0.25">
      <c r="BM881" s="221" t="s">
        <v>206</v>
      </c>
      <c r="BN881" s="221" t="s">
        <v>1600</v>
      </c>
      <c r="BO881" s="221" t="s">
        <v>2032</v>
      </c>
      <c r="BP881" s="221" t="s">
        <v>301</v>
      </c>
      <c r="BQ881" s="221" t="s">
        <v>266</v>
      </c>
      <c r="BR881" s="221">
        <v>1</v>
      </c>
      <c r="BS881" s="221">
        <v>0</v>
      </c>
      <c r="BT881" s="221">
        <v>3</v>
      </c>
      <c r="BV881" s="221" t="s">
        <v>2032</v>
      </c>
      <c r="BX881" s="221" t="s">
        <v>2646</v>
      </c>
      <c r="BY881" s="221" t="s">
        <v>2032</v>
      </c>
      <c r="CD881" s="221">
        <f t="shared" si="48"/>
        <v>0</v>
      </c>
      <c r="CE881" s="221">
        <f t="shared" si="49"/>
        <v>0</v>
      </c>
      <c r="CF881" s="221">
        <f t="shared" si="50"/>
        <v>0</v>
      </c>
      <c r="CG881" s="221">
        <f t="shared" si="51"/>
        <v>0</v>
      </c>
      <c r="CI881" s="27">
        <v>1</v>
      </c>
    </row>
    <row r="882" spans="65:87" x14ac:dyDescent="0.25">
      <c r="BM882" s="221" t="s">
        <v>206</v>
      </c>
      <c r="BN882" s="221" t="s">
        <v>1601</v>
      </c>
      <c r="BO882" s="221" t="s">
        <v>2642</v>
      </c>
      <c r="BP882" s="221" t="s">
        <v>301</v>
      </c>
      <c r="BQ882" s="221" t="s">
        <v>266</v>
      </c>
      <c r="BR882" s="221">
        <v>2</v>
      </c>
      <c r="BS882" s="221">
        <v>0</v>
      </c>
      <c r="BT882" s="221">
        <v>2</v>
      </c>
      <c r="BV882" s="221" t="s">
        <v>2642</v>
      </c>
      <c r="BX882" s="221" t="s">
        <v>2647</v>
      </c>
      <c r="BY882" s="221" t="s">
        <v>2642</v>
      </c>
      <c r="BZ882" s="221" t="s">
        <v>2644</v>
      </c>
      <c r="CD882" s="221">
        <f t="shared" si="48"/>
        <v>0</v>
      </c>
      <c r="CE882" s="221">
        <f t="shared" si="49"/>
        <v>0</v>
      </c>
      <c r="CF882" s="221">
        <f t="shared" si="50"/>
        <v>0</v>
      </c>
      <c r="CG882" s="221">
        <f t="shared" si="51"/>
        <v>0</v>
      </c>
      <c r="CI882" s="27">
        <v>1</v>
      </c>
    </row>
    <row r="883" spans="65:87" x14ac:dyDescent="0.25">
      <c r="BM883" s="221" t="s">
        <v>206</v>
      </c>
      <c r="BN883" s="221" t="s">
        <v>1602</v>
      </c>
      <c r="BO883" s="221" t="s">
        <v>2630</v>
      </c>
      <c r="BP883" s="221" t="s">
        <v>301</v>
      </c>
      <c r="BQ883" s="221" t="s">
        <v>266</v>
      </c>
      <c r="BR883" s="221">
        <v>2</v>
      </c>
      <c r="BS883" s="221">
        <v>0</v>
      </c>
      <c r="BT883" s="221">
        <v>2</v>
      </c>
      <c r="BV883" s="221" t="s">
        <v>2630</v>
      </c>
      <c r="BX883" s="221" t="s">
        <v>2639</v>
      </c>
      <c r="BY883" s="221" t="s">
        <v>2630</v>
      </c>
      <c r="BZ883" s="221" t="s">
        <v>1709</v>
      </c>
      <c r="CA883" s="221" t="s">
        <v>2632</v>
      </c>
      <c r="CB883" s="221" t="s">
        <v>1712</v>
      </c>
      <c r="CC883" s="221" t="s">
        <v>2633</v>
      </c>
      <c r="CD883" s="221">
        <f t="shared" si="48"/>
        <v>0</v>
      </c>
      <c r="CE883" s="221">
        <f t="shared" si="49"/>
        <v>0</v>
      </c>
      <c r="CF883" s="221">
        <f t="shared" si="50"/>
        <v>0</v>
      </c>
      <c r="CG883" s="221">
        <f t="shared" si="51"/>
        <v>0</v>
      </c>
      <c r="CI883" s="27">
        <v>1</v>
      </c>
    </row>
    <row r="884" spans="65:87" x14ac:dyDescent="0.25">
      <c r="BM884" s="221" t="s">
        <v>206</v>
      </c>
      <c r="BN884" s="221" t="s">
        <v>1603</v>
      </c>
      <c r="BO884" s="221" t="s">
        <v>2042</v>
      </c>
      <c r="BP884" s="221" t="s">
        <v>301</v>
      </c>
      <c r="BQ884" s="221" t="s">
        <v>266</v>
      </c>
      <c r="BR884" s="221">
        <v>3</v>
      </c>
      <c r="BS884" s="221">
        <v>0</v>
      </c>
      <c r="BT884" s="221">
        <v>2</v>
      </c>
      <c r="BV884" s="221" t="s">
        <v>2042</v>
      </c>
      <c r="BX884" s="221" t="s">
        <v>2648</v>
      </c>
      <c r="BY884" s="221" t="s">
        <v>2042</v>
      </c>
      <c r="BZ884" s="221" t="s">
        <v>2044</v>
      </c>
      <c r="CD884" s="221">
        <f t="shared" si="48"/>
        <v>0</v>
      </c>
      <c r="CE884" s="221">
        <f t="shared" si="49"/>
        <v>0</v>
      </c>
      <c r="CF884" s="221">
        <f t="shared" si="50"/>
        <v>0</v>
      </c>
      <c r="CG884" s="221">
        <f t="shared" si="51"/>
        <v>0</v>
      </c>
      <c r="CI884" s="27">
        <v>1</v>
      </c>
    </row>
    <row r="885" spans="65:87" x14ac:dyDescent="0.25">
      <c r="BM885" s="221" t="s">
        <v>207</v>
      </c>
      <c r="BN885" s="221" t="s">
        <v>1604</v>
      </c>
      <c r="BO885" s="221" t="s">
        <v>2608</v>
      </c>
      <c r="BP885" s="221" t="s">
        <v>265</v>
      </c>
      <c r="BQ885" s="221" t="s">
        <v>266</v>
      </c>
      <c r="BR885" s="221">
        <v>1</v>
      </c>
      <c r="BS885" s="221">
        <v>3</v>
      </c>
      <c r="BT885" s="221">
        <v>0</v>
      </c>
      <c r="BU885" s="221" t="s">
        <v>2608</v>
      </c>
      <c r="BW885" s="221" t="s">
        <v>2609</v>
      </c>
      <c r="BY885" s="221" t="s">
        <v>2608</v>
      </c>
      <c r="BZ885" s="221" t="s">
        <v>2610</v>
      </c>
      <c r="CA885" s="221" t="s">
        <v>2023</v>
      </c>
      <c r="CB885" s="221" t="s">
        <v>2611</v>
      </c>
      <c r="CC885" s="221" t="s">
        <v>2612</v>
      </c>
      <c r="CD885" s="221">
        <f t="shared" si="48"/>
        <v>0</v>
      </c>
      <c r="CE885" s="221">
        <f t="shared" si="49"/>
        <v>0</v>
      </c>
      <c r="CF885" s="221">
        <f t="shared" si="50"/>
        <v>0</v>
      </c>
      <c r="CG885" s="221">
        <f t="shared" si="51"/>
        <v>0</v>
      </c>
      <c r="CI885" s="27">
        <v>1</v>
      </c>
    </row>
    <row r="886" spans="65:87" x14ac:dyDescent="0.25">
      <c r="BM886" s="221" t="s">
        <v>207</v>
      </c>
      <c r="BN886" s="221" t="s">
        <v>1605</v>
      </c>
      <c r="BO886" s="221" t="s">
        <v>2640</v>
      </c>
      <c r="BP886" s="221" t="s">
        <v>265</v>
      </c>
      <c r="BQ886" s="221" t="s">
        <v>266</v>
      </c>
      <c r="BR886" s="221">
        <v>1</v>
      </c>
      <c r="BS886" s="221">
        <v>3</v>
      </c>
      <c r="BT886" s="221">
        <v>0</v>
      </c>
      <c r="BU886" s="221" t="s">
        <v>2640</v>
      </c>
      <c r="BW886" s="221" t="s">
        <v>2641</v>
      </c>
      <c r="BY886" s="221" t="s">
        <v>2640</v>
      </c>
      <c r="BZ886" s="221" t="s">
        <v>640</v>
      </c>
      <c r="CA886" s="221" t="s">
        <v>2031</v>
      </c>
      <c r="CB886" s="221" t="s">
        <v>642</v>
      </c>
      <c r="CC886" s="221" t="s">
        <v>2032</v>
      </c>
      <c r="CD886" s="221">
        <f t="shared" si="48"/>
        <v>0</v>
      </c>
      <c r="CE886" s="221">
        <f t="shared" si="49"/>
        <v>0</v>
      </c>
      <c r="CF886" s="221">
        <f t="shared" si="50"/>
        <v>0</v>
      </c>
      <c r="CG886" s="221">
        <f t="shared" si="51"/>
        <v>0</v>
      </c>
      <c r="CI886" s="27">
        <v>1</v>
      </c>
    </row>
    <row r="887" spans="65:87" x14ac:dyDescent="0.25">
      <c r="BM887" s="221" t="s">
        <v>207</v>
      </c>
      <c r="BN887" s="221" t="s">
        <v>1606</v>
      </c>
      <c r="BO887" s="221" t="s">
        <v>2642</v>
      </c>
      <c r="BP887" s="221" t="s">
        <v>265</v>
      </c>
      <c r="BQ887" s="221" t="s">
        <v>266</v>
      </c>
      <c r="BR887" s="221">
        <v>2</v>
      </c>
      <c r="BS887" s="221">
        <v>2</v>
      </c>
      <c r="BT887" s="221">
        <v>0</v>
      </c>
      <c r="BU887" s="221" t="s">
        <v>2642</v>
      </c>
      <c r="BW887" s="221" t="s">
        <v>2643</v>
      </c>
      <c r="BY887" s="221" t="s">
        <v>2642</v>
      </c>
      <c r="BZ887" s="221" t="s">
        <v>2644</v>
      </c>
      <c r="CD887" s="221">
        <f t="shared" si="48"/>
        <v>0</v>
      </c>
      <c r="CE887" s="221">
        <f t="shared" si="49"/>
        <v>0</v>
      </c>
      <c r="CF887" s="221">
        <f t="shared" si="50"/>
        <v>0</v>
      </c>
      <c r="CG887" s="221">
        <f t="shared" si="51"/>
        <v>0</v>
      </c>
      <c r="CI887" s="27">
        <v>1</v>
      </c>
    </row>
    <row r="888" spans="65:87" x14ac:dyDescent="0.25">
      <c r="BM888" s="221" t="s">
        <v>207</v>
      </c>
      <c r="BN888" s="221" t="s">
        <v>1607</v>
      </c>
      <c r="BO888" s="221" t="s">
        <v>2630</v>
      </c>
      <c r="BP888" s="221" t="s">
        <v>265</v>
      </c>
      <c r="BQ888" s="221" t="s">
        <v>266</v>
      </c>
      <c r="BR888" s="221">
        <v>2</v>
      </c>
      <c r="BS888" s="221">
        <v>2</v>
      </c>
      <c r="BT888" s="221">
        <v>0</v>
      </c>
      <c r="BU888" s="221" t="s">
        <v>2630</v>
      </c>
      <c r="BW888" s="221" t="s">
        <v>2631</v>
      </c>
      <c r="BY888" s="221" t="s">
        <v>2630</v>
      </c>
      <c r="BZ888" s="221" t="s">
        <v>1709</v>
      </c>
      <c r="CA888" s="221" t="s">
        <v>2632</v>
      </c>
      <c r="CB888" s="221" t="s">
        <v>1712</v>
      </c>
      <c r="CC888" s="221" t="s">
        <v>2633</v>
      </c>
      <c r="CD888" s="221">
        <f t="shared" si="48"/>
        <v>0</v>
      </c>
      <c r="CE888" s="221">
        <f t="shared" si="49"/>
        <v>0</v>
      </c>
      <c r="CF888" s="221">
        <f t="shared" si="50"/>
        <v>0</v>
      </c>
      <c r="CG888" s="221">
        <f t="shared" si="51"/>
        <v>0</v>
      </c>
      <c r="CI888" s="27">
        <v>1</v>
      </c>
    </row>
    <row r="889" spans="65:87" x14ac:dyDescent="0.25">
      <c r="BM889" s="221" t="s">
        <v>207</v>
      </c>
      <c r="BN889" s="221" t="s">
        <v>1608</v>
      </c>
      <c r="BO889" s="221" t="s">
        <v>2042</v>
      </c>
      <c r="BP889" s="221" t="s">
        <v>265</v>
      </c>
      <c r="BQ889" s="221" t="s">
        <v>266</v>
      </c>
      <c r="BR889" s="221">
        <v>3</v>
      </c>
      <c r="BS889" s="221">
        <v>2</v>
      </c>
      <c r="BT889" s="221">
        <v>0</v>
      </c>
      <c r="BU889" s="221" t="s">
        <v>2042</v>
      </c>
      <c r="BW889" s="221" t="s">
        <v>2292</v>
      </c>
      <c r="BY889" s="221" t="s">
        <v>2042</v>
      </c>
      <c r="BZ889" s="221" t="s">
        <v>2044</v>
      </c>
      <c r="CD889" s="221">
        <f t="shared" si="48"/>
        <v>0</v>
      </c>
      <c r="CE889" s="221">
        <f t="shared" si="49"/>
        <v>0</v>
      </c>
      <c r="CF889" s="221">
        <f t="shared" si="50"/>
        <v>0</v>
      </c>
      <c r="CG889" s="221">
        <f t="shared" si="51"/>
        <v>0</v>
      </c>
      <c r="CI889" s="27">
        <v>1</v>
      </c>
    </row>
    <row r="890" spans="65:87" x14ac:dyDescent="0.25">
      <c r="BM890" s="221" t="s">
        <v>207</v>
      </c>
      <c r="BN890" s="221" t="s">
        <v>1609</v>
      </c>
      <c r="BO890" s="221" t="s">
        <v>2024</v>
      </c>
      <c r="BP890" s="221" t="s">
        <v>301</v>
      </c>
      <c r="BQ890" s="221" t="s">
        <v>266</v>
      </c>
      <c r="BR890" s="221">
        <v>1</v>
      </c>
      <c r="BS890" s="221">
        <v>0</v>
      </c>
      <c r="BT890" s="221">
        <v>3</v>
      </c>
      <c r="BV890" s="221" t="s">
        <v>2024</v>
      </c>
      <c r="BX890" s="221" t="s">
        <v>2645</v>
      </c>
      <c r="BY890" s="221" t="s">
        <v>2024</v>
      </c>
      <c r="CD890" s="221">
        <f t="shared" si="48"/>
        <v>0</v>
      </c>
      <c r="CE890" s="221">
        <f t="shared" si="49"/>
        <v>0</v>
      </c>
      <c r="CF890" s="221">
        <f t="shared" si="50"/>
        <v>0</v>
      </c>
      <c r="CG890" s="221">
        <f t="shared" si="51"/>
        <v>0</v>
      </c>
      <c r="CI890" s="27">
        <v>1</v>
      </c>
    </row>
    <row r="891" spans="65:87" x14ac:dyDescent="0.25">
      <c r="BM891" s="221" t="s">
        <v>207</v>
      </c>
      <c r="BN891" s="221" t="s">
        <v>1610</v>
      </c>
      <c r="BO891" s="221" t="s">
        <v>2032</v>
      </c>
      <c r="BP891" s="221" t="s">
        <v>301</v>
      </c>
      <c r="BQ891" s="221" t="s">
        <v>266</v>
      </c>
      <c r="BR891" s="221">
        <v>1</v>
      </c>
      <c r="BS891" s="221">
        <v>0</v>
      </c>
      <c r="BT891" s="221">
        <v>3</v>
      </c>
      <c r="BV891" s="221" t="s">
        <v>2032</v>
      </c>
      <c r="BX891" s="221" t="s">
        <v>2646</v>
      </c>
      <c r="BY891" s="221" t="s">
        <v>2032</v>
      </c>
      <c r="CD891" s="221">
        <f t="shared" si="48"/>
        <v>0</v>
      </c>
      <c r="CE891" s="221">
        <f t="shared" si="49"/>
        <v>0</v>
      </c>
      <c r="CF891" s="221">
        <f t="shared" si="50"/>
        <v>0</v>
      </c>
      <c r="CG891" s="221">
        <f t="shared" si="51"/>
        <v>0</v>
      </c>
      <c r="CI891" s="27">
        <v>1</v>
      </c>
    </row>
    <row r="892" spans="65:87" x14ac:dyDescent="0.25">
      <c r="BM892" s="221" t="s">
        <v>207</v>
      </c>
      <c r="BN892" s="221" t="s">
        <v>1611</v>
      </c>
      <c r="BO892" s="221" t="s">
        <v>2642</v>
      </c>
      <c r="BP892" s="221" t="s">
        <v>301</v>
      </c>
      <c r="BQ892" s="221" t="s">
        <v>266</v>
      </c>
      <c r="BR892" s="221">
        <v>2</v>
      </c>
      <c r="BS892" s="221">
        <v>0</v>
      </c>
      <c r="BT892" s="221">
        <v>2</v>
      </c>
      <c r="BV892" s="221" t="s">
        <v>2642</v>
      </c>
      <c r="BX892" s="221" t="s">
        <v>2647</v>
      </c>
      <c r="BY892" s="221" t="s">
        <v>2642</v>
      </c>
      <c r="BZ892" s="221" t="s">
        <v>2644</v>
      </c>
      <c r="CD892" s="221">
        <f t="shared" si="48"/>
        <v>0</v>
      </c>
      <c r="CE892" s="221">
        <f t="shared" si="49"/>
        <v>0</v>
      </c>
      <c r="CF892" s="221">
        <f t="shared" si="50"/>
        <v>0</v>
      </c>
      <c r="CG892" s="221">
        <f t="shared" si="51"/>
        <v>0</v>
      </c>
      <c r="CI892" s="27">
        <v>1</v>
      </c>
    </row>
    <row r="893" spans="65:87" x14ac:dyDescent="0.25">
      <c r="BM893" s="221" t="s">
        <v>207</v>
      </c>
      <c r="BN893" s="221" t="s">
        <v>1612</v>
      </c>
      <c r="BO893" s="221" t="s">
        <v>2630</v>
      </c>
      <c r="BP893" s="221" t="s">
        <v>301</v>
      </c>
      <c r="BQ893" s="221" t="s">
        <v>266</v>
      </c>
      <c r="BR893" s="221">
        <v>2</v>
      </c>
      <c r="BS893" s="221">
        <v>0</v>
      </c>
      <c r="BT893" s="221">
        <v>2</v>
      </c>
      <c r="BV893" s="221" t="s">
        <v>2630</v>
      </c>
      <c r="BX893" s="221" t="s">
        <v>2639</v>
      </c>
      <c r="BY893" s="221" t="s">
        <v>2630</v>
      </c>
      <c r="BZ893" s="221" t="s">
        <v>1709</v>
      </c>
      <c r="CA893" s="221" t="s">
        <v>2632</v>
      </c>
      <c r="CB893" s="221" t="s">
        <v>1712</v>
      </c>
      <c r="CC893" s="221" t="s">
        <v>2633</v>
      </c>
      <c r="CD893" s="221">
        <f t="shared" si="48"/>
        <v>0</v>
      </c>
      <c r="CE893" s="221">
        <f t="shared" si="49"/>
        <v>0</v>
      </c>
      <c r="CF893" s="221">
        <f t="shared" si="50"/>
        <v>0</v>
      </c>
      <c r="CG893" s="221">
        <f t="shared" si="51"/>
        <v>0</v>
      </c>
      <c r="CI893" s="27">
        <v>1</v>
      </c>
    </row>
    <row r="894" spans="65:87" x14ac:dyDescent="0.25">
      <c r="BM894" s="221" t="s">
        <v>207</v>
      </c>
      <c r="BN894" s="221" t="s">
        <v>1613</v>
      </c>
      <c r="BO894" s="221" t="s">
        <v>2042</v>
      </c>
      <c r="BP894" s="221" t="s">
        <v>301</v>
      </c>
      <c r="BQ894" s="221" t="s">
        <v>266</v>
      </c>
      <c r="BR894" s="221">
        <v>3</v>
      </c>
      <c r="BS894" s="221">
        <v>0</v>
      </c>
      <c r="BT894" s="221">
        <v>2</v>
      </c>
      <c r="BV894" s="221" t="s">
        <v>2042</v>
      </c>
      <c r="BX894" s="221" t="s">
        <v>2648</v>
      </c>
      <c r="BY894" s="221" t="s">
        <v>2042</v>
      </c>
      <c r="BZ894" s="221" t="s">
        <v>2044</v>
      </c>
      <c r="CD894" s="221">
        <f t="shared" si="48"/>
        <v>0</v>
      </c>
      <c r="CE894" s="221">
        <f t="shared" si="49"/>
        <v>0</v>
      </c>
      <c r="CF894" s="221">
        <f t="shared" si="50"/>
        <v>0</v>
      </c>
      <c r="CG894" s="221">
        <f t="shared" si="51"/>
        <v>0</v>
      </c>
      <c r="CI894" s="27">
        <v>1</v>
      </c>
    </row>
    <row r="895" spans="65:87" x14ac:dyDescent="0.25">
      <c r="BM895" s="221" t="s">
        <v>208</v>
      </c>
      <c r="BN895" s="221" t="s">
        <v>1614</v>
      </c>
      <c r="BO895" s="221" t="s">
        <v>2608</v>
      </c>
      <c r="BP895" s="221" t="s">
        <v>265</v>
      </c>
      <c r="BQ895" s="221" t="s">
        <v>266</v>
      </c>
      <c r="BR895" s="221">
        <v>1</v>
      </c>
      <c r="BS895" s="221">
        <v>3</v>
      </c>
      <c r="BT895" s="221">
        <v>0</v>
      </c>
      <c r="BU895" s="221" t="s">
        <v>2608</v>
      </c>
      <c r="BW895" s="221" t="s">
        <v>2609</v>
      </c>
      <c r="BY895" s="221" t="s">
        <v>2608</v>
      </c>
      <c r="BZ895" s="221" t="s">
        <v>2610</v>
      </c>
      <c r="CA895" s="221" t="s">
        <v>2023</v>
      </c>
      <c r="CB895" s="221" t="s">
        <v>2611</v>
      </c>
      <c r="CC895" s="221" t="s">
        <v>2612</v>
      </c>
      <c r="CD895" s="221">
        <f t="shared" si="48"/>
        <v>0</v>
      </c>
      <c r="CE895" s="221">
        <f t="shared" si="49"/>
        <v>0</v>
      </c>
      <c r="CF895" s="221">
        <f t="shared" si="50"/>
        <v>0</v>
      </c>
      <c r="CG895" s="221">
        <f t="shared" si="51"/>
        <v>0</v>
      </c>
      <c r="CI895" s="27">
        <v>1</v>
      </c>
    </row>
    <row r="896" spans="65:87" x14ac:dyDescent="0.25">
      <c r="BM896" s="221" t="s">
        <v>208</v>
      </c>
      <c r="BN896" s="221" t="s">
        <v>1615</v>
      </c>
      <c r="BO896" s="221" t="s">
        <v>2640</v>
      </c>
      <c r="BP896" s="221" t="s">
        <v>265</v>
      </c>
      <c r="BQ896" s="221" t="s">
        <v>266</v>
      </c>
      <c r="BR896" s="221">
        <v>1</v>
      </c>
      <c r="BS896" s="221">
        <v>3</v>
      </c>
      <c r="BT896" s="221">
        <v>0</v>
      </c>
      <c r="BU896" s="221" t="s">
        <v>2640</v>
      </c>
      <c r="BW896" s="221" t="s">
        <v>2641</v>
      </c>
      <c r="BY896" s="221" t="s">
        <v>2640</v>
      </c>
      <c r="BZ896" s="221" t="s">
        <v>640</v>
      </c>
      <c r="CA896" s="221" t="s">
        <v>2031</v>
      </c>
      <c r="CB896" s="221" t="s">
        <v>642</v>
      </c>
      <c r="CC896" s="221" t="s">
        <v>2032</v>
      </c>
      <c r="CD896" s="221">
        <f t="shared" si="48"/>
        <v>0</v>
      </c>
      <c r="CE896" s="221">
        <f t="shared" si="49"/>
        <v>0</v>
      </c>
      <c r="CF896" s="221">
        <f t="shared" si="50"/>
        <v>0</v>
      </c>
      <c r="CG896" s="221">
        <f t="shared" si="51"/>
        <v>0</v>
      </c>
      <c r="CI896" s="27">
        <v>1</v>
      </c>
    </row>
    <row r="897" spans="65:87" x14ac:dyDescent="0.25">
      <c r="BM897" s="221" t="s">
        <v>208</v>
      </c>
      <c r="BN897" s="221" t="s">
        <v>1616</v>
      </c>
      <c r="BO897" s="221" t="s">
        <v>2642</v>
      </c>
      <c r="BP897" s="221" t="s">
        <v>265</v>
      </c>
      <c r="BQ897" s="221" t="s">
        <v>266</v>
      </c>
      <c r="BR897" s="221">
        <v>2</v>
      </c>
      <c r="BS897" s="221">
        <v>2</v>
      </c>
      <c r="BT897" s="221">
        <v>0</v>
      </c>
      <c r="BU897" s="221" t="s">
        <v>2642</v>
      </c>
      <c r="BW897" s="221" t="s">
        <v>2643</v>
      </c>
      <c r="BY897" s="221" t="s">
        <v>2642</v>
      </c>
      <c r="BZ897" s="221" t="s">
        <v>2644</v>
      </c>
      <c r="CD897" s="221">
        <f t="shared" si="48"/>
        <v>0</v>
      </c>
      <c r="CE897" s="221">
        <f t="shared" si="49"/>
        <v>0</v>
      </c>
      <c r="CF897" s="221">
        <f t="shared" si="50"/>
        <v>0</v>
      </c>
      <c r="CG897" s="221">
        <f t="shared" si="51"/>
        <v>0</v>
      </c>
      <c r="CI897" s="27">
        <v>1</v>
      </c>
    </row>
    <row r="898" spans="65:87" x14ac:dyDescent="0.25">
      <c r="BM898" s="221" t="s">
        <v>208</v>
      </c>
      <c r="BN898" s="221" t="s">
        <v>1617</v>
      </c>
      <c r="BO898" s="221" t="s">
        <v>2630</v>
      </c>
      <c r="BP898" s="221" t="s">
        <v>265</v>
      </c>
      <c r="BQ898" s="221" t="s">
        <v>266</v>
      </c>
      <c r="BR898" s="221">
        <v>2</v>
      </c>
      <c r="BS898" s="221">
        <v>2</v>
      </c>
      <c r="BT898" s="221">
        <v>0</v>
      </c>
      <c r="BU898" s="221" t="s">
        <v>2630</v>
      </c>
      <c r="BW898" s="221" t="s">
        <v>2631</v>
      </c>
      <c r="BY898" s="221" t="s">
        <v>2630</v>
      </c>
      <c r="BZ898" s="221" t="s">
        <v>1709</v>
      </c>
      <c r="CA898" s="221" t="s">
        <v>2632</v>
      </c>
      <c r="CB898" s="221" t="s">
        <v>1712</v>
      </c>
      <c r="CC898" s="221" t="s">
        <v>2633</v>
      </c>
      <c r="CD898" s="221">
        <f t="shared" si="48"/>
        <v>0</v>
      </c>
      <c r="CE898" s="221">
        <f t="shared" si="49"/>
        <v>0</v>
      </c>
      <c r="CF898" s="221">
        <f t="shared" si="50"/>
        <v>0</v>
      </c>
      <c r="CG898" s="221">
        <f t="shared" si="51"/>
        <v>0</v>
      </c>
      <c r="CI898" s="27">
        <v>1</v>
      </c>
    </row>
    <row r="899" spans="65:87" x14ac:dyDescent="0.25">
      <c r="BM899" s="221" t="s">
        <v>208</v>
      </c>
      <c r="BN899" s="221" t="s">
        <v>1618</v>
      </c>
      <c r="BO899" s="221" t="s">
        <v>2042</v>
      </c>
      <c r="BP899" s="221" t="s">
        <v>265</v>
      </c>
      <c r="BQ899" s="221" t="s">
        <v>266</v>
      </c>
      <c r="BR899" s="221">
        <v>3</v>
      </c>
      <c r="BS899" s="221">
        <v>2</v>
      </c>
      <c r="BT899" s="221">
        <v>0</v>
      </c>
      <c r="BU899" s="221" t="s">
        <v>2042</v>
      </c>
      <c r="BW899" s="221" t="s">
        <v>2292</v>
      </c>
      <c r="BY899" s="221" t="s">
        <v>2042</v>
      </c>
      <c r="BZ899" s="221" t="s">
        <v>2044</v>
      </c>
      <c r="CD899" s="221">
        <f t="shared" si="48"/>
        <v>0</v>
      </c>
      <c r="CE899" s="221">
        <f t="shared" si="49"/>
        <v>0</v>
      </c>
      <c r="CF899" s="221">
        <f t="shared" si="50"/>
        <v>0</v>
      </c>
      <c r="CG899" s="221">
        <f t="shared" si="51"/>
        <v>0</v>
      </c>
      <c r="CI899" s="27">
        <v>1</v>
      </c>
    </row>
    <row r="900" spans="65:87" x14ac:dyDescent="0.25">
      <c r="BM900" s="221" t="s">
        <v>208</v>
      </c>
      <c r="BN900" s="221" t="s">
        <v>1619</v>
      </c>
      <c r="BO900" s="221" t="s">
        <v>2024</v>
      </c>
      <c r="BP900" s="221" t="s">
        <v>301</v>
      </c>
      <c r="BQ900" s="221" t="s">
        <v>266</v>
      </c>
      <c r="BR900" s="221">
        <v>1</v>
      </c>
      <c r="BS900" s="221">
        <v>0</v>
      </c>
      <c r="BT900" s="221">
        <v>3</v>
      </c>
      <c r="BV900" s="221" t="s">
        <v>2024</v>
      </c>
      <c r="BX900" s="221" t="s">
        <v>2645</v>
      </c>
      <c r="BY900" s="221" t="s">
        <v>2024</v>
      </c>
      <c r="CD900" s="221">
        <f t="shared" si="48"/>
        <v>0</v>
      </c>
      <c r="CE900" s="221">
        <f t="shared" si="49"/>
        <v>0</v>
      </c>
      <c r="CF900" s="221">
        <f t="shared" si="50"/>
        <v>0</v>
      </c>
      <c r="CG900" s="221">
        <f t="shared" si="51"/>
        <v>0</v>
      </c>
      <c r="CI900" s="27">
        <v>1</v>
      </c>
    </row>
    <row r="901" spans="65:87" x14ac:dyDescent="0.25">
      <c r="BM901" s="221" t="s">
        <v>208</v>
      </c>
      <c r="BN901" s="221" t="s">
        <v>1620</v>
      </c>
      <c r="BO901" s="221" t="s">
        <v>2032</v>
      </c>
      <c r="BP901" s="221" t="s">
        <v>301</v>
      </c>
      <c r="BQ901" s="221" t="s">
        <v>266</v>
      </c>
      <c r="BR901" s="221">
        <v>1</v>
      </c>
      <c r="BS901" s="221">
        <v>0</v>
      </c>
      <c r="BT901" s="221">
        <v>3</v>
      </c>
      <c r="BV901" s="221" t="s">
        <v>2032</v>
      </c>
      <c r="BX901" s="221" t="s">
        <v>2646</v>
      </c>
      <c r="BY901" s="221" t="s">
        <v>2032</v>
      </c>
      <c r="CD901" s="221">
        <f t="shared" si="48"/>
        <v>0</v>
      </c>
      <c r="CE901" s="221">
        <f t="shared" si="49"/>
        <v>0</v>
      </c>
      <c r="CF901" s="221">
        <f t="shared" si="50"/>
        <v>0</v>
      </c>
      <c r="CG901" s="221">
        <f t="shared" si="51"/>
        <v>0</v>
      </c>
      <c r="CI901" s="27">
        <v>1</v>
      </c>
    </row>
    <row r="902" spans="65:87" x14ac:dyDescent="0.25">
      <c r="BM902" s="221" t="s">
        <v>208</v>
      </c>
      <c r="BN902" s="221" t="s">
        <v>1621</v>
      </c>
      <c r="BO902" s="221" t="s">
        <v>2642</v>
      </c>
      <c r="BP902" s="221" t="s">
        <v>301</v>
      </c>
      <c r="BQ902" s="221" t="s">
        <v>266</v>
      </c>
      <c r="BR902" s="221">
        <v>2</v>
      </c>
      <c r="BS902" s="221">
        <v>0</v>
      </c>
      <c r="BT902" s="221">
        <v>2</v>
      </c>
      <c r="BV902" s="221" t="s">
        <v>2642</v>
      </c>
      <c r="BX902" s="221" t="s">
        <v>2647</v>
      </c>
      <c r="BY902" s="221" t="s">
        <v>2642</v>
      </c>
      <c r="BZ902" s="221" t="s">
        <v>2644</v>
      </c>
      <c r="CD902" s="221">
        <f t="shared" si="48"/>
        <v>0</v>
      </c>
      <c r="CE902" s="221">
        <f t="shared" si="49"/>
        <v>0</v>
      </c>
      <c r="CF902" s="221">
        <f t="shared" si="50"/>
        <v>0</v>
      </c>
      <c r="CG902" s="221">
        <f t="shared" si="51"/>
        <v>0</v>
      </c>
      <c r="CI902" s="27">
        <v>1</v>
      </c>
    </row>
    <row r="903" spans="65:87" x14ac:dyDescent="0.25">
      <c r="BM903" s="221" t="s">
        <v>208</v>
      </c>
      <c r="BN903" s="221" t="s">
        <v>1622</v>
      </c>
      <c r="BO903" s="221" t="s">
        <v>2630</v>
      </c>
      <c r="BP903" s="221" t="s">
        <v>301</v>
      </c>
      <c r="BQ903" s="221" t="s">
        <v>266</v>
      </c>
      <c r="BR903" s="221">
        <v>2</v>
      </c>
      <c r="BS903" s="221">
        <v>0</v>
      </c>
      <c r="BT903" s="221">
        <v>2</v>
      </c>
      <c r="BV903" s="221" t="s">
        <v>2630</v>
      </c>
      <c r="BX903" s="221" t="s">
        <v>2639</v>
      </c>
      <c r="BY903" s="221" t="s">
        <v>2630</v>
      </c>
      <c r="BZ903" s="221" t="s">
        <v>1709</v>
      </c>
      <c r="CA903" s="221" t="s">
        <v>2632</v>
      </c>
      <c r="CB903" s="221" t="s">
        <v>1712</v>
      </c>
      <c r="CC903" s="221" t="s">
        <v>2633</v>
      </c>
      <c r="CD903" s="221">
        <f t="shared" si="48"/>
        <v>0</v>
      </c>
      <c r="CE903" s="221">
        <f t="shared" si="49"/>
        <v>0</v>
      </c>
      <c r="CF903" s="221">
        <f t="shared" si="50"/>
        <v>0</v>
      </c>
      <c r="CG903" s="221">
        <f t="shared" si="51"/>
        <v>0</v>
      </c>
      <c r="CI903" s="27">
        <v>1</v>
      </c>
    </row>
    <row r="904" spans="65:87" x14ac:dyDescent="0.25">
      <c r="BM904" s="221" t="s">
        <v>208</v>
      </c>
      <c r="BN904" s="221" t="s">
        <v>1623</v>
      </c>
      <c r="BO904" s="221" t="s">
        <v>2042</v>
      </c>
      <c r="BP904" s="221" t="s">
        <v>301</v>
      </c>
      <c r="BQ904" s="221" t="s">
        <v>266</v>
      </c>
      <c r="BR904" s="221">
        <v>3</v>
      </c>
      <c r="BS904" s="221">
        <v>0</v>
      </c>
      <c r="BT904" s="221">
        <v>2</v>
      </c>
      <c r="BV904" s="221" t="s">
        <v>2042</v>
      </c>
      <c r="BX904" s="221" t="s">
        <v>2648</v>
      </c>
      <c r="BY904" s="221" t="s">
        <v>2042</v>
      </c>
      <c r="BZ904" s="221" t="s">
        <v>2044</v>
      </c>
      <c r="CD904" s="221">
        <f t="shared" si="48"/>
        <v>0</v>
      </c>
      <c r="CE904" s="221">
        <f t="shared" si="49"/>
        <v>0</v>
      </c>
      <c r="CF904" s="221">
        <f t="shared" si="50"/>
        <v>0</v>
      </c>
      <c r="CG904" s="221">
        <f t="shared" si="51"/>
        <v>0</v>
      </c>
      <c r="CI904" s="27">
        <v>1</v>
      </c>
    </row>
    <row r="905" spans="65:87" x14ac:dyDescent="0.25">
      <c r="BM905" s="221" t="s">
        <v>209</v>
      </c>
      <c r="BN905" s="221" t="s">
        <v>1624</v>
      </c>
      <c r="BO905" s="221" t="s">
        <v>2649</v>
      </c>
      <c r="BP905" s="221" t="s">
        <v>265</v>
      </c>
      <c r="BQ905" s="221" t="s">
        <v>266</v>
      </c>
      <c r="BR905" s="221">
        <v>1</v>
      </c>
      <c r="BS905" s="221">
        <v>3</v>
      </c>
      <c r="BT905" s="221">
        <v>0</v>
      </c>
      <c r="BU905" s="221" t="s">
        <v>2649</v>
      </c>
      <c r="BW905" s="221" t="s">
        <v>2650</v>
      </c>
      <c r="BY905" s="221" t="s">
        <v>2649</v>
      </c>
      <c r="BZ905" s="221" t="s">
        <v>377</v>
      </c>
      <c r="CA905" s="221" t="s">
        <v>2651</v>
      </c>
      <c r="CB905" s="221" t="s">
        <v>2652</v>
      </c>
      <c r="CC905" s="221" t="s">
        <v>2067</v>
      </c>
      <c r="CD905" s="221">
        <f t="shared" si="48"/>
        <v>0</v>
      </c>
      <c r="CE905" s="221">
        <f t="shared" si="49"/>
        <v>0</v>
      </c>
      <c r="CF905" s="221">
        <f t="shared" si="50"/>
        <v>0</v>
      </c>
      <c r="CG905" s="221">
        <f t="shared" si="51"/>
        <v>0</v>
      </c>
      <c r="CI905" s="27">
        <v>1</v>
      </c>
    </row>
    <row r="906" spans="65:87" x14ac:dyDescent="0.25">
      <c r="BM906" s="221" t="s">
        <v>209</v>
      </c>
      <c r="BN906" s="221" t="s">
        <v>1630</v>
      </c>
      <c r="BO906" s="221" t="s">
        <v>374</v>
      </c>
      <c r="BP906" s="221" t="s">
        <v>265</v>
      </c>
      <c r="BQ906" s="221" t="s">
        <v>266</v>
      </c>
      <c r="BR906" s="221">
        <v>1</v>
      </c>
      <c r="BS906" s="221">
        <v>3</v>
      </c>
      <c r="BT906" s="221">
        <v>0</v>
      </c>
      <c r="BU906" s="221" t="s">
        <v>374</v>
      </c>
      <c r="BW906" s="221" t="s">
        <v>2389</v>
      </c>
      <c r="BY906" s="221" t="s">
        <v>374</v>
      </c>
      <c r="BZ906" s="221" t="s">
        <v>375</v>
      </c>
      <c r="CA906" s="221" t="s">
        <v>2068</v>
      </c>
      <c r="CD906" s="221">
        <f t="shared" si="48"/>
        <v>0</v>
      </c>
      <c r="CE906" s="221">
        <f t="shared" si="49"/>
        <v>0</v>
      </c>
      <c r="CF906" s="221">
        <f t="shared" si="50"/>
        <v>0</v>
      </c>
      <c r="CG906" s="221">
        <f t="shared" si="51"/>
        <v>0</v>
      </c>
      <c r="CI906" s="27">
        <v>1</v>
      </c>
    </row>
    <row r="907" spans="65:87" x14ac:dyDescent="0.25">
      <c r="BM907" s="221" t="s">
        <v>209</v>
      </c>
      <c r="BN907" s="221" t="s">
        <v>1631</v>
      </c>
      <c r="BO907" s="221" t="s">
        <v>366</v>
      </c>
      <c r="BP907" s="221" t="s">
        <v>265</v>
      </c>
      <c r="BQ907" s="221" t="s">
        <v>266</v>
      </c>
      <c r="BR907" s="221">
        <v>2</v>
      </c>
      <c r="BS907" s="221">
        <v>2</v>
      </c>
      <c r="BT907" s="221">
        <v>0</v>
      </c>
      <c r="BU907" s="221" t="s">
        <v>366</v>
      </c>
      <c r="BW907" s="221" t="s">
        <v>367</v>
      </c>
      <c r="BY907" s="221" t="s">
        <v>366</v>
      </c>
      <c r="BZ907" s="221" t="s">
        <v>368</v>
      </c>
      <c r="CA907" s="221" t="s">
        <v>369</v>
      </c>
      <c r="CB907" s="221" t="s">
        <v>370</v>
      </c>
      <c r="CC907" s="221" t="s">
        <v>285</v>
      </c>
      <c r="CD907" s="221">
        <f t="shared" si="48"/>
        <v>0</v>
      </c>
      <c r="CE907" s="221">
        <f t="shared" si="49"/>
        <v>0</v>
      </c>
      <c r="CF907" s="221">
        <f t="shared" si="50"/>
        <v>0</v>
      </c>
      <c r="CG907" s="221">
        <f t="shared" si="51"/>
        <v>0</v>
      </c>
      <c r="CI907" s="27">
        <v>1</v>
      </c>
    </row>
    <row r="908" spans="65:87" x14ac:dyDescent="0.25">
      <c r="BM908" s="221" t="s">
        <v>209</v>
      </c>
      <c r="BN908" s="221" t="s">
        <v>1637</v>
      </c>
      <c r="BO908" s="221" t="s">
        <v>2653</v>
      </c>
      <c r="BP908" s="221" t="s">
        <v>265</v>
      </c>
      <c r="BQ908" s="221" t="s">
        <v>266</v>
      </c>
      <c r="BR908" s="221">
        <v>2</v>
      </c>
      <c r="BS908" s="221">
        <v>2</v>
      </c>
      <c r="BT908" s="221">
        <v>0</v>
      </c>
      <c r="BU908" s="221" t="s">
        <v>2653</v>
      </c>
      <c r="BW908" s="221" t="s">
        <v>2654</v>
      </c>
      <c r="BY908" s="221" t="s">
        <v>2653</v>
      </c>
      <c r="BZ908" s="221" t="s">
        <v>2655</v>
      </c>
      <c r="CA908" s="221" t="s">
        <v>2656</v>
      </c>
      <c r="CB908" s="221" t="s">
        <v>2211</v>
      </c>
      <c r="CC908" s="221" t="s">
        <v>2657</v>
      </c>
      <c r="CD908" s="221">
        <f t="shared" si="48"/>
        <v>0</v>
      </c>
      <c r="CE908" s="221">
        <f t="shared" si="49"/>
        <v>0</v>
      </c>
      <c r="CF908" s="221">
        <f t="shared" si="50"/>
        <v>0</v>
      </c>
      <c r="CG908" s="221">
        <f t="shared" si="51"/>
        <v>0</v>
      </c>
      <c r="CI908" s="27">
        <v>1</v>
      </c>
    </row>
    <row r="909" spans="65:87" x14ac:dyDescent="0.25">
      <c r="BM909" s="221" t="s">
        <v>209</v>
      </c>
      <c r="BN909" s="221" t="s">
        <v>1642</v>
      </c>
      <c r="BO909" s="221" t="s">
        <v>1800</v>
      </c>
      <c r="BP909" s="221" t="s">
        <v>265</v>
      </c>
      <c r="BQ909" s="221" t="s">
        <v>266</v>
      </c>
      <c r="BR909" s="221">
        <v>3</v>
      </c>
      <c r="BS909" s="221">
        <v>2</v>
      </c>
      <c r="BT909" s="221">
        <v>0</v>
      </c>
      <c r="BU909" s="221" t="s">
        <v>1800</v>
      </c>
      <c r="BW909" s="221" t="s">
        <v>1801</v>
      </c>
      <c r="BY909" s="221" t="s">
        <v>1800</v>
      </c>
      <c r="BZ909" s="221" t="s">
        <v>1802</v>
      </c>
      <c r="CA909" s="221" t="s">
        <v>1803</v>
      </c>
      <c r="CD909" s="221">
        <f t="shared" si="48"/>
        <v>0</v>
      </c>
      <c r="CE909" s="221">
        <f t="shared" si="49"/>
        <v>0</v>
      </c>
      <c r="CF909" s="221">
        <f t="shared" si="50"/>
        <v>0</v>
      </c>
      <c r="CG909" s="221">
        <f t="shared" si="51"/>
        <v>0</v>
      </c>
      <c r="CI909" s="27">
        <v>1</v>
      </c>
    </row>
    <row r="910" spans="65:87" x14ac:dyDescent="0.25">
      <c r="BM910" s="221" t="s">
        <v>209</v>
      </c>
      <c r="BN910" s="221" t="s">
        <v>1646</v>
      </c>
      <c r="BO910" s="221" t="s">
        <v>2658</v>
      </c>
      <c r="BP910" s="221" t="s">
        <v>301</v>
      </c>
      <c r="BQ910" s="221" t="s">
        <v>266</v>
      </c>
      <c r="BR910" s="221">
        <v>1</v>
      </c>
      <c r="BS910" s="221">
        <v>0</v>
      </c>
      <c r="BT910" s="221">
        <v>3</v>
      </c>
      <c r="BV910" s="221" t="s">
        <v>2658</v>
      </c>
      <c r="BX910" s="221" t="s">
        <v>2659</v>
      </c>
      <c r="BY910" s="221" t="s">
        <v>2658</v>
      </c>
      <c r="BZ910" s="221" t="s">
        <v>405</v>
      </c>
      <c r="CA910" s="221" t="s">
        <v>406</v>
      </c>
      <c r="CB910" s="221" t="s">
        <v>2660</v>
      </c>
      <c r="CC910" s="221" t="s">
        <v>2661</v>
      </c>
      <c r="CD910" s="221">
        <f t="shared" si="48"/>
        <v>0</v>
      </c>
      <c r="CE910" s="221">
        <f t="shared" si="49"/>
        <v>0</v>
      </c>
      <c r="CF910" s="221">
        <f t="shared" si="50"/>
        <v>0</v>
      </c>
      <c r="CG910" s="221">
        <f t="shared" si="51"/>
        <v>0</v>
      </c>
      <c r="CI910" s="27">
        <v>1</v>
      </c>
    </row>
    <row r="911" spans="65:87" x14ac:dyDescent="0.25">
      <c r="BM911" s="221" t="s">
        <v>209</v>
      </c>
      <c r="BN911" s="221" t="s">
        <v>1651</v>
      </c>
      <c r="BO911" s="221" t="s">
        <v>374</v>
      </c>
      <c r="BP911" s="221" t="s">
        <v>301</v>
      </c>
      <c r="BQ911" s="221" t="s">
        <v>266</v>
      </c>
      <c r="BR911" s="221">
        <v>1</v>
      </c>
      <c r="BS911" s="221">
        <v>0</v>
      </c>
      <c r="BT911" s="221">
        <v>3</v>
      </c>
      <c r="BV911" s="221" t="s">
        <v>374</v>
      </c>
      <c r="BX911" s="221" t="s">
        <v>2662</v>
      </c>
      <c r="BY911" s="221" t="s">
        <v>374</v>
      </c>
      <c r="BZ911" s="221" t="s">
        <v>375</v>
      </c>
      <c r="CA911" s="221" t="s">
        <v>2068</v>
      </c>
      <c r="CD911" s="221">
        <f t="shared" si="48"/>
        <v>0</v>
      </c>
      <c r="CE911" s="221">
        <f t="shared" si="49"/>
        <v>0</v>
      </c>
      <c r="CF911" s="221">
        <f t="shared" si="50"/>
        <v>0</v>
      </c>
      <c r="CG911" s="221">
        <f t="shared" si="51"/>
        <v>0</v>
      </c>
      <c r="CI911" s="27">
        <v>1</v>
      </c>
    </row>
    <row r="912" spans="65:87" x14ac:dyDescent="0.25">
      <c r="BM912" s="221" t="s">
        <v>209</v>
      </c>
      <c r="BN912" s="221" t="s">
        <v>1656</v>
      </c>
      <c r="BO912" s="221" t="s">
        <v>2663</v>
      </c>
      <c r="BP912" s="221" t="s">
        <v>301</v>
      </c>
      <c r="BQ912" s="221" t="s">
        <v>266</v>
      </c>
      <c r="BR912" s="221">
        <v>2</v>
      </c>
      <c r="BS912" s="221">
        <v>0</v>
      </c>
      <c r="BT912" s="221">
        <v>2</v>
      </c>
      <c r="BV912" s="221" t="s">
        <v>2663</v>
      </c>
      <c r="BX912" s="221" t="s">
        <v>2664</v>
      </c>
      <c r="BY912" s="221" t="s">
        <v>2663</v>
      </c>
      <c r="BZ912" s="221" t="s">
        <v>400</v>
      </c>
      <c r="CA912" s="221" t="s">
        <v>2665</v>
      </c>
      <c r="CB912" s="221" t="s">
        <v>2172</v>
      </c>
      <c r="CC912" s="221" t="s">
        <v>2173</v>
      </c>
      <c r="CD912" s="221">
        <f t="shared" si="48"/>
        <v>0</v>
      </c>
      <c r="CE912" s="221">
        <f t="shared" si="49"/>
        <v>0</v>
      </c>
      <c r="CF912" s="221">
        <f t="shared" si="50"/>
        <v>0</v>
      </c>
      <c r="CG912" s="221">
        <f t="shared" si="51"/>
        <v>0</v>
      </c>
      <c r="CI912" s="27">
        <v>1</v>
      </c>
    </row>
    <row r="913" spans="65:87" x14ac:dyDescent="0.25">
      <c r="BM913" s="221" t="s">
        <v>209</v>
      </c>
      <c r="BN913" s="221" t="s">
        <v>1658</v>
      </c>
      <c r="BO913" s="221" t="s">
        <v>2666</v>
      </c>
      <c r="BP913" s="221" t="s">
        <v>301</v>
      </c>
      <c r="BQ913" s="221" t="s">
        <v>266</v>
      </c>
      <c r="BR913" s="221">
        <v>2</v>
      </c>
      <c r="BS913" s="221">
        <v>0</v>
      </c>
      <c r="BT913" s="221">
        <v>2</v>
      </c>
      <c r="BV913" s="221" t="s">
        <v>2666</v>
      </c>
      <c r="BX913" s="221" t="s">
        <v>2667</v>
      </c>
      <c r="BY913" s="221" t="s">
        <v>2666</v>
      </c>
      <c r="BZ913" s="221" t="s">
        <v>2668</v>
      </c>
      <c r="CA913" s="221" t="s">
        <v>314</v>
      </c>
      <c r="CB913" s="221" t="s">
        <v>2657</v>
      </c>
      <c r="CD913" s="221">
        <f t="shared" si="48"/>
        <v>0</v>
      </c>
      <c r="CE913" s="221">
        <f t="shared" si="49"/>
        <v>0</v>
      </c>
      <c r="CF913" s="221">
        <f t="shared" si="50"/>
        <v>0</v>
      </c>
      <c r="CG913" s="221">
        <f t="shared" si="51"/>
        <v>0</v>
      </c>
      <c r="CI913" s="27">
        <v>1</v>
      </c>
    </row>
    <row r="914" spans="65:87" x14ac:dyDescent="0.25">
      <c r="BM914" s="221" t="s">
        <v>209</v>
      </c>
      <c r="BN914" s="221" t="s">
        <v>1660</v>
      </c>
      <c r="BO914" s="221" t="s">
        <v>1800</v>
      </c>
      <c r="BP914" s="221" t="s">
        <v>301</v>
      </c>
      <c r="BQ914" s="221" t="s">
        <v>266</v>
      </c>
      <c r="BR914" s="221">
        <v>3</v>
      </c>
      <c r="BS914" s="221">
        <v>0</v>
      </c>
      <c r="BT914" s="221">
        <v>2</v>
      </c>
      <c r="BV914" s="221" t="s">
        <v>1800</v>
      </c>
      <c r="BX914" s="221" t="s">
        <v>1818</v>
      </c>
      <c r="BY914" s="221" t="s">
        <v>1800</v>
      </c>
      <c r="BZ914" s="221" t="s">
        <v>1802</v>
      </c>
      <c r="CA914" s="221" t="s">
        <v>1803</v>
      </c>
      <c r="CD914" s="221">
        <f t="shared" si="48"/>
        <v>0</v>
      </c>
      <c r="CE914" s="221">
        <f t="shared" si="49"/>
        <v>0</v>
      </c>
      <c r="CF914" s="221">
        <f t="shared" si="50"/>
        <v>0</v>
      </c>
      <c r="CG914" s="221">
        <f t="shared" si="51"/>
        <v>0</v>
      </c>
      <c r="CI914" s="27">
        <v>1</v>
      </c>
    </row>
    <row r="915" spans="65:87" x14ac:dyDescent="0.25">
      <c r="BM915" s="221" t="s">
        <v>211</v>
      </c>
      <c r="BN915" s="221" t="s">
        <v>1662</v>
      </c>
      <c r="BO915" s="221" t="s">
        <v>2649</v>
      </c>
      <c r="BP915" s="221" t="s">
        <v>265</v>
      </c>
      <c r="BQ915" s="221" t="s">
        <v>266</v>
      </c>
      <c r="BR915" s="221">
        <v>1</v>
      </c>
      <c r="BS915" s="221">
        <v>3</v>
      </c>
      <c r="BT915" s="221">
        <v>0</v>
      </c>
      <c r="BU915" s="221" t="s">
        <v>2649</v>
      </c>
      <c r="BW915" s="221" t="s">
        <v>2650</v>
      </c>
      <c r="BY915" s="221" t="s">
        <v>2649</v>
      </c>
      <c r="BZ915" s="221" t="s">
        <v>377</v>
      </c>
      <c r="CA915" s="221" t="s">
        <v>2651</v>
      </c>
      <c r="CB915" s="221" t="s">
        <v>2652</v>
      </c>
      <c r="CC915" s="221" t="s">
        <v>2067</v>
      </c>
      <c r="CD915" s="221">
        <f t="shared" si="48"/>
        <v>0</v>
      </c>
      <c r="CE915" s="221">
        <f t="shared" si="49"/>
        <v>0</v>
      </c>
      <c r="CF915" s="221">
        <f t="shared" si="50"/>
        <v>0</v>
      </c>
      <c r="CG915" s="221">
        <f t="shared" si="51"/>
        <v>0</v>
      </c>
      <c r="CI915" s="27">
        <v>1</v>
      </c>
    </row>
    <row r="916" spans="65:87" x14ac:dyDescent="0.25">
      <c r="BM916" s="221" t="s">
        <v>211</v>
      </c>
      <c r="BN916" s="221" t="s">
        <v>1663</v>
      </c>
      <c r="BO916" s="221" t="s">
        <v>374</v>
      </c>
      <c r="BP916" s="221" t="s">
        <v>265</v>
      </c>
      <c r="BQ916" s="221" t="s">
        <v>266</v>
      </c>
      <c r="BR916" s="221">
        <v>1</v>
      </c>
      <c r="BS916" s="221">
        <v>3</v>
      </c>
      <c r="BT916" s="221">
        <v>0</v>
      </c>
      <c r="BU916" s="221" t="s">
        <v>374</v>
      </c>
      <c r="BW916" s="221" t="s">
        <v>2389</v>
      </c>
      <c r="BY916" s="221" t="s">
        <v>374</v>
      </c>
      <c r="BZ916" s="221" t="s">
        <v>375</v>
      </c>
      <c r="CA916" s="221" t="s">
        <v>2068</v>
      </c>
      <c r="CD916" s="221">
        <f t="shared" si="48"/>
        <v>0</v>
      </c>
      <c r="CE916" s="221">
        <f t="shared" si="49"/>
        <v>0</v>
      </c>
      <c r="CF916" s="221">
        <f t="shared" si="50"/>
        <v>0</v>
      </c>
      <c r="CG916" s="221">
        <f t="shared" si="51"/>
        <v>0</v>
      </c>
      <c r="CI916" s="27">
        <v>1</v>
      </c>
    </row>
    <row r="917" spans="65:87" x14ac:dyDescent="0.25">
      <c r="BM917" s="221" t="s">
        <v>211</v>
      </c>
      <c r="BN917" s="221" t="s">
        <v>1664</v>
      </c>
      <c r="BO917" s="221" t="s">
        <v>366</v>
      </c>
      <c r="BP917" s="221" t="s">
        <v>265</v>
      </c>
      <c r="BQ917" s="221" t="s">
        <v>266</v>
      </c>
      <c r="BR917" s="221">
        <v>2</v>
      </c>
      <c r="BS917" s="221">
        <v>2</v>
      </c>
      <c r="BT917" s="221">
        <v>0</v>
      </c>
      <c r="BU917" s="221" t="s">
        <v>366</v>
      </c>
      <c r="BW917" s="221" t="s">
        <v>367</v>
      </c>
      <c r="BY917" s="221" t="s">
        <v>366</v>
      </c>
      <c r="BZ917" s="221" t="s">
        <v>368</v>
      </c>
      <c r="CA917" s="221" t="s">
        <v>369</v>
      </c>
      <c r="CB917" s="221" t="s">
        <v>370</v>
      </c>
      <c r="CC917" s="221" t="s">
        <v>285</v>
      </c>
      <c r="CD917" s="221">
        <f t="shared" si="48"/>
        <v>0</v>
      </c>
      <c r="CE917" s="221">
        <f t="shared" si="49"/>
        <v>0</v>
      </c>
      <c r="CF917" s="221">
        <f t="shared" si="50"/>
        <v>0</v>
      </c>
      <c r="CG917" s="221">
        <f t="shared" si="51"/>
        <v>0</v>
      </c>
      <c r="CI917" s="27">
        <v>1</v>
      </c>
    </row>
    <row r="918" spans="65:87" x14ac:dyDescent="0.25">
      <c r="BM918" s="221" t="s">
        <v>211</v>
      </c>
      <c r="BN918" s="221" t="s">
        <v>1665</v>
      </c>
      <c r="BO918" s="221" t="s">
        <v>2653</v>
      </c>
      <c r="BP918" s="221" t="s">
        <v>265</v>
      </c>
      <c r="BQ918" s="221" t="s">
        <v>266</v>
      </c>
      <c r="BR918" s="221">
        <v>2</v>
      </c>
      <c r="BS918" s="221">
        <v>2</v>
      </c>
      <c r="BT918" s="221">
        <v>0</v>
      </c>
      <c r="BU918" s="221" t="s">
        <v>2653</v>
      </c>
      <c r="BW918" s="221" t="s">
        <v>2654</v>
      </c>
      <c r="BY918" s="221" t="s">
        <v>2653</v>
      </c>
      <c r="BZ918" s="221" t="s">
        <v>2655</v>
      </c>
      <c r="CA918" s="221" t="s">
        <v>2656</v>
      </c>
      <c r="CB918" s="221" t="s">
        <v>2211</v>
      </c>
      <c r="CC918" s="221" t="s">
        <v>2657</v>
      </c>
      <c r="CD918" s="221">
        <f t="shared" si="48"/>
        <v>0</v>
      </c>
      <c r="CE918" s="221">
        <f t="shared" si="49"/>
        <v>0</v>
      </c>
      <c r="CF918" s="221">
        <f t="shared" si="50"/>
        <v>0</v>
      </c>
      <c r="CG918" s="221">
        <f t="shared" si="51"/>
        <v>0</v>
      </c>
      <c r="CI918" s="27">
        <v>1</v>
      </c>
    </row>
    <row r="919" spans="65:87" x14ac:dyDescent="0.25">
      <c r="BM919" s="221" t="s">
        <v>211</v>
      </c>
      <c r="BN919" s="221" t="s">
        <v>1666</v>
      </c>
      <c r="BO919" s="221" t="s">
        <v>1800</v>
      </c>
      <c r="BP919" s="221" t="s">
        <v>265</v>
      </c>
      <c r="BQ919" s="221" t="s">
        <v>266</v>
      </c>
      <c r="BR919" s="221">
        <v>3</v>
      </c>
      <c r="BS919" s="221">
        <v>2</v>
      </c>
      <c r="BT919" s="221">
        <v>0</v>
      </c>
      <c r="BU919" s="221" t="s">
        <v>1800</v>
      </c>
      <c r="BW919" s="221" t="s">
        <v>1801</v>
      </c>
      <c r="BY919" s="221" t="s">
        <v>1800</v>
      </c>
      <c r="BZ919" s="221" t="s">
        <v>1802</v>
      </c>
      <c r="CA919" s="221" t="s">
        <v>1803</v>
      </c>
      <c r="CD919" s="221">
        <f t="shared" si="48"/>
        <v>0</v>
      </c>
      <c r="CE919" s="221">
        <f t="shared" si="49"/>
        <v>0</v>
      </c>
      <c r="CF919" s="221">
        <f t="shared" si="50"/>
        <v>0</v>
      </c>
      <c r="CG919" s="221">
        <f t="shared" si="51"/>
        <v>0</v>
      </c>
      <c r="CI919" s="27">
        <v>1</v>
      </c>
    </row>
    <row r="920" spans="65:87" x14ac:dyDescent="0.25">
      <c r="BM920" s="221" t="s">
        <v>211</v>
      </c>
      <c r="BN920" s="221" t="s">
        <v>1667</v>
      </c>
      <c r="BO920" s="221" t="s">
        <v>2658</v>
      </c>
      <c r="BP920" s="221" t="s">
        <v>301</v>
      </c>
      <c r="BQ920" s="221" t="s">
        <v>266</v>
      </c>
      <c r="BR920" s="221">
        <v>1</v>
      </c>
      <c r="BS920" s="221">
        <v>0</v>
      </c>
      <c r="BT920" s="221">
        <v>3</v>
      </c>
      <c r="BV920" s="221" t="s">
        <v>2658</v>
      </c>
      <c r="BX920" s="221" t="s">
        <v>2659</v>
      </c>
      <c r="BY920" s="221" t="s">
        <v>2658</v>
      </c>
      <c r="BZ920" s="221" t="s">
        <v>405</v>
      </c>
      <c r="CA920" s="221" t="s">
        <v>406</v>
      </c>
      <c r="CB920" s="221" t="s">
        <v>2660</v>
      </c>
      <c r="CC920" s="221" t="s">
        <v>2661</v>
      </c>
      <c r="CD920" s="221">
        <f t="shared" si="48"/>
        <v>0</v>
      </c>
      <c r="CE920" s="221">
        <f t="shared" si="49"/>
        <v>0</v>
      </c>
      <c r="CF920" s="221">
        <f t="shared" si="50"/>
        <v>0</v>
      </c>
      <c r="CG920" s="221">
        <f t="shared" si="51"/>
        <v>0</v>
      </c>
      <c r="CI920" s="27">
        <v>1</v>
      </c>
    </row>
    <row r="921" spans="65:87" x14ac:dyDescent="0.25">
      <c r="BM921" s="221" t="s">
        <v>211</v>
      </c>
      <c r="BN921" s="221" t="s">
        <v>1668</v>
      </c>
      <c r="BO921" s="221" t="s">
        <v>374</v>
      </c>
      <c r="BP921" s="221" t="s">
        <v>301</v>
      </c>
      <c r="BQ921" s="221" t="s">
        <v>266</v>
      </c>
      <c r="BR921" s="221">
        <v>1</v>
      </c>
      <c r="BS921" s="221">
        <v>0</v>
      </c>
      <c r="BT921" s="221">
        <v>3</v>
      </c>
      <c r="BV921" s="221" t="s">
        <v>374</v>
      </c>
      <c r="BX921" s="221" t="s">
        <v>2662</v>
      </c>
      <c r="BY921" s="221" t="s">
        <v>374</v>
      </c>
      <c r="BZ921" s="221" t="s">
        <v>375</v>
      </c>
      <c r="CA921" s="221" t="s">
        <v>2068</v>
      </c>
      <c r="CD921" s="221">
        <f t="shared" si="48"/>
        <v>0</v>
      </c>
      <c r="CE921" s="221">
        <f t="shared" si="49"/>
        <v>0</v>
      </c>
      <c r="CF921" s="221">
        <f t="shared" si="50"/>
        <v>0</v>
      </c>
      <c r="CG921" s="221">
        <f t="shared" si="51"/>
        <v>0</v>
      </c>
      <c r="CI921" s="27">
        <v>1</v>
      </c>
    </row>
    <row r="922" spans="65:87" x14ac:dyDescent="0.25">
      <c r="BM922" s="221" t="s">
        <v>211</v>
      </c>
      <c r="BN922" s="221" t="s">
        <v>1669</v>
      </c>
      <c r="BO922" s="221" t="s">
        <v>2663</v>
      </c>
      <c r="BP922" s="221" t="s">
        <v>301</v>
      </c>
      <c r="BQ922" s="221" t="s">
        <v>266</v>
      </c>
      <c r="BR922" s="221">
        <v>2</v>
      </c>
      <c r="BS922" s="221">
        <v>0</v>
      </c>
      <c r="BT922" s="221">
        <v>2</v>
      </c>
      <c r="BV922" s="221" t="s">
        <v>2663</v>
      </c>
      <c r="BX922" s="221" t="s">
        <v>2664</v>
      </c>
      <c r="BY922" s="221" t="s">
        <v>2663</v>
      </c>
      <c r="BZ922" s="221" t="s">
        <v>400</v>
      </c>
      <c r="CA922" s="221" t="s">
        <v>2665</v>
      </c>
      <c r="CB922" s="221" t="s">
        <v>2172</v>
      </c>
      <c r="CC922" s="221" t="s">
        <v>2173</v>
      </c>
      <c r="CD922" s="221">
        <f t="shared" si="48"/>
        <v>0</v>
      </c>
      <c r="CE922" s="221">
        <f t="shared" si="49"/>
        <v>0</v>
      </c>
      <c r="CF922" s="221">
        <f t="shared" si="50"/>
        <v>0</v>
      </c>
      <c r="CG922" s="221">
        <f t="shared" si="51"/>
        <v>0</v>
      </c>
      <c r="CI922" s="27">
        <v>1</v>
      </c>
    </row>
    <row r="923" spans="65:87" x14ac:dyDescent="0.25">
      <c r="BM923" s="221" t="s">
        <v>211</v>
      </c>
      <c r="BN923" s="221" t="s">
        <v>1670</v>
      </c>
      <c r="BO923" s="221" t="s">
        <v>2666</v>
      </c>
      <c r="BP923" s="221" t="s">
        <v>301</v>
      </c>
      <c r="BQ923" s="221" t="s">
        <v>266</v>
      </c>
      <c r="BR923" s="221">
        <v>2</v>
      </c>
      <c r="BS923" s="221">
        <v>0</v>
      </c>
      <c r="BT923" s="221">
        <v>2</v>
      </c>
      <c r="BV923" s="221" t="s">
        <v>2666</v>
      </c>
      <c r="BX923" s="221" t="s">
        <v>2667</v>
      </c>
      <c r="BY923" s="221" t="s">
        <v>2666</v>
      </c>
      <c r="BZ923" s="221" t="s">
        <v>2668</v>
      </c>
      <c r="CA923" s="221" t="s">
        <v>314</v>
      </c>
      <c r="CB923" s="221" t="s">
        <v>2657</v>
      </c>
      <c r="CD923" s="221">
        <f t="shared" si="48"/>
        <v>0</v>
      </c>
      <c r="CE923" s="221">
        <f t="shared" si="49"/>
        <v>0</v>
      </c>
      <c r="CF923" s="221">
        <f t="shared" si="50"/>
        <v>0</v>
      </c>
      <c r="CG923" s="221">
        <f t="shared" si="51"/>
        <v>0</v>
      </c>
      <c r="CI923" s="27">
        <v>1</v>
      </c>
    </row>
    <row r="924" spans="65:87" x14ac:dyDescent="0.25">
      <c r="BM924" s="221" t="s">
        <v>211</v>
      </c>
      <c r="BN924" s="221" t="s">
        <v>1671</v>
      </c>
      <c r="BO924" s="221" t="s">
        <v>1800</v>
      </c>
      <c r="BP924" s="221" t="s">
        <v>301</v>
      </c>
      <c r="BQ924" s="221" t="s">
        <v>266</v>
      </c>
      <c r="BR924" s="221">
        <v>3</v>
      </c>
      <c r="BS924" s="221">
        <v>0</v>
      </c>
      <c r="BT924" s="221">
        <v>2</v>
      </c>
      <c r="BV924" s="221" t="s">
        <v>1800</v>
      </c>
      <c r="BX924" s="221" t="s">
        <v>1818</v>
      </c>
      <c r="BY924" s="221" t="s">
        <v>1800</v>
      </c>
      <c r="BZ924" s="221" t="s">
        <v>1802</v>
      </c>
      <c r="CA924" s="221" t="s">
        <v>1803</v>
      </c>
      <c r="CD924" s="221">
        <f t="shared" si="48"/>
        <v>0</v>
      </c>
      <c r="CE924" s="221">
        <f t="shared" si="49"/>
        <v>0</v>
      </c>
      <c r="CF924" s="221">
        <f t="shared" si="50"/>
        <v>0</v>
      </c>
      <c r="CG924" s="221">
        <f t="shared" si="51"/>
        <v>0</v>
      </c>
      <c r="CI924" s="27">
        <v>1</v>
      </c>
    </row>
    <row r="925" spans="65:87" x14ac:dyDescent="0.25">
      <c r="BM925" s="221" t="s">
        <v>212</v>
      </c>
      <c r="BN925" s="221" t="s">
        <v>1672</v>
      </c>
      <c r="BO925" s="221" t="s">
        <v>2649</v>
      </c>
      <c r="BP925" s="221" t="s">
        <v>265</v>
      </c>
      <c r="BQ925" s="221" t="s">
        <v>266</v>
      </c>
      <c r="BR925" s="221">
        <v>1</v>
      </c>
      <c r="BS925" s="221">
        <v>3</v>
      </c>
      <c r="BT925" s="221">
        <v>0</v>
      </c>
      <c r="BU925" s="221" t="s">
        <v>2649</v>
      </c>
      <c r="BW925" s="221" t="s">
        <v>2650</v>
      </c>
      <c r="BY925" s="221" t="s">
        <v>2649</v>
      </c>
      <c r="BZ925" s="221" t="s">
        <v>377</v>
      </c>
      <c r="CA925" s="221" t="s">
        <v>2651</v>
      </c>
      <c r="CB925" s="221" t="s">
        <v>2652</v>
      </c>
      <c r="CC925" s="221" t="s">
        <v>2067</v>
      </c>
      <c r="CD925" s="221">
        <f t="shared" si="48"/>
        <v>0</v>
      </c>
      <c r="CE925" s="221">
        <f t="shared" si="49"/>
        <v>0</v>
      </c>
      <c r="CF925" s="221">
        <f t="shared" si="50"/>
        <v>0</v>
      </c>
      <c r="CG925" s="221">
        <f t="shared" si="51"/>
        <v>0</v>
      </c>
      <c r="CI925" s="27">
        <v>1</v>
      </c>
    </row>
    <row r="926" spans="65:87" x14ac:dyDescent="0.25">
      <c r="BM926" s="221" t="s">
        <v>212</v>
      </c>
      <c r="BN926" s="221" t="s">
        <v>1673</v>
      </c>
      <c r="BO926" s="221" t="s">
        <v>374</v>
      </c>
      <c r="BP926" s="221" t="s">
        <v>265</v>
      </c>
      <c r="BQ926" s="221" t="s">
        <v>266</v>
      </c>
      <c r="BR926" s="221">
        <v>1</v>
      </c>
      <c r="BS926" s="221">
        <v>3</v>
      </c>
      <c r="BT926" s="221">
        <v>0</v>
      </c>
      <c r="BU926" s="221" t="s">
        <v>374</v>
      </c>
      <c r="BW926" s="221" t="s">
        <v>2389</v>
      </c>
      <c r="BY926" s="221" t="s">
        <v>374</v>
      </c>
      <c r="BZ926" s="221" t="s">
        <v>375</v>
      </c>
      <c r="CA926" s="221" t="s">
        <v>2068</v>
      </c>
      <c r="CD926" s="221">
        <f t="shared" si="48"/>
        <v>0</v>
      </c>
      <c r="CE926" s="221">
        <f t="shared" si="49"/>
        <v>0</v>
      </c>
      <c r="CF926" s="221">
        <f t="shared" si="50"/>
        <v>0</v>
      </c>
      <c r="CG926" s="221">
        <f t="shared" si="51"/>
        <v>0</v>
      </c>
      <c r="CI926" s="27">
        <v>1</v>
      </c>
    </row>
    <row r="927" spans="65:87" x14ac:dyDescent="0.25">
      <c r="BM927" s="221" t="s">
        <v>212</v>
      </c>
      <c r="BN927" s="221" t="s">
        <v>1674</v>
      </c>
      <c r="BO927" s="221" t="s">
        <v>366</v>
      </c>
      <c r="BP927" s="221" t="s">
        <v>265</v>
      </c>
      <c r="BQ927" s="221" t="s">
        <v>266</v>
      </c>
      <c r="BR927" s="221">
        <v>2</v>
      </c>
      <c r="BS927" s="221">
        <v>2</v>
      </c>
      <c r="BT927" s="221">
        <v>0</v>
      </c>
      <c r="BU927" s="221" t="s">
        <v>366</v>
      </c>
      <c r="BW927" s="221" t="s">
        <v>367</v>
      </c>
      <c r="BY927" s="221" t="s">
        <v>366</v>
      </c>
      <c r="BZ927" s="221" t="s">
        <v>368</v>
      </c>
      <c r="CA927" s="221" t="s">
        <v>369</v>
      </c>
      <c r="CB927" s="221" t="s">
        <v>370</v>
      </c>
      <c r="CC927" s="221" t="s">
        <v>285</v>
      </c>
      <c r="CD927" s="221">
        <f t="shared" si="48"/>
        <v>0</v>
      </c>
      <c r="CE927" s="221">
        <f t="shared" si="49"/>
        <v>0</v>
      </c>
      <c r="CF927" s="221">
        <f t="shared" si="50"/>
        <v>0</v>
      </c>
      <c r="CG927" s="221">
        <f t="shared" si="51"/>
        <v>0</v>
      </c>
      <c r="CI927" s="27">
        <v>1</v>
      </c>
    </row>
    <row r="928" spans="65:87" x14ac:dyDescent="0.25">
      <c r="BM928" s="221" t="s">
        <v>212</v>
      </c>
      <c r="BN928" s="221" t="s">
        <v>1675</v>
      </c>
      <c r="BO928" s="221" t="s">
        <v>2653</v>
      </c>
      <c r="BP928" s="221" t="s">
        <v>265</v>
      </c>
      <c r="BQ928" s="221" t="s">
        <v>266</v>
      </c>
      <c r="BR928" s="221">
        <v>2</v>
      </c>
      <c r="BS928" s="221">
        <v>2</v>
      </c>
      <c r="BT928" s="221">
        <v>0</v>
      </c>
      <c r="BU928" s="221" t="s">
        <v>2653</v>
      </c>
      <c r="BW928" s="221" t="s">
        <v>2654</v>
      </c>
      <c r="BY928" s="221" t="s">
        <v>2653</v>
      </c>
      <c r="BZ928" s="221" t="s">
        <v>2655</v>
      </c>
      <c r="CA928" s="221" t="s">
        <v>2656</v>
      </c>
      <c r="CB928" s="221" t="s">
        <v>2211</v>
      </c>
      <c r="CC928" s="221" t="s">
        <v>2657</v>
      </c>
      <c r="CD928" s="221">
        <f t="shared" si="48"/>
        <v>0</v>
      </c>
      <c r="CE928" s="221">
        <f t="shared" si="49"/>
        <v>0</v>
      </c>
      <c r="CF928" s="221">
        <f t="shared" si="50"/>
        <v>0</v>
      </c>
      <c r="CG928" s="221">
        <f t="shared" si="51"/>
        <v>0</v>
      </c>
      <c r="CI928" s="27">
        <v>1</v>
      </c>
    </row>
    <row r="929" spans="65:87" x14ac:dyDescent="0.25">
      <c r="BM929" s="221" t="s">
        <v>212</v>
      </c>
      <c r="BN929" s="221" t="s">
        <v>1676</v>
      </c>
      <c r="BO929" s="221" t="s">
        <v>1800</v>
      </c>
      <c r="BP929" s="221" t="s">
        <v>265</v>
      </c>
      <c r="BQ929" s="221" t="s">
        <v>266</v>
      </c>
      <c r="BR929" s="221">
        <v>3</v>
      </c>
      <c r="BS929" s="221">
        <v>2</v>
      </c>
      <c r="BT929" s="221">
        <v>0</v>
      </c>
      <c r="BU929" s="221" t="s">
        <v>1800</v>
      </c>
      <c r="BW929" s="221" t="s">
        <v>1801</v>
      </c>
      <c r="BY929" s="221" t="s">
        <v>1800</v>
      </c>
      <c r="BZ929" s="221" t="s">
        <v>1802</v>
      </c>
      <c r="CA929" s="221" t="s">
        <v>1803</v>
      </c>
      <c r="CD929" s="221">
        <f t="shared" si="48"/>
        <v>0</v>
      </c>
      <c r="CE929" s="221">
        <f t="shared" si="49"/>
        <v>0</v>
      </c>
      <c r="CF929" s="221">
        <f t="shared" si="50"/>
        <v>0</v>
      </c>
      <c r="CG929" s="221">
        <f t="shared" si="51"/>
        <v>0</v>
      </c>
      <c r="CI929" s="27">
        <v>1</v>
      </c>
    </row>
    <row r="930" spans="65:87" x14ac:dyDescent="0.25">
      <c r="BM930" s="221" t="s">
        <v>212</v>
      </c>
      <c r="BN930" s="221" t="s">
        <v>1677</v>
      </c>
      <c r="BO930" s="221" t="s">
        <v>2658</v>
      </c>
      <c r="BP930" s="221" t="s">
        <v>301</v>
      </c>
      <c r="BQ930" s="221" t="s">
        <v>266</v>
      </c>
      <c r="BR930" s="221">
        <v>1</v>
      </c>
      <c r="BS930" s="221">
        <v>0</v>
      </c>
      <c r="BT930" s="221">
        <v>3</v>
      </c>
      <c r="BV930" s="221" t="s">
        <v>2658</v>
      </c>
      <c r="BX930" s="221" t="s">
        <v>2659</v>
      </c>
      <c r="BY930" s="221" t="s">
        <v>2658</v>
      </c>
      <c r="BZ930" s="221" t="s">
        <v>405</v>
      </c>
      <c r="CA930" s="221" t="s">
        <v>406</v>
      </c>
      <c r="CB930" s="221" t="s">
        <v>2660</v>
      </c>
      <c r="CC930" s="221" t="s">
        <v>2661</v>
      </c>
      <c r="CD930" s="221">
        <f t="shared" si="48"/>
        <v>0</v>
      </c>
      <c r="CE930" s="221">
        <f t="shared" si="49"/>
        <v>0</v>
      </c>
      <c r="CF930" s="221">
        <f t="shared" si="50"/>
        <v>0</v>
      </c>
      <c r="CG930" s="221">
        <f t="shared" si="51"/>
        <v>0</v>
      </c>
      <c r="CI930" s="27">
        <v>1</v>
      </c>
    </row>
    <row r="931" spans="65:87" x14ac:dyDescent="0.25">
      <c r="BM931" s="221" t="s">
        <v>212</v>
      </c>
      <c r="BN931" s="221" t="s">
        <v>1678</v>
      </c>
      <c r="BO931" s="221" t="s">
        <v>374</v>
      </c>
      <c r="BP931" s="221" t="s">
        <v>301</v>
      </c>
      <c r="BQ931" s="221" t="s">
        <v>266</v>
      </c>
      <c r="BR931" s="221">
        <v>1</v>
      </c>
      <c r="BS931" s="221">
        <v>0</v>
      </c>
      <c r="BT931" s="221">
        <v>3</v>
      </c>
      <c r="BV931" s="221" t="s">
        <v>374</v>
      </c>
      <c r="BX931" s="221" t="s">
        <v>2662</v>
      </c>
      <c r="BY931" s="221" t="s">
        <v>374</v>
      </c>
      <c r="BZ931" s="221" t="s">
        <v>375</v>
      </c>
      <c r="CA931" s="221" t="s">
        <v>2068</v>
      </c>
      <c r="CD931" s="221">
        <f t="shared" si="48"/>
        <v>0</v>
      </c>
      <c r="CE931" s="221">
        <f t="shared" si="49"/>
        <v>0</v>
      </c>
      <c r="CF931" s="221">
        <f t="shared" si="50"/>
        <v>0</v>
      </c>
      <c r="CG931" s="221">
        <f t="shared" si="51"/>
        <v>0</v>
      </c>
      <c r="CI931" s="27">
        <v>1</v>
      </c>
    </row>
    <row r="932" spans="65:87" x14ac:dyDescent="0.25">
      <c r="BM932" s="221" t="s">
        <v>212</v>
      </c>
      <c r="BN932" s="221" t="s">
        <v>1679</v>
      </c>
      <c r="BO932" s="221" t="s">
        <v>2663</v>
      </c>
      <c r="BP932" s="221" t="s">
        <v>301</v>
      </c>
      <c r="BQ932" s="221" t="s">
        <v>266</v>
      </c>
      <c r="BR932" s="221">
        <v>2</v>
      </c>
      <c r="BS932" s="221">
        <v>0</v>
      </c>
      <c r="BT932" s="221">
        <v>2</v>
      </c>
      <c r="BV932" s="221" t="s">
        <v>2663</v>
      </c>
      <c r="BX932" s="221" t="s">
        <v>2664</v>
      </c>
      <c r="BY932" s="221" t="s">
        <v>2663</v>
      </c>
      <c r="BZ932" s="221" t="s">
        <v>400</v>
      </c>
      <c r="CA932" s="221" t="s">
        <v>2665</v>
      </c>
      <c r="CB932" s="221" t="s">
        <v>2172</v>
      </c>
      <c r="CC932" s="221" t="s">
        <v>2173</v>
      </c>
      <c r="CD932" s="221">
        <f t="shared" si="48"/>
        <v>0</v>
      </c>
      <c r="CE932" s="221">
        <f t="shared" si="49"/>
        <v>0</v>
      </c>
      <c r="CF932" s="221">
        <f t="shared" si="50"/>
        <v>0</v>
      </c>
      <c r="CG932" s="221">
        <f t="shared" si="51"/>
        <v>0</v>
      </c>
      <c r="CI932" s="27">
        <v>1</v>
      </c>
    </row>
    <row r="933" spans="65:87" x14ac:dyDescent="0.25">
      <c r="BM933" s="221" t="s">
        <v>212</v>
      </c>
      <c r="BN933" s="221" t="s">
        <v>1680</v>
      </c>
      <c r="BO933" s="221" t="s">
        <v>2666</v>
      </c>
      <c r="BP933" s="221" t="s">
        <v>301</v>
      </c>
      <c r="BQ933" s="221" t="s">
        <v>266</v>
      </c>
      <c r="BR933" s="221">
        <v>2</v>
      </c>
      <c r="BS933" s="221">
        <v>0</v>
      </c>
      <c r="BT933" s="221">
        <v>2</v>
      </c>
      <c r="BV933" s="221" t="s">
        <v>2666</v>
      </c>
      <c r="BX933" s="221" t="s">
        <v>2667</v>
      </c>
      <c r="BY933" s="221" t="s">
        <v>2666</v>
      </c>
      <c r="BZ933" s="221" t="s">
        <v>2668</v>
      </c>
      <c r="CA933" s="221" t="s">
        <v>314</v>
      </c>
      <c r="CB933" s="221" t="s">
        <v>2657</v>
      </c>
      <c r="CD933" s="221">
        <f t="shared" si="48"/>
        <v>0</v>
      </c>
      <c r="CE933" s="221">
        <f t="shared" si="49"/>
        <v>0</v>
      </c>
      <c r="CF933" s="221">
        <f t="shared" si="50"/>
        <v>0</v>
      </c>
      <c r="CG933" s="221">
        <f t="shared" si="51"/>
        <v>0</v>
      </c>
      <c r="CI933" s="27">
        <v>1</v>
      </c>
    </row>
    <row r="934" spans="65:87" x14ac:dyDescent="0.25">
      <c r="BM934" s="221" t="s">
        <v>212</v>
      </c>
      <c r="BN934" s="221" t="s">
        <v>1681</v>
      </c>
      <c r="BO934" s="221" t="s">
        <v>1800</v>
      </c>
      <c r="BP934" s="221" t="s">
        <v>301</v>
      </c>
      <c r="BQ934" s="221" t="s">
        <v>266</v>
      </c>
      <c r="BR934" s="221">
        <v>3</v>
      </c>
      <c r="BS934" s="221">
        <v>0</v>
      </c>
      <c r="BT934" s="221">
        <v>2</v>
      </c>
      <c r="BV934" s="221" t="s">
        <v>1800</v>
      </c>
      <c r="BX934" s="221" t="s">
        <v>1818</v>
      </c>
      <c r="BY934" s="221" t="s">
        <v>1800</v>
      </c>
      <c r="BZ934" s="221" t="s">
        <v>1802</v>
      </c>
      <c r="CA934" s="221" t="s">
        <v>1803</v>
      </c>
      <c r="CD934" s="221">
        <f t="shared" si="48"/>
        <v>0</v>
      </c>
      <c r="CE934" s="221">
        <f t="shared" si="49"/>
        <v>0</v>
      </c>
      <c r="CF934" s="221">
        <f t="shared" si="50"/>
        <v>0</v>
      </c>
      <c r="CG934" s="221">
        <f t="shared" si="51"/>
        <v>0</v>
      </c>
      <c r="CI934" s="27">
        <v>1</v>
      </c>
    </row>
    <row r="935" spans="65:87" x14ac:dyDescent="0.25">
      <c r="BM935" s="221" t="s">
        <v>213</v>
      </c>
      <c r="BN935" s="221" t="s">
        <v>1682</v>
      </c>
      <c r="BO935" s="221" t="s">
        <v>2649</v>
      </c>
      <c r="BP935" s="221" t="s">
        <v>265</v>
      </c>
      <c r="BQ935" s="221" t="s">
        <v>266</v>
      </c>
      <c r="BR935" s="221">
        <v>1</v>
      </c>
      <c r="BS935" s="221">
        <v>3</v>
      </c>
      <c r="BT935" s="221">
        <v>0</v>
      </c>
      <c r="BU935" s="221" t="s">
        <v>2649</v>
      </c>
      <c r="BW935" s="221" t="s">
        <v>2650</v>
      </c>
      <c r="BY935" s="221" t="s">
        <v>2649</v>
      </c>
      <c r="BZ935" s="221" t="s">
        <v>377</v>
      </c>
      <c r="CA935" s="221" t="s">
        <v>2651</v>
      </c>
      <c r="CB935" s="221" t="s">
        <v>2652</v>
      </c>
      <c r="CC935" s="221" t="s">
        <v>2067</v>
      </c>
      <c r="CD935" s="221">
        <f t="shared" si="48"/>
        <v>0</v>
      </c>
      <c r="CE935" s="221">
        <f t="shared" si="49"/>
        <v>0</v>
      </c>
      <c r="CF935" s="221">
        <f t="shared" si="50"/>
        <v>0</v>
      </c>
      <c r="CG935" s="221">
        <f t="shared" si="51"/>
        <v>0</v>
      </c>
      <c r="CI935" s="27">
        <v>1</v>
      </c>
    </row>
    <row r="936" spans="65:87" x14ac:dyDescent="0.25">
      <c r="BM936" s="221" t="s">
        <v>213</v>
      </c>
      <c r="BN936" s="221" t="s">
        <v>1683</v>
      </c>
      <c r="BO936" s="221" t="s">
        <v>374</v>
      </c>
      <c r="BP936" s="221" t="s">
        <v>265</v>
      </c>
      <c r="BQ936" s="221" t="s">
        <v>266</v>
      </c>
      <c r="BR936" s="221">
        <v>1</v>
      </c>
      <c r="BS936" s="221">
        <v>3</v>
      </c>
      <c r="BT936" s="221">
        <v>0</v>
      </c>
      <c r="BU936" s="221" t="s">
        <v>374</v>
      </c>
      <c r="BW936" s="221" t="s">
        <v>2389</v>
      </c>
      <c r="BY936" s="221" t="s">
        <v>374</v>
      </c>
      <c r="BZ936" s="221" t="s">
        <v>375</v>
      </c>
      <c r="CA936" s="221" t="s">
        <v>2068</v>
      </c>
      <c r="CD936" s="221">
        <f t="shared" si="48"/>
        <v>0</v>
      </c>
      <c r="CE936" s="221">
        <f t="shared" si="49"/>
        <v>0</v>
      </c>
      <c r="CF936" s="221">
        <f t="shared" si="50"/>
        <v>0</v>
      </c>
      <c r="CG936" s="221">
        <f t="shared" si="51"/>
        <v>0</v>
      </c>
      <c r="CI936" s="27">
        <v>1</v>
      </c>
    </row>
    <row r="937" spans="65:87" x14ac:dyDescent="0.25">
      <c r="BM937" s="221" t="s">
        <v>213</v>
      </c>
      <c r="BN937" s="221" t="s">
        <v>1684</v>
      </c>
      <c r="BO937" s="221" t="s">
        <v>366</v>
      </c>
      <c r="BP937" s="221" t="s">
        <v>265</v>
      </c>
      <c r="BQ937" s="221" t="s">
        <v>266</v>
      </c>
      <c r="BR937" s="221">
        <v>2</v>
      </c>
      <c r="BS937" s="221">
        <v>2</v>
      </c>
      <c r="BT937" s="221">
        <v>0</v>
      </c>
      <c r="BU937" s="221" t="s">
        <v>366</v>
      </c>
      <c r="BW937" s="221" t="s">
        <v>367</v>
      </c>
      <c r="BY937" s="221" t="s">
        <v>366</v>
      </c>
      <c r="BZ937" s="221" t="s">
        <v>368</v>
      </c>
      <c r="CA937" s="221" t="s">
        <v>369</v>
      </c>
      <c r="CB937" s="221" t="s">
        <v>370</v>
      </c>
      <c r="CC937" s="221" t="s">
        <v>285</v>
      </c>
      <c r="CD937" s="221">
        <f t="shared" ref="CD937:CD1000" si="52">IF(OR($BM937&lt;&gt;$B$4,$BQ937&lt;&gt;"POS",$BP937="CFA"),0,IF(OR(AND($BY937&lt;&gt;"",ISNUMBER(SEARCH($BY937,$L$9))),AND($BZ937&lt;&gt;"",ISNUMBER(SEARCH($BZ937,$L$9))),AND($CA937&lt;&gt;"",ISNUMBER(SEARCH($CA937,$L$9))),AND($CB937&lt;&gt;"",ISNUMBER(SEARCH($CB937,$L$9))),AND($CC937&lt;&gt;"",ISNUMBER(SEARCH($CC937,$L$9)))),$BS937,0))</f>
        <v>0</v>
      </c>
      <c r="CE937" s="221">
        <f t="shared" ref="CE937:CE1000" si="53">IF(OR($BM937&lt;&gt;$B$4,$BQ937&lt;&gt;"POS",$BP937="CFA"),0,IF(OR(AND($BY937&lt;&gt;"",ISNUMBER(SEARCH($BY937,$M$9))),AND($BZ937&lt;&gt;"",ISNUMBER(SEARCH($BZ937,$M$9))),AND($CA937&lt;&gt;"",ISNUMBER(SEARCH($CA937,$M$9))),AND($CB937&lt;&gt;"",ISNUMBER(SEARCH($CB937,$M$9))),AND($CC937&lt;&gt;"",ISNUMBER(SEARCH($CC937,$M$9)))),$BS937,0))</f>
        <v>0</v>
      </c>
      <c r="CF937" s="221">
        <f t="shared" ref="CF937:CF1000" si="54">IF(OR($BM937&lt;&gt;$B$4,$BQ937&lt;&gt;"POS",$BP937="PRO"),0,IF(OR(AND($BY937&lt;&gt;"",ISNUMBER(SEARCH($BY937,$N$9))),AND($BZ937&lt;&gt;"",ISNUMBER(SEARCH($BZ937,$N$9))),AND($CA937&lt;&gt;"",ISNUMBER(SEARCH($CA937,$N$9))),AND($CB937&lt;&gt;"",ISNUMBER(SEARCH($CB937,$N$9))),AND($CC937&lt;&gt;"",ISNUMBER(SEARCH($CC937,$N$9)))),$BT937,0))</f>
        <v>0</v>
      </c>
      <c r="CG937" s="221">
        <f t="shared" ref="CG937:CG1000" si="55">IF(OR($BM937&lt;&gt;$B$4,$BQ937&lt;&gt;"POS",$BP937="PRO"),0,IF(OR(AND($BY937&lt;&gt;"",ISNUMBER(SEARCH($BY937,$O$9))),AND($BZ937&lt;&gt;"",ISNUMBER(SEARCH($BZ937,$O$9))),AND($CA937&lt;&gt;"",ISNUMBER(SEARCH($CA937,$O$9))),AND($CB937&lt;&gt;"",ISNUMBER(SEARCH($CB937,$O$9))),AND($CC937&lt;&gt;"",ISNUMBER(SEARCH($CC937,$O$9)))),$BT937,0))</f>
        <v>0</v>
      </c>
      <c r="CI937" s="27">
        <v>1</v>
      </c>
    </row>
    <row r="938" spans="65:87" x14ac:dyDescent="0.25">
      <c r="BM938" s="221" t="s">
        <v>213</v>
      </c>
      <c r="BN938" s="221" t="s">
        <v>1685</v>
      </c>
      <c r="BO938" s="221" t="s">
        <v>2653</v>
      </c>
      <c r="BP938" s="221" t="s">
        <v>265</v>
      </c>
      <c r="BQ938" s="221" t="s">
        <v>266</v>
      </c>
      <c r="BR938" s="221">
        <v>2</v>
      </c>
      <c r="BS938" s="221">
        <v>2</v>
      </c>
      <c r="BT938" s="221">
        <v>0</v>
      </c>
      <c r="BU938" s="221" t="s">
        <v>2653</v>
      </c>
      <c r="BW938" s="221" t="s">
        <v>2654</v>
      </c>
      <c r="BY938" s="221" t="s">
        <v>2653</v>
      </c>
      <c r="BZ938" s="221" t="s">
        <v>2655</v>
      </c>
      <c r="CA938" s="221" t="s">
        <v>2656</v>
      </c>
      <c r="CB938" s="221" t="s">
        <v>2211</v>
      </c>
      <c r="CC938" s="221" t="s">
        <v>2657</v>
      </c>
      <c r="CD938" s="221">
        <f t="shared" si="52"/>
        <v>0</v>
      </c>
      <c r="CE938" s="221">
        <f t="shared" si="53"/>
        <v>0</v>
      </c>
      <c r="CF938" s="221">
        <f t="shared" si="54"/>
        <v>0</v>
      </c>
      <c r="CG938" s="221">
        <f t="shared" si="55"/>
        <v>0</v>
      </c>
      <c r="CI938" s="27">
        <v>1</v>
      </c>
    </row>
    <row r="939" spans="65:87" x14ac:dyDescent="0.25">
      <c r="BM939" s="221" t="s">
        <v>213</v>
      </c>
      <c r="BN939" s="221" t="s">
        <v>1686</v>
      </c>
      <c r="BO939" s="221" t="s">
        <v>1800</v>
      </c>
      <c r="BP939" s="221" t="s">
        <v>265</v>
      </c>
      <c r="BQ939" s="221" t="s">
        <v>266</v>
      </c>
      <c r="BR939" s="221">
        <v>3</v>
      </c>
      <c r="BS939" s="221">
        <v>2</v>
      </c>
      <c r="BT939" s="221">
        <v>0</v>
      </c>
      <c r="BU939" s="221" t="s">
        <v>1800</v>
      </c>
      <c r="BW939" s="221" t="s">
        <v>1801</v>
      </c>
      <c r="BY939" s="221" t="s">
        <v>1800</v>
      </c>
      <c r="BZ939" s="221" t="s">
        <v>1802</v>
      </c>
      <c r="CA939" s="221" t="s">
        <v>1803</v>
      </c>
      <c r="CD939" s="221">
        <f t="shared" si="52"/>
        <v>0</v>
      </c>
      <c r="CE939" s="221">
        <f t="shared" si="53"/>
        <v>0</v>
      </c>
      <c r="CF939" s="221">
        <f t="shared" si="54"/>
        <v>0</v>
      </c>
      <c r="CG939" s="221">
        <f t="shared" si="55"/>
        <v>0</v>
      </c>
      <c r="CI939" s="27">
        <v>1</v>
      </c>
    </row>
    <row r="940" spans="65:87" x14ac:dyDescent="0.25">
      <c r="BM940" s="221" t="s">
        <v>213</v>
      </c>
      <c r="BN940" s="221" t="s">
        <v>1687</v>
      </c>
      <c r="BO940" s="221" t="s">
        <v>2658</v>
      </c>
      <c r="BP940" s="221" t="s">
        <v>301</v>
      </c>
      <c r="BQ940" s="221" t="s">
        <v>266</v>
      </c>
      <c r="BR940" s="221">
        <v>1</v>
      </c>
      <c r="BS940" s="221">
        <v>0</v>
      </c>
      <c r="BT940" s="221">
        <v>3</v>
      </c>
      <c r="BV940" s="221" t="s">
        <v>2658</v>
      </c>
      <c r="BX940" s="221" t="s">
        <v>2659</v>
      </c>
      <c r="BY940" s="221" t="s">
        <v>2658</v>
      </c>
      <c r="BZ940" s="221" t="s">
        <v>405</v>
      </c>
      <c r="CA940" s="221" t="s">
        <v>406</v>
      </c>
      <c r="CB940" s="221" t="s">
        <v>2660</v>
      </c>
      <c r="CC940" s="221" t="s">
        <v>2661</v>
      </c>
      <c r="CD940" s="221">
        <f t="shared" si="52"/>
        <v>0</v>
      </c>
      <c r="CE940" s="221">
        <f t="shared" si="53"/>
        <v>0</v>
      </c>
      <c r="CF940" s="221">
        <f t="shared" si="54"/>
        <v>0</v>
      </c>
      <c r="CG940" s="221">
        <f t="shared" si="55"/>
        <v>0</v>
      </c>
      <c r="CI940" s="27">
        <v>1</v>
      </c>
    </row>
    <row r="941" spans="65:87" x14ac:dyDescent="0.25">
      <c r="BM941" s="221" t="s">
        <v>213</v>
      </c>
      <c r="BN941" s="221" t="s">
        <v>1688</v>
      </c>
      <c r="BO941" s="221" t="s">
        <v>374</v>
      </c>
      <c r="BP941" s="221" t="s">
        <v>301</v>
      </c>
      <c r="BQ941" s="221" t="s">
        <v>266</v>
      </c>
      <c r="BR941" s="221">
        <v>1</v>
      </c>
      <c r="BS941" s="221">
        <v>0</v>
      </c>
      <c r="BT941" s="221">
        <v>3</v>
      </c>
      <c r="BV941" s="221" t="s">
        <v>374</v>
      </c>
      <c r="BX941" s="221" t="s">
        <v>2662</v>
      </c>
      <c r="BY941" s="221" t="s">
        <v>374</v>
      </c>
      <c r="BZ941" s="221" t="s">
        <v>375</v>
      </c>
      <c r="CA941" s="221" t="s">
        <v>2068</v>
      </c>
      <c r="CD941" s="221">
        <f t="shared" si="52"/>
        <v>0</v>
      </c>
      <c r="CE941" s="221">
        <f t="shared" si="53"/>
        <v>0</v>
      </c>
      <c r="CF941" s="221">
        <f t="shared" si="54"/>
        <v>0</v>
      </c>
      <c r="CG941" s="221">
        <f t="shared" si="55"/>
        <v>0</v>
      </c>
      <c r="CI941" s="27">
        <v>1</v>
      </c>
    </row>
    <row r="942" spans="65:87" x14ac:dyDescent="0.25">
      <c r="BM942" s="221" t="s">
        <v>213</v>
      </c>
      <c r="BN942" s="221" t="s">
        <v>1689</v>
      </c>
      <c r="BO942" s="221" t="s">
        <v>2663</v>
      </c>
      <c r="BP942" s="221" t="s">
        <v>301</v>
      </c>
      <c r="BQ942" s="221" t="s">
        <v>266</v>
      </c>
      <c r="BR942" s="221">
        <v>2</v>
      </c>
      <c r="BS942" s="221">
        <v>0</v>
      </c>
      <c r="BT942" s="221">
        <v>2</v>
      </c>
      <c r="BV942" s="221" t="s">
        <v>2663</v>
      </c>
      <c r="BX942" s="221" t="s">
        <v>2664</v>
      </c>
      <c r="BY942" s="221" t="s">
        <v>2663</v>
      </c>
      <c r="BZ942" s="221" t="s">
        <v>400</v>
      </c>
      <c r="CA942" s="221" t="s">
        <v>2665</v>
      </c>
      <c r="CB942" s="221" t="s">
        <v>2172</v>
      </c>
      <c r="CC942" s="221" t="s">
        <v>2173</v>
      </c>
      <c r="CD942" s="221">
        <f t="shared" si="52"/>
        <v>0</v>
      </c>
      <c r="CE942" s="221">
        <f t="shared" si="53"/>
        <v>0</v>
      </c>
      <c r="CF942" s="221">
        <f t="shared" si="54"/>
        <v>0</v>
      </c>
      <c r="CG942" s="221">
        <f t="shared" si="55"/>
        <v>0</v>
      </c>
      <c r="CI942" s="27">
        <v>1</v>
      </c>
    </row>
    <row r="943" spans="65:87" x14ac:dyDescent="0.25">
      <c r="BM943" s="221" t="s">
        <v>213</v>
      </c>
      <c r="BN943" s="221" t="s">
        <v>1690</v>
      </c>
      <c r="BO943" s="221" t="s">
        <v>2666</v>
      </c>
      <c r="BP943" s="221" t="s">
        <v>301</v>
      </c>
      <c r="BQ943" s="221" t="s">
        <v>266</v>
      </c>
      <c r="BR943" s="221">
        <v>2</v>
      </c>
      <c r="BS943" s="221">
        <v>0</v>
      </c>
      <c r="BT943" s="221">
        <v>2</v>
      </c>
      <c r="BV943" s="221" t="s">
        <v>2666</v>
      </c>
      <c r="BX943" s="221" t="s">
        <v>2667</v>
      </c>
      <c r="BY943" s="221" t="s">
        <v>2666</v>
      </c>
      <c r="BZ943" s="221" t="s">
        <v>2668</v>
      </c>
      <c r="CA943" s="221" t="s">
        <v>314</v>
      </c>
      <c r="CB943" s="221" t="s">
        <v>2657</v>
      </c>
      <c r="CD943" s="221">
        <f t="shared" si="52"/>
        <v>0</v>
      </c>
      <c r="CE943" s="221">
        <f t="shared" si="53"/>
        <v>0</v>
      </c>
      <c r="CF943" s="221">
        <f t="shared" si="54"/>
        <v>0</v>
      </c>
      <c r="CG943" s="221">
        <f t="shared" si="55"/>
        <v>0</v>
      </c>
      <c r="CI943" s="27">
        <v>1</v>
      </c>
    </row>
    <row r="944" spans="65:87" x14ac:dyDescent="0.25">
      <c r="BM944" s="221" t="s">
        <v>213</v>
      </c>
      <c r="BN944" s="221" t="s">
        <v>1691</v>
      </c>
      <c r="BO944" s="221" t="s">
        <v>1800</v>
      </c>
      <c r="BP944" s="221" t="s">
        <v>301</v>
      </c>
      <c r="BQ944" s="221" t="s">
        <v>266</v>
      </c>
      <c r="BR944" s="221">
        <v>3</v>
      </c>
      <c r="BS944" s="221">
        <v>0</v>
      </c>
      <c r="BT944" s="221">
        <v>2</v>
      </c>
      <c r="BV944" s="221" t="s">
        <v>1800</v>
      </c>
      <c r="BX944" s="221" t="s">
        <v>1818</v>
      </c>
      <c r="BY944" s="221" t="s">
        <v>1800</v>
      </c>
      <c r="BZ944" s="221" t="s">
        <v>1802</v>
      </c>
      <c r="CA944" s="221" t="s">
        <v>1803</v>
      </c>
      <c r="CD944" s="221">
        <f t="shared" si="52"/>
        <v>0</v>
      </c>
      <c r="CE944" s="221">
        <f t="shared" si="53"/>
        <v>0</v>
      </c>
      <c r="CF944" s="221">
        <f t="shared" si="54"/>
        <v>0</v>
      </c>
      <c r="CG944" s="221">
        <f t="shared" si="55"/>
        <v>0</v>
      </c>
      <c r="CI944" s="27">
        <v>1</v>
      </c>
    </row>
    <row r="945" spans="65:87" x14ac:dyDescent="0.25">
      <c r="BM945" s="221" t="s">
        <v>214</v>
      </c>
      <c r="BN945" s="221" t="s">
        <v>1692</v>
      </c>
      <c r="BO945" s="221" t="s">
        <v>2649</v>
      </c>
      <c r="BP945" s="221" t="s">
        <v>265</v>
      </c>
      <c r="BQ945" s="221" t="s">
        <v>266</v>
      </c>
      <c r="BR945" s="221">
        <v>1</v>
      </c>
      <c r="BS945" s="221">
        <v>3</v>
      </c>
      <c r="BT945" s="221">
        <v>0</v>
      </c>
      <c r="BU945" s="221" t="s">
        <v>2649</v>
      </c>
      <c r="BW945" s="221" t="s">
        <v>2650</v>
      </c>
      <c r="BY945" s="221" t="s">
        <v>2649</v>
      </c>
      <c r="BZ945" s="221" t="s">
        <v>377</v>
      </c>
      <c r="CA945" s="221" t="s">
        <v>2651</v>
      </c>
      <c r="CB945" s="221" t="s">
        <v>2652</v>
      </c>
      <c r="CC945" s="221" t="s">
        <v>2067</v>
      </c>
      <c r="CD945" s="221">
        <f t="shared" si="52"/>
        <v>0</v>
      </c>
      <c r="CE945" s="221">
        <f t="shared" si="53"/>
        <v>0</v>
      </c>
      <c r="CF945" s="221">
        <f t="shared" si="54"/>
        <v>0</v>
      </c>
      <c r="CG945" s="221">
        <f t="shared" si="55"/>
        <v>0</v>
      </c>
      <c r="CI945" s="27">
        <v>1</v>
      </c>
    </row>
    <row r="946" spans="65:87" x14ac:dyDescent="0.25">
      <c r="BM946" s="221" t="s">
        <v>214</v>
      </c>
      <c r="BN946" s="221" t="s">
        <v>1693</v>
      </c>
      <c r="BO946" s="221" t="s">
        <v>374</v>
      </c>
      <c r="BP946" s="221" t="s">
        <v>265</v>
      </c>
      <c r="BQ946" s="221" t="s">
        <v>266</v>
      </c>
      <c r="BR946" s="221">
        <v>1</v>
      </c>
      <c r="BS946" s="221">
        <v>3</v>
      </c>
      <c r="BT946" s="221">
        <v>0</v>
      </c>
      <c r="BU946" s="221" t="s">
        <v>374</v>
      </c>
      <c r="BW946" s="221" t="s">
        <v>2389</v>
      </c>
      <c r="BY946" s="221" t="s">
        <v>374</v>
      </c>
      <c r="BZ946" s="221" t="s">
        <v>375</v>
      </c>
      <c r="CA946" s="221" t="s">
        <v>2068</v>
      </c>
      <c r="CD946" s="221">
        <f t="shared" si="52"/>
        <v>0</v>
      </c>
      <c r="CE946" s="221">
        <f t="shared" si="53"/>
        <v>0</v>
      </c>
      <c r="CF946" s="221">
        <f t="shared" si="54"/>
        <v>0</v>
      </c>
      <c r="CG946" s="221">
        <f t="shared" si="55"/>
        <v>0</v>
      </c>
      <c r="CI946" s="27">
        <v>1</v>
      </c>
    </row>
    <row r="947" spans="65:87" x14ac:dyDescent="0.25">
      <c r="BM947" s="221" t="s">
        <v>214</v>
      </c>
      <c r="BN947" s="221" t="s">
        <v>1694</v>
      </c>
      <c r="BO947" s="221" t="s">
        <v>366</v>
      </c>
      <c r="BP947" s="221" t="s">
        <v>265</v>
      </c>
      <c r="BQ947" s="221" t="s">
        <v>266</v>
      </c>
      <c r="BR947" s="221">
        <v>2</v>
      </c>
      <c r="BS947" s="221">
        <v>2</v>
      </c>
      <c r="BT947" s="221">
        <v>0</v>
      </c>
      <c r="BU947" s="221" t="s">
        <v>366</v>
      </c>
      <c r="BW947" s="221" t="s">
        <v>367</v>
      </c>
      <c r="BY947" s="221" t="s">
        <v>366</v>
      </c>
      <c r="BZ947" s="221" t="s">
        <v>368</v>
      </c>
      <c r="CA947" s="221" t="s">
        <v>369</v>
      </c>
      <c r="CB947" s="221" t="s">
        <v>370</v>
      </c>
      <c r="CC947" s="221" t="s">
        <v>285</v>
      </c>
      <c r="CD947" s="221">
        <f t="shared" si="52"/>
        <v>0</v>
      </c>
      <c r="CE947" s="221">
        <f t="shared" si="53"/>
        <v>0</v>
      </c>
      <c r="CF947" s="221">
        <f t="shared" si="54"/>
        <v>0</v>
      </c>
      <c r="CG947" s="221">
        <f t="shared" si="55"/>
        <v>0</v>
      </c>
      <c r="CI947" s="27">
        <v>1</v>
      </c>
    </row>
    <row r="948" spans="65:87" x14ac:dyDescent="0.25">
      <c r="BM948" s="221" t="s">
        <v>214</v>
      </c>
      <c r="BN948" s="221" t="s">
        <v>1695</v>
      </c>
      <c r="BO948" s="221" t="s">
        <v>2653</v>
      </c>
      <c r="BP948" s="221" t="s">
        <v>265</v>
      </c>
      <c r="BQ948" s="221" t="s">
        <v>266</v>
      </c>
      <c r="BR948" s="221">
        <v>2</v>
      </c>
      <c r="BS948" s="221">
        <v>2</v>
      </c>
      <c r="BT948" s="221">
        <v>0</v>
      </c>
      <c r="BU948" s="221" t="s">
        <v>2653</v>
      </c>
      <c r="BW948" s="221" t="s">
        <v>2654</v>
      </c>
      <c r="BY948" s="221" t="s">
        <v>2653</v>
      </c>
      <c r="BZ948" s="221" t="s">
        <v>2655</v>
      </c>
      <c r="CA948" s="221" t="s">
        <v>2656</v>
      </c>
      <c r="CB948" s="221" t="s">
        <v>2211</v>
      </c>
      <c r="CC948" s="221" t="s">
        <v>2657</v>
      </c>
      <c r="CD948" s="221">
        <f t="shared" si="52"/>
        <v>0</v>
      </c>
      <c r="CE948" s="221">
        <f t="shared" si="53"/>
        <v>0</v>
      </c>
      <c r="CF948" s="221">
        <f t="shared" si="54"/>
        <v>0</v>
      </c>
      <c r="CG948" s="221">
        <f t="shared" si="55"/>
        <v>0</v>
      </c>
      <c r="CI948" s="27">
        <v>1</v>
      </c>
    </row>
    <row r="949" spans="65:87" x14ac:dyDescent="0.25">
      <c r="BM949" s="221" t="s">
        <v>214</v>
      </c>
      <c r="BN949" s="221" t="s">
        <v>1696</v>
      </c>
      <c r="BO949" s="221" t="s">
        <v>1800</v>
      </c>
      <c r="BP949" s="221" t="s">
        <v>265</v>
      </c>
      <c r="BQ949" s="221" t="s">
        <v>266</v>
      </c>
      <c r="BR949" s="221">
        <v>3</v>
      </c>
      <c r="BS949" s="221">
        <v>2</v>
      </c>
      <c r="BT949" s="221">
        <v>0</v>
      </c>
      <c r="BU949" s="221" t="s">
        <v>1800</v>
      </c>
      <c r="BW949" s="221" t="s">
        <v>1801</v>
      </c>
      <c r="BY949" s="221" t="s">
        <v>1800</v>
      </c>
      <c r="BZ949" s="221" t="s">
        <v>1802</v>
      </c>
      <c r="CA949" s="221" t="s">
        <v>1803</v>
      </c>
      <c r="CD949" s="221">
        <f t="shared" si="52"/>
        <v>0</v>
      </c>
      <c r="CE949" s="221">
        <f t="shared" si="53"/>
        <v>0</v>
      </c>
      <c r="CF949" s="221">
        <f t="shared" si="54"/>
        <v>0</v>
      </c>
      <c r="CG949" s="221">
        <f t="shared" si="55"/>
        <v>0</v>
      </c>
      <c r="CI949" s="27">
        <v>1</v>
      </c>
    </row>
    <row r="950" spans="65:87" x14ac:dyDescent="0.25">
      <c r="BM950" s="221" t="s">
        <v>214</v>
      </c>
      <c r="BN950" s="221" t="s">
        <v>1697</v>
      </c>
      <c r="BO950" s="221" t="s">
        <v>2658</v>
      </c>
      <c r="BP950" s="221" t="s">
        <v>301</v>
      </c>
      <c r="BQ950" s="221" t="s">
        <v>266</v>
      </c>
      <c r="BR950" s="221">
        <v>1</v>
      </c>
      <c r="BS950" s="221">
        <v>0</v>
      </c>
      <c r="BT950" s="221">
        <v>3</v>
      </c>
      <c r="BV950" s="221" t="s">
        <v>2658</v>
      </c>
      <c r="BX950" s="221" t="s">
        <v>2659</v>
      </c>
      <c r="BY950" s="221" t="s">
        <v>2658</v>
      </c>
      <c r="BZ950" s="221" t="s">
        <v>405</v>
      </c>
      <c r="CA950" s="221" t="s">
        <v>406</v>
      </c>
      <c r="CB950" s="221" t="s">
        <v>2660</v>
      </c>
      <c r="CC950" s="221" t="s">
        <v>2661</v>
      </c>
      <c r="CD950" s="221">
        <f t="shared" si="52"/>
        <v>0</v>
      </c>
      <c r="CE950" s="221">
        <f t="shared" si="53"/>
        <v>0</v>
      </c>
      <c r="CF950" s="221">
        <f t="shared" si="54"/>
        <v>0</v>
      </c>
      <c r="CG950" s="221">
        <f t="shared" si="55"/>
        <v>0</v>
      </c>
      <c r="CI950" s="27">
        <v>1</v>
      </c>
    </row>
    <row r="951" spans="65:87" x14ac:dyDescent="0.25">
      <c r="BM951" s="221" t="s">
        <v>214</v>
      </c>
      <c r="BN951" s="221" t="s">
        <v>1698</v>
      </c>
      <c r="BO951" s="221" t="s">
        <v>374</v>
      </c>
      <c r="BP951" s="221" t="s">
        <v>301</v>
      </c>
      <c r="BQ951" s="221" t="s">
        <v>266</v>
      </c>
      <c r="BR951" s="221">
        <v>1</v>
      </c>
      <c r="BS951" s="221">
        <v>0</v>
      </c>
      <c r="BT951" s="221">
        <v>3</v>
      </c>
      <c r="BV951" s="221" t="s">
        <v>374</v>
      </c>
      <c r="BX951" s="221" t="s">
        <v>2662</v>
      </c>
      <c r="BY951" s="221" t="s">
        <v>374</v>
      </c>
      <c r="BZ951" s="221" t="s">
        <v>375</v>
      </c>
      <c r="CA951" s="221" t="s">
        <v>2068</v>
      </c>
      <c r="CD951" s="221">
        <f t="shared" si="52"/>
        <v>0</v>
      </c>
      <c r="CE951" s="221">
        <f t="shared" si="53"/>
        <v>0</v>
      </c>
      <c r="CF951" s="221">
        <f t="shared" si="54"/>
        <v>0</v>
      </c>
      <c r="CG951" s="221">
        <f t="shared" si="55"/>
        <v>0</v>
      </c>
      <c r="CI951" s="27">
        <v>1</v>
      </c>
    </row>
    <row r="952" spans="65:87" x14ac:dyDescent="0.25">
      <c r="BM952" s="221" t="s">
        <v>214</v>
      </c>
      <c r="BN952" s="221" t="s">
        <v>1699</v>
      </c>
      <c r="BO952" s="221" t="s">
        <v>2663</v>
      </c>
      <c r="BP952" s="221" t="s">
        <v>301</v>
      </c>
      <c r="BQ952" s="221" t="s">
        <v>266</v>
      </c>
      <c r="BR952" s="221">
        <v>2</v>
      </c>
      <c r="BS952" s="221">
        <v>0</v>
      </c>
      <c r="BT952" s="221">
        <v>2</v>
      </c>
      <c r="BV952" s="221" t="s">
        <v>2663</v>
      </c>
      <c r="BX952" s="221" t="s">
        <v>2664</v>
      </c>
      <c r="BY952" s="221" t="s">
        <v>2663</v>
      </c>
      <c r="BZ952" s="221" t="s">
        <v>400</v>
      </c>
      <c r="CA952" s="221" t="s">
        <v>2665</v>
      </c>
      <c r="CB952" s="221" t="s">
        <v>2172</v>
      </c>
      <c r="CC952" s="221" t="s">
        <v>2173</v>
      </c>
      <c r="CD952" s="221">
        <f t="shared" si="52"/>
        <v>0</v>
      </c>
      <c r="CE952" s="221">
        <f t="shared" si="53"/>
        <v>0</v>
      </c>
      <c r="CF952" s="221">
        <f t="shared" si="54"/>
        <v>0</v>
      </c>
      <c r="CG952" s="221">
        <f t="shared" si="55"/>
        <v>0</v>
      </c>
      <c r="CI952" s="27">
        <v>1</v>
      </c>
    </row>
    <row r="953" spans="65:87" x14ac:dyDescent="0.25">
      <c r="BM953" s="221" t="s">
        <v>214</v>
      </c>
      <c r="BN953" s="221" t="s">
        <v>1700</v>
      </c>
      <c r="BO953" s="221" t="s">
        <v>2666</v>
      </c>
      <c r="BP953" s="221" t="s">
        <v>301</v>
      </c>
      <c r="BQ953" s="221" t="s">
        <v>266</v>
      </c>
      <c r="BR953" s="221">
        <v>2</v>
      </c>
      <c r="BS953" s="221">
        <v>0</v>
      </c>
      <c r="BT953" s="221">
        <v>2</v>
      </c>
      <c r="BV953" s="221" t="s">
        <v>2666</v>
      </c>
      <c r="BX953" s="221" t="s">
        <v>2667</v>
      </c>
      <c r="BY953" s="221" t="s">
        <v>2666</v>
      </c>
      <c r="BZ953" s="221" t="s">
        <v>2668</v>
      </c>
      <c r="CA953" s="221" t="s">
        <v>314</v>
      </c>
      <c r="CB953" s="221" t="s">
        <v>2657</v>
      </c>
      <c r="CD953" s="221">
        <f t="shared" si="52"/>
        <v>0</v>
      </c>
      <c r="CE953" s="221">
        <f t="shared" si="53"/>
        <v>0</v>
      </c>
      <c r="CF953" s="221">
        <f t="shared" si="54"/>
        <v>0</v>
      </c>
      <c r="CG953" s="221">
        <f t="shared" si="55"/>
        <v>0</v>
      </c>
      <c r="CI953" s="27">
        <v>1</v>
      </c>
    </row>
    <row r="954" spans="65:87" x14ac:dyDescent="0.25">
      <c r="BM954" s="221" t="s">
        <v>214</v>
      </c>
      <c r="BN954" s="221" t="s">
        <v>1701</v>
      </c>
      <c r="BO954" s="221" t="s">
        <v>1800</v>
      </c>
      <c r="BP954" s="221" t="s">
        <v>301</v>
      </c>
      <c r="BQ954" s="221" t="s">
        <v>266</v>
      </c>
      <c r="BR954" s="221">
        <v>3</v>
      </c>
      <c r="BS954" s="221">
        <v>0</v>
      </c>
      <c r="BT954" s="221">
        <v>2</v>
      </c>
      <c r="BV954" s="221" t="s">
        <v>1800</v>
      </c>
      <c r="BX954" s="221" t="s">
        <v>1818</v>
      </c>
      <c r="BY954" s="221" t="s">
        <v>1800</v>
      </c>
      <c r="BZ954" s="221" t="s">
        <v>1802</v>
      </c>
      <c r="CA954" s="221" t="s">
        <v>1803</v>
      </c>
      <c r="CD954" s="221">
        <f t="shared" si="52"/>
        <v>0</v>
      </c>
      <c r="CE954" s="221">
        <f t="shared" si="53"/>
        <v>0</v>
      </c>
      <c r="CF954" s="221">
        <f t="shared" si="54"/>
        <v>0</v>
      </c>
      <c r="CG954" s="221">
        <f t="shared" si="55"/>
        <v>0</v>
      </c>
      <c r="CI954" s="27">
        <v>1</v>
      </c>
    </row>
    <row r="955" spans="65:87" x14ac:dyDescent="0.25">
      <c r="BM955" s="221" t="s">
        <v>215</v>
      </c>
      <c r="BN955" s="221" t="s">
        <v>1702</v>
      </c>
      <c r="BO955" s="221" t="s">
        <v>2669</v>
      </c>
      <c r="BP955" s="221" t="s">
        <v>265</v>
      </c>
      <c r="BQ955" s="221" t="s">
        <v>266</v>
      </c>
      <c r="BR955" s="221">
        <v>1</v>
      </c>
      <c r="BS955" s="221">
        <v>3</v>
      </c>
      <c r="BT955" s="221">
        <v>0</v>
      </c>
      <c r="BU955" s="221" t="s">
        <v>2669</v>
      </c>
      <c r="BW955" s="221" t="s">
        <v>2670</v>
      </c>
      <c r="BY955" s="221" t="s">
        <v>2669</v>
      </c>
      <c r="BZ955" s="221" t="s">
        <v>2671</v>
      </c>
      <c r="CA955" s="221" t="s">
        <v>2672</v>
      </c>
      <c r="CB955" s="221" t="s">
        <v>2673</v>
      </c>
      <c r="CD955" s="221">
        <f t="shared" si="52"/>
        <v>0</v>
      </c>
      <c r="CE955" s="221">
        <f t="shared" si="53"/>
        <v>0</v>
      </c>
      <c r="CF955" s="221">
        <f t="shared" si="54"/>
        <v>0</v>
      </c>
      <c r="CG955" s="221">
        <f t="shared" si="55"/>
        <v>0</v>
      </c>
      <c r="CI955" s="27">
        <v>1</v>
      </c>
    </row>
    <row r="956" spans="65:87" x14ac:dyDescent="0.25">
      <c r="BM956" s="221" t="s">
        <v>215</v>
      </c>
      <c r="BN956" s="221" t="s">
        <v>1706</v>
      </c>
      <c r="BO956" s="221" t="s">
        <v>124</v>
      </c>
      <c r="BP956" s="221" t="s">
        <v>265</v>
      </c>
      <c r="BQ956" s="221" t="s">
        <v>266</v>
      </c>
      <c r="BR956" s="221">
        <v>1</v>
      </c>
      <c r="BS956" s="221">
        <v>3</v>
      </c>
      <c r="BT956" s="221">
        <v>0</v>
      </c>
      <c r="BU956" s="221" t="s">
        <v>124</v>
      </c>
      <c r="BW956" s="221" t="s">
        <v>459</v>
      </c>
      <c r="BY956" s="221" t="s">
        <v>460</v>
      </c>
      <c r="CD956" s="221">
        <f t="shared" si="52"/>
        <v>0</v>
      </c>
      <c r="CE956" s="221">
        <f t="shared" si="53"/>
        <v>0</v>
      </c>
      <c r="CF956" s="221">
        <f t="shared" si="54"/>
        <v>0</v>
      </c>
      <c r="CG956" s="221">
        <f t="shared" si="55"/>
        <v>0</v>
      </c>
      <c r="CI956" s="27">
        <v>1</v>
      </c>
    </row>
    <row r="957" spans="65:87" x14ac:dyDescent="0.25">
      <c r="BM957" s="221" t="s">
        <v>215</v>
      </c>
      <c r="BN957" s="221" t="s">
        <v>1713</v>
      </c>
      <c r="BO957" s="221" t="s">
        <v>479</v>
      </c>
      <c r="BP957" s="221" t="s">
        <v>265</v>
      </c>
      <c r="BQ957" s="221" t="s">
        <v>266</v>
      </c>
      <c r="BR957" s="221">
        <v>2</v>
      </c>
      <c r="BS957" s="221">
        <v>2</v>
      </c>
      <c r="BT957" s="221">
        <v>0</v>
      </c>
      <c r="BU957" s="221" t="s">
        <v>479</v>
      </c>
      <c r="BW957" s="221" t="s">
        <v>2674</v>
      </c>
      <c r="BY957" s="221" t="s">
        <v>479</v>
      </c>
      <c r="BZ957" s="221" t="s">
        <v>486</v>
      </c>
      <c r="CD957" s="221">
        <f t="shared" si="52"/>
        <v>0</v>
      </c>
      <c r="CE957" s="221">
        <f t="shared" si="53"/>
        <v>0</v>
      </c>
      <c r="CF957" s="221">
        <f t="shared" si="54"/>
        <v>0</v>
      </c>
      <c r="CG957" s="221">
        <f t="shared" si="55"/>
        <v>0</v>
      </c>
      <c r="CI957" s="27">
        <v>1</v>
      </c>
    </row>
    <row r="958" spans="65:87" x14ac:dyDescent="0.25">
      <c r="BM958" s="221" t="s">
        <v>215</v>
      </c>
      <c r="BN958" s="221" t="s">
        <v>1717</v>
      </c>
      <c r="BO958" s="221" t="s">
        <v>464</v>
      </c>
      <c r="BP958" s="221" t="s">
        <v>265</v>
      </c>
      <c r="BQ958" s="221" t="s">
        <v>266</v>
      </c>
      <c r="BR958" s="221">
        <v>2</v>
      </c>
      <c r="BS958" s="221">
        <v>2</v>
      </c>
      <c r="BT958" s="221">
        <v>0</v>
      </c>
      <c r="BU958" s="221" t="s">
        <v>464</v>
      </c>
      <c r="BW958" s="221" t="s">
        <v>2675</v>
      </c>
      <c r="BY958" s="221" t="s">
        <v>464</v>
      </c>
      <c r="BZ958" s="221" t="s">
        <v>382</v>
      </c>
      <c r="CD958" s="221">
        <f t="shared" si="52"/>
        <v>0</v>
      </c>
      <c r="CE958" s="221">
        <f t="shared" si="53"/>
        <v>0</v>
      </c>
      <c r="CF958" s="221">
        <f t="shared" si="54"/>
        <v>0</v>
      </c>
      <c r="CG958" s="221">
        <f t="shared" si="55"/>
        <v>0</v>
      </c>
      <c r="CI958" s="27">
        <v>1</v>
      </c>
    </row>
    <row r="959" spans="65:87" x14ac:dyDescent="0.25">
      <c r="BM959" s="221" t="s">
        <v>215</v>
      </c>
      <c r="BN959" s="221" t="s">
        <v>1721</v>
      </c>
      <c r="BO959" s="221" t="s">
        <v>2053</v>
      </c>
      <c r="BP959" s="221" t="s">
        <v>265</v>
      </c>
      <c r="BQ959" s="221" t="s">
        <v>266</v>
      </c>
      <c r="BR959" s="221">
        <v>3</v>
      </c>
      <c r="BS959" s="221">
        <v>2</v>
      </c>
      <c r="BT959" s="221">
        <v>0</v>
      </c>
      <c r="BU959" s="221" t="s">
        <v>2053</v>
      </c>
      <c r="BW959" s="221" t="s">
        <v>2054</v>
      </c>
      <c r="BY959" s="221" t="s">
        <v>2053</v>
      </c>
      <c r="BZ959" s="221" t="s">
        <v>903</v>
      </c>
      <c r="CA959" s="221" t="s">
        <v>904</v>
      </c>
      <c r="CB959" s="221" t="s">
        <v>478</v>
      </c>
      <c r="CC959" s="221" t="s">
        <v>906</v>
      </c>
      <c r="CD959" s="221">
        <f t="shared" si="52"/>
        <v>0</v>
      </c>
      <c r="CE959" s="221">
        <f t="shared" si="53"/>
        <v>0</v>
      </c>
      <c r="CF959" s="221">
        <f t="shared" si="54"/>
        <v>0</v>
      </c>
      <c r="CG959" s="221">
        <f t="shared" si="55"/>
        <v>0</v>
      </c>
      <c r="CI959" s="27">
        <v>1</v>
      </c>
    </row>
    <row r="960" spans="65:87" x14ac:dyDescent="0.25">
      <c r="BM960" s="221" t="s">
        <v>215</v>
      </c>
      <c r="BN960" s="221" t="s">
        <v>1726</v>
      </c>
      <c r="BO960" s="221" t="s">
        <v>2669</v>
      </c>
      <c r="BP960" s="221" t="s">
        <v>301</v>
      </c>
      <c r="BQ960" s="221" t="s">
        <v>266</v>
      </c>
      <c r="BR960" s="221">
        <v>1</v>
      </c>
      <c r="BS960" s="221">
        <v>0</v>
      </c>
      <c r="BT960" s="221">
        <v>3</v>
      </c>
      <c r="BV960" s="221" t="s">
        <v>2669</v>
      </c>
      <c r="BX960" s="221" t="s">
        <v>2676</v>
      </c>
      <c r="BY960" s="221" t="s">
        <v>2669</v>
      </c>
      <c r="BZ960" s="221" t="s">
        <v>2671</v>
      </c>
      <c r="CA960" s="221" t="s">
        <v>2672</v>
      </c>
      <c r="CB960" s="221" t="s">
        <v>2673</v>
      </c>
      <c r="CD960" s="221">
        <f t="shared" si="52"/>
        <v>0</v>
      </c>
      <c r="CE960" s="221">
        <f t="shared" si="53"/>
        <v>0</v>
      </c>
      <c r="CF960" s="221">
        <f t="shared" si="54"/>
        <v>0</v>
      </c>
      <c r="CG960" s="221">
        <f t="shared" si="55"/>
        <v>0</v>
      </c>
      <c r="CI960" s="27">
        <v>1</v>
      </c>
    </row>
    <row r="961" spans="65:87" x14ac:dyDescent="0.25">
      <c r="BM961" s="221" t="s">
        <v>215</v>
      </c>
      <c r="BN961" s="221" t="s">
        <v>1730</v>
      </c>
      <c r="BO961" s="221" t="s">
        <v>124</v>
      </c>
      <c r="BP961" s="221" t="s">
        <v>301</v>
      </c>
      <c r="BQ961" s="221" t="s">
        <v>266</v>
      </c>
      <c r="BR961" s="221">
        <v>1</v>
      </c>
      <c r="BS961" s="221">
        <v>0</v>
      </c>
      <c r="BT961" s="221">
        <v>3</v>
      </c>
      <c r="BV961" s="221" t="s">
        <v>124</v>
      </c>
      <c r="BX961" s="221" t="s">
        <v>2677</v>
      </c>
      <c r="BY961" s="221" t="s">
        <v>460</v>
      </c>
      <c r="CD961" s="221">
        <f t="shared" si="52"/>
        <v>0</v>
      </c>
      <c r="CE961" s="221">
        <f t="shared" si="53"/>
        <v>0</v>
      </c>
      <c r="CF961" s="221">
        <f t="shared" si="54"/>
        <v>0</v>
      </c>
      <c r="CG961" s="221">
        <f t="shared" si="55"/>
        <v>0</v>
      </c>
      <c r="CI961" s="27">
        <v>1</v>
      </c>
    </row>
    <row r="962" spans="65:87" x14ac:dyDescent="0.25">
      <c r="BM962" s="221" t="s">
        <v>215</v>
      </c>
      <c r="BN962" s="221" t="s">
        <v>1733</v>
      </c>
      <c r="BO962" s="221" t="s">
        <v>479</v>
      </c>
      <c r="BP962" s="221" t="s">
        <v>301</v>
      </c>
      <c r="BQ962" s="221" t="s">
        <v>266</v>
      </c>
      <c r="BR962" s="221">
        <v>2</v>
      </c>
      <c r="BS962" s="221">
        <v>0</v>
      </c>
      <c r="BT962" s="221">
        <v>2</v>
      </c>
      <c r="BV962" s="221" t="s">
        <v>479</v>
      </c>
      <c r="BX962" s="221" t="s">
        <v>2678</v>
      </c>
      <c r="BY962" s="221" t="s">
        <v>479</v>
      </c>
      <c r="BZ962" s="221" t="s">
        <v>486</v>
      </c>
      <c r="CD962" s="221">
        <f t="shared" si="52"/>
        <v>0</v>
      </c>
      <c r="CE962" s="221">
        <f t="shared" si="53"/>
        <v>0</v>
      </c>
      <c r="CF962" s="221">
        <f t="shared" si="54"/>
        <v>0</v>
      </c>
      <c r="CG962" s="221">
        <f t="shared" si="55"/>
        <v>0</v>
      </c>
      <c r="CI962" s="27">
        <v>1</v>
      </c>
    </row>
    <row r="963" spans="65:87" x14ac:dyDescent="0.25">
      <c r="BM963" s="221" t="s">
        <v>215</v>
      </c>
      <c r="BN963" s="221" t="s">
        <v>1738</v>
      </c>
      <c r="BO963" s="221" t="s">
        <v>464</v>
      </c>
      <c r="BP963" s="221" t="s">
        <v>301</v>
      </c>
      <c r="BQ963" s="221" t="s">
        <v>266</v>
      </c>
      <c r="BR963" s="221">
        <v>2</v>
      </c>
      <c r="BS963" s="221">
        <v>0</v>
      </c>
      <c r="BT963" s="221">
        <v>2</v>
      </c>
      <c r="BV963" s="221" t="s">
        <v>464</v>
      </c>
      <c r="BX963" s="221" t="s">
        <v>2679</v>
      </c>
      <c r="BY963" s="221" t="s">
        <v>464</v>
      </c>
      <c r="BZ963" s="221" t="s">
        <v>382</v>
      </c>
      <c r="CD963" s="221">
        <f t="shared" si="52"/>
        <v>0</v>
      </c>
      <c r="CE963" s="221">
        <f t="shared" si="53"/>
        <v>0</v>
      </c>
      <c r="CF963" s="221">
        <f t="shared" si="54"/>
        <v>0</v>
      </c>
      <c r="CG963" s="221">
        <f t="shared" si="55"/>
        <v>0</v>
      </c>
      <c r="CI963" s="27">
        <v>1</v>
      </c>
    </row>
    <row r="964" spans="65:87" x14ac:dyDescent="0.25">
      <c r="BM964" s="221" t="s">
        <v>215</v>
      </c>
      <c r="BN964" s="221" t="s">
        <v>1743</v>
      </c>
      <c r="BO964" s="221" t="s">
        <v>478</v>
      </c>
      <c r="BP964" s="221" t="s">
        <v>301</v>
      </c>
      <c r="BQ964" s="221" t="s">
        <v>266</v>
      </c>
      <c r="BR964" s="221">
        <v>3</v>
      </c>
      <c r="BS964" s="221">
        <v>0</v>
      </c>
      <c r="BT964" s="221">
        <v>2</v>
      </c>
      <c r="BV964" s="221" t="s">
        <v>478</v>
      </c>
      <c r="BX964" s="221" t="s">
        <v>2058</v>
      </c>
      <c r="BY964" s="221" t="s">
        <v>478</v>
      </c>
      <c r="BZ964" s="221" t="s">
        <v>481</v>
      </c>
      <c r="CD964" s="221">
        <f t="shared" si="52"/>
        <v>0</v>
      </c>
      <c r="CE964" s="221">
        <f t="shared" si="53"/>
        <v>0</v>
      </c>
      <c r="CF964" s="221">
        <f t="shared" si="54"/>
        <v>0</v>
      </c>
      <c r="CG964" s="221">
        <f t="shared" si="55"/>
        <v>0</v>
      </c>
      <c r="CI964" s="27">
        <v>1</v>
      </c>
    </row>
    <row r="965" spans="65:87" x14ac:dyDescent="0.25">
      <c r="BM965" s="221" t="s">
        <v>217</v>
      </c>
      <c r="BN965" s="221" t="s">
        <v>1748</v>
      </c>
      <c r="BO965" s="221" t="s">
        <v>2669</v>
      </c>
      <c r="BP965" s="221" t="s">
        <v>265</v>
      </c>
      <c r="BQ965" s="221" t="s">
        <v>266</v>
      </c>
      <c r="BR965" s="221">
        <v>1</v>
      </c>
      <c r="BS965" s="221">
        <v>3</v>
      </c>
      <c r="BT965" s="221">
        <v>0</v>
      </c>
      <c r="BU965" s="221" t="s">
        <v>2669</v>
      </c>
      <c r="BW965" s="221" t="s">
        <v>2670</v>
      </c>
      <c r="BY965" s="221" t="s">
        <v>2669</v>
      </c>
      <c r="BZ965" s="221" t="s">
        <v>2671</v>
      </c>
      <c r="CA965" s="221" t="s">
        <v>2672</v>
      </c>
      <c r="CB965" s="221" t="s">
        <v>2673</v>
      </c>
      <c r="CD965" s="221">
        <f t="shared" si="52"/>
        <v>0</v>
      </c>
      <c r="CE965" s="221">
        <f t="shared" si="53"/>
        <v>0</v>
      </c>
      <c r="CF965" s="221">
        <f t="shared" si="54"/>
        <v>0</v>
      </c>
      <c r="CG965" s="221">
        <f t="shared" si="55"/>
        <v>0</v>
      </c>
      <c r="CI965" s="27">
        <v>1</v>
      </c>
    </row>
    <row r="966" spans="65:87" x14ac:dyDescent="0.25">
      <c r="BM966" s="221" t="s">
        <v>217</v>
      </c>
      <c r="BN966" s="221" t="s">
        <v>1749</v>
      </c>
      <c r="BO966" s="221" t="s">
        <v>124</v>
      </c>
      <c r="BP966" s="221" t="s">
        <v>265</v>
      </c>
      <c r="BQ966" s="221" t="s">
        <v>266</v>
      </c>
      <c r="BR966" s="221">
        <v>1</v>
      </c>
      <c r="BS966" s="221">
        <v>3</v>
      </c>
      <c r="BT966" s="221">
        <v>0</v>
      </c>
      <c r="BU966" s="221" t="s">
        <v>124</v>
      </c>
      <c r="BW966" s="221" t="s">
        <v>459</v>
      </c>
      <c r="BY966" s="221" t="s">
        <v>460</v>
      </c>
      <c r="CD966" s="221">
        <f t="shared" si="52"/>
        <v>0</v>
      </c>
      <c r="CE966" s="221">
        <f t="shared" si="53"/>
        <v>0</v>
      </c>
      <c r="CF966" s="221">
        <f t="shared" si="54"/>
        <v>0</v>
      </c>
      <c r="CG966" s="221">
        <f t="shared" si="55"/>
        <v>0</v>
      </c>
      <c r="CI966" s="27">
        <v>1</v>
      </c>
    </row>
    <row r="967" spans="65:87" x14ac:dyDescent="0.25">
      <c r="BM967" s="221" t="s">
        <v>217</v>
      </c>
      <c r="BN967" s="221" t="s">
        <v>1750</v>
      </c>
      <c r="BO967" s="221" t="s">
        <v>479</v>
      </c>
      <c r="BP967" s="221" t="s">
        <v>265</v>
      </c>
      <c r="BQ967" s="221" t="s">
        <v>266</v>
      </c>
      <c r="BR967" s="221">
        <v>2</v>
      </c>
      <c r="BS967" s="221">
        <v>2</v>
      </c>
      <c r="BT967" s="221">
        <v>0</v>
      </c>
      <c r="BU967" s="221" t="s">
        <v>479</v>
      </c>
      <c r="BW967" s="221" t="s">
        <v>2674</v>
      </c>
      <c r="BY967" s="221" t="s">
        <v>479</v>
      </c>
      <c r="BZ967" s="221" t="s">
        <v>486</v>
      </c>
      <c r="CD967" s="221">
        <f t="shared" si="52"/>
        <v>0</v>
      </c>
      <c r="CE967" s="221">
        <f t="shared" si="53"/>
        <v>0</v>
      </c>
      <c r="CF967" s="221">
        <f t="shared" si="54"/>
        <v>0</v>
      </c>
      <c r="CG967" s="221">
        <f t="shared" si="55"/>
        <v>0</v>
      </c>
      <c r="CI967" s="27">
        <v>1</v>
      </c>
    </row>
    <row r="968" spans="65:87" x14ac:dyDescent="0.25">
      <c r="BM968" s="221" t="s">
        <v>217</v>
      </c>
      <c r="BN968" s="221" t="s">
        <v>1751</v>
      </c>
      <c r="BO968" s="221" t="s">
        <v>464</v>
      </c>
      <c r="BP968" s="221" t="s">
        <v>265</v>
      </c>
      <c r="BQ968" s="221" t="s">
        <v>266</v>
      </c>
      <c r="BR968" s="221">
        <v>2</v>
      </c>
      <c r="BS968" s="221">
        <v>2</v>
      </c>
      <c r="BT968" s="221">
        <v>0</v>
      </c>
      <c r="BU968" s="221" t="s">
        <v>464</v>
      </c>
      <c r="BW968" s="221" t="s">
        <v>2675</v>
      </c>
      <c r="BY968" s="221" t="s">
        <v>464</v>
      </c>
      <c r="BZ968" s="221" t="s">
        <v>382</v>
      </c>
      <c r="CD968" s="221">
        <f t="shared" si="52"/>
        <v>0</v>
      </c>
      <c r="CE968" s="221">
        <f t="shared" si="53"/>
        <v>0</v>
      </c>
      <c r="CF968" s="221">
        <f t="shared" si="54"/>
        <v>0</v>
      </c>
      <c r="CG968" s="221">
        <f t="shared" si="55"/>
        <v>0</v>
      </c>
      <c r="CI968" s="27">
        <v>1</v>
      </c>
    </row>
    <row r="969" spans="65:87" x14ac:dyDescent="0.25">
      <c r="BM969" s="221" t="s">
        <v>217</v>
      </c>
      <c r="BN969" s="221" t="s">
        <v>1752</v>
      </c>
      <c r="BO969" s="221" t="s">
        <v>2053</v>
      </c>
      <c r="BP969" s="221" t="s">
        <v>265</v>
      </c>
      <c r="BQ969" s="221" t="s">
        <v>266</v>
      </c>
      <c r="BR969" s="221">
        <v>3</v>
      </c>
      <c r="BS969" s="221">
        <v>2</v>
      </c>
      <c r="BT969" s="221">
        <v>0</v>
      </c>
      <c r="BU969" s="221" t="s">
        <v>2053</v>
      </c>
      <c r="BW969" s="221" t="s">
        <v>2054</v>
      </c>
      <c r="BY969" s="221" t="s">
        <v>2053</v>
      </c>
      <c r="BZ969" s="221" t="s">
        <v>903</v>
      </c>
      <c r="CA969" s="221" t="s">
        <v>904</v>
      </c>
      <c r="CB969" s="221" t="s">
        <v>478</v>
      </c>
      <c r="CC969" s="221" t="s">
        <v>906</v>
      </c>
      <c r="CD969" s="221">
        <f t="shared" si="52"/>
        <v>0</v>
      </c>
      <c r="CE969" s="221">
        <f t="shared" si="53"/>
        <v>0</v>
      </c>
      <c r="CF969" s="221">
        <f t="shared" si="54"/>
        <v>0</v>
      </c>
      <c r="CG969" s="221">
        <f t="shared" si="55"/>
        <v>0</v>
      </c>
      <c r="CI969" s="27">
        <v>1</v>
      </c>
    </row>
    <row r="970" spans="65:87" x14ac:dyDescent="0.25">
      <c r="BM970" s="221" t="s">
        <v>217</v>
      </c>
      <c r="BN970" s="221" t="s">
        <v>1753</v>
      </c>
      <c r="BO970" s="221" t="s">
        <v>2669</v>
      </c>
      <c r="BP970" s="221" t="s">
        <v>301</v>
      </c>
      <c r="BQ970" s="221" t="s">
        <v>266</v>
      </c>
      <c r="BR970" s="221">
        <v>1</v>
      </c>
      <c r="BS970" s="221">
        <v>0</v>
      </c>
      <c r="BT970" s="221">
        <v>3</v>
      </c>
      <c r="BV970" s="221" t="s">
        <v>2669</v>
      </c>
      <c r="BX970" s="221" t="s">
        <v>2676</v>
      </c>
      <c r="BY970" s="221" t="s">
        <v>2669</v>
      </c>
      <c r="BZ970" s="221" t="s">
        <v>2671</v>
      </c>
      <c r="CA970" s="221" t="s">
        <v>2672</v>
      </c>
      <c r="CB970" s="221" t="s">
        <v>2673</v>
      </c>
      <c r="CD970" s="221">
        <f t="shared" si="52"/>
        <v>0</v>
      </c>
      <c r="CE970" s="221">
        <f t="shared" si="53"/>
        <v>0</v>
      </c>
      <c r="CF970" s="221">
        <f t="shared" si="54"/>
        <v>0</v>
      </c>
      <c r="CG970" s="221">
        <f t="shared" si="55"/>
        <v>0</v>
      </c>
      <c r="CI970" s="27">
        <v>1</v>
      </c>
    </row>
    <row r="971" spans="65:87" x14ac:dyDescent="0.25">
      <c r="BM971" s="221" t="s">
        <v>217</v>
      </c>
      <c r="BN971" s="221" t="s">
        <v>1754</v>
      </c>
      <c r="BO971" s="221" t="s">
        <v>124</v>
      </c>
      <c r="BP971" s="221" t="s">
        <v>301</v>
      </c>
      <c r="BQ971" s="221" t="s">
        <v>266</v>
      </c>
      <c r="BR971" s="221">
        <v>1</v>
      </c>
      <c r="BS971" s="221">
        <v>0</v>
      </c>
      <c r="BT971" s="221">
        <v>3</v>
      </c>
      <c r="BV971" s="221" t="s">
        <v>124</v>
      </c>
      <c r="BX971" s="221" t="s">
        <v>2677</v>
      </c>
      <c r="BY971" s="221" t="s">
        <v>460</v>
      </c>
      <c r="CD971" s="221">
        <f t="shared" si="52"/>
        <v>0</v>
      </c>
      <c r="CE971" s="221">
        <f t="shared" si="53"/>
        <v>0</v>
      </c>
      <c r="CF971" s="221">
        <f t="shared" si="54"/>
        <v>0</v>
      </c>
      <c r="CG971" s="221">
        <f t="shared" si="55"/>
        <v>0</v>
      </c>
      <c r="CI971" s="27">
        <v>1</v>
      </c>
    </row>
    <row r="972" spans="65:87" x14ac:dyDescent="0.25">
      <c r="BM972" s="221" t="s">
        <v>217</v>
      </c>
      <c r="BN972" s="221" t="s">
        <v>1755</v>
      </c>
      <c r="BO972" s="221" t="s">
        <v>479</v>
      </c>
      <c r="BP972" s="221" t="s">
        <v>301</v>
      </c>
      <c r="BQ972" s="221" t="s">
        <v>266</v>
      </c>
      <c r="BR972" s="221">
        <v>2</v>
      </c>
      <c r="BS972" s="221">
        <v>0</v>
      </c>
      <c r="BT972" s="221">
        <v>2</v>
      </c>
      <c r="BV972" s="221" t="s">
        <v>479</v>
      </c>
      <c r="BX972" s="221" t="s">
        <v>2678</v>
      </c>
      <c r="BY972" s="221" t="s">
        <v>479</v>
      </c>
      <c r="BZ972" s="221" t="s">
        <v>486</v>
      </c>
      <c r="CD972" s="221">
        <f t="shared" si="52"/>
        <v>0</v>
      </c>
      <c r="CE972" s="221">
        <f t="shared" si="53"/>
        <v>0</v>
      </c>
      <c r="CF972" s="221">
        <f t="shared" si="54"/>
        <v>0</v>
      </c>
      <c r="CG972" s="221">
        <f t="shared" si="55"/>
        <v>0</v>
      </c>
      <c r="CI972" s="27">
        <v>1</v>
      </c>
    </row>
    <row r="973" spans="65:87" x14ac:dyDescent="0.25">
      <c r="BM973" s="221" t="s">
        <v>217</v>
      </c>
      <c r="BN973" s="221" t="s">
        <v>1756</v>
      </c>
      <c r="BO973" s="221" t="s">
        <v>464</v>
      </c>
      <c r="BP973" s="221" t="s">
        <v>301</v>
      </c>
      <c r="BQ973" s="221" t="s">
        <v>266</v>
      </c>
      <c r="BR973" s="221">
        <v>2</v>
      </c>
      <c r="BS973" s="221">
        <v>0</v>
      </c>
      <c r="BT973" s="221">
        <v>2</v>
      </c>
      <c r="BV973" s="221" t="s">
        <v>464</v>
      </c>
      <c r="BX973" s="221" t="s">
        <v>2679</v>
      </c>
      <c r="BY973" s="221" t="s">
        <v>464</v>
      </c>
      <c r="BZ973" s="221" t="s">
        <v>382</v>
      </c>
      <c r="CD973" s="221">
        <f t="shared" si="52"/>
        <v>0</v>
      </c>
      <c r="CE973" s="221">
        <f t="shared" si="53"/>
        <v>0</v>
      </c>
      <c r="CF973" s="221">
        <f t="shared" si="54"/>
        <v>0</v>
      </c>
      <c r="CG973" s="221">
        <f t="shared" si="55"/>
        <v>0</v>
      </c>
      <c r="CI973" s="27">
        <v>1</v>
      </c>
    </row>
    <row r="974" spans="65:87" x14ac:dyDescent="0.25">
      <c r="BM974" s="221" t="s">
        <v>217</v>
      </c>
      <c r="BN974" s="221" t="s">
        <v>1757</v>
      </c>
      <c r="BO974" s="221" t="s">
        <v>478</v>
      </c>
      <c r="BP974" s="221" t="s">
        <v>301</v>
      </c>
      <c r="BQ974" s="221" t="s">
        <v>266</v>
      </c>
      <c r="BR974" s="221">
        <v>3</v>
      </c>
      <c r="BS974" s="221">
        <v>0</v>
      </c>
      <c r="BT974" s="221">
        <v>2</v>
      </c>
      <c r="BV974" s="221" t="s">
        <v>478</v>
      </c>
      <c r="BX974" s="221" t="s">
        <v>2058</v>
      </c>
      <c r="BY974" s="221" t="s">
        <v>478</v>
      </c>
      <c r="BZ974" s="221" t="s">
        <v>481</v>
      </c>
      <c r="CD974" s="221">
        <f t="shared" si="52"/>
        <v>0</v>
      </c>
      <c r="CE974" s="221">
        <f t="shared" si="53"/>
        <v>0</v>
      </c>
      <c r="CF974" s="221">
        <f t="shared" si="54"/>
        <v>0</v>
      </c>
      <c r="CG974" s="221">
        <f t="shared" si="55"/>
        <v>0</v>
      </c>
      <c r="CI974" s="27">
        <v>1</v>
      </c>
    </row>
    <row r="975" spans="65:87" x14ac:dyDescent="0.25">
      <c r="BM975" s="221" t="s">
        <v>218</v>
      </c>
      <c r="BN975" s="221" t="s">
        <v>1758</v>
      </c>
      <c r="BO975" s="221" t="s">
        <v>2669</v>
      </c>
      <c r="BP975" s="221" t="s">
        <v>265</v>
      </c>
      <c r="BQ975" s="221" t="s">
        <v>266</v>
      </c>
      <c r="BR975" s="221">
        <v>1</v>
      </c>
      <c r="BS975" s="221">
        <v>3</v>
      </c>
      <c r="BT975" s="221">
        <v>0</v>
      </c>
      <c r="BU975" s="221" t="s">
        <v>2669</v>
      </c>
      <c r="BW975" s="221" t="s">
        <v>2670</v>
      </c>
      <c r="BY975" s="221" t="s">
        <v>2669</v>
      </c>
      <c r="BZ975" s="221" t="s">
        <v>2671</v>
      </c>
      <c r="CA975" s="221" t="s">
        <v>2672</v>
      </c>
      <c r="CB975" s="221" t="s">
        <v>2673</v>
      </c>
      <c r="CD975" s="221">
        <f t="shared" si="52"/>
        <v>0</v>
      </c>
      <c r="CE975" s="221">
        <f t="shared" si="53"/>
        <v>0</v>
      </c>
      <c r="CF975" s="221">
        <f t="shared" si="54"/>
        <v>0</v>
      </c>
      <c r="CG975" s="221">
        <f t="shared" si="55"/>
        <v>0</v>
      </c>
      <c r="CI975" s="27">
        <v>1</v>
      </c>
    </row>
    <row r="976" spans="65:87" x14ac:dyDescent="0.25">
      <c r="BM976" s="221" t="s">
        <v>218</v>
      </c>
      <c r="BN976" s="221" t="s">
        <v>1759</v>
      </c>
      <c r="BO976" s="221" t="s">
        <v>124</v>
      </c>
      <c r="BP976" s="221" t="s">
        <v>265</v>
      </c>
      <c r="BQ976" s="221" t="s">
        <v>266</v>
      </c>
      <c r="BR976" s="221">
        <v>1</v>
      </c>
      <c r="BS976" s="221">
        <v>3</v>
      </c>
      <c r="BT976" s="221">
        <v>0</v>
      </c>
      <c r="BU976" s="221" t="s">
        <v>124</v>
      </c>
      <c r="BW976" s="221" t="s">
        <v>459</v>
      </c>
      <c r="BY976" s="221" t="s">
        <v>460</v>
      </c>
      <c r="CD976" s="221">
        <f t="shared" si="52"/>
        <v>0</v>
      </c>
      <c r="CE976" s="221">
        <f t="shared" si="53"/>
        <v>0</v>
      </c>
      <c r="CF976" s="221">
        <f t="shared" si="54"/>
        <v>0</v>
      </c>
      <c r="CG976" s="221">
        <f t="shared" si="55"/>
        <v>0</v>
      </c>
      <c r="CI976" s="27">
        <v>1</v>
      </c>
    </row>
    <row r="977" spans="65:87" x14ac:dyDescent="0.25">
      <c r="BM977" s="221" t="s">
        <v>218</v>
      </c>
      <c r="BN977" s="221" t="s">
        <v>1760</v>
      </c>
      <c r="BO977" s="221" t="s">
        <v>479</v>
      </c>
      <c r="BP977" s="221" t="s">
        <v>265</v>
      </c>
      <c r="BQ977" s="221" t="s">
        <v>266</v>
      </c>
      <c r="BR977" s="221">
        <v>2</v>
      </c>
      <c r="BS977" s="221">
        <v>2</v>
      </c>
      <c r="BT977" s="221">
        <v>0</v>
      </c>
      <c r="BU977" s="221" t="s">
        <v>479</v>
      </c>
      <c r="BW977" s="221" t="s">
        <v>2674</v>
      </c>
      <c r="BY977" s="221" t="s">
        <v>479</v>
      </c>
      <c r="BZ977" s="221" t="s">
        <v>486</v>
      </c>
      <c r="CD977" s="221">
        <f t="shared" si="52"/>
        <v>0</v>
      </c>
      <c r="CE977" s="221">
        <f t="shared" si="53"/>
        <v>0</v>
      </c>
      <c r="CF977" s="221">
        <f t="shared" si="54"/>
        <v>0</v>
      </c>
      <c r="CG977" s="221">
        <f t="shared" si="55"/>
        <v>0</v>
      </c>
      <c r="CI977" s="27">
        <v>1</v>
      </c>
    </row>
    <row r="978" spans="65:87" x14ac:dyDescent="0.25">
      <c r="BM978" s="221" t="s">
        <v>218</v>
      </c>
      <c r="BN978" s="221" t="s">
        <v>1761</v>
      </c>
      <c r="BO978" s="221" t="s">
        <v>464</v>
      </c>
      <c r="BP978" s="221" t="s">
        <v>265</v>
      </c>
      <c r="BQ978" s="221" t="s">
        <v>266</v>
      </c>
      <c r="BR978" s="221">
        <v>2</v>
      </c>
      <c r="BS978" s="221">
        <v>2</v>
      </c>
      <c r="BT978" s="221">
        <v>0</v>
      </c>
      <c r="BU978" s="221" t="s">
        <v>464</v>
      </c>
      <c r="BW978" s="221" t="s">
        <v>2675</v>
      </c>
      <c r="BY978" s="221" t="s">
        <v>464</v>
      </c>
      <c r="BZ978" s="221" t="s">
        <v>382</v>
      </c>
      <c r="CD978" s="221">
        <f t="shared" si="52"/>
        <v>0</v>
      </c>
      <c r="CE978" s="221">
        <f t="shared" si="53"/>
        <v>0</v>
      </c>
      <c r="CF978" s="221">
        <f t="shared" si="54"/>
        <v>0</v>
      </c>
      <c r="CG978" s="221">
        <f t="shared" si="55"/>
        <v>0</v>
      </c>
      <c r="CI978" s="27">
        <v>1</v>
      </c>
    </row>
    <row r="979" spans="65:87" x14ac:dyDescent="0.25">
      <c r="BM979" s="221" t="s">
        <v>218</v>
      </c>
      <c r="BN979" s="221" t="s">
        <v>1762</v>
      </c>
      <c r="BO979" s="221" t="s">
        <v>2053</v>
      </c>
      <c r="BP979" s="221" t="s">
        <v>265</v>
      </c>
      <c r="BQ979" s="221" t="s">
        <v>266</v>
      </c>
      <c r="BR979" s="221">
        <v>3</v>
      </c>
      <c r="BS979" s="221">
        <v>2</v>
      </c>
      <c r="BT979" s="221">
        <v>0</v>
      </c>
      <c r="BU979" s="221" t="s">
        <v>2053</v>
      </c>
      <c r="BW979" s="221" t="s">
        <v>2054</v>
      </c>
      <c r="BY979" s="221" t="s">
        <v>2053</v>
      </c>
      <c r="BZ979" s="221" t="s">
        <v>903</v>
      </c>
      <c r="CA979" s="221" t="s">
        <v>904</v>
      </c>
      <c r="CB979" s="221" t="s">
        <v>478</v>
      </c>
      <c r="CC979" s="221" t="s">
        <v>906</v>
      </c>
      <c r="CD979" s="221">
        <f t="shared" si="52"/>
        <v>0</v>
      </c>
      <c r="CE979" s="221">
        <f t="shared" si="53"/>
        <v>0</v>
      </c>
      <c r="CF979" s="221">
        <f t="shared" si="54"/>
        <v>0</v>
      </c>
      <c r="CG979" s="221">
        <f t="shared" si="55"/>
        <v>0</v>
      </c>
      <c r="CI979" s="27">
        <v>1</v>
      </c>
    </row>
    <row r="980" spans="65:87" x14ac:dyDescent="0.25">
      <c r="BM980" s="221" t="s">
        <v>218</v>
      </c>
      <c r="BN980" s="221" t="s">
        <v>1763</v>
      </c>
      <c r="BO980" s="221" t="s">
        <v>2669</v>
      </c>
      <c r="BP980" s="221" t="s">
        <v>301</v>
      </c>
      <c r="BQ980" s="221" t="s">
        <v>266</v>
      </c>
      <c r="BR980" s="221">
        <v>1</v>
      </c>
      <c r="BS980" s="221">
        <v>0</v>
      </c>
      <c r="BT980" s="221">
        <v>3</v>
      </c>
      <c r="BV980" s="221" t="s">
        <v>2669</v>
      </c>
      <c r="BX980" s="221" t="s">
        <v>2676</v>
      </c>
      <c r="BY980" s="221" t="s">
        <v>2669</v>
      </c>
      <c r="BZ980" s="221" t="s">
        <v>2671</v>
      </c>
      <c r="CA980" s="221" t="s">
        <v>2672</v>
      </c>
      <c r="CB980" s="221" t="s">
        <v>2673</v>
      </c>
      <c r="CD980" s="221">
        <f t="shared" si="52"/>
        <v>0</v>
      </c>
      <c r="CE980" s="221">
        <f t="shared" si="53"/>
        <v>0</v>
      </c>
      <c r="CF980" s="221">
        <f t="shared" si="54"/>
        <v>0</v>
      </c>
      <c r="CG980" s="221">
        <f t="shared" si="55"/>
        <v>0</v>
      </c>
      <c r="CI980" s="27">
        <v>1</v>
      </c>
    </row>
    <row r="981" spans="65:87" x14ac:dyDescent="0.25">
      <c r="BM981" s="221" t="s">
        <v>218</v>
      </c>
      <c r="BN981" s="221" t="s">
        <v>1764</v>
      </c>
      <c r="BO981" s="221" t="s">
        <v>124</v>
      </c>
      <c r="BP981" s="221" t="s">
        <v>301</v>
      </c>
      <c r="BQ981" s="221" t="s">
        <v>266</v>
      </c>
      <c r="BR981" s="221">
        <v>1</v>
      </c>
      <c r="BS981" s="221">
        <v>0</v>
      </c>
      <c r="BT981" s="221">
        <v>3</v>
      </c>
      <c r="BV981" s="221" t="s">
        <v>124</v>
      </c>
      <c r="BX981" s="221" t="s">
        <v>2677</v>
      </c>
      <c r="BY981" s="221" t="s">
        <v>460</v>
      </c>
      <c r="CD981" s="221">
        <f t="shared" si="52"/>
        <v>0</v>
      </c>
      <c r="CE981" s="221">
        <f t="shared" si="53"/>
        <v>0</v>
      </c>
      <c r="CF981" s="221">
        <f t="shared" si="54"/>
        <v>0</v>
      </c>
      <c r="CG981" s="221">
        <f t="shared" si="55"/>
        <v>0</v>
      </c>
      <c r="CI981" s="27">
        <v>1</v>
      </c>
    </row>
    <row r="982" spans="65:87" x14ac:dyDescent="0.25">
      <c r="BM982" s="221" t="s">
        <v>218</v>
      </c>
      <c r="BN982" s="221" t="s">
        <v>1765</v>
      </c>
      <c r="BO982" s="221" t="s">
        <v>479</v>
      </c>
      <c r="BP982" s="221" t="s">
        <v>301</v>
      </c>
      <c r="BQ982" s="221" t="s">
        <v>266</v>
      </c>
      <c r="BR982" s="221">
        <v>2</v>
      </c>
      <c r="BS982" s="221">
        <v>0</v>
      </c>
      <c r="BT982" s="221">
        <v>2</v>
      </c>
      <c r="BV982" s="221" t="s">
        <v>479</v>
      </c>
      <c r="BX982" s="221" t="s">
        <v>2678</v>
      </c>
      <c r="BY982" s="221" t="s">
        <v>479</v>
      </c>
      <c r="BZ982" s="221" t="s">
        <v>486</v>
      </c>
      <c r="CD982" s="221">
        <f t="shared" si="52"/>
        <v>0</v>
      </c>
      <c r="CE982" s="221">
        <f t="shared" si="53"/>
        <v>0</v>
      </c>
      <c r="CF982" s="221">
        <f t="shared" si="54"/>
        <v>0</v>
      </c>
      <c r="CG982" s="221">
        <f t="shared" si="55"/>
        <v>0</v>
      </c>
      <c r="CI982" s="27">
        <v>1</v>
      </c>
    </row>
    <row r="983" spans="65:87" x14ac:dyDescent="0.25">
      <c r="BM983" s="221" t="s">
        <v>218</v>
      </c>
      <c r="BN983" s="221" t="s">
        <v>1766</v>
      </c>
      <c r="BO983" s="221" t="s">
        <v>464</v>
      </c>
      <c r="BP983" s="221" t="s">
        <v>301</v>
      </c>
      <c r="BQ983" s="221" t="s">
        <v>266</v>
      </c>
      <c r="BR983" s="221">
        <v>2</v>
      </c>
      <c r="BS983" s="221">
        <v>0</v>
      </c>
      <c r="BT983" s="221">
        <v>2</v>
      </c>
      <c r="BV983" s="221" t="s">
        <v>464</v>
      </c>
      <c r="BX983" s="221" t="s">
        <v>2679</v>
      </c>
      <c r="BY983" s="221" t="s">
        <v>464</v>
      </c>
      <c r="BZ983" s="221" t="s">
        <v>382</v>
      </c>
      <c r="CD983" s="221">
        <f t="shared" si="52"/>
        <v>0</v>
      </c>
      <c r="CE983" s="221">
        <f t="shared" si="53"/>
        <v>0</v>
      </c>
      <c r="CF983" s="221">
        <f t="shared" si="54"/>
        <v>0</v>
      </c>
      <c r="CG983" s="221">
        <f t="shared" si="55"/>
        <v>0</v>
      </c>
      <c r="CI983" s="27">
        <v>1</v>
      </c>
    </row>
    <row r="984" spans="65:87" x14ac:dyDescent="0.25">
      <c r="BM984" s="221" t="s">
        <v>218</v>
      </c>
      <c r="BN984" s="221" t="s">
        <v>1767</v>
      </c>
      <c r="BO984" s="221" t="s">
        <v>478</v>
      </c>
      <c r="BP984" s="221" t="s">
        <v>301</v>
      </c>
      <c r="BQ984" s="221" t="s">
        <v>266</v>
      </c>
      <c r="BR984" s="221">
        <v>3</v>
      </c>
      <c r="BS984" s="221">
        <v>0</v>
      </c>
      <c r="BT984" s="221">
        <v>2</v>
      </c>
      <c r="BV984" s="221" t="s">
        <v>478</v>
      </c>
      <c r="BX984" s="221" t="s">
        <v>2058</v>
      </c>
      <c r="BY984" s="221" t="s">
        <v>478</v>
      </c>
      <c r="BZ984" s="221" t="s">
        <v>481</v>
      </c>
      <c r="CD984" s="221">
        <f t="shared" si="52"/>
        <v>0</v>
      </c>
      <c r="CE984" s="221">
        <f t="shared" si="53"/>
        <v>0</v>
      </c>
      <c r="CF984" s="221">
        <f t="shared" si="54"/>
        <v>0</v>
      </c>
      <c r="CG984" s="221">
        <f t="shared" si="55"/>
        <v>0</v>
      </c>
      <c r="CI984" s="27">
        <v>1</v>
      </c>
    </row>
    <row r="985" spans="65:87" x14ac:dyDescent="0.25">
      <c r="BM985" s="221" t="s">
        <v>219</v>
      </c>
      <c r="BN985" s="221" t="s">
        <v>1768</v>
      </c>
      <c r="BO985" s="221" t="s">
        <v>2669</v>
      </c>
      <c r="BP985" s="221" t="s">
        <v>265</v>
      </c>
      <c r="BQ985" s="221" t="s">
        <v>266</v>
      </c>
      <c r="BR985" s="221">
        <v>1</v>
      </c>
      <c r="BS985" s="221">
        <v>3</v>
      </c>
      <c r="BT985" s="221">
        <v>0</v>
      </c>
      <c r="BU985" s="221" t="s">
        <v>2669</v>
      </c>
      <c r="BW985" s="221" t="s">
        <v>2670</v>
      </c>
      <c r="BY985" s="221" t="s">
        <v>2669</v>
      </c>
      <c r="BZ985" s="221" t="s">
        <v>2671</v>
      </c>
      <c r="CA985" s="221" t="s">
        <v>2672</v>
      </c>
      <c r="CB985" s="221" t="s">
        <v>2673</v>
      </c>
      <c r="CD985" s="221">
        <f t="shared" si="52"/>
        <v>0</v>
      </c>
      <c r="CE985" s="221">
        <f t="shared" si="53"/>
        <v>0</v>
      </c>
      <c r="CF985" s="221">
        <f t="shared" si="54"/>
        <v>0</v>
      </c>
      <c r="CG985" s="221">
        <f t="shared" si="55"/>
        <v>0</v>
      </c>
      <c r="CI985" s="27">
        <v>1</v>
      </c>
    </row>
    <row r="986" spans="65:87" x14ac:dyDescent="0.25">
      <c r="BM986" s="221" t="s">
        <v>219</v>
      </c>
      <c r="BN986" s="221" t="s">
        <v>1769</v>
      </c>
      <c r="BO986" s="221" t="s">
        <v>124</v>
      </c>
      <c r="BP986" s="221" t="s">
        <v>265</v>
      </c>
      <c r="BQ986" s="221" t="s">
        <v>266</v>
      </c>
      <c r="BR986" s="221">
        <v>1</v>
      </c>
      <c r="BS986" s="221">
        <v>3</v>
      </c>
      <c r="BT986" s="221">
        <v>0</v>
      </c>
      <c r="BU986" s="221" t="s">
        <v>124</v>
      </c>
      <c r="BW986" s="221" t="s">
        <v>459</v>
      </c>
      <c r="BY986" s="221" t="s">
        <v>460</v>
      </c>
      <c r="CD986" s="221">
        <f t="shared" si="52"/>
        <v>0</v>
      </c>
      <c r="CE986" s="221">
        <f t="shared" si="53"/>
        <v>0</v>
      </c>
      <c r="CF986" s="221">
        <f t="shared" si="54"/>
        <v>0</v>
      </c>
      <c r="CG986" s="221">
        <f t="shared" si="55"/>
        <v>0</v>
      </c>
      <c r="CI986" s="27">
        <v>1</v>
      </c>
    </row>
    <row r="987" spans="65:87" x14ac:dyDescent="0.25">
      <c r="BM987" s="221" t="s">
        <v>219</v>
      </c>
      <c r="BN987" s="221" t="s">
        <v>1770</v>
      </c>
      <c r="BO987" s="221" t="s">
        <v>479</v>
      </c>
      <c r="BP987" s="221" t="s">
        <v>265</v>
      </c>
      <c r="BQ987" s="221" t="s">
        <v>266</v>
      </c>
      <c r="BR987" s="221">
        <v>2</v>
      </c>
      <c r="BS987" s="221">
        <v>2</v>
      </c>
      <c r="BT987" s="221">
        <v>0</v>
      </c>
      <c r="BU987" s="221" t="s">
        <v>479</v>
      </c>
      <c r="BW987" s="221" t="s">
        <v>2674</v>
      </c>
      <c r="BY987" s="221" t="s">
        <v>479</v>
      </c>
      <c r="BZ987" s="221" t="s">
        <v>486</v>
      </c>
      <c r="CD987" s="221">
        <f t="shared" si="52"/>
        <v>0</v>
      </c>
      <c r="CE987" s="221">
        <f t="shared" si="53"/>
        <v>0</v>
      </c>
      <c r="CF987" s="221">
        <f t="shared" si="54"/>
        <v>0</v>
      </c>
      <c r="CG987" s="221">
        <f t="shared" si="55"/>
        <v>0</v>
      </c>
      <c r="CI987" s="27">
        <v>1</v>
      </c>
    </row>
    <row r="988" spans="65:87" x14ac:dyDescent="0.25">
      <c r="BM988" s="221" t="s">
        <v>219</v>
      </c>
      <c r="BN988" s="221" t="s">
        <v>1771</v>
      </c>
      <c r="BO988" s="221" t="s">
        <v>464</v>
      </c>
      <c r="BP988" s="221" t="s">
        <v>265</v>
      </c>
      <c r="BQ988" s="221" t="s">
        <v>266</v>
      </c>
      <c r="BR988" s="221">
        <v>2</v>
      </c>
      <c r="BS988" s="221">
        <v>2</v>
      </c>
      <c r="BT988" s="221">
        <v>0</v>
      </c>
      <c r="BU988" s="221" t="s">
        <v>464</v>
      </c>
      <c r="BW988" s="221" t="s">
        <v>2675</v>
      </c>
      <c r="BY988" s="221" t="s">
        <v>464</v>
      </c>
      <c r="BZ988" s="221" t="s">
        <v>382</v>
      </c>
      <c r="CD988" s="221">
        <f t="shared" si="52"/>
        <v>0</v>
      </c>
      <c r="CE988" s="221">
        <f t="shared" si="53"/>
        <v>0</v>
      </c>
      <c r="CF988" s="221">
        <f t="shared" si="54"/>
        <v>0</v>
      </c>
      <c r="CG988" s="221">
        <f t="shared" si="55"/>
        <v>0</v>
      </c>
      <c r="CI988" s="27">
        <v>1</v>
      </c>
    </row>
    <row r="989" spans="65:87" x14ac:dyDescent="0.25">
      <c r="BM989" s="221" t="s">
        <v>219</v>
      </c>
      <c r="BN989" s="221" t="s">
        <v>1772</v>
      </c>
      <c r="BO989" s="221" t="s">
        <v>2053</v>
      </c>
      <c r="BP989" s="221" t="s">
        <v>265</v>
      </c>
      <c r="BQ989" s="221" t="s">
        <v>266</v>
      </c>
      <c r="BR989" s="221">
        <v>3</v>
      </c>
      <c r="BS989" s="221">
        <v>2</v>
      </c>
      <c r="BT989" s="221">
        <v>0</v>
      </c>
      <c r="BU989" s="221" t="s">
        <v>2053</v>
      </c>
      <c r="BW989" s="221" t="s">
        <v>2054</v>
      </c>
      <c r="BY989" s="221" t="s">
        <v>2053</v>
      </c>
      <c r="BZ989" s="221" t="s">
        <v>903</v>
      </c>
      <c r="CA989" s="221" t="s">
        <v>904</v>
      </c>
      <c r="CB989" s="221" t="s">
        <v>478</v>
      </c>
      <c r="CC989" s="221" t="s">
        <v>906</v>
      </c>
      <c r="CD989" s="221">
        <f t="shared" si="52"/>
        <v>0</v>
      </c>
      <c r="CE989" s="221">
        <f t="shared" si="53"/>
        <v>0</v>
      </c>
      <c r="CF989" s="221">
        <f t="shared" si="54"/>
        <v>0</v>
      </c>
      <c r="CG989" s="221">
        <f t="shared" si="55"/>
        <v>0</v>
      </c>
      <c r="CI989" s="27">
        <v>1</v>
      </c>
    </row>
    <row r="990" spans="65:87" x14ac:dyDescent="0.25">
      <c r="BM990" s="221" t="s">
        <v>219</v>
      </c>
      <c r="BN990" s="221" t="s">
        <v>1773</v>
      </c>
      <c r="BO990" s="221" t="s">
        <v>2669</v>
      </c>
      <c r="BP990" s="221" t="s">
        <v>301</v>
      </c>
      <c r="BQ990" s="221" t="s">
        <v>266</v>
      </c>
      <c r="BR990" s="221">
        <v>1</v>
      </c>
      <c r="BS990" s="221">
        <v>0</v>
      </c>
      <c r="BT990" s="221">
        <v>3</v>
      </c>
      <c r="BV990" s="221" t="s">
        <v>2669</v>
      </c>
      <c r="BX990" s="221" t="s">
        <v>2676</v>
      </c>
      <c r="BY990" s="221" t="s">
        <v>2669</v>
      </c>
      <c r="BZ990" s="221" t="s">
        <v>2671</v>
      </c>
      <c r="CA990" s="221" t="s">
        <v>2672</v>
      </c>
      <c r="CB990" s="221" t="s">
        <v>2673</v>
      </c>
      <c r="CD990" s="221">
        <f t="shared" si="52"/>
        <v>0</v>
      </c>
      <c r="CE990" s="221">
        <f t="shared" si="53"/>
        <v>0</v>
      </c>
      <c r="CF990" s="221">
        <f t="shared" si="54"/>
        <v>0</v>
      </c>
      <c r="CG990" s="221">
        <f t="shared" si="55"/>
        <v>0</v>
      </c>
      <c r="CI990" s="27">
        <v>1</v>
      </c>
    </row>
    <row r="991" spans="65:87" x14ac:dyDescent="0.25">
      <c r="BM991" s="221" t="s">
        <v>219</v>
      </c>
      <c r="BN991" s="221" t="s">
        <v>1774</v>
      </c>
      <c r="BO991" s="221" t="s">
        <v>124</v>
      </c>
      <c r="BP991" s="221" t="s">
        <v>301</v>
      </c>
      <c r="BQ991" s="221" t="s">
        <v>266</v>
      </c>
      <c r="BR991" s="221">
        <v>1</v>
      </c>
      <c r="BS991" s="221">
        <v>0</v>
      </c>
      <c r="BT991" s="221">
        <v>3</v>
      </c>
      <c r="BV991" s="221" t="s">
        <v>124</v>
      </c>
      <c r="BX991" s="221" t="s">
        <v>2677</v>
      </c>
      <c r="BY991" s="221" t="s">
        <v>460</v>
      </c>
      <c r="CD991" s="221">
        <f t="shared" si="52"/>
        <v>0</v>
      </c>
      <c r="CE991" s="221">
        <f t="shared" si="53"/>
        <v>0</v>
      </c>
      <c r="CF991" s="221">
        <f t="shared" si="54"/>
        <v>0</v>
      </c>
      <c r="CG991" s="221">
        <f t="shared" si="55"/>
        <v>0</v>
      </c>
      <c r="CI991" s="27">
        <v>1</v>
      </c>
    </row>
    <row r="992" spans="65:87" x14ac:dyDescent="0.25">
      <c r="BM992" s="221" t="s">
        <v>219</v>
      </c>
      <c r="BN992" s="221" t="s">
        <v>1775</v>
      </c>
      <c r="BO992" s="221" t="s">
        <v>479</v>
      </c>
      <c r="BP992" s="221" t="s">
        <v>301</v>
      </c>
      <c r="BQ992" s="221" t="s">
        <v>266</v>
      </c>
      <c r="BR992" s="221">
        <v>2</v>
      </c>
      <c r="BS992" s="221">
        <v>0</v>
      </c>
      <c r="BT992" s="221">
        <v>2</v>
      </c>
      <c r="BV992" s="221" t="s">
        <v>479</v>
      </c>
      <c r="BX992" s="221" t="s">
        <v>2678</v>
      </c>
      <c r="BY992" s="221" t="s">
        <v>479</v>
      </c>
      <c r="BZ992" s="221" t="s">
        <v>486</v>
      </c>
      <c r="CD992" s="221">
        <f t="shared" si="52"/>
        <v>0</v>
      </c>
      <c r="CE992" s="221">
        <f t="shared" si="53"/>
        <v>0</v>
      </c>
      <c r="CF992" s="221">
        <f t="shared" si="54"/>
        <v>0</v>
      </c>
      <c r="CG992" s="221">
        <f t="shared" si="55"/>
        <v>0</v>
      </c>
      <c r="CI992" s="27">
        <v>1</v>
      </c>
    </row>
    <row r="993" spans="65:87" x14ac:dyDescent="0.25">
      <c r="BM993" s="221" t="s">
        <v>219</v>
      </c>
      <c r="BN993" s="221" t="s">
        <v>1776</v>
      </c>
      <c r="BO993" s="221" t="s">
        <v>464</v>
      </c>
      <c r="BP993" s="221" t="s">
        <v>301</v>
      </c>
      <c r="BQ993" s="221" t="s">
        <v>266</v>
      </c>
      <c r="BR993" s="221">
        <v>2</v>
      </c>
      <c r="BS993" s="221">
        <v>0</v>
      </c>
      <c r="BT993" s="221">
        <v>2</v>
      </c>
      <c r="BV993" s="221" t="s">
        <v>464</v>
      </c>
      <c r="BX993" s="221" t="s">
        <v>2679</v>
      </c>
      <c r="BY993" s="221" t="s">
        <v>464</v>
      </c>
      <c r="BZ993" s="221" t="s">
        <v>382</v>
      </c>
      <c r="CD993" s="221">
        <f t="shared" si="52"/>
        <v>0</v>
      </c>
      <c r="CE993" s="221">
        <f t="shared" si="53"/>
        <v>0</v>
      </c>
      <c r="CF993" s="221">
        <f t="shared" si="54"/>
        <v>0</v>
      </c>
      <c r="CG993" s="221">
        <f t="shared" si="55"/>
        <v>0</v>
      </c>
      <c r="CI993" s="27">
        <v>1</v>
      </c>
    </row>
    <row r="994" spans="65:87" x14ac:dyDescent="0.25">
      <c r="BM994" s="221" t="s">
        <v>219</v>
      </c>
      <c r="BN994" s="221" t="s">
        <v>1777</v>
      </c>
      <c r="BO994" s="221" t="s">
        <v>478</v>
      </c>
      <c r="BP994" s="221" t="s">
        <v>301</v>
      </c>
      <c r="BQ994" s="221" t="s">
        <v>266</v>
      </c>
      <c r="BR994" s="221">
        <v>3</v>
      </c>
      <c r="BS994" s="221">
        <v>0</v>
      </c>
      <c r="BT994" s="221">
        <v>2</v>
      </c>
      <c r="BV994" s="221" t="s">
        <v>478</v>
      </c>
      <c r="BX994" s="221" t="s">
        <v>2058</v>
      </c>
      <c r="BY994" s="221" t="s">
        <v>478</v>
      </c>
      <c r="BZ994" s="221" t="s">
        <v>481</v>
      </c>
      <c r="CD994" s="221">
        <f t="shared" si="52"/>
        <v>0</v>
      </c>
      <c r="CE994" s="221">
        <f t="shared" si="53"/>
        <v>0</v>
      </c>
      <c r="CF994" s="221">
        <f t="shared" si="54"/>
        <v>0</v>
      </c>
      <c r="CG994" s="221">
        <f t="shared" si="55"/>
        <v>0</v>
      </c>
      <c r="CI994" s="27">
        <v>1</v>
      </c>
    </row>
    <row r="995" spans="65:87" x14ac:dyDescent="0.25">
      <c r="BM995" s="221" t="s">
        <v>220</v>
      </c>
      <c r="BN995" s="221" t="s">
        <v>1778</v>
      </c>
      <c r="BO995" s="221" t="s">
        <v>2669</v>
      </c>
      <c r="BP995" s="221" t="s">
        <v>265</v>
      </c>
      <c r="BQ995" s="221" t="s">
        <v>266</v>
      </c>
      <c r="BR995" s="221">
        <v>1</v>
      </c>
      <c r="BS995" s="221">
        <v>3</v>
      </c>
      <c r="BT995" s="221">
        <v>0</v>
      </c>
      <c r="BU995" s="221" t="s">
        <v>2669</v>
      </c>
      <c r="BW995" s="221" t="s">
        <v>2670</v>
      </c>
      <c r="BY995" s="221" t="s">
        <v>2669</v>
      </c>
      <c r="BZ995" s="221" t="s">
        <v>2671</v>
      </c>
      <c r="CA995" s="221" t="s">
        <v>2672</v>
      </c>
      <c r="CB995" s="221" t="s">
        <v>2673</v>
      </c>
      <c r="CD995" s="221">
        <f t="shared" si="52"/>
        <v>0</v>
      </c>
      <c r="CE995" s="221">
        <f t="shared" si="53"/>
        <v>0</v>
      </c>
      <c r="CF995" s="221">
        <f t="shared" si="54"/>
        <v>0</v>
      </c>
      <c r="CG995" s="221">
        <f t="shared" si="55"/>
        <v>0</v>
      </c>
      <c r="CI995" s="27">
        <v>1</v>
      </c>
    </row>
    <row r="996" spans="65:87" x14ac:dyDescent="0.25">
      <c r="BM996" s="221" t="s">
        <v>220</v>
      </c>
      <c r="BN996" s="221" t="s">
        <v>1779</v>
      </c>
      <c r="BO996" s="221" t="s">
        <v>124</v>
      </c>
      <c r="BP996" s="221" t="s">
        <v>265</v>
      </c>
      <c r="BQ996" s="221" t="s">
        <v>266</v>
      </c>
      <c r="BR996" s="221">
        <v>1</v>
      </c>
      <c r="BS996" s="221">
        <v>3</v>
      </c>
      <c r="BT996" s="221">
        <v>0</v>
      </c>
      <c r="BU996" s="221" t="s">
        <v>124</v>
      </c>
      <c r="BW996" s="221" t="s">
        <v>459</v>
      </c>
      <c r="BY996" s="221" t="s">
        <v>460</v>
      </c>
      <c r="CD996" s="221">
        <f t="shared" si="52"/>
        <v>0</v>
      </c>
      <c r="CE996" s="221">
        <f t="shared" si="53"/>
        <v>0</v>
      </c>
      <c r="CF996" s="221">
        <f t="shared" si="54"/>
        <v>0</v>
      </c>
      <c r="CG996" s="221">
        <f t="shared" si="55"/>
        <v>0</v>
      </c>
      <c r="CI996" s="27">
        <v>1</v>
      </c>
    </row>
    <row r="997" spans="65:87" x14ac:dyDescent="0.25">
      <c r="BM997" s="221" t="s">
        <v>220</v>
      </c>
      <c r="BN997" s="221" t="s">
        <v>1780</v>
      </c>
      <c r="BO997" s="221" t="s">
        <v>479</v>
      </c>
      <c r="BP997" s="221" t="s">
        <v>265</v>
      </c>
      <c r="BQ997" s="221" t="s">
        <v>266</v>
      </c>
      <c r="BR997" s="221">
        <v>2</v>
      </c>
      <c r="BS997" s="221">
        <v>2</v>
      </c>
      <c r="BT997" s="221">
        <v>0</v>
      </c>
      <c r="BU997" s="221" t="s">
        <v>479</v>
      </c>
      <c r="BW997" s="221" t="s">
        <v>2674</v>
      </c>
      <c r="BY997" s="221" t="s">
        <v>479</v>
      </c>
      <c r="BZ997" s="221" t="s">
        <v>486</v>
      </c>
      <c r="CD997" s="221">
        <f t="shared" si="52"/>
        <v>0</v>
      </c>
      <c r="CE997" s="221">
        <f t="shared" si="53"/>
        <v>0</v>
      </c>
      <c r="CF997" s="221">
        <f t="shared" si="54"/>
        <v>0</v>
      </c>
      <c r="CG997" s="221">
        <f t="shared" si="55"/>
        <v>0</v>
      </c>
      <c r="CI997" s="27">
        <v>1</v>
      </c>
    </row>
    <row r="998" spans="65:87" x14ac:dyDescent="0.25">
      <c r="BM998" s="221" t="s">
        <v>220</v>
      </c>
      <c r="BN998" s="221" t="s">
        <v>1781</v>
      </c>
      <c r="BO998" s="221" t="s">
        <v>464</v>
      </c>
      <c r="BP998" s="221" t="s">
        <v>265</v>
      </c>
      <c r="BQ998" s="221" t="s">
        <v>266</v>
      </c>
      <c r="BR998" s="221">
        <v>2</v>
      </c>
      <c r="BS998" s="221">
        <v>2</v>
      </c>
      <c r="BT998" s="221">
        <v>0</v>
      </c>
      <c r="BU998" s="221" t="s">
        <v>464</v>
      </c>
      <c r="BW998" s="221" t="s">
        <v>2675</v>
      </c>
      <c r="BY998" s="221" t="s">
        <v>464</v>
      </c>
      <c r="BZ998" s="221" t="s">
        <v>382</v>
      </c>
      <c r="CD998" s="221">
        <f t="shared" si="52"/>
        <v>0</v>
      </c>
      <c r="CE998" s="221">
        <f t="shared" si="53"/>
        <v>0</v>
      </c>
      <c r="CF998" s="221">
        <f t="shared" si="54"/>
        <v>0</v>
      </c>
      <c r="CG998" s="221">
        <f t="shared" si="55"/>
        <v>0</v>
      </c>
      <c r="CI998" s="27">
        <v>1</v>
      </c>
    </row>
    <row r="999" spans="65:87" x14ac:dyDescent="0.25">
      <c r="BM999" s="221" t="s">
        <v>220</v>
      </c>
      <c r="BN999" s="221" t="s">
        <v>1782</v>
      </c>
      <c r="BO999" s="221" t="s">
        <v>2053</v>
      </c>
      <c r="BP999" s="221" t="s">
        <v>265</v>
      </c>
      <c r="BQ999" s="221" t="s">
        <v>266</v>
      </c>
      <c r="BR999" s="221">
        <v>3</v>
      </c>
      <c r="BS999" s="221">
        <v>2</v>
      </c>
      <c r="BT999" s="221">
        <v>0</v>
      </c>
      <c r="BU999" s="221" t="s">
        <v>2053</v>
      </c>
      <c r="BW999" s="221" t="s">
        <v>2054</v>
      </c>
      <c r="BY999" s="221" t="s">
        <v>2053</v>
      </c>
      <c r="BZ999" s="221" t="s">
        <v>903</v>
      </c>
      <c r="CA999" s="221" t="s">
        <v>904</v>
      </c>
      <c r="CB999" s="221" t="s">
        <v>478</v>
      </c>
      <c r="CC999" s="221" t="s">
        <v>906</v>
      </c>
      <c r="CD999" s="221">
        <f t="shared" si="52"/>
        <v>0</v>
      </c>
      <c r="CE999" s="221">
        <f t="shared" si="53"/>
        <v>0</v>
      </c>
      <c r="CF999" s="221">
        <f t="shared" si="54"/>
        <v>0</v>
      </c>
      <c r="CG999" s="221">
        <f t="shared" si="55"/>
        <v>0</v>
      </c>
      <c r="CI999" s="27">
        <v>1</v>
      </c>
    </row>
    <row r="1000" spans="65:87" x14ac:dyDescent="0.25">
      <c r="BM1000" s="221" t="s">
        <v>220</v>
      </c>
      <c r="BN1000" s="221" t="s">
        <v>1783</v>
      </c>
      <c r="BO1000" s="221" t="s">
        <v>2669</v>
      </c>
      <c r="BP1000" s="221" t="s">
        <v>301</v>
      </c>
      <c r="BQ1000" s="221" t="s">
        <v>266</v>
      </c>
      <c r="BR1000" s="221">
        <v>1</v>
      </c>
      <c r="BS1000" s="221">
        <v>0</v>
      </c>
      <c r="BT1000" s="221">
        <v>3</v>
      </c>
      <c r="BV1000" s="221" t="s">
        <v>2669</v>
      </c>
      <c r="BX1000" s="221" t="s">
        <v>2676</v>
      </c>
      <c r="BY1000" s="221" t="s">
        <v>2669</v>
      </c>
      <c r="BZ1000" s="221" t="s">
        <v>2671</v>
      </c>
      <c r="CA1000" s="221" t="s">
        <v>2672</v>
      </c>
      <c r="CB1000" s="221" t="s">
        <v>2673</v>
      </c>
      <c r="CD1000" s="221">
        <f t="shared" si="52"/>
        <v>0</v>
      </c>
      <c r="CE1000" s="221">
        <f t="shared" si="53"/>
        <v>0</v>
      </c>
      <c r="CF1000" s="221">
        <f t="shared" si="54"/>
        <v>0</v>
      </c>
      <c r="CG1000" s="221">
        <f t="shared" si="55"/>
        <v>0</v>
      </c>
      <c r="CI1000" s="27">
        <v>1</v>
      </c>
    </row>
    <row r="1001" spans="65:87" x14ac:dyDescent="0.25">
      <c r="BM1001" s="221" t="s">
        <v>220</v>
      </c>
      <c r="BN1001" s="221" t="s">
        <v>1784</v>
      </c>
      <c r="BO1001" s="221" t="s">
        <v>124</v>
      </c>
      <c r="BP1001" s="221" t="s">
        <v>301</v>
      </c>
      <c r="BQ1001" s="221" t="s">
        <v>266</v>
      </c>
      <c r="BR1001" s="221">
        <v>1</v>
      </c>
      <c r="BS1001" s="221">
        <v>0</v>
      </c>
      <c r="BT1001" s="221">
        <v>3</v>
      </c>
      <c r="BV1001" s="221" t="s">
        <v>124</v>
      </c>
      <c r="BX1001" s="221" t="s">
        <v>2677</v>
      </c>
      <c r="BY1001" s="221" t="s">
        <v>460</v>
      </c>
      <c r="CD1001" s="221">
        <f t="shared" ref="CD1001:CD1064" si="56">IF(OR($BM1001&lt;&gt;$B$4,$BQ1001&lt;&gt;"POS",$BP1001="CFA"),0,IF(OR(AND($BY1001&lt;&gt;"",ISNUMBER(SEARCH($BY1001,$L$9))),AND($BZ1001&lt;&gt;"",ISNUMBER(SEARCH($BZ1001,$L$9))),AND($CA1001&lt;&gt;"",ISNUMBER(SEARCH($CA1001,$L$9))),AND($CB1001&lt;&gt;"",ISNUMBER(SEARCH($CB1001,$L$9))),AND($CC1001&lt;&gt;"",ISNUMBER(SEARCH($CC1001,$L$9)))),$BS1001,0))</f>
        <v>0</v>
      </c>
      <c r="CE1001" s="221">
        <f t="shared" ref="CE1001:CE1064" si="57">IF(OR($BM1001&lt;&gt;$B$4,$BQ1001&lt;&gt;"POS",$BP1001="CFA"),0,IF(OR(AND($BY1001&lt;&gt;"",ISNUMBER(SEARCH($BY1001,$M$9))),AND($BZ1001&lt;&gt;"",ISNUMBER(SEARCH($BZ1001,$M$9))),AND($CA1001&lt;&gt;"",ISNUMBER(SEARCH($CA1001,$M$9))),AND($CB1001&lt;&gt;"",ISNUMBER(SEARCH($CB1001,$M$9))),AND($CC1001&lt;&gt;"",ISNUMBER(SEARCH($CC1001,$M$9)))),$BS1001,0))</f>
        <v>0</v>
      </c>
      <c r="CF1001" s="221">
        <f t="shared" ref="CF1001:CF1064" si="58">IF(OR($BM1001&lt;&gt;$B$4,$BQ1001&lt;&gt;"POS",$BP1001="PRO"),0,IF(OR(AND($BY1001&lt;&gt;"",ISNUMBER(SEARCH($BY1001,$N$9))),AND($BZ1001&lt;&gt;"",ISNUMBER(SEARCH($BZ1001,$N$9))),AND($CA1001&lt;&gt;"",ISNUMBER(SEARCH($CA1001,$N$9))),AND($CB1001&lt;&gt;"",ISNUMBER(SEARCH($CB1001,$N$9))),AND($CC1001&lt;&gt;"",ISNUMBER(SEARCH($CC1001,$N$9)))),$BT1001,0))</f>
        <v>0</v>
      </c>
      <c r="CG1001" s="221">
        <f t="shared" ref="CG1001:CG1064" si="59">IF(OR($BM1001&lt;&gt;$B$4,$BQ1001&lt;&gt;"POS",$BP1001="PRO"),0,IF(OR(AND($BY1001&lt;&gt;"",ISNUMBER(SEARCH($BY1001,$O$9))),AND($BZ1001&lt;&gt;"",ISNUMBER(SEARCH($BZ1001,$O$9))),AND($CA1001&lt;&gt;"",ISNUMBER(SEARCH($CA1001,$O$9))),AND($CB1001&lt;&gt;"",ISNUMBER(SEARCH($CB1001,$O$9))),AND($CC1001&lt;&gt;"",ISNUMBER(SEARCH($CC1001,$O$9)))),$BT1001,0))</f>
        <v>0</v>
      </c>
      <c r="CI1001" s="27">
        <v>1</v>
      </c>
    </row>
    <row r="1002" spans="65:87" x14ac:dyDescent="0.25">
      <c r="BM1002" s="221" t="s">
        <v>220</v>
      </c>
      <c r="BN1002" s="221" t="s">
        <v>1785</v>
      </c>
      <c r="BO1002" s="221" t="s">
        <v>479</v>
      </c>
      <c r="BP1002" s="221" t="s">
        <v>301</v>
      </c>
      <c r="BQ1002" s="221" t="s">
        <v>266</v>
      </c>
      <c r="BR1002" s="221">
        <v>2</v>
      </c>
      <c r="BS1002" s="221">
        <v>0</v>
      </c>
      <c r="BT1002" s="221">
        <v>2</v>
      </c>
      <c r="BV1002" s="221" t="s">
        <v>479</v>
      </c>
      <c r="BX1002" s="221" t="s">
        <v>2678</v>
      </c>
      <c r="BY1002" s="221" t="s">
        <v>479</v>
      </c>
      <c r="BZ1002" s="221" t="s">
        <v>486</v>
      </c>
      <c r="CD1002" s="221">
        <f t="shared" si="56"/>
        <v>0</v>
      </c>
      <c r="CE1002" s="221">
        <f t="shared" si="57"/>
        <v>0</v>
      </c>
      <c r="CF1002" s="221">
        <f t="shared" si="58"/>
        <v>0</v>
      </c>
      <c r="CG1002" s="221">
        <f t="shared" si="59"/>
        <v>0</v>
      </c>
      <c r="CI1002" s="27">
        <v>1</v>
      </c>
    </row>
    <row r="1003" spans="65:87" x14ac:dyDescent="0.25">
      <c r="BM1003" s="221" t="s">
        <v>220</v>
      </c>
      <c r="BN1003" s="221" t="s">
        <v>1786</v>
      </c>
      <c r="BO1003" s="221" t="s">
        <v>464</v>
      </c>
      <c r="BP1003" s="221" t="s">
        <v>301</v>
      </c>
      <c r="BQ1003" s="221" t="s">
        <v>266</v>
      </c>
      <c r="BR1003" s="221">
        <v>2</v>
      </c>
      <c r="BS1003" s="221">
        <v>0</v>
      </c>
      <c r="BT1003" s="221">
        <v>2</v>
      </c>
      <c r="BV1003" s="221" t="s">
        <v>464</v>
      </c>
      <c r="BX1003" s="221" t="s">
        <v>2679</v>
      </c>
      <c r="BY1003" s="221" t="s">
        <v>464</v>
      </c>
      <c r="BZ1003" s="221" t="s">
        <v>382</v>
      </c>
      <c r="CD1003" s="221">
        <f t="shared" si="56"/>
        <v>0</v>
      </c>
      <c r="CE1003" s="221">
        <f t="shared" si="57"/>
        <v>0</v>
      </c>
      <c r="CF1003" s="221">
        <f t="shared" si="58"/>
        <v>0</v>
      </c>
      <c r="CG1003" s="221">
        <f t="shared" si="59"/>
        <v>0</v>
      </c>
      <c r="CI1003" s="27">
        <v>1</v>
      </c>
    </row>
    <row r="1004" spans="65:87" x14ac:dyDescent="0.25">
      <c r="BM1004" s="221" t="s">
        <v>220</v>
      </c>
      <c r="BN1004" s="221" t="s">
        <v>1787</v>
      </c>
      <c r="BO1004" s="221" t="s">
        <v>478</v>
      </c>
      <c r="BP1004" s="221" t="s">
        <v>301</v>
      </c>
      <c r="BQ1004" s="221" t="s">
        <v>266</v>
      </c>
      <c r="BR1004" s="221">
        <v>3</v>
      </c>
      <c r="BS1004" s="221">
        <v>0</v>
      </c>
      <c r="BT1004" s="221">
        <v>2</v>
      </c>
      <c r="BV1004" s="221" t="s">
        <v>478</v>
      </c>
      <c r="BX1004" s="221" t="s">
        <v>2058</v>
      </c>
      <c r="BY1004" s="221" t="s">
        <v>478</v>
      </c>
      <c r="BZ1004" s="221" t="s">
        <v>481</v>
      </c>
      <c r="CD1004" s="221">
        <f t="shared" si="56"/>
        <v>0</v>
      </c>
      <c r="CE1004" s="221">
        <f t="shared" si="57"/>
        <v>0</v>
      </c>
      <c r="CF1004" s="221">
        <f t="shared" si="58"/>
        <v>0</v>
      </c>
      <c r="CG1004" s="221">
        <f t="shared" si="59"/>
        <v>0</v>
      </c>
      <c r="CI1004" s="27">
        <v>1</v>
      </c>
    </row>
    <row r="1005" spans="65:87" x14ac:dyDescent="0.25">
      <c r="BM1005" s="221" t="s">
        <v>221</v>
      </c>
      <c r="BN1005" s="221" t="s">
        <v>1788</v>
      </c>
      <c r="BO1005" s="221" t="s">
        <v>2061</v>
      </c>
      <c r="BP1005" s="221" t="s">
        <v>265</v>
      </c>
      <c r="BQ1005" s="221" t="s">
        <v>266</v>
      </c>
      <c r="BR1005" s="221">
        <v>1</v>
      </c>
      <c r="BS1005" s="221">
        <v>3</v>
      </c>
      <c r="BT1005" s="221">
        <v>0</v>
      </c>
      <c r="BU1005" s="221" t="s">
        <v>2061</v>
      </c>
      <c r="BW1005" s="221" t="s">
        <v>2062</v>
      </c>
      <c r="BY1005" s="221" t="s">
        <v>2061</v>
      </c>
      <c r="BZ1005" s="221" t="s">
        <v>2063</v>
      </c>
      <c r="CA1005" s="221" t="s">
        <v>2064</v>
      </c>
      <c r="CB1005" s="221" t="s">
        <v>2065</v>
      </c>
      <c r="CC1005" s="221" t="s">
        <v>2066</v>
      </c>
      <c r="CD1005" s="221">
        <f t="shared" si="56"/>
        <v>0</v>
      </c>
      <c r="CE1005" s="221">
        <f t="shared" si="57"/>
        <v>0</v>
      </c>
      <c r="CF1005" s="221">
        <f t="shared" si="58"/>
        <v>0</v>
      </c>
      <c r="CG1005" s="221">
        <f t="shared" si="59"/>
        <v>0</v>
      </c>
      <c r="CI1005" s="27">
        <v>1</v>
      </c>
    </row>
    <row r="1006" spans="65:87" x14ac:dyDescent="0.25">
      <c r="BM1006" s="221" t="s">
        <v>221</v>
      </c>
      <c r="BN1006" s="221" t="s">
        <v>1793</v>
      </c>
      <c r="BO1006" s="221" t="s">
        <v>2680</v>
      </c>
      <c r="BP1006" s="221" t="s">
        <v>265</v>
      </c>
      <c r="BQ1006" s="221" t="s">
        <v>266</v>
      </c>
      <c r="BR1006" s="221">
        <v>1</v>
      </c>
      <c r="BS1006" s="221">
        <v>3</v>
      </c>
      <c r="BT1006" s="221">
        <v>0</v>
      </c>
      <c r="BU1006" s="221" t="s">
        <v>2680</v>
      </c>
      <c r="BW1006" s="221" t="s">
        <v>2681</v>
      </c>
      <c r="BY1006" s="221" t="s">
        <v>2680</v>
      </c>
      <c r="BZ1006" s="221" t="s">
        <v>2682</v>
      </c>
      <c r="CA1006" s="221" t="s">
        <v>2683</v>
      </c>
      <c r="CB1006" s="221" t="s">
        <v>2684</v>
      </c>
      <c r="CC1006" s="221" t="s">
        <v>2685</v>
      </c>
      <c r="CD1006" s="221">
        <f t="shared" si="56"/>
        <v>0</v>
      </c>
      <c r="CE1006" s="221">
        <f t="shared" si="57"/>
        <v>0</v>
      </c>
      <c r="CF1006" s="221">
        <f t="shared" si="58"/>
        <v>0</v>
      </c>
      <c r="CG1006" s="221">
        <f t="shared" si="59"/>
        <v>0</v>
      </c>
      <c r="CI1006" s="27">
        <v>1</v>
      </c>
    </row>
    <row r="1007" spans="65:87" x14ac:dyDescent="0.25">
      <c r="BM1007" s="221" t="s">
        <v>221</v>
      </c>
      <c r="BN1007" s="221" t="s">
        <v>1799</v>
      </c>
      <c r="BO1007" s="221" t="s">
        <v>556</v>
      </c>
      <c r="BP1007" s="221" t="s">
        <v>265</v>
      </c>
      <c r="BQ1007" s="221" t="s">
        <v>266</v>
      </c>
      <c r="BR1007" s="221">
        <v>2</v>
      </c>
      <c r="BS1007" s="221">
        <v>2</v>
      </c>
      <c r="BT1007" s="221">
        <v>0</v>
      </c>
      <c r="BU1007" s="221" t="s">
        <v>556</v>
      </c>
      <c r="BW1007" s="221" t="s">
        <v>2686</v>
      </c>
      <c r="BY1007" s="221" t="s">
        <v>556</v>
      </c>
      <c r="BZ1007" s="221" t="s">
        <v>557</v>
      </c>
      <c r="CA1007" s="221" t="s">
        <v>577</v>
      </c>
      <c r="CD1007" s="221">
        <f t="shared" si="56"/>
        <v>0</v>
      </c>
      <c r="CE1007" s="221">
        <f t="shared" si="57"/>
        <v>0</v>
      </c>
      <c r="CF1007" s="221">
        <f t="shared" si="58"/>
        <v>0</v>
      </c>
      <c r="CG1007" s="221">
        <f t="shared" si="59"/>
        <v>0</v>
      </c>
      <c r="CI1007" s="27">
        <v>1</v>
      </c>
    </row>
    <row r="1008" spans="65:87" x14ac:dyDescent="0.25">
      <c r="BM1008" s="221" t="s">
        <v>221</v>
      </c>
      <c r="BN1008" s="221" t="s">
        <v>1804</v>
      </c>
      <c r="BO1008" s="221" t="s">
        <v>2016</v>
      </c>
      <c r="BP1008" s="221" t="s">
        <v>265</v>
      </c>
      <c r="BQ1008" s="221" t="s">
        <v>266</v>
      </c>
      <c r="BR1008" s="221">
        <v>2</v>
      </c>
      <c r="BS1008" s="221">
        <v>2</v>
      </c>
      <c r="BT1008" s="221">
        <v>0</v>
      </c>
      <c r="BU1008" s="221" t="s">
        <v>2016</v>
      </c>
      <c r="BW1008" s="221" t="s">
        <v>2052</v>
      </c>
      <c r="BY1008" s="221" t="s">
        <v>2016</v>
      </c>
      <c r="CD1008" s="221">
        <f t="shared" si="56"/>
        <v>0</v>
      </c>
      <c r="CE1008" s="221">
        <f t="shared" si="57"/>
        <v>0</v>
      </c>
      <c r="CF1008" s="221">
        <f t="shared" si="58"/>
        <v>0</v>
      </c>
      <c r="CG1008" s="221">
        <f t="shared" si="59"/>
        <v>0</v>
      </c>
      <c r="CI1008" s="27">
        <v>1</v>
      </c>
    </row>
    <row r="1009" spans="65:87" x14ac:dyDescent="0.25">
      <c r="BM1009" s="221" t="s">
        <v>221</v>
      </c>
      <c r="BN1009" s="221" t="s">
        <v>1810</v>
      </c>
      <c r="BO1009" s="221" t="s">
        <v>1395</v>
      </c>
      <c r="BP1009" s="221" t="s">
        <v>265</v>
      </c>
      <c r="BQ1009" s="221" t="s">
        <v>266</v>
      </c>
      <c r="BR1009" s="221">
        <v>3</v>
      </c>
      <c r="BS1009" s="221">
        <v>2</v>
      </c>
      <c r="BT1009" s="221">
        <v>0</v>
      </c>
      <c r="BU1009" s="221" t="s">
        <v>1395</v>
      </c>
      <c r="BW1009" s="221" t="s">
        <v>2055</v>
      </c>
      <c r="BY1009" s="221" t="s">
        <v>1395</v>
      </c>
      <c r="CD1009" s="221">
        <f t="shared" si="56"/>
        <v>0</v>
      </c>
      <c r="CE1009" s="221">
        <f t="shared" si="57"/>
        <v>0</v>
      </c>
      <c r="CF1009" s="221">
        <f t="shared" si="58"/>
        <v>0</v>
      </c>
      <c r="CG1009" s="221">
        <f t="shared" si="59"/>
        <v>0</v>
      </c>
      <c r="CI1009" s="27">
        <v>1</v>
      </c>
    </row>
    <row r="1010" spans="65:87" x14ac:dyDescent="0.25">
      <c r="BM1010" s="221" t="s">
        <v>221</v>
      </c>
      <c r="BN1010" s="221" t="s">
        <v>1813</v>
      </c>
      <c r="BO1010" s="221" t="s">
        <v>2061</v>
      </c>
      <c r="BP1010" s="221" t="s">
        <v>301</v>
      </c>
      <c r="BQ1010" s="221" t="s">
        <v>266</v>
      </c>
      <c r="BR1010" s="221">
        <v>1</v>
      </c>
      <c r="BS1010" s="221">
        <v>0</v>
      </c>
      <c r="BT1010" s="221">
        <v>3</v>
      </c>
      <c r="BV1010" s="221" t="s">
        <v>2061</v>
      </c>
      <c r="BX1010" s="221" t="s">
        <v>2070</v>
      </c>
      <c r="BY1010" s="221" t="s">
        <v>2061</v>
      </c>
      <c r="BZ1010" s="221" t="s">
        <v>2063</v>
      </c>
      <c r="CA1010" s="221" t="s">
        <v>2064</v>
      </c>
      <c r="CB1010" s="221" t="s">
        <v>2065</v>
      </c>
      <c r="CC1010" s="221" t="s">
        <v>2066</v>
      </c>
      <c r="CD1010" s="221">
        <f t="shared" si="56"/>
        <v>0</v>
      </c>
      <c r="CE1010" s="221">
        <f t="shared" si="57"/>
        <v>0</v>
      </c>
      <c r="CF1010" s="221">
        <f t="shared" si="58"/>
        <v>0</v>
      </c>
      <c r="CG1010" s="221">
        <f t="shared" si="59"/>
        <v>0</v>
      </c>
      <c r="CI1010" s="27">
        <v>1</v>
      </c>
    </row>
    <row r="1011" spans="65:87" x14ac:dyDescent="0.25">
      <c r="BM1011" s="221" t="s">
        <v>221</v>
      </c>
      <c r="BN1011" s="221" t="s">
        <v>1814</v>
      </c>
      <c r="BO1011" s="221" t="s">
        <v>2687</v>
      </c>
      <c r="BP1011" s="221" t="s">
        <v>301</v>
      </c>
      <c r="BQ1011" s="221" t="s">
        <v>266</v>
      </c>
      <c r="BR1011" s="221">
        <v>1</v>
      </c>
      <c r="BS1011" s="221">
        <v>0</v>
      </c>
      <c r="BT1011" s="221">
        <v>3</v>
      </c>
      <c r="BV1011" s="221" t="s">
        <v>2687</v>
      </c>
      <c r="BX1011" s="221" t="s">
        <v>2688</v>
      </c>
      <c r="BY1011" s="221" t="s">
        <v>2687</v>
      </c>
      <c r="BZ1011" s="221" t="s">
        <v>2684</v>
      </c>
      <c r="CA1011" s="221" t="s">
        <v>2682</v>
      </c>
      <c r="CB1011" s="221" t="s">
        <v>2683</v>
      </c>
      <c r="CC1011" s="221" t="s">
        <v>2685</v>
      </c>
      <c r="CD1011" s="221">
        <f t="shared" si="56"/>
        <v>0</v>
      </c>
      <c r="CE1011" s="221">
        <f t="shared" si="57"/>
        <v>0</v>
      </c>
      <c r="CF1011" s="221">
        <f t="shared" si="58"/>
        <v>0</v>
      </c>
      <c r="CG1011" s="221">
        <f t="shared" si="59"/>
        <v>0</v>
      </c>
      <c r="CI1011" s="27">
        <v>1</v>
      </c>
    </row>
    <row r="1012" spans="65:87" x14ac:dyDescent="0.25">
      <c r="BM1012" s="221" t="s">
        <v>221</v>
      </c>
      <c r="BN1012" s="221" t="s">
        <v>1817</v>
      </c>
      <c r="BO1012" s="221" t="s">
        <v>556</v>
      </c>
      <c r="BP1012" s="221" t="s">
        <v>301</v>
      </c>
      <c r="BQ1012" s="221" t="s">
        <v>266</v>
      </c>
      <c r="BR1012" s="221">
        <v>2</v>
      </c>
      <c r="BS1012" s="221">
        <v>0</v>
      </c>
      <c r="BT1012" s="221">
        <v>2</v>
      </c>
      <c r="BV1012" s="221" t="s">
        <v>556</v>
      </c>
      <c r="BX1012" s="221" t="s">
        <v>2689</v>
      </c>
      <c r="BY1012" s="221" t="s">
        <v>556</v>
      </c>
      <c r="BZ1012" s="221" t="s">
        <v>557</v>
      </c>
      <c r="CA1012" s="221" t="s">
        <v>577</v>
      </c>
      <c r="CD1012" s="221">
        <f t="shared" si="56"/>
        <v>0</v>
      </c>
      <c r="CE1012" s="221">
        <f t="shared" si="57"/>
        <v>0</v>
      </c>
      <c r="CF1012" s="221">
        <f t="shared" si="58"/>
        <v>0</v>
      </c>
      <c r="CG1012" s="221">
        <f t="shared" si="59"/>
        <v>0</v>
      </c>
      <c r="CI1012" s="27">
        <v>1</v>
      </c>
    </row>
    <row r="1013" spans="65:87" x14ac:dyDescent="0.25">
      <c r="BM1013" s="221" t="s">
        <v>221</v>
      </c>
      <c r="BN1013" s="221" t="s">
        <v>1819</v>
      </c>
      <c r="BO1013" s="221" t="s">
        <v>2016</v>
      </c>
      <c r="BP1013" s="221" t="s">
        <v>301</v>
      </c>
      <c r="BQ1013" s="221" t="s">
        <v>266</v>
      </c>
      <c r="BR1013" s="221">
        <v>2</v>
      </c>
      <c r="BS1013" s="221">
        <v>0</v>
      </c>
      <c r="BT1013" s="221">
        <v>2</v>
      </c>
      <c r="BV1013" s="221" t="s">
        <v>2016</v>
      </c>
      <c r="BX1013" s="221" t="s">
        <v>2019</v>
      </c>
      <c r="BY1013" s="221" t="s">
        <v>2016</v>
      </c>
      <c r="CD1013" s="221">
        <f t="shared" si="56"/>
        <v>0</v>
      </c>
      <c r="CE1013" s="221">
        <f t="shared" si="57"/>
        <v>0</v>
      </c>
      <c r="CF1013" s="221">
        <f t="shared" si="58"/>
        <v>0</v>
      </c>
      <c r="CG1013" s="221">
        <f t="shared" si="59"/>
        <v>0</v>
      </c>
      <c r="CI1013" s="27">
        <v>1</v>
      </c>
    </row>
    <row r="1014" spans="65:87" x14ac:dyDescent="0.25">
      <c r="BM1014" s="221" t="s">
        <v>221</v>
      </c>
      <c r="BN1014" s="221" t="s">
        <v>1822</v>
      </c>
      <c r="BO1014" s="221" t="s">
        <v>1395</v>
      </c>
      <c r="BP1014" s="221" t="s">
        <v>301</v>
      </c>
      <c r="BQ1014" s="221" t="s">
        <v>266</v>
      </c>
      <c r="BR1014" s="221">
        <v>3</v>
      </c>
      <c r="BS1014" s="221">
        <v>0</v>
      </c>
      <c r="BT1014" s="221">
        <v>2</v>
      </c>
      <c r="BV1014" s="221" t="s">
        <v>1395</v>
      </c>
      <c r="BX1014" s="221" t="s">
        <v>1661</v>
      </c>
      <c r="BY1014" s="221" t="s">
        <v>1395</v>
      </c>
      <c r="CD1014" s="221">
        <f t="shared" si="56"/>
        <v>0</v>
      </c>
      <c r="CE1014" s="221">
        <f t="shared" si="57"/>
        <v>0</v>
      </c>
      <c r="CF1014" s="221">
        <f t="shared" si="58"/>
        <v>0</v>
      </c>
      <c r="CG1014" s="221">
        <f t="shared" si="59"/>
        <v>0</v>
      </c>
      <c r="CI1014" s="27">
        <v>1</v>
      </c>
    </row>
    <row r="1015" spans="65:87" x14ac:dyDescent="0.25">
      <c r="BM1015" s="221" t="s">
        <v>223</v>
      </c>
      <c r="BN1015" s="221" t="s">
        <v>1827</v>
      </c>
      <c r="BO1015" s="221" t="s">
        <v>2061</v>
      </c>
      <c r="BP1015" s="221" t="s">
        <v>265</v>
      </c>
      <c r="BQ1015" s="221" t="s">
        <v>266</v>
      </c>
      <c r="BR1015" s="221">
        <v>1</v>
      </c>
      <c r="BS1015" s="221">
        <v>3</v>
      </c>
      <c r="BT1015" s="221">
        <v>0</v>
      </c>
      <c r="BU1015" s="221" t="s">
        <v>2061</v>
      </c>
      <c r="BW1015" s="221" t="s">
        <v>2062</v>
      </c>
      <c r="BY1015" s="221" t="s">
        <v>2061</v>
      </c>
      <c r="BZ1015" s="221" t="s">
        <v>2063</v>
      </c>
      <c r="CA1015" s="221" t="s">
        <v>2064</v>
      </c>
      <c r="CB1015" s="221" t="s">
        <v>2065</v>
      </c>
      <c r="CC1015" s="221" t="s">
        <v>2066</v>
      </c>
      <c r="CD1015" s="221">
        <f t="shared" si="56"/>
        <v>0</v>
      </c>
      <c r="CE1015" s="221">
        <f t="shared" si="57"/>
        <v>0</v>
      </c>
      <c r="CF1015" s="221">
        <f t="shared" si="58"/>
        <v>0</v>
      </c>
      <c r="CG1015" s="221">
        <f t="shared" si="59"/>
        <v>0</v>
      </c>
      <c r="CI1015" s="27">
        <v>1</v>
      </c>
    </row>
    <row r="1016" spans="65:87" x14ac:dyDescent="0.25">
      <c r="BM1016" s="221" t="s">
        <v>223</v>
      </c>
      <c r="BN1016" s="221" t="s">
        <v>1828</v>
      </c>
      <c r="BO1016" s="221" t="s">
        <v>2680</v>
      </c>
      <c r="BP1016" s="221" t="s">
        <v>265</v>
      </c>
      <c r="BQ1016" s="221" t="s">
        <v>266</v>
      </c>
      <c r="BR1016" s="221">
        <v>1</v>
      </c>
      <c r="BS1016" s="221">
        <v>3</v>
      </c>
      <c r="BT1016" s="221">
        <v>0</v>
      </c>
      <c r="BU1016" s="221" t="s">
        <v>2680</v>
      </c>
      <c r="BW1016" s="221" t="s">
        <v>2681</v>
      </c>
      <c r="BY1016" s="221" t="s">
        <v>2680</v>
      </c>
      <c r="BZ1016" s="221" t="s">
        <v>2682</v>
      </c>
      <c r="CA1016" s="221" t="s">
        <v>2683</v>
      </c>
      <c r="CB1016" s="221" t="s">
        <v>2684</v>
      </c>
      <c r="CC1016" s="221" t="s">
        <v>2685</v>
      </c>
      <c r="CD1016" s="221">
        <f t="shared" si="56"/>
        <v>0</v>
      </c>
      <c r="CE1016" s="221">
        <f t="shared" si="57"/>
        <v>0</v>
      </c>
      <c r="CF1016" s="221">
        <f t="shared" si="58"/>
        <v>0</v>
      </c>
      <c r="CG1016" s="221">
        <f t="shared" si="59"/>
        <v>0</v>
      </c>
      <c r="CI1016" s="27">
        <v>1</v>
      </c>
    </row>
    <row r="1017" spans="65:87" x14ac:dyDescent="0.25">
      <c r="BM1017" s="221" t="s">
        <v>223</v>
      </c>
      <c r="BN1017" s="221" t="s">
        <v>1829</v>
      </c>
      <c r="BO1017" s="221" t="s">
        <v>556</v>
      </c>
      <c r="BP1017" s="221" t="s">
        <v>265</v>
      </c>
      <c r="BQ1017" s="221" t="s">
        <v>266</v>
      </c>
      <c r="BR1017" s="221">
        <v>2</v>
      </c>
      <c r="BS1017" s="221">
        <v>2</v>
      </c>
      <c r="BT1017" s="221">
        <v>0</v>
      </c>
      <c r="BU1017" s="221" t="s">
        <v>556</v>
      </c>
      <c r="BW1017" s="221" t="s">
        <v>2686</v>
      </c>
      <c r="BY1017" s="221" t="s">
        <v>556</v>
      </c>
      <c r="BZ1017" s="221" t="s">
        <v>557</v>
      </c>
      <c r="CA1017" s="221" t="s">
        <v>577</v>
      </c>
      <c r="CD1017" s="221">
        <f t="shared" si="56"/>
        <v>0</v>
      </c>
      <c r="CE1017" s="221">
        <f t="shared" si="57"/>
        <v>0</v>
      </c>
      <c r="CF1017" s="221">
        <f t="shared" si="58"/>
        <v>0</v>
      </c>
      <c r="CG1017" s="221">
        <f t="shared" si="59"/>
        <v>0</v>
      </c>
      <c r="CI1017" s="27">
        <v>1</v>
      </c>
    </row>
    <row r="1018" spans="65:87" x14ac:dyDescent="0.25">
      <c r="BM1018" s="221" t="s">
        <v>223</v>
      </c>
      <c r="BN1018" s="221" t="s">
        <v>1830</v>
      </c>
      <c r="BO1018" s="221" t="s">
        <v>2016</v>
      </c>
      <c r="BP1018" s="221" t="s">
        <v>265</v>
      </c>
      <c r="BQ1018" s="221" t="s">
        <v>266</v>
      </c>
      <c r="BR1018" s="221">
        <v>2</v>
      </c>
      <c r="BS1018" s="221">
        <v>2</v>
      </c>
      <c r="BT1018" s="221">
        <v>0</v>
      </c>
      <c r="BU1018" s="221" t="s">
        <v>2016</v>
      </c>
      <c r="BW1018" s="221" t="s">
        <v>2052</v>
      </c>
      <c r="BY1018" s="221" t="s">
        <v>2016</v>
      </c>
      <c r="CD1018" s="221">
        <f t="shared" si="56"/>
        <v>0</v>
      </c>
      <c r="CE1018" s="221">
        <f t="shared" si="57"/>
        <v>0</v>
      </c>
      <c r="CF1018" s="221">
        <f t="shared" si="58"/>
        <v>0</v>
      </c>
      <c r="CG1018" s="221">
        <f t="shared" si="59"/>
        <v>0</v>
      </c>
      <c r="CI1018" s="27">
        <v>1</v>
      </c>
    </row>
    <row r="1019" spans="65:87" x14ac:dyDescent="0.25">
      <c r="BM1019" s="221" t="s">
        <v>223</v>
      </c>
      <c r="BN1019" s="221" t="s">
        <v>1831</v>
      </c>
      <c r="BO1019" s="221" t="s">
        <v>1395</v>
      </c>
      <c r="BP1019" s="221" t="s">
        <v>265</v>
      </c>
      <c r="BQ1019" s="221" t="s">
        <v>266</v>
      </c>
      <c r="BR1019" s="221">
        <v>3</v>
      </c>
      <c r="BS1019" s="221">
        <v>2</v>
      </c>
      <c r="BT1019" s="221">
        <v>0</v>
      </c>
      <c r="BU1019" s="221" t="s">
        <v>1395</v>
      </c>
      <c r="BW1019" s="221" t="s">
        <v>2055</v>
      </c>
      <c r="BY1019" s="221" t="s">
        <v>1395</v>
      </c>
      <c r="CD1019" s="221">
        <f t="shared" si="56"/>
        <v>0</v>
      </c>
      <c r="CE1019" s="221">
        <f t="shared" si="57"/>
        <v>0</v>
      </c>
      <c r="CF1019" s="221">
        <f t="shared" si="58"/>
        <v>0</v>
      </c>
      <c r="CG1019" s="221">
        <f t="shared" si="59"/>
        <v>0</v>
      </c>
      <c r="CI1019" s="27">
        <v>1</v>
      </c>
    </row>
    <row r="1020" spans="65:87" x14ac:dyDescent="0.25">
      <c r="BM1020" s="221" t="s">
        <v>223</v>
      </c>
      <c r="BN1020" s="221" t="s">
        <v>1832</v>
      </c>
      <c r="BO1020" s="221" t="s">
        <v>2061</v>
      </c>
      <c r="BP1020" s="221" t="s">
        <v>301</v>
      </c>
      <c r="BQ1020" s="221" t="s">
        <v>266</v>
      </c>
      <c r="BR1020" s="221">
        <v>1</v>
      </c>
      <c r="BS1020" s="221">
        <v>0</v>
      </c>
      <c r="BT1020" s="221">
        <v>3</v>
      </c>
      <c r="BV1020" s="221" t="s">
        <v>2061</v>
      </c>
      <c r="BX1020" s="221" t="s">
        <v>2070</v>
      </c>
      <c r="BY1020" s="221" t="s">
        <v>2061</v>
      </c>
      <c r="BZ1020" s="221" t="s">
        <v>2063</v>
      </c>
      <c r="CA1020" s="221" t="s">
        <v>2064</v>
      </c>
      <c r="CB1020" s="221" t="s">
        <v>2065</v>
      </c>
      <c r="CC1020" s="221" t="s">
        <v>2066</v>
      </c>
      <c r="CD1020" s="221">
        <f t="shared" si="56"/>
        <v>0</v>
      </c>
      <c r="CE1020" s="221">
        <f t="shared" si="57"/>
        <v>0</v>
      </c>
      <c r="CF1020" s="221">
        <f t="shared" si="58"/>
        <v>0</v>
      </c>
      <c r="CG1020" s="221">
        <f t="shared" si="59"/>
        <v>0</v>
      </c>
      <c r="CI1020" s="27">
        <v>1</v>
      </c>
    </row>
    <row r="1021" spans="65:87" x14ac:dyDescent="0.25">
      <c r="BM1021" s="221" t="s">
        <v>223</v>
      </c>
      <c r="BN1021" s="221" t="s">
        <v>1833</v>
      </c>
      <c r="BO1021" s="221" t="s">
        <v>2687</v>
      </c>
      <c r="BP1021" s="221" t="s">
        <v>301</v>
      </c>
      <c r="BQ1021" s="221" t="s">
        <v>266</v>
      </c>
      <c r="BR1021" s="221">
        <v>1</v>
      </c>
      <c r="BS1021" s="221">
        <v>0</v>
      </c>
      <c r="BT1021" s="221">
        <v>3</v>
      </c>
      <c r="BV1021" s="221" t="s">
        <v>2687</v>
      </c>
      <c r="BX1021" s="221" t="s">
        <v>2688</v>
      </c>
      <c r="BY1021" s="221" t="s">
        <v>2687</v>
      </c>
      <c r="BZ1021" s="221" t="s">
        <v>2684</v>
      </c>
      <c r="CA1021" s="221" t="s">
        <v>2682</v>
      </c>
      <c r="CB1021" s="221" t="s">
        <v>2683</v>
      </c>
      <c r="CC1021" s="221" t="s">
        <v>2685</v>
      </c>
      <c r="CD1021" s="221">
        <f t="shared" si="56"/>
        <v>0</v>
      </c>
      <c r="CE1021" s="221">
        <f t="shared" si="57"/>
        <v>0</v>
      </c>
      <c r="CF1021" s="221">
        <f t="shared" si="58"/>
        <v>0</v>
      </c>
      <c r="CG1021" s="221">
        <f t="shared" si="59"/>
        <v>0</v>
      </c>
      <c r="CI1021" s="27">
        <v>1</v>
      </c>
    </row>
    <row r="1022" spans="65:87" x14ac:dyDescent="0.25">
      <c r="BM1022" s="221" t="s">
        <v>223</v>
      </c>
      <c r="BN1022" s="221" t="s">
        <v>1834</v>
      </c>
      <c r="BO1022" s="221" t="s">
        <v>556</v>
      </c>
      <c r="BP1022" s="221" t="s">
        <v>301</v>
      </c>
      <c r="BQ1022" s="221" t="s">
        <v>266</v>
      </c>
      <c r="BR1022" s="221">
        <v>2</v>
      </c>
      <c r="BS1022" s="221">
        <v>0</v>
      </c>
      <c r="BT1022" s="221">
        <v>2</v>
      </c>
      <c r="BV1022" s="221" t="s">
        <v>556</v>
      </c>
      <c r="BX1022" s="221" t="s">
        <v>2689</v>
      </c>
      <c r="BY1022" s="221" t="s">
        <v>556</v>
      </c>
      <c r="BZ1022" s="221" t="s">
        <v>557</v>
      </c>
      <c r="CA1022" s="221" t="s">
        <v>577</v>
      </c>
      <c r="CD1022" s="221">
        <f t="shared" si="56"/>
        <v>0</v>
      </c>
      <c r="CE1022" s="221">
        <f t="shared" si="57"/>
        <v>0</v>
      </c>
      <c r="CF1022" s="221">
        <f t="shared" si="58"/>
        <v>0</v>
      </c>
      <c r="CG1022" s="221">
        <f t="shared" si="59"/>
        <v>0</v>
      </c>
      <c r="CI1022" s="27">
        <v>1</v>
      </c>
    </row>
    <row r="1023" spans="65:87" x14ac:dyDescent="0.25">
      <c r="BM1023" s="221" t="s">
        <v>223</v>
      </c>
      <c r="BN1023" s="221" t="s">
        <v>1835</v>
      </c>
      <c r="BO1023" s="221" t="s">
        <v>2016</v>
      </c>
      <c r="BP1023" s="221" t="s">
        <v>301</v>
      </c>
      <c r="BQ1023" s="221" t="s">
        <v>266</v>
      </c>
      <c r="BR1023" s="221">
        <v>2</v>
      </c>
      <c r="BS1023" s="221">
        <v>0</v>
      </c>
      <c r="BT1023" s="221">
        <v>2</v>
      </c>
      <c r="BV1023" s="221" t="s">
        <v>2016</v>
      </c>
      <c r="BX1023" s="221" t="s">
        <v>2019</v>
      </c>
      <c r="BY1023" s="221" t="s">
        <v>2016</v>
      </c>
      <c r="CD1023" s="221">
        <f t="shared" si="56"/>
        <v>0</v>
      </c>
      <c r="CE1023" s="221">
        <f t="shared" si="57"/>
        <v>0</v>
      </c>
      <c r="CF1023" s="221">
        <f t="shared" si="58"/>
        <v>0</v>
      </c>
      <c r="CG1023" s="221">
        <f t="shared" si="59"/>
        <v>0</v>
      </c>
      <c r="CI1023" s="27">
        <v>1</v>
      </c>
    </row>
    <row r="1024" spans="65:87" x14ac:dyDescent="0.25">
      <c r="BM1024" s="221" t="s">
        <v>223</v>
      </c>
      <c r="BN1024" s="221" t="s">
        <v>1836</v>
      </c>
      <c r="BO1024" s="221" t="s">
        <v>1395</v>
      </c>
      <c r="BP1024" s="221" t="s">
        <v>301</v>
      </c>
      <c r="BQ1024" s="221" t="s">
        <v>266</v>
      </c>
      <c r="BR1024" s="221">
        <v>3</v>
      </c>
      <c r="BS1024" s="221">
        <v>0</v>
      </c>
      <c r="BT1024" s="221">
        <v>2</v>
      </c>
      <c r="BV1024" s="221" t="s">
        <v>1395</v>
      </c>
      <c r="BX1024" s="221" t="s">
        <v>1661</v>
      </c>
      <c r="BY1024" s="221" t="s">
        <v>1395</v>
      </c>
      <c r="CD1024" s="221">
        <f t="shared" si="56"/>
        <v>0</v>
      </c>
      <c r="CE1024" s="221">
        <f t="shared" si="57"/>
        <v>0</v>
      </c>
      <c r="CF1024" s="221">
        <f t="shared" si="58"/>
        <v>0</v>
      </c>
      <c r="CG1024" s="221">
        <f t="shared" si="59"/>
        <v>0</v>
      </c>
      <c r="CI1024" s="27">
        <v>1</v>
      </c>
    </row>
    <row r="1025" spans="65:87" x14ac:dyDescent="0.25">
      <c r="BM1025" s="221" t="s">
        <v>224</v>
      </c>
      <c r="BN1025" s="221" t="s">
        <v>1837</v>
      </c>
      <c r="BO1025" s="221" t="s">
        <v>2061</v>
      </c>
      <c r="BP1025" s="221" t="s">
        <v>265</v>
      </c>
      <c r="BQ1025" s="221" t="s">
        <v>266</v>
      </c>
      <c r="BR1025" s="221">
        <v>1</v>
      </c>
      <c r="BS1025" s="221">
        <v>3</v>
      </c>
      <c r="BT1025" s="221">
        <v>0</v>
      </c>
      <c r="BU1025" s="221" t="s">
        <v>2061</v>
      </c>
      <c r="BW1025" s="221" t="s">
        <v>2062</v>
      </c>
      <c r="BY1025" s="221" t="s">
        <v>2061</v>
      </c>
      <c r="BZ1025" s="221" t="s">
        <v>2063</v>
      </c>
      <c r="CA1025" s="221" t="s">
        <v>2064</v>
      </c>
      <c r="CB1025" s="221" t="s">
        <v>2065</v>
      </c>
      <c r="CC1025" s="221" t="s">
        <v>2066</v>
      </c>
      <c r="CD1025" s="221">
        <f t="shared" si="56"/>
        <v>0</v>
      </c>
      <c r="CE1025" s="221">
        <f t="shared" si="57"/>
        <v>0</v>
      </c>
      <c r="CF1025" s="221">
        <f t="shared" si="58"/>
        <v>0</v>
      </c>
      <c r="CG1025" s="221">
        <f t="shared" si="59"/>
        <v>0</v>
      </c>
      <c r="CI1025" s="27">
        <v>1</v>
      </c>
    </row>
    <row r="1026" spans="65:87" x14ac:dyDescent="0.25">
      <c r="BM1026" s="221" t="s">
        <v>224</v>
      </c>
      <c r="BN1026" s="221" t="s">
        <v>1838</v>
      </c>
      <c r="BO1026" s="221" t="s">
        <v>2680</v>
      </c>
      <c r="BP1026" s="221" t="s">
        <v>265</v>
      </c>
      <c r="BQ1026" s="221" t="s">
        <v>266</v>
      </c>
      <c r="BR1026" s="221">
        <v>1</v>
      </c>
      <c r="BS1026" s="221">
        <v>3</v>
      </c>
      <c r="BT1026" s="221">
        <v>0</v>
      </c>
      <c r="BU1026" s="221" t="s">
        <v>2680</v>
      </c>
      <c r="BW1026" s="221" t="s">
        <v>2681</v>
      </c>
      <c r="BY1026" s="221" t="s">
        <v>2680</v>
      </c>
      <c r="BZ1026" s="221" t="s">
        <v>2682</v>
      </c>
      <c r="CA1026" s="221" t="s">
        <v>2683</v>
      </c>
      <c r="CB1026" s="221" t="s">
        <v>2684</v>
      </c>
      <c r="CC1026" s="221" t="s">
        <v>2685</v>
      </c>
      <c r="CD1026" s="221">
        <f t="shared" si="56"/>
        <v>0</v>
      </c>
      <c r="CE1026" s="221">
        <f t="shared" si="57"/>
        <v>0</v>
      </c>
      <c r="CF1026" s="221">
        <f t="shared" si="58"/>
        <v>0</v>
      </c>
      <c r="CG1026" s="221">
        <f t="shared" si="59"/>
        <v>0</v>
      </c>
      <c r="CI1026" s="27">
        <v>1</v>
      </c>
    </row>
    <row r="1027" spans="65:87" x14ac:dyDescent="0.25">
      <c r="BM1027" s="221" t="s">
        <v>224</v>
      </c>
      <c r="BN1027" s="221" t="s">
        <v>1839</v>
      </c>
      <c r="BO1027" s="221" t="s">
        <v>556</v>
      </c>
      <c r="BP1027" s="221" t="s">
        <v>265</v>
      </c>
      <c r="BQ1027" s="221" t="s">
        <v>266</v>
      </c>
      <c r="BR1027" s="221">
        <v>2</v>
      </c>
      <c r="BS1027" s="221">
        <v>2</v>
      </c>
      <c r="BT1027" s="221">
        <v>0</v>
      </c>
      <c r="BU1027" s="221" t="s">
        <v>556</v>
      </c>
      <c r="BW1027" s="221" t="s">
        <v>2686</v>
      </c>
      <c r="BY1027" s="221" t="s">
        <v>556</v>
      </c>
      <c r="BZ1027" s="221" t="s">
        <v>557</v>
      </c>
      <c r="CA1027" s="221" t="s">
        <v>577</v>
      </c>
      <c r="CD1027" s="221">
        <f t="shared" si="56"/>
        <v>0</v>
      </c>
      <c r="CE1027" s="221">
        <f t="shared" si="57"/>
        <v>0</v>
      </c>
      <c r="CF1027" s="221">
        <f t="shared" si="58"/>
        <v>0</v>
      </c>
      <c r="CG1027" s="221">
        <f t="shared" si="59"/>
        <v>0</v>
      </c>
      <c r="CI1027" s="27">
        <v>1</v>
      </c>
    </row>
    <row r="1028" spans="65:87" x14ac:dyDescent="0.25">
      <c r="BM1028" s="221" t="s">
        <v>224</v>
      </c>
      <c r="BN1028" s="221" t="s">
        <v>1840</v>
      </c>
      <c r="BO1028" s="221" t="s">
        <v>2016</v>
      </c>
      <c r="BP1028" s="221" t="s">
        <v>265</v>
      </c>
      <c r="BQ1028" s="221" t="s">
        <v>266</v>
      </c>
      <c r="BR1028" s="221">
        <v>2</v>
      </c>
      <c r="BS1028" s="221">
        <v>2</v>
      </c>
      <c r="BT1028" s="221">
        <v>0</v>
      </c>
      <c r="BU1028" s="221" t="s">
        <v>2016</v>
      </c>
      <c r="BW1028" s="221" t="s">
        <v>2052</v>
      </c>
      <c r="BY1028" s="221" t="s">
        <v>2016</v>
      </c>
      <c r="CD1028" s="221">
        <f t="shared" si="56"/>
        <v>0</v>
      </c>
      <c r="CE1028" s="221">
        <f t="shared" si="57"/>
        <v>0</v>
      </c>
      <c r="CF1028" s="221">
        <f t="shared" si="58"/>
        <v>0</v>
      </c>
      <c r="CG1028" s="221">
        <f t="shared" si="59"/>
        <v>0</v>
      </c>
      <c r="CI1028" s="27">
        <v>1</v>
      </c>
    </row>
    <row r="1029" spans="65:87" x14ac:dyDescent="0.25">
      <c r="BM1029" s="221" t="s">
        <v>224</v>
      </c>
      <c r="BN1029" s="221" t="s">
        <v>1841</v>
      </c>
      <c r="BO1029" s="221" t="s">
        <v>1395</v>
      </c>
      <c r="BP1029" s="221" t="s">
        <v>265</v>
      </c>
      <c r="BQ1029" s="221" t="s">
        <v>266</v>
      </c>
      <c r="BR1029" s="221">
        <v>3</v>
      </c>
      <c r="BS1029" s="221">
        <v>2</v>
      </c>
      <c r="BT1029" s="221">
        <v>0</v>
      </c>
      <c r="BU1029" s="221" t="s">
        <v>1395</v>
      </c>
      <c r="BW1029" s="221" t="s">
        <v>2055</v>
      </c>
      <c r="BY1029" s="221" t="s">
        <v>1395</v>
      </c>
      <c r="CD1029" s="221">
        <f t="shared" si="56"/>
        <v>0</v>
      </c>
      <c r="CE1029" s="221">
        <f t="shared" si="57"/>
        <v>0</v>
      </c>
      <c r="CF1029" s="221">
        <f t="shared" si="58"/>
        <v>0</v>
      </c>
      <c r="CG1029" s="221">
        <f t="shared" si="59"/>
        <v>0</v>
      </c>
      <c r="CI1029" s="27">
        <v>1</v>
      </c>
    </row>
    <row r="1030" spans="65:87" x14ac:dyDescent="0.25">
      <c r="BM1030" s="221" t="s">
        <v>224</v>
      </c>
      <c r="BN1030" s="221" t="s">
        <v>1842</v>
      </c>
      <c r="BO1030" s="221" t="s">
        <v>2061</v>
      </c>
      <c r="BP1030" s="221" t="s">
        <v>301</v>
      </c>
      <c r="BQ1030" s="221" t="s">
        <v>266</v>
      </c>
      <c r="BR1030" s="221">
        <v>1</v>
      </c>
      <c r="BS1030" s="221">
        <v>0</v>
      </c>
      <c r="BT1030" s="221">
        <v>3</v>
      </c>
      <c r="BV1030" s="221" t="s">
        <v>2061</v>
      </c>
      <c r="BX1030" s="221" t="s">
        <v>2070</v>
      </c>
      <c r="BY1030" s="221" t="s">
        <v>2061</v>
      </c>
      <c r="BZ1030" s="221" t="s">
        <v>2063</v>
      </c>
      <c r="CA1030" s="221" t="s">
        <v>2064</v>
      </c>
      <c r="CB1030" s="221" t="s">
        <v>2065</v>
      </c>
      <c r="CC1030" s="221" t="s">
        <v>2066</v>
      </c>
      <c r="CD1030" s="221">
        <f t="shared" si="56"/>
        <v>0</v>
      </c>
      <c r="CE1030" s="221">
        <f t="shared" si="57"/>
        <v>0</v>
      </c>
      <c r="CF1030" s="221">
        <f t="shared" si="58"/>
        <v>0</v>
      </c>
      <c r="CG1030" s="221">
        <f t="shared" si="59"/>
        <v>0</v>
      </c>
      <c r="CI1030" s="27">
        <v>1</v>
      </c>
    </row>
    <row r="1031" spans="65:87" x14ac:dyDescent="0.25">
      <c r="BM1031" s="221" t="s">
        <v>224</v>
      </c>
      <c r="BN1031" s="221" t="s">
        <v>1843</v>
      </c>
      <c r="BO1031" s="221" t="s">
        <v>2687</v>
      </c>
      <c r="BP1031" s="221" t="s">
        <v>301</v>
      </c>
      <c r="BQ1031" s="221" t="s">
        <v>266</v>
      </c>
      <c r="BR1031" s="221">
        <v>1</v>
      </c>
      <c r="BS1031" s="221">
        <v>0</v>
      </c>
      <c r="BT1031" s="221">
        <v>3</v>
      </c>
      <c r="BV1031" s="221" t="s">
        <v>2687</v>
      </c>
      <c r="BX1031" s="221" t="s">
        <v>2688</v>
      </c>
      <c r="BY1031" s="221" t="s">
        <v>2687</v>
      </c>
      <c r="BZ1031" s="221" t="s">
        <v>2684</v>
      </c>
      <c r="CA1031" s="221" t="s">
        <v>2682</v>
      </c>
      <c r="CB1031" s="221" t="s">
        <v>2683</v>
      </c>
      <c r="CC1031" s="221" t="s">
        <v>2685</v>
      </c>
      <c r="CD1031" s="221">
        <f t="shared" si="56"/>
        <v>0</v>
      </c>
      <c r="CE1031" s="221">
        <f t="shared" si="57"/>
        <v>0</v>
      </c>
      <c r="CF1031" s="221">
        <f t="shared" si="58"/>
        <v>0</v>
      </c>
      <c r="CG1031" s="221">
        <f t="shared" si="59"/>
        <v>0</v>
      </c>
      <c r="CI1031" s="27">
        <v>1</v>
      </c>
    </row>
    <row r="1032" spans="65:87" x14ac:dyDescent="0.25">
      <c r="BM1032" s="221" t="s">
        <v>224</v>
      </c>
      <c r="BN1032" s="221" t="s">
        <v>1844</v>
      </c>
      <c r="BO1032" s="221" t="s">
        <v>556</v>
      </c>
      <c r="BP1032" s="221" t="s">
        <v>301</v>
      </c>
      <c r="BQ1032" s="221" t="s">
        <v>266</v>
      </c>
      <c r="BR1032" s="221">
        <v>2</v>
      </c>
      <c r="BS1032" s="221">
        <v>0</v>
      </c>
      <c r="BT1032" s="221">
        <v>2</v>
      </c>
      <c r="BV1032" s="221" t="s">
        <v>556</v>
      </c>
      <c r="BX1032" s="221" t="s">
        <v>2689</v>
      </c>
      <c r="BY1032" s="221" t="s">
        <v>556</v>
      </c>
      <c r="BZ1032" s="221" t="s">
        <v>557</v>
      </c>
      <c r="CA1032" s="221" t="s">
        <v>577</v>
      </c>
      <c r="CD1032" s="221">
        <f t="shared" si="56"/>
        <v>0</v>
      </c>
      <c r="CE1032" s="221">
        <f t="shared" si="57"/>
        <v>0</v>
      </c>
      <c r="CF1032" s="221">
        <f t="shared" si="58"/>
        <v>0</v>
      </c>
      <c r="CG1032" s="221">
        <f t="shared" si="59"/>
        <v>0</v>
      </c>
      <c r="CI1032" s="27">
        <v>1</v>
      </c>
    </row>
    <row r="1033" spans="65:87" x14ac:dyDescent="0.25">
      <c r="BM1033" s="221" t="s">
        <v>224</v>
      </c>
      <c r="BN1033" s="221" t="s">
        <v>1845</v>
      </c>
      <c r="BO1033" s="221" t="s">
        <v>2016</v>
      </c>
      <c r="BP1033" s="221" t="s">
        <v>301</v>
      </c>
      <c r="BQ1033" s="221" t="s">
        <v>266</v>
      </c>
      <c r="BR1033" s="221">
        <v>2</v>
      </c>
      <c r="BS1033" s="221">
        <v>0</v>
      </c>
      <c r="BT1033" s="221">
        <v>2</v>
      </c>
      <c r="BV1033" s="221" t="s">
        <v>2016</v>
      </c>
      <c r="BX1033" s="221" t="s">
        <v>2019</v>
      </c>
      <c r="BY1033" s="221" t="s">
        <v>2016</v>
      </c>
      <c r="CD1033" s="221">
        <f t="shared" si="56"/>
        <v>0</v>
      </c>
      <c r="CE1033" s="221">
        <f t="shared" si="57"/>
        <v>0</v>
      </c>
      <c r="CF1033" s="221">
        <f t="shared" si="58"/>
        <v>0</v>
      </c>
      <c r="CG1033" s="221">
        <f t="shared" si="59"/>
        <v>0</v>
      </c>
      <c r="CI1033" s="27">
        <v>1</v>
      </c>
    </row>
    <row r="1034" spans="65:87" x14ac:dyDescent="0.25">
      <c r="BM1034" s="221" t="s">
        <v>224</v>
      </c>
      <c r="BN1034" s="221" t="s">
        <v>1846</v>
      </c>
      <c r="BO1034" s="221" t="s">
        <v>1395</v>
      </c>
      <c r="BP1034" s="221" t="s">
        <v>301</v>
      </c>
      <c r="BQ1034" s="221" t="s">
        <v>266</v>
      </c>
      <c r="BR1034" s="221">
        <v>3</v>
      </c>
      <c r="BS1034" s="221">
        <v>0</v>
      </c>
      <c r="BT1034" s="221">
        <v>2</v>
      </c>
      <c r="BV1034" s="221" t="s">
        <v>1395</v>
      </c>
      <c r="BX1034" s="221" t="s">
        <v>1661</v>
      </c>
      <c r="BY1034" s="221" t="s">
        <v>1395</v>
      </c>
      <c r="CD1034" s="221">
        <f t="shared" si="56"/>
        <v>0</v>
      </c>
      <c r="CE1034" s="221">
        <f t="shared" si="57"/>
        <v>0</v>
      </c>
      <c r="CF1034" s="221">
        <f t="shared" si="58"/>
        <v>0</v>
      </c>
      <c r="CG1034" s="221">
        <f t="shared" si="59"/>
        <v>0</v>
      </c>
      <c r="CI1034" s="27">
        <v>1</v>
      </c>
    </row>
    <row r="1035" spans="65:87" x14ac:dyDescent="0.25">
      <c r="BM1035" s="221" t="s">
        <v>225</v>
      </c>
      <c r="BN1035" s="221" t="s">
        <v>1847</v>
      </c>
      <c r="BO1035" s="221" t="s">
        <v>2061</v>
      </c>
      <c r="BP1035" s="221" t="s">
        <v>265</v>
      </c>
      <c r="BQ1035" s="221" t="s">
        <v>266</v>
      </c>
      <c r="BR1035" s="221">
        <v>1</v>
      </c>
      <c r="BS1035" s="221">
        <v>3</v>
      </c>
      <c r="BT1035" s="221">
        <v>0</v>
      </c>
      <c r="BU1035" s="221" t="s">
        <v>2061</v>
      </c>
      <c r="BW1035" s="221" t="s">
        <v>2062</v>
      </c>
      <c r="BY1035" s="221" t="s">
        <v>2061</v>
      </c>
      <c r="BZ1035" s="221" t="s">
        <v>2063</v>
      </c>
      <c r="CA1035" s="221" t="s">
        <v>2064</v>
      </c>
      <c r="CB1035" s="221" t="s">
        <v>2065</v>
      </c>
      <c r="CC1035" s="221" t="s">
        <v>2066</v>
      </c>
      <c r="CD1035" s="221">
        <f t="shared" si="56"/>
        <v>0</v>
      </c>
      <c r="CE1035" s="221">
        <f t="shared" si="57"/>
        <v>0</v>
      </c>
      <c r="CF1035" s="221">
        <f t="shared" si="58"/>
        <v>0</v>
      </c>
      <c r="CG1035" s="221">
        <f t="shared" si="59"/>
        <v>0</v>
      </c>
      <c r="CI1035" s="27">
        <v>1</v>
      </c>
    </row>
    <row r="1036" spans="65:87" x14ac:dyDescent="0.25">
      <c r="BM1036" s="221" t="s">
        <v>225</v>
      </c>
      <c r="BN1036" s="221" t="s">
        <v>1848</v>
      </c>
      <c r="BO1036" s="221" t="s">
        <v>2680</v>
      </c>
      <c r="BP1036" s="221" t="s">
        <v>265</v>
      </c>
      <c r="BQ1036" s="221" t="s">
        <v>266</v>
      </c>
      <c r="BR1036" s="221">
        <v>1</v>
      </c>
      <c r="BS1036" s="221">
        <v>3</v>
      </c>
      <c r="BT1036" s="221">
        <v>0</v>
      </c>
      <c r="BU1036" s="221" t="s">
        <v>2680</v>
      </c>
      <c r="BW1036" s="221" t="s">
        <v>2681</v>
      </c>
      <c r="BY1036" s="221" t="s">
        <v>2680</v>
      </c>
      <c r="BZ1036" s="221" t="s">
        <v>2682</v>
      </c>
      <c r="CA1036" s="221" t="s">
        <v>2683</v>
      </c>
      <c r="CB1036" s="221" t="s">
        <v>2684</v>
      </c>
      <c r="CC1036" s="221" t="s">
        <v>2685</v>
      </c>
      <c r="CD1036" s="221">
        <f t="shared" si="56"/>
        <v>0</v>
      </c>
      <c r="CE1036" s="221">
        <f t="shared" si="57"/>
        <v>0</v>
      </c>
      <c r="CF1036" s="221">
        <f t="shared" si="58"/>
        <v>0</v>
      </c>
      <c r="CG1036" s="221">
        <f t="shared" si="59"/>
        <v>0</v>
      </c>
      <c r="CI1036" s="27">
        <v>1</v>
      </c>
    </row>
    <row r="1037" spans="65:87" x14ac:dyDescent="0.25">
      <c r="BM1037" s="221" t="s">
        <v>225</v>
      </c>
      <c r="BN1037" s="221" t="s">
        <v>1849</v>
      </c>
      <c r="BO1037" s="221" t="s">
        <v>556</v>
      </c>
      <c r="BP1037" s="221" t="s">
        <v>265</v>
      </c>
      <c r="BQ1037" s="221" t="s">
        <v>266</v>
      </c>
      <c r="BR1037" s="221">
        <v>2</v>
      </c>
      <c r="BS1037" s="221">
        <v>2</v>
      </c>
      <c r="BT1037" s="221">
        <v>0</v>
      </c>
      <c r="BU1037" s="221" t="s">
        <v>556</v>
      </c>
      <c r="BW1037" s="221" t="s">
        <v>2686</v>
      </c>
      <c r="BY1037" s="221" t="s">
        <v>556</v>
      </c>
      <c r="BZ1037" s="221" t="s">
        <v>557</v>
      </c>
      <c r="CA1037" s="221" t="s">
        <v>577</v>
      </c>
      <c r="CD1037" s="221">
        <f t="shared" si="56"/>
        <v>0</v>
      </c>
      <c r="CE1037" s="221">
        <f t="shared" si="57"/>
        <v>0</v>
      </c>
      <c r="CF1037" s="221">
        <f t="shared" si="58"/>
        <v>0</v>
      </c>
      <c r="CG1037" s="221">
        <f t="shared" si="59"/>
        <v>0</v>
      </c>
      <c r="CI1037" s="27">
        <v>1</v>
      </c>
    </row>
    <row r="1038" spans="65:87" x14ac:dyDescent="0.25">
      <c r="BM1038" s="221" t="s">
        <v>225</v>
      </c>
      <c r="BN1038" s="221" t="s">
        <v>1850</v>
      </c>
      <c r="BO1038" s="221" t="s">
        <v>2016</v>
      </c>
      <c r="BP1038" s="221" t="s">
        <v>265</v>
      </c>
      <c r="BQ1038" s="221" t="s">
        <v>266</v>
      </c>
      <c r="BR1038" s="221">
        <v>2</v>
      </c>
      <c r="BS1038" s="221">
        <v>2</v>
      </c>
      <c r="BT1038" s="221">
        <v>0</v>
      </c>
      <c r="BU1038" s="221" t="s">
        <v>2016</v>
      </c>
      <c r="BW1038" s="221" t="s">
        <v>2052</v>
      </c>
      <c r="BY1038" s="221" t="s">
        <v>2016</v>
      </c>
      <c r="CD1038" s="221">
        <f t="shared" si="56"/>
        <v>0</v>
      </c>
      <c r="CE1038" s="221">
        <f t="shared" si="57"/>
        <v>0</v>
      </c>
      <c r="CF1038" s="221">
        <f t="shared" si="58"/>
        <v>0</v>
      </c>
      <c r="CG1038" s="221">
        <f t="shared" si="59"/>
        <v>0</v>
      </c>
      <c r="CI1038" s="27">
        <v>1</v>
      </c>
    </row>
    <row r="1039" spans="65:87" x14ac:dyDescent="0.25">
      <c r="BM1039" s="221" t="s">
        <v>225</v>
      </c>
      <c r="BN1039" s="221" t="s">
        <v>1851</v>
      </c>
      <c r="BO1039" s="221" t="s">
        <v>1395</v>
      </c>
      <c r="BP1039" s="221" t="s">
        <v>265</v>
      </c>
      <c r="BQ1039" s="221" t="s">
        <v>266</v>
      </c>
      <c r="BR1039" s="221">
        <v>3</v>
      </c>
      <c r="BS1039" s="221">
        <v>2</v>
      </c>
      <c r="BT1039" s="221">
        <v>0</v>
      </c>
      <c r="BU1039" s="221" t="s">
        <v>1395</v>
      </c>
      <c r="BW1039" s="221" t="s">
        <v>2055</v>
      </c>
      <c r="BY1039" s="221" t="s">
        <v>1395</v>
      </c>
      <c r="CD1039" s="221">
        <f t="shared" si="56"/>
        <v>0</v>
      </c>
      <c r="CE1039" s="221">
        <f t="shared" si="57"/>
        <v>0</v>
      </c>
      <c r="CF1039" s="221">
        <f t="shared" si="58"/>
        <v>0</v>
      </c>
      <c r="CG1039" s="221">
        <f t="shared" si="59"/>
        <v>0</v>
      </c>
      <c r="CI1039" s="27">
        <v>1</v>
      </c>
    </row>
    <row r="1040" spans="65:87" x14ac:dyDescent="0.25">
      <c r="BM1040" s="221" t="s">
        <v>225</v>
      </c>
      <c r="BN1040" s="221" t="s">
        <v>1852</v>
      </c>
      <c r="BO1040" s="221" t="s">
        <v>2061</v>
      </c>
      <c r="BP1040" s="221" t="s">
        <v>301</v>
      </c>
      <c r="BQ1040" s="221" t="s">
        <v>266</v>
      </c>
      <c r="BR1040" s="221">
        <v>1</v>
      </c>
      <c r="BS1040" s="221">
        <v>0</v>
      </c>
      <c r="BT1040" s="221">
        <v>3</v>
      </c>
      <c r="BV1040" s="221" t="s">
        <v>2061</v>
      </c>
      <c r="BX1040" s="221" t="s">
        <v>2070</v>
      </c>
      <c r="BY1040" s="221" t="s">
        <v>2061</v>
      </c>
      <c r="BZ1040" s="221" t="s">
        <v>2063</v>
      </c>
      <c r="CA1040" s="221" t="s">
        <v>2064</v>
      </c>
      <c r="CB1040" s="221" t="s">
        <v>2065</v>
      </c>
      <c r="CC1040" s="221" t="s">
        <v>2066</v>
      </c>
      <c r="CD1040" s="221">
        <f t="shared" si="56"/>
        <v>0</v>
      </c>
      <c r="CE1040" s="221">
        <f t="shared" si="57"/>
        <v>0</v>
      </c>
      <c r="CF1040" s="221">
        <f t="shared" si="58"/>
        <v>0</v>
      </c>
      <c r="CG1040" s="221">
        <f t="shared" si="59"/>
        <v>0</v>
      </c>
      <c r="CI1040" s="27">
        <v>1</v>
      </c>
    </row>
    <row r="1041" spans="65:87" x14ac:dyDescent="0.25">
      <c r="BM1041" s="221" t="s">
        <v>225</v>
      </c>
      <c r="BN1041" s="221" t="s">
        <v>1853</v>
      </c>
      <c r="BO1041" s="221" t="s">
        <v>2687</v>
      </c>
      <c r="BP1041" s="221" t="s">
        <v>301</v>
      </c>
      <c r="BQ1041" s="221" t="s">
        <v>266</v>
      </c>
      <c r="BR1041" s="221">
        <v>1</v>
      </c>
      <c r="BS1041" s="221">
        <v>0</v>
      </c>
      <c r="BT1041" s="221">
        <v>3</v>
      </c>
      <c r="BV1041" s="221" t="s">
        <v>2687</v>
      </c>
      <c r="BX1041" s="221" t="s">
        <v>2688</v>
      </c>
      <c r="BY1041" s="221" t="s">
        <v>2687</v>
      </c>
      <c r="BZ1041" s="221" t="s">
        <v>2684</v>
      </c>
      <c r="CA1041" s="221" t="s">
        <v>2682</v>
      </c>
      <c r="CB1041" s="221" t="s">
        <v>2683</v>
      </c>
      <c r="CC1041" s="221" t="s">
        <v>2685</v>
      </c>
      <c r="CD1041" s="221">
        <f t="shared" si="56"/>
        <v>0</v>
      </c>
      <c r="CE1041" s="221">
        <f t="shared" si="57"/>
        <v>0</v>
      </c>
      <c r="CF1041" s="221">
        <f t="shared" si="58"/>
        <v>0</v>
      </c>
      <c r="CG1041" s="221">
        <f t="shared" si="59"/>
        <v>0</v>
      </c>
      <c r="CI1041" s="27">
        <v>1</v>
      </c>
    </row>
    <row r="1042" spans="65:87" x14ac:dyDescent="0.25">
      <c r="BM1042" s="221" t="s">
        <v>225</v>
      </c>
      <c r="BN1042" s="221" t="s">
        <v>1854</v>
      </c>
      <c r="BO1042" s="221" t="s">
        <v>556</v>
      </c>
      <c r="BP1042" s="221" t="s">
        <v>301</v>
      </c>
      <c r="BQ1042" s="221" t="s">
        <v>266</v>
      </c>
      <c r="BR1042" s="221">
        <v>2</v>
      </c>
      <c r="BS1042" s="221">
        <v>0</v>
      </c>
      <c r="BT1042" s="221">
        <v>2</v>
      </c>
      <c r="BV1042" s="221" t="s">
        <v>556</v>
      </c>
      <c r="BX1042" s="221" t="s">
        <v>2689</v>
      </c>
      <c r="BY1042" s="221" t="s">
        <v>556</v>
      </c>
      <c r="BZ1042" s="221" t="s">
        <v>557</v>
      </c>
      <c r="CA1042" s="221" t="s">
        <v>577</v>
      </c>
      <c r="CD1042" s="221">
        <f t="shared" si="56"/>
        <v>0</v>
      </c>
      <c r="CE1042" s="221">
        <f t="shared" si="57"/>
        <v>0</v>
      </c>
      <c r="CF1042" s="221">
        <f t="shared" si="58"/>
        <v>0</v>
      </c>
      <c r="CG1042" s="221">
        <f t="shared" si="59"/>
        <v>0</v>
      </c>
      <c r="CI1042" s="27">
        <v>1</v>
      </c>
    </row>
    <row r="1043" spans="65:87" x14ac:dyDescent="0.25">
      <c r="BM1043" s="221" t="s">
        <v>225</v>
      </c>
      <c r="BN1043" s="221" t="s">
        <v>1855</v>
      </c>
      <c r="BO1043" s="221" t="s">
        <v>2016</v>
      </c>
      <c r="BP1043" s="221" t="s">
        <v>301</v>
      </c>
      <c r="BQ1043" s="221" t="s">
        <v>266</v>
      </c>
      <c r="BR1043" s="221">
        <v>2</v>
      </c>
      <c r="BS1043" s="221">
        <v>0</v>
      </c>
      <c r="BT1043" s="221">
        <v>2</v>
      </c>
      <c r="BV1043" s="221" t="s">
        <v>2016</v>
      </c>
      <c r="BX1043" s="221" t="s">
        <v>2019</v>
      </c>
      <c r="BY1043" s="221" t="s">
        <v>2016</v>
      </c>
      <c r="CD1043" s="221">
        <f t="shared" si="56"/>
        <v>0</v>
      </c>
      <c r="CE1043" s="221">
        <f t="shared" si="57"/>
        <v>0</v>
      </c>
      <c r="CF1043" s="221">
        <f t="shared" si="58"/>
        <v>0</v>
      </c>
      <c r="CG1043" s="221">
        <f t="shared" si="59"/>
        <v>0</v>
      </c>
      <c r="CI1043" s="27">
        <v>1</v>
      </c>
    </row>
    <row r="1044" spans="65:87" x14ac:dyDescent="0.25">
      <c r="BM1044" s="221" t="s">
        <v>225</v>
      </c>
      <c r="BN1044" s="221" t="s">
        <v>1856</v>
      </c>
      <c r="BO1044" s="221" t="s">
        <v>1395</v>
      </c>
      <c r="BP1044" s="221" t="s">
        <v>301</v>
      </c>
      <c r="BQ1044" s="221" t="s">
        <v>266</v>
      </c>
      <c r="BR1044" s="221">
        <v>3</v>
      </c>
      <c r="BS1044" s="221">
        <v>0</v>
      </c>
      <c r="BT1044" s="221">
        <v>2</v>
      </c>
      <c r="BV1044" s="221" t="s">
        <v>1395</v>
      </c>
      <c r="BX1044" s="221" t="s">
        <v>1661</v>
      </c>
      <c r="BY1044" s="221" t="s">
        <v>1395</v>
      </c>
      <c r="CD1044" s="221">
        <f t="shared" si="56"/>
        <v>0</v>
      </c>
      <c r="CE1044" s="221">
        <f t="shared" si="57"/>
        <v>0</v>
      </c>
      <c r="CF1044" s="221">
        <f t="shared" si="58"/>
        <v>0</v>
      </c>
      <c r="CG1044" s="221">
        <f t="shared" si="59"/>
        <v>0</v>
      </c>
      <c r="CI1044" s="27">
        <v>1</v>
      </c>
    </row>
    <row r="1045" spans="65:87" x14ac:dyDescent="0.25">
      <c r="BM1045" s="221" t="s">
        <v>226</v>
      </c>
      <c r="BN1045" s="221" t="s">
        <v>1857</v>
      </c>
      <c r="BO1045" s="221" t="s">
        <v>2061</v>
      </c>
      <c r="BP1045" s="221" t="s">
        <v>265</v>
      </c>
      <c r="BQ1045" s="221" t="s">
        <v>266</v>
      </c>
      <c r="BR1045" s="221">
        <v>1</v>
      </c>
      <c r="BS1045" s="221">
        <v>3</v>
      </c>
      <c r="BT1045" s="221">
        <v>0</v>
      </c>
      <c r="BU1045" s="221" t="s">
        <v>2061</v>
      </c>
      <c r="BW1045" s="221" t="s">
        <v>2062</v>
      </c>
      <c r="BY1045" s="221" t="s">
        <v>2061</v>
      </c>
      <c r="BZ1045" s="221" t="s">
        <v>2063</v>
      </c>
      <c r="CA1045" s="221" t="s">
        <v>2064</v>
      </c>
      <c r="CB1045" s="221" t="s">
        <v>2065</v>
      </c>
      <c r="CC1045" s="221" t="s">
        <v>2066</v>
      </c>
      <c r="CD1045" s="221">
        <f t="shared" si="56"/>
        <v>0</v>
      </c>
      <c r="CE1045" s="221">
        <f t="shared" si="57"/>
        <v>0</v>
      </c>
      <c r="CF1045" s="221">
        <f t="shared" si="58"/>
        <v>0</v>
      </c>
      <c r="CG1045" s="221">
        <f t="shared" si="59"/>
        <v>0</v>
      </c>
      <c r="CI1045" s="27">
        <v>1</v>
      </c>
    </row>
    <row r="1046" spans="65:87" x14ac:dyDescent="0.25">
      <c r="BM1046" s="221" t="s">
        <v>226</v>
      </c>
      <c r="BN1046" s="221" t="s">
        <v>1858</v>
      </c>
      <c r="BO1046" s="221" t="s">
        <v>2680</v>
      </c>
      <c r="BP1046" s="221" t="s">
        <v>265</v>
      </c>
      <c r="BQ1046" s="221" t="s">
        <v>266</v>
      </c>
      <c r="BR1046" s="221">
        <v>1</v>
      </c>
      <c r="BS1046" s="221">
        <v>3</v>
      </c>
      <c r="BT1046" s="221">
        <v>0</v>
      </c>
      <c r="BU1046" s="221" t="s">
        <v>2680</v>
      </c>
      <c r="BW1046" s="221" t="s">
        <v>2681</v>
      </c>
      <c r="BY1046" s="221" t="s">
        <v>2680</v>
      </c>
      <c r="BZ1046" s="221" t="s">
        <v>2682</v>
      </c>
      <c r="CA1046" s="221" t="s">
        <v>2683</v>
      </c>
      <c r="CB1046" s="221" t="s">
        <v>2684</v>
      </c>
      <c r="CC1046" s="221" t="s">
        <v>2685</v>
      </c>
      <c r="CD1046" s="221">
        <f t="shared" si="56"/>
        <v>0</v>
      </c>
      <c r="CE1046" s="221">
        <f t="shared" si="57"/>
        <v>0</v>
      </c>
      <c r="CF1046" s="221">
        <f t="shared" si="58"/>
        <v>0</v>
      </c>
      <c r="CG1046" s="221">
        <f t="shared" si="59"/>
        <v>0</v>
      </c>
      <c r="CI1046" s="27">
        <v>1</v>
      </c>
    </row>
    <row r="1047" spans="65:87" x14ac:dyDescent="0.25">
      <c r="BM1047" s="221" t="s">
        <v>226</v>
      </c>
      <c r="BN1047" s="221" t="s">
        <v>1859</v>
      </c>
      <c r="BO1047" s="221" t="s">
        <v>556</v>
      </c>
      <c r="BP1047" s="221" t="s">
        <v>265</v>
      </c>
      <c r="BQ1047" s="221" t="s">
        <v>266</v>
      </c>
      <c r="BR1047" s="221">
        <v>2</v>
      </c>
      <c r="BS1047" s="221">
        <v>2</v>
      </c>
      <c r="BT1047" s="221">
        <v>0</v>
      </c>
      <c r="BU1047" s="221" t="s">
        <v>556</v>
      </c>
      <c r="BW1047" s="221" t="s">
        <v>2686</v>
      </c>
      <c r="BY1047" s="221" t="s">
        <v>556</v>
      </c>
      <c r="BZ1047" s="221" t="s">
        <v>557</v>
      </c>
      <c r="CA1047" s="221" t="s">
        <v>577</v>
      </c>
      <c r="CD1047" s="221">
        <f t="shared" si="56"/>
        <v>0</v>
      </c>
      <c r="CE1047" s="221">
        <f t="shared" si="57"/>
        <v>0</v>
      </c>
      <c r="CF1047" s="221">
        <f t="shared" si="58"/>
        <v>0</v>
      </c>
      <c r="CG1047" s="221">
        <f t="shared" si="59"/>
        <v>0</v>
      </c>
      <c r="CI1047" s="27">
        <v>1</v>
      </c>
    </row>
    <row r="1048" spans="65:87" x14ac:dyDescent="0.25">
      <c r="BM1048" s="221" t="s">
        <v>226</v>
      </c>
      <c r="BN1048" s="221" t="s">
        <v>1860</v>
      </c>
      <c r="BO1048" s="221" t="s">
        <v>2016</v>
      </c>
      <c r="BP1048" s="221" t="s">
        <v>265</v>
      </c>
      <c r="BQ1048" s="221" t="s">
        <v>266</v>
      </c>
      <c r="BR1048" s="221">
        <v>2</v>
      </c>
      <c r="BS1048" s="221">
        <v>2</v>
      </c>
      <c r="BT1048" s="221">
        <v>0</v>
      </c>
      <c r="BU1048" s="221" t="s">
        <v>2016</v>
      </c>
      <c r="BW1048" s="221" t="s">
        <v>2052</v>
      </c>
      <c r="BY1048" s="221" t="s">
        <v>2016</v>
      </c>
      <c r="CD1048" s="221">
        <f t="shared" si="56"/>
        <v>0</v>
      </c>
      <c r="CE1048" s="221">
        <f t="shared" si="57"/>
        <v>0</v>
      </c>
      <c r="CF1048" s="221">
        <f t="shared" si="58"/>
        <v>0</v>
      </c>
      <c r="CG1048" s="221">
        <f t="shared" si="59"/>
        <v>0</v>
      </c>
      <c r="CI1048" s="27">
        <v>1</v>
      </c>
    </row>
    <row r="1049" spans="65:87" x14ac:dyDescent="0.25">
      <c r="BM1049" s="221" t="s">
        <v>226</v>
      </c>
      <c r="BN1049" s="221" t="s">
        <v>1861</v>
      </c>
      <c r="BO1049" s="221" t="s">
        <v>1395</v>
      </c>
      <c r="BP1049" s="221" t="s">
        <v>265</v>
      </c>
      <c r="BQ1049" s="221" t="s">
        <v>266</v>
      </c>
      <c r="BR1049" s="221">
        <v>3</v>
      </c>
      <c r="BS1049" s="221">
        <v>2</v>
      </c>
      <c r="BT1049" s="221">
        <v>0</v>
      </c>
      <c r="BU1049" s="221" t="s">
        <v>1395</v>
      </c>
      <c r="BW1049" s="221" t="s">
        <v>2055</v>
      </c>
      <c r="BY1049" s="221" t="s">
        <v>1395</v>
      </c>
      <c r="CD1049" s="221">
        <f t="shared" si="56"/>
        <v>0</v>
      </c>
      <c r="CE1049" s="221">
        <f t="shared" si="57"/>
        <v>0</v>
      </c>
      <c r="CF1049" s="221">
        <f t="shared" si="58"/>
        <v>0</v>
      </c>
      <c r="CG1049" s="221">
        <f t="shared" si="59"/>
        <v>0</v>
      </c>
      <c r="CI1049" s="27">
        <v>1</v>
      </c>
    </row>
    <row r="1050" spans="65:87" x14ac:dyDescent="0.25">
      <c r="BM1050" s="221" t="s">
        <v>226</v>
      </c>
      <c r="BN1050" s="221" t="s">
        <v>1862</v>
      </c>
      <c r="BO1050" s="221" t="s">
        <v>2061</v>
      </c>
      <c r="BP1050" s="221" t="s">
        <v>301</v>
      </c>
      <c r="BQ1050" s="221" t="s">
        <v>266</v>
      </c>
      <c r="BR1050" s="221">
        <v>1</v>
      </c>
      <c r="BS1050" s="221">
        <v>0</v>
      </c>
      <c r="BT1050" s="221">
        <v>3</v>
      </c>
      <c r="BV1050" s="221" t="s">
        <v>2061</v>
      </c>
      <c r="BX1050" s="221" t="s">
        <v>2070</v>
      </c>
      <c r="BY1050" s="221" t="s">
        <v>2061</v>
      </c>
      <c r="BZ1050" s="221" t="s">
        <v>2063</v>
      </c>
      <c r="CA1050" s="221" t="s">
        <v>2064</v>
      </c>
      <c r="CB1050" s="221" t="s">
        <v>2065</v>
      </c>
      <c r="CC1050" s="221" t="s">
        <v>2066</v>
      </c>
      <c r="CD1050" s="221">
        <f t="shared" si="56"/>
        <v>0</v>
      </c>
      <c r="CE1050" s="221">
        <f t="shared" si="57"/>
        <v>0</v>
      </c>
      <c r="CF1050" s="221">
        <f t="shared" si="58"/>
        <v>0</v>
      </c>
      <c r="CG1050" s="221">
        <f t="shared" si="59"/>
        <v>0</v>
      </c>
      <c r="CI1050" s="27">
        <v>1</v>
      </c>
    </row>
    <row r="1051" spans="65:87" x14ac:dyDescent="0.25">
      <c r="BM1051" s="221" t="s">
        <v>226</v>
      </c>
      <c r="BN1051" s="221" t="s">
        <v>1863</v>
      </c>
      <c r="BO1051" s="221" t="s">
        <v>2687</v>
      </c>
      <c r="BP1051" s="221" t="s">
        <v>301</v>
      </c>
      <c r="BQ1051" s="221" t="s">
        <v>266</v>
      </c>
      <c r="BR1051" s="221">
        <v>1</v>
      </c>
      <c r="BS1051" s="221">
        <v>0</v>
      </c>
      <c r="BT1051" s="221">
        <v>3</v>
      </c>
      <c r="BV1051" s="221" t="s">
        <v>2687</v>
      </c>
      <c r="BX1051" s="221" t="s">
        <v>2688</v>
      </c>
      <c r="BY1051" s="221" t="s">
        <v>2687</v>
      </c>
      <c r="BZ1051" s="221" t="s">
        <v>2684</v>
      </c>
      <c r="CA1051" s="221" t="s">
        <v>2682</v>
      </c>
      <c r="CB1051" s="221" t="s">
        <v>2683</v>
      </c>
      <c r="CC1051" s="221" t="s">
        <v>2685</v>
      </c>
      <c r="CD1051" s="221">
        <f t="shared" si="56"/>
        <v>0</v>
      </c>
      <c r="CE1051" s="221">
        <f t="shared" si="57"/>
        <v>0</v>
      </c>
      <c r="CF1051" s="221">
        <f t="shared" si="58"/>
        <v>0</v>
      </c>
      <c r="CG1051" s="221">
        <f t="shared" si="59"/>
        <v>0</v>
      </c>
      <c r="CI1051" s="27">
        <v>1</v>
      </c>
    </row>
    <row r="1052" spans="65:87" x14ac:dyDescent="0.25">
      <c r="BM1052" s="221" t="s">
        <v>226</v>
      </c>
      <c r="BN1052" s="221" t="s">
        <v>1864</v>
      </c>
      <c r="BO1052" s="221" t="s">
        <v>556</v>
      </c>
      <c r="BP1052" s="221" t="s">
        <v>301</v>
      </c>
      <c r="BQ1052" s="221" t="s">
        <v>266</v>
      </c>
      <c r="BR1052" s="221">
        <v>2</v>
      </c>
      <c r="BS1052" s="221">
        <v>0</v>
      </c>
      <c r="BT1052" s="221">
        <v>2</v>
      </c>
      <c r="BV1052" s="221" t="s">
        <v>556</v>
      </c>
      <c r="BX1052" s="221" t="s">
        <v>2689</v>
      </c>
      <c r="BY1052" s="221" t="s">
        <v>556</v>
      </c>
      <c r="BZ1052" s="221" t="s">
        <v>557</v>
      </c>
      <c r="CA1052" s="221" t="s">
        <v>577</v>
      </c>
      <c r="CD1052" s="221">
        <f t="shared" si="56"/>
        <v>0</v>
      </c>
      <c r="CE1052" s="221">
        <f t="shared" si="57"/>
        <v>0</v>
      </c>
      <c r="CF1052" s="221">
        <f t="shared" si="58"/>
        <v>0</v>
      </c>
      <c r="CG1052" s="221">
        <f t="shared" si="59"/>
        <v>0</v>
      </c>
      <c r="CI1052" s="27">
        <v>1</v>
      </c>
    </row>
    <row r="1053" spans="65:87" x14ac:dyDescent="0.25">
      <c r="BM1053" s="221" t="s">
        <v>226</v>
      </c>
      <c r="BN1053" s="221" t="s">
        <v>1865</v>
      </c>
      <c r="BO1053" s="221" t="s">
        <v>2016</v>
      </c>
      <c r="BP1053" s="221" t="s">
        <v>301</v>
      </c>
      <c r="BQ1053" s="221" t="s">
        <v>266</v>
      </c>
      <c r="BR1053" s="221">
        <v>2</v>
      </c>
      <c r="BS1053" s="221">
        <v>0</v>
      </c>
      <c r="BT1053" s="221">
        <v>2</v>
      </c>
      <c r="BV1053" s="221" t="s">
        <v>2016</v>
      </c>
      <c r="BX1053" s="221" t="s">
        <v>2019</v>
      </c>
      <c r="BY1053" s="221" t="s">
        <v>2016</v>
      </c>
      <c r="CD1053" s="221">
        <f t="shared" si="56"/>
        <v>0</v>
      </c>
      <c r="CE1053" s="221">
        <f t="shared" si="57"/>
        <v>0</v>
      </c>
      <c r="CF1053" s="221">
        <f t="shared" si="58"/>
        <v>0</v>
      </c>
      <c r="CG1053" s="221">
        <f t="shared" si="59"/>
        <v>0</v>
      </c>
      <c r="CI1053" s="27">
        <v>1</v>
      </c>
    </row>
    <row r="1054" spans="65:87" x14ac:dyDescent="0.25">
      <c r="BM1054" s="221" t="s">
        <v>226</v>
      </c>
      <c r="BN1054" s="221" t="s">
        <v>1866</v>
      </c>
      <c r="BO1054" s="221" t="s">
        <v>1395</v>
      </c>
      <c r="BP1054" s="221" t="s">
        <v>301</v>
      </c>
      <c r="BQ1054" s="221" t="s">
        <v>266</v>
      </c>
      <c r="BR1054" s="221">
        <v>3</v>
      </c>
      <c r="BS1054" s="221">
        <v>0</v>
      </c>
      <c r="BT1054" s="221">
        <v>2</v>
      </c>
      <c r="BV1054" s="221" t="s">
        <v>1395</v>
      </c>
      <c r="BX1054" s="221" t="s">
        <v>1661</v>
      </c>
      <c r="BY1054" s="221" t="s">
        <v>1395</v>
      </c>
      <c r="CD1054" s="221">
        <f t="shared" si="56"/>
        <v>0</v>
      </c>
      <c r="CE1054" s="221">
        <f t="shared" si="57"/>
        <v>0</v>
      </c>
      <c r="CF1054" s="221">
        <f t="shared" si="58"/>
        <v>0</v>
      </c>
      <c r="CG1054" s="221">
        <f t="shared" si="59"/>
        <v>0</v>
      </c>
      <c r="CI1054" s="27">
        <v>1</v>
      </c>
    </row>
    <row r="1055" spans="65:87" x14ac:dyDescent="0.25">
      <c r="BM1055" s="221" t="s">
        <v>227</v>
      </c>
      <c r="BN1055" s="221" t="s">
        <v>1867</v>
      </c>
      <c r="BO1055" s="221" t="s">
        <v>2690</v>
      </c>
      <c r="BP1055" s="221" t="s">
        <v>265</v>
      </c>
      <c r="BQ1055" s="221" t="s">
        <v>266</v>
      </c>
      <c r="BR1055" s="221">
        <v>1</v>
      </c>
      <c r="BS1055" s="221">
        <v>3</v>
      </c>
      <c r="BT1055" s="221">
        <v>0</v>
      </c>
      <c r="BU1055" s="221" t="s">
        <v>2690</v>
      </c>
      <c r="BW1055" s="221" t="s">
        <v>2691</v>
      </c>
      <c r="BY1055" s="221" t="s">
        <v>2690</v>
      </c>
      <c r="BZ1055" s="221" t="s">
        <v>639</v>
      </c>
      <c r="CA1055" s="221" t="s">
        <v>2692</v>
      </c>
      <c r="CB1055" s="221" t="s">
        <v>641</v>
      </c>
      <c r="CC1055" s="221" t="s">
        <v>2693</v>
      </c>
      <c r="CD1055" s="221">
        <f t="shared" si="56"/>
        <v>0</v>
      </c>
      <c r="CE1055" s="221">
        <f t="shared" si="57"/>
        <v>0</v>
      </c>
      <c r="CF1055" s="221">
        <f t="shared" si="58"/>
        <v>0</v>
      </c>
      <c r="CG1055" s="221">
        <f t="shared" si="59"/>
        <v>0</v>
      </c>
      <c r="CI1055" s="27">
        <v>1</v>
      </c>
    </row>
    <row r="1056" spans="65:87" x14ac:dyDescent="0.25">
      <c r="BM1056" s="221" t="s">
        <v>227</v>
      </c>
      <c r="BN1056" s="221" t="s">
        <v>1870</v>
      </c>
      <c r="BO1056" s="221" t="s">
        <v>2694</v>
      </c>
      <c r="BP1056" s="221" t="s">
        <v>265</v>
      </c>
      <c r="BQ1056" s="221" t="s">
        <v>266</v>
      </c>
      <c r="BR1056" s="221">
        <v>1</v>
      </c>
      <c r="BS1056" s="221">
        <v>3</v>
      </c>
      <c r="BT1056" s="221">
        <v>0</v>
      </c>
      <c r="BU1056" s="221" t="s">
        <v>2694</v>
      </c>
      <c r="BW1056" s="221" t="s">
        <v>2695</v>
      </c>
      <c r="BY1056" s="221" t="s">
        <v>2694</v>
      </c>
      <c r="BZ1056" s="221" t="s">
        <v>640</v>
      </c>
      <c r="CA1056" s="221" t="s">
        <v>2696</v>
      </c>
      <c r="CB1056" s="221" t="s">
        <v>2697</v>
      </c>
      <c r="CC1056" s="221" t="s">
        <v>642</v>
      </c>
      <c r="CD1056" s="221">
        <f t="shared" si="56"/>
        <v>0</v>
      </c>
      <c r="CE1056" s="221">
        <f t="shared" si="57"/>
        <v>0</v>
      </c>
      <c r="CF1056" s="221">
        <f t="shared" si="58"/>
        <v>0</v>
      </c>
      <c r="CG1056" s="221">
        <f t="shared" si="59"/>
        <v>0</v>
      </c>
      <c r="CI1056" s="27">
        <v>1</v>
      </c>
    </row>
    <row r="1057" spans="65:87" x14ac:dyDescent="0.25">
      <c r="BM1057" s="221" t="s">
        <v>227</v>
      </c>
      <c r="BN1057" s="221" t="s">
        <v>1873</v>
      </c>
      <c r="BO1057" s="221" t="s">
        <v>2698</v>
      </c>
      <c r="BP1057" s="221" t="s">
        <v>265</v>
      </c>
      <c r="BQ1057" s="221" t="s">
        <v>266</v>
      </c>
      <c r="BR1057" s="221">
        <v>2</v>
      </c>
      <c r="BS1057" s="221">
        <v>2</v>
      </c>
      <c r="BT1057" s="221">
        <v>0</v>
      </c>
      <c r="BU1057" s="221" t="s">
        <v>2698</v>
      </c>
      <c r="BW1057" s="221" t="s">
        <v>2699</v>
      </c>
      <c r="BY1057" s="221" t="s">
        <v>2698</v>
      </c>
      <c r="BZ1057" s="221" t="s">
        <v>1228</v>
      </c>
      <c r="CA1057" s="221" t="s">
        <v>1229</v>
      </c>
      <c r="CB1057" s="221" t="s">
        <v>2700</v>
      </c>
      <c r="CC1057" s="221" t="s">
        <v>1230</v>
      </c>
      <c r="CD1057" s="221">
        <f t="shared" si="56"/>
        <v>0</v>
      </c>
      <c r="CE1057" s="221">
        <f t="shared" si="57"/>
        <v>0</v>
      </c>
      <c r="CF1057" s="221">
        <f t="shared" si="58"/>
        <v>0</v>
      </c>
      <c r="CG1057" s="221">
        <f t="shared" si="59"/>
        <v>0</v>
      </c>
      <c r="CI1057" s="27">
        <v>1</v>
      </c>
    </row>
    <row r="1058" spans="65:87" x14ac:dyDescent="0.25">
      <c r="BM1058" s="221" t="s">
        <v>227</v>
      </c>
      <c r="BN1058" s="221" t="s">
        <v>1876</v>
      </c>
      <c r="BO1058" s="221" t="s">
        <v>2701</v>
      </c>
      <c r="BP1058" s="221" t="s">
        <v>265</v>
      </c>
      <c r="BQ1058" s="221" t="s">
        <v>266</v>
      </c>
      <c r="BR1058" s="221">
        <v>2</v>
      </c>
      <c r="BS1058" s="221">
        <v>2</v>
      </c>
      <c r="BT1058" s="221">
        <v>0</v>
      </c>
      <c r="BU1058" s="221" t="s">
        <v>2701</v>
      </c>
      <c r="BW1058" s="221" t="s">
        <v>2702</v>
      </c>
      <c r="BY1058" s="221" t="s">
        <v>2701</v>
      </c>
      <c r="BZ1058" s="221" t="s">
        <v>1241</v>
      </c>
      <c r="CA1058" s="221" t="s">
        <v>2703</v>
      </c>
      <c r="CB1058" s="221" t="s">
        <v>2103</v>
      </c>
      <c r="CD1058" s="221">
        <f t="shared" si="56"/>
        <v>0</v>
      </c>
      <c r="CE1058" s="221">
        <f t="shared" si="57"/>
        <v>0</v>
      </c>
      <c r="CF1058" s="221">
        <f t="shared" si="58"/>
        <v>0</v>
      </c>
      <c r="CG1058" s="221">
        <f t="shared" si="59"/>
        <v>0</v>
      </c>
      <c r="CI1058" s="27">
        <v>1</v>
      </c>
    </row>
    <row r="1059" spans="65:87" x14ac:dyDescent="0.25">
      <c r="BM1059" s="221" t="s">
        <v>227</v>
      </c>
      <c r="BN1059" s="221" t="s">
        <v>1877</v>
      </c>
      <c r="BO1059" s="221" t="s">
        <v>2704</v>
      </c>
      <c r="BP1059" s="221" t="s">
        <v>265</v>
      </c>
      <c r="BQ1059" s="221" t="s">
        <v>266</v>
      </c>
      <c r="BR1059" s="221">
        <v>3</v>
      </c>
      <c r="BS1059" s="221">
        <v>2</v>
      </c>
      <c r="BT1059" s="221">
        <v>0</v>
      </c>
      <c r="BU1059" s="221" t="s">
        <v>2704</v>
      </c>
      <c r="BW1059" s="221" t="s">
        <v>2705</v>
      </c>
      <c r="BY1059" s="221" t="s">
        <v>2704</v>
      </c>
      <c r="BZ1059" s="221" t="s">
        <v>2706</v>
      </c>
      <c r="CD1059" s="221">
        <f t="shared" si="56"/>
        <v>0</v>
      </c>
      <c r="CE1059" s="221">
        <f t="shared" si="57"/>
        <v>0</v>
      </c>
      <c r="CF1059" s="221">
        <f t="shared" si="58"/>
        <v>0</v>
      </c>
      <c r="CG1059" s="221">
        <f t="shared" si="59"/>
        <v>0</v>
      </c>
      <c r="CI1059" s="27">
        <v>1</v>
      </c>
    </row>
    <row r="1060" spans="65:87" x14ac:dyDescent="0.25">
      <c r="BM1060" s="221" t="s">
        <v>227</v>
      </c>
      <c r="BN1060" s="221" t="s">
        <v>1884</v>
      </c>
      <c r="BO1060" s="221" t="s">
        <v>2707</v>
      </c>
      <c r="BP1060" s="221" t="s">
        <v>301</v>
      </c>
      <c r="BQ1060" s="221" t="s">
        <v>266</v>
      </c>
      <c r="BR1060" s="221">
        <v>1</v>
      </c>
      <c r="BS1060" s="221">
        <v>0</v>
      </c>
      <c r="BT1060" s="221">
        <v>3</v>
      </c>
      <c r="BV1060" s="221" t="s">
        <v>2707</v>
      </c>
      <c r="BX1060" s="221" t="s">
        <v>2708</v>
      </c>
      <c r="BY1060" s="221" t="s">
        <v>2707</v>
      </c>
      <c r="BZ1060" s="221" t="s">
        <v>639</v>
      </c>
      <c r="CA1060" s="221" t="s">
        <v>2709</v>
      </c>
      <c r="CB1060" s="221" t="s">
        <v>641</v>
      </c>
      <c r="CC1060" s="221" t="s">
        <v>2710</v>
      </c>
      <c r="CD1060" s="221">
        <f t="shared" si="56"/>
        <v>0</v>
      </c>
      <c r="CE1060" s="221">
        <f t="shared" si="57"/>
        <v>0</v>
      </c>
      <c r="CF1060" s="221">
        <f t="shared" si="58"/>
        <v>0</v>
      </c>
      <c r="CG1060" s="221">
        <f t="shared" si="59"/>
        <v>0</v>
      </c>
      <c r="CI1060" s="27">
        <v>1</v>
      </c>
    </row>
    <row r="1061" spans="65:87" x14ac:dyDescent="0.25">
      <c r="BM1061" s="221" t="s">
        <v>227</v>
      </c>
      <c r="BN1061" s="221" t="s">
        <v>1886</v>
      </c>
      <c r="BO1061" s="221" t="s">
        <v>2694</v>
      </c>
      <c r="BP1061" s="221" t="s">
        <v>301</v>
      </c>
      <c r="BQ1061" s="221" t="s">
        <v>266</v>
      </c>
      <c r="BR1061" s="221">
        <v>1</v>
      </c>
      <c r="BS1061" s="221">
        <v>0</v>
      </c>
      <c r="BT1061" s="221">
        <v>3</v>
      </c>
      <c r="BV1061" s="221" t="s">
        <v>2694</v>
      </c>
      <c r="BX1061" s="221" t="s">
        <v>2711</v>
      </c>
      <c r="BY1061" s="221" t="s">
        <v>2694</v>
      </c>
      <c r="BZ1061" s="221" t="s">
        <v>640</v>
      </c>
      <c r="CA1061" s="221" t="s">
        <v>2696</v>
      </c>
      <c r="CB1061" s="221" t="s">
        <v>2697</v>
      </c>
      <c r="CC1061" s="221" t="s">
        <v>642</v>
      </c>
      <c r="CD1061" s="221">
        <f t="shared" si="56"/>
        <v>0</v>
      </c>
      <c r="CE1061" s="221">
        <f t="shared" si="57"/>
        <v>0</v>
      </c>
      <c r="CF1061" s="221">
        <f t="shared" si="58"/>
        <v>0</v>
      </c>
      <c r="CG1061" s="221">
        <f t="shared" si="59"/>
        <v>0</v>
      </c>
      <c r="CI1061" s="27">
        <v>1</v>
      </c>
    </row>
    <row r="1062" spans="65:87" x14ac:dyDescent="0.25">
      <c r="BM1062" s="221" t="s">
        <v>227</v>
      </c>
      <c r="BN1062" s="221" t="s">
        <v>1888</v>
      </c>
      <c r="BO1062" s="221" t="s">
        <v>1228</v>
      </c>
      <c r="BP1062" s="221" t="s">
        <v>301</v>
      </c>
      <c r="BQ1062" s="221" t="s">
        <v>266</v>
      </c>
      <c r="BR1062" s="221">
        <v>2</v>
      </c>
      <c r="BS1062" s="221">
        <v>0</v>
      </c>
      <c r="BT1062" s="221">
        <v>2</v>
      </c>
      <c r="BV1062" s="221" t="s">
        <v>1228</v>
      </c>
      <c r="BX1062" s="221" t="s">
        <v>2712</v>
      </c>
      <c r="BY1062" s="221" t="s">
        <v>1228</v>
      </c>
      <c r="BZ1062" s="221" t="s">
        <v>1229</v>
      </c>
      <c r="CA1062" s="221" t="s">
        <v>1230</v>
      </c>
      <c r="CD1062" s="221">
        <f t="shared" si="56"/>
        <v>0</v>
      </c>
      <c r="CE1062" s="221">
        <f t="shared" si="57"/>
        <v>0</v>
      </c>
      <c r="CF1062" s="221">
        <f t="shared" si="58"/>
        <v>0</v>
      </c>
      <c r="CG1062" s="221">
        <f t="shared" si="59"/>
        <v>0</v>
      </c>
      <c r="CI1062" s="27">
        <v>1</v>
      </c>
    </row>
    <row r="1063" spans="65:87" x14ac:dyDescent="0.25">
      <c r="BM1063" s="221" t="s">
        <v>227</v>
      </c>
      <c r="BN1063" s="221" t="s">
        <v>1890</v>
      </c>
      <c r="BO1063" s="221" t="s">
        <v>2713</v>
      </c>
      <c r="BP1063" s="221" t="s">
        <v>301</v>
      </c>
      <c r="BQ1063" s="221" t="s">
        <v>266</v>
      </c>
      <c r="BR1063" s="221">
        <v>2</v>
      </c>
      <c r="BS1063" s="221">
        <v>0</v>
      </c>
      <c r="BT1063" s="221">
        <v>2</v>
      </c>
      <c r="BV1063" s="221" t="s">
        <v>2713</v>
      </c>
      <c r="BX1063" s="221" t="s">
        <v>2714</v>
      </c>
      <c r="BY1063" s="221" t="s">
        <v>2713</v>
      </c>
      <c r="BZ1063" s="221" t="s">
        <v>1241</v>
      </c>
      <c r="CA1063" s="221" t="s">
        <v>1986</v>
      </c>
      <c r="CD1063" s="221">
        <f t="shared" si="56"/>
        <v>0</v>
      </c>
      <c r="CE1063" s="221">
        <f t="shared" si="57"/>
        <v>0</v>
      </c>
      <c r="CF1063" s="221">
        <f t="shared" si="58"/>
        <v>0</v>
      </c>
      <c r="CG1063" s="221">
        <f t="shared" si="59"/>
        <v>0</v>
      </c>
      <c r="CI1063" s="27">
        <v>1</v>
      </c>
    </row>
    <row r="1064" spans="65:87" x14ac:dyDescent="0.25">
      <c r="BM1064" s="221" t="s">
        <v>227</v>
      </c>
      <c r="BN1064" s="221" t="s">
        <v>1892</v>
      </c>
      <c r="BO1064" s="221" t="s">
        <v>2704</v>
      </c>
      <c r="BP1064" s="221" t="s">
        <v>301</v>
      </c>
      <c r="BQ1064" s="221" t="s">
        <v>266</v>
      </c>
      <c r="BR1064" s="221">
        <v>3</v>
      </c>
      <c r="BS1064" s="221">
        <v>0</v>
      </c>
      <c r="BT1064" s="221">
        <v>2</v>
      </c>
      <c r="BV1064" s="221" t="s">
        <v>2704</v>
      </c>
      <c r="BX1064" s="221" t="s">
        <v>2715</v>
      </c>
      <c r="BY1064" s="221" t="s">
        <v>2704</v>
      </c>
      <c r="BZ1064" s="221" t="s">
        <v>2706</v>
      </c>
      <c r="CD1064" s="221">
        <f t="shared" si="56"/>
        <v>0</v>
      </c>
      <c r="CE1064" s="221">
        <f t="shared" si="57"/>
        <v>0</v>
      </c>
      <c r="CF1064" s="221">
        <f t="shared" si="58"/>
        <v>0</v>
      </c>
      <c r="CG1064" s="221">
        <f t="shared" si="59"/>
        <v>0</v>
      </c>
      <c r="CI1064" s="27">
        <v>1</v>
      </c>
    </row>
    <row r="1065" spans="65:87" x14ac:dyDescent="0.25">
      <c r="BM1065" s="221" t="s">
        <v>229</v>
      </c>
      <c r="BN1065" s="221" t="s">
        <v>1897</v>
      </c>
      <c r="BO1065" s="221" t="s">
        <v>2690</v>
      </c>
      <c r="BP1065" s="221" t="s">
        <v>265</v>
      </c>
      <c r="BQ1065" s="221" t="s">
        <v>266</v>
      </c>
      <c r="BR1065" s="221">
        <v>1</v>
      </c>
      <c r="BS1065" s="221">
        <v>3</v>
      </c>
      <c r="BT1065" s="221">
        <v>0</v>
      </c>
      <c r="BU1065" s="221" t="s">
        <v>2690</v>
      </c>
      <c r="BW1065" s="221" t="s">
        <v>2691</v>
      </c>
      <c r="BY1065" s="221" t="s">
        <v>2690</v>
      </c>
      <c r="BZ1065" s="221" t="s">
        <v>639</v>
      </c>
      <c r="CA1065" s="221" t="s">
        <v>2692</v>
      </c>
      <c r="CB1065" s="221" t="s">
        <v>641</v>
      </c>
      <c r="CC1065" s="221" t="s">
        <v>2693</v>
      </c>
      <c r="CD1065" s="221">
        <f t="shared" ref="CD1065:CD1104" si="60">IF(OR($BM1065&lt;&gt;$B$4,$BQ1065&lt;&gt;"POS",$BP1065="CFA"),0,IF(OR(AND($BY1065&lt;&gt;"",ISNUMBER(SEARCH($BY1065,$L$9))),AND($BZ1065&lt;&gt;"",ISNUMBER(SEARCH($BZ1065,$L$9))),AND($CA1065&lt;&gt;"",ISNUMBER(SEARCH($CA1065,$L$9))),AND($CB1065&lt;&gt;"",ISNUMBER(SEARCH($CB1065,$L$9))),AND($CC1065&lt;&gt;"",ISNUMBER(SEARCH($CC1065,$L$9)))),$BS1065,0))</f>
        <v>0</v>
      </c>
      <c r="CE1065" s="221">
        <f t="shared" ref="CE1065:CE1104" si="61">IF(OR($BM1065&lt;&gt;$B$4,$BQ1065&lt;&gt;"POS",$BP1065="CFA"),0,IF(OR(AND($BY1065&lt;&gt;"",ISNUMBER(SEARCH($BY1065,$M$9))),AND($BZ1065&lt;&gt;"",ISNUMBER(SEARCH($BZ1065,$M$9))),AND($CA1065&lt;&gt;"",ISNUMBER(SEARCH($CA1065,$M$9))),AND($CB1065&lt;&gt;"",ISNUMBER(SEARCH($CB1065,$M$9))),AND($CC1065&lt;&gt;"",ISNUMBER(SEARCH($CC1065,$M$9)))),$BS1065,0))</f>
        <v>0</v>
      </c>
      <c r="CF1065" s="221">
        <f t="shared" ref="CF1065:CF1104" si="62">IF(OR($BM1065&lt;&gt;$B$4,$BQ1065&lt;&gt;"POS",$BP1065="PRO"),0,IF(OR(AND($BY1065&lt;&gt;"",ISNUMBER(SEARCH($BY1065,$N$9))),AND($BZ1065&lt;&gt;"",ISNUMBER(SEARCH($BZ1065,$N$9))),AND($CA1065&lt;&gt;"",ISNUMBER(SEARCH($CA1065,$N$9))),AND($CB1065&lt;&gt;"",ISNUMBER(SEARCH($CB1065,$N$9))),AND($CC1065&lt;&gt;"",ISNUMBER(SEARCH($CC1065,$N$9)))),$BT1065,0))</f>
        <v>0</v>
      </c>
      <c r="CG1065" s="221">
        <f t="shared" ref="CG1065:CG1104" si="63">IF(OR($BM1065&lt;&gt;$B$4,$BQ1065&lt;&gt;"POS",$BP1065="PRO"),0,IF(OR(AND($BY1065&lt;&gt;"",ISNUMBER(SEARCH($BY1065,$O$9))),AND($BZ1065&lt;&gt;"",ISNUMBER(SEARCH($BZ1065,$O$9))),AND($CA1065&lt;&gt;"",ISNUMBER(SEARCH($CA1065,$O$9))),AND($CB1065&lt;&gt;"",ISNUMBER(SEARCH($CB1065,$O$9))),AND($CC1065&lt;&gt;"",ISNUMBER(SEARCH($CC1065,$O$9)))),$BT1065,0))</f>
        <v>0</v>
      </c>
      <c r="CI1065" s="27">
        <v>1</v>
      </c>
    </row>
    <row r="1066" spans="65:87" x14ac:dyDescent="0.25">
      <c r="BM1066" s="221" t="s">
        <v>229</v>
      </c>
      <c r="BN1066" s="221" t="s">
        <v>1898</v>
      </c>
      <c r="BO1066" s="221" t="s">
        <v>2694</v>
      </c>
      <c r="BP1066" s="221" t="s">
        <v>265</v>
      </c>
      <c r="BQ1066" s="221" t="s">
        <v>266</v>
      </c>
      <c r="BR1066" s="221">
        <v>1</v>
      </c>
      <c r="BS1066" s="221">
        <v>3</v>
      </c>
      <c r="BT1066" s="221">
        <v>0</v>
      </c>
      <c r="BU1066" s="221" t="s">
        <v>2694</v>
      </c>
      <c r="BW1066" s="221" t="s">
        <v>2695</v>
      </c>
      <c r="BY1066" s="221" t="s">
        <v>2694</v>
      </c>
      <c r="BZ1066" s="221" t="s">
        <v>640</v>
      </c>
      <c r="CA1066" s="221" t="s">
        <v>2696</v>
      </c>
      <c r="CB1066" s="221" t="s">
        <v>2697</v>
      </c>
      <c r="CC1066" s="221" t="s">
        <v>642</v>
      </c>
      <c r="CD1066" s="221">
        <f t="shared" si="60"/>
        <v>0</v>
      </c>
      <c r="CE1066" s="221">
        <f t="shared" si="61"/>
        <v>0</v>
      </c>
      <c r="CF1066" s="221">
        <f t="shared" si="62"/>
        <v>0</v>
      </c>
      <c r="CG1066" s="221">
        <f t="shared" si="63"/>
        <v>0</v>
      </c>
      <c r="CI1066" s="27">
        <v>1</v>
      </c>
    </row>
    <row r="1067" spans="65:87" x14ac:dyDescent="0.25">
      <c r="BM1067" s="221" t="s">
        <v>229</v>
      </c>
      <c r="BN1067" s="221" t="s">
        <v>1899</v>
      </c>
      <c r="BO1067" s="221" t="s">
        <v>2698</v>
      </c>
      <c r="BP1067" s="221" t="s">
        <v>265</v>
      </c>
      <c r="BQ1067" s="221" t="s">
        <v>266</v>
      </c>
      <c r="BR1067" s="221">
        <v>2</v>
      </c>
      <c r="BS1067" s="221">
        <v>2</v>
      </c>
      <c r="BT1067" s="221">
        <v>0</v>
      </c>
      <c r="BU1067" s="221" t="s">
        <v>2698</v>
      </c>
      <c r="BW1067" s="221" t="s">
        <v>2699</v>
      </c>
      <c r="BY1067" s="221" t="s">
        <v>2698</v>
      </c>
      <c r="BZ1067" s="221" t="s">
        <v>1228</v>
      </c>
      <c r="CA1067" s="221" t="s">
        <v>1229</v>
      </c>
      <c r="CB1067" s="221" t="s">
        <v>2700</v>
      </c>
      <c r="CC1067" s="221" t="s">
        <v>1230</v>
      </c>
      <c r="CD1067" s="221">
        <f t="shared" si="60"/>
        <v>0</v>
      </c>
      <c r="CE1067" s="221">
        <f t="shared" si="61"/>
        <v>0</v>
      </c>
      <c r="CF1067" s="221">
        <f t="shared" si="62"/>
        <v>0</v>
      </c>
      <c r="CG1067" s="221">
        <f t="shared" si="63"/>
        <v>0</v>
      </c>
      <c r="CI1067" s="27">
        <v>1</v>
      </c>
    </row>
    <row r="1068" spans="65:87" x14ac:dyDescent="0.25">
      <c r="BM1068" s="221" t="s">
        <v>229</v>
      </c>
      <c r="BN1068" s="221" t="s">
        <v>1900</v>
      </c>
      <c r="BO1068" s="221" t="s">
        <v>2701</v>
      </c>
      <c r="BP1068" s="221" t="s">
        <v>265</v>
      </c>
      <c r="BQ1068" s="221" t="s">
        <v>266</v>
      </c>
      <c r="BR1068" s="221">
        <v>2</v>
      </c>
      <c r="BS1068" s="221">
        <v>2</v>
      </c>
      <c r="BT1068" s="221">
        <v>0</v>
      </c>
      <c r="BU1068" s="221" t="s">
        <v>2701</v>
      </c>
      <c r="BW1068" s="221" t="s">
        <v>2702</v>
      </c>
      <c r="BY1068" s="221" t="s">
        <v>2701</v>
      </c>
      <c r="BZ1068" s="221" t="s">
        <v>1241</v>
      </c>
      <c r="CA1068" s="221" t="s">
        <v>2703</v>
      </c>
      <c r="CB1068" s="221" t="s">
        <v>2103</v>
      </c>
      <c r="CD1068" s="221">
        <f t="shared" si="60"/>
        <v>0</v>
      </c>
      <c r="CE1068" s="221">
        <f t="shared" si="61"/>
        <v>0</v>
      </c>
      <c r="CF1068" s="221">
        <f t="shared" si="62"/>
        <v>0</v>
      </c>
      <c r="CG1068" s="221">
        <f t="shared" si="63"/>
        <v>0</v>
      </c>
      <c r="CI1068" s="27">
        <v>1</v>
      </c>
    </row>
    <row r="1069" spans="65:87" x14ac:dyDescent="0.25">
      <c r="BM1069" s="221" t="s">
        <v>229</v>
      </c>
      <c r="BN1069" s="221" t="s">
        <v>1901</v>
      </c>
      <c r="BO1069" s="221" t="s">
        <v>2704</v>
      </c>
      <c r="BP1069" s="221" t="s">
        <v>265</v>
      </c>
      <c r="BQ1069" s="221" t="s">
        <v>266</v>
      </c>
      <c r="BR1069" s="221">
        <v>3</v>
      </c>
      <c r="BS1069" s="221">
        <v>2</v>
      </c>
      <c r="BT1069" s="221">
        <v>0</v>
      </c>
      <c r="BU1069" s="221" t="s">
        <v>2704</v>
      </c>
      <c r="BW1069" s="221" t="s">
        <v>2705</v>
      </c>
      <c r="BY1069" s="221" t="s">
        <v>2704</v>
      </c>
      <c r="BZ1069" s="221" t="s">
        <v>2706</v>
      </c>
      <c r="CD1069" s="221">
        <f t="shared" si="60"/>
        <v>0</v>
      </c>
      <c r="CE1069" s="221">
        <f t="shared" si="61"/>
        <v>0</v>
      </c>
      <c r="CF1069" s="221">
        <f t="shared" si="62"/>
        <v>0</v>
      </c>
      <c r="CG1069" s="221">
        <f t="shared" si="63"/>
        <v>0</v>
      </c>
      <c r="CI1069" s="27">
        <v>1</v>
      </c>
    </row>
    <row r="1070" spans="65:87" x14ac:dyDescent="0.25">
      <c r="BM1070" s="221" t="s">
        <v>229</v>
      </c>
      <c r="BN1070" s="221" t="s">
        <v>1902</v>
      </c>
      <c r="BO1070" s="221" t="s">
        <v>2707</v>
      </c>
      <c r="BP1070" s="221" t="s">
        <v>301</v>
      </c>
      <c r="BQ1070" s="221" t="s">
        <v>266</v>
      </c>
      <c r="BR1070" s="221">
        <v>1</v>
      </c>
      <c r="BS1070" s="221">
        <v>0</v>
      </c>
      <c r="BT1070" s="221">
        <v>3</v>
      </c>
      <c r="BV1070" s="221" t="s">
        <v>2707</v>
      </c>
      <c r="BX1070" s="221" t="s">
        <v>2708</v>
      </c>
      <c r="BY1070" s="221" t="s">
        <v>2707</v>
      </c>
      <c r="BZ1070" s="221" t="s">
        <v>639</v>
      </c>
      <c r="CA1070" s="221" t="s">
        <v>2709</v>
      </c>
      <c r="CB1070" s="221" t="s">
        <v>641</v>
      </c>
      <c r="CC1070" s="221" t="s">
        <v>2710</v>
      </c>
      <c r="CD1070" s="221">
        <f t="shared" si="60"/>
        <v>0</v>
      </c>
      <c r="CE1070" s="221">
        <f t="shared" si="61"/>
        <v>0</v>
      </c>
      <c r="CF1070" s="221">
        <f t="shared" si="62"/>
        <v>0</v>
      </c>
      <c r="CG1070" s="221">
        <f t="shared" si="63"/>
        <v>0</v>
      </c>
      <c r="CI1070" s="27">
        <v>1</v>
      </c>
    </row>
    <row r="1071" spans="65:87" x14ac:dyDescent="0.25">
      <c r="BM1071" s="221" t="s">
        <v>229</v>
      </c>
      <c r="BN1071" s="221" t="s">
        <v>1903</v>
      </c>
      <c r="BO1071" s="221" t="s">
        <v>2694</v>
      </c>
      <c r="BP1071" s="221" t="s">
        <v>301</v>
      </c>
      <c r="BQ1071" s="221" t="s">
        <v>266</v>
      </c>
      <c r="BR1071" s="221">
        <v>1</v>
      </c>
      <c r="BS1071" s="221">
        <v>0</v>
      </c>
      <c r="BT1071" s="221">
        <v>3</v>
      </c>
      <c r="BV1071" s="221" t="s">
        <v>2694</v>
      </c>
      <c r="BX1071" s="221" t="s">
        <v>2711</v>
      </c>
      <c r="BY1071" s="221" t="s">
        <v>2694</v>
      </c>
      <c r="BZ1071" s="221" t="s">
        <v>640</v>
      </c>
      <c r="CA1071" s="221" t="s">
        <v>2696</v>
      </c>
      <c r="CB1071" s="221" t="s">
        <v>2697</v>
      </c>
      <c r="CC1071" s="221" t="s">
        <v>642</v>
      </c>
      <c r="CD1071" s="221">
        <f t="shared" si="60"/>
        <v>0</v>
      </c>
      <c r="CE1071" s="221">
        <f t="shared" si="61"/>
        <v>0</v>
      </c>
      <c r="CF1071" s="221">
        <f t="shared" si="62"/>
        <v>0</v>
      </c>
      <c r="CG1071" s="221">
        <f t="shared" si="63"/>
        <v>0</v>
      </c>
      <c r="CI1071" s="27">
        <v>1</v>
      </c>
    </row>
    <row r="1072" spans="65:87" x14ac:dyDescent="0.25">
      <c r="BM1072" s="221" t="s">
        <v>229</v>
      </c>
      <c r="BN1072" s="221" t="s">
        <v>1904</v>
      </c>
      <c r="BO1072" s="221" t="s">
        <v>1228</v>
      </c>
      <c r="BP1072" s="221" t="s">
        <v>301</v>
      </c>
      <c r="BQ1072" s="221" t="s">
        <v>266</v>
      </c>
      <c r="BR1072" s="221">
        <v>2</v>
      </c>
      <c r="BS1072" s="221">
        <v>0</v>
      </c>
      <c r="BT1072" s="221">
        <v>2</v>
      </c>
      <c r="BV1072" s="221" t="s">
        <v>1228</v>
      </c>
      <c r="BX1072" s="221" t="s">
        <v>2712</v>
      </c>
      <c r="BY1072" s="221" t="s">
        <v>1228</v>
      </c>
      <c r="BZ1072" s="221" t="s">
        <v>1229</v>
      </c>
      <c r="CA1072" s="221" t="s">
        <v>1230</v>
      </c>
      <c r="CD1072" s="221">
        <f t="shared" si="60"/>
        <v>0</v>
      </c>
      <c r="CE1072" s="221">
        <f t="shared" si="61"/>
        <v>0</v>
      </c>
      <c r="CF1072" s="221">
        <f t="shared" si="62"/>
        <v>0</v>
      </c>
      <c r="CG1072" s="221">
        <f t="shared" si="63"/>
        <v>0</v>
      </c>
      <c r="CI1072" s="27">
        <v>1</v>
      </c>
    </row>
    <row r="1073" spans="65:87" x14ac:dyDescent="0.25">
      <c r="BM1073" s="221" t="s">
        <v>229</v>
      </c>
      <c r="BN1073" s="221" t="s">
        <v>1905</v>
      </c>
      <c r="BO1073" s="221" t="s">
        <v>2713</v>
      </c>
      <c r="BP1073" s="221" t="s">
        <v>301</v>
      </c>
      <c r="BQ1073" s="221" t="s">
        <v>266</v>
      </c>
      <c r="BR1073" s="221">
        <v>2</v>
      </c>
      <c r="BS1073" s="221">
        <v>0</v>
      </c>
      <c r="BT1073" s="221">
        <v>2</v>
      </c>
      <c r="BV1073" s="221" t="s">
        <v>2713</v>
      </c>
      <c r="BX1073" s="221" t="s">
        <v>2714</v>
      </c>
      <c r="BY1073" s="221" t="s">
        <v>2713</v>
      </c>
      <c r="BZ1073" s="221" t="s">
        <v>1241</v>
      </c>
      <c r="CA1073" s="221" t="s">
        <v>1986</v>
      </c>
      <c r="CD1073" s="221">
        <f t="shared" si="60"/>
        <v>0</v>
      </c>
      <c r="CE1073" s="221">
        <f t="shared" si="61"/>
        <v>0</v>
      </c>
      <c r="CF1073" s="221">
        <f t="shared" si="62"/>
        <v>0</v>
      </c>
      <c r="CG1073" s="221">
        <f t="shared" si="63"/>
        <v>0</v>
      </c>
      <c r="CI1073" s="27">
        <v>1</v>
      </c>
    </row>
    <row r="1074" spans="65:87" x14ac:dyDescent="0.25">
      <c r="BM1074" s="221" t="s">
        <v>229</v>
      </c>
      <c r="BN1074" s="221" t="s">
        <v>1906</v>
      </c>
      <c r="BO1074" s="221" t="s">
        <v>2704</v>
      </c>
      <c r="BP1074" s="221" t="s">
        <v>301</v>
      </c>
      <c r="BQ1074" s="221" t="s">
        <v>266</v>
      </c>
      <c r="BR1074" s="221">
        <v>3</v>
      </c>
      <c r="BS1074" s="221">
        <v>0</v>
      </c>
      <c r="BT1074" s="221">
        <v>2</v>
      </c>
      <c r="BV1074" s="221" t="s">
        <v>2704</v>
      </c>
      <c r="BX1074" s="221" t="s">
        <v>2715</v>
      </c>
      <c r="BY1074" s="221" t="s">
        <v>2704</v>
      </c>
      <c r="BZ1074" s="221" t="s">
        <v>2706</v>
      </c>
      <c r="CD1074" s="221">
        <f t="shared" si="60"/>
        <v>0</v>
      </c>
      <c r="CE1074" s="221">
        <f t="shared" si="61"/>
        <v>0</v>
      </c>
      <c r="CF1074" s="221">
        <f t="shared" si="62"/>
        <v>0</v>
      </c>
      <c r="CG1074" s="221">
        <f t="shared" si="63"/>
        <v>0</v>
      </c>
      <c r="CI1074" s="27">
        <v>1</v>
      </c>
    </row>
    <row r="1075" spans="65:87" x14ac:dyDescent="0.25">
      <c r="BM1075" s="221" t="s">
        <v>230</v>
      </c>
      <c r="BN1075" s="221" t="s">
        <v>1907</v>
      </c>
      <c r="BO1075" s="221" t="s">
        <v>2690</v>
      </c>
      <c r="BP1075" s="221" t="s">
        <v>265</v>
      </c>
      <c r="BQ1075" s="221" t="s">
        <v>266</v>
      </c>
      <c r="BR1075" s="221">
        <v>1</v>
      </c>
      <c r="BS1075" s="221">
        <v>3</v>
      </c>
      <c r="BT1075" s="221">
        <v>0</v>
      </c>
      <c r="BU1075" s="221" t="s">
        <v>2690</v>
      </c>
      <c r="BW1075" s="221" t="s">
        <v>2691</v>
      </c>
      <c r="BY1075" s="221" t="s">
        <v>2690</v>
      </c>
      <c r="BZ1075" s="221" t="s">
        <v>639</v>
      </c>
      <c r="CA1075" s="221" t="s">
        <v>2692</v>
      </c>
      <c r="CB1075" s="221" t="s">
        <v>641</v>
      </c>
      <c r="CC1075" s="221" t="s">
        <v>2693</v>
      </c>
      <c r="CD1075" s="221">
        <f t="shared" si="60"/>
        <v>0</v>
      </c>
      <c r="CE1075" s="221">
        <f t="shared" si="61"/>
        <v>0</v>
      </c>
      <c r="CF1075" s="221">
        <f t="shared" si="62"/>
        <v>0</v>
      </c>
      <c r="CG1075" s="221">
        <f t="shared" si="63"/>
        <v>0</v>
      </c>
      <c r="CI1075" s="27">
        <v>1</v>
      </c>
    </row>
    <row r="1076" spans="65:87" x14ac:dyDescent="0.25">
      <c r="BM1076" s="221" t="s">
        <v>230</v>
      </c>
      <c r="BN1076" s="221" t="s">
        <v>1908</v>
      </c>
      <c r="BO1076" s="221" t="s">
        <v>2694</v>
      </c>
      <c r="BP1076" s="221" t="s">
        <v>265</v>
      </c>
      <c r="BQ1076" s="221" t="s">
        <v>266</v>
      </c>
      <c r="BR1076" s="221">
        <v>1</v>
      </c>
      <c r="BS1076" s="221">
        <v>3</v>
      </c>
      <c r="BT1076" s="221">
        <v>0</v>
      </c>
      <c r="BU1076" s="221" t="s">
        <v>2694</v>
      </c>
      <c r="BW1076" s="221" t="s">
        <v>2695</v>
      </c>
      <c r="BY1076" s="221" t="s">
        <v>2694</v>
      </c>
      <c r="BZ1076" s="221" t="s">
        <v>640</v>
      </c>
      <c r="CA1076" s="221" t="s">
        <v>2696</v>
      </c>
      <c r="CB1076" s="221" t="s">
        <v>2697</v>
      </c>
      <c r="CC1076" s="221" t="s">
        <v>642</v>
      </c>
      <c r="CD1076" s="221">
        <f t="shared" si="60"/>
        <v>0</v>
      </c>
      <c r="CE1076" s="221">
        <f t="shared" si="61"/>
        <v>0</v>
      </c>
      <c r="CF1076" s="221">
        <f t="shared" si="62"/>
        <v>0</v>
      </c>
      <c r="CG1076" s="221">
        <f t="shared" si="63"/>
        <v>0</v>
      </c>
      <c r="CI1076" s="27">
        <v>1</v>
      </c>
    </row>
    <row r="1077" spans="65:87" x14ac:dyDescent="0.25">
      <c r="BM1077" s="221" t="s">
        <v>230</v>
      </c>
      <c r="BN1077" s="221" t="s">
        <v>1909</v>
      </c>
      <c r="BO1077" s="221" t="s">
        <v>2698</v>
      </c>
      <c r="BP1077" s="221" t="s">
        <v>265</v>
      </c>
      <c r="BQ1077" s="221" t="s">
        <v>266</v>
      </c>
      <c r="BR1077" s="221">
        <v>2</v>
      </c>
      <c r="BS1077" s="221">
        <v>2</v>
      </c>
      <c r="BT1077" s="221">
        <v>0</v>
      </c>
      <c r="BU1077" s="221" t="s">
        <v>2698</v>
      </c>
      <c r="BW1077" s="221" t="s">
        <v>2699</v>
      </c>
      <c r="BY1077" s="221" t="s">
        <v>2698</v>
      </c>
      <c r="BZ1077" s="221" t="s">
        <v>1228</v>
      </c>
      <c r="CA1077" s="221" t="s">
        <v>1229</v>
      </c>
      <c r="CB1077" s="221" t="s">
        <v>2700</v>
      </c>
      <c r="CC1077" s="221" t="s">
        <v>1230</v>
      </c>
      <c r="CD1077" s="221">
        <f t="shared" si="60"/>
        <v>0</v>
      </c>
      <c r="CE1077" s="221">
        <f t="shared" si="61"/>
        <v>0</v>
      </c>
      <c r="CF1077" s="221">
        <f t="shared" si="62"/>
        <v>0</v>
      </c>
      <c r="CG1077" s="221">
        <f t="shared" si="63"/>
        <v>0</v>
      </c>
      <c r="CI1077" s="27">
        <v>1</v>
      </c>
    </row>
    <row r="1078" spans="65:87" x14ac:dyDescent="0.25">
      <c r="BM1078" s="221" t="s">
        <v>230</v>
      </c>
      <c r="BN1078" s="221" t="s">
        <v>1910</v>
      </c>
      <c r="BO1078" s="221" t="s">
        <v>2701</v>
      </c>
      <c r="BP1078" s="221" t="s">
        <v>265</v>
      </c>
      <c r="BQ1078" s="221" t="s">
        <v>266</v>
      </c>
      <c r="BR1078" s="221">
        <v>2</v>
      </c>
      <c r="BS1078" s="221">
        <v>2</v>
      </c>
      <c r="BT1078" s="221">
        <v>0</v>
      </c>
      <c r="BU1078" s="221" t="s">
        <v>2701</v>
      </c>
      <c r="BW1078" s="221" t="s">
        <v>2702</v>
      </c>
      <c r="BY1078" s="221" t="s">
        <v>2701</v>
      </c>
      <c r="BZ1078" s="221" t="s">
        <v>1241</v>
      </c>
      <c r="CA1078" s="221" t="s">
        <v>2703</v>
      </c>
      <c r="CB1078" s="221" t="s">
        <v>2103</v>
      </c>
      <c r="CD1078" s="221">
        <f t="shared" si="60"/>
        <v>0</v>
      </c>
      <c r="CE1078" s="221">
        <f t="shared" si="61"/>
        <v>0</v>
      </c>
      <c r="CF1078" s="221">
        <f t="shared" si="62"/>
        <v>0</v>
      </c>
      <c r="CG1078" s="221">
        <f t="shared" si="63"/>
        <v>0</v>
      </c>
      <c r="CI1078" s="27">
        <v>1</v>
      </c>
    </row>
    <row r="1079" spans="65:87" x14ac:dyDescent="0.25">
      <c r="BM1079" s="221" t="s">
        <v>230</v>
      </c>
      <c r="BN1079" s="221" t="s">
        <v>1911</v>
      </c>
      <c r="BO1079" s="221" t="s">
        <v>2704</v>
      </c>
      <c r="BP1079" s="221" t="s">
        <v>265</v>
      </c>
      <c r="BQ1079" s="221" t="s">
        <v>266</v>
      </c>
      <c r="BR1079" s="221">
        <v>3</v>
      </c>
      <c r="BS1079" s="221">
        <v>2</v>
      </c>
      <c r="BT1079" s="221">
        <v>0</v>
      </c>
      <c r="BU1079" s="221" t="s">
        <v>2704</v>
      </c>
      <c r="BW1079" s="221" t="s">
        <v>2705</v>
      </c>
      <c r="BY1079" s="221" t="s">
        <v>2704</v>
      </c>
      <c r="BZ1079" s="221" t="s">
        <v>2706</v>
      </c>
      <c r="CD1079" s="221">
        <f t="shared" si="60"/>
        <v>0</v>
      </c>
      <c r="CE1079" s="221">
        <f t="shared" si="61"/>
        <v>0</v>
      </c>
      <c r="CF1079" s="221">
        <f t="shared" si="62"/>
        <v>0</v>
      </c>
      <c r="CG1079" s="221">
        <f t="shared" si="63"/>
        <v>0</v>
      </c>
      <c r="CI1079" s="27">
        <v>1</v>
      </c>
    </row>
    <row r="1080" spans="65:87" x14ac:dyDescent="0.25">
      <c r="BM1080" s="221" t="s">
        <v>230</v>
      </c>
      <c r="BN1080" s="221" t="s">
        <v>1912</v>
      </c>
      <c r="BO1080" s="221" t="s">
        <v>2707</v>
      </c>
      <c r="BP1080" s="221" t="s">
        <v>301</v>
      </c>
      <c r="BQ1080" s="221" t="s">
        <v>266</v>
      </c>
      <c r="BR1080" s="221">
        <v>1</v>
      </c>
      <c r="BS1080" s="221">
        <v>0</v>
      </c>
      <c r="BT1080" s="221">
        <v>3</v>
      </c>
      <c r="BV1080" s="221" t="s">
        <v>2707</v>
      </c>
      <c r="BX1080" s="221" t="s">
        <v>2708</v>
      </c>
      <c r="BY1080" s="221" t="s">
        <v>2707</v>
      </c>
      <c r="BZ1080" s="221" t="s">
        <v>639</v>
      </c>
      <c r="CA1080" s="221" t="s">
        <v>2709</v>
      </c>
      <c r="CB1080" s="221" t="s">
        <v>641</v>
      </c>
      <c r="CC1080" s="221" t="s">
        <v>2710</v>
      </c>
      <c r="CD1080" s="221">
        <f t="shared" si="60"/>
        <v>0</v>
      </c>
      <c r="CE1080" s="221">
        <f t="shared" si="61"/>
        <v>0</v>
      </c>
      <c r="CF1080" s="221">
        <f t="shared" si="62"/>
        <v>0</v>
      </c>
      <c r="CG1080" s="221">
        <f t="shared" si="63"/>
        <v>0</v>
      </c>
      <c r="CI1080" s="27">
        <v>1</v>
      </c>
    </row>
    <row r="1081" spans="65:87" x14ac:dyDescent="0.25">
      <c r="BM1081" s="221" t="s">
        <v>230</v>
      </c>
      <c r="BN1081" s="221" t="s">
        <v>1913</v>
      </c>
      <c r="BO1081" s="221" t="s">
        <v>2694</v>
      </c>
      <c r="BP1081" s="221" t="s">
        <v>301</v>
      </c>
      <c r="BQ1081" s="221" t="s">
        <v>266</v>
      </c>
      <c r="BR1081" s="221">
        <v>1</v>
      </c>
      <c r="BS1081" s="221">
        <v>0</v>
      </c>
      <c r="BT1081" s="221">
        <v>3</v>
      </c>
      <c r="BV1081" s="221" t="s">
        <v>2694</v>
      </c>
      <c r="BX1081" s="221" t="s">
        <v>2711</v>
      </c>
      <c r="BY1081" s="221" t="s">
        <v>2694</v>
      </c>
      <c r="BZ1081" s="221" t="s">
        <v>640</v>
      </c>
      <c r="CA1081" s="221" t="s">
        <v>2696</v>
      </c>
      <c r="CB1081" s="221" t="s">
        <v>2697</v>
      </c>
      <c r="CC1081" s="221" t="s">
        <v>642</v>
      </c>
      <c r="CD1081" s="221">
        <f t="shared" si="60"/>
        <v>0</v>
      </c>
      <c r="CE1081" s="221">
        <f t="shared" si="61"/>
        <v>0</v>
      </c>
      <c r="CF1081" s="221">
        <f t="shared" si="62"/>
        <v>0</v>
      </c>
      <c r="CG1081" s="221">
        <f t="shared" si="63"/>
        <v>0</v>
      </c>
      <c r="CI1081" s="27">
        <v>1</v>
      </c>
    </row>
    <row r="1082" spans="65:87" x14ac:dyDescent="0.25">
      <c r="BM1082" s="221" t="s">
        <v>230</v>
      </c>
      <c r="BN1082" s="221" t="s">
        <v>1914</v>
      </c>
      <c r="BO1082" s="221" t="s">
        <v>1228</v>
      </c>
      <c r="BP1082" s="221" t="s">
        <v>301</v>
      </c>
      <c r="BQ1082" s="221" t="s">
        <v>266</v>
      </c>
      <c r="BR1082" s="221">
        <v>2</v>
      </c>
      <c r="BS1082" s="221">
        <v>0</v>
      </c>
      <c r="BT1082" s="221">
        <v>2</v>
      </c>
      <c r="BV1082" s="221" t="s">
        <v>1228</v>
      </c>
      <c r="BX1082" s="221" t="s">
        <v>2712</v>
      </c>
      <c r="BY1082" s="221" t="s">
        <v>1228</v>
      </c>
      <c r="BZ1082" s="221" t="s">
        <v>1229</v>
      </c>
      <c r="CA1082" s="221" t="s">
        <v>1230</v>
      </c>
      <c r="CD1082" s="221">
        <f t="shared" si="60"/>
        <v>0</v>
      </c>
      <c r="CE1082" s="221">
        <f t="shared" si="61"/>
        <v>0</v>
      </c>
      <c r="CF1082" s="221">
        <f t="shared" si="62"/>
        <v>0</v>
      </c>
      <c r="CG1082" s="221">
        <f t="shared" si="63"/>
        <v>0</v>
      </c>
      <c r="CI1082" s="27">
        <v>1</v>
      </c>
    </row>
    <row r="1083" spans="65:87" x14ac:dyDescent="0.25">
      <c r="BM1083" s="221" t="s">
        <v>230</v>
      </c>
      <c r="BN1083" s="221" t="s">
        <v>1915</v>
      </c>
      <c r="BO1083" s="221" t="s">
        <v>2713</v>
      </c>
      <c r="BP1083" s="221" t="s">
        <v>301</v>
      </c>
      <c r="BQ1083" s="221" t="s">
        <v>266</v>
      </c>
      <c r="BR1083" s="221">
        <v>2</v>
      </c>
      <c r="BS1083" s="221">
        <v>0</v>
      </c>
      <c r="BT1083" s="221">
        <v>2</v>
      </c>
      <c r="BV1083" s="221" t="s">
        <v>2713</v>
      </c>
      <c r="BX1083" s="221" t="s">
        <v>2714</v>
      </c>
      <c r="BY1083" s="221" t="s">
        <v>2713</v>
      </c>
      <c r="BZ1083" s="221" t="s">
        <v>1241</v>
      </c>
      <c r="CA1083" s="221" t="s">
        <v>1986</v>
      </c>
      <c r="CD1083" s="221">
        <f t="shared" si="60"/>
        <v>0</v>
      </c>
      <c r="CE1083" s="221">
        <f t="shared" si="61"/>
        <v>0</v>
      </c>
      <c r="CF1083" s="221">
        <f t="shared" si="62"/>
        <v>0</v>
      </c>
      <c r="CG1083" s="221">
        <f t="shared" si="63"/>
        <v>0</v>
      </c>
      <c r="CI1083" s="27">
        <v>1</v>
      </c>
    </row>
    <row r="1084" spans="65:87" x14ac:dyDescent="0.25">
      <c r="BM1084" s="221" t="s">
        <v>230</v>
      </c>
      <c r="BN1084" s="221" t="s">
        <v>1916</v>
      </c>
      <c r="BO1084" s="221" t="s">
        <v>2704</v>
      </c>
      <c r="BP1084" s="221" t="s">
        <v>301</v>
      </c>
      <c r="BQ1084" s="221" t="s">
        <v>266</v>
      </c>
      <c r="BR1084" s="221">
        <v>3</v>
      </c>
      <c r="BS1084" s="221">
        <v>0</v>
      </c>
      <c r="BT1084" s="221">
        <v>2</v>
      </c>
      <c r="BV1084" s="221" t="s">
        <v>2704</v>
      </c>
      <c r="BX1084" s="221" t="s">
        <v>2715</v>
      </c>
      <c r="BY1084" s="221" t="s">
        <v>2704</v>
      </c>
      <c r="BZ1084" s="221" t="s">
        <v>2706</v>
      </c>
      <c r="CD1084" s="221">
        <f t="shared" si="60"/>
        <v>0</v>
      </c>
      <c r="CE1084" s="221">
        <f t="shared" si="61"/>
        <v>0</v>
      </c>
      <c r="CF1084" s="221">
        <f t="shared" si="62"/>
        <v>0</v>
      </c>
      <c r="CG1084" s="221">
        <f t="shared" si="63"/>
        <v>0</v>
      </c>
      <c r="CI1084" s="27">
        <v>1</v>
      </c>
    </row>
    <row r="1085" spans="65:87" x14ac:dyDescent="0.25">
      <c r="BM1085" s="221" t="s">
        <v>231</v>
      </c>
      <c r="BN1085" s="221" t="s">
        <v>1917</v>
      </c>
      <c r="BO1085" s="221" t="s">
        <v>2690</v>
      </c>
      <c r="BP1085" s="221" t="s">
        <v>265</v>
      </c>
      <c r="BQ1085" s="221" t="s">
        <v>266</v>
      </c>
      <c r="BR1085" s="221">
        <v>1</v>
      </c>
      <c r="BS1085" s="221">
        <v>3</v>
      </c>
      <c r="BT1085" s="221">
        <v>0</v>
      </c>
      <c r="BU1085" s="221" t="s">
        <v>2690</v>
      </c>
      <c r="BW1085" s="221" t="s">
        <v>2691</v>
      </c>
      <c r="BY1085" s="221" t="s">
        <v>2690</v>
      </c>
      <c r="BZ1085" s="221" t="s">
        <v>639</v>
      </c>
      <c r="CA1085" s="221" t="s">
        <v>2692</v>
      </c>
      <c r="CB1085" s="221" t="s">
        <v>641</v>
      </c>
      <c r="CC1085" s="221" t="s">
        <v>2693</v>
      </c>
      <c r="CD1085" s="221">
        <f t="shared" si="60"/>
        <v>0</v>
      </c>
      <c r="CE1085" s="221">
        <f t="shared" si="61"/>
        <v>0</v>
      </c>
      <c r="CF1085" s="221">
        <f t="shared" si="62"/>
        <v>0</v>
      </c>
      <c r="CG1085" s="221">
        <f t="shared" si="63"/>
        <v>0</v>
      </c>
      <c r="CI1085" s="27">
        <v>1</v>
      </c>
    </row>
    <row r="1086" spans="65:87" x14ac:dyDescent="0.25">
      <c r="BM1086" s="221" t="s">
        <v>231</v>
      </c>
      <c r="BN1086" s="221" t="s">
        <v>1918</v>
      </c>
      <c r="BO1086" s="221" t="s">
        <v>2694</v>
      </c>
      <c r="BP1086" s="221" t="s">
        <v>265</v>
      </c>
      <c r="BQ1086" s="221" t="s">
        <v>266</v>
      </c>
      <c r="BR1086" s="221">
        <v>1</v>
      </c>
      <c r="BS1086" s="221">
        <v>3</v>
      </c>
      <c r="BT1086" s="221">
        <v>0</v>
      </c>
      <c r="BU1086" s="221" t="s">
        <v>2694</v>
      </c>
      <c r="BW1086" s="221" t="s">
        <v>2695</v>
      </c>
      <c r="BY1086" s="221" t="s">
        <v>2694</v>
      </c>
      <c r="BZ1086" s="221" t="s">
        <v>640</v>
      </c>
      <c r="CA1086" s="221" t="s">
        <v>2696</v>
      </c>
      <c r="CB1086" s="221" t="s">
        <v>2697</v>
      </c>
      <c r="CC1086" s="221" t="s">
        <v>642</v>
      </c>
      <c r="CD1086" s="221">
        <f t="shared" si="60"/>
        <v>0</v>
      </c>
      <c r="CE1086" s="221">
        <f t="shared" si="61"/>
        <v>0</v>
      </c>
      <c r="CF1086" s="221">
        <f t="shared" si="62"/>
        <v>0</v>
      </c>
      <c r="CG1086" s="221">
        <f t="shared" si="63"/>
        <v>0</v>
      </c>
      <c r="CI1086" s="27">
        <v>1</v>
      </c>
    </row>
    <row r="1087" spans="65:87" x14ac:dyDescent="0.25">
      <c r="BM1087" s="221" t="s">
        <v>231</v>
      </c>
      <c r="BN1087" s="221" t="s">
        <v>1919</v>
      </c>
      <c r="BO1087" s="221" t="s">
        <v>2698</v>
      </c>
      <c r="BP1087" s="221" t="s">
        <v>265</v>
      </c>
      <c r="BQ1087" s="221" t="s">
        <v>266</v>
      </c>
      <c r="BR1087" s="221">
        <v>2</v>
      </c>
      <c r="BS1087" s="221">
        <v>2</v>
      </c>
      <c r="BT1087" s="221">
        <v>0</v>
      </c>
      <c r="BU1087" s="221" t="s">
        <v>2698</v>
      </c>
      <c r="BW1087" s="221" t="s">
        <v>2699</v>
      </c>
      <c r="BY1087" s="221" t="s">
        <v>2698</v>
      </c>
      <c r="BZ1087" s="221" t="s">
        <v>1228</v>
      </c>
      <c r="CA1087" s="221" t="s">
        <v>1229</v>
      </c>
      <c r="CB1087" s="221" t="s">
        <v>2700</v>
      </c>
      <c r="CC1087" s="221" t="s">
        <v>1230</v>
      </c>
      <c r="CD1087" s="221">
        <f t="shared" si="60"/>
        <v>0</v>
      </c>
      <c r="CE1087" s="221">
        <f t="shared" si="61"/>
        <v>0</v>
      </c>
      <c r="CF1087" s="221">
        <f t="shared" si="62"/>
        <v>0</v>
      </c>
      <c r="CG1087" s="221">
        <f t="shared" si="63"/>
        <v>0</v>
      </c>
      <c r="CI1087" s="27">
        <v>1</v>
      </c>
    </row>
    <row r="1088" spans="65:87" x14ac:dyDescent="0.25">
      <c r="BM1088" s="221" t="s">
        <v>231</v>
      </c>
      <c r="BN1088" s="221" t="s">
        <v>1920</v>
      </c>
      <c r="BO1088" s="221" t="s">
        <v>2701</v>
      </c>
      <c r="BP1088" s="221" t="s">
        <v>265</v>
      </c>
      <c r="BQ1088" s="221" t="s">
        <v>266</v>
      </c>
      <c r="BR1088" s="221">
        <v>2</v>
      </c>
      <c r="BS1088" s="221">
        <v>2</v>
      </c>
      <c r="BT1088" s="221">
        <v>0</v>
      </c>
      <c r="BU1088" s="221" t="s">
        <v>2701</v>
      </c>
      <c r="BW1088" s="221" t="s">
        <v>2702</v>
      </c>
      <c r="BY1088" s="221" t="s">
        <v>2701</v>
      </c>
      <c r="BZ1088" s="221" t="s">
        <v>1241</v>
      </c>
      <c r="CA1088" s="221" t="s">
        <v>2703</v>
      </c>
      <c r="CB1088" s="221" t="s">
        <v>2103</v>
      </c>
      <c r="CD1088" s="221">
        <f t="shared" si="60"/>
        <v>0</v>
      </c>
      <c r="CE1088" s="221">
        <f t="shared" si="61"/>
        <v>0</v>
      </c>
      <c r="CF1088" s="221">
        <f t="shared" si="62"/>
        <v>0</v>
      </c>
      <c r="CG1088" s="221">
        <f t="shared" si="63"/>
        <v>0</v>
      </c>
      <c r="CI1088" s="27">
        <v>1</v>
      </c>
    </row>
    <row r="1089" spans="65:87" x14ac:dyDescent="0.25">
      <c r="BM1089" s="221" t="s">
        <v>231</v>
      </c>
      <c r="BN1089" s="221" t="s">
        <v>1921</v>
      </c>
      <c r="BO1089" s="221" t="s">
        <v>2704</v>
      </c>
      <c r="BP1089" s="221" t="s">
        <v>265</v>
      </c>
      <c r="BQ1089" s="221" t="s">
        <v>266</v>
      </c>
      <c r="BR1089" s="221">
        <v>3</v>
      </c>
      <c r="BS1089" s="221">
        <v>2</v>
      </c>
      <c r="BT1089" s="221">
        <v>0</v>
      </c>
      <c r="BU1089" s="221" t="s">
        <v>2704</v>
      </c>
      <c r="BW1089" s="221" t="s">
        <v>2705</v>
      </c>
      <c r="BY1089" s="221" t="s">
        <v>2704</v>
      </c>
      <c r="BZ1089" s="221" t="s">
        <v>2706</v>
      </c>
      <c r="CD1089" s="221">
        <f t="shared" si="60"/>
        <v>0</v>
      </c>
      <c r="CE1089" s="221">
        <f t="shared" si="61"/>
        <v>0</v>
      </c>
      <c r="CF1089" s="221">
        <f t="shared" si="62"/>
        <v>0</v>
      </c>
      <c r="CG1089" s="221">
        <f t="shared" si="63"/>
        <v>0</v>
      </c>
      <c r="CI1089" s="27">
        <v>1</v>
      </c>
    </row>
    <row r="1090" spans="65:87" x14ac:dyDescent="0.25">
      <c r="BM1090" s="221" t="s">
        <v>231</v>
      </c>
      <c r="BN1090" s="221" t="s">
        <v>1922</v>
      </c>
      <c r="BO1090" s="221" t="s">
        <v>2707</v>
      </c>
      <c r="BP1090" s="221" t="s">
        <v>301</v>
      </c>
      <c r="BQ1090" s="221" t="s">
        <v>266</v>
      </c>
      <c r="BR1090" s="221">
        <v>1</v>
      </c>
      <c r="BS1090" s="221">
        <v>0</v>
      </c>
      <c r="BT1090" s="221">
        <v>3</v>
      </c>
      <c r="BV1090" s="221" t="s">
        <v>2707</v>
      </c>
      <c r="BX1090" s="221" t="s">
        <v>2708</v>
      </c>
      <c r="BY1090" s="221" t="s">
        <v>2707</v>
      </c>
      <c r="BZ1090" s="221" t="s">
        <v>639</v>
      </c>
      <c r="CA1090" s="221" t="s">
        <v>2709</v>
      </c>
      <c r="CB1090" s="221" t="s">
        <v>641</v>
      </c>
      <c r="CC1090" s="221" t="s">
        <v>2710</v>
      </c>
      <c r="CD1090" s="221">
        <f t="shared" si="60"/>
        <v>0</v>
      </c>
      <c r="CE1090" s="221">
        <f t="shared" si="61"/>
        <v>0</v>
      </c>
      <c r="CF1090" s="221">
        <f t="shared" si="62"/>
        <v>0</v>
      </c>
      <c r="CG1090" s="221">
        <f t="shared" si="63"/>
        <v>0</v>
      </c>
      <c r="CI1090" s="27">
        <v>1</v>
      </c>
    </row>
    <row r="1091" spans="65:87" x14ac:dyDescent="0.25">
      <c r="BM1091" s="221" t="s">
        <v>231</v>
      </c>
      <c r="BN1091" s="221" t="s">
        <v>1923</v>
      </c>
      <c r="BO1091" s="221" t="s">
        <v>2694</v>
      </c>
      <c r="BP1091" s="221" t="s">
        <v>301</v>
      </c>
      <c r="BQ1091" s="221" t="s">
        <v>266</v>
      </c>
      <c r="BR1091" s="221">
        <v>1</v>
      </c>
      <c r="BS1091" s="221">
        <v>0</v>
      </c>
      <c r="BT1091" s="221">
        <v>3</v>
      </c>
      <c r="BV1091" s="221" t="s">
        <v>2694</v>
      </c>
      <c r="BX1091" s="221" t="s">
        <v>2711</v>
      </c>
      <c r="BY1091" s="221" t="s">
        <v>2694</v>
      </c>
      <c r="BZ1091" s="221" t="s">
        <v>640</v>
      </c>
      <c r="CA1091" s="221" t="s">
        <v>2696</v>
      </c>
      <c r="CB1091" s="221" t="s">
        <v>2697</v>
      </c>
      <c r="CC1091" s="221" t="s">
        <v>642</v>
      </c>
      <c r="CD1091" s="221">
        <f t="shared" si="60"/>
        <v>0</v>
      </c>
      <c r="CE1091" s="221">
        <f t="shared" si="61"/>
        <v>0</v>
      </c>
      <c r="CF1091" s="221">
        <f t="shared" si="62"/>
        <v>0</v>
      </c>
      <c r="CG1091" s="221">
        <f t="shared" si="63"/>
        <v>0</v>
      </c>
      <c r="CI1091" s="27">
        <v>1</v>
      </c>
    </row>
    <row r="1092" spans="65:87" x14ac:dyDescent="0.25">
      <c r="BM1092" s="221" t="s">
        <v>231</v>
      </c>
      <c r="BN1092" s="221" t="s">
        <v>1924</v>
      </c>
      <c r="BO1092" s="221" t="s">
        <v>1228</v>
      </c>
      <c r="BP1092" s="221" t="s">
        <v>301</v>
      </c>
      <c r="BQ1092" s="221" t="s">
        <v>266</v>
      </c>
      <c r="BR1092" s="221">
        <v>2</v>
      </c>
      <c r="BS1092" s="221">
        <v>0</v>
      </c>
      <c r="BT1092" s="221">
        <v>2</v>
      </c>
      <c r="BV1092" s="221" t="s">
        <v>1228</v>
      </c>
      <c r="BX1092" s="221" t="s">
        <v>2712</v>
      </c>
      <c r="BY1092" s="221" t="s">
        <v>1228</v>
      </c>
      <c r="BZ1092" s="221" t="s">
        <v>1229</v>
      </c>
      <c r="CA1092" s="221" t="s">
        <v>1230</v>
      </c>
      <c r="CD1092" s="221">
        <f t="shared" si="60"/>
        <v>0</v>
      </c>
      <c r="CE1092" s="221">
        <f t="shared" si="61"/>
        <v>0</v>
      </c>
      <c r="CF1092" s="221">
        <f t="shared" si="62"/>
        <v>0</v>
      </c>
      <c r="CG1092" s="221">
        <f t="shared" si="63"/>
        <v>0</v>
      </c>
      <c r="CI1092" s="27">
        <v>1</v>
      </c>
    </row>
    <row r="1093" spans="65:87" x14ac:dyDescent="0.25">
      <c r="BM1093" s="221" t="s">
        <v>231</v>
      </c>
      <c r="BN1093" s="221" t="s">
        <v>1925</v>
      </c>
      <c r="BO1093" s="221" t="s">
        <v>2713</v>
      </c>
      <c r="BP1093" s="221" t="s">
        <v>301</v>
      </c>
      <c r="BQ1093" s="221" t="s">
        <v>266</v>
      </c>
      <c r="BR1093" s="221">
        <v>2</v>
      </c>
      <c r="BS1093" s="221">
        <v>0</v>
      </c>
      <c r="BT1093" s="221">
        <v>2</v>
      </c>
      <c r="BV1093" s="221" t="s">
        <v>2713</v>
      </c>
      <c r="BX1093" s="221" t="s">
        <v>2714</v>
      </c>
      <c r="BY1093" s="221" t="s">
        <v>2713</v>
      </c>
      <c r="BZ1093" s="221" t="s">
        <v>1241</v>
      </c>
      <c r="CA1093" s="221" t="s">
        <v>1986</v>
      </c>
      <c r="CD1093" s="221">
        <f t="shared" si="60"/>
        <v>0</v>
      </c>
      <c r="CE1093" s="221">
        <f t="shared" si="61"/>
        <v>0</v>
      </c>
      <c r="CF1093" s="221">
        <f t="shared" si="62"/>
        <v>0</v>
      </c>
      <c r="CG1093" s="221">
        <f t="shared" si="63"/>
        <v>0</v>
      </c>
      <c r="CI1093" s="27">
        <v>1</v>
      </c>
    </row>
    <row r="1094" spans="65:87" x14ac:dyDescent="0.25">
      <c r="BM1094" s="221" t="s">
        <v>231</v>
      </c>
      <c r="BN1094" s="221" t="s">
        <v>1926</v>
      </c>
      <c r="BO1094" s="221" t="s">
        <v>2704</v>
      </c>
      <c r="BP1094" s="221" t="s">
        <v>301</v>
      </c>
      <c r="BQ1094" s="221" t="s">
        <v>266</v>
      </c>
      <c r="BR1094" s="221">
        <v>3</v>
      </c>
      <c r="BS1094" s="221">
        <v>0</v>
      </c>
      <c r="BT1094" s="221">
        <v>2</v>
      </c>
      <c r="BV1094" s="221" t="s">
        <v>2704</v>
      </c>
      <c r="BX1094" s="221" t="s">
        <v>2715</v>
      </c>
      <c r="BY1094" s="221" t="s">
        <v>2704</v>
      </c>
      <c r="BZ1094" s="221" t="s">
        <v>2706</v>
      </c>
      <c r="CD1094" s="221">
        <f t="shared" si="60"/>
        <v>0</v>
      </c>
      <c r="CE1094" s="221">
        <f t="shared" si="61"/>
        <v>0</v>
      </c>
      <c r="CF1094" s="221">
        <f t="shared" si="62"/>
        <v>0</v>
      </c>
      <c r="CG1094" s="221">
        <f t="shared" si="63"/>
        <v>0</v>
      </c>
      <c r="CI1094" s="27">
        <v>1</v>
      </c>
    </row>
    <row r="1095" spans="65:87" x14ac:dyDescent="0.25">
      <c r="BM1095" s="221" t="s">
        <v>232</v>
      </c>
      <c r="BN1095" s="221" t="s">
        <v>1927</v>
      </c>
      <c r="BO1095" s="221" t="s">
        <v>2690</v>
      </c>
      <c r="BP1095" s="221" t="s">
        <v>265</v>
      </c>
      <c r="BQ1095" s="221" t="s">
        <v>266</v>
      </c>
      <c r="BR1095" s="221">
        <v>1</v>
      </c>
      <c r="BS1095" s="221">
        <v>3</v>
      </c>
      <c r="BT1095" s="221">
        <v>0</v>
      </c>
      <c r="BU1095" s="221" t="s">
        <v>2690</v>
      </c>
      <c r="BW1095" s="221" t="s">
        <v>2691</v>
      </c>
      <c r="BY1095" s="221" t="s">
        <v>2690</v>
      </c>
      <c r="BZ1095" s="221" t="s">
        <v>639</v>
      </c>
      <c r="CA1095" s="221" t="s">
        <v>2692</v>
      </c>
      <c r="CB1095" s="221" t="s">
        <v>641</v>
      </c>
      <c r="CC1095" s="221" t="s">
        <v>2693</v>
      </c>
      <c r="CD1095" s="221">
        <f t="shared" si="60"/>
        <v>0</v>
      </c>
      <c r="CE1095" s="221">
        <f t="shared" si="61"/>
        <v>0</v>
      </c>
      <c r="CF1095" s="221">
        <f t="shared" si="62"/>
        <v>0</v>
      </c>
      <c r="CG1095" s="221">
        <f t="shared" si="63"/>
        <v>0</v>
      </c>
      <c r="CI1095" s="27">
        <v>1</v>
      </c>
    </row>
    <row r="1096" spans="65:87" x14ac:dyDescent="0.25">
      <c r="BM1096" s="221" t="s">
        <v>232</v>
      </c>
      <c r="BN1096" s="221" t="s">
        <v>1928</v>
      </c>
      <c r="BO1096" s="221" t="s">
        <v>2694</v>
      </c>
      <c r="BP1096" s="221" t="s">
        <v>265</v>
      </c>
      <c r="BQ1096" s="221" t="s">
        <v>266</v>
      </c>
      <c r="BR1096" s="221">
        <v>1</v>
      </c>
      <c r="BS1096" s="221">
        <v>3</v>
      </c>
      <c r="BT1096" s="221">
        <v>0</v>
      </c>
      <c r="BU1096" s="221" t="s">
        <v>2694</v>
      </c>
      <c r="BW1096" s="221" t="s">
        <v>2695</v>
      </c>
      <c r="BY1096" s="221" t="s">
        <v>2694</v>
      </c>
      <c r="BZ1096" s="221" t="s">
        <v>640</v>
      </c>
      <c r="CA1096" s="221" t="s">
        <v>2696</v>
      </c>
      <c r="CB1096" s="221" t="s">
        <v>2697</v>
      </c>
      <c r="CC1096" s="221" t="s">
        <v>642</v>
      </c>
      <c r="CD1096" s="221">
        <f t="shared" si="60"/>
        <v>0</v>
      </c>
      <c r="CE1096" s="221">
        <f t="shared" si="61"/>
        <v>0</v>
      </c>
      <c r="CF1096" s="221">
        <f t="shared" si="62"/>
        <v>0</v>
      </c>
      <c r="CG1096" s="221">
        <f t="shared" si="63"/>
        <v>0</v>
      </c>
      <c r="CI1096" s="27">
        <v>1</v>
      </c>
    </row>
    <row r="1097" spans="65:87" x14ac:dyDescent="0.25">
      <c r="BM1097" s="221" t="s">
        <v>232</v>
      </c>
      <c r="BN1097" s="221" t="s">
        <v>1929</v>
      </c>
      <c r="BO1097" s="221" t="s">
        <v>2698</v>
      </c>
      <c r="BP1097" s="221" t="s">
        <v>265</v>
      </c>
      <c r="BQ1097" s="221" t="s">
        <v>266</v>
      </c>
      <c r="BR1097" s="221">
        <v>2</v>
      </c>
      <c r="BS1097" s="221">
        <v>2</v>
      </c>
      <c r="BT1097" s="221">
        <v>0</v>
      </c>
      <c r="BU1097" s="221" t="s">
        <v>2698</v>
      </c>
      <c r="BW1097" s="221" t="s">
        <v>2699</v>
      </c>
      <c r="BY1097" s="221" t="s">
        <v>2698</v>
      </c>
      <c r="BZ1097" s="221" t="s">
        <v>1228</v>
      </c>
      <c r="CA1097" s="221" t="s">
        <v>1229</v>
      </c>
      <c r="CB1097" s="221" t="s">
        <v>2700</v>
      </c>
      <c r="CC1097" s="221" t="s">
        <v>1230</v>
      </c>
      <c r="CD1097" s="221">
        <f t="shared" si="60"/>
        <v>0</v>
      </c>
      <c r="CE1097" s="221">
        <f t="shared" si="61"/>
        <v>0</v>
      </c>
      <c r="CF1097" s="221">
        <f t="shared" si="62"/>
        <v>0</v>
      </c>
      <c r="CG1097" s="221">
        <f t="shared" si="63"/>
        <v>0</v>
      </c>
      <c r="CI1097" s="27">
        <v>1</v>
      </c>
    </row>
    <row r="1098" spans="65:87" x14ac:dyDescent="0.25">
      <c r="BM1098" s="221" t="s">
        <v>232</v>
      </c>
      <c r="BN1098" s="221" t="s">
        <v>1930</v>
      </c>
      <c r="BO1098" s="221" t="s">
        <v>2701</v>
      </c>
      <c r="BP1098" s="221" t="s">
        <v>265</v>
      </c>
      <c r="BQ1098" s="221" t="s">
        <v>266</v>
      </c>
      <c r="BR1098" s="221">
        <v>2</v>
      </c>
      <c r="BS1098" s="221">
        <v>2</v>
      </c>
      <c r="BT1098" s="221">
        <v>0</v>
      </c>
      <c r="BU1098" s="221" t="s">
        <v>2701</v>
      </c>
      <c r="BW1098" s="221" t="s">
        <v>2702</v>
      </c>
      <c r="BY1098" s="221" t="s">
        <v>2701</v>
      </c>
      <c r="BZ1098" s="221" t="s">
        <v>1241</v>
      </c>
      <c r="CA1098" s="221" t="s">
        <v>2703</v>
      </c>
      <c r="CB1098" s="221" t="s">
        <v>2103</v>
      </c>
      <c r="CD1098" s="221">
        <f t="shared" si="60"/>
        <v>0</v>
      </c>
      <c r="CE1098" s="221">
        <f t="shared" si="61"/>
        <v>0</v>
      </c>
      <c r="CF1098" s="221">
        <f t="shared" si="62"/>
        <v>0</v>
      </c>
      <c r="CG1098" s="221">
        <f t="shared" si="63"/>
        <v>0</v>
      </c>
      <c r="CI1098" s="27">
        <v>1</v>
      </c>
    </row>
    <row r="1099" spans="65:87" x14ac:dyDescent="0.25">
      <c r="BM1099" s="221" t="s">
        <v>232</v>
      </c>
      <c r="BN1099" s="221" t="s">
        <v>1931</v>
      </c>
      <c r="BO1099" s="221" t="s">
        <v>2704</v>
      </c>
      <c r="BP1099" s="221" t="s">
        <v>265</v>
      </c>
      <c r="BQ1099" s="221" t="s">
        <v>266</v>
      </c>
      <c r="BR1099" s="221">
        <v>3</v>
      </c>
      <c r="BS1099" s="221">
        <v>2</v>
      </c>
      <c r="BT1099" s="221">
        <v>0</v>
      </c>
      <c r="BU1099" s="221" t="s">
        <v>2704</v>
      </c>
      <c r="BW1099" s="221" t="s">
        <v>2705</v>
      </c>
      <c r="BY1099" s="221" t="s">
        <v>2704</v>
      </c>
      <c r="BZ1099" s="221" t="s">
        <v>2706</v>
      </c>
      <c r="CD1099" s="221">
        <f t="shared" si="60"/>
        <v>0</v>
      </c>
      <c r="CE1099" s="221">
        <f t="shared" si="61"/>
        <v>0</v>
      </c>
      <c r="CF1099" s="221">
        <f t="shared" si="62"/>
        <v>0</v>
      </c>
      <c r="CG1099" s="221">
        <f t="shared" si="63"/>
        <v>0</v>
      </c>
      <c r="CI1099" s="27">
        <v>1</v>
      </c>
    </row>
    <row r="1100" spans="65:87" x14ac:dyDescent="0.25">
      <c r="BM1100" s="221" t="s">
        <v>232</v>
      </c>
      <c r="BN1100" s="221" t="s">
        <v>1932</v>
      </c>
      <c r="BO1100" s="221" t="s">
        <v>2707</v>
      </c>
      <c r="BP1100" s="221" t="s">
        <v>301</v>
      </c>
      <c r="BQ1100" s="221" t="s">
        <v>266</v>
      </c>
      <c r="BR1100" s="221">
        <v>1</v>
      </c>
      <c r="BS1100" s="221">
        <v>0</v>
      </c>
      <c r="BT1100" s="221">
        <v>3</v>
      </c>
      <c r="BV1100" s="221" t="s">
        <v>2707</v>
      </c>
      <c r="BX1100" s="221" t="s">
        <v>2708</v>
      </c>
      <c r="BY1100" s="221" t="s">
        <v>2707</v>
      </c>
      <c r="BZ1100" s="221" t="s">
        <v>639</v>
      </c>
      <c r="CA1100" s="221" t="s">
        <v>2709</v>
      </c>
      <c r="CB1100" s="221" t="s">
        <v>641</v>
      </c>
      <c r="CC1100" s="221" t="s">
        <v>2710</v>
      </c>
      <c r="CD1100" s="221">
        <f t="shared" si="60"/>
        <v>0</v>
      </c>
      <c r="CE1100" s="221">
        <f t="shared" si="61"/>
        <v>0</v>
      </c>
      <c r="CF1100" s="221">
        <f t="shared" si="62"/>
        <v>0</v>
      </c>
      <c r="CG1100" s="221">
        <f t="shared" si="63"/>
        <v>0</v>
      </c>
      <c r="CI1100" s="27">
        <v>1</v>
      </c>
    </row>
    <row r="1101" spans="65:87" x14ac:dyDescent="0.25">
      <c r="BM1101" s="221" t="s">
        <v>232</v>
      </c>
      <c r="BN1101" s="221" t="s">
        <v>1933</v>
      </c>
      <c r="BO1101" s="221" t="s">
        <v>2694</v>
      </c>
      <c r="BP1101" s="221" t="s">
        <v>301</v>
      </c>
      <c r="BQ1101" s="221" t="s">
        <v>266</v>
      </c>
      <c r="BR1101" s="221">
        <v>1</v>
      </c>
      <c r="BS1101" s="221">
        <v>0</v>
      </c>
      <c r="BT1101" s="221">
        <v>3</v>
      </c>
      <c r="BV1101" s="221" t="s">
        <v>2694</v>
      </c>
      <c r="BX1101" s="221" t="s">
        <v>2711</v>
      </c>
      <c r="BY1101" s="221" t="s">
        <v>2694</v>
      </c>
      <c r="BZ1101" s="221" t="s">
        <v>640</v>
      </c>
      <c r="CA1101" s="221" t="s">
        <v>2696</v>
      </c>
      <c r="CB1101" s="221" t="s">
        <v>2697</v>
      </c>
      <c r="CC1101" s="221" t="s">
        <v>642</v>
      </c>
      <c r="CD1101" s="221">
        <f t="shared" si="60"/>
        <v>0</v>
      </c>
      <c r="CE1101" s="221">
        <f t="shared" si="61"/>
        <v>0</v>
      </c>
      <c r="CF1101" s="221">
        <f t="shared" si="62"/>
        <v>0</v>
      </c>
      <c r="CG1101" s="221">
        <f t="shared" si="63"/>
        <v>0</v>
      </c>
      <c r="CI1101" s="27">
        <v>1</v>
      </c>
    </row>
    <row r="1102" spans="65:87" x14ac:dyDescent="0.25">
      <c r="BM1102" s="221" t="s">
        <v>232</v>
      </c>
      <c r="BN1102" s="221" t="s">
        <v>1934</v>
      </c>
      <c r="BO1102" s="221" t="s">
        <v>1228</v>
      </c>
      <c r="BP1102" s="221" t="s">
        <v>301</v>
      </c>
      <c r="BQ1102" s="221" t="s">
        <v>266</v>
      </c>
      <c r="BR1102" s="221">
        <v>2</v>
      </c>
      <c r="BS1102" s="221">
        <v>0</v>
      </c>
      <c r="BT1102" s="221">
        <v>2</v>
      </c>
      <c r="BV1102" s="221" t="s">
        <v>1228</v>
      </c>
      <c r="BX1102" s="221" t="s">
        <v>2712</v>
      </c>
      <c r="BY1102" s="221" t="s">
        <v>1228</v>
      </c>
      <c r="BZ1102" s="221" t="s">
        <v>1229</v>
      </c>
      <c r="CA1102" s="221" t="s">
        <v>1230</v>
      </c>
      <c r="CD1102" s="221">
        <f t="shared" si="60"/>
        <v>0</v>
      </c>
      <c r="CE1102" s="221">
        <f t="shared" si="61"/>
        <v>0</v>
      </c>
      <c r="CF1102" s="221">
        <f t="shared" si="62"/>
        <v>0</v>
      </c>
      <c r="CG1102" s="221">
        <f t="shared" si="63"/>
        <v>0</v>
      </c>
      <c r="CI1102" s="27">
        <v>1</v>
      </c>
    </row>
    <row r="1103" spans="65:87" x14ac:dyDescent="0.25">
      <c r="BM1103" s="221" t="s">
        <v>232</v>
      </c>
      <c r="BN1103" s="221" t="s">
        <v>1935</v>
      </c>
      <c r="BO1103" s="221" t="s">
        <v>2713</v>
      </c>
      <c r="BP1103" s="221" t="s">
        <v>301</v>
      </c>
      <c r="BQ1103" s="221" t="s">
        <v>266</v>
      </c>
      <c r="BR1103" s="221">
        <v>2</v>
      </c>
      <c r="BS1103" s="221">
        <v>0</v>
      </c>
      <c r="BT1103" s="221">
        <v>2</v>
      </c>
      <c r="BV1103" s="221" t="s">
        <v>2713</v>
      </c>
      <c r="BX1103" s="221" t="s">
        <v>2714</v>
      </c>
      <c r="BY1103" s="221" t="s">
        <v>2713</v>
      </c>
      <c r="BZ1103" s="221" t="s">
        <v>1241</v>
      </c>
      <c r="CA1103" s="221" t="s">
        <v>1986</v>
      </c>
      <c r="CD1103" s="221">
        <f t="shared" si="60"/>
        <v>0</v>
      </c>
      <c r="CE1103" s="221">
        <f t="shared" si="61"/>
        <v>0</v>
      </c>
      <c r="CF1103" s="221">
        <f t="shared" si="62"/>
        <v>0</v>
      </c>
      <c r="CG1103" s="221">
        <f t="shared" si="63"/>
        <v>0</v>
      </c>
      <c r="CI1103" s="27">
        <v>1</v>
      </c>
    </row>
    <row r="1104" spans="65:87" x14ac:dyDescent="0.25">
      <c r="BM1104" s="221" t="s">
        <v>232</v>
      </c>
      <c r="BN1104" s="221" t="s">
        <v>1936</v>
      </c>
      <c r="BO1104" s="221" t="s">
        <v>2704</v>
      </c>
      <c r="BP1104" s="221" t="s">
        <v>301</v>
      </c>
      <c r="BQ1104" s="221" t="s">
        <v>266</v>
      </c>
      <c r="BR1104" s="221">
        <v>3</v>
      </c>
      <c r="BS1104" s="221">
        <v>0</v>
      </c>
      <c r="BT1104" s="221">
        <v>2</v>
      </c>
      <c r="BV1104" s="221" t="s">
        <v>2704</v>
      </c>
      <c r="BX1104" s="221" t="s">
        <v>2715</v>
      </c>
      <c r="BY1104" s="221" t="s">
        <v>2704</v>
      </c>
      <c r="BZ1104" s="221" t="s">
        <v>2706</v>
      </c>
      <c r="CD1104" s="221">
        <f t="shared" si="60"/>
        <v>0</v>
      </c>
      <c r="CE1104" s="221">
        <f t="shared" si="61"/>
        <v>0</v>
      </c>
      <c r="CF1104" s="221">
        <f t="shared" si="62"/>
        <v>0</v>
      </c>
      <c r="CG1104" s="221">
        <f t="shared" si="63"/>
        <v>0</v>
      </c>
      <c r="CI1104" s="27">
        <v>1</v>
      </c>
    </row>
    <row r="1105" spans="1:87" x14ac:dyDescent="0.25">
      <c r="CI1105" s="27">
        <v>1</v>
      </c>
    </row>
    <row r="1106" spans="1:87" x14ac:dyDescent="0.25">
      <c r="A1106" s="27">
        <v>1</v>
      </c>
      <c r="B1106" s="27">
        <v>1</v>
      </c>
      <c r="C1106" s="27">
        <v>1</v>
      </c>
      <c r="D1106" s="27">
        <v>1</v>
      </c>
      <c r="E1106" s="27">
        <v>1</v>
      </c>
      <c r="F1106" s="27">
        <v>1</v>
      </c>
      <c r="G1106" s="27">
        <v>1</v>
      </c>
      <c r="H1106" s="27">
        <v>1</v>
      </c>
      <c r="I1106" s="27">
        <v>1</v>
      </c>
      <c r="J1106" s="27">
        <v>1</v>
      </c>
      <c r="K1106" s="27">
        <v>1</v>
      </c>
      <c r="L1106" s="27">
        <v>1</v>
      </c>
      <c r="M1106" s="27">
        <v>1</v>
      </c>
      <c r="N1106" s="27">
        <v>1</v>
      </c>
      <c r="O1106" s="27">
        <v>1</v>
      </c>
      <c r="P1106" s="27">
        <v>1</v>
      </c>
      <c r="Q1106" s="27">
        <v>1</v>
      </c>
      <c r="R1106" s="27">
        <v>1</v>
      </c>
      <c r="S1106" s="27">
        <v>1</v>
      </c>
      <c r="T1106" s="27">
        <v>1</v>
      </c>
      <c r="U1106" s="27">
        <v>1</v>
      </c>
      <c r="V1106" s="27">
        <v>1</v>
      </c>
      <c r="W1106" s="27">
        <v>1</v>
      </c>
      <c r="X1106" s="27">
        <v>1</v>
      </c>
      <c r="Y1106" s="27">
        <v>1</v>
      </c>
      <c r="Z1106" s="27">
        <v>1</v>
      </c>
      <c r="AA1106" s="27">
        <v>1</v>
      </c>
      <c r="AB1106" s="27">
        <v>1</v>
      </c>
      <c r="AC1106" s="27">
        <v>1</v>
      </c>
      <c r="AD1106" s="27">
        <v>1</v>
      </c>
      <c r="AE1106" s="27">
        <v>1</v>
      </c>
      <c r="AF1106" s="27">
        <v>1</v>
      </c>
      <c r="AG1106" s="27">
        <v>1</v>
      </c>
      <c r="AH1106" s="27">
        <v>1</v>
      </c>
      <c r="AI1106" s="27">
        <v>1</v>
      </c>
      <c r="AJ1106" s="27">
        <v>1</v>
      </c>
      <c r="AK1106" s="27">
        <v>1</v>
      </c>
      <c r="AL1106" s="27">
        <v>1</v>
      </c>
      <c r="AM1106" s="27">
        <v>1</v>
      </c>
      <c r="AN1106" s="27">
        <v>1</v>
      </c>
      <c r="AO1106" s="27">
        <v>1</v>
      </c>
      <c r="AP1106" s="27">
        <v>1</v>
      </c>
      <c r="AQ1106" s="27">
        <v>1</v>
      </c>
      <c r="AR1106" s="27">
        <v>1</v>
      </c>
      <c r="AS1106" s="27">
        <v>1</v>
      </c>
      <c r="AT1106" s="27">
        <v>1</v>
      </c>
      <c r="AU1106" s="27">
        <v>1</v>
      </c>
      <c r="AV1106" s="27">
        <v>1</v>
      </c>
      <c r="AW1106" s="27">
        <v>1</v>
      </c>
      <c r="AX1106" s="27">
        <v>1</v>
      </c>
      <c r="AY1106" s="27">
        <v>1</v>
      </c>
      <c r="AZ1106" s="27">
        <v>1</v>
      </c>
      <c r="BA1106" s="27">
        <v>1</v>
      </c>
      <c r="BB1106" s="27">
        <v>1</v>
      </c>
      <c r="BC1106" s="27">
        <v>1</v>
      </c>
      <c r="BD1106" s="27">
        <v>1</v>
      </c>
      <c r="BE1106" s="27">
        <v>1</v>
      </c>
      <c r="BF1106" s="27">
        <v>1</v>
      </c>
      <c r="BG1106" s="27">
        <v>1</v>
      </c>
      <c r="BH1106" s="27">
        <v>1</v>
      </c>
      <c r="BI1106" s="27">
        <v>1</v>
      </c>
      <c r="BJ1106" s="27">
        <v>1</v>
      </c>
      <c r="BK1106" s="27">
        <v>1</v>
      </c>
      <c r="BL1106" s="27">
        <v>1</v>
      </c>
      <c r="BM1106" s="27">
        <v>1</v>
      </c>
      <c r="BN1106" s="27">
        <v>1</v>
      </c>
      <c r="BO1106" s="27">
        <v>1</v>
      </c>
      <c r="BP1106" s="27">
        <v>1</v>
      </c>
      <c r="BQ1106" s="27">
        <v>1</v>
      </c>
      <c r="BR1106" s="27">
        <v>1</v>
      </c>
      <c r="BS1106" s="27">
        <v>1</v>
      </c>
      <c r="BT1106" s="27">
        <v>1</v>
      </c>
      <c r="BU1106" s="27">
        <v>1</v>
      </c>
      <c r="BV1106" s="27">
        <v>1</v>
      </c>
      <c r="BW1106" s="27">
        <v>1</v>
      </c>
      <c r="BX1106" s="27">
        <v>1</v>
      </c>
      <c r="BY1106" s="27">
        <v>1</v>
      </c>
      <c r="BZ1106" s="27">
        <v>1</v>
      </c>
      <c r="CA1106" s="27">
        <v>1</v>
      </c>
      <c r="CB1106" s="27">
        <v>1</v>
      </c>
      <c r="CC1106" s="27">
        <v>1</v>
      </c>
      <c r="CD1106" s="27">
        <v>1</v>
      </c>
      <c r="CE1106" s="27">
        <v>1</v>
      </c>
      <c r="CF1106" s="27">
        <v>1</v>
      </c>
      <c r="CG1106" s="27">
        <v>1</v>
      </c>
      <c r="CH1106" s="27">
        <v>1</v>
      </c>
      <c r="CI1106" s="229" t="s">
        <v>10610</v>
      </c>
    </row>
  </sheetData>
  <mergeCells count="1">
    <mergeCell ref="E14:F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801E2-1A13-463E-9667-F1BA244DF7D0}">
  <sheetPr>
    <tabColor rgb="FFC00000"/>
  </sheetPr>
  <dimension ref="A1:BY1241"/>
  <sheetViews>
    <sheetView zoomScaleNormal="100" workbookViewId="0">
      <selection activeCell="B1" sqref="B1"/>
    </sheetView>
  </sheetViews>
  <sheetFormatPr baseColWidth="10" defaultColWidth="9.140625" defaultRowHeight="15" x14ac:dyDescent="0.25"/>
  <cols>
    <col min="1" max="1" width="30.7109375" style="1" customWidth="1"/>
    <col min="2" max="2" width="102.140625" style="1" customWidth="1"/>
    <col min="3" max="3" width="30.7109375" style="1" customWidth="1"/>
    <col min="4" max="4" width="90.7109375" style="1" customWidth="1"/>
    <col min="5" max="5" width="42" style="1" customWidth="1"/>
    <col min="6" max="6" width="28" style="1" customWidth="1"/>
    <col min="7" max="7" width="85.7109375" style="1" customWidth="1"/>
    <col min="8" max="9" width="42" style="1" customWidth="1"/>
    <col min="10" max="11" width="26" style="1" customWidth="1"/>
    <col min="12" max="12" width="16" style="1" customWidth="1"/>
    <col min="13" max="13" width="18" style="1" customWidth="1"/>
    <col min="14" max="14" width="27.42578125" style="1" customWidth="1"/>
    <col min="15" max="17" width="18" style="1" customWidth="1"/>
    <col min="18" max="31" width="15" style="1" customWidth="1"/>
    <col min="32" max="32" width="9.140625" style="1" customWidth="1"/>
    <col min="33" max="33" width="28" style="1" customWidth="1"/>
    <col min="34" max="34" width="30.5703125" style="1" customWidth="1"/>
    <col min="35" max="35" width="55.7109375" style="1" customWidth="1"/>
    <col min="36" max="38" width="10" style="1" customWidth="1"/>
    <col min="39" max="39" width="9.140625" style="190"/>
    <col min="40" max="52" width="9.140625" style="1"/>
    <col min="53" max="73" width="9.85546875" style="190" customWidth="1"/>
    <col min="74" max="74" width="17.5703125" style="228" customWidth="1"/>
    <col min="75" max="75" width="22.140625" style="228" customWidth="1"/>
    <col min="76" max="76" width="9.140625" style="227"/>
    <col min="77" max="16384" width="9.140625" style="1"/>
  </cols>
  <sheetData>
    <row r="1" spans="1:77" s="16" customFormat="1" ht="27.95" customHeight="1" x14ac:dyDescent="0.25">
      <c r="A1" s="25" t="s">
        <v>2912</v>
      </c>
      <c r="B1" s="26"/>
      <c r="C1" s="26"/>
      <c r="D1" s="26"/>
      <c r="E1" s="2"/>
      <c r="F1" s="2"/>
      <c r="G1" s="2"/>
      <c r="H1" s="2"/>
      <c r="I1" s="2"/>
      <c r="J1" s="2"/>
      <c r="K1" s="2"/>
      <c r="L1" s="2"/>
      <c r="M1" s="2"/>
      <c r="N1" s="2"/>
      <c r="O1" s="2"/>
      <c r="P1" s="2"/>
      <c r="Q1" s="2"/>
      <c r="R1" s="2"/>
      <c r="S1" s="2"/>
      <c r="T1" s="2"/>
      <c r="U1" s="2"/>
      <c r="V1" s="2"/>
      <c r="W1" s="2"/>
      <c r="X1" s="2"/>
      <c r="Y1" s="2"/>
      <c r="Z1" s="2"/>
      <c r="AA1" s="2"/>
      <c r="AB1" s="2"/>
      <c r="AC1" s="2"/>
      <c r="AD1" s="2"/>
      <c r="AE1" s="2"/>
      <c r="AG1" s="18" t="s">
        <v>0</v>
      </c>
      <c r="AH1" s="17"/>
      <c r="AI1" s="17"/>
      <c r="BV1" s="250" t="s">
        <v>13368</v>
      </c>
      <c r="BW1" s="245" t="s">
        <v>13367</v>
      </c>
      <c r="BX1" s="249"/>
      <c r="BY1" s="27">
        <v>1</v>
      </c>
    </row>
    <row r="2" spans="1:77" ht="33.950000000000003" customHeight="1" x14ac:dyDescent="0.25">
      <c r="A2" s="28" t="s">
        <v>2906</v>
      </c>
      <c r="B2" s="248" t="s">
        <v>2911</v>
      </c>
      <c r="C2" s="247"/>
      <c r="D2" s="247" t="s">
        <v>6223</v>
      </c>
      <c r="E2" s="29"/>
      <c r="F2" s="29"/>
      <c r="G2" s="29"/>
      <c r="H2" s="29"/>
      <c r="I2" s="2"/>
      <c r="J2" s="2"/>
      <c r="K2" s="2"/>
      <c r="L2" s="2"/>
      <c r="M2" s="2"/>
      <c r="N2" s="2"/>
      <c r="O2" s="2"/>
      <c r="P2" s="2"/>
      <c r="Q2" s="2"/>
      <c r="R2" s="2"/>
      <c r="S2" s="2"/>
      <c r="T2" s="2"/>
      <c r="U2" s="2"/>
      <c r="V2" s="2"/>
      <c r="W2" s="2"/>
      <c r="X2" s="2"/>
      <c r="Y2" s="2"/>
      <c r="Z2" s="2"/>
      <c r="AA2" s="2"/>
      <c r="AB2" s="2"/>
      <c r="AC2" s="2"/>
      <c r="AD2" s="2"/>
      <c r="AE2" s="2"/>
      <c r="AF2" s="2"/>
      <c r="AG2" s="30"/>
      <c r="AH2" s="30"/>
      <c r="AI2" s="30"/>
      <c r="AJ2" s="7"/>
      <c r="AK2" s="7"/>
      <c r="BV2" s="246" t="str">
        <f>LOWER(SUBSTITUTE(SUBSTITUTE(SUBSTITUTE(TRIM(CLEAN($B$9)),CHAR(160)," "),CHAR(10)," "),CHAR(13)," "))</f>
        <v>le ccap sécurise les conditions administratives d’exécution : obligations de transmission, délais, modalités de suivi, pénalités, résiliation, gestion des preuves et conséquences d’un manquement.</v>
      </c>
      <c r="BW2" s="245" t="str">
        <f>LOWER(SUBSTITUTE(SUBSTITUTE(SUBSTITUTE(TRIM(CLEAN($D$9)),CHAR(160)," "),CHAR(10)," "),CHAR(13)," "))</f>
        <v>le ccap sert à savoir quelles règles s’appliquent pendant le marché : ce que le fournisseur doit transmettre, quand il doit le faire, ce qui se passe en cas d’erreur ou de retard.</v>
      </c>
      <c r="BY2" s="27">
        <v>1</v>
      </c>
    </row>
    <row r="3" spans="1:77" ht="33.950000000000003" customHeight="1" x14ac:dyDescent="0.25">
      <c r="A3" s="15" t="s">
        <v>1</v>
      </c>
      <c r="B3" s="31">
        <v>6</v>
      </c>
      <c r="C3" s="14" t="s">
        <v>2</v>
      </c>
      <c r="D3" s="24" t="s">
        <v>8567</v>
      </c>
      <c r="E3" s="29"/>
      <c r="F3" s="12" t="s">
        <v>4</v>
      </c>
      <c r="G3" s="12" t="s">
        <v>5</v>
      </c>
      <c r="H3" s="12" t="s">
        <v>6</v>
      </c>
      <c r="I3" s="2"/>
      <c r="J3" s="2"/>
      <c r="K3" s="2"/>
      <c r="L3" s="2"/>
      <c r="M3" s="2"/>
      <c r="N3" s="2"/>
      <c r="O3" s="2"/>
      <c r="P3" s="2"/>
      <c r="Q3" s="2"/>
      <c r="R3" s="2"/>
      <c r="S3" s="2"/>
      <c r="T3" s="2"/>
      <c r="U3" s="2"/>
      <c r="V3" s="2"/>
      <c r="W3" s="2"/>
      <c r="X3" s="2"/>
      <c r="Y3" s="2"/>
      <c r="Z3" s="2"/>
      <c r="AA3" s="2"/>
      <c r="AB3" s="2"/>
      <c r="AC3" s="2"/>
      <c r="AD3" s="2"/>
      <c r="AE3" s="2"/>
      <c r="AF3" s="2"/>
      <c r="AG3" s="12" t="s">
        <v>7</v>
      </c>
      <c r="AH3" s="12" t="s">
        <v>8</v>
      </c>
      <c r="AI3" s="12" t="s">
        <v>9</v>
      </c>
      <c r="AJ3" s="7"/>
      <c r="AK3" s="7"/>
      <c r="BV3" s="246" t="str">
        <f>LOWER(SUBSTITUTE(SUBSTITUTE(SUBSTITUTE(TRIM(CLEAN($B$9&amp;" "&amp;$B$14)),CHAR(160)," "),CHAR(10)," "),CHAR(13)," "))</f>
        <v>le ccap sécurise les conditions administratives d’exécution : obligations de transmission, délais, modalités de suivi, pénalités, résiliation, gestion des preuves et conséquences d’un manquement. t signaler les confusions possibles. documents/preuves à citer : ccap, clauses d’exécution, clauses de pénalités, modalités de transmission, calendrier, adresses de contact, annexes de suivi. point de vigilance : mettre dans le ccap une exigence purement technique sans lien d’exécution, oublier de prévoir la conséquence du non-respect ou annoncer une pénalité non écrite.</v>
      </c>
      <c r="BW3" s="245" t="str">
        <f>LOWER(SUBSTITUTE(SUBSTITUTE(SUBSTITUTE(TRIM(CLEAN($D$9&amp;" "&amp;$D$14)),CHAR(160)," "),CHAR(10)," "),CHAR(13)," "))</f>
        <v>le ccap sert à savoir quelles règles s’appliquent pendant le marché : ce que le fournisseur doit transmettre, quand il doit le faire, ce qui se passe en cas d’erreur ou de retard. attendu cfa : dire à quoi ça sert, où on le trouve et ce qu’il ne faut pas mélanger. à contrôler : contrôler que l’obligation administrative est lisible, datée, applicable et reliée à un mode de preuve.</v>
      </c>
      <c r="BY3" s="27">
        <v>1</v>
      </c>
    </row>
    <row r="4" spans="1:77" ht="33.950000000000003" customHeight="1" x14ac:dyDescent="0.25">
      <c r="A4" s="176" t="s">
        <v>10</v>
      </c>
      <c r="B4" s="177" t="str">
        <f>IF($B$3="","", "Q"&amp;TEXT($B$3,"000"))</f>
        <v>Q006</v>
      </c>
      <c r="C4" s="177" t="s">
        <v>11</v>
      </c>
      <c r="D4" s="178" t="s">
        <v>2716</v>
      </c>
      <c r="E4" s="29"/>
      <c r="F4" s="11" t="s">
        <v>10626</v>
      </c>
      <c r="G4" s="10" t="s">
        <v>13366</v>
      </c>
      <c r="H4" s="7" t="s">
        <v>13365</v>
      </c>
      <c r="I4" s="2"/>
      <c r="J4" s="2"/>
      <c r="K4" s="2"/>
      <c r="L4" s="2"/>
      <c r="M4" s="2"/>
      <c r="N4" s="2"/>
      <c r="O4" s="2"/>
      <c r="P4" s="2"/>
      <c r="Q4" s="2"/>
      <c r="R4" s="2"/>
      <c r="S4" s="2"/>
      <c r="T4" s="2"/>
      <c r="U4" s="2"/>
      <c r="V4" s="2"/>
      <c r="W4" s="2"/>
      <c r="X4" s="2"/>
      <c r="Y4" s="2"/>
      <c r="Z4" s="2"/>
      <c r="AA4" s="2"/>
      <c r="AB4" s="2"/>
      <c r="AC4" s="2"/>
      <c r="AD4" s="2"/>
      <c r="AE4" s="2"/>
      <c r="AF4" s="2"/>
      <c r="AG4" s="30" t="s">
        <v>16</v>
      </c>
      <c r="AH4" s="32" t="s">
        <v>17</v>
      </c>
      <c r="AI4" s="30" t="s">
        <v>18</v>
      </c>
      <c r="AJ4" s="7"/>
      <c r="AK4" s="7"/>
      <c r="BV4" s="246" t="str">
        <f>LOWER(SUBSTITUTE(SUBSTITUTE(SUBSTITUTE(TRIM(CLEAN($B$21)),CHAR(160)," "),CHAR(10)," "),CHAR(13)," "))</f>
        <v>réponse attendue pro — définition et périmètre / clauses administratives ccap : le ccap sécurise les conditions administratives d’exécution : obligations de transmission, délais, modalités de suivi, pénalités, résiliation, gestion des preuves et conséquences d’un manquement. la réponse attendue ne se limite pas à citer le ccap ; elle explique son rôle dans la conduite du marché. pour l’angle définition, la réponse doit délimiter le rôle exact du sujet, le rattacher à la bonne pièce du marché et signaler les confusions possibles. documents/preuves à citer : ccap, clauses d’exécution, clauses de pénalités, modalités de transmission, calendrier, adresses de contact, annexes de suivi. point de vigilance : mettre dans le ccap une exigence purement technique sans lien d’exécution, oublier de prévoir la conséquence du non-respect ou annoncer une pénalité non écrite.</v>
      </c>
      <c r="BW4" s="245" t="str">
        <f>LOWER(SUBSTITUTE(SUBSTITUTE(SUBSTITUTE(TRIM(CLEAN($D$21)),CHAR(160)," "),CHAR(10)," "),CHAR(13)," "))</f>
        <v>réponse attendue cfa — définition et périmètre / clauses administratives ccap : le ccap sert à savoir quelles règles s’appliquent pendant le marché : ce que le fournisseur doit transmettre, quand il doit le faire, ce qui se passe en cas d’erreur ou de retard. attendu cfa : dire à quoi ça sert, où on le trouve et ce qu’il ne faut pas mélanger. à contrôler : contrôler que l’obligation administrative est lisible, datée, applicable et reliée à un mode de preuve.</v>
      </c>
      <c r="BY4" s="27">
        <v>1</v>
      </c>
    </row>
    <row r="5" spans="1:77" ht="44.25" customHeight="1" x14ac:dyDescent="0.25">
      <c r="A5" s="33" t="s">
        <v>8568</v>
      </c>
      <c r="B5" s="34"/>
      <c r="C5" s="58" t="s">
        <v>7324</v>
      </c>
      <c r="D5" s="85" t="s">
        <v>8553</v>
      </c>
      <c r="E5" s="29"/>
      <c r="F5" s="11" t="s">
        <v>10629</v>
      </c>
      <c r="G5" s="10" t="s">
        <v>13364</v>
      </c>
      <c r="H5" s="7" t="s">
        <v>13363</v>
      </c>
      <c r="I5" s="2"/>
      <c r="J5" s="2"/>
      <c r="K5" s="2"/>
      <c r="L5" s="2"/>
      <c r="M5" s="2"/>
      <c r="N5" s="2"/>
      <c r="O5" s="2"/>
      <c r="P5" s="2"/>
      <c r="Q5" s="2"/>
      <c r="R5" s="2"/>
      <c r="S5" s="2"/>
      <c r="T5" s="2"/>
      <c r="U5" s="2"/>
      <c r="V5" s="2"/>
      <c r="W5" s="2"/>
      <c r="X5" s="2"/>
      <c r="Y5" s="2"/>
      <c r="Z5" s="2"/>
      <c r="AA5" s="2"/>
      <c r="AB5" s="2"/>
      <c r="AC5" s="2"/>
      <c r="AD5" s="2"/>
      <c r="AE5" s="2"/>
      <c r="AF5" s="2"/>
      <c r="AG5" s="30" t="s">
        <v>22</v>
      </c>
      <c r="AH5" s="32">
        <v>30</v>
      </c>
      <c r="AI5" s="30" t="s">
        <v>23</v>
      </c>
      <c r="AJ5" s="7"/>
      <c r="AK5" s="7"/>
      <c r="BY5" s="27">
        <v>1</v>
      </c>
    </row>
    <row r="6" spans="1:77" ht="33.950000000000003" customHeight="1" x14ac:dyDescent="0.25">
      <c r="A6" s="350" t="s">
        <v>24</v>
      </c>
      <c r="B6" s="350" t="s">
        <v>25</v>
      </c>
      <c r="C6" s="353" t="s">
        <v>26</v>
      </c>
      <c r="D6" s="353" t="s">
        <v>27</v>
      </c>
      <c r="E6" s="29"/>
      <c r="F6" s="11" t="s">
        <v>13362</v>
      </c>
      <c r="G6" s="10" t="s">
        <v>13361</v>
      </c>
      <c r="H6" s="7" t="s">
        <v>13360</v>
      </c>
      <c r="I6" s="2"/>
      <c r="J6" s="2"/>
      <c r="K6" s="2"/>
      <c r="L6" s="2"/>
      <c r="M6" s="2"/>
      <c r="N6" s="2"/>
      <c r="O6" s="2"/>
      <c r="P6" s="2"/>
      <c r="Q6" s="2"/>
      <c r="R6" s="2"/>
      <c r="S6" s="2"/>
      <c r="T6" s="2"/>
      <c r="U6" s="2"/>
      <c r="V6" s="2"/>
      <c r="W6" s="2"/>
      <c r="X6" s="2"/>
      <c r="Y6" s="2"/>
      <c r="Z6" s="2"/>
      <c r="AA6" s="2"/>
      <c r="AB6" s="2"/>
      <c r="AC6" s="2"/>
      <c r="AD6" s="2"/>
      <c r="AE6" s="2"/>
      <c r="AF6" s="2"/>
      <c r="AG6" s="30" t="s">
        <v>31</v>
      </c>
      <c r="AH6" s="32">
        <v>300</v>
      </c>
      <c r="AI6" s="30" t="s">
        <v>32</v>
      </c>
      <c r="AJ6" s="7"/>
      <c r="AK6" s="7"/>
      <c r="BY6" s="27">
        <v>1</v>
      </c>
    </row>
    <row r="7" spans="1:77" ht="69.95" customHeight="1" x14ac:dyDescent="0.25">
      <c r="A7" s="351" t="s">
        <v>33</v>
      </c>
      <c r="B7" s="93" t="str">
        <f>IF($B$4="","",IFERROR(INDEX($D$31:$D$230,MATCH($B$4,$A$31:$A$230,0)),"Question PRO non trouvée"))</f>
        <v>M06 — Juridique, prix, pénalités, suivi — à vérifier — Sous l’angle « définition et périmètre », comment sécurises-tu clauses administratives CCAP dans un marché public alimentaire de restauration collective ?</v>
      </c>
      <c r="C7" s="354" t="s">
        <v>34</v>
      </c>
      <c r="D7" s="93" t="str">
        <f>IF($B$4="","",IFERROR(INDEX($E$31:$E$230,MATCH($B$4,$A$31:$A$230,0)),"Question CFA non trouvée"))</f>
        <v>Explique avec tes mots le rôle de « clauses administratives CCAP » dans un marché alimentaire, puis indique ce qu’il ne faut pas confondre avec un autre document ou une autre règle.</v>
      </c>
      <c r="E7" s="29"/>
      <c r="F7" s="11" t="s">
        <v>13359</v>
      </c>
      <c r="G7" s="10" t="s">
        <v>13358</v>
      </c>
      <c r="H7" s="7" t="s">
        <v>13357</v>
      </c>
      <c r="I7" s="2"/>
      <c r="J7" s="2"/>
      <c r="K7" s="2"/>
      <c r="L7" s="2"/>
      <c r="M7" s="2"/>
      <c r="N7" s="2"/>
      <c r="O7" s="2"/>
      <c r="P7" s="2"/>
      <c r="Q7" s="2"/>
      <c r="R7" s="2"/>
      <c r="S7" s="2"/>
      <c r="T7" s="2"/>
      <c r="U7" s="2"/>
      <c r="V7" s="2"/>
      <c r="W7" s="2"/>
      <c r="X7" s="2"/>
      <c r="Y7" s="2"/>
      <c r="Z7" s="2"/>
      <c r="AA7" s="2"/>
      <c r="AB7" s="2"/>
      <c r="AC7" s="2"/>
      <c r="AD7" s="2"/>
      <c r="AE7" s="2"/>
      <c r="AF7" s="2"/>
      <c r="AG7" s="30" t="s">
        <v>38</v>
      </c>
      <c r="AH7" s="32">
        <v>14027</v>
      </c>
      <c r="AI7" s="30" t="s">
        <v>39</v>
      </c>
      <c r="AJ7" s="7"/>
      <c r="AK7" s="7"/>
      <c r="BY7" s="27">
        <v>1</v>
      </c>
    </row>
    <row r="8" spans="1:77" ht="69.95" customHeight="1" thickBot="1" x14ac:dyDescent="0.3">
      <c r="A8" s="352" t="s">
        <v>40</v>
      </c>
      <c r="B8" s="179" t="str">
        <f>IF($B$4="","",IFERROR(INDEX($F$31:$F$230,MATCH($B$4,$A$31:$A$230,0)),"Consigne PRO non trouvée"))</f>
        <v>Répondre de façon construite : définir le périmètre, employer les bons mots, éviter la confusion; citer les éléments vérifiables et éviter une simple liste de mots.</v>
      </c>
      <c r="C8" s="355" t="s">
        <v>41</v>
      </c>
      <c r="D8" s="180" t="str">
        <f>IF($B$4="","",IFERROR(INDEX($G$31:$G$230,MATCH($B$4,$A$31:$A$230,0)),"Consigne CFA non trouvée"))</f>
        <v>Pour « clauses administratives CCAP », définis le rôle exact, la limite du sujet et le lien avec la bonne pièce du marché. Termine par une réserve de vérification juridique si la formulation devient une clause.</v>
      </c>
      <c r="E8" s="29"/>
      <c r="F8" s="11" t="s">
        <v>10635</v>
      </c>
      <c r="G8" s="10" t="s">
        <v>13356</v>
      </c>
      <c r="H8" s="2" t="s">
        <v>13355</v>
      </c>
      <c r="I8" s="2"/>
      <c r="J8" s="2"/>
      <c r="K8" s="2"/>
      <c r="L8" s="2"/>
      <c r="M8" s="2"/>
      <c r="N8" s="2"/>
      <c r="O8" s="2"/>
      <c r="P8" s="2"/>
      <c r="Q8" s="2"/>
      <c r="R8" s="2"/>
      <c r="S8" s="2"/>
      <c r="T8" s="2"/>
      <c r="U8" s="2"/>
      <c r="V8" s="2"/>
      <c r="W8" s="2"/>
      <c r="X8" s="2"/>
      <c r="Y8" s="2"/>
      <c r="Z8" s="2"/>
      <c r="AA8" s="2"/>
      <c r="AB8" s="2"/>
      <c r="AC8" s="2"/>
      <c r="AD8" s="2"/>
      <c r="AE8" s="2"/>
      <c r="AF8" s="2"/>
      <c r="AG8" s="30" t="s">
        <v>44</v>
      </c>
      <c r="AH8" s="32" t="s">
        <v>45</v>
      </c>
      <c r="AI8" s="30" t="s">
        <v>46</v>
      </c>
      <c r="AJ8" s="7"/>
      <c r="AK8" s="7"/>
      <c r="BY8" s="27">
        <v>1</v>
      </c>
    </row>
    <row r="9" spans="1:77" ht="86.25" customHeight="1" thickBot="1" x14ac:dyDescent="0.3">
      <c r="A9" s="351" t="s">
        <v>47</v>
      </c>
      <c r="B9" s="244" t="s">
        <v>12576</v>
      </c>
      <c r="C9" s="361" t="s">
        <v>48</v>
      </c>
      <c r="D9" s="243" t="s">
        <v>8569</v>
      </c>
      <c r="E9" s="29"/>
      <c r="F9" s="11" t="s">
        <v>49</v>
      </c>
      <c r="G9" s="10" t="s">
        <v>50</v>
      </c>
      <c r="H9" s="2"/>
      <c r="I9" s="2"/>
      <c r="J9" s="2"/>
      <c r="K9" s="2"/>
      <c r="L9" s="2"/>
      <c r="M9" s="2"/>
      <c r="N9" s="2"/>
      <c r="O9" s="2"/>
      <c r="P9" s="2"/>
      <c r="Q9" s="2"/>
      <c r="R9" s="2"/>
      <c r="S9" s="2"/>
      <c r="T9" s="2"/>
      <c r="U9" s="2"/>
      <c r="V9" s="2"/>
      <c r="W9" s="2"/>
      <c r="X9" s="2"/>
      <c r="Y9" s="2"/>
      <c r="Z9" s="2"/>
      <c r="AA9" s="2"/>
      <c r="AB9" s="2"/>
      <c r="AC9" s="2"/>
      <c r="AD9" s="2"/>
      <c r="AE9" s="2"/>
      <c r="AF9" s="2"/>
      <c r="AG9" s="30" t="s">
        <v>51</v>
      </c>
      <c r="AH9" s="32" t="s">
        <v>52</v>
      </c>
      <c r="AI9" s="30" t="s">
        <v>53</v>
      </c>
      <c r="AJ9" s="7"/>
      <c r="AK9" s="7"/>
      <c r="BY9" s="27">
        <v>1</v>
      </c>
    </row>
    <row r="10" spans="1:77" ht="45" customHeight="1" x14ac:dyDescent="0.25">
      <c r="A10" s="351" t="s">
        <v>54</v>
      </c>
      <c r="B10" s="5">
        <f>IF(OR($B$4="",$B$9="",SUMIFS($BD$106:$BD$1105,$BA$106:$BA$1105,$B$4,$BB$106:$BB$1105,"PRO")=0),"",ROUND(20*SUMIFS($BQ$106:$BQ$1105,$BA$106:$BA$1105,$B$4,$BB$106:$BB$1105,"PRO")/SUMIFS($BD$106:$BD$1105,$BA$106:$BA$1105,$B$4,$BB$106:$BB$1105,"PRO"),1))</f>
        <v>4</v>
      </c>
      <c r="C10" s="354" t="s">
        <v>55</v>
      </c>
      <c r="D10" s="5">
        <f>IF(OR($B$4="",$D$9="",SUMIFS($BD$106:$BD$1105,$BA$106:$BA$1105,$B$4,$BB$106:$BB$1105,"CFA")=0),"",ROUND(20*SUMIFS($BS$106:$BS$1105,$BA$106:$BA$1105,$B$4,$BB$106:$BB$1105,"CFA")/SUMIFS($BD$106:$BD$1105,$BA$106:$BA$1105,$B$4,$BB$106:$BB$1105,"CFA"),1))</f>
        <v>6.7</v>
      </c>
      <c r="E10" s="29"/>
      <c r="F10" s="11" t="s">
        <v>56</v>
      </c>
      <c r="G10" s="10" t="s">
        <v>57</v>
      </c>
      <c r="H10" s="2"/>
      <c r="I10" s="2"/>
      <c r="J10" s="2"/>
      <c r="K10" s="2"/>
      <c r="L10" s="2"/>
      <c r="M10" s="2"/>
      <c r="N10" s="2"/>
      <c r="O10" s="2"/>
      <c r="P10" s="2"/>
      <c r="Q10" s="2"/>
      <c r="R10" s="2"/>
      <c r="S10" s="2"/>
      <c r="T10" s="2"/>
      <c r="U10" s="2"/>
      <c r="V10" s="2"/>
      <c r="W10" s="2"/>
      <c r="X10" s="2"/>
      <c r="Y10" s="2"/>
      <c r="Z10" s="2"/>
      <c r="AA10" s="2"/>
      <c r="AB10" s="2"/>
      <c r="AC10" s="2"/>
      <c r="AD10" s="2"/>
      <c r="AE10" s="2"/>
      <c r="AF10" s="2"/>
      <c r="AG10" s="30" t="s">
        <v>58</v>
      </c>
      <c r="AH10" s="32" t="s">
        <v>52</v>
      </c>
      <c r="AI10" s="30" t="s">
        <v>59</v>
      </c>
      <c r="AJ10" s="7"/>
      <c r="AK10" s="7"/>
      <c r="BY10" s="27">
        <v>1</v>
      </c>
    </row>
    <row r="11" spans="1:77" ht="45" customHeight="1" x14ac:dyDescent="0.25">
      <c r="A11" s="351" t="s">
        <v>60</v>
      </c>
      <c r="B11" s="181" t="str">
        <f>IF($B$10="","",IF($B$10&gt;=18,"Réponse solide : les critères essentiels sont présents.",IF($B$10&gt;=12,"Réponse partielle : des acquis sont présents, mais la réponse doit être complétée.","Réponse insuffisante : plusieurs critères attendus manquent.")))</f>
        <v>Réponse insuffisante : plusieurs critères attendus manquent.</v>
      </c>
      <c r="C11" s="354" t="s">
        <v>61</v>
      </c>
      <c r="D11" s="181" t="str">
        <f>IF($D$10="","",IF($D$10&gt;=18,"Réponse solide : les critères importants sont présents.",IF($D$10&gt;=12,"Réponse partielle : c’est juste sur certains points, mais il faut compléter.","Réponse insuffisante : plusieurs critères attendus manquent.")))</f>
        <v>Réponse insuffisante : plusieurs critères attendus manquent.</v>
      </c>
      <c r="E11" s="29"/>
      <c r="F11" s="29"/>
      <c r="G11" s="29"/>
      <c r="H11" s="29"/>
      <c r="I11" s="2"/>
      <c r="J11" s="2"/>
      <c r="K11" s="2"/>
      <c r="L11" s="2"/>
      <c r="M11" s="2"/>
      <c r="N11" s="2"/>
      <c r="O11" s="2"/>
      <c r="P11" s="2"/>
      <c r="Q11" s="2"/>
      <c r="R11" s="2"/>
      <c r="S11" s="2"/>
      <c r="T11" s="2"/>
      <c r="U11" s="2"/>
      <c r="V11" s="2"/>
      <c r="W11" s="2"/>
      <c r="X11" s="2"/>
      <c r="Y11" s="2"/>
      <c r="Z11" s="2"/>
      <c r="AA11" s="2"/>
      <c r="AB11" s="2"/>
      <c r="AC11" s="2"/>
      <c r="AD11" s="2"/>
      <c r="AE11" s="2"/>
      <c r="AF11" s="2"/>
      <c r="AG11" s="30" t="s">
        <v>62</v>
      </c>
      <c r="AH11" s="32" t="s">
        <v>63</v>
      </c>
      <c r="AI11" s="30" t="s">
        <v>64</v>
      </c>
      <c r="AJ11" s="7"/>
      <c r="AK11" s="7"/>
      <c r="BY11" s="27">
        <v>1</v>
      </c>
    </row>
    <row r="12" spans="1:77" ht="45" customHeight="1" x14ac:dyDescent="0.25">
      <c r="A12" s="352" t="s">
        <v>65</v>
      </c>
      <c r="B12" s="182" t="str">
        <f>IF($B$10="","",IF($B$10&gt;=20,"Aucun manque prioritaire","Réponse A incomplète : compléter les segments attendus non couverts."))</f>
        <v>Réponse A incomplète : compléter les segments attendus non couverts.</v>
      </c>
      <c r="C12" s="355" t="s">
        <v>66</v>
      </c>
      <c r="D12" s="183" t="str">
        <f>IF($D$10="","",IF($D$10&gt;=20,"Aucun manque prioritaire","Réponse A incomplète : compléter les segments attendus non couverts."))</f>
        <v>Réponse A incomplète : compléter les segments attendus non couverts.</v>
      </c>
      <c r="E12" s="29"/>
      <c r="F12" s="9" t="s">
        <v>67</v>
      </c>
      <c r="G12" s="8" t="s">
        <v>68</v>
      </c>
      <c r="H12" s="29"/>
      <c r="I12" s="2"/>
      <c r="J12" s="2"/>
      <c r="K12" s="2"/>
      <c r="L12" s="2"/>
      <c r="M12" s="2"/>
      <c r="N12" s="2"/>
      <c r="O12" s="2"/>
      <c r="P12" s="2"/>
      <c r="Q12" s="2"/>
      <c r="R12" s="2"/>
      <c r="S12" s="2"/>
      <c r="T12" s="2"/>
      <c r="U12" s="2"/>
      <c r="V12" s="2"/>
      <c r="W12" s="2"/>
      <c r="X12" s="2"/>
      <c r="Y12" s="2"/>
      <c r="Z12" s="2"/>
      <c r="AA12" s="2"/>
      <c r="AB12" s="2"/>
      <c r="AC12" s="2"/>
      <c r="AD12" s="2"/>
      <c r="AE12" s="2"/>
      <c r="AF12" s="2"/>
      <c r="AG12" s="30" t="s">
        <v>69</v>
      </c>
      <c r="AH12" s="32" t="s">
        <v>70</v>
      </c>
      <c r="AI12" s="30" t="s">
        <v>71</v>
      </c>
      <c r="AJ12" s="7"/>
      <c r="AK12" s="7"/>
      <c r="BY12" s="27">
        <v>1</v>
      </c>
    </row>
    <row r="13" spans="1:77" ht="45" customHeight="1" thickBot="1" x14ac:dyDescent="0.3">
      <c r="A13" s="351" t="s">
        <v>72</v>
      </c>
      <c r="B13" s="182" t="str">
        <f>IF($B$10="","",IF($B$10&gt;=20,"Validation possible.","Faire compléter avec le rôle, le périmètre, les preuves et le point de vigilance attendus."))</f>
        <v>Faire compléter avec le rôle, le périmètre, les preuves et le point de vigilance attendus.</v>
      </c>
      <c r="C13" s="354" t="s">
        <v>73</v>
      </c>
      <c r="D13" s="184" t="str">
        <f>IF($D$10="","",IF($D$10&gt;=20,"Validation possible.","Faire compléter avec le rôle, la limite, le contrôle terrain et le point à ne pas mélanger."))</f>
        <v>Faire compléter avec le rôle, la limite, le contrôle terrain et le point à ne pas mélanger.</v>
      </c>
      <c r="E13" s="29"/>
      <c r="F13" s="29"/>
      <c r="G13" s="29"/>
      <c r="H13" s="29"/>
      <c r="I13" s="2"/>
      <c r="J13" s="2"/>
      <c r="K13" s="2"/>
      <c r="L13" s="2"/>
      <c r="M13" s="2"/>
      <c r="N13" s="2"/>
      <c r="O13" s="2"/>
      <c r="P13" s="2"/>
      <c r="Q13" s="2"/>
      <c r="R13" s="2"/>
      <c r="S13" s="2"/>
      <c r="T13" s="2"/>
      <c r="U13" s="2"/>
      <c r="V13" s="2"/>
      <c r="W13" s="2"/>
      <c r="X13" s="2"/>
      <c r="Y13" s="2"/>
      <c r="Z13" s="2"/>
      <c r="AA13" s="2"/>
      <c r="AB13" s="2"/>
      <c r="AC13" s="2"/>
      <c r="AD13" s="2"/>
      <c r="AE13" s="2"/>
      <c r="AF13" s="2"/>
      <c r="AG13" s="30" t="s">
        <v>74</v>
      </c>
      <c r="AH13" s="32" t="s">
        <v>75</v>
      </c>
      <c r="AI13" s="30" t="s">
        <v>76</v>
      </c>
      <c r="AJ13" s="7"/>
      <c r="AK13" s="7"/>
      <c r="BY13" s="27">
        <v>1</v>
      </c>
    </row>
    <row r="14" spans="1:77" ht="86.25" customHeight="1" thickBot="1" x14ac:dyDescent="0.3">
      <c r="A14" s="366" t="s">
        <v>77</v>
      </c>
      <c r="B14" s="244" t="s">
        <v>13354</v>
      </c>
      <c r="C14" s="361" t="s">
        <v>78</v>
      </c>
      <c r="D14" s="243" t="s">
        <v>8570</v>
      </c>
      <c r="E14" s="84" t="s">
        <v>8552</v>
      </c>
      <c r="F14" s="29"/>
      <c r="G14" s="29"/>
      <c r="H14" s="29"/>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BY14" s="27">
        <v>1</v>
      </c>
    </row>
    <row r="15" spans="1:77" ht="45" customHeight="1" x14ac:dyDescent="0.25">
      <c r="A15" s="352" t="s">
        <v>79</v>
      </c>
      <c r="B15" s="5">
        <f>IF(OR($B$4="",$B$9="",SUMIFS($BD$106:$BD$1105,$BA$106:$BA$1105,$B$4,$BB$106:$BB$1105,"PRO")=0),"",ROUND(20*SUMIFS($BR$106:$BR$1105,$BA$106:$BA$1105,$B$4,$BB$106:$BB$1105,"PRO")/SUMIFS($BD$106:$BD$1105,$BA$106:$BA$1105,$B$4,$BB$106:$BB$1105,"PRO"),1))</f>
        <v>12</v>
      </c>
      <c r="C15" s="355" t="s">
        <v>80</v>
      </c>
      <c r="D15" s="5">
        <f>IF(OR($B$4="",$D$9="",SUMIFS($BD$106:$BD$1105,$BA$106:$BA$1105,$B$4,$BB$106:$BB$1105,"CFA")=0),"",ROUND(20*SUMIFS($BT$106:$BT$1105,$BA$106:$BA$1105,$B$4,$BB$106:$BB$1105,"CFA")/SUMIFS($BD$106:$BD$1105,$BA$106:$BA$1105,$B$4,$BB$106:$BB$1105,"CFA"),1))</f>
        <v>20</v>
      </c>
      <c r="E15" s="242" t="s">
        <v>8540</v>
      </c>
      <c r="F15" s="241"/>
      <c r="G15" s="241"/>
      <c r="H15" s="29"/>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BY15" s="27">
        <v>1</v>
      </c>
    </row>
    <row r="16" spans="1:77" ht="45" customHeight="1" x14ac:dyDescent="0.25">
      <c r="A16" s="351" t="s">
        <v>81</v>
      </c>
      <c r="B16" s="181" t="str">
        <f>IF($B$15="","",IF($B$15&gt;=20,"Correction réussie : la réponse cumulée couvre les critères.",IF($B$15&gt;$B$10,"Progression réelle : la correction ajoute des éléments utiles.","Pas de progression nette : le complément ne couvre pas assez de critères.")))</f>
        <v>Progression réelle : la correction ajoute des éléments utiles.</v>
      </c>
      <c r="C16" s="354" t="s">
        <v>82</v>
      </c>
      <c r="D16" s="181" t="str">
        <f>IF($D$15="","",IF($D$15&gt;=20,"Correction réussie : la réponse cumulée couvre les critères.",IF($D$15&gt;$D$10,"Progression réelle : la correction ajoute des éléments utiles.","Pas de progression nette : le complément ne couvre pas assez de critères.")))</f>
        <v>Correction réussie : la réponse cumulée couvre les critères.</v>
      </c>
      <c r="E16" s="242" t="s">
        <v>8541</v>
      </c>
      <c r="F16" s="241"/>
      <c r="G16" s="241"/>
      <c r="H16" s="29"/>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BY16" s="27">
        <v>1</v>
      </c>
    </row>
    <row r="17" spans="1:77" ht="45" customHeight="1" x14ac:dyDescent="0.25">
      <c r="A17" s="351" t="s">
        <v>83</v>
      </c>
      <c r="B17" s="187" t="str">
        <f>IF($B$15="","",IF($B$15&gt;=20,"Aucune relance prioritaire : réponse cumulée suffisante.","Relance : compléter la réponse B avec les critères encore absents."))</f>
        <v>Relance : compléter la réponse B avec les critères encore absents.</v>
      </c>
      <c r="C17" s="355" t="s">
        <v>84</v>
      </c>
      <c r="D17" s="187" t="str">
        <f>IF($D$15="","",IF($D$15&gt;=20,"Aucune relance prioritaire : réponse cumulée suffisante.","Relance : compléter la réponse B avec les critères encore absents."))</f>
        <v>Aucune relance prioritaire : réponse cumulée suffisante.</v>
      </c>
      <c r="E17" s="242" t="s">
        <v>8542</v>
      </c>
      <c r="F17" s="241"/>
      <c r="G17" s="241"/>
      <c r="H17" s="29"/>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BY17" s="27">
        <v>1</v>
      </c>
    </row>
    <row r="18" spans="1:77" ht="45" customHeight="1" x14ac:dyDescent="0.25">
      <c r="A18" s="351" t="s">
        <v>85</v>
      </c>
      <c r="B18" s="5">
        <f>IF(OR($B$10="",$B$15=""),"",ROUND($B$15-$B$10,1))</f>
        <v>8</v>
      </c>
      <c r="C18" s="355" t="s">
        <v>86</v>
      </c>
      <c r="D18" s="5">
        <f>IF(OR($D$10="",$D$15=""),"",ROUND($D$15-$D$10,1))</f>
        <v>13.3</v>
      </c>
      <c r="E18" s="242" t="s">
        <v>8543</v>
      </c>
      <c r="F18" s="241"/>
      <c r="G18" s="241"/>
      <c r="H18" s="29"/>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BY18" s="27">
        <v>1</v>
      </c>
    </row>
    <row r="19" spans="1:77" ht="45" customHeight="1" x14ac:dyDescent="0.25">
      <c r="A19" s="149" t="str">
        <f>C5</f>
        <v>x</v>
      </c>
      <c r="B19" s="148" t="s">
        <v>8553</v>
      </c>
      <c r="C19" s="116"/>
      <c r="D19" s="117"/>
      <c r="E19" s="29"/>
      <c r="F19" s="29"/>
      <c r="G19" s="29"/>
      <c r="H19" s="29"/>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BY19" s="27">
        <v>1</v>
      </c>
    </row>
    <row r="20" spans="1:77" ht="60" customHeight="1" x14ac:dyDescent="0.25">
      <c r="A20" s="55" t="s">
        <v>87</v>
      </c>
      <c r="B20" s="56" t="str">
        <f>B7</f>
        <v>M06 — Juridique, prix, pénalités, suivi — à vérifier — Sous l’angle « définition et périmètre », comment sécurises-tu clauses administratives CCAP dans un marché public alimentaire de restauration collective ?</v>
      </c>
      <c r="C20" s="55" t="s">
        <v>88</v>
      </c>
      <c r="D20" s="56" t="str">
        <f>D7</f>
        <v>Explique avec tes mots le rôle de « clauses administratives CCAP » dans un marché alimentaire, puis indique ce qu’il ne faut pas confondre avec un autre document ou une autre règle.</v>
      </c>
      <c r="E20" s="29"/>
      <c r="F20" s="29"/>
      <c r="G20" s="29"/>
      <c r="H20" s="29"/>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BY20" s="27">
        <v>1</v>
      </c>
    </row>
    <row r="21" spans="1:77" ht="150" customHeight="1" x14ac:dyDescent="0.25">
      <c r="A21" s="55" t="s">
        <v>89</v>
      </c>
      <c r="B21" s="54" t="str">
        <f>IF(TRIM(A19)="X",IF(B4="","",IFERROR(INDEX(H31:H230,MATCH(B4,A31:A230,0)),"Réponse attendue PRO non trouvée")),"")</f>
        <v>Réponse attendue PRO — définition et périmètre / clauses administratives CCAP : Le CCAP sécurise les conditions administratives d’exécution : obligations de transmission, délais, modalités de suivi, pénalités, résiliation, gestion des preuves et conséquences d’un manquement. La réponse attendue ne se limite pas à citer le CCAP ; elle explique son rôle dans la conduite du marché. Pour l’angle définition, la réponse doit délimiter le rôle exact du sujet, le rattacher à la bonne pièce du marché et signaler les confusions possibles. Documents/preuves à citer : CCAP, clauses d’exécution, clauses de pénalités, modalités de transmission, calendrier, adresses de contact, annexes de suivi. Point de vigilance : Mettre dans le CCAP une exigence purement technique sans lien d’exécution, oublier de prévoir la conséquence du non-respect ou annoncer une pénalité non écrite.</v>
      </c>
      <c r="C21" s="55" t="s">
        <v>90</v>
      </c>
      <c r="D21" s="54" t="str">
        <f>IF(TRIM(A19)="X",IF(B4="","",IFERROR(INDEX(I31:I230,MATCH(B4,A31:A230,0)),"Réponse attendue CFA non trouvée")),"")</f>
        <v>Réponse attendue CFA — définition et périmètre / clauses administratives CCAP : Le CCAP sert à savoir quelles règles s’appliquent pendant le marché : ce que le fournisseur doit transmettre, quand il doit le faire, ce qui se passe en cas d’erreur ou de retard. Attendu CFA : dire à quoi ça sert, où on le trouve et ce qu’il ne faut pas mélanger. À contrôler : Contrôler que l’obligation administrative est lisible, datée, applicable et reliée à un mode de preuve.</v>
      </c>
      <c r="E21" s="29"/>
      <c r="F21" s="29"/>
      <c r="G21" s="29"/>
      <c r="H21" s="29"/>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BY21" s="27">
        <v>1</v>
      </c>
    </row>
    <row r="22" spans="1:77" ht="60" customHeight="1" x14ac:dyDescent="0.25">
      <c r="A22" s="36" t="s">
        <v>91</v>
      </c>
      <c r="B22" s="38" t="str">
        <f>IF(TRIM(A19)="X",IF(B4="","",IFERROR(INDEX(J31:J230,MATCH(B4,A31:A230,0)),"Mots clés PRO non trouvés")),"")</f>
        <v>CCAP — PÉNALITÉS — SUIVI D’EXÉCUTION — TRANSMISSION DES PREUVES — RÉSILIATION</v>
      </c>
      <c r="C22" s="36" t="s">
        <v>92</v>
      </c>
      <c r="D22" s="38" t="str">
        <f>IF(TRIM(A19)="X",IF(B4="","",IFERROR(INDEX(K31:K230,MATCH(B4,A31:A230,0)),"Mots clés CFA non trouvés")),"")</f>
        <v>CCAP — PÉNALITÉS — SUIVI — PREUVES — RÉSILIATION</v>
      </c>
      <c r="E22" s="29"/>
      <c r="F22" s="29"/>
      <c r="G22" s="29"/>
      <c r="H22" s="29"/>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BY22" s="27">
        <v>1</v>
      </c>
    </row>
    <row r="23" spans="1:77" ht="15.75"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BY23" s="27">
        <v>1</v>
      </c>
    </row>
    <row r="24" spans="1:77" ht="15.75" customHeight="1" x14ac:dyDescent="0.25">
      <c r="A24" s="2"/>
      <c r="B24" s="2"/>
      <c r="C24" s="2"/>
      <c r="D24" s="240"/>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BY24" s="27">
        <v>1</v>
      </c>
    </row>
    <row r="25" spans="1:77" ht="15.75" customHeight="1"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BY25" s="27">
        <v>1</v>
      </c>
    </row>
    <row r="26" spans="1:77" ht="15.75" customHeight="1"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BY26" s="27">
        <v>1</v>
      </c>
    </row>
    <row r="27" spans="1:77" ht="15.75" customHeigh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BY27" s="27">
        <v>1</v>
      </c>
    </row>
    <row r="28" spans="1:77" ht="15.75" customHeight="1"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BY28" s="27">
        <v>1</v>
      </c>
    </row>
    <row r="29" spans="1:77" ht="15.75" customHeight="1" x14ac:dyDescent="0.2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BY29" s="27">
        <v>1</v>
      </c>
    </row>
    <row r="30" spans="1:77" ht="35.1" customHeight="1" x14ac:dyDescent="0.25">
      <c r="A30" s="39" t="s">
        <v>93</v>
      </c>
      <c r="B30" s="39" t="s">
        <v>94</v>
      </c>
      <c r="C30" s="39" t="s">
        <v>95</v>
      </c>
      <c r="D30" s="39" t="s">
        <v>96</v>
      </c>
      <c r="E30" s="39" t="s">
        <v>97</v>
      </c>
      <c r="F30" s="39" t="s">
        <v>98</v>
      </c>
      <c r="G30" s="39" t="s">
        <v>99</v>
      </c>
      <c r="H30" s="39" t="s">
        <v>100</v>
      </c>
      <c r="I30" s="39" t="s">
        <v>101</v>
      </c>
      <c r="J30" s="39" t="s">
        <v>102</v>
      </c>
      <c r="K30" s="39" t="s">
        <v>103</v>
      </c>
      <c r="L30" s="39" t="s">
        <v>104</v>
      </c>
      <c r="M30" s="39" t="s">
        <v>2</v>
      </c>
      <c r="N30" s="39" t="s">
        <v>105</v>
      </c>
      <c r="O30" s="2"/>
      <c r="P30" s="2"/>
      <c r="Q30" s="2"/>
      <c r="R30" s="2"/>
      <c r="S30" s="2"/>
      <c r="T30" s="2"/>
      <c r="U30" s="2"/>
      <c r="V30" s="2"/>
      <c r="W30" s="2"/>
      <c r="X30" s="2"/>
      <c r="Y30" s="2"/>
      <c r="Z30" s="2"/>
      <c r="AA30" s="2"/>
      <c r="AB30" s="2"/>
      <c r="AC30" s="2"/>
      <c r="AD30" s="2"/>
      <c r="AE30" s="2"/>
      <c r="AF30" s="2"/>
      <c r="AG30" s="2"/>
      <c r="AH30" s="2"/>
      <c r="AI30" s="2"/>
      <c r="AJ30" s="2"/>
      <c r="AK30" s="2"/>
      <c r="BY30" s="27">
        <v>1</v>
      </c>
    </row>
    <row r="31" spans="1:77" ht="15.75" customHeight="1" x14ac:dyDescent="0.25">
      <c r="A31" s="40" t="s">
        <v>106</v>
      </c>
      <c r="B31" s="239">
        <v>1</v>
      </c>
      <c r="C31" s="40" t="s">
        <v>228</v>
      </c>
      <c r="D31" s="236" t="s">
        <v>2717</v>
      </c>
      <c r="E31" s="237" t="s">
        <v>2913</v>
      </c>
      <c r="F31" s="236" t="s">
        <v>108</v>
      </c>
      <c r="G31" s="237" t="s">
        <v>2914</v>
      </c>
      <c r="H31" s="238" t="s">
        <v>2915</v>
      </c>
      <c r="I31" s="237" t="s">
        <v>2916</v>
      </c>
      <c r="J31" s="236" t="s">
        <v>2718</v>
      </c>
      <c r="K31" s="235" t="s">
        <v>2719</v>
      </c>
      <c r="L31" s="29" t="s">
        <v>185</v>
      </c>
      <c r="M31" s="29" t="s">
        <v>2720</v>
      </c>
      <c r="N31" s="30" t="s">
        <v>2917</v>
      </c>
      <c r="O31" s="2"/>
      <c r="P31" s="2"/>
      <c r="Q31" s="2"/>
      <c r="R31" s="2"/>
      <c r="S31" s="2"/>
      <c r="T31" s="2"/>
      <c r="U31" s="2"/>
      <c r="V31" s="2"/>
      <c r="W31" s="2"/>
      <c r="X31" s="2"/>
      <c r="Y31" s="2"/>
      <c r="Z31" s="2"/>
      <c r="AA31" s="2"/>
      <c r="AB31" s="2"/>
      <c r="AC31" s="2"/>
      <c r="AD31" s="2"/>
      <c r="AE31" s="2"/>
      <c r="AF31" s="2"/>
      <c r="AG31" s="2"/>
      <c r="AH31" s="2"/>
      <c r="AI31" s="2"/>
      <c r="AJ31" s="2"/>
      <c r="AK31" s="2"/>
      <c r="BY31" s="27">
        <v>1</v>
      </c>
    </row>
    <row r="32" spans="1:77" ht="15.75" customHeight="1" x14ac:dyDescent="0.25">
      <c r="A32" s="40" t="s">
        <v>109</v>
      </c>
      <c r="B32" s="239">
        <v>2</v>
      </c>
      <c r="C32" s="40" t="s">
        <v>228</v>
      </c>
      <c r="D32" s="236" t="s">
        <v>2721</v>
      </c>
      <c r="E32" s="237" t="s">
        <v>2918</v>
      </c>
      <c r="F32" s="236" t="s">
        <v>110</v>
      </c>
      <c r="G32" s="237" t="s">
        <v>2919</v>
      </c>
      <c r="H32" s="238" t="s">
        <v>2920</v>
      </c>
      <c r="I32" s="237" t="s">
        <v>2921</v>
      </c>
      <c r="J32" s="236" t="s">
        <v>2718</v>
      </c>
      <c r="K32" s="235" t="s">
        <v>2719</v>
      </c>
      <c r="L32" s="29" t="s">
        <v>185</v>
      </c>
      <c r="M32" s="29" t="s">
        <v>2720</v>
      </c>
      <c r="N32" s="30" t="s">
        <v>2922</v>
      </c>
      <c r="O32" s="2"/>
      <c r="P32" s="2"/>
      <c r="Q32" s="2"/>
      <c r="R32" s="2"/>
      <c r="S32" s="2"/>
      <c r="T32" s="2"/>
      <c r="U32" s="2"/>
      <c r="V32" s="2"/>
      <c r="W32" s="2"/>
      <c r="X32" s="2"/>
      <c r="Y32" s="2"/>
      <c r="Z32" s="2"/>
      <c r="AA32" s="2"/>
      <c r="AB32" s="2"/>
      <c r="AC32" s="2"/>
      <c r="AD32" s="2"/>
      <c r="AE32" s="2"/>
      <c r="AF32" s="2"/>
      <c r="AG32" s="2"/>
      <c r="AH32" s="2"/>
      <c r="AI32" s="2"/>
      <c r="AJ32" s="2"/>
      <c r="AK32" s="2"/>
      <c r="BY32" s="27">
        <v>1</v>
      </c>
    </row>
    <row r="33" spans="1:77" ht="15.75" customHeight="1" x14ac:dyDescent="0.25">
      <c r="A33" s="40" t="s">
        <v>111</v>
      </c>
      <c r="B33" s="239">
        <v>3</v>
      </c>
      <c r="C33" s="40" t="s">
        <v>228</v>
      </c>
      <c r="D33" s="236" t="s">
        <v>2722</v>
      </c>
      <c r="E33" s="237" t="s">
        <v>2923</v>
      </c>
      <c r="F33" s="236" t="s">
        <v>112</v>
      </c>
      <c r="G33" s="237" t="s">
        <v>2924</v>
      </c>
      <c r="H33" s="238" t="s">
        <v>2925</v>
      </c>
      <c r="I33" s="237" t="s">
        <v>2926</v>
      </c>
      <c r="J33" s="236" t="s">
        <v>2718</v>
      </c>
      <c r="K33" s="235" t="s">
        <v>2719</v>
      </c>
      <c r="L33" s="29" t="s">
        <v>185</v>
      </c>
      <c r="M33" s="29" t="s">
        <v>2720</v>
      </c>
      <c r="N33" s="30" t="s">
        <v>2927</v>
      </c>
      <c r="O33" s="2"/>
      <c r="P33" s="2"/>
      <c r="Q33" s="2"/>
      <c r="R33" s="2"/>
      <c r="S33" s="2"/>
      <c r="T33" s="2"/>
      <c r="U33" s="2"/>
      <c r="V33" s="2"/>
      <c r="W33" s="2"/>
      <c r="X33" s="2"/>
      <c r="Y33" s="2"/>
      <c r="Z33" s="2"/>
      <c r="AA33" s="2"/>
      <c r="AB33" s="2"/>
      <c r="AC33" s="2"/>
      <c r="AD33" s="2"/>
      <c r="AE33" s="2"/>
      <c r="AF33" s="2"/>
      <c r="AG33" s="2"/>
      <c r="AH33" s="2"/>
      <c r="AI33" s="2"/>
      <c r="AJ33" s="2"/>
      <c r="AK33" s="2"/>
      <c r="BY33" s="27">
        <v>1</v>
      </c>
    </row>
    <row r="34" spans="1:77" ht="15.75" customHeight="1" x14ac:dyDescent="0.25">
      <c r="A34" s="40" t="s">
        <v>113</v>
      </c>
      <c r="B34" s="239">
        <v>4</v>
      </c>
      <c r="C34" s="40" t="s">
        <v>228</v>
      </c>
      <c r="D34" s="236" t="s">
        <v>2723</v>
      </c>
      <c r="E34" s="237" t="s">
        <v>2928</v>
      </c>
      <c r="F34" s="236" t="s">
        <v>114</v>
      </c>
      <c r="G34" s="237" t="s">
        <v>2929</v>
      </c>
      <c r="H34" s="238" t="s">
        <v>2930</v>
      </c>
      <c r="I34" s="237" t="s">
        <v>2931</v>
      </c>
      <c r="J34" s="236" t="s">
        <v>2718</v>
      </c>
      <c r="K34" s="235" t="s">
        <v>2719</v>
      </c>
      <c r="L34" s="29" t="s">
        <v>185</v>
      </c>
      <c r="M34" s="29" t="s">
        <v>2720</v>
      </c>
      <c r="N34" s="30" t="s">
        <v>2932</v>
      </c>
      <c r="O34" s="2"/>
      <c r="P34" s="2"/>
      <c r="Q34" s="2"/>
      <c r="R34" s="2"/>
      <c r="S34" s="2"/>
      <c r="T34" s="2"/>
      <c r="U34" s="2"/>
      <c r="V34" s="2"/>
      <c r="W34" s="2"/>
      <c r="X34" s="2"/>
      <c r="Y34" s="2"/>
      <c r="Z34" s="2"/>
      <c r="AA34" s="2"/>
      <c r="AB34" s="2"/>
      <c r="AC34" s="2"/>
      <c r="AD34" s="2"/>
      <c r="AE34" s="2"/>
      <c r="AF34" s="2"/>
      <c r="AG34" s="2"/>
      <c r="AH34" s="2"/>
      <c r="AI34" s="2"/>
      <c r="AJ34" s="2"/>
      <c r="AK34" s="2"/>
      <c r="BY34" s="27">
        <v>1</v>
      </c>
    </row>
    <row r="35" spans="1:77" ht="15.75" customHeight="1" x14ac:dyDescent="0.25">
      <c r="A35" s="40" t="s">
        <v>115</v>
      </c>
      <c r="B35" s="239">
        <v>5</v>
      </c>
      <c r="C35" s="40" t="s">
        <v>228</v>
      </c>
      <c r="D35" s="236" t="s">
        <v>2724</v>
      </c>
      <c r="E35" s="237" t="s">
        <v>2933</v>
      </c>
      <c r="F35" s="236" t="s">
        <v>116</v>
      </c>
      <c r="G35" s="237" t="s">
        <v>2934</v>
      </c>
      <c r="H35" s="238" t="s">
        <v>2935</v>
      </c>
      <c r="I35" s="237" t="s">
        <v>2936</v>
      </c>
      <c r="J35" s="236" t="s">
        <v>2718</v>
      </c>
      <c r="K35" s="235" t="s">
        <v>2719</v>
      </c>
      <c r="L35" s="29" t="s">
        <v>185</v>
      </c>
      <c r="M35" s="29" t="s">
        <v>2720</v>
      </c>
      <c r="N35" s="30" t="s">
        <v>2937</v>
      </c>
      <c r="O35" s="2"/>
      <c r="P35" s="2"/>
      <c r="Q35" s="2"/>
      <c r="R35" s="2"/>
      <c r="S35" s="2"/>
      <c r="T35" s="2"/>
      <c r="U35" s="2"/>
      <c r="V35" s="2"/>
      <c r="W35" s="2"/>
      <c r="X35" s="2"/>
      <c r="Y35" s="2"/>
      <c r="Z35" s="2"/>
      <c r="AA35" s="2"/>
      <c r="AB35" s="2"/>
      <c r="AC35" s="2"/>
      <c r="AD35" s="2"/>
      <c r="AE35" s="2"/>
      <c r="AF35" s="2"/>
      <c r="AG35" s="2"/>
      <c r="AH35" s="2"/>
      <c r="AI35" s="2"/>
      <c r="AJ35" s="2"/>
      <c r="AK35" s="2"/>
      <c r="BY35" s="27">
        <v>1</v>
      </c>
    </row>
    <row r="36" spans="1:77" ht="15.75" customHeight="1" x14ac:dyDescent="0.25">
      <c r="A36" s="40" t="s">
        <v>117</v>
      </c>
      <c r="B36" s="239">
        <v>6</v>
      </c>
      <c r="C36" s="40" t="s">
        <v>191</v>
      </c>
      <c r="D36" s="236" t="s">
        <v>2725</v>
      </c>
      <c r="E36" s="237" t="s">
        <v>2938</v>
      </c>
      <c r="F36" s="236" t="s">
        <v>108</v>
      </c>
      <c r="G36" s="237" t="s">
        <v>2939</v>
      </c>
      <c r="H36" s="238" t="s">
        <v>2940</v>
      </c>
      <c r="I36" s="237" t="s">
        <v>2941</v>
      </c>
      <c r="J36" s="236" t="s">
        <v>2726</v>
      </c>
      <c r="K36" s="235" t="s">
        <v>2727</v>
      </c>
      <c r="L36" s="29" t="s">
        <v>2728</v>
      </c>
      <c r="M36" s="29" t="s">
        <v>2720</v>
      </c>
      <c r="N36" s="30" t="s">
        <v>2942</v>
      </c>
      <c r="O36" s="2"/>
      <c r="P36" s="2"/>
      <c r="Q36" s="2"/>
      <c r="R36" s="2"/>
      <c r="S36" s="2"/>
      <c r="T36" s="2"/>
      <c r="U36" s="2"/>
      <c r="V36" s="2"/>
      <c r="W36" s="2"/>
      <c r="X36" s="2"/>
      <c r="Y36" s="2"/>
      <c r="Z36" s="2"/>
      <c r="AA36" s="2"/>
      <c r="AB36" s="2"/>
      <c r="AC36" s="2"/>
      <c r="AD36" s="2"/>
      <c r="AE36" s="2"/>
      <c r="AF36" s="2"/>
      <c r="AG36" s="2"/>
      <c r="AH36" s="2"/>
      <c r="AI36" s="2"/>
      <c r="AJ36" s="2"/>
      <c r="AK36" s="2"/>
      <c r="BY36" s="27">
        <v>1</v>
      </c>
    </row>
    <row r="37" spans="1:77" ht="15.75" customHeight="1" x14ac:dyDescent="0.25">
      <c r="A37" s="40" t="s">
        <v>119</v>
      </c>
      <c r="B37" s="239">
        <v>7</v>
      </c>
      <c r="C37" s="40" t="s">
        <v>191</v>
      </c>
      <c r="D37" s="236" t="s">
        <v>2729</v>
      </c>
      <c r="E37" s="237" t="s">
        <v>2943</v>
      </c>
      <c r="F37" s="236" t="s">
        <v>110</v>
      </c>
      <c r="G37" s="237" t="s">
        <v>2944</v>
      </c>
      <c r="H37" s="238" t="s">
        <v>2945</v>
      </c>
      <c r="I37" s="237" t="s">
        <v>2946</v>
      </c>
      <c r="J37" s="236" t="s">
        <v>2726</v>
      </c>
      <c r="K37" s="235" t="s">
        <v>2727</v>
      </c>
      <c r="L37" s="29" t="s">
        <v>2728</v>
      </c>
      <c r="M37" s="29" t="s">
        <v>2720</v>
      </c>
      <c r="N37" s="30" t="s">
        <v>2947</v>
      </c>
      <c r="O37" s="2"/>
      <c r="P37" s="2"/>
      <c r="Q37" s="2"/>
      <c r="R37" s="2"/>
      <c r="S37" s="2"/>
      <c r="T37" s="2"/>
      <c r="U37" s="2"/>
      <c r="V37" s="2"/>
      <c r="W37" s="2"/>
      <c r="X37" s="2"/>
      <c r="Y37" s="2"/>
      <c r="Z37" s="2"/>
      <c r="AA37" s="2"/>
      <c r="AB37" s="2"/>
      <c r="AC37" s="2"/>
      <c r="AD37" s="2"/>
      <c r="AE37" s="2"/>
      <c r="AF37" s="2"/>
      <c r="AG37" s="2"/>
      <c r="AH37" s="2"/>
      <c r="AI37" s="2"/>
      <c r="AJ37" s="2"/>
      <c r="AK37" s="2"/>
      <c r="BY37" s="27">
        <v>1</v>
      </c>
    </row>
    <row r="38" spans="1:77" ht="15.75" customHeight="1" x14ac:dyDescent="0.25">
      <c r="A38" s="40" t="s">
        <v>120</v>
      </c>
      <c r="B38" s="239">
        <v>8</v>
      </c>
      <c r="C38" s="40" t="s">
        <v>191</v>
      </c>
      <c r="D38" s="236" t="s">
        <v>2730</v>
      </c>
      <c r="E38" s="237" t="s">
        <v>2948</v>
      </c>
      <c r="F38" s="236" t="s">
        <v>112</v>
      </c>
      <c r="G38" s="237" t="s">
        <v>2949</v>
      </c>
      <c r="H38" s="238" t="s">
        <v>2950</v>
      </c>
      <c r="I38" s="237" t="s">
        <v>2951</v>
      </c>
      <c r="J38" s="236" t="s">
        <v>2726</v>
      </c>
      <c r="K38" s="235" t="s">
        <v>2727</v>
      </c>
      <c r="L38" s="29" t="s">
        <v>2728</v>
      </c>
      <c r="M38" s="29" t="s">
        <v>2720</v>
      </c>
      <c r="N38" s="30" t="s">
        <v>2952</v>
      </c>
      <c r="O38" s="2"/>
      <c r="P38" s="2"/>
      <c r="Q38" s="2"/>
      <c r="R38" s="2"/>
      <c r="S38" s="2"/>
      <c r="T38" s="2"/>
      <c r="U38" s="2"/>
      <c r="V38" s="2"/>
      <c r="W38" s="2"/>
      <c r="X38" s="2"/>
      <c r="Y38" s="2"/>
      <c r="Z38" s="2"/>
      <c r="AA38" s="2"/>
      <c r="AB38" s="2"/>
      <c r="AC38" s="2"/>
      <c r="AD38" s="2"/>
      <c r="AE38" s="2"/>
      <c r="AF38" s="2"/>
      <c r="AG38" s="2"/>
      <c r="AH38" s="2"/>
      <c r="AI38" s="2"/>
      <c r="AJ38" s="2"/>
      <c r="AK38" s="2"/>
      <c r="BY38" s="27">
        <v>1</v>
      </c>
    </row>
    <row r="39" spans="1:77" ht="15.75" customHeight="1" x14ac:dyDescent="0.25">
      <c r="A39" s="40" t="s">
        <v>121</v>
      </c>
      <c r="B39" s="239">
        <v>9</v>
      </c>
      <c r="C39" s="40" t="s">
        <v>191</v>
      </c>
      <c r="D39" s="236" t="s">
        <v>2731</v>
      </c>
      <c r="E39" s="237" t="s">
        <v>2953</v>
      </c>
      <c r="F39" s="236" t="s">
        <v>114</v>
      </c>
      <c r="G39" s="237" t="s">
        <v>2954</v>
      </c>
      <c r="H39" s="238" t="s">
        <v>2955</v>
      </c>
      <c r="I39" s="237" t="s">
        <v>2956</v>
      </c>
      <c r="J39" s="236" t="s">
        <v>2726</v>
      </c>
      <c r="K39" s="235" t="s">
        <v>2727</v>
      </c>
      <c r="L39" s="29" t="s">
        <v>2728</v>
      </c>
      <c r="M39" s="29" t="s">
        <v>2720</v>
      </c>
      <c r="N39" s="30" t="s">
        <v>2957</v>
      </c>
      <c r="O39" s="2"/>
      <c r="P39" s="2"/>
      <c r="Q39" s="2"/>
      <c r="R39" s="2"/>
      <c r="S39" s="2"/>
      <c r="T39" s="2"/>
      <c r="U39" s="2"/>
      <c r="V39" s="2"/>
      <c r="W39" s="2"/>
      <c r="X39" s="2"/>
      <c r="Y39" s="2"/>
      <c r="Z39" s="2"/>
      <c r="AA39" s="2"/>
      <c r="AB39" s="2"/>
      <c r="AC39" s="2"/>
      <c r="AD39" s="2"/>
      <c r="AE39" s="2"/>
      <c r="AF39" s="2"/>
      <c r="AG39" s="2"/>
      <c r="AH39" s="2"/>
      <c r="AI39" s="2"/>
      <c r="AJ39" s="2"/>
      <c r="AK39" s="2"/>
      <c r="BY39" s="27">
        <v>1</v>
      </c>
    </row>
    <row r="40" spans="1:77" ht="15.75" customHeight="1" x14ac:dyDescent="0.25">
      <c r="A40" s="40" t="s">
        <v>122</v>
      </c>
      <c r="B40" s="239">
        <v>10</v>
      </c>
      <c r="C40" s="40" t="s">
        <v>191</v>
      </c>
      <c r="D40" s="236" t="s">
        <v>2732</v>
      </c>
      <c r="E40" s="237" t="s">
        <v>2958</v>
      </c>
      <c r="F40" s="236" t="s">
        <v>116</v>
      </c>
      <c r="G40" s="237" t="s">
        <v>2959</v>
      </c>
      <c r="H40" s="238" t="s">
        <v>2960</v>
      </c>
      <c r="I40" s="237" t="s">
        <v>2961</v>
      </c>
      <c r="J40" s="236" t="s">
        <v>2726</v>
      </c>
      <c r="K40" s="235" t="s">
        <v>2727</v>
      </c>
      <c r="L40" s="29" t="s">
        <v>2728</v>
      </c>
      <c r="M40" s="29" t="s">
        <v>2720</v>
      </c>
      <c r="N40" s="30" t="s">
        <v>2962</v>
      </c>
      <c r="O40" s="2"/>
      <c r="P40" s="2"/>
      <c r="Q40" s="2"/>
      <c r="R40" s="2"/>
      <c r="S40" s="2"/>
      <c r="T40" s="2"/>
      <c r="U40" s="2"/>
      <c r="V40" s="2"/>
      <c r="W40" s="2"/>
      <c r="X40" s="2"/>
      <c r="Y40" s="2"/>
      <c r="Z40" s="2"/>
      <c r="AA40" s="2"/>
      <c r="AB40" s="2"/>
      <c r="AC40" s="2"/>
      <c r="AD40" s="2"/>
      <c r="AE40" s="2"/>
      <c r="AF40" s="2"/>
      <c r="AG40" s="2"/>
      <c r="AH40" s="2"/>
      <c r="AI40" s="2"/>
      <c r="AJ40" s="2"/>
      <c r="AK40" s="2"/>
      <c r="BY40" s="27">
        <v>1</v>
      </c>
    </row>
    <row r="41" spans="1:77" ht="15.75" customHeight="1" x14ac:dyDescent="0.25">
      <c r="A41" s="40" t="s">
        <v>123</v>
      </c>
      <c r="B41" s="239">
        <v>11</v>
      </c>
      <c r="C41" s="40" t="s">
        <v>184</v>
      </c>
      <c r="D41" s="236" t="s">
        <v>2733</v>
      </c>
      <c r="E41" s="237" t="s">
        <v>2963</v>
      </c>
      <c r="F41" s="236" t="s">
        <v>108</v>
      </c>
      <c r="G41" s="237" t="s">
        <v>2964</v>
      </c>
      <c r="H41" s="238" t="s">
        <v>2965</v>
      </c>
      <c r="I41" s="237" t="s">
        <v>2966</v>
      </c>
      <c r="J41" s="236" t="s">
        <v>2734</v>
      </c>
      <c r="K41" s="235" t="s">
        <v>2735</v>
      </c>
      <c r="L41" s="29" t="s">
        <v>185</v>
      </c>
      <c r="M41" s="29" t="s">
        <v>2720</v>
      </c>
      <c r="N41" s="30" t="s">
        <v>2967</v>
      </c>
      <c r="O41" s="2"/>
      <c r="P41" s="2"/>
      <c r="Q41" s="2"/>
      <c r="R41" s="2"/>
      <c r="S41" s="2"/>
      <c r="T41" s="2"/>
      <c r="U41" s="2"/>
      <c r="V41" s="2"/>
      <c r="W41" s="2"/>
      <c r="X41" s="2"/>
      <c r="Y41" s="2"/>
      <c r="Z41" s="2"/>
      <c r="AA41" s="2"/>
      <c r="AB41" s="2"/>
      <c r="AC41" s="2"/>
      <c r="AD41" s="2"/>
      <c r="AE41" s="2"/>
      <c r="AF41" s="2"/>
      <c r="AG41" s="2"/>
      <c r="AH41" s="2"/>
      <c r="AI41" s="2"/>
      <c r="AJ41" s="2"/>
      <c r="AK41" s="2"/>
      <c r="BY41" s="27">
        <v>1</v>
      </c>
    </row>
    <row r="42" spans="1:77" ht="15.75" customHeight="1" x14ac:dyDescent="0.25">
      <c r="A42" s="40" t="s">
        <v>125</v>
      </c>
      <c r="B42" s="239">
        <v>12</v>
      </c>
      <c r="C42" s="40" t="s">
        <v>184</v>
      </c>
      <c r="D42" s="236" t="s">
        <v>2736</v>
      </c>
      <c r="E42" s="237" t="s">
        <v>2968</v>
      </c>
      <c r="F42" s="236" t="s">
        <v>110</v>
      </c>
      <c r="G42" s="237" t="s">
        <v>2969</v>
      </c>
      <c r="H42" s="238" t="s">
        <v>2970</v>
      </c>
      <c r="I42" s="237" t="s">
        <v>2971</v>
      </c>
      <c r="J42" s="236" t="s">
        <v>2734</v>
      </c>
      <c r="K42" s="235" t="s">
        <v>2735</v>
      </c>
      <c r="L42" s="29" t="s">
        <v>185</v>
      </c>
      <c r="M42" s="29" t="s">
        <v>2720</v>
      </c>
      <c r="N42" s="30" t="s">
        <v>2972</v>
      </c>
      <c r="O42" s="2"/>
      <c r="P42" s="2"/>
      <c r="Q42" s="2"/>
      <c r="R42" s="2"/>
      <c r="S42" s="2"/>
      <c r="T42" s="2"/>
      <c r="U42" s="2"/>
      <c r="V42" s="2"/>
      <c r="W42" s="2"/>
      <c r="X42" s="2"/>
      <c r="Y42" s="2"/>
      <c r="Z42" s="2"/>
      <c r="AA42" s="2"/>
      <c r="AB42" s="2"/>
      <c r="AC42" s="2"/>
      <c r="AD42" s="2"/>
      <c r="AE42" s="2"/>
      <c r="AF42" s="2"/>
      <c r="AG42" s="2"/>
      <c r="AH42" s="2"/>
      <c r="AI42" s="2"/>
      <c r="AJ42" s="2"/>
      <c r="AK42" s="2"/>
      <c r="BY42" s="27">
        <v>1</v>
      </c>
    </row>
    <row r="43" spans="1:77" ht="15.75" customHeight="1" x14ac:dyDescent="0.25">
      <c r="A43" s="40" t="s">
        <v>126</v>
      </c>
      <c r="B43" s="239">
        <v>13</v>
      </c>
      <c r="C43" s="40" t="s">
        <v>184</v>
      </c>
      <c r="D43" s="236" t="s">
        <v>2737</v>
      </c>
      <c r="E43" s="237" t="s">
        <v>2973</v>
      </c>
      <c r="F43" s="236" t="s">
        <v>112</v>
      </c>
      <c r="G43" s="237" t="s">
        <v>2974</v>
      </c>
      <c r="H43" s="238" t="s">
        <v>2975</v>
      </c>
      <c r="I43" s="237" t="s">
        <v>2976</v>
      </c>
      <c r="J43" s="236" t="s">
        <v>2734</v>
      </c>
      <c r="K43" s="235" t="s">
        <v>2735</v>
      </c>
      <c r="L43" s="29" t="s">
        <v>185</v>
      </c>
      <c r="M43" s="29" t="s">
        <v>2720</v>
      </c>
      <c r="N43" s="30" t="s">
        <v>2977</v>
      </c>
      <c r="O43" s="2"/>
      <c r="P43" s="2"/>
      <c r="Q43" s="2"/>
      <c r="R43" s="2"/>
      <c r="S43" s="2"/>
      <c r="T43" s="2"/>
      <c r="U43" s="2"/>
      <c r="V43" s="2"/>
      <c r="W43" s="2"/>
      <c r="X43" s="2"/>
      <c r="Y43" s="2"/>
      <c r="Z43" s="2"/>
      <c r="AA43" s="2"/>
      <c r="AB43" s="2"/>
      <c r="AC43" s="2"/>
      <c r="AD43" s="2"/>
      <c r="AE43" s="2"/>
      <c r="AF43" s="2"/>
      <c r="AG43" s="2"/>
      <c r="AH43" s="2"/>
      <c r="AI43" s="2"/>
      <c r="AJ43" s="2"/>
      <c r="AK43" s="2"/>
      <c r="BY43" s="27">
        <v>1</v>
      </c>
    </row>
    <row r="44" spans="1:77" ht="15.75" customHeight="1" x14ac:dyDescent="0.25">
      <c r="A44" s="40" t="s">
        <v>127</v>
      </c>
      <c r="B44" s="239">
        <v>14</v>
      </c>
      <c r="C44" s="40" t="s">
        <v>184</v>
      </c>
      <c r="D44" s="236" t="s">
        <v>2738</v>
      </c>
      <c r="E44" s="237" t="s">
        <v>2978</v>
      </c>
      <c r="F44" s="236" t="s">
        <v>114</v>
      </c>
      <c r="G44" s="237" t="s">
        <v>2979</v>
      </c>
      <c r="H44" s="238" t="s">
        <v>2980</v>
      </c>
      <c r="I44" s="237" t="s">
        <v>2981</v>
      </c>
      <c r="J44" s="236" t="s">
        <v>2734</v>
      </c>
      <c r="K44" s="235" t="s">
        <v>2735</v>
      </c>
      <c r="L44" s="29" t="s">
        <v>185</v>
      </c>
      <c r="M44" s="29" t="s">
        <v>2720</v>
      </c>
      <c r="N44" s="30" t="s">
        <v>2982</v>
      </c>
      <c r="O44" s="2"/>
      <c r="P44" s="2"/>
      <c r="Q44" s="2"/>
      <c r="R44" s="2"/>
      <c r="S44" s="2"/>
      <c r="T44" s="2"/>
      <c r="U44" s="2"/>
      <c r="V44" s="2"/>
      <c r="W44" s="2"/>
      <c r="X44" s="2"/>
      <c r="Y44" s="2"/>
      <c r="Z44" s="2"/>
      <c r="AA44" s="2"/>
      <c r="AB44" s="2"/>
      <c r="AC44" s="2"/>
      <c r="AD44" s="2"/>
      <c r="AE44" s="2"/>
      <c r="AF44" s="2"/>
      <c r="AG44" s="2"/>
      <c r="AH44" s="2"/>
      <c r="AI44" s="2"/>
      <c r="AJ44" s="2"/>
      <c r="AK44" s="2"/>
      <c r="BY44" s="27">
        <v>1</v>
      </c>
    </row>
    <row r="45" spans="1:77" ht="15.75" customHeight="1" x14ac:dyDescent="0.25">
      <c r="A45" s="40" t="s">
        <v>128</v>
      </c>
      <c r="B45" s="239">
        <v>15</v>
      </c>
      <c r="C45" s="40" t="s">
        <v>184</v>
      </c>
      <c r="D45" s="236" t="s">
        <v>2739</v>
      </c>
      <c r="E45" s="237" t="s">
        <v>2983</v>
      </c>
      <c r="F45" s="236" t="s">
        <v>116</v>
      </c>
      <c r="G45" s="237" t="s">
        <v>2984</v>
      </c>
      <c r="H45" s="238" t="s">
        <v>2985</v>
      </c>
      <c r="I45" s="237" t="s">
        <v>2986</v>
      </c>
      <c r="J45" s="236" t="s">
        <v>2734</v>
      </c>
      <c r="K45" s="235" t="s">
        <v>2735</v>
      </c>
      <c r="L45" s="29" t="s">
        <v>185</v>
      </c>
      <c r="M45" s="29" t="s">
        <v>2720</v>
      </c>
      <c r="N45" s="30" t="s">
        <v>2987</v>
      </c>
      <c r="O45" s="2"/>
      <c r="P45" s="2"/>
      <c r="Q45" s="2"/>
      <c r="R45" s="2"/>
      <c r="S45" s="2"/>
      <c r="T45" s="2"/>
      <c r="U45" s="2"/>
      <c r="V45" s="2"/>
      <c r="W45" s="2"/>
      <c r="X45" s="2"/>
      <c r="Y45" s="2"/>
      <c r="Z45" s="2"/>
      <c r="AA45" s="2"/>
      <c r="AB45" s="2"/>
      <c r="AC45" s="2"/>
      <c r="AD45" s="2"/>
      <c r="AE45" s="2"/>
      <c r="AF45" s="2"/>
      <c r="AG45" s="2"/>
      <c r="AH45" s="2"/>
      <c r="AI45" s="2"/>
      <c r="AJ45" s="2"/>
      <c r="AK45" s="2"/>
      <c r="BY45" s="27">
        <v>1</v>
      </c>
    </row>
    <row r="46" spans="1:77" ht="15.75" customHeight="1" x14ac:dyDescent="0.25">
      <c r="A46" s="40" t="s">
        <v>129</v>
      </c>
      <c r="B46" s="239">
        <v>16</v>
      </c>
      <c r="C46" s="40" t="s">
        <v>197</v>
      </c>
      <c r="D46" s="236" t="s">
        <v>2740</v>
      </c>
      <c r="E46" s="237" t="s">
        <v>2988</v>
      </c>
      <c r="F46" s="236" t="s">
        <v>108</v>
      </c>
      <c r="G46" s="237" t="s">
        <v>2989</v>
      </c>
      <c r="H46" s="238" t="s">
        <v>2990</v>
      </c>
      <c r="I46" s="237" t="s">
        <v>2991</v>
      </c>
      <c r="J46" s="236" t="s">
        <v>2741</v>
      </c>
      <c r="K46" s="235" t="s">
        <v>2742</v>
      </c>
      <c r="L46" s="29" t="s">
        <v>204</v>
      </c>
      <c r="M46" s="29" t="s">
        <v>2720</v>
      </c>
      <c r="N46" s="30" t="s">
        <v>2992</v>
      </c>
      <c r="O46" s="2"/>
      <c r="P46" s="2"/>
      <c r="Q46" s="2"/>
      <c r="R46" s="2"/>
      <c r="S46" s="2"/>
      <c r="T46" s="2"/>
      <c r="U46" s="2"/>
      <c r="V46" s="2"/>
      <c r="W46" s="2"/>
      <c r="X46" s="2"/>
      <c r="Y46" s="2"/>
      <c r="Z46" s="2"/>
      <c r="AA46" s="2"/>
      <c r="AB46" s="2"/>
      <c r="AC46" s="2"/>
      <c r="AD46" s="2"/>
      <c r="AE46" s="2"/>
      <c r="AF46" s="2"/>
      <c r="AG46" s="2"/>
      <c r="AH46" s="2"/>
      <c r="AI46" s="2"/>
      <c r="AJ46" s="2"/>
      <c r="AK46" s="2"/>
      <c r="BY46" s="27">
        <v>1</v>
      </c>
    </row>
    <row r="47" spans="1:77" ht="15.75" customHeight="1" x14ac:dyDescent="0.25">
      <c r="A47" s="40" t="s">
        <v>131</v>
      </c>
      <c r="B47" s="239">
        <v>17</v>
      </c>
      <c r="C47" s="40" t="s">
        <v>197</v>
      </c>
      <c r="D47" s="236" t="s">
        <v>2743</v>
      </c>
      <c r="E47" s="237" t="s">
        <v>2993</v>
      </c>
      <c r="F47" s="236" t="s">
        <v>110</v>
      </c>
      <c r="G47" s="237" t="s">
        <v>2994</v>
      </c>
      <c r="H47" s="238" t="s">
        <v>2995</v>
      </c>
      <c r="I47" s="237" t="s">
        <v>2996</v>
      </c>
      <c r="J47" s="236" t="s">
        <v>2741</v>
      </c>
      <c r="K47" s="235" t="s">
        <v>2742</v>
      </c>
      <c r="L47" s="29" t="s">
        <v>204</v>
      </c>
      <c r="M47" s="29" t="s">
        <v>2720</v>
      </c>
      <c r="N47" s="30" t="s">
        <v>2997</v>
      </c>
      <c r="O47" s="2"/>
      <c r="P47" s="2"/>
      <c r="Q47" s="2"/>
      <c r="R47" s="2"/>
      <c r="S47" s="2"/>
      <c r="T47" s="2"/>
      <c r="U47" s="2"/>
      <c r="V47" s="2"/>
      <c r="W47" s="2"/>
      <c r="X47" s="2"/>
      <c r="Y47" s="2"/>
      <c r="Z47" s="2"/>
      <c r="AA47" s="2"/>
      <c r="AB47" s="2"/>
      <c r="AC47" s="2"/>
      <c r="AD47" s="2"/>
      <c r="AE47" s="2"/>
      <c r="AF47" s="2"/>
      <c r="AG47" s="2"/>
      <c r="AH47" s="2"/>
      <c r="AI47" s="2"/>
      <c r="AJ47" s="2"/>
      <c r="AK47" s="2"/>
      <c r="BY47" s="27">
        <v>1</v>
      </c>
    </row>
    <row r="48" spans="1:77" ht="15.75" customHeight="1" x14ac:dyDescent="0.25">
      <c r="A48" s="40" t="s">
        <v>132</v>
      </c>
      <c r="B48" s="239">
        <v>18</v>
      </c>
      <c r="C48" s="40" t="s">
        <v>197</v>
      </c>
      <c r="D48" s="236" t="s">
        <v>2744</v>
      </c>
      <c r="E48" s="237" t="s">
        <v>2998</v>
      </c>
      <c r="F48" s="236" t="s">
        <v>112</v>
      </c>
      <c r="G48" s="237" t="s">
        <v>2999</v>
      </c>
      <c r="H48" s="238" t="s">
        <v>3000</v>
      </c>
      <c r="I48" s="237" t="s">
        <v>3001</v>
      </c>
      <c r="J48" s="236" t="s">
        <v>2741</v>
      </c>
      <c r="K48" s="235" t="s">
        <v>2742</v>
      </c>
      <c r="L48" s="29" t="s">
        <v>204</v>
      </c>
      <c r="M48" s="29" t="s">
        <v>2720</v>
      </c>
      <c r="N48" s="30" t="s">
        <v>3002</v>
      </c>
      <c r="O48" s="2"/>
      <c r="P48" s="2"/>
      <c r="Q48" s="2"/>
      <c r="R48" s="2"/>
      <c r="S48" s="2"/>
      <c r="T48" s="2"/>
      <c r="U48" s="2"/>
      <c r="V48" s="2"/>
      <c r="W48" s="2"/>
      <c r="X48" s="2"/>
      <c r="Y48" s="2"/>
      <c r="Z48" s="2"/>
      <c r="AA48" s="2"/>
      <c r="AB48" s="2"/>
      <c r="AC48" s="2"/>
      <c r="AD48" s="2"/>
      <c r="AE48" s="2"/>
      <c r="AF48" s="2"/>
      <c r="AG48" s="2"/>
      <c r="AH48" s="2"/>
      <c r="AI48" s="2"/>
      <c r="AJ48" s="2"/>
      <c r="AK48" s="2"/>
      <c r="BY48" s="27">
        <v>1</v>
      </c>
    </row>
    <row r="49" spans="1:77" ht="15.75" customHeight="1" x14ac:dyDescent="0.25">
      <c r="A49" s="40" t="s">
        <v>133</v>
      </c>
      <c r="B49" s="239">
        <v>19</v>
      </c>
      <c r="C49" s="40" t="s">
        <v>197</v>
      </c>
      <c r="D49" s="236" t="s">
        <v>2745</v>
      </c>
      <c r="E49" s="237" t="s">
        <v>3003</v>
      </c>
      <c r="F49" s="236" t="s">
        <v>114</v>
      </c>
      <c r="G49" s="237" t="s">
        <v>3004</v>
      </c>
      <c r="H49" s="238" t="s">
        <v>3005</v>
      </c>
      <c r="I49" s="237" t="s">
        <v>3006</v>
      </c>
      <c r="J49" s="236" t="s">
        <v>2741</v>
      </c>
      <c r="K49" s="235" t="s">
        <v>2742</v>
      </c>
      <c r="L49" s="29" t="s">
        <v>204</v>
      </c>
      <c r="M49" s="29" t="s">
        <v>2720</v>
      </c>
      <c r="N49" s="30" t="s">
        <v>3007</v>
      </c>
      <c r="O49" s="2"/>
      <c r="P49" s="2"/>
      <c r="Q49" s="2"/>
      <c r="R49" s="2"/>
      <c r="S49" s="2"/>
      <c r="T49" s="2"/>
      <c r="U49" s="2"/>
      <c r="V49" s="2"/>
      <c r="W49" s="2"/>
      <c r="X49" s="2"/>
      <c r="Y49" s="2"/>
      <c r="Z49" s="2"/>
      <c r="AA49" s="2"/>
      <c r="AB49" s="2"/>
      <c r="AC49" s="2"/>
      <c r="AD49" s="2"/>
      <c r="AE49" s="2"/>
      <c r="AF49" s="2"/>
      <c r="AG49" s="2"/>
      <c r="AH49" s="2"/>
      <c r="AI49" s="2"/>
      <c r="AJ49" s="2"/>
      <c r="AK49" s="2"/>
      <c r="BY49" s="27">
        <v>1</v>
      </c>
    </row>
    <row r="50" spans="1:77" ht="15.75" customHeight="1" x14ac:dyDescent="0.25">
      <c r="A50" s="40" t="s">
        <v>134</v>
      </c>
      <c r="B50" s="239">
        <v>20</v>
      </c>
      <c r="C50" s="40" t="s">
        <v>197</v>
      </c>
      <c r="D50" s="236" t="s">
        <v>2746</v>
      </c>
      <c r="E50" s="237" t="s">
        <v>3008</v>
      </c>
      <c r="F50" s="236" t="s">
        <v>116</v>
      </c>
      <c r="G50" s="237" t="s">
        <v>3009</v>
      </c>
      <c r="H50" s="238" t="s">
        <v>3010</v>
      </c>
      <c r="I50" s="237" t="s">
        <v>3011</v>
      </c>
      <c r="J50" s="236" t="s">
        <v>2741</v>
      </c>
      <c r="K50" s="235" t="s">
        <v>2742</v>
      </c>
      <c r="L50" s="29" t="s">
        <v>204</v>
      </c>
      <c r="M50" s="29" t="s">
        <v>2720</v>
      </c>
      <c r="N50" s="30" t="s">
        <v>3012</v>
      </c>
      <c r="O50" s="2"/>
      <c r="P50" s="2"/>
      <c r="Q50" s="2"/>
      <c r="R50" s="2"/>
      <c r="S50" s="2"/>
      <c r="T50" s="2"/>
      <c r="U50" s="2"/>
      <c r="V50" s="2"/>
      <c r="W50" s="2"/>
      <c r="X50" s="2"/>
      <c r="Y50" s="2"/>
      <c r="Z50" s="2"/>
      <c r="AA50" s="2"/>
      <c r="AB50" s="2"/>
      <c r="AC50" s="2"/>
      <c r="AD50" s="2"/>
      <c r="AE50" s="2"/>
      <c r="AF50" s="2"/>
      <c r="AG50" s="2"/>
      <c r="AH50" s="2"/>
      <c r="AI50" s="2"/>
      <c r="AJ50" s="2"/>
      <c r="AK50" s="2"/>
      <c r="BY50" s="27">
        <v>1</v>
      </c>
    </row>
    <row r="51" spans="1:77" ht="15.75" customHeight="1" x14ac:dyDescent="0.25">
      <c r="A51" s="40" t="s">
        <v>135</v>
      </c>
      <c r="B51" s="239">
        <v>21</v>
      </c>
      <c r="C51" s="40" t="s">
        <v>136</v>
      </c>
      <c r="D51" s="236" t="s">
        <v>2747</v>
      </c>
      <c r="E51" s="237" t="s">
        <v>3013</v>
      </c>
      <c r="F51" s="236" t="s">
        <v>108</v>
      </c>
      <c r="G51" s="237" t="s">
        <v>3014</v>
      </c>
      <c r="H51" s="238" t="s">
        <v>3015</v>
      </c>
      <c r="I51" s="237" t="s">
        <v>3016</v>
      </c>
      <c r="J51" s="236" t="s">
        <v>2748</v>
      </c>
      <c r="K51" s="235" t="s">
        <v>2749</v>
      </c>
      <c r="L51" s="29" t="s">
        <v>2750</v>
      </c>
      <c r="M51" s="29" t="s">
        <v>2720</v>
      </c>
      <c r="N51" s="30" t="s">
        <v>3017</v>
      </c>
      <c r="O51" s="2"/>
      <c r="P51" s="2"/>
      <c r="Q51" s="2"/>
      <c r="R51" s="2"/>
      <c r="S51" s="2"/>
      <c r="T51" s="2"/>
      <c r="U51" s="2"/>
      <c r="V51" s="2"/>
      <c r="W51" s="2"/>
      <c r="X51" s="2"/>
      <c r="Y51" s="2"/>
      <c r="Z51" s="2"/>
      <c r="AA51" s="2"/>
      <c r="AB51" s="2"/>
      <c r="AC51" s="2"/>
      <c r="AD51" s="2"/>
      <c r="AE51" s="2"/>
      <c r="AF51" s="2"/>
      <c r="AG51" s="2"/>
      <c r="AH51" s="2"/>
      <c r="AI51" s="2"/>
      <c r="AJ51" s="2"/>
      <c r="AK51" s="2"/>
      <c r="BY51" s="27">
        <v>1</v>
      </c>
    </row>
    <row r="52" spans="1:77" ht="15.75" customHeight="1" x14ac:dyDescent="0.25">
      <c r="A52" s="40" t="s">
        <v>137</v>
      </c>
      <c r="B52" s="239">
        <v>22</v>
      </c>
      <c r="C52" s="40" t="s">
        <v>136</v>
      </c>
      <c r="D52" s="236" t="s">
        <v>2751</v>
      </c>
      <c r="E52" s="237" t="s">
        <v>3018</v>
      </c>
      <c r="F52" s="236" t="s">
        <v>110</v>
      </c>
      <c r="G52" s="237" t="s">
        <v>3019</v>
      </c>
      <c r="H52" s="238" t="s">
        <v>3020</v>
      </c>
      <c r="I52" s="237" t="s">
        <v>3021</v>
      </c>
      <c r="J52" s="236" t="s">
        <v>2748</v>
      </c>
      <c r="K52" s="235" t="s">
        <v>2749</v>
      </c>
      <c r="L52" s="29" t="s">
        <v>2750</v>
      </c>
      <c r="M52" s="29" t="s">
        <v>2720</v>
      </c>
      <c r="N52" s="30" t="s">
        <v>3022</v>
      </c>
      <c r="O52" s="2"/>
      <c r="P52" s="2"/>
      <c r="Q52" s="2"/>
      <c r="R52" s="2"/>
      <c r="S52" s="2"/>
      <c r="T52" s="2"/>
      <c r="U52" s="2"/>
      <c r="V52" s="2"/>
      <c r="W52" s="2"/>
      <c r="X52" s="2"/>
      <c r="Y52" s="2"/>
      <c r="Z52" s="2"/>
      <c r="AA52" s="2"/>
      <c r="AB52" s="2"/>
      <c r="AC52" s="2"/>
      <c r="AD52" s="2"/>
      <c r="AE52" s="2"/>
      <c r="AF52" s="2"/>
      <c r="AG52" s="2"/>
      <c r="AH52" s="2"/>
      <c r="AI52" s="2"/>
      <c r="AJ52" s="2"/>
      <c r="AK52" s="2"/>
      <c r="BY52" s="27">
        <v>1</v>
      </c>
    </row>
    <row r="53" spans="1:77" ht="15.75" customHeight="1" x14ac:dyDescent="0.25">
      <c r="A53" s="40" t="s">
        <v>138</v>
      </c>
      <c r="B53" s="239">
        <v>23</v>
      </c>
      <c r="C53" s="40" t="s">
        <v>136</v>
      </c>
      <c r="D53" s="236" t="s">
        <v>2752</v>
      </c>
      <c r="E53" s="237" t="s">
        <v>3023</v>
      </c>
      <c r="F53" s="236" t="s">
        <v>112</v>
      </c>
      <c r="G53" s="237" t="s">
        <v>3024</v>
      </c>
      <c r="H53" s="238" t="s">
        <v>3025</v>
      </c>
      <c r="I53" s="237" t="s">
        <v>3026</v>
      </c>
      <c r="J53" s="236" t="s">
        <v>2748</v>
      </c>
      <c r="K53" s="235" t="s">
        <v>2749</v>
      </c>
      <c r="L53" s="29" t="s">
        <v>2750</v>
      </c>
      <c r="M53" s="29" t="s">
        <v>2720</v>
      </c>
      <c r="N53" s="30" t="s">
        <v>3027</v>
      </c>
      <c r="O53" s="2"/>
      <c r="P53" s="2"/>
      <c r="Q53" s="2"/>
      <c r="R53" s="2"/>
      <c r="S53" s="2"/>
      <c r="T53" s="2"/>
      <c r="U53" s="2"/>
      <c r="V53" s="2"/>
      <c r="W53" s="2"/>
      <c r="X53" s="2"/>
      <c r="Y53" s="2"/>
      <c r="Z53" s="2"/>
      <c r="AA53" s="2"/>
      <c r="AB53" s="2"/>
      <c r="AC53" s="2"/>
      <c r="AD53" s="2"/>
      <c r="AE53" s="2"/>
      <c r="AF53" s="2"/>
      <c r="AG53" s="2"/>
      <c r="AH53" s="2"/>
      <c r="AI53" s="2"/>
      <c r="AJ53" s="2"/>
      <c r="AK53" s="2"/>
      <c r="BY53" s="27">
        <v>1</v>
      </c>
    </row>
    <row r="54" spans="1:77" ht="15.75" customHeight="1" x14ac:dyDescent="0.25">
      <c r="A54" s="40" t="s">
        <v>139</v>
      </c>
      <c r="B54" s="239">
        <v>24</v>
      </c>
      <c r="C54" s="40" t="s">
        <v>136</v>
      </c>
      <c r="D54" s="236" t="s">
        <v>2753</v>
      </c>
      <c r="E54" s="237" t="s">
        <v>3028</v>
      </c>
      <c r="F54" s="236" t="s">
        <v>114</v>
      </c>
      <c r="G54" s="237" t="s">
        <v>3029</v>
      </c>
      <c r="H54" s="238" t="s">
        <v>3030</v>
      </c>
      <c r="I54" s="237" t="s">
        <v>3031</v>
      </c>
      <c r="J54" s="236" t="s">
        <v>2748</v>
      </c>
      <c r="K54" s="235" t="s">
        <v>2749</v>
      </c>
      <c r="L54" s="29" t="s">
        <v>2750</v>
      </c>
      <c r="M54" s="29" t="s">
        <v>2720</v>
      </c>
      <c r="N54" s="30" t="s">
        <v>3032</v>
      </c>
      <c r="O54" s="2"/>
      <c r="P54" s="2"/>
      <c r="Q54" s="2"/>
      <c r="R54" s="2"/>
      <c r="S54" s="2"/>
      <c r="T54" s="2"/>
      <c r="U54" s="2"/>
      <c r="V54" s="2"/>
      <c r="W54" s="2"/>
      <c r="X54" s="2"/>
      <c r="Y54" s="2"/>
      <c r="Z54" s="2"/>
      <c r="AA54" s="2"/>
      <c r="AB54" s="2"/>
      <c r="AC54" s="2"/>
      <c r="AD54" s="2"/>
      <c r="AE54" s="2"/>
      <c r="AF54" s="2"/>
      <c r="AG54" s="2"/>
      <c r="AH54" s="2"/>
      <c r="AI54" s="2"/>
      <c r="AJ54" s="2"/>
      <c r="AK54" s="2"/>
      <c r="BY54" s="27">
        <v>1</v>
      </c>
    </row>
    <row r="55" spans="1:77" ht="15.75" customHeight="1" x14ac:dyDescent="0.25">
      <c r="A55" s="40" t="s">
        <v>140</v>
      </c>
      <c r="B55" s="239">
        <v>25</v>
      </c>
      <c r="C55" s="40" t="s">
        <v>136</v>
      </c>
      <c r="D55" s="236" t="s">
        <v>2754</v>
      </c>
      <c r="E55" s="237" t="s">
        <v>3033</v>
      </c>
      <c r="F55" s="236" t="s">
        <v>116</v>
      </c>
      <c r="G55" s="237" t="s">
        <v>3034</v>
      </c>
      <c r="H55" s="238" t="s">
        <v>3035</v>
      </c>
      <c r="I55" s="237" t="s">
        <v>3036</v>
      </c>
      <c r="J55" s="236" t="s">
        <v>2748</v>
      </c>
      <c r="K55" s="235" t="s">
        <v>2749</v>
      </c>
      <c r="L55" s="29" t="s">
        <v>2750</v>
      </c>
      <c r="M55" s="29" t="s">
        <v>2720</v>
      </c>
      <c r="N55" s="30" t="s">
        <v>3037</v>
      </c>
      <c r="O55" s="2"/>
      <c r="P55" s="2"/>
      <c r="Q55" s="2"/>
      <c r="R55" s="2"/>
      <c r="S55" s="2"/>
      <c r="T55" s="2"/>
      <c r="U55" s="2"/>
      <c r="V55" s="2"/>
      <c r="W55" s="2"/>
      <c r="X55" s="2"/>
      <c r="Y55" s="2"/>
      <c r="Z55" s="2"/>
      <c r="AA55" s="2"/>
      <c r="AB55" s="2"/>
      <c r="AC55" s="2"/>
      <c r="AD55" s="2"/>
      <c r="AE55" s="2"/>
      <c r="AF55" s="2"/>
      <c r="AG55" s="2"/>
      <c r="AH55" s="2"/>
      <c r="AI55" s="2"/>
      <c r="AJ55" s="2"/>
      <c r="AK55" s="2"/>
      <c r="BY55" s="27">
        <v>1</v>
      </c>
    </row>
    <row r="56" spans="1:77" ht="15.75" customHeight="1" x14ac:dyDescent="0.25">
      <c r="A56" s="40" t="s">
        <v>141</v>
      </c>
      <c r="B56" s="239">
        <v>26</v>
      </c>
      <c r="C56" s="40" t="s">
        <v>2755</v>
      </c>
      <c r="D56" s="236" t="s">
        <v>2756</v>
      </c>
      <c r="E56" s="237" t="s">
        <v>3038</v>
      </c>
      <c r="F56" s="236" t="s">
        <v>108</v>
      </c>
      <c r="G56" s="237" t="s">
        <v>3039</v>
      </c>
      <c r="H56" s="238" t="s">
        <v>3040</v>
      </c>
      <c r="I56" s="237" t="s">
        <v>3041</v>
      </c>
      <c r="J56" s="236" t="s">
        <v>2757</v>
      </c>
      <c r="K56" s="235" t="s">
        <v>2758</v>
      </c>
      <c r="L56" s="29" t="s">
        <v>2759</v>
      </c>
      <c r="M56" s="29" t="s">
        <v>2720</v>
      </c>
      <c r="N56" s="30" t="s">
        <v>3042</v>
      </c>
      <c r="O56" s="2"/>
      <c r="P56" s="2"/>
      <c r="Q56" s="2"/>
      <c r="R56" s="2"/>
      <c r="S56" s="2"/>
      <c r="T56" s="2"/>
      <c r="U56" s="2"/>
      <c r="V56" s="2"/>
      <c r="W56" s="2"/>
      <c r="X56" s="2"/>
      <c r="Y56" s="2"/>
      <c r="Z56" s="2"/>
      <c r="AA56" s="2"/>
      <c r="AB56" s="2"/>
      <c r="AC56" s="2"/>
      <c r="AD56" s="2"/>
      <c r="AE56" s="2"/>
      <c r="AF56" s="2"/>
      <c r="AG56" s="2"/>
      <c r="AH56" s="2"/>
      <c r="AI56" s="2"/>
      <c r="AJ56" s="2"/>
      <c r="AK56" s="2"/>
      <c r="BY56" s="27">
        <v>1</v>
      </c>
    </row>
    <row r="57" spans="1:77" ht="15.75" customHeight="1" x14ac:dyDescent="0.25">
      <c r="A57" s="40" t="s">
        <v>143</v>
      </c>
      <c r="B57" s="239">
        <v>27</v>
      </c>
      <c r="C57" s="40" t="s">
        <v>2755</v>
      </c>
      <c r="D57" s="236" t="s">
        <v>2760</v>
      </c>
      <c r="E57" s="237" t="s">
        <v>3043</v>
      </c>
      <c r="F57" s="236" t="s">
        <v>110</v>
      </c>
      <c r="G57" s="237" t="s">
        <v>3044</v>
      </c>
      <c r="H57" s="238" t="s">
        <v>3045</v>
      </c>
      <c r="I57" s="237" t="s">
        <v>3046</v>
      </c>
      <c r="J57" s="236" t="s">
        <v>2757</v>
      </c>
      <c r="K57" s="235" t="s">
        <v>2758</v>
      </c>
      <c r="L57" s="29" t="s">
        <v>2759</v>
      </c>
      <c r="M57" s="29" t="s">
        <v>2720</v>
      </c>
      <c r="N57" s="30" t="s">
        <v>3047</v>
      </c>
      <c r="O57" s="2"/>
      <c r="P57" s="2"/>
      <c r="Q57" s="2"/>
      <c r="R57" s="2"/>
      <c r="S57" s="2"/>
      <c r="T57" s="2"/>
      <c r="U57" s="2"/>
      <c r="V57" s="2"/>
      <c r="W57" s="2"/>
      <c r="X57" s="2"/>
      <c r="Y57" s="2"/>
      <c r="Z57" s="2"/>
      <c r="AA57" s="2"/>
      <c r="AB57" s="2"/>
      <c r="AC57" s="2"/>
      <c r="AD57" s="2"/>
      <c r="AE57" s="2"/>
      <c r="AF57" s="2"/>
      <c r="AG57" s="2"/>
      <c r="AH57" s="2"/>
      <c r="AI57" s="2"/>
      <c r="AJ57" s="2"/>
      <c r="AK57" s="2"/>
      <c r="BY57" s="27">
        <v>1</v>
      </c>
    </row>
    <row r="58" spans="1:77" ht="15.75" customHeight="1" x14ac:dyDescent="0.25">
      <c r="A58" s="40" t="s">
        <v>144</v>
      </c>
      <c r="B58" s="239">
        <v>28</v>
      </c>
      <c r="C58" s="40" t="s">
        <v>2755</v>
      </c>
      <c r="D58" s="236" t="s">
        <v>2761</v>
      </c>
      <c r="E58" s="237" t="s">
        <v>3048</v>
      </c>
      <c r="F58" s="236" t="s">
        <v>112</v>
      </c>
      <c r="G58" s="237" t="s">
        <v>3049</v>
      </c>
      <c r="H58" s="238" t="s">
        <v>3050</v>
      </c>
      <c r="I58" s="237" t="s">
        <v>3051</v>
      </c>
      <c r="J58" s="236" t="s">
        <v>2757</v>
      </c>
      <c r="K58" s="235" t="s">
        <v>2758</v>
      </c>
      <c r="L58" s="29" t="s">
        <v>2759</v>
      </c>
      <c r="M58" s="29" t="s">
        <v>2720</v>
      </c>
      <c r="N58" s="30" t="s">
        <v>3052</v>
      </c>
      <c r="O58" s="2"/>
      <c r="P58" s="2"/>
      <c r="Q58" s="2"/>
      <c r="R58" s="2"/>
      <c r="S58" s="2"/>
      <c r="T58" s="2"/>
      <c r="U58" s="2"/>
      <c r="V58" s="2"/>
      <c r="W58" s="2"/>
      <c r="X58" s="2"/>
      <c r="Y58" s="2"/>
      <c r="Z58" s="2"/>
      <c r="AA58" s="2"/>
      <c r="AB58" s="2"/>
      <c r="AC58" s="2"/>
      <c r="AD58" s="2"/>
      <c r="AE58" s="2"/>
      <c r="AF58" s="2"/>
      <c r="AG58" s="2"/>
      <c r="AH58" s="2"/>
      <c r="AI58" s="2"/>
      <c r="AJ58" s="2"/>
      <c r="AK58" s="2"/>
      <c r="BY58" s="27">
        <v>1</v>
      </c>
    </row>
    <row r="59" spans="1:77" ht="15.75" customHeight="1" x14ac:dyDescent="0.25">
      <c r="A59" s="40" t="s">
        <v>145</v>
      </c>
      <c r="B59" s="239">
        <v>29</v>
      </c>
      <c r="C59" s="40" t="s">
        <v>2755</v>
      </c>
      <c r="D59" s="236" t="s">
        <v>2762</v>
      </c>
      <c r="E59" s="237" t="s">
        <v>3053</v>
      </c>
      <c r="F59" s="236" t="s">
        <v>114</v>
      </c>
      <c r="G59" s="237" t="s">
        <v>3054</v>
      </c>
      <c r="H59" s="238" t="s">
        <v>3055</v>
      </c>
      <c r="I59" s="237" t="s">
        <v>3056</v>
      </c>
      <c r="J59" s="236" t="s">
        <v>2757</v>
      </c>
      <c r="K59" s="235" t="s">
        <v>2758</v>
      </c>
      <c r="L59" s="29" t="s">
        <v>2759</v>
      </c>
      <c r="M59" s="29" t="s">
        <v>2720</v>
      </c>
      <c r="N59" s="30" t="s">
        <v>3057</v>
      </c>
      <c r="O59" s="2"/>
      <c r="P59" s="2"/>
      <c r="Q59" s="2"/>
      <c r="R59" s="2"/>
      <c r="S59" s="2"/>
      <c r="T59" s="2"/>
      <c r="U59" s="2"/>
      <c r="V59" s="2"/>
      <c r="W59" s="2"/>
      <c r="X59" s="2"/>
      <c r="Y59" s="2"/>
      <c r="Z59" s="2"/>
      <c r="AA59" s="2"/>
      <c r="AB59" s="2"/>
      <c r="AC59" s="2"/>
      <c r="AD59" s="2"/>
      <c r="AE59" s="2"/>
      <c r="AF59" s="2"/>
      <c r="AG59" s="2"/>
      <c r="AH59" s="2"/>
      <c r="AI59" s="2"/>
      <c r="AJ59" s="2"/>
      <c r="AK59" s="2"/>
      <c r="BY59" s="27">
        <v>1</v>
      </c>
    </row>
    <row r="60" spans="1:77" ht="15.75" customHeight="1" x14ac:dyDescent="0.25">
      <c r="A60" s="40" t="s">
        <v>146</v>
      </c>
      <c r="B60" s="239">
        <v>30</v>
      </c>
      <c r="C60" s="40" t="s">
        <v>2755</v>
      </c>
      <c r="D60" s="236" t="s">
        <v>2763</v>
      </c>
      <c r="E60" s="237" t="s">
        <v>3058</v>
      </c>
      <c r="F60" s="236" t="s">
        <v>116</v>
      </c>
      <c r="G60" s="237" t="s">
        <v>3059</v>
      </c>
      <c r="H60" s="238" t="s">
        <v>3060</v>
      </c>
      <c r="I60" s="237" t="s">
        <v>3061</v>
      </c>
      <c r="J60" s="236" t="s">
        <v>2757</v>
      </c>
      <c r="K60" s="235" t="s">
        <v>2758</v>
      </c>
      <c r="L60" s="29" t="s">
        <v>2759</v>
      </c>
      <c r="M60" s="29" t="s">
        <v>2720</v>
      </c>
      <c r="N60" s="30" t="s">
        <v>3062</v>
      </c>
      <c r="O60" s="2"/>
      <c r="P60" s="2"/>
      <c r="Q60" s="2"/>
      <c r="R60" s="2"/>
      <c r="S60" s="2"/>
      <c r="T60" s="2"/>
      <c r="U60" s="2"/>
      <c r="V60" s="2"/>
      <c r="W60" s="2"/>
      <c r="X60" s="2"/>
      <c r="Y60" s="2"/>
      <c r="Z60" s="2"/>
      <c r="AA60" s="2"/>
      <c r="AB60" s="2"/>
      <c r="AC60" s="2"/>
      <c r="AD60" s="2"/>
      <c r="AE60" s="2"/>
      <c r="AF60" s="2"/>
      <c r="AG60" s="2"/>
      <c r="AH60" s="2"/>
      <c r="AI60" s="2"/>
      <c r="AJ60" s="2"/>
      <c r="AK60" s="2"/>
      <c r="BY60" s="27">
        <v>1</v>
      </c>
    </row>
    <row r="61" spans="1:77" ht="15.75" customHeight="1" x14ac:dyDescent="0.25">
      <c r="A61" s="4" t="s">
        <v>147</v>
      </c>
      <c r="B61" s="234">
        <v>31</v>
      </c>
      <c r="C61" s="4" t="s">
        <v>2764</v>
      </c>
      <c r="D61" s="231" t="s">
        <v>2765</v>
      </c>
      <c r="E61" s="232" t="s">
        <v>3063</v>
      </c>
      <c r="F61" s="231" t="s">
        <v>108</v>
      </c>
      <c r="G61" s="232" t="s">
        <v>3064</v>
      </c>
      <c r="H61" s="233" t="s">
        <v>3065</v>
      </c>
      <c r="I61" s="232" t="s">
        <v>3066</v>
      </c>
      <c r="J61" s="231" t="s">
        <v>2766</v>
      </c>
      <c r="K61" s="230" t="s">
        <v>2767</v>
      </c>
      <c r="L61" s="2" t="s">
        <v>2768</v>
      </c>
      <c r="M61" s="2" t="s">
        <v>2720</v>
      </c>
      <c r="N61" s="7" t="s">
        <v>3067</v>
      </c>
      <c r="O61" s="2"/>
      <c r="P61" s="2"/>
      <c r="Q61" s="2"/>
      <c r="R61" s="2"/>
      <c r="S61" s="2"/>
      <c r="T61" s="2"/>
      <c r="U61" s="2"/>
      <c r="V61" s="2"/>
      <c r="W61" s="2"/>
      <c r="X61" s="2"/>
      <c r="Y61" s="2"/>
      <c r="Z61" s="2"/>
      <c r="AA61" s="2"/>
      <c r="AB61" s="2"/>
      <c r="AC61" s="2"/>
      <c r="AD61" s="2"/>
      <c r="AE61" s="2"/>
      <c r="AF61" s="2"/>
      <c r="AG61" s="2"/>
      <c r="AH61" s="2"/>
      <c r="AI61" s="2"/>
      <c r="AJ61" s="2"/>
      <c r="AK61" s="2"/>
      <c r="BY61" s="27">
        <v>1</v>
      </c>
    </row>
    <row r="62" spans="1:77" ht="15.75" customHeight="1" x14ac:dyDescent="0.25">
      <c r="A62" s="4" t="s">
        <v>149</v>
      </c>
      <c r="B62" s="234">
        <v>32</v>
      </c>
      <c r="C62" s="4" t="s">
        <v>2764</v>
      </c>
      <c r="D62" s="231" t="s">
        <v>2769</v>
      </c>
      <c r="E62" s="232" t="s">
        <v>3068</v>
      </c>
      <c r="F62" s="231" t="s">
        <v>110</v>
      </c>
      <c r="G62" s="232" t="s">
        <v>3069</v>
      </c>
      <c r="H62" s="233" t="s">
        <v>3070</v>
      </c>
      <c r="I62" s="232" t="s">
        <v>3071</v>
      </c>
      <c r="J62" s="231" t="s">
        <v>2766</v>
      </c>
      <c r="K62" s="230" t="s">
        <v>2767</v>
      </c>
      <c r="L62" s="2" t="s">
        <v>2768</v>
      </c>
      <c r="M62" s="2" t="s">
        <v>2720</v>
      </c>
      <c r="N62" s="7" t="s">
        <v>3072</v>
      </c>
      <c r="O62" s="2"/>
      <c r="P62" s="2"/>
      <c r="Q62" s="2"/>
      <c r="R62" s="2"/>
      <c r="S62" s="2"/>
      <c r="T62" s="2"/>
      <c r="U62" s="2"/>
      <c r="V62" s="2"/>
      <c r="W62" s="2"/>
      <c r="X62" s="2"/>
      <c r="Y62" s="2"/>
      <c r="Z62" s="2"/>
      <c r="AA62" s="2"/>
      <c r="AB62" s="2"/>
      <c r="AC62" s="2"/>
      <c r="AD62" s="2"/>
      <c r="AE62" s="2"/>
      <c r="AF62" s="2"/>
      <c r="AG62" s="2"/>
      <c r="AH62" s="2"/>
      <c r="AI62" s="2"/>
      <c r="AJ62" s="2"/>
      <c r="AK62" s="2"/>
      <c r="BY62" s="27">
        <v>1</v>
      </c>
    </row>
    <row r="63" spans="1:77" ht="15.75" customHeight="1" x14ac:dyDescent="0.25">
      <c r="A63" s="4" t="s">
        <v>150</v>
      </c>
      <c r="B63" s="234">
        <v>33</v>
      </c>
      <c r="C63" s="4" t="s">
        <v>2764</v>
      </c>
      <c r="D63" s="231" t="s">
        <v>2770</v>
      </c>
      <c r="E63" s="232" t="s">
        <v>3073</v>
      </c>
      <c r="F63" s="231" t="s">
        <v>112</v>
      </c>
      <c r="G63" s="232" t="s">
        <v>3074</v>
      </c>
      <c r="H63" s="233" t="s">
        <v>3075</v>
      </c>
      <c r="I63" s="232" t="s">
        <v>3076</v>
      </c>
      <c r="J63" s="231" t="s">
        <v>2766</v>
      </c>
      <c r="K63" s="230" t="s">
        <v>2767</v>
      </c>
      <c r="L63" s="2" t="s">
        <v>2768</v>
      </c>
      <c r="M63" s="2" t="s">
        <v>2720</v>
      </c>
      <c r="N63" s="7" t="s">
        <v>3077</v>
      </c>
      <c r="O63" s="2"/>
      <c r="P63" s="2"/>
      <c r="Q63" s="2"/>
      <c r="R63" s="2"/>
      <c r="S63" s="2"/>
      <c r="T63" s="2"/>
      <c r="U63" s="2"/>
      <c r="V63" s="2"/>
      <c r="W63" s="2"/>
      <c r="X63" s="2"/>
      <c r="Y63" s="2"/>
      <c r="Z63" s="2"/>
      <c r="AA63" s="2"/>
      <c r="AB63" s="2"/>
      <c r="AC63" s="2"/>
      <c r="AD63" s="2"/>
      <c r="AE63" s="2"/>
      <c r="AF63" s="2"/>
      <c r="AG63" s="2"/>
      <c r="AH63" s="2"/>
      <c r="AI63" s="2"/>
      <c r="AJ63" s="2"/>
      <c r="AK63" s="2"/>
      <c r="BY63" s="27">
        <v>1</v>
      </c>
    </row>
    <row r="64" spans="1:77" ht="15.75" customHeight="1" x14ac:dyDescent="0.25">
      <c r="A64" s="4" t="s">
        <v>151</v>
      </c>
      <c r="B64" s="234">
        <v>34</v>
      </c>
      <c r="C64" s="4" t="s">
        <v>2764</v>
      </c>
      <c r="D64" s="231" t="s">
        <v>2771</v>
      </c>
      <c r="E64" s="232" t="s">
        <v>3078</v>
      </c>
      <c r="F64" s="231" t="s">
        <v>114</v>
      </c>
      <c r="G64" s="232" t="s">
        <v>3079</v>
      </c>
      <c r="H64" s="233" t="s">
        <v>3080</v>
      </c>
      <c r="I64" s="232" t="s">
        <v>3081</v>
      </c>
      <c r="J64" s="231" t="s">
        <v>2766</v>
      </c>
      <c r="K64" s="230" t="s">
        <v>2767</v>
      </c>
      <c r="L64" s="2" t="s">
        <v>2768</v>
      </c>
      <c r="M64" s="2" t="s">
        <v>2720</v>
      </c>
      <c r="N64" s="7" t="s">
        <v>3082</v>
      </c>
      <c r="O64" s="2"/>
      <c r="P64" s="2"/>
      <c r="Q64" s="2"/>
      <c r="R64" s="2"/>
      <c r="S64" s="2"/>
      <c r="T64" s="2"/>
      <c r="U64" s="2"/>
      <c r="V64" s="2"/>
      <c r="W64" s="2"/>
      <c r="X64" s="2"/>
      <c r="Y64" s="2"/>
      <c r="Z64" s="2"/>
      <c r="AA64" s="2"/>
      <c r="AB64" s="2"/>
      <c r="AC64" s="2"/>
      <c r="AD64" s="2"/>
      <c r="AE64" s="2"/>
      <c r="AF64" s="2"/>
      <c r="AG64" s="2"/>
      <c r="AH64" s="2"/>
      <c r="AI64" s="2"/>
      <c r="AJ64" s="2"/>
      <c r="AK64" s="2"/>
      <c r="BY64" s="27">
        <v>1</v>
      </c>
    </row>
    <row r="65" spans="1:77" ht="15.75" customHeight="1" x14ac:dyDescent="0.25">
      <c r="A65" s="4" t="s">
        <v>152</v>
      </c>
      <c r="B65" s="234">
        <v>35</v>
      </c>
      <c r="C65" s="4" t="s">
        <v>2764</v>
      </c>
      <c r="D65" s="231" t="s">
        <v>2772</v>
      </c>
      <c r="E65" s="232" t="s">
        <v>3083</v>
      </c>
      <c r="F65" s="231" t="s">
        <v>116</v>
      </c>
      <c r="G65" s="232" t="s">
        <v>3084</v>
      </c>
      <c r="H65" s="233" t="s">
        <v>3085</v>
      </c>
      <c r="I65" s="232" t="s">
        <v>3086</v>
      </c>
      <c r="J65" s="231" t="s">
        <v>2766</v>
      </c>
      <c r="K65" s="230" t="s">
        <v>2767</v>
      </c>
      <c r="L65" s="2" t="s">
        <v>2768</v>
      </c>
      <c r="M65" s="2" t="s">
        <v>2720</v>
      </c>
      <c r="N65" s="7" t="s">
        <v>3087</v>
      </c>
      <c r="O65" s="2"/>
      <c r="P65" s="2"/>
      <c r="Q65" s="2"/>
      <c r="R65" s="2"/>
      <c r="S65" s="2"/>
      <c r="T65" s="2"/>
      <c r="U65" s="2"/>
      <c r="V65" s="2"/>
      <c r="W65" s="2"/>
      <c r="X65" s="2"/>
      <c r="Y65" s="2"/>
      <c r="Z65" s="2"/>
      <c r="AA65" s="2"/>
      <c r="AB65" s="2"/>
      <c r="AC65" s="2"/>
      <c r="AD65" s="2"/>
      <c r="AE65" s="2"/>
      <c r="AF65" s="2"/>
      <c r="AG65" s="2"/>
      <c r="AH65" s="2"/>
      <c r="AI65" s="2"/>
      <c r="AJ65" s="2"/>
      <c r="AK65" s="2"/>
      <c r="BY65" s="27">
        <v>1</v>
      </c>
    </row>
    <row r="66" spans="1:77" ht="15.75" customHeight="1" x14ac:dyDescent="0.25">
      <c r="A66" s="4" t="s">
        <v>153</v>
      </c>
      <c r="B66" s="234">
        <v>36</v>
      </c>
      <c r="C66" s="4" t="s">
        <v>2773</v>
      </c>
      <c r="D66" s="231" t="s">
        <v>2774</v>
      </c>
      <c r="E66" s="232" t="s">
        <v>3088</v>
      </c>
      <c r="F66" s="231" t="s">
        <v>108</v>
      </c>
      <c r="G66" s="232" t="s">
        <v>3089</v>
      </c>
      <c r="H66" s="233" t="s">
        <v>3090</v>
      </c>
      <c r="I66" s="232" t="s">
        <v>3091</v>
      </c>
      <c r="J66" s="231" t="s">
        <v>2775</v>
      </c>
      <c r="K66" s="230" t="s">
        <v>2776</v>
      </c>
      <c r="L66" s="2" t="s">
        <v>2759</v>
      </c>
      <c r="M66" s="2" t="s">
        <v>2720</v>
      </c>
      <c r="N66" s="7" t="s">
        <v>3092</v>
      </c>
      <c r="O66" s="2"/>
      <c r="P66" s="2"/>
      <c r="Q66" s="2"/>
      <c r="R66" s="2"/>
      <c r="S66" s="2"/>
      <c r="T66" s="2"/>
      <c r="U66" s="2"/>
      <c r="V66" s="2"/>
      <c r="W66" s="2"/>
      <c r="X66" s="2"/>
      <c r="Y66" s="2"/>
      <c r="Z66" s="2"/>
      <c r="AA66" s="2"/>
      <c r="AB66" s="2"/>
      <c r="AC66" s="2"/>
      <c r="AD66" s="2"/>
      <c r="AE66" s="2"/>
      <c r="AF66" s="2"/>
      <c r="AG66" s="2"/>
      <c r="AH66" s="2"/>
      <c r="AI66" s="2"/>
      <c r="AJ66" s="2"/>
      <c r="AK66" s="2"/>
      <c r="BY66" s="27">
        <v>1</v>
      </c>
    </row>
    <row r="67" spans="1:77" ht="15.75" customHeight="1" x14ac:dyDescent="0.25">
      <c r="A67" s="4" t="s">
        <v>155</v>
      </c>
      <c r="B67" s="234">
        <v>37</v>
      </c>
      <c r="C67" s="4" t="s">
        <v>2773</v>
      </c>
      <c r="D67" s="231" t="s">
        <v>2777</v>
      </c>
      <c r="E67" s="232" t="s">
        <v>3093</v>
      </c>
      <c r="F67" s="231" t="s">
        <v>110</v>
      </c>
      <c r="G67" s="232" t="s">
        <v>3094</v>
      </c>
      <c r="H67" s="233" t="s">
        <v>3095</v>
      </c>
      <c r="I67" s="232" t="s">
        <v>3096</v>
      </c>
      <c r="J67" s="231" t="s">
        <v>2775</v>
      </c>
      <c r="K67" s="230" t="s">
        <v>2776</v>
      </c>
      <c r="L67" s="2" t="s">
        <v>2759</v>
      </c>
      <c r="M67" s="2" t="s">
        <v>2720</v>
      </c>
      <c r="N67" s="7" t="s">
        <v>3097</v>
      </c>
      <c r="O67" s="2"/>
      <c r="P67" s="2"/>
      <c r="Q67" s="2"/>
      <c r="R67" s="2"/>
      <c r="S67" s="2"/>
      <c r="T67" s="2"/>
      <c r="U67" s="2"/>
      <c r="V67" s="2"/>
      <c r="W67" s="2"/>
      <c r="X67" s="2"/>
      <c r="Y67" s="2"/>
      <c r="Z67" s="2"/>
      <c r="AA67" s="2"/>
      <c r="AB67" s="2"/>
      <c r="AC67" s="2"/>
      <c r="AD67" s="2"/>
      <c r="AE67" s="2"/>
      <c r="AF67" s="2"/>
      <c r="AG67" s="2"/>
      <c r="AH67" s="2"/>
      <c r="AI67" s="2"/>
      <c r="AJ67" s="2"/>
      <c r="AK67" s="2"/>
      <c r="BY67" s="27">
        <v>1</v>
      </c>
    </row>
    <row r="68" spans="1:77" ht="15.75" customHeight="1" x14ac:dyDescent="0.25">
      <c r="A68" s="4" t="s">
        <v>156</v>
      </c>
      <c r="B68" s="234">
        <v>38</v>
      </c>
      <c r="C68" s="4" t="s">
        <v>2773</v>
      </c>
      <c r="D68" s="231" t="s">
        <v>2778</v>
      </c>
      <c r="E68" s="232" t="s">
        <v>3098</v>
      </c>
      <c r="F68" s="231" t="s">
        <v>112</v>
      </c>
      <c r="G68" s="232" t="s">
        <v>3099</v>
      </c>
      <c r="H68" s="233" t="s">
        <v>3100</v>
      </c>
      <c r="I68" s="232" t="s">
        <v>3101</v>
      </c>
      <c r="J68" s="231" t="s">
        <v>2775</v>
      </c>
      <c r="K68" s="230" t="s">
        <v>2776</v>
      </c>
      <c r="L68" s="2" t="s">
        <v>2759</v>
      </c>
      <c r="M68" s="2" t="s">
        <v>2720</v>
      </c>
      <c r="N68" s="7" t="s">
        <v>3102</v>
      </c>
      <c r="O68" s="2"/>
      <c r="P68" s="2"/>
      <c r="Q68" s="2"/>
      <c r="R68" s="2"/>
      <c r="S68" s="2"/>
      <c r="T68" s="2"/>
      <c r="U68" s="2"/>
      <c r="V68" s="2"/>
      <c r="W68" s="2"/>
      <c r="X68" s="2"/>
      <c r="Y68" s="2"/>
      <c r="Z68" s="2"/>
      <c r="AA68" s="2"/>
      <c r="AB68" s="2"/>
      <c r="AC68" s="2"/>
      <c r="AD68" s="2"/>
      <c r="AE68" s="2"/>
      <c r="AF68" s="2"/>
      <c r="AG68" s="2"/>
      <c r="AH68" s="2"/>
      <c r="AI68" s="2"/>
      <c r="AJ68" s="2"/>
      <c r="AK68" s="2"/>
      <c r="BY68" s="27">
        <v>1</v>
      </c>
    </row>
    <row r="69" spans="1:77" ht="15.75" customHeight="1" x14ac:dyDescent="0.25">
      <c r="A69" s="4" t="s">
        <v>157</v>
      </c>
      <c r="B69" s="234">
        <v>39</v>
      </c>
      <c r="C69" s="4" t="s">
        <v>2773</v>
      </c>
      <c r="D69" s="231" t="s">
        <v>2779</v>
      </c>
      <c r="E69" s="232" t="s">
        <v>3103</v>
      </c>
      <c r="F69" s="231" t="s">
        <v>114</v>
      </c>
      <c r="G69" s="232" t="s">
        <v>3104</v>
      </c>
      <c r="H69" s="233" t="s">
        <v>3105</v>
      </c>
      <c r="I69" s="232" t="s">
        <v>3106</v>
      </c>
      <c r="J69" s="231" t="s">
        <v>2775</v>
      </c>
      <c r="K69" s="230" t="s">
        <v>2776</v>
      </c>
      <c r="L69" s="2" t="s">
        <v>2759</v>
      </c>
      <c r="M69" s="2" t="s">
        <v>2720</v>
      </c>
      <c r="N69" s="7" t="s">
        <v>3107</v>
      </c>
      <c r="O69" s="2"/>
      <c r="P69" s="2"/>
      <c r="Q69" s="2"/>
      <c r="R69" s="2"/>
      <c r="S69" s="2"/>
      <c r="T69" s="2"/>
      <c r="U69" s="2"/>
      <c r="V69" s="2"/>
      <c r="W69" s="2"/>
      <c r="X69" s="2"/>
      <c r="Y69" s="2"/>
      <c r="Z69" s="2"/>
      <c r="AA69" s="2"/>
      <c r="AB69" s="2"/>
      <c r="AC69" s="2"/>
      <c r="AD69" s="2"/>
      <c r="AE69" s="2"/>
      <c r="AF69" s="2"/>
      <c r="AG69" s="2"/>
      <c r="AH69" s="2"/>
      <c r="AI69" s="2"/>
      <c r="AJ69" s="2"/>
      <c r="AK69" s="2"/>
      <c r="BY69" s="27">
        <v>1</v>
      </c>
    </row>
    <row r="70" spans="1:77" ht="15.75" customHeight="1" x14ac:dyDescent="0.25">
      <c r="A70" s="4" t="s">
        <v>158</v>
      </c>
      <c r="B70" s="234">
        <v>40</v>
      </c>
      <c r="C70" s="4" t="s">
        <v>2773</v>
      </c>
      <c r="D70" s="231" t="s">
        <v>2780</v>
      </c>
      <c r="E70" s="232" t="s">
        <v>3108</v>
      </c>
      <c r="F70" s="231" t="s">
        <v>116</v>
      </c>
      <c r="G70" s="232" t="s">
        <v>3109</v>
      </c>
      <c r="H70" s="233" t="s">
        <v>3110</v>
      </c>
      <c r="I70" s="232" t="s">
        <v>3111</v>
      </c>
      <c r="J70" s="231" t="s">
        <v>2775</v>
      </c>
      <c r="K70" s="230" t="s">
        <v>2776</v>
      </c>
      <c r="L70" s="2" t="s">
        <v>2759</v>
      </c>
      <c r="M70" s="2" t="s">
        <v>2720</v>
      </c>
      <c r="N70" s="7" t="s">
        <v>3112</v>
      </c>
      <c r="O70" s="2"/>
      <c r="P70" s="2"/>
      <c r="Q70" s="2"/>
      <c r="R70" s="2"/>
      <c r="S70" s="2"/>
      <c r="T70" s="2"/>
      <c r="U70" s="2"/>
      <c r="V70" s="2"/>
      <c r="W70" s="2"/>
      <c r="X70" s="2"/>
      <c r="Y70" s="2"/>
      <c r="Z70" s="2"/>
      <c r="AA70" s="2"/>
      <c r="AB70" s="2"/>
      <c r="AC70" s="2"/>
      <c r="AD70" s="2"/>
      <c r="AE70" s="2"/>
      <c r="AF70" s="2"/>
      <c r="AG70" s="2"/>
      <c r="AH70" s="2"/>
      <c r="AI70" s="2"/>
      <c r="AJ70" s="2"/>
      <c r="AK70" s="2"/>
      <c r="BY70" s="27">
        <v>1</v>
      </c>
    </row>
    <row r="71" spans="1:77" ht="15.75" customHeight="1" x14ac:dyDescent="0.25">
      <c r="A71" s="4" t="s">
        <v>159</v>
      </c>
      <c r="B71" s="234">
        <v>41</v>
      </c>
      <c r="C71" s="4" t="s">
        <v>2781</v>
      </c>
      <c r="D71" s="231" t="s">
        <v>2782</v>
      </c>
      <c r="E71" s="232" t="s">
        <v>3113</v>
      </c>
      <c r="F71" s="231" t="s">
        <v>108</v>
      </c>
      <c r="G71" s="232" t="s">
        <v>3114</v>
      </c>
      <c r="H71" s="233" t="s">
        <v>3115</v>
      </c>
      <c r="I71" s="232" t="s">
        <v>3116</v>
      </c>
      <c r="J71" s="231" t="s">
        <v>2783</v>
      </c>
      <c r="K71" s="230" t="s">
        <v>2784</v>
      </c>
      <c r="L71" s="2" t="s">
        <v>2759</v>
      </c>
      <c r="M71" s="2" t="s">
        <v>2720</v>
      </c>
      <c r="N71" s="7" t="s">
        <v>3117</v>
      </c>
      <c r="O71" s="2"/>
      <c r="P71" s="2"/>
      <c r="Q71" s="2"/>
      <c r="R71" s="2"/>
      <c r="S71" s="2"/>
      <c r="T71" s="2"/>
      <c r="U71" s="2"/>
      <c r="V71" s="2"/>
      <c r="W71" s="2"/>
      <c r="X71" s="2"/>
      <c r="Y71" s="2"/>
      <c r="Z71" s="2"/>
      <c r="AA71" s="2"/>
      <c r="AB71" s="2"/>
      <c r="AC71" s="2"/>
      <c r="AD71" s="2"/>
      <c r="AE71" s="2"/>
      <c r="AF71" s="2"/>
      <c r="AG71" s="2"/>
      <c r="AH71" s="2"/>
      <c r="AI71" s="2"/>
      <c r="AJ71" s="2"/>
      <c r="AK71" s="2"/>
      <c r="BY71" s="27">
        <v>1</v>
      </c>
    </row>
    <row r="72" spans="1:77" ht="15.75" customHeight="1" x14ac:dyDescent="0.25">
      <c r="A72" s="4" t="s">
        <v>161</v>
      </c>
      <c r="B72" s="234">
        <v>42</v>
      </c>
      <c r="C72" s="4" t="s">
        <v>2781</v>
      </c>
      <c r="D72" s="231" t="s">
        <v>2785</v>
      </c>
      <c r="E72" s="232" t="s">
        <v>3118</v>
      </c>
      <c r="F72" s="231" t="s">
        <v>110</v>
      </c>
      <c r="G72" s="232" t="s">
        <v>3119</v>
      </c>
      <c r="H72" s="233" t="s">
        <v>3120</v>
      </c>
      <c r="I72" s="232" t="s">
        <v>3121</v>
      </c>
      <c r="J72" s="231" t="s">
        <v>2783</v>
      </c>
      <c r="K72" s="230" t="s">
        <v>2784</v>
      </c>
      <c r="L72" s="2" t="s">
        <v>2759</v>
      </c>
      <c r="M72" s="2" t="s">
        <v>2720</v>
      </c>
      <c r="N72" s="7" t="s">
        <v>3122</v>
      </c>
      <c r="O72" s="2"/>
      <c r="P72" s="2"/>
      <c r="Q72" s="2"/>
      <c r="R72" s="2"/>
      <c r="S72" s="2"/>
      <c r="T72" s="2"/>
      <c r="U72" s="2"/>
      <c r="V72" s="2"/>
      <c r="W72" s="2"/>
      <c r="X72" s="2"/>
      <c r="Y72" s="2"/>
      <c r="Z72" s="2"/>
      <c r="AA72" s="2"/>
      <c r="AB72" s="2"/>
      <c r="AC72" s="2"/>
      <c r="AD72" s="2"/>
      <c r="AE72" s="2"/>
      <c r="AF72" s="2"/>
      <c r="AG72" s="2"/>
      <c r="AH72" s="2"/>
      <c r="AI72" s="2"/>
      <c r="AJ72" s="2"/>
      <c r="AK72" s="2"/>
      <c r="BY72" s="27">
        <v>1</v>
      </c>
    </row>
    <row r="73" spans="1:77" ht="15.75" customHeight="1" x14ac:dyDescent="0.25">
      <c r="A73" s="4" t="s">
        <v>162</v>
      </c>
      <c r="B73" s="234">
        <v>43</v>
      </c>
      <c r="C73" s="4" t="s">
        <v>2781</v>
      </c>
      <c r="D73" s="231" t="s">
        <v>2786</v>
      </c>
      <c r="E73" s="232" t="s">
        <v>3123</v>
      </c>
      <c r="F73" s="231" t="s">
        <v>112</v>
      </c>
      <c r="G73" s="232" t="s">
        <v>3124</v>
      </c>
      <c r="H73" s="233" t="s">
        <v>3125</v>
      </c>
      <c r="I73" s="232" t="s">
        <v>3126</v>
      </c>
      <c r="J73" s="231" t="s">
        <v>2783</v>
      </c>
      <c r="K73" s="230" t="s">
        <v>2784</v>
      </c>
      <c r="L73" s="2" t="s">
        <v>2759</v>
      </c>
      <c r="M73" s="2" t="s">
        <v>2720</v>
      </c>
      <c r="N73" s="7" t="s">
        <v>3127</v>
      </c>
      <c r="O73" s="2"/>
      <c r="P73" s="2"/>
      <c r="Q73" s="2"/>
      <c r="R73" s="2"/>
      <c r="S73" s="2"/>
      <c r="T73" s="2"/>
      <c r="U73" s="2"/>
      <c r="V73" s="2"/>
      <c r="W73" s="2"/>
      <c r="X73" s="2"/>
      <c r="Y73" s="2"/>
      <c r="Z73" s="2"/>
      <c r="AA73" s="2"/>
      <c r="AB73" s="2"/>
      <c r="AC73" s="2"/>
      <c r="AD73" s="2"/>
      <c r="AE73" s="2"/>
      <c r="AF73" s="2"/>
      <c r="AG73" s="2"/>
      <c r="AH73" s="2"/>
      <c r="AI73" s="2"/>
      <c r="AJ73" s="2"/>
      <c r="AK73" s="2"/>
      <c r="BY73" s="27">
        <v>1</v>
      </c>
    </row>
    <row r="74" spans="1:77" ht="15.75" customHeight="1" x14ac:dyDescent="0.25">
      <c r="A74" s="4" t="s">
        <v>163</v>
      </c>
      <c r="B74" s="234">
        <v>44</v>
      </c>
      <c r="C74" s="4" t="s">
        <v>2781</v>
      </c>
      <c r="D74" s="231" t="s">
        <v>2787</v>
      </c>
      <c r="E74" s="232" t="s">
        <v>3128</v>
      </c>
      <c r="F74" s="231" t="s">
        <v>114</v>
      </c>
      <c r="G74" s="232" t="s">
        <v>3129</v>
      </c>
      <c r="H74" s="233" t="s">
        <v>3130</v>
      </c>
      <c r="I74" s="232" t="s">
        <v>3131</v>
      </c>
      <c r="J74" s="231" t="s">
        <v>2783</v>
      </c>
      <c r="K74" s="230" t="s">
        <v>2784</v>
      </c>
      <c r="L74" s="2" t="s">
        <v>2759</v>
      </c>
      <c r="M74" s="2" t="s">
        <v>2720</v>
      </c>
      <c r="N74" s="7" t="s">
        <v>3132</v>
      </c>
      <c r="O74" s="2"/>
      <c r="P74" s="2"/>
      <c r="Q74" s="2"/>
      <c r="R74" s="2"/>
      <c r="S74" s="2"/>
      <c r="T74" s="2"/>
      <c r="U74" s="2"/>
      <c r="V74" s="2"/>
      <c r="W74" s="2"/>
      <c r="X74" s="2"/>
      <c r="Y74" s="2"/>
      <c r="Z74" s="2"/>
      <c r="AA74" s="2"/>
      <c r="AB74" s="2"/>
      <c r="AC74" s="2"/>
      <c r="AD74" s="2"/>
      <c r="AE74" s="2"/>
      <c r="AF74" s="2"/>
      <c r="AG74" s="2"/>
      <c r="AH74" s="2"/>
      <c r="AI74" s="2"/>
      <c r="AJ74" s="2"/>
      <c r="AK74" s="2"/>
      <c r="BY74" s="27">
        <v>1</v>
      </c>
    </row>
    <row r="75" spans="1:77" ht="15.75" customHeight="1" x14ac:dyDescent="0.25">
      <c r="A75" s="4" t="s">
        <v>164</v>
      </c>
      <c r="B75" s="234">
        <v>45</v>
      </c>
      <c r="C75" s="4" t="s">
        <v>2781</v>
      </c>
      <c r="D75" s="231" t="s">
        <v>2788</v>
      </c>
      <c r="E75" s="232" t="s">
        <v>3133</v>
      </c>
      <c r="F75" s="231" t="s">
        <v>116</v>
      </c>
      <c r="G75" s="232" t="s">
        <v>3134</v>
      </c>
      <c r="H75" s="233" t="s">
        <v>3135</v>
      </c>
      <c r="I75" s="232" t="s">
        <v>3136</v>
      </c>
      <c r="J75" s="231" t="s">
        <v>2783</v>
      </c>
      <c r="K75" s="230" t="s">
        <v>2784</v>
      </c>
      <c r="L75" s="2" t="s">
        <v>2759</v>
      </c>
      <c r="M75" s="2" t="s">
        <v>2720</v>
      </c>
      <c r="N75" s="7" t="s">
        <v>3137</v>
      </c>
      <c r="O75" s="2"/>
      <c r="P75" s="2"/>
      <c r="Q75" s="2"/>
      <c r="R75" s="2"/>
      <c r="S75" s="2"/>
      <c r="T75" s="2"/>
      <c r="U75" s="2"/>
      <c r="V75" s="2"/>
      <c r="W75" s="2"/>
      <c r="X75" s="2"/>
      <c r="Y75" s="2"/>
      <c r="Z75" s="2"/>
      <c r="AA75" s="2"/>
      <c r="AB75" s="2"/>
      <c r="AC75" s="2"/>
      <c r="AD75" s="2"/>
      <c r="AE75" s="2"/>
      <c r="AF75" s="2"/>
      <c r="AG75" s="2"/>
      <c r="AH75" s="2"/>
      <c r="AI75" s="2"/>
      <c r="AJ75" s="2"/>
      <c r="AK75" s="2"/>
      <c r="BY75" s="27">
        <v>1</v>
      </c>
    </row>
    <row r="76" spans="1:77" ht="15.75" customHeight="1" x14ac:dyDescent="0.25">
      <c r="A76" s="4" t="s">
        <v>165</v>
      </c>
      <c r="B76" s="234">
        <v>46</v>
      </c>
      <c r="C76" s="4" t="s">
        <v>2789</v>
      </c>
      <c r="D76" s="231" t="s">
        <v>2790</v>
      </c>
      <c r="E76" s="232" t="s">
        <v>3138</v>
      </c>
      <c r="F76" s="231" t="s">
        <v>108</v>
      </c>
      <c r="G76" s="232" t="s">
        <v>3139</v>
      </c>
      <c r="H76" s="233" t="s">
        <v>3140</v>
      </c>
      <c r="I76" s="232" t="s">
        <v>3141</v>
      </c>
      <c r="J76" s="231" t="s">
        <v>2791</v>
      </c>
      <c r="K76" s="230" t="s">
        <v>2792</v>
      </c>
      <c r="L76" s="2" t="s">
        <v>2759</v>
      </c>
      <c r="M76" s="2" t="s">
        <v>2720</v>
      </c>
      <c r="N76" s="7" t="s">
        <v>3142</v>
      </c>
      <c r="O76" s="2"/>
      <c r="P76" s="2"/>
      <c r="Q76" s="2"/>
      <c r="R76" s="2"/>
      <c r="S76" s="2"/>
      <c r="T76" s="2"/>
      <c r="U76" s="2"/>
      <c r="V76" s="2"/>
      <c r="W76" s="2"/>
      <c r="X76" s="2"/>
      <c r="Y76" s="2"/>
      <c r="Z76" s="2"/>
      <c r="AA76" s="2"/>
      <c r="AB76" s="2"/>
      <c r="AC76" s="2"/>
      <c r="AD76" s="2"/>
      <c r="AE76" s="2"/>
      <c r="AF76" s="2"/>
      <c r="AG76" s="2"/>
      <c r="AH76" s="2"/>
      <c r="AI76" s="2"/>
      <c r="AJ76" s="2"/>
      <c r="AK76" s="2"/>
      <c r="BY76" s="27">
        <v>1</v>
      </c>
    </row>
    <row r="77" spans="1:77" ht="15.75" customHeight="1" x14ac:dyDescent="0.25">
      <c r="A77" s="4" t="s">
        <v>167</v>
      </c>
      <c r="B77" s="234">
        <v>47</v>
      </c>
      <c r="C77" s="4" t="s">
        <v>2789</v>
      </c>
      <c r="D77" s="231" t="s">
        <v>2793</v>
      </c>
      <c r="E77" s="232" t="s">
        <v>3143</v>
      </c>
      <c r="F77" s="231" t="s">
        <v>110</v>
      </c>
      <c r="G77" s="232" t="s">
        <v>3144</v>
      </c>
      <c r="H77" s="233" t="s">
        <v>3145</v>
      </c>
      <c r="I77" s="232" t="s">
        <v>3146</v>
      </c>
      <c r="J77" s="231" t="s">
        <v>2791</v>
      </c>
      <c r="K77" s="230" t="s">
        <v>2792</v>
      </c>
      <c r="L77" s="2" t="s">
        <v>2759</v>
      </c>
      <c r="M77" s="2" t="s">
        <v>2720</v>
      </c>
      <c r="N77" s="7" t="s">
        <v>3147</v>
      </c>
      <c r="O77" s="2"/>
      <c r="P77" s="2"/>
      <c r="Q77" s="2"/>
      <c r="R77" s="2"/>
      <c r="S77" s="2"/>
      <c r="T77" s="2"/>
      <c r="U77" s="2"/>
      <c r="V77" s="2"/>
      <c r="W77" s="2"/>
      <c r="X77" s="2"/>
      <c r="Y77" s="2"/>
      <c r="Z77" s="2"/>
      <c r="AA77" s="2"/>
      <c r="AB77" s="2"/>
      <c r="AC77" s="2"/>
      <c r="AD77" s="2"/>
      <c r="AE77" s="2"/>
      <c r="AF77" s="2"/>
      <c r="AG77" s="2"/>
      <c r="AH77" s="2"/>
      <c r="AI77" s="2"/>
      <c r="AJ77" s="2"/>
      <c r="AK77" s="2"/>
      <c r="BY77" s="27">
        <v>1</v>
      </c>
    </row>
    <row r="78" spans="1:77" ht="15.75" customHeight="1" x14ac:dyDescent="0.25">
      <c r="A78" s="4" t="s">
        <v>168</v>
      </c>
      <c r="B78" s="234">
        <v>48</v>
      </c>
      <c r="C78" s="4" t="s">
        <v>2789</v>
      </c>
      <c r="D78" s="231" t="s">
        <v>2794</v>
      </c>
      <c r="E78" s="232" t="s">
        <v>3148</v>
      </c>
      <c r="F78" s="231" t="s">
        <v>112</v>
      </c>
      <c r="G78" s="232" t="s">
        <v>3149</v>
      </c>
      <c r="H78" s="233" t="s">
        <v>3150</v>
      </c>
      <c r="I78" s="232" t="s">
        <v>3151</v>
      </c>
      <c r="J78" s="231" t="s">
        <v>2791</v>
      </c>
      <c r="K78" s="230" t="s">
        <v>2792</v>
      </c>
      <c r="L78" s="2" t="s">
        <v>2759</v>
      </c>
      <c r="M78" s="2" t="s">
        <v>2720</v>
      </c>
      <c r="N78" s="7" t="s">
        <v>3152</v>
      </c>
      <c r="O78" s="2"/>
      <c r="P78" s="2"/>
      <c r="Q78" s="2"/>
      <c r="R78" s="2"/>
      <c r="S78" s="2"/>
      <c r="T78" s="2"/>
      <c r="U78" s="2"/>
      <c r="V78" s="2"/>
      <c r="W78" s="2"/>
      <c r="X78" s="2"/>
      <c r="Y78" s="2"/>
      <c r="Z78" s="2"/>
      <c r="AA78" s="2"/>
      <c r="AB78" s="2"/>
      <c r="AC78" s="2"/>
      <c r="AD78" s="2"/>
      <c r="AE78" s="2"/>
      <c r="AF78" s="2"/>
      <c r="AG78" s="2"/>
      <c r="AH78" s="2"/>
      <c r="AI78" s="2"/>
      <c r="AJ78" s="2"/>
      <c r="AK78" s="2"/>
      <c r="BY78" s="27">
        <v>1</v>
      </c>
    </row>
    <row r="79" spans="1:77" ht="15.75" customHeight="1" x14ac:dyDescent="0.25">
      <c r="A79" s="4" t="s">
        <v>169</v>
      </c>
      <c r="B79" s="234">
        <v>49</v>
      </c>
      <c r="C79" s="4" t="s">
        <v>2789</v>
      </c>
      <c r="D79" s="231" t="s">
        <v>2795</v>
      </c>
      <c r="E79" s="232" t="s">
        <v>3153</v>
      </c>
      <c r="F79" s="231" t="s">
        <v>114</v>
      </c>
      <c r="G79" s="232" t="s">
        <v>3154</v>
      </c>
      <c r="H79" s="233" t="s">
        <v>3155</v>
      </c>
      <c r="I79" s="232" t="s">
        <v>3156</v>
      </c>
      <c r="J79" s="231" t="s">
        <v>2791</v>
      </c>
      <c r="K79" s="230" t="s">
        <v>2792</v>
      </c>
      <c r="L79" s="2" t="s">
        <v>2759</v>
      </c>
      <c r="M79" s="2" t="s">
        <v>2720</v>
      </c>
      <c r="N79" s="7" t="s">
        <v>3157</v>
      </c>
      <c r="O79" s="2"/>
      <c r="P79" s="2"/>
      <c r="Q79" s="2"/>
      <c r="R79" s="2"/>
      <c r="S79" s="2"/>
      <c r="T79" s="2"/>
      <c r="U79" s="2"/>
      <c r="V79" s="2"/>
      <c r="W79" s="2"/>
      <c r="X79" s="2"/>
      <c r="Y79" s="2"/>
      <c r="Z79" s="2"/>
      <c r="AA79" s="2"/>
      <c r="AB79" s="2"/>
      <c r="AC79" s="2"/>
      <c r="AD79" s="2"/>
      <c r="AE79" s="2"/>
      <c r="AF79" s="2"/>
      <c r="AG79" s="2"/>
      <c r="AH79" s="2"/>
      <c r="AI79" s="2"/>
      <c r="AJ79" s="2"/>
      <c r="AK79" s="2"/>
      <c r="BY79" s="27">
        <v>1</v>
      </c>
    </row>
    <row r="80" spans="1:77" ht="15.75" customHeight="1" x14ac:dyDescent="0.25">
      <c r="A80" s="4" t="s">
        <v>170</v>
      </c>
      <c r="B80" s="234">
        <v>50</v>
      </c>
      <c r="C80" s="4" t="s">
        <v>2789</v>
      </c>
      <c r="D80" s="231" t="s">
        <v>2796</v>
      </c>
      <c r="E80" s="232" t="s">
        <v>3158</v>
      </c>
      <c r="F80" s="231" t="s">
        <v>116</v>
      </c>
      <c r="G80" s="232" t="s">
        <v>3159</v>
      </c>
      <c r="H80" s="233" t="s">
        <v>3160</v>
      </c>
      <c r="I80" s="232" t="s">
        <v>3161</v>
      </c>
      <c r="J80" s="231" t="s">
        <v>2791</v>
      </c>
      <c r="K80" s="230" t="s">
        <v>2792</v>
      </c>
      <c r="L80" s="2" t="s">
        <v>2759</v>
      </c>
      <c r="M80" s="2" t="s">
        <v>2720</v>
      </c>
      <c r="N80" s="7" t="s">
        <v>3162</v>
      </c>
      <c r="O80" s="2"/>
      <c r="P80" s="2"/>
      <c r="Q80" s="2"/>
      <c r="R80" s="2"/>
      <c r="S80" s="2"/>
      <c r="T80" s="2"/>
      <c r="U80" s="2"/>
      <c r="V80" s="2"/>
      <c r="W80" s="2"/>
      <c r="X80" s="2"/>
      <c r="Y80" s="2"/>
      <c r="Z80" s="2"/>
      <c r="AA80" s="2"/>
      <c r="AB80" s="2"/>
      <c r="AC80" s="2"/>
      <c r="AD80" s="2"/>
      <c r="AE80" s="2"/>
      <c r="AF80" s="2"/>
      <c r="AG80" s="2"/>
      <c r="AH80" s="2"/>
      <c r="AI80" s="2"/>
      <c r="AJ80" s="2"/>
      <c r="AK80" s="2"/>
      <c r="BY80" s="27">
        <v>1</v>
      </c>
    </row>
    <row r="81" spans="1:77" ht="15.75" customHeight="1" x14ac:dyDescent="0.25">
      <c r="A81" s="4" t="s">
        <v>171</v>
      </c>
      <c r="B81" s="234">
        <v>51</v>
      </c>
      <c r="C81" s="4" t="s">
        <v>2797</v>
      </c>
      <c r="D81" s="231" t="s">
        <v>2798</v>
      </c>
      <c r="E81" s="232" t="s">
        <v>3163</v>
      </c>
      <c r="F81" s="231" t="s">
        <v>108</v>
      </c>
      <c r="G81" s="232" t="s">
        <v>3164</v>
      </c>
      <c r="H81" s="233" t="s">
        <v>3165</v>
      </c>
      <c r="I81" s="232" t="s">
        <v>3166</v>
      </c>
      <c r="J81" s="231" t="s">
        <v>2799</v>
      </c>
      <c r="K81" s="230" t="s">
        <v>2800</v>
      </c>
      <c r="L81" s="2" t="s">
        <v>2759</v>
      </c>
      <c r="M81" s="2" t="s">
        <v>2720</v>
      </c>
      <c r="N81" s="7" t="s">
        <v>3167</v>
      </c>
      <c r="O81" s="2"/>
      <c r="P81" s="2"/>
      <c r="Q81" s="2"/>
      <c r="R81" s="2"/>
      <c r="S81" s="2"/>
      <c r="T81" s="2"/>
      <c r="U81" s="2"/>
      <c r="V81" s="2"/>
      <c r="W81" s="2"/>
      <c r="X81" s="2"/>
      <c r="Y81" s="2"/>
      <c r="Z81" s="2"/>
      <c r="AA81" s="2"/>
      <c r="AB81" s="2"/>
      <c r="AC81" s="2"/>
      <c r="AD81" s="2"/>
      <c r="AE81" s="2"/>
      <c r="AF81" s="2"/>
      <c r="AG81" s="2"/>
      <c r="AH81" s="2"/>
      <c r="AI81" s="2"/>
      <c r="AJ81" s="2"/>
      <c r="AK81" s="2"/>
      <c r="BY81" s="27">
        <v>1</v>
      </c>
    </row>
    <row r="82" spans="1:77" ht="15.75" customHeight="1" x14ac:dyDescent="0.25">
      <c r="A82" s="4" t="s">
        <v>173</v>
      </c>
      <c r="B82" s="234">
        <v>52</v>
      </c>
      <c r="C82" s="4" t="s">
        <v>2797</v>
      </c>
      <c r="D82" s="231" t="s">
        <v>2801</v>
      </c>
      <c r="E82" s="232" t="s">
        <v>3168</v>
      </c>
      <c r="F82" s="231" t="s">
        <v>110</v>
      </c>
      <c r="G82" s="232" t="s">
        <v>3169</v>
      </c>
      <c r="H82" s="233" t="s">
        <v>3170</v>
      </c>
      <c r="I82" s="232" t="s">
        <v>3171</v>
      </c>
      <c r="J82" s="231" t="s">
        <v>2799</v>
      </c>
      <c r="K82" s="230" t="s">
        <v>2800</v>
      </c>
      <c r="L82" s="2" t="s">
        <v>2759</v>
      </c>
      <c r="M82" s="2" t="s">
        <v>2720</v>
      </c>
      <c r="N82" s="7" t="s">
        <v>3172</v>
      </c>
      <c r="O82" s="2"/>
      <c r="P82" s="2"/>
      <c r="Q82" s="2"/>
      <c r="R82" s="2"/>
      <c r="S82" s="2"/>
      <c r="T82" s="2"/>
      <c r="U82" s="2"/>
      <c r="V82" s="2"/>
      <c r="W82" s="2"/>
      <c r="X82" s="2"/>
      <c r="Y82" s="2"/>
      <c r="Z82" s="2"/>
      <c r="AA82" s="2"/>
      <c r="AB82" s="2"/>
      <c r="AC82" s="2"/>
      <c r="AD82" s="2"/>
      <c r="AE82" s="2"/>
      <c r="AF82" s="2"/>
      <c r="AG82" s="2"/>
      <c r="AH82" s="2"/>
      <c r="AI82" s="2"/>
      <c r="AJ82" s="2"/>
      <c r="AK82" s="2"/>
      <c r="BY82" s="27">
        <v>1</v>
      </c>
    </row>
    <row r="83" spans="1:77" ht="15.75" customHeight="1" x14ac:dyDescent="0.25">
      <c r="A83" s="4" t="s">
        <v>174</v>
      </c>
      <c r="B83" s="234">
        <v>53</v>
      </c>
      <c r="C83" s="4" t="s">
        <v>2797</v>
      </c>
      <c r="D83" s="231" t="s">
        <v>2802</v>
      </c>
      <c r="E83" s="232" t="s">
        <v>3173</v>
      </c>
      <c r="F83" s="231" t="s">
        <v>112</v>
      </c>
      <c r="G83" s="232" t="s">
        <v>3174</v>
      </c>
      <c r="H83" s="233" t="s">
        <v>3175</v>
      </c>
      <c r="I83" s="232" t="s">
        <v>3176</v>
      </c>
      <c r="J83" s="231" t="s">
        <v>2799</v>
      </c>
      <c r="K83" s="230" t="s">
        <v>2800</v>
      </c>
      <c r="L83" s="2" t="s">
        <v>2759</v>
      </c>
      <c r="M83" s="2" t="s">
        <v>2720</v>
      </c>
      <c r="N83" s="7" t="s">
        <v>3177</v>
      </c>
      <c r="O83" s="2"/>
      <c r="P83" s="2"/>
      <c r="Q83" s="2"/>
      <c r="R83" s="2"/>
      <c r="S83" s="2"/>
      <c r="T83" s="2"/>
      <c r="U83" s="2"/>
      <c r="V83" s="2"/>
      <c r="W83" s="2"/>
      <c r="X83" s="2"/>
      <c r="Y83" s="2"/>
      <c r="Z83" s="2"/>
      <c r="AA83" s="2"/>
      <c r="AB83" s="2"/>
      <c r="AC83" s="2"/>
      <c r="AD83" s="2"/>
      <c r="AE83" s="2"/>
      <c r="AF83" s="2"/>
      <c r="AG83" s="2"/>
      <c r="AH83" s="2"/>
      <c r="AI83" s="2"/>
      <c r="AJ83" s="2"/>
      <c r="AK83" s="2"/>
      <c r="BY83" s="27">
        <v>1</v>
      </c>
    </row>
    <row r="84" spans="1:77" ht="15.75" customHeight="1" x14ac:dyDescent="0.25">
      <c r="A84" s="4" t="s">
        <v>175</v>
      </c>
      <c r="B84" s="234">
        <v>54</v>
      </c>
      <c r="C84" s="4" t="s">
        <v>2797</v>
      </c>
      <c r="D84" s="231" t="s">
        <v>2803</v>
      </c>
      <c r="E84" s="232" t="s">
        <v>3178</v>
      </c>
      <c r="F84" s="231" t="s">
        <v>114</v>
      </c>
      <c r="G84" s="232" t="s">
        <v>3179</v>
      </c>
      <c r="H84" s="233" t="s">
        <v>3180</v>
      </c>
      <c r="I84" s="232" t="s">
        <v>3181</v>
      </c>
      <c r="J84" s="231" t="s">
        <v>2799</v>
      </c>
      <c r="K84" s="230" t="s">
        <v>2800</v>
      </c>
      <c r="L84" s="2" t="s">
        <v>2759</v>
      </c>
      <c r="M84" s="2" t="s">
        <v>2720</v>
      </c>
      <c r="N84" s="7" t="s">
        <v>3182</v>
      </c>
      <c r="O84" s="2"/>
      <c r="P84" s="2"/>
      <c r="Q84" s="2"/>
      <c r="R84" s="2"/>
      <c r="S84" s="2"/>
      <c r="T84" s="2"/>
      <c r="U84" s="2"/>
      <c r="V84" s="2"/>
      <c r="W84" s="2"/>
      <c r="X84" s="2"/>
      <c r="Y84" s="2"/>
      <c r="Z84" s="2"/>
      <c r="AA84" s="2"/>
      <c r="AB84" s="2"/>
      <c r="AC84" s="2"/>
      <c r="AD84" s="2"/>
      <c r="AE84" s="2"/>
      <c r="AF84" s="2"/>
      <c r="AG84" s="2"/>
      <c r="AH84" s="2"/>
      <c r="AI84" s="2"/>
      <c r="AJ84" s="2"/>
      <c r="AK84" s="2"/>
      <c r="BY84" s="27">
        <v>1</v>
      </c>
    </row>
    <row r="85" spans="1:77" ht="15.75" customHeight="1" x14ac:dyDescent="0.25">
      <c r="A85" s="4" t="s">
        <v>176</v>
      </c>
      <c r="B85" s="234">
        <v>55</v>
      </c>
      <c r="C85" s="4" t="s">
        <v>2797</v>
      </c>
      <c r="D85" s="231" t="s">
        <v>2804</v>
      </c>
      <c r="E85" s="232" t="s">
        <v>3183</v>
      </c>
      <c r="F85" s="231" t="s">
        <v>116</v>
      </c>
      <c r="G85" s="232" t="s">
        <v>3184</v>
      </c>
      <c r="H85" s="233" t="s">
        <v>3185</v>
      </c>
      <c r="I85" s="232" t="s">
        <v>3186</v>
      </c>
      <c r="J85" s="231" t="s">
        <v>2799</v>
      </c>
      <c r="K85" s="230" t="s">
        <v>2800</v>
      </c>
      <c r="L85" s="2" t="s">
        <v>2759</v>
      </c>
      <c r="M85" s="2" t="s">
        <v>2720</v>
      </c>
      <c r="N85" s="7" t="s">
        <v>3187</v>
      </c>
      <c r="O85" s="2"/>
      <c r="P85" s="2"/>
      <c r="Q85" s="2"/>
      <c r="R85" s="2"/>
      <c r="S85" s="2"/>
      <c r="T85" s="2"/>
      <c r="U85" s="2"/>
      <c r="V85" s="2"/>
      <c r="W85" s="2"/>
      <c r="X85" s="2"/>
      <c r="Y85" s="2"/>
      <c r="Z85" s="2"/>
      <c r="AA85" s="2"/>
      <c r="AB85" s="2"/>
      <c r="AC85" s="2"/>
      <c r="AD85" s="2"/>
      <c r="AE85" s="2"/>
      <c r="AF85" s="2"/>
      <c r="AG85" s="2"/>
      <c r="AH85" s="2"/>
      <c r="AI85" s="2"/>
      <c r="AJ85" s="2"/>
      <c r="AK85" s="2"/>
      <c r="BY85" s="27">
        <v>1</v>
      </c>
    </row>
    <row r="86" spans="1:77" ht="15.75" customHeight="1" x14ac:dyDescent="0.25">
      <c r="A86" s="4" t="s">
        <v>177</v>
      </c>
      <c r="B86" s="234">
        <v>56</v>
      </c>
      <c r="C86" s="4" t="s">
        <v>2805</v>
      </c>
      <c r="D86" s="231" t="s">
        <v>2806</v>
      </c>
      <c r="E86" s="232" t="s">
        <v>3188</v>
      </c>
      <c r="F86" s="231" t="s">
        <v>108</v>
      </c>
      <c r="G86" s="232" t="s">
        <v>3189</v>
      </c>
      <c r="H86" s="233" t="s">
        <v>3190</v>
      </c>
      <c r="I86" s="232" t="s">
        <v>3191</v>
      </c>
      <c r="J86" s="231" t="s">
        <v>2807</v>
      </c>
      <c r="K86" s="230" t="s">
        <v>2808</v>
      </c>
      <c r="L86" s="2" t="s">
        <v>2809</v>
      </c>
      <c r="M86" s="2" t="s">
        <v>2720</v>
      </c>
      <c r="N86" s="7" t="s">
        <v>3192</v>
      </c>
      <c r="O86" s="2"/>
      <c r="P86" s="2"/>
      <c r="Q86" s="2"/>
      <c r="R86" s="2"/>
      <c r="S86" s="2"/>
      <c r="T86" s="2"/>
      <c r="U86" s="2"/>
      <c r="V86" s="2"/>
      <c r="W86" s="2"/>
      <c r="X86" s="2"/>
      <c r="Y86" s="2"/>
      <c r="Z86" s="2"/>
      <c r="AA86" s="2"/>
      <c r="AB86" s="2"/>
      <c r="AC86" s="2"/>
      <c r="AD86" s="2"/>
      <c r="AE86" s="2"/>
      <c r="AF86" s="2"/>
      <c r="AG86" s="2"/>
      <c r="AH86" s="2"/>
      <c r="AI86" s="2"/>
      <c r="AJ86" s="2"/>
      <c r="AK86" s="2"/>
      <c r="BY86" s="27">
        <v>1</v>
      </c>
    </row>
    <row r="87" spans="1:77" ht="15.75" customHeight="1" x14ac:dyDescent="0.25">
      <c r="A87" s="4" t="s">
        <v>179</v>
      </c>
      <c r="B87" s="234">
        <v>57</v>
      </c>
      <c r="C87" s="4" t="s">
        <v>2805</v>
      </c>
      <c r="D87" s="231" t="s">
        <v>2810</v>
      </c>
      <c r="E87" s="232" t="s">
        <v>3193</v>
      </c>
      <c r="F87" s="231" t="s">
        <v>110</v>
      </c>
      <c r="G87" s="232" t="s">
        <v>3194</v>
      </c>
      <c r="H87" s="233" t="s">
        <v>3195</v>
      </c>
      <c r="I87" s="232" t="s">
        <v>3196</v>
      </c>
      <c r="J87" s="231" t="s">
        <v>2807</v>
      </c>
      <c r="K87" s="230" t="s">
        <v>2808</v>
      </c>
      <c r="L87" s="2" t="s">
        <v>2809</v>
      </c>
      <c r="M87" s="2" t="s">
        <v>2720</v>
      </c>
      <c r="N87" s="7" t="s">
        <v>3197</v>
      </c>
      <c r="O87" s="2"/>
      <c r="P87" s="2"/>
      <c r="Q87" s="2"/>
      <c r="R87" s="2"/>
      <c r="S87" s="2"/>
      <c r="T87" s="2"/>
      <c r="U87" s="2"/>
      <c r="V87" s="2"/>
      <c r="W87" s="2"/>
      <c r="X87" s="2"/>
      <c r="Y87" s="2"/>
      <c r="Z87" s="2"/>
      <c r="AA87" s="2"/>
      <c r="AB87" s="2"/>
      <c r="AC87" s="2"/>
      <c r="AD87" s="2"/>
      <c r="AE87" s="2"/>
      <c r="AF87" s="2"/>
      <c r="AG87" s="2"/>
      <c r="AH87" s="2"/>
      <c r="AI87" s="2"/>
      <c r="AJ87" s="2"/>
      <c r="AK87" s="2"/>
      <c r="BY87" s="27">
        <v>1</v>
      </c>
    </row>
    <row r="88" spans="1:77" ht="15.75" customHeight="1" x14ac:dyDescent="0.25">
      <c r="A88" s="4" t="s">
        <v>180</v>
      </c>
      <c r="B88" s="234">
        <v>58</v>
      </c>
      <c r="C88" s="4" t="s">
        <v>2805</v>
      </c>
      <c r="D88" s="231" t="s">
        <v>2811</v>
      </c>
      <c r="E88" s="232" t="s">
        <v>3198</v>
      </c>
      <c r="F88" s="231" t="s">
        <v>112</v>
      </c>
      <c r="G88" s="232" t="s">
        <v>3199</v>
      </c>
      <c r="H88" s="233" t="s">
        <v>3200</v>
      </c>
      <c r="I88" s="232" t="s">
        <v>3201</v>
      </c>
      <c r="J88" s="231" t="s">
        <v>2807</v>
      </c>
      <c r="K88" s="230" t="s">
        <v>2808</v>
      </c>
      <c r="L88" s="2" t="s">
        <v>2809</v>
      </c>
      <c r="M88" s="2" t="s">
        <v>2720</v>
      </c>
      <c r="N88" s="7" t="s">
        <v>3202</v>
      </c>
      <c r="O88" s="2"/>
      <c r="P88" s="2"/>
      <c r="Q88" s="2"/>
      <c r="R88" s="2"/>
      <c r="S88" s="2"/>
      <c r="T88" s="2"/>
      <c r="U88" s="2"/>
      <c r="V88" s="2"/>
      <c r="W88" s="2"/>
      <c r="X88" s="2"/>
      <c r="Y88" s="2"/>
      <c r="Z88" s="2"/>
      <c r="AA88" s="2"/>
      <c r="AB88" s="2"/>
      <c r="AC88" s="2"/>
      <c r="AD88" s="2"/>
      <c r="AE88" s="2"/>
      <c r="AF88" s="2"/>
      <c r="AG88" s="2"/>
      <c r="AH88" s="2"/>
      <c r="AI88" s="2"/>
      <c r="AJ88" s="2"/>
      <c r="AK88" s="2"/>
      <c r="BY88" s="27">
        <v>1</v>
      </c>
    </row>
    <row r="89" spans="1:77" ht="15.75" customHeight="1" x14ac:dyDescent="0.25">
      <c r="A89" s="4" t="s">
        <v>181</v>
      </c>
      <c r="B89" s="234">
        <v>59</v>
      </c>
      <c r="C89" s="4" t="s">
        <v>2805</v>
      </c>
      <c r="D89" s="231" t="s">
        <v>2812</v>
      </c>
      <c r="E89" s="232" t="s">
        <v>3203</v>
      </c>
      <c r="F89" s="231" t="s">
        <v>114</v>
      </c>
      <c r="G89" s="232" t="s">
        <v>3204</v>
      </c>
      <c r="H89" s="233" t="s">
        <v>3205</v>
      </c>
      <c r="I89" s="232" t="s">
        <v>3206</v>
      </c>
      <c r="J89" s="231" t="s">
        <v>2807</v>
      </c>
      <c r="K89" s="230" t="s">
        <v>2808</v>
      </c>
      <c r="L89" s="2" t="s">
        <v>2809</v>
      </c>
      <c r="M89" s="2" t="s">
        <v>2720</v>
      </c>
      <c r="N89" s="7" t="s">
        <v>3207</v>
      </c>
      <c r="O89" s="2"/>
      <c r="P89" s="2"/>
      <c r="Q89" s="2"/>
      <c r="R89" s="2"/>
      <c r="S89" s="2"/>
      <c r="T89" s="2"/>
      <c r="U89" s="2"/>
      <c r="V89" s="2"/>
      <c r="W89" s="2"/>
      <c r="X89" s="2"/>
      <c r="Y89" s="2"/>
      <c r="Z89" s="2"/>
      <c r="AA89" s="2"/>
      <c r="AB89" s="2"/>
      <c r="AC89" s="2"/>
      <c r="AD89" s="2"/>
      <c r="AE89" s="2"/>
      <c r="AF89" s="2"/>
      <c r="AG89" s="2"/>
      <c r="AH89" s="2"/>
      <c r="AI89" s="2"/>
      <c r="AJ89" s="2"/>
      <c r="AK89" s="2"/>
      <c r="BY89" s="27">
        <v>1</v>
      </c>
    </row>
    <row r="90" spans="1:77" ht="15.75" customHeight="1" x14ac:dyDescent="0.25">
      <c r="A90" s="4" t="s">
        <v>182</v>
      </c>
      <c r="B90" s="234">
        <v>60</v>
      </c>
      <c r="C90" s="4" t="s">
        <v>2805</v>
      </c>
      <c r="D90" s="231" t="s">
        <v>2813</v>
      </c>
      <c r="E90" s="232" t="s">
        <v>3208</v>
      </c>
      <c r="F90" s="231" t="s">
        <v>116</v>
      </c>
      <c r="G90" s="232" t="s">
        <v>3209</v>
      </c>
      <c r="H90" s="233" t="s">
        <v>3210</v>
      </c>
      <c r="I90" s="232" t="s">
        <v>3211</v>
      </c>
      <c r="J90" s="231" t="s">
        <v>2807</v>
      </c>
      <c r="K90" s="230" t="s">
        <v>2808</v>
      </c>
      <c r="L90" s="2" t="s">
        <v>2809</v>
      </c>
      <c r="M90" s="2" t="s">
        <v>2720</v>
      </c>
      <c r="N90" s="7" t="s">
        <v>3212</v>
      </c>
      <c r="O90" s="2"/>
      <c r="P90" s="2"/>
      <c r="Q90" s="2"/>
      <c r="R90" s="2"/>
      <c r="S90" s="2"/>
      <c r="T90" s="2"/>
      <c r="U90" s="2"/>
      <c r="V90" s="2"/>
      <c r="W90" s="2"/>
      <c r="X90" s="2"/>
      <c r="Y90" s="2"/>
      <c r="Z90" s="2"/>
      <c r="AA90" s="2"/>
      <c r="AB90" s="2"/>
      <c r="AC90" s="2"/>
      <c r="AD90" s="2"/>
      <c r="AE90" s="2"/>
      <c r="AF90" s="2"/>
      <c r="AG90" s="2"/>
      <c r="AH90" s="2"/>
      <c r="AI90" s="2"/>
      <c r="AJ90" s="2"/>
      <c r="AK90" s="2"/>
      <c r="BY90" s="27">
        <v>1</v>
      </c>
    </row>
    <row r="91" spans="1:77" ht="15.75" customHeight="1" x14ac:dyDescent="0.25">
      <c r="A91" s="4" t="s">
        <v>183</v>
      </c>
      <c r="B91" s="234">
        <v>61</v>
      </c>
      <c r="C91" s="4" t="s">
        <v>2814</v>
      </c>
      <c r="D91" s="231" t="s">
        <v>2815</v>
      </c>
      <c r="E91" s="232" t="s">
        <v>3213</v>
      </c>
      <c r="F91" s="231" t="s">
        <v>108</v>
      </c>
      <c r="G91" s="232" t="s">
        <v>3214</v>
      </c>
      <c r="H91" s="233" t="s">
        <v>3215</v>
      </c>
      <c r="I91" s="232" t="s">
        <v>3216</v>
      </c>
      <c r="J91" s="231" t="s">
        <v>2816</v>
      </c>
      <c r="K91" s="230" t="s">
        <v>2817</v>
      </c>
      <c r="L91" s="2" t="s">
        <v>2818</v>
      </c>
      <c r="M91" s="2" t="s">
        <v>2720</v>
      </c>
      <c r="N91" s="7" t="s">
        <v>3217</v>
      </c>
      <c r="O91" s="2"/>
      <c r="P91" s="2"/>
      <c r="Q91" s="2"/>
      <c r="R91" s="2"/>
      <c r="S91" s="2"/>
      <c r="T91" s="2"/>
      <c r="U91" s="2"/>
      <c r="V91" s="2"/>
      <c r="W91" s="2"/>
      <c r="X91" s="2"/>
      <c r="Y91" s="2"/>
      <c r="Z91" s="2"/>
      <c r="AA91" s="2"/>
      <c r="AB91" s="2"/>
      <c r="AC91" s="2"/>
      <c r="AD91" s="2"/>
      <c r="AE91" s="2"/>
      <c r="AF91" s="2"/>
      <c r="AG91" s="2"/>
      <c r="AH91" s="2"/>
      <c r="AI91" s="2"/>
      <c r="AJ91" s="2"/>
      <c r="AK91" s="2"/>
      <c r="BY91" s="27">
        <v>1</v>
      </c>
    </row>
    <row r="92" spans="1:77" ht="15.75" customHeight="1" x14ac:dyDescent="0.25">
      <c r="A92" s="4" t="s">
        <v>186</v>
      </c>
      <c r="B92" s="234">
        <v>62</v>
      </c>
      <c r="C92" s="4" t="s">
        <v>2814</v>
      </c>
      <c r="D92" s="231" t="s">
        <v>2819</v>
      </c>
      <c r="E92" s="232" t="s">
        <v>3218</v>
      </c>
      <c r="F92" s="231" t="s">
        <v>110</v>
      </c>
      <c r="G92" s="232" t="s">
        <v>3219</v>
      </c>
      <c r="H92" s="233" t="s">
        <v>3220</v>
      </c>
      <c r="I92" s="232" t="s">
        <v>3221</v>
      </c>
      <c r="J92" s="231" t="s">
        <v>2816</v>
      </c>
      <c r="K92" s="230" t="s">
        <v>2817</v>
      </c>
      <c r="L92" s="2" t="s">
        <v>2818</v>
      </c>
      <c r="M92" s="2" t="s">
        <v>2720</v>
      </c>
      <c r="N92" s="7" t="s">
        <v>3222</v>
      </c>
      <c r="O92" s="2"/>
      <c r="P92" s="2"/>
      <c r="Q92" s="2"/>
      <c r="R92" s="2"/>
      <c r="S92" s="2"/>
      <c r="T92" s="2"/>
      <c r="U92" s="2"/>
      <c r="V92" s="2"/>
      <c r="W92" s="2"/>
      <c r="X92" s="2"/>
      <c r="Y92" s="2"/>
      <c r="Z92" s="2"/>
      <c r="AA92" s="2"/>
      <c r="AB92" s="2"/>
      <c r="AC92" s="2"/>
      <c r="AD92" s="2"/>
      <c r="AE92" s="2"/>
      <c r="AF92" s="2"/>
      <c r="AG92" s="2"/>
      <c r="AH92" s="2"/>
      <c r="AI92" s="2"/>
      <c r="AJ92" s="2"/>
      <c r="AK92" s="2"/>
      <c r="BY92" s="27">
        <v>1</v>
      </c>
    </row>
    <row r="93" spans="1:77" ht="15.75" customHeight="1" x14ac:dyDescent="0.25">
      <c r="A93" s="4" t="s">
        <v>187</v>
      </c>
      <c r="B93" s="234">
        <v>63</v>
      </c>
      <c r="C93" s="4" t="s">
        <v>2814</v>
      </c>
      <c r="D93" s="231" t="s">
        <v>2820</v>
      </c>
      <c r="E93" s="232" t="s">
        <v>3223</v>
      </c>
      <c r="F93" s="231" t="s">
        <v>112</v>
      </c>
      <c r="G93" s="232" t="s">
        <v>3224</v>
      </c>
      <c r="H93" s="233" t="s">
        <v>3225</v>
      </c>
      <c r="I93" s="232" t="s">
        <v>3226</v>
      </c>
      <c r="J93" s="231" t="s">
        <v>2816</v>
      </c>
      <c r="K93" s="230" t="s">
        <v>2817</v>
      </c>
      <c r="L93" s="2" t="s">
        <v>2818</v>
      </c>
      <c r="M93" s="2" t="s">
        <v>2720</v>
      </c>
      <c r="N93" s="7" t="s">
        <v>3227</v>
      </c>
      <c r="O93" s="2"/>
      <c r="P93" s="2"/>
      <c r="Q93" s="2"/>
      <c r="R93" s="2"/>
      <c r="S93" s="2"/>
      <c r="T93" s="2"/>
      <c r="U93" s="2"/>
      <c r="V93" s="2"/>
      <c r="W93" s="2"/>
      <c r="X93" s="2"/>
      <c r="Y93" s="2"/>
      <c r="Z93" s="2"/>
      <c r="AA93" s="2"/>
      <c r="AB93" s="2"/>
      <c r="AC93" s="2"/>
      <c r="AD93" s="2"/>
      <c r="AE93" s="2"/>
      <c r="AF93" s="2"/>
      <c r="AG93" s="2"/>
      <c r="AH93" s="2"/>
      <c r="AI93" s="2"/>
      <c r="AJ93" s="2"/>
      <c r="AK93" s="2"/>
      <c r="BY93" s="27">
        <v>1</v>
      </c>
    </row>
    <row r="94" spans="1:77" ht="15.75" customHeight="1" x14ac:dyDescent="0.25">
      <c r="A94" s="4" t="s">
        <v>188</v>
      </c>
      <c r="B94" s="234">
        <v>64</v>
      </c>
      <c r="C94" s="4" t="s">
        <v>2814</v>
      </c>
      <c r="D94" s="231" t="s">
        <v>2821</v>
      </c>
      <c r="E94" s="232" t="s">
        <v>3228</v>
      </c>
      <c r="F94" s="231" t="s">
        <v>114</v>
      </c>
      <c r="G94" s="232" t="s">
        <v>3229</v>
      </c>
      <c r="H94" s="233" t="s">
        <v>3230</v>
      </c>
      <c r="I94" s="232" t="s">
        <v>3231</v>
      </c>
      <c r="J94" s="231" t="s">
        <v>2816</v>
      </c>
      <c r="K94" s="230" t="s">
        <v>2817</v>
      </c>
      <c r="L94" s="2" t="s">
        <v>2818</v>
      </c>
      <c r="M94" s="2" t="s">
        <v>2720</v>
      </c>
      <c r="N94" s="7" t="s">
        <v>3232</v>
      </c>
      <c r="O94" s="2"/>
      <c r="P94" s="2"/>
      <c r="Q94" s="2"/>
      <c r="R94" s="2"/>
      <c r="S94" s="2"/>
      <c r="T94" s="2"/>
      <c r="U94" s="2"/>
      <c r="V94" s="2"/>
      <c r="W94" s="2"/>
      <c r="X94" s="2"/>
      <c r="Y94" s="2"/>
      <c r="Z94" s="2"/>
      <c r="AA94" s="2"/>
      <c r="AB94" s="2"/>
      <c r="AC94" s="2"/>
      <c r="AD94" s="2"/>
      <c r="AE94" s="2"/>
      <c r="AF94" s="2"/>
      <c r="AG94" s="2"/>
      <c r="AH94" s="2"/>
      <c r="AI94" s="2"/>
      <c r="AJ94" s="2"/>
      <c r="AK94" s="2"/>
      <c r="BY94" s="27">
        <v>1</v>
      </c>
    </row>
    <row r="95" spans="1:77" ht="15.75" customHeight="1" x14ac:dyDescent="0.25">
      <c r="A95" s="4" t="s">
        <v>189</v>
      </c>
      <c r="B95" s="234">
        <v>65</v>
      </c>
      <c r="C95" s="4" t="s">
        <v>2814</v>
      </c>
      <c r="D95" s="231" t="s">
        <v>2822</v>
      </c>
      <c r="E95" s="232" t="s">
        <v>3233</v>
      </c>
      <c r="F95" s="231" t="s">
        <v>116</v>
      </c>
      <c r="G95" s="232" t="s">
        <v>3234</v>
      </c>
      <c r="H95" s="233" t="s">
        <v>3235</v>
      </c>
      <c r="I95" s="232" t="s">
        <v>3236</v>
      </c>
      <c r="J95" s="231" t="s">
        <v>2816</v>
      </c>
      <c r="K95" s="230" t="s">
        <v>2817</v>
      </c>
      <c r="L95" s="2" t="s">
        <v>2818</v>
      </c>
      <c r="M95" s="2" t="s">
        <v>2720</v>
      </c>
      <c r="N95" s="7" t="s">
        <v>3237</v>
      </c>
      <c r="O95" s="2"/>
      <c r="P95" s="2"/>
      <c r="Q95" s="2"/>
      <c r="R95" s="2"/>
      <c r="S95" s="2"/>
      <c r="T95" s="2"/>
      <c r="U95" s="2"/>
      <c r="V95" s="2"/>
      <c r="W95" s="2"/>
      <c r="X95" s="2"/>
      <c r="Y95" s="2"/>
      <c r="Z95" s="2"/>
      <c r="AA95" s="2"/>
      <c r="AB95" s="2"/>
      <c r="AC95" s="2"/>
      <c r="AD95" s="2"/>
      <c r="AE95" s="2"/>
      <c r="AF95" s="2"/>
      <c r="AG95" s="2"/>
      <c r="AH95" s="2"/>
      <c r="AI95" s="2"/>
      <c r="AJ95" s="2"/>
      <c r="AK95" s="2"/>
      <c r="BY95" s="27">
        <v>1</v>
      </c>
    </row>
    <row r="96" spans="1:77" ht="15.75" customHeight="1" x14ac:dyDescent="0.25">
      <c r="A96" s="4" t="s">
        <v>190</v>
      </c>
      <c r="B96" s="234">
        <v>66</v>
      </c>
      <c r="C96" s="4" t="s">
        <v>2823</v>
      </c>
      <c r="D96" s="231" t="s">
        <v>2824</v>
      </c>
      <c r="E96" s="232" t="s">
        <v>3238</v>
      </c>
      <c r="F96" s="231" t="s">
        <v>108</v>
      </c>
      <c r="G96" s="232" t="s">
        <v>3239</v>
      </c>
      <c r="H96" s="233" t="s">
        <v>3240</v>
      </c>
      <c r="I96" s="232" t="s">
        <v>3241</v>
      </c>
      <c r="J96" s="231" t="s">
        <v>2825</v>
      </c>
      <c r="K96" s="230" t="s">
        <v>2826</v>
      </c>
      <c r="L96" s="2" t="s">
        <v>2827</v>
      </c>
      <c r="M96" s="2" t="s">
        <v>2720</v>
      </c>
      <c r="N96" s="7" t="s">
        <v>3242</v>
      </c>
      <c r="O96" s="2"/>
      <c r="P96" s="2"/>
      <c r="Q96" s="2"/>
      <c r="R96" s="2"/>
      <c r="S96" s="2"/>
      <c r="T96" s="2"/>
      <c r="U96" s="2"/>
      <c r="V96" s="2"/>
      <c r="W96" s="2"/>
      <c r="X96" s="2"/>
      <c r="Y96" s="2"/>
      <c r="Z96" s="2"/>
      <c r="AA96" s="2"/>
      <c r="AB96" s="2"/>
      <c r="AC96" s="2"/>
      <c r="AD96" s="2"/>
      <c r="AE96" s="2"/>
      <c r="AF96" s="2"/>
      <c r="AG96" s="2"/>
      <c r="AH96" s="2"/>
      <c r="AI96" s="2"/>
      <c r="AJ96" s="2"/>
      <c r="AK96" s="2"/>
      <c r="BY96" s="27">
        <v>1</v>
      </c>
    </row>
    <row r="97" spans="1:77" ht="15.75" customHeight="1" x14ac:dyDescent="0.25">
      <c r="A97" s="4" t="s">
        <v>192</v>
      </c>
      <c r="B97" s="234">
        <v>67</v>
      </c>
      <c r="C97" s="4" t="s">
        <v>2823</v>
      </c>
      <c r="D97" s="231" t="s">
        <v>2828</v>
      </c>
      <c r="E97" s="232" t="s">
        <v>3243</v>
      </c>
      <c r="F97" s="231" t="s">
        <v>110</v>
      </c>
      <c r="G97" s="232" t="s">
        <v>3244</v>
      </c>
      <c r="H97" s="233" t="s">
        <v>3245</v>
      </c>
      <c r="I97" s="232" t="s">
        <v>3246</v>
      </c>
      <c r="J97" s="231" t="s">
        <v>2825</v>
      </c>
      <c r="K97" s="230" t="s">
        <v>2826</v>
      </c>
      <c r="L97" s="2" t="s">
        <v>2827</v>
      </c>
      <c r="M97" s="2" t="s">
        <v>2720</v>
      </c>
      <c r="N97" s="7" t="s">
        <v>3247</v>
      </c>
      <c r="O97" s="2"/>
      <c r="P97" s="2"/>
      <c r="Q97" s="2"/>
      <c r="R97" s="2"/>
      <c r="S97" s="2"/>
      <c r="T97" s="2"/>
      <c r="U97" s="2"/>
      <c r="V97" s="2"/>
      <c r="W97" s="2"/>
      <c r="X97" s="2"/>
      <c r="Y97" s="2"/>
      <c r="Z97" s="2"/>
      <c r="AA97" s="2"/>
      <c r="AB97" s="2"/>
      <c r="AC97" s="2"/>
      <c r="AD97" s="2"/>
      <c r="AE97" s="2"/>
      <c r="AF97" s="2"/>
      <c r="AG97" s="2"/>
      <c r="AH97" s="2"/>
      <c r="AI97" s="2"/>
      <c r="AJ97" s="2"/>
      <c r="AK97" s="2"/>
      <c r="BY97" s="27">
        <v>1</v>
      </c>
    </row>
    <row r="98" spans="1:77" ht="15.75" customHeight="1" x14ac:dyDescent="0.25">
      <c r="A98" s="4" t="s">
        <v>193</v>
      </c>
      <c r="B98" s="234">
        <v>68</v>
      </c>
      <c r="C98" s="4" t="s">
        <v>2823</v>
      </c>
      <c r="D98" s="231" t="s">
        <v>2829</v>
      </c>
      <c r="E98" s="232" t="s">
        <v>3248</v>
      </c>
      <c r="F98" s="231" t="s">
        <v>112</v>
      </c>
      <c r="G98" s="232" t="s">
        <v>3249</v>
      </c>
      <c r="H98" s="233" t="s">
        <v>3250</v>
      </c>
      <c r="I98" s="232" t="s">
        <v>3251</v>
      </c>
      <c r="J98" s="231" t="s">
        <v>2825</v>
      </c>
      <c r="K98" s="230" t="s">
        <v>2826</v>
      </c>
      <c r="L98" s="2" t="s">
        <v>2827</v>
      </c>
      <c r="M98" s="2" t="s">
        <v>2720</v>
      </c>
      <c r="N98" s="7" t="s">
        <v>3252</v>
      </c>
      <c r="O98" s="2"/>
      <c r="P98" s="2"/>
      <c r="Q98" s="2"/>
      <c r="R98" s="2"/>
      <c r="S98" s="2"/>
      <c r="T98" s="2"/>
      <c r="U98" s="2"/>
      <c r="V98" s="2"/>
      <c r="W98" s="2"/>
      <c r="X98" s="2"/>
      <c r="Y98" s="2"/>
      <c r="Z98" s="2"/>
      <c r="AA98" s="2"/>
      <c r="AB98" s="2"/>
      <c r="AC98" s="2"/>
      <c r="AD98" s="2"/>
      <c r="AE98" s="2"/>
      <c r="AF98" s="2"/>
      <c r="AG98" s="2"/>
      <c r="AH98" s="2"/>
      <c r="AI98" s="2"/>
      <c r="AJ98" s="2"/>
      <c r="AK98" s="2"/>
      <c r="BY98" s="27">
        <v>1</v>
      </c>
    </row>
    <row r="99" spans="1:77" ht="15.75" customHeight="1" x14ac:dyDescent="0.25">
      <c r="A99" s="4" t="s">
        <v>194</v>
      </c>
      <c r="B99" s="234">
        <v>69</v>
      </c>
      <c r="C99" s="4" t="s">
        <v>2823</v>
      </c>
      <c r="D99" s="231" t="s">
        <v>2830</v>
      </c>
      <c r="E99" s="232" t="s">
        <v>3253</v>
      </c>
      <c r="F99" s="231" t="s">
        <v>114</v>
      </c>
      <c r="G99" s="232" t="s">
        <v>3254</v>
      </c>
      <c r="H99" s="233" t="s">
        <v>3255</v>
      </c>
      <c r="I99" s="232" t="s">
        <v>3256</v>
      </c>
      <c r="J99" s="231" t="s">
        <v>2825</v>
      </c>
      <c r="K99" s="230" t="s">
        <v>2826</v>
      </c>
      <c r="L99" s="2" t="s">
        <v>2827</v>
      </c>
      <c r="M99" s="2" t="s">
        <v>2720</v>
      </c>
      <c r="N99" s="7" t="s">
        <v>3257</v>
      </c>
      <c r="O99" s="2"/>
      <c r="P99" s="2"/>
      <c r="Q99" s="2"/>
      <c r="R99" s="2"/>
      <c r="S99" s="2"/>
      <c r="T99" s="2"/>
      <c r="U99" s="2"/>
      <c r="V99" s="2"/>
      <c r="W99" s="2"/>
      <c r="X99" s="2"/>
      <c r="Y99" s="2"/>
      <c r="Z99" s="2"/>
      <c r="AA99" s="2"/>
      <c r="AB99" s="2"/>
      <c r="AC99" s="2"/>
      <c r="AD99" s="2"/>
      <c r="AE99" s="2"/>
      <c r="AF99" s="2"/>
      <c r="AG99" s="2"/>
      <c r="AH99" s="2"/>
      <c r="AI99" s="2"/>
      <c r="AJ99" s="2"/>
      <c r="AK99" s="2"/>
      <c r="BY99" s="27">
        <v>1</v>
      </c>
    </row>
    <row r="100" spans="1:77" ht="15.75" customHeight="1" x14ac:dyDescent="0.25">
      <c r="A100" s="4" t="s">
        <v>195</v>
      </c>
      <c r="B100" s="234">
        <v>70</v>
      </c>
      <c r="C100" s="4" t="s">
        <v>2823</v>
      </c>
      <c r="D100" s="231" t="s">
        <v>2831</v>
      </c>
      <c r="E100" s="232" t="s">
        <v>3258</v>
      </c>
      <c r="F100" s="231" t="s">
        <v>116</v>
      </c>
      <c r="G100" s="232" t="s">
        <v>3259</v>
      </c>
      <c r="H100" s="233" t="s">
        <v>3260</v>
      </c>
      <c r="I100" s="232" t="s">
        <v>3261</v>
      </c>
      <c r="J100" s="231" t="s">
        <v>2825</v>
      </c>
      <c r="K100" s="230" t="s">
        <v>2826</v>
      </c>
      <c r="L100" s="2" t="s">
        <v>2827</v>
      </c>
      <c r="M100" s="2" t="s">
        <v>2720</v>
      </c>
      <c r="N100" s="7" t="s">
        <v>3262</v>
      </c>
      <c r="O100" s="2"/>
      <c r="P100" s="2"/>
      <c r="Q100" s="2"/>
      <c r="R100" s="2"/>
      <c r="S100" s="2"/>
      <c r="T100" s="2"/>
      <c r="U100" s="2"/>
      <c r="V100" s="2"/>
      <c r="W100" s="2"/>
      <c r="X100" s="2"/>
      <c r="Y100" s="2"/>
      <c r="Z100" s="2"/>
      <c r="AA100" s="2"/>
      <c r="AB100" s="2"/>
      <c r="AC100" s="2"/>
      <c r="AD100" s="2"/>
      <c r="AE100" s="2"/>
      <c r="AF100" s="2"/>
      <c r="AG100" s="2"/>
      <c r="AH100" s="2"/>
      <c r="AI100" s="2"/>
      <c r="AJ100" s="2"/>
      <c r="AK100" s="2"/>
      <c r="BY100" s="27">
        <v>1</v>
      </c>
    </row>
    <row r="101" spans="1:77" ht="15.75" customHeight="1" x14ac:dyDescent="0.25">
      <c r="A101" s="4" t="s">
        <v>196</v>
      </c>
      <c r="B101" s="234">
        <v>71</v>
      </c>
      <c r="C101" s="4" t="s">
        <v>2832</v>
      </c>
      <c r="D101" s="231" t="s">
        <v>2833</v>
      </c>
      <c r="E101" s="232" t="s">
        <v>3263</v>
      </c>
      <c r="F101" s="231" t="s">
        <v>108</v>
      </c>
      <c r="G101" s="232" t="s">
        <v>3264</v>
      </c>
      <c r="H101" s="233" t="s">
        <v>3265</v>
      </c>
      <c r="I101" s="232" t="s">
        <v>3266</v>
      </c>
      <c r="J101" s="231" t="s">
        <v>2834</v>
      </c>
      <c r="K101" s="230" t="s">
        <v>2835</v>
      </c>
      <c r="L101" s="2" t="s">
        <v>2836</v>
      </c>
      <c r="M101" s="2" t="s">
        <v>2720</v>
      </c>
      <c r="N101" s="7" t="s">
        <v>3267</v>
      </c>
      <c r="O101" s="2"/>
      <c r="P101" s="2"/>
      <c r="Q101" s="2"/>
      <c r="R101" s="2"/>
      <c r="S101" s="2"/>
      <c r="T101" s="2"/>
      <c r="U101" s="2"/>
      <c r="V101" s="2"/>
      <c r="W101" s="2"/>
      <c r="X101" s="2"/>
      <c r="Y101" s="2"/>
      <c r="Z101" s="2"/>
      <c r="AA101" s="2"/>
      <c r="AB101" s="2"/>
      <c r="AC101" s="2"/>
      <c r="AD101" s="2"/>
      <c r="AE101" s="2"/>
      <c r="AF101" s="2"/>
      <c r="AG101" s="2"/>
      <c r="AH101" s="2"/>
      <c r="AI101" s="2"/>
      <c r="AJ101" s="2"/>
      <c r="AK101" s="2"/>
      <c r="BY101" s="27">
        <v>1</v>
      </c>
    </row>
    <row r="102" spans="1:77" ht="15.75" customHeight="1" x14ac:dyDescent="0.25">
      <c r="A102" s="4" t="s">
        <v>198</v>
      </c>
      <c r="B102" s="234">
        <v>72</v>
      </c>
      <c r="C102" s="4" t="s">
        <v>2832</v>
      </c>
      <c r="D102" s="231" t="s">
        <v>2837</v>
      </c>
      <c r="E102" s="232" t="s">
        <v>3268</v>
      </c>
      <c r="F102" s="231" t="s">
        <v>110</v>
      </c>
      <c r="G102" s="232" t="s">
        <v>3269</v>
      </c>
      <c r="H102" s="233" t="s">
        <v>3270</v>
      </c>
      <c r="I102" s="232" t="s">
        <v>3271</v>
      </c>
      <c r="J102" s="231" t="s">
        <v>2834</v>
      </c>
      <c r="K102" s="230" t="s">
        <v>2835</v>
      </c>
      <c r="L102" s="2" t="s">
        <v>2836</v>
      </c>
      <c r="M102" s="2" t="s">
        <v>2720</v>
      </c>
      <c r="N102" s="7" t="s">
        <v>3272</v>
      </c>
      <c r="O102" s="2"/>
      <c r="P102" s="2"/>
      <c r="Q102" s="2"/>
      <c r="R102" s="2"/>
      <c r="S102" s="2"/>
      <c r="T102" s="2"/>
      <c r="U102" s="2"/>
      <c r="V102" s="2"/>
      <c r="W102" s="2"/>
      <c r="X102" s="2"/>
      <c r="Y102" s="2"/>
      <c r="Z102" s="2"/>
      <c r="AA102" s="2"/>
      <c r="AB102" s="2"/>
      <c r="AC102" s="2"/>
      <c r="AD102" s="2"/>
      <c r="AE102" s="2"/>
      <c r="AF102" s="2"/>
      <c r="AG102" s="2"/>
      <c r="AH102" s="2"/>
      <c r="AI102" s="2"/>
      <c r="AJ102" s="2"/>
      <c r="AK102" s="2"/>
      <c r="BY102" s="27">
        <v>1</v>
      </c>
    </row>
    <row r="103" spans="1:77" ht="15.75" customHeight="1" x14ac:dyDescent="0.25">
      <c r="A103" s="4" t="s">
        <v>199</v>
      </c>
      <c r="B103" s="234">
        <v>73</v>
      </c>
      <c r="C103" s="4" t="s">
        <v>2832</v>
      </c>
      <c r="D103" s="231" t="s">
        <v>2838</v>
      </c>
      <c r="E103" s="232" t="s">
        <v>3273</v>
      </c>
      <c r="F103" s="231" t="s">
        <v>112</v>
      </c>
      <c r="G103" s="232" t="s">
        <v>3274</v>
      </c>
      <c r="H103" s="233" t="s">
        <v>3275</v>
      </c>
      <c r="I103" s="232" t="s">
        <v>3276</v>
      </c>
      <c r="J103" s="231" t="s">
        <v>2834</v>
      </c>
      <c r="K103" s="230" t="s">
        <v>2835</v>
      </c>
      <c r="L103" s="2" t="s">
        <v>2836</v>
      </c>
      <c r="M103" s="2" t="s">
        <v>2720</v>
      </c>
      <c r="N103" s="7" t="s">
        <v>3277</v>
      </c>
      <c r="O103" s="2"/>
      <c r="P103" s="2"/>
      <c r="Q103" s="2"/>
      <c r="R103" s="2"/>
      <c r="S103" s="2"/>
      <c r="T103" s="2"/>
      <c r="U103" s="2"/>
      <c r="V103" s="2"/>
      <c r="W103" s="2"/>
      <c r="X103" s="2"/>
      <c r="Y103" s="2"/>
      <c r="Z103" s="2"/>
      <c r="AA103" s="2"/>
      <c r="AB103" s="2"/>
      <c r="AC103" s="2"/>
      <c r="AD103" s="2"/>
      <c r="AE103" s="2"/>
      <c r="AF103" s="2"/>
      <c r="AG103" s="2"/>
      <c r="AH103" s="2"/>
      <c r="AI103" s="2"/>
      <c r="AJ103" s="2"/>
      <c r="AK103" s="2"/>
      <c r="BY103" s="27">
        <v>1</v>
      </c>
    </row>
    <row r="104" spans="1:77" ht="15.75" customHeight="1" x14ac:dyDescent="0.25">
      <c r="A104" s="4" t="s">
        <v>200</v>
      </c>
      <c r="B104" s="234">
        <v>74</v>
      </c>
      <c r="C104" s="4" t="s">
        <v>2832</v>
      </c>
      <c r="D104" s="231" t="s">
        <v>2839</v>
      </c>
      <c r="E104" s="232" t="s">
        <v>3278</v>
      </c>
      <c r="F104" s="231" t="s">
        <v>114</v>
      </c>
      <c r="G104" s="232" t="s">
        <v>3279</v>
      </c>
      <c r="H104" s="233" t="s">
        <v>3280</v>
      </c>
      <c r="I104" s="232" t="s">
        <v>3281</v>
      </c>
      <c r="J104" s="231" t="s">
        <v>2834</v>
      </c>
      <c r="K104" s="230" t="s">
        <v>2835</v>
      </c>
      <c r="L104" s="2" t="s">
        <v>2836</v>
      </c>
      <c r="M104" s="2" t="s">
        <v>2720</v>
      </c>
      <c r="N104" s="7" t="s">
        <v>3282</v>
      </c>
      <c r="O104" s="2"/>
      <c r="P104" s="2"/>
      <c r="Q104" s="2"/>
      <c r="R104" s="2"/>
      <c r="S104" s="2"/>
      <c r="T104" s="2"/>
      <c r="U104" s="2"/>
      <c r="V104" s="2"/>
      <c r="W104" s="2"/>
      <c r="X104" s="2"/>
      <c r="Y104" s="2"/>
      <c r="Z104" s="2"/>
      <c r="AA104" s="2"/>
      <c r="AB104" s="2"/>
      <c r="AC104" s="2"/>
      <c r="AD104" s="2"/>
      <c r="AE104" s="2"/>
      <c r="AF104" s="2"/>
      <c r="AG104" s="2"/>
      <c r="AH104" s="2"/>
      <c r="AI104" s="2"/>
      <c r="AJ104" s="2"/>
      <c r="AK104" s="2"/>
      <c r="BY104" s="27">
        <v>1</v>
      </c>
    </row>
    <row r="105" spans="1:77" ht="15.75" customHeight="1" x14ac:dyDescent="0.25">
      <c r="A105" s="4" t="s">
        <v>201</v>
      </c>
      <c r="B105" s="234">
        <v>75</v>
      </c>
      <c r="C105" s="4" t="s">
        <v>2832</v>
      </c>
      <c r="D105" s="231" t="s">
        <v>2840</v>
      </c>
      <c r="E105" s="232" t="s">
        <v>3283</v>
      </c>
      <c r="F105" s="231" t="s">
        <v>116</v>
      </c>
      <c r="G105" s="232" t="s">
        <v>3284</v>
      </c>
      <c r="H105" s="233" t="s">
        <v>3285</v>
      </c>
      <c r="I105" s="232" t="s">
        <v>3286</v>
      </c>
      <c r="J105" s="231" t="s">
        <v>2834</v>
      </c>
      <c r="K105" s="230" t="s">
        <v>2835</v>
      </c>
      <c r="L105" s="2" t="s">
        <v>2836</v>
      </c>
      <c r="M105" s="2" t="s">
        <v>2720</v>
      </c>
      <c r="N105" s="7" t="s">
        <v>3287</v>
      </c>
      <c r="O105" s="2"/>
      <c r="P105" s="2"/>
      <c r="Q105" s="2"/>
      <c r="R105" s="2"/>
      <c r="S105" s="2"/>
      <c r="T105" s="2"/>
      <c r="U105" s="2"/>
      <c r="V105" s="2"/>
      <c r="W105" s="2"/>
      <c r="X105" s="2"/>
      <c r="Y105" s="2"/>
      <c r="Z105" s="2"/>
      <c r="AA105" s="2"/>
      <c r="AB105" s="2"/>
      <c r="AC105" s="2"/>
      <c r="AD105" s="2"/>
      <c r="AE105" s="2"/>
      <c r="AF105" s="2"/>
      <c r="AG105" s="2"/>
      <c r="AH105" s="2"/>
      <c r="AI105" s="2"/>
      <c r="AJ105" s="2"/>
      <c r="AK105" s="2"/>
      <c r="BA105" s="190" t="s">
        <v>93</v>
      </c>
      <c r="BB105" s="190" t="s">
        <v>10641</v>
      </c>
      <c r="BC105" s="190" t="s">
        <v>13353</v>
      </c>
      <c r="BD105" s="190" t="s">
        <v>13352</v>
      </c>
      <c r="BE105" s="190" t="s">
        <v>13351</v>
      </c>
      <c r="BF105" s="190" t="s">
        <v>13350</v>
      </c>
      <c r="BG105" s="190" t="s">
        <v>13349</v>
      </c>
      <c r="BH105" s="190" t="s">
        <v>13348</v>
      </c>
      <c r="BI105" s="190" t="s">
        <v>13347</v>
      </c>
      <c r="BJ105" s="190" t="s">
        <v>13346</v>
      </c>
      <c r="BK105" s="190" t="s">
        <v>13345</v>
      </c>
      <c r="BL105" s="190" t="s">
        <v>13344</v>
      </c>
      <c r="BM105" s="190" t="s">
        <v>13343</v>
      </c>
      <c r="BN105" s="190" t="s">
        <v>13342</v>
      </c>
      <c r="BO105" s="190" t="s">
        <v>13341</v>
      </c>
      <c r="BP105" s="190" t="s">
        <v>13340</v>
      </c>
      <c r="BQ105" s="190" t="s">
        <v>13339</v>
      </c>
      <c r="BR105" s="190" t="s">
        <v>13338</v>
      </c>
      <c r="BS105" s="190" t="s">
        <v>13337</v>
      </c>
      <c r="BT105" s="190" t="s">
        <v>13336</v>
      </c>
      <c r="BY105" s="27">
        <v>1</v>
      </c>
    </row>
    <row r="106" spans="1:77" ht="15.75" customHeight="1" x14ac:dyDescent="0.25">
      <c r="A106" s="4" t="s">
        <v>202</v>
      </c>
      <c r="B106" s="234">
        <v>76</v>
      </c>
      <c r="C106" s="4" t="s">
        <v>2841</v>
      </c>
      <c r="D106" s="231" t="s">
        <v>2842</v>
      </c>
      <c r="E106" s="232" t="s">
        <v>3288</v>
      </c>
      <c r="F106" s="231" t="s">
        <v>108</v>
      </c>
      <c r="G106" s="232" t="s">
        <v>3289</v>
      </c>
      <c r="H106" s="233" t="s">
        <v>3290</v>
      </c>
      <c r="I106" s="232" t="s">
        <v>3291</v>
      </c>
      <c r="J106" s="231" t="s">
        <v>2843</v>
      </c>
      <c r="K106" s="230" t="s">
        <v>2844</v>
      </c>
      <c r="L106" s="2" t="s">
        <v>2845</v>
      </c>
      <c r="M106" s="2" t="s">
        <v>2720</v>
      </c>
      <c r="N106" s="7" t="s">
        <v>3292</v>
      </c>
      <c r="O106" s="2"/>
      <c r="P106" s="2"/>
      <c r="Q106" s="2"/>
      <c r="R106" s="2"/>
      <c r="S106" s="2"/>
      <c r="T106" s="2"/>
      <c r="U106" s="2"/>
      <c r="V106" s="2"/>
      <c r="W106" s="2"/>
      <c r="X106" s="2"/>
      <c r="Y106" s="2"/>
      <c r="Z106" s="2"/>
      <c r="AA106" s="2"/>
      <c r="AB106" s="2"/>
      <c r="AC106" s="2"/>
      <c r="AD106" s="2"/>
      <c r="AE106" s="2"/>
      <c r="AF106" s="2"/>
      <c r="AG106" s="2"/>
      <c r="AH106" s="2"/>
      <c r="AI106" s="2"/>
      <c r="AJ106" s="2"/>
      <c r="AK106" s="2"/>
      <c r="BA106" s="190" t="s">
        <v>106</v>
      </c>
      <c r="BB106" s="190" t="s">
        <v>265</v>
      </c>
      <c r="BC106" s="190">
        <v>1</v>
      </c>
      <c r="BD106" s="190">
        <v>4</v>
      </c>
      <c r="BE106" s="190">
        <v>2</v>
      </c>
      <c r="BF106" s="190" t="s">
        <v>13335</v>
      </c>
      <c r="BG106" s="190" t="s">
        <v>13334</v>
      </c>
      <c r="BH106" s="190" t="s">
        <v>13333</v>
      </c>
      <c r="BI106" s="190" t="s">
        <v>13332</v>
      </c>
      <c r="BJ106" s="190" t="s">
        <v>13331</v>
      </c>
      <c r="BK106" s="190" t="s">
        <v>8985</v>
      </c>
      <c r="BL106" s="190" t="s">
        <v>13330</v>
      </c>
      <c r="BM106" s="190" t="str">
        <f t="shared" ref="BM106:BM169" si="0">IF(OR($BA106="",$BA106&lt;&gt;$B$4,$BB106&lt;&gt;"PRO"),"",--(OR(ISNUMBER(SEARCH($BF106,$BV$2)),((($BG106&lt;&gt;"")*ISNUMBER(SEARCH($BG106,$BV$2)))+(($BH106&lt;&gt;"")*ISNUMBER(SEARCH($BH106,$BV$2)))+(($BI106&lt;&gt;"")*ISNUMBER(SEARCH($BI106,$BV$2)))+(($BJ106&lt;&gt;"")*ISNUMBER(SEARCH($BJ106,$BV$2)))+(($BK106&lt;&gt;"")*ISNUMBER(SEARCH($BK106,$BV$2))))&gt;=$BE106)))</f>
        <v/>
      </c>
      <c r="BN106" s="190" t="str">
        <f t="shared" ref="BN106:BN169" si="1">IF(OR($BA106="",$BA106&lt;&gt;$B$4,$BB106&lt;&gt;"PRO"),"",--(OR(ISNUMBER(SEARCH($BF106,$BV$3)),((($BG106&lt;&gt;"")*ISNUMBER(SEARCH($BG106,$BV$3)))+(($BH106&lt;&gt;"")*ISNUMBER(SEARCH($BH106,$BV$3)))+(($BI106&lt;&gt;"")*ISNUMBER(SEARCH($BI106,$BV$3)))+(($BJ106&lt;&gt;"")*ISNUMBER(SEARCH($BJ106,$BV$3)))+(($BK106&lt;&gt;"")*ISNUMBER(SEARCH($BK106,$BV$3))))&gt;=$BE106)))</f>
        <v/>
      </c>
      <c r="BO106" s="190" t="str">
        <f t="shared" ref="BO106:BO169" si="2">IF(OR($BA106="",$BA106&lt;&gt;$B$4,$BB106&lt;&gt;"CFA"),"",--(OR(ISNUMBER(SEARCH($BF106,$BW$2)),((($BG106&lt;&gt;"")*ISNUMBER(SEARCH($BG106,$BW$2)))+(($BH106&lt;&gt;"")*ISNUMBER(SEARCH($BH106,$BW$2)))+(($BI106&lt;&gt;"")*ISNUMBER(SEARCH($BI106,$BW$2)))+(($BJ106&lt;&gt;"")*ISNUMBER(SEARCH($BJ106,$BW$2)))+(($BK106&lt;&gt;"")*ISNUMBER(SEARCH($BK106,$BW$2))))&gt;=$BE106)))</f>
        <v/>
      </c>
      <c r="BP106" s="190" t="str">
        <f t="shared" ref="BP106:BP169" si="3">IF(OR($BA106="",$BA106&lt;&gt;$B$4,$BB106&lt;&gt;"CFA"),"",--(OR(ISNUMBER(SEARCH($BF106,$BW$3)),((($BG106&lt;&gt;"")*ISNUMBER(SEARCH($BG106,$BW$3)))+(($BH106&lt;&gt;"")*ISNUMBER(SEARCH($BH106,$BW$3)))+(($BI106&lt;&gt;"")*ISNUMBER(SEARCH($BI106,$BW$3)))+(($BJ106&lt;&gt;"")*ISNUMBER(SEARCH($BJ106,$BW$3)))+(($BK106&lt;&gt;"")*ISNUMBER(SEARCH($BK106,$BW$3))))&gt;=$BE106)))</f>
        <v/>
      </c>
      <c r="BQ106" s="190">
        <f t="shared" ref="BQ106:BQ169" si="4">IF($BM106="",0,$BM106*$BD106)</f>
        <v>0</v>
      </c>
      <c r="BR106" s="190">
        <f t="shared" ref="BR106:BR169" si="5">IF($BN106="",0,$BN106*$BD106)</f>
        <v>0</v>
      </c>
      <c r="BS106" s="190">
        <f t="shared" ref="BS106:BS169" si="6">IF($BO106="",0,$BO106*$BD106)</f>
        <v>0</v>
      </c>
      <c r="BT106" s="190">
        <f t="shared" ref="BT106:BT169" si="7">IF($BP106="",0,$BP106*$BD106)</f>
        <v>0</v>
      </c>
      <c r="BY106" s="27">
        <v>1</v>
      </c>
    </row>
    <row r="107" spans="1:77" ht="15.75" customHeight="1" x14ac:dyDescent="0.25">
      <c r="A107" s="4" t="s">
        <v>205</v>
      </c>
      <c r="B107" s="234">
        <v>77</v>
      </c>
      <c r="C107" s="4" t="s">
        <v>2841</v>
      </c>
      <c r="D107" s="231" t="s">
        <v>2846</v>
      </c>
      <c r="E107" s="232" t="s">
        <v>3293</v>
      </c>
      <c r="F107" s="231" t="s">
        <v>110</v>
      </c>
      <c r="G107" s="232" t="s">
        <v>3294</v>
      </c>
      <c r="H107" s="233" t="s">
        <v>3295</v>
      </c>
      <c r="I107" s="232" t="s">
        <v>3296</v>
      </c>
      <c r="J107" s="231" t="s">
        <v>2843</v>
      </c>
      <c r="K107" s="230" t="s">
        <v>2844</v>
      </c>
      <c r="L107" s="2" t="s">
        <v>2845</v>
      </c>
      <c r="M107" s="2" t="s">
        <v>2720</v>
      </c>
      <c r="N107" s="7" t="s">
        <v>3297</v>
      </c>
      <c r="O107" s="2"/>
      <c r="P107" s="2"/>
      <c r="Q107" s="2"/>
      <c r="R107" s="2"/>
      <c r="S107" s="2"/>
      <c r="T107" s="2"/>
      <c r="U107" s="2"/>
      <c r="V107" s="2"/>
      <c r="W107" s="2"/>
      <c r="X107" s="2"/>
      <c r="Y107" s="2"/>
      <c r="Z107" s="2"/>
      <c r="AA107" s="2"/>
      <c r="AB107" s="2"/>
      <c r="AC107" s="2"/>
      <c r="AD107" s="2"/>
      <c r="AE107" s="2"/>
      <c r="AF107" s="2"/>
      <c r="AG107" s="2"/>
      <c r="AH107" s="2"/>
      <c r="AI107" s="2"/>
      <c r="AJ107" s="2"/>
      <c r="AK107" s="2"/>
      <c r="BA107" s="190" t="s">
        <v>106</v>
      </c>
      <c r="BB107" s="190" t="s">
        <v>265</v>
      </c>
      <c r="BC107" s="190">
        <v>2</v>
      </c>
      <c r="BD107" s="190">
        <v>4</v>
      </c>
      <c r="BE107" s="190">
        <v>2</v>
      </c>
      <c r="BF107" s="190" t="s">
        <v>13329</v>
      </c>
      <c r="BG107" s="190" t="s">
        <v>13328</v>
      </c>
      <c r="BH107" s="190" t="s">
        <v>13327</v>
      </c>
      <c r="BI107" s="190" t="s">
        <v>13326</v>
      </c>
      <c r="BL107" s="190" t="s">
        <v>13325</v>
      </c>
      <c r="BM107" s="190" t="str">
        <f t="shared" si="0"/>
        <v/>
      </c>
      <c r="BN107" s="190" t="str">
        <f t="shared" si="1"/>
        <v/>
      </c>
      <c r="BO107" s="190" t="str">
        <f t="shared" si="2"/>
        <v/>
      </c>
      <c r="BP107" s="190" t="str">
        <f t="shared" si="3"/>
        <v/>
      </c>
      <c r="BQ107" s="190">
        <f t="shared" si="4"/>
        <v>0</v>
      </c>
      <c r="BR107" s="190">
        <f t="shared" si="5"/>
        <v>0</v>
      </c>
      <c r="BS107" s="190">
        <f t="shared" si="6"/>
        <v>0</v>
      </c>
      <c r="BT107" s="190">
        <f t="shared" si="7"/>
        <v>0</v>
      </c>
      <c r="BY107" s="27">
        <v>1</v>
      </c>
    </row>
    <row r="108" spans="1:77" ht="15.75" customHeight="1" x14ac:dyDescent="0.25">
      <c r="A108" s="4" t="s">
        <v>206</v>
      </c>
      <c r="B108" s="234">
        <v>78</v>
      </c>
      <c r="C108" s="4" t="s">
        <v>2841</v>
      </c>
      <c r="D108" s="231" t="s">
        <v>2847</v>
      </c>
      <c r="E108" s="232" t="s">
        <v>3298</v>
      </c>
      <c r="F108" s="231" t="s">
        <v>112</v>
      </c>
      <c r="G108" s="232" t="s">
        <v>3299</v>
      </c>
      <c r="H108" s="233" t="s">
        <v>3300</v>
      </c>
      <c r="I108" s="232" t="s">
        <v>3301</v>
      </c>
      <c r="J108" s="231" t="s">
        <v>2843</v>
      </c>
      <c r="K108" s="230" t="s">
        <v>2844</v>
      </c>
      <c r="L108" s="2" t="s">
        <v>2845</v>
      </c>
      <c r="M108" s="2" t="s">
        <v>2720</v>
      </c>
      <c r="N108" s="7" t="s">
        <v>3302</v>
      </c>
      <c r="O108" s="2"/>
      <c r="P108" s="2"/>
      <c r="Q108" s="2"/>
      <c r="R108" s="2"/>
      <c r="S108" s="2"/>
      <c r="T108" s="2"/>
      <c r="U108" s="2"/>
      <c r="V108" s="2"/>
      <c r="W108" s="2"/>
      <c r="X108" s="2"/>
      <c r="Y108" s="2"/>
      <c r="Z108" s="2"/>
      <c r="AA108" s="2"/>
      <c r="AB108" s="2"/>
      <c r="AC108" s="2"/>
      <c r="AD108" s="2"/>
      <c r="AE108" s="2"/>
      <c r="AF108" s="2"/>
      <c r="AG108" s="2"/>
      <c r="AH108" s="2"/>
      <c r="AI108" s="2"/>
      <c r="AJ108" s="2"/>
      <c r="AK108" s="2"/>
      <c r="BA108" s="190" t="s">
        <v>106</v>
      </c>
      <c r="BB108" s="190" t="s">
        <v>265</v>
      </c>
      <c r="BC108" s="190">
        <v>3</v>
      </c>
      <c r="BD108" s="190">
        <v>4</v>
      </c>
      <c r="BE108" s="190">
        <v>2</v>
      </c>
      <c r="BF108" s="190" t="s">
        <v>12676</v>
      </c>
      <c r="BG108" s="190" t="s">
        <v>12675</v>
      </c>
      <c r="BH108" s="190" t="s">
        <v>12674</v>
      </c>
      <c r="BI108" s="190" t="s">
        <v>12673</v>
      </c>
      <c r="BL108" s="190" t="s">
        <v>12672</v>
      </c>
      <c r="BM108" s="190" t="str">
        <f t="shared" si="0"/>
        <v/>
      </c>
      <c r="BN108" s="190" t="str">
        <f t="shared" si="1"/>
        <v/>
      </c>
      <c r="BO108" s="190" t="str">
        <f t="shared" si="2"/>
        <v/>
      </c>
      <c r="BP108" s="190" t="str">
        <f t="shared" si="3"/>
        <v/>
      </c>
      <c r="BQ108" s="190">
        <f t="shared" si="4"/>
        <v>0</v>
      </c>
      <c r="BR108" s="190">
        <f t="shared" si="5"/>
        <v>0</v>
      </c>
      <c r="BS108" s="190">
        <f t="shared" si="6"/>
        <v>0</v>
      </c>
      <c r="BT108" s="190">
        <f t="shared" si="7"/>
        <v>0</v>
      </c>
      <c r="BY108" s="27">
        <v>1</v>
      </c>
    </row>
    <row r="109" spans="1:77" ht="15.75" customHeight="1" x14ac:dyDescent="0.25">
      <c r="A109" s="4" t="s">
        <v>207</v>
      </c>
      <c r="B109" s="234">
        <v>79</v>
      </c>
      <c r="C109" s="4" t="s">
        <v>2841</v>
      </c>
      <c r="D109" s="231" t="s">
        <v>2848</v>
      </c>
      <c r="E109" s="232" t="s">
        <v>3303</v>
      </c>
      <c r="F109" s="231" t="s">
        <v>114</v>
      </c>
      <c r="G109" s="232" t="s">
        <v>3304</v>
      </c>
      <c r="H109" s="233" t="s">
        <v>3305</v>
      </c>
      <c r="I109" s="232" t="s">
        <v>3306</v>
      </c>
      <c r="J109" s="231" t="s">
        <v>2843</v>
      </c>
      <c r="K109" s="230" t="s">
        <v>2844</v>
      </c>
      <c r="L109" s="2" t="s">
        <v>2845</v>
      </c>
      <c r="M109" s="2" t="s">
        <v>2720</v>
      </c>
      <c r="N109" s="7" t="s">
        <v>3307</v>
      </c>
      <c r="O109" s="2"/>
      <c r="P109" s="2"/>
      <c r="Q109" s="2"/>
      <c r="R109" s="2"/>
      <c r="S109" s="2"/>
      <c r="T109" s="2"/>
      <c r="U109" s="2"/>
      <c r="V109" s="2"/>
      <c r="W109" s="2"/>
      <c r="X109" s="2"/>
      <c r="Y109" s="2"/>
      <c r="Z109" s="2"/>
      <c r="AA109" s="2"/>
      <c r="AB109" s="2"/>
      <c r="AC109" s="2"/>
      <c r="AD109" s="2"/>
      <c r="AE109" s="2"/>
      <c r="AF109" s="2"/>
      <c r="AG109" s="2"/>
      <c r="AH109" s="2"/>
      <c r="AI109" s="2"/>
      <c r="AJ109" s="2"/>
      <c r="AK109" s="2"/>
      <c r="BA109" s="190" t="s">
        <v>106</v>
      </c>
      <c r="BB109" s="190" t="s">
        <v>265</v>
      </c>
      <c r="BC109" s="190">
        <v>4</v>
      </c>
      <c r="BD109" s="190">
        <v>4</v>
      </c>
      <c r="BE109" s="190">
        <v>2</v>
      </c>
      <c r="BF109" s="190" t="s">
        <v>13324</v>
      </c>
      <c r="BG109" s="190" t="s">
        <v>12610</v>
      </c>
      <c r="BH109" s="190" t="s">
        <v>13323</v>
      </c>
      <c r="BI109" s="190" t="s">
        <v>13322</v>
      </c>
      <c r="BL109" s="190" t="s">
        <v>13321</v>
      </c>
      <c r="BM109" s="190" t="str">
        <f t="shared" si="0"/>
        <v/>
      </c>
      <c r="BN109" s="190" t="str">
        <f t="shared" si="1"/>
        <v/>
      </c>
      <c r="BO109" s="190" t="str">
        <f t="shared" si="2"/>
        <v/>
      </c>
      <c r="BP109" s="190" t="str">
        <f t="shared" si="3"/>
        <v/>
      </c>
      <c r="BQ109" s="190">
        <f t="shared" si="4"/>
        <v>0</v>
      </c>
      <c r="BR109" s="190">
        <f t="shared" si="5"/>
        <v>0</v>
      </c>
      <c r="BS109" s="190">
        <f t="shared" si="6"/>
        <v>0</v>
      </c>
      <c r="BT109" s="190">
        <f t="shared" si="7"/>
        <v>0</v>
      </c>
      <c r="BY109" s="27">
        <v>1</v>
      </c>
    </row>
    <row r="110" spans="1:77" ht="15.75" customHeight="1" x14ac:dyDescent="0.25">
      <c r="A110" s="4" t="s">
        <v>208</v>
      </c>
      <c r="B110" s="234">
        <v>80</v>
      </c>
      <c r="C110" s="4" t="s">
        <v>2841</v>
      </c>
      <c r="D110" s="231" t="s">
        <v>2849</v>
      </c>
      <c r="E110" s="232" t="s">
        <v>3308</v>
      </c>
      <c r="F110" s="231" t="s">
        <v>116</v>
      </c>
      <c r="G110" s="232" t="s">
        <v>3309</v>
      </c>
      <c r="H110" s="233" t="s">
        <v>3310</v>
      </c>
      <c r="I110" s="232" t="s">
        <v>3311</v>
      </c>
      <c r="J110" s="231" t="s">
        <v>2843</v>
      </c>
      <c r="K110" s="230" t="s">
        <v>2844</v>
      </c>
      <c r="L110" s="2" t="s">
        <v>2845</v>
      </c>
      <c r="M110" s="2" t="s">
        <v>2720</v>
      </c>
      <c r="N110" s="7" t="s">
        <v>3312</v>
      </c>
      <c r="O110" s="2"/>
      <c r="P110" s="2"/>
      <c r="Q110" s="2"/>
      <c r="R110" s="2"/>
      <c r="S110" s="2"/>
      <c r="T110" s="2"/>
      <c r="U110" s="2"/>
      <c r="V110" s="2"/>
      <c r="W110" s="2"/>
      <c r="X110" s="2"/>
      <c r="Y110" s="2"/>
      <c r="Z110" s="2"/>
      <c r="AA110" s="2"/>
      <c r="AB110" s="2"/>
      <c r="AC110" s="2"/>
      <c r="AD110" s="2"/>
      <c r="AE110" s="2"/>
      <c r="AF110" s="2"/>
      <c r="AG110" s="2"/>
      <c r="AH110" s="2"/>
      <c r="AI110" s="2"/>
      <c r="AJ110" s="2"/>
      <c r="AK110" s="2"/>
      <c r="BA110" s="190" t="s">
        <v>106</v>
      </c>
      <c r="BB110" s="190" t="s">
        <v>265</v>
      </c>
      <c r="BC110" s="190">
        <v>5</v>
      </c>
      <c r="BD110" s="190">
        <v>4</v>
      </c>
      <c r="BE110" s="190">
        <v>2</v>
      </c>
      <c r="BF110" s="190" t="s">
        <v>13320</v>
      </c>
      <c r="BG110" s="190" t="s">
        <v>12603</v>
      </c>
      <c r="BH110" s="190" t="s">
        <v>13319</v>
      </c>
      <c r="BI110" s="190" t="s">
        <v>13318</v>
      </c>
      <c r="BJ110" s="190" t="s">
        <v>13317</v>
      </c>
      <c r="BK110" s="190" t="s">
        <v>13316</v>
      </c>
      <c r="BL110" s="190" t="s">
        <v>13315</v>
      </c>
      <c r="BM110" s="190" t="str">
        <f t="shared" si="0"/>
        <v/>
      </c>
      <c r="BN110" s="190" t="str">
        <f t="shared" si="1"/>
        <v/>
      </c>
      <c r="BO110" s="190" t="str">
        <f t="shared" si="2"/>
        <v/>
      </c>
      <c r="BP110" s="190" t="str">
        <f t="shared" si="3"/>
        <v/>
      </c>
      <c r="BQ110" s="190">
        <f t="shared" si="4"/>
        <v>0</v>
      </c>
      <c r="BR110" s="190">
        <f t="shared" si="5"/>
        <v>0</v>
      </c>
      <c r="BS110" s="190">
        <f t="shared" si="6"/>
        <v>0</v>
      </c>
      <c r="BT110" s="190">
        <f t="shared" si="7"/>
        <v>0</v>
      </c>
      <c r="BY110" s="27">
        <v>1</v>
      </c>
    </row>
    <row r="111" spans="1:77" ht="15.75" customHeight="1" x14ac:dyDescent="0.25">
      <c r="A111" s="4" t="s">
        <v>209</v>
      </c>
      <c r="B111" s="234">
        <v>81</v>
      </c>
      <c r="C111" s="4" t="s">
        <v>2850</v>
      </c>
      <c r="D111" s="231" t="s">
        <v>2851</v>
      </c>
      <c r="E111" s="232" t="s">
        <v>3313</v>
      </c>
      <c r="F111" s="231" t="s">
        <v>108</v>
      </c>
      <c r="G111" s="232" t="s">
        <v>3314</v>
      </c>
      <c r="H111" s="233" t="s">
        <v>3315</v>
      </c>
      <c r="I111" s="232" t="s">
        <v>3316</v>
      </c>
      <c r="J111" s="231" t="s">
        <v>2852</v>
      </c>
      <c r="K111" s="230" t="s">
        <v>2853</v>
      </c>
      <c r="L111" s="2" t="s">
        <v>2845</v>
      </c>
      <c r="M111" s="2" t="s">
        <v>2720</v>
      </c>
      <c r="N111" s="7" t="s">
        <v>3317</v>
      </c>
      <c r="O111" s="2"/>
      <c r="P111" s="2"/>
      <c r="Q111" s="2"/>
      <c r="R111" s="2"/>
      <c r="S111" s="2"/>
      <c r="T111" s="2"/>
      <c r="U111" s="2"/>
      <c r="V111" s="2"/>
      <c r="W111" s="2"/>
      <c r="X111" s="2"/>
      <c r="Y111" s="2"/>
      <c r="Z111" s="2"/>
      <c r="AA111" s="2"/>
      <c r="AB111" s="2"/>
      <c r="AC111" s="2"/>
      <c r="AD111" s="2"/>
      <c r="AE111" s="2"/>
      <c r="AF111" s="2"/>
      <c r="AG111" s="2"/>
      <c r="AH111" s="2"/>
      <c r="AI111" s="2"/>
      <c r="AJ111" s="2"/>
      <c r="AK111" s="2"/>
      <c r="BA111" s="190" t="s">
        <v>106</v>
      </c>
      <c r="BB111" s="190" t="s">
        <v>301</v>
      </c>
      <c r="BC111" s="190">
        <v>1</v>
      </c>
      <c r="BD111" s="190">
        <v>6.6666999999999996</v>
      </c>
      <c r="BE111" s="190">
        <v>2</v>
      </c>
      <c r="BF111" s="190" t="s">
        <v>13314</v>
      </c>
      <c r="BG111" s="190" t="s">
        <v>13313</v>
      </c>
      <c r="BH111" s="190" t="s">
        <v>13312</v>
      </c>
      <c r="BI111" s="190" t="s">
        <v>13311</v>
      </c>
      <c r="BJ111" s="190" t="s">
        <v>13310</v>
      </c>
      <c r="BK111" s="190" t="s">
        <v>13309</v>
      </c>
      <c r="BL111" s="190" t="s">
        <v>13308</v>
      </c>
      <c r="BM111" s="190" t="str">
        <f t="shared" si="0"/>
        <v/>
      </c>
      <c r="BN111" s="190" t="str">
        <f t="shared" si="1"/>
        <v/>
      </c>
      <c r="BO111" s="190" t="str">
        <f t="shared" si="2"/>
        <v/>
      </c>
      <c r="BP111" s="190" t="str">
        <f t="shared" si="3"/>
        <v/>
      </c>
      <c r="BQ111" s="190">
        <f t="shared" si="4"/>
        <v>0</v>
      </c>
      <c r="BR111" s="190">
        <f t="shared" si="5"/>
        <v>0</v>
      </c>
      <c r="BS111" s="190">
        <f t="shared" si="6"/>
        <v>0</v>
      </c>
      <c r="BT111" s="190">
        <f t="shared" si="7"/>
        <v>0</v>
      </c>
      <c r="BY111" s="27">
        <v>1</v>
      </c>
    </row>
    <row r="112" spans="1:77" ht="15.75" customHeight="1" x14ac:dyDescent="0.25">
      <c r="A112" s="4" t="s">
        <v>211</v>
      </c>
      <c r="B112" s="234">
        <v>82</v>
      </c>
      <c r="C112" s="4" t="s">
        <v>2850</v>
      </c>
      <c r="D112" s="231" t="s">
        <v>2854</v>
      </c>
      <c r="E112" s="232" t="s">
        <v>3318</v>
      </c>
      <c r="F112" s="231" t="s">
        <v>110</v>
      </c>
      <c r="G112" s="232" t="s">
        <v>3319</v>
      </c>
      <c r="H112" s="233" t="s">
        <v>3320</v>
      </c>
      <c r="I112" s="232" t="s">
        <v>3321</v>
      </c>
      <c r="J112" s="231" t="s">
        <v>2852</v>
      </c>
      <c r="K112" s="230" t="s">
        <v>2853</v>
      </c>
      <c r="L112" s="2" t="s">
        <v>2845</v>
      </c>
      <c r="M112" s="2" t="s">
        <v>2720</v>
      </c>
      <c r="N112" s="7" t="s">
        <v>3322</v>
      </c>
      <c r="O112" s="2"/>
      <c r="P112" s="2"/>
      <c r="Q112" s="2"/>
      <c r="R112" s="2"/>
      <c r="S112" s="2"/>
      <c r="T112" s="2"/>
      <c r="U112" s="2"/>
      <c r="V112" s="2"/>
      <c r="W112" s="2"/>
      <c r="X112" s="2"/>
      <c r="Y112" s="2"/>
      <c r="Z112" s="2"/>
      <c r="AA112" s="2"/>
      <c r="AB112" s="2"/>
      <c r="AC112" s="2"/>
      <c r="AD112" s="2"/>
      <c r="AE112" s="2"/>
      <c r="AF112" s="2"/>
      <c r="AG112" s="2"/>
      <c r="AH112" s="2"/>
      <c r="AI112" s="2"/>
      <c r="AJ112" s="2"/>
      <c r="AK112" s="2"/>
      <c r="BA112" s="190" t="s">
        <v>106</v>
      </c>
      <c r="BB112" s="190" t="s">
        <v>301</v>
      </c>
      <c r="BC112" s="190">
        <v>2</v>
      </c>
      <c r="BD112" s="190">
        <v>6.6666999999999996</v>
      </c>
      <c r="BE112" s="190">
        <v>2</v>
      </c>
      <c r="BF112" s="190" t="s">
        <v>12671</v>
      </c>
      <c r="BG112" s="190" t="s">
        <v>12587</v>
      </c>
      <c r="BH112" s="190" t="s">
        <v>12670</v>
      </c>
      <c r="BI112" s="190" t="s">
        <v>12669</v>
      </c>
      <c r="BL112" s="190" t="s">
        <v>12668</v>
      </c>
      <c r="BM112" s="190" t="str">
        <f t="shared" si="0"/>
        <v/>
      </c>
      <c r="BN112" s="190" t="str">
        <f t="shared" si="1"/>
        <v/>
      </c>
      <c r="BO112" s="190" t="str">
        <f t="shared" si="2"/>
        <v/>
      </c>
      <c r="BP112" s="190" t="str">
        <f t="shared" si="3"/>
        <v/>
      </c>
      <c r="BQ112" s="190">
        <f t="shared" si="4"/>
        <v>0</v>
      </c>
      <c r="BR112" s="190">
        <f t="shared" si="5"/>
        <v>0</v>
      </c>
      <c r="BS112" s="190">
        <f t="shared" si="6"/>
        <v>0</v>
      </c>
      <c r="BT112" s="190">
        <f t="shared" si="7"/>
        <v>0</v>
      </c>
      <c r="BY112" s="27">
        <v>1</v>
      </c>
    </row>
    <row r="113" spans="1:77" ht="15.75" customHeight="1" x14ac:dyDescent="0.25">
      <c r="A113" s="4" t="s">
        <v>212</v>
      </c>
      <c r="B113" s="234">
        <v>83</v>
      </c>
      <c r="C113" s="4" t="s">
        <v>2850</v>
      </c>
      <c r="D113" s="231" t="s">
        <v>2855</v>
      </c>
      <c r="E113" s="232" t="s">
        <v>3323</v>
      </c>
      <c r="F113" s="231" t="s">
        <v>112</v>
      </c>
      <c r="G113" s="232" t="s">
        <v>3324</v>
      </c>
      <c r="H113" s="233" t="s">
        <v>3325</v>
      </c>
      <c r="I113" s="232" t="s">
        <v>3326</v>
      </c>
      <c r="J113" s="231" t="s">
        <v>2852</v>
      </c>
      <c r="K113" s="230" t="s">
        <v>2853</v>
      </c>
      <c r="L113" s="2" t="s">
        <v>2845</v>
      </c>
      <c r="M113" s="2" t="s">
        <v>2720</v>
      </c>
      <c r="N113" s="7" t="s">
        <v>3327</v>
      </c>
      <c r="O113" s="2"/>
      <c r="P113" s="2"/>
      <c r="Q113" s="2"/>
      <c r="R113" s="2"/>
      <c r="S113" s="2"/>
      <c r="T113" s="2"/>
      <c r="U113" s="2"/>
      <c r="V113" s="2"/>
      <c r="W113" s="2"/>
      <c r="X113" s="2"/>
      <c r="Y113" s="2"/>
      <c r="Z113" s="2"/>
      <c r="AA113" s="2"/>
      <c r="AB113" s="2"/>
      <c r="AC113" s="2"/>
      <c r="AD113" s="2"/>
      <c r="AE113" s="2"/>
      <c r="AF113" s="2"/>
      <c r="AG113" s="2"/>
      <c r="AH113" s="2"/>
      <c r="AI113" s="2"/>
      <c r="AJ113" s="2"/>
      <c r="AK113" s="2"/>
      <c r="BA113" s="190" t="s">
        <v>106</v>
      </c>
      <c r="BB113" s="190" t="s">
        <v>301</v>
      </c>
      <c r="BC113" s="190">
        <v>3</v>
      </c>
      <c r="BD113" s="190">
        <v>6.6666999999999996</v>
      </c>
      <c r="BE113" s="190">
        <v>2</v>
      </c>
      <c r="BF113" s="190" t="s">
        <v>13307</v>
      </c>
      <c r="BG113" s="190" t="s">
        <v>12581</v>
      </c>
      <c r="BH113" s="190" t="s">
        <v>13306</v>
      </c>
      <c r="BI113" s="190" t="s">
        <v>13305</v>
      </c>
      <c r="BL113" s="190" t="s">
        <v>13304</v>
      </c>
      <c r="BM113" s="190" t="str">
        <f t="shared" si="0"/>
        <v/>
      </c>
      <c r="BN113" s="190" t="str">
        <f t="shared" si="1"/>
        <v/>
      </c>
      <c r="BO113" s="190" t="str">
        <f t="shared" si="2"/>
        <v/>
      </c>
      <c r="BP113" s="190" t="str">
        <f t="shared" si="3"/>
        <v/>
      </c>
      <c r="BQ113" s="190">
        <f t="shared" si="4"/>
        <v>0</v>
      </c>
      <c r="BR113" s="190">
        <f t="shared" si="5"/>
        <v>0</v>
      </c>
      <c r="BS113" s="190">
        <f t="shared" si="6"/>
        <v>0</v>
      </c>
      <c r="BT113" s="190">
        <f t="shared" si="7"/>
        <v>0</v>
      </c>
      <c r="BY113" s="27">
        <v>1</v>
      </c>
    </row>
    <row r="114" spans="1:77" ht="15.75" customHeight="1" x14ac:dyDescent="0.25">
      <c r="A114" s="4" t="s">
        <v>213</v>
      </c>
      <c r="B114" s="234">
        <v>84</v>
      </c>
      <c r="C114" s="4" t="s">
        <v>2850</v>
      </c>
      <c r="D114" s="231" t="s">
        <v>2856</v>
      </c>
      <c r="E114" s="232" t="s">
        <v>3328</v>
      </c>
      <c r="F114" s="231" t="s">
        <v>114</v>
      </c>
      <c r="G114" s="232" t="s">
        <v>3329</v>
      </c>
      <c r="H114" s="233" t="s">
        <v>3330</v>
      </c>
      <c r="I114" s="232" t="s">
        <v>3331</v>
      </c>
      <c r="J114" s="231" t="s">
        <v>2852</v>
      </c>
      <c r="K114" s="230" t="s">
        <v>2853</v>
      </c>
      <c r="L114" s="2" t="s">
        <v>2845</v>
      </c>
      <c r="M114" s="2" t="s">
        <v>2720</v>
      </c>
      <c r="N114" s="7" t="s">
        <v>3332</v>
      </c>
      <c r="O114" s="2"/>
      <c r="P114" s="2"/>
      <c r="Q114" s="2"/>
      <c r="R114" s="2"/>
      <c r="S114" s="2"/>
      <c r="T114" s="2"/>
      <c r="U114" s="2"/>
      <c r="V114" s="2"/>
      <c r="W114" s="2"/>
      <c r="X114" s="2"/>
      <c r="Y114" s="2"/>
      <c r="Z114" s="2"/>
      <c r="AA114" s="2"/>
      <c r="AB114" s="2"/>
      <c r="AC114" s="2"/>
      <c r="AD114" s="2"/>
      <c r="AE114" s="2"/>
      <c r="AF114" s="2"/>
      <c r="AG114" s="2"/>
      <c r="AH114" s="2"/>
      <c r="AI114" s="2"/>
      <c r="AJ114" s="2"/>
      <c r="AK114" s="2"/>
      <c r="BA114" s="190" t="s">
        <v>109</v>
      </c>
      <c r="BB114" s="190" t="s">
        <v>265</v>
      </c>
      <c r="BC114" s="190">
        <v>1</v>
      </c>
      <c r="BD114" s="190">
        <v>4</v>
      </c>
      <c r="BE114" s="190">
        <v>2</v>
      </c>
      <c r="BF114" s="190" t="s">
        <v>13335</v>
      </c>
      <c r="BG114" s="190" t="s">
        <v>13334</v>
      </c>
      <c r="BH114" s="190" t="s">
        <v>13333</v>
      </c>
      <c r="BI114" s="190" t="s">
        <v>13332</v>
      </c>
      <c r="BJ114" s="190" t="s">
        <v>13331</v>
      </c>
      <c r="BK114" s="190" t="s">
        <v>8985</v>
      </c>
      <c r="BL114" s="190" t="s">
        <v>13330</v>
      </c>
      <c r="BM114" s="190" t="str">
        <f t="shared" si="0"/>
        <v/>
      </c>
      <c r="BN114" s="190" t="str">
        <f t="shared" si="1"/>
        <v/>
      </c>
      <c r="BO114" s="190" t="str">
        <f t="shared" si="2"/>
        <v/>
      </c>
      <c r="BP114" s="190" t="str">
        <f t="shared" si="3"/>
        <v/>
      </c>
      <c r="BQ114" s="190">
        <f t="shared" si="4"/>
        <v>0</v>
      </c>
      <c r="BR114" s="190">
        <f t="shared" si="5"/>
        <v>0</v>
      </c>
      <c r="BS114" s="190">
        <f t="shared" si="6"/>
        <v>0</v>
      </c>
      <c r="BT114" s="190">
        <f t="shared" si="7"/>
        <v>0</v>
      </c>
      <c r="BY114" s="27">
        <v>1</v>
      </c>
    </row>
    <row r="115" spans="1:77" ht="15.75" customHeight="1" x14ac:dyDescent="0.25">
      <c r="A115" s="4" t="s">
        <v>214</v>
      </c>
      <c r="B115" s="234">
        <v>85</v>
      </c>
      <c r="C115" s="4" t="s">
        <v>2850</v>
      </c>
      <c r="D115" s="231" t="s">
        <v>2857</v>
      </c>
      <c r="E115" s="232" t="s">
        <v>3333</v>
      </c>
      <c r="F115" s="231" t="s">
        <v>116</v>
      </c>
      <c r="G115" s="232" t="s">
        <v>3334</v>
      </c>
      <c r="H115" s="233" t="s">
        <v>3335</v>
      </c>
      <c r="I115" s="232" t="s">
        <v>3336</v>
      </c>
      <c r="J115" s="231" t="s">
        <v>2852</v>
      </c>
      <c r="K115" s="230" t="s">
        <v>2853</v>
      </c>
      <c r="L115" s="2" t="s">
        <v>2845</v>
      </c>
      <c r="M115" s="2" t="s">
        <v>2720</v>
      </c>
      <c r="N115" s="7" t="s">
        <v>3337</v>
      </c>
      <c r="O115" s="2"/>
      <c r="P115" s="2"/>
      <c r="Q115" s="2"/>
      <c r="R115" s="2"/>
      <c r="S115" s="2"/>
      <c r="T115" s="2"/>
      <c r="U115" s="2"/>
      <c r="V115" s="2"/>
      <c r="W115" s="2"/>
      <c r="X115" s="2"/>
      <c r="Y115" s="2"/>
      <c r="Z115" s="2"/>
      <c r="AA115" s="2"/>
      <c r="AB115" s="2"/>
      <c r="AC115" s="2"/>
      <c r="AD115" s="2"/>
      <c r="AE115" s="2"/>
      <c r="AF115" s="2"/>
      <c r="AG115" s="2"/>
      <c r="AH115" s="2"/>
      <c r="AI115" s="2"/>
      <c r="AJ115" s="2"/>
      <c r="AK115" s="2"/>
      <c r="BA115" s="190" t="s">
        <v>109</v>
      </c>
      <c r="BB115" s="190" t="s">
        <v>265</v>
      </c>
      <c r="BC115" s="190">
        <v>2</v>
      </c>
      <c r="BD115" s="190">
        <v>4</v>
      </c>
      <c r="BE115" s="190">
        <v>2</v>
      </c>
      <c r="BF115" s="190" t="s">
        <v>13329</v>
      </c>
      <c r="BG115" s="190" t="s">
        <v>13328</v>
      </c>
      <c r="BH115" s="190" t="s">
        <v>13327</v>
      </c>
      <c r="BI115" s="190" t="s">
        <v>13326</v>
      </c>
      <c r="BL115" s="190" t="s">
        <v>13325</v>
      </c>
      <c r="BM115" s="190" t="str">
        <f t="shared" si="0"/>
        <v/>
      </c>
      <c r="BN115" s="190" t="str">
        <f t="shared" si="1"/>
        <v/>
      </c>
      <c r="BO115" s="190" t="str">
        <f t="shared" si="2"/>
        <v/>
      </c>
      <c r="BP115" s="190" t="str">
        <f t="shared" si="3"/>
        <v/>
      </c>
      <c r="BQ115" s="190">
        <f t="shared" si="4"/>
        <v>0</v>
      </c>
      <c r="BR115" s="190">
        <f t="shared" si="5"/>
        <v>0</v>
      </c>
      <c r="BS115" s="190">
        <f t="shared" si="6"/>
        <v>0</v>
      </c>
      <c r="BT115" s="190">
        <f t="shared" si="7"/>
        <v>0</v>
      </c>
      <c r="BY115" s="27">
        <v>1</v>
      </c>
    </row>
    <row r="116" spans="1:77" ht="15.75" customHeight="1" x14ac:dyDescent="0.25">
      <c r="A116" s="4" t="s">
        <v>215</v>
      </c>
      <c r="B116" s="234">
        <v>86</v>
      </c>
      <c r="C116" s="4" t="s">
        <v>2858</v>
      </c>
      <c r="D116" s="231" t="s">
        <v>2859</v>
      </c>
      <c r="E116" s="232" t="s">
        <v>3338</v>
      </c>
      <c r="F116" s="231" t="s">
        <v>108</v>
      </c>
      <c r="G116" s="232" t="s">
        <v>3339</v>
      </c>
      <c r="H116" s="233" t="s">
        <v>3340</v>
      </c>
      <c r="I116" s="232" t="s">
        <v>3341</v>
      </c>
      <c r="J116" s="231" t="s">
        <v>2860</v>
      </c>
      <c r="K116" s="230" t="s">
        <v>2861</v>
      </c>
      <c r="L116" s="2" t="s">
        <v>2862</v>
      </c>
      <c r="M116" s="2" t="s">
        <v>2720</v>
      </c>
      <c r="N116" s="7" t="s">
        <v>3342</v>
      </c>
      <c r="O116" s="2"/>
      <c r="P116" s="2"/>
      <c r="Q116" s="2"/>
      <c r="R116" s="2"/>
      <c r="S116" s="2"/>
      <c r="T116" s="2"/>
      <c r="U116" s="2"/>
      <c r="V116" s="2"/>
      <c r="W116" s="2"/>
      <c r="X116" s="2"/>
      <c r="Y116" s="2"/>
      <c r="Z116" s="2"/>
      <c r="AA116" s="2"/>
      <c r="AB116" s="2"/>
      <c r="AC116" s="2"/>
      <c r="AD116" s="2"/>
      <c r="AE116" s="2"/>
      <c r="AF116" s="2"/>
      <c r="AG116" s="2"/>
      <c r="AH116" s="2"/>
      <c r="AI116" s="2"/>
      <c r="AJ116" s="2"/>
      <c r="AK116" s="2"/>
      <c r="BA116" s="190" t="s">
        <v>109</v>
      </c>
      <c r="BB116" s="190" t="s">
        <v>265</v>
      </c>
      <c r="BC116" s="190">
        <v>3</v>
      </c>
      <c r="BD116" s="190">
        <v>4</v>
      </c>
      <c r="BE116" s="190">
        <v>2</v>
      </c>
      <c r="BF116" s="190" t="s">
        <v>12667</v>
      </c>
      <c r="BG116" s="190" t="s">
        <v>12666</v>
      </c>
      <c r="BH116" s="190" t="s">
        <v>12665</v>
      </c>
      <c r="BI116" s="190" t="s">
        <v>12664</v>
      </c>
      <c r="BJ116" s="190" t="s">
        <v>12663</v>
      </c>
      <c r="BK116" s="190" t="s">
        <v>12662</v>
      </c>
      <c r="BL116" s="190" t="s">
        <v>12661</v>
      </c>
      <c r="BM116" s="190" t="str">
        <f t="shared" si="0"/>
        <v/>
      </c>
      <c r="BN116" s="190" t="str">
        <f t="shared" si="1"/>
        <v/>
      </c>
      <c r="BO116" s="190" t="str">
        <f t="shared" si="2"/>
        <v/>
      </c>
      <c r="BP116" s="190" t="str">
        <f t="shared" si="3"/>
        <v/>
      </c>
      <c r="BQ116" s="190">
        <f t="shared" si="4"/>
        <v>0</v>
      </c>
      <c r="BR116" s="190">
        <f t="shared" si="5"/>
        <v>0</v>
      </c>
      <c r="BS116" s="190">
        <f t="shared" si="6"/>
        <v>0</v>
      </c>
      <c r="BT116" s="190">
        <f t="shared" si="7"/>
        <v>0</v>
      </c>
      <c r="BY116" s="27">
        <v>1</v>
      </c>
    </row>
    <row r="117" spans="1:77" ht="15.75" customHeight="1" x14ac:dyDescent="0.25">
      <c r="A117" s="4" t="s">
        <v>217</v>
      </c>
      <c r="B117" s="234">
        <v>87</v>
      </c>
      <c r="C117" s="4" t="s">
        <v>2858</v>
      </c>
      <c r="D117" s="231" t="s">
        <v>2863</v>
      </c>
      <c r="E117" s="232" t="s">
        <v>3343</v>
      </c>
      <c r="F117" s="231" t="s">
        <v>110</v>
      </c>
      <c r="G117" s="232" t="s">
        <v>3344</v>
      </c>
      <c r="H117" s="233" t="s">
        <v>3345</v>
      </c>
      <c r="I117" s="232" t="s">
        <v>3346</v>
      </c>
      <c r="J117" s="231" t="s">
        <v>2860</v>
      </c>
      <c r="K117" s="230" t="s">
        <v>2861</v>
      </c>
      <c r="L117" s="2" t="s">
        <v>2862</v>
      </c>
      <c r="M117" s="2" t="s">
        <v>2720</v>
      </c>
      <c r="N117" s="7" t="s">
        <v>3347</v>
      </c>
      <c r="O117" s="2"/>
      <c r="P117" s="2"/>
      <c r="Q117" s="2"/>
      <c r="R117" s="2"/>
      <c r="S117" s="2"/>
      <c r="T117" s="2"/>
      <c r="U117" s="2"/>
      <c r="V117" s="2"/>
      <c r="W117" s="2"/>
      <c r="X117" s="2"/>
      <c r="Y117" s="2"/>
      <c r="Z117" s="2"/>
      <c r="AA117" s="2"/>
      <c r="AB117" s="2"/>
      <c r="AC117" s="2"/>
      <c r="AD117" s="2"/>
      <c r="AE117" s="2"/>
      <c r="AF117" s="2"/>
      <c r="AG117" s="2"/>
      <c r="AH117" s="2"/>
      <c r="AI117" s="2"/>
      <c r="AJ117" s="2"/>
      <c r="AK117" s="2"/>
      <c r="BA117" s="190" t="s">
        <v>109</v>
      </c>
      <c r="BB117" s="190" t="s">
        <v>265</v>
      </c>
      <c r="BC117" s="190">
        <v>4</v>
      </c>
      <c r="BD117" s="190">
        <v>4</v>
      </c>
      <c r="BE117" s="190">
        <v>2</v>
      </c>
      <c r="BF117" s="190" t="s">
        <v>13324</v>
      </c>
      <c r="BG117" s="190" t="s">
        <v>12610</v>
      </c>
      <c r="BH117" s="190" t="s">
        <v>13323</v>
      </c>
      <c r="BI117" s="190" t="s">
        <v>13322</v>
      </c>
      <c r="BL117" s="190" t="s">
        <v>13321</v>
      </c>
      <c r="BM117" s="190" t="str">
        <f t="shared" si="0"/>
        <v/>
      </c>
      <c r="BN117" s="190" t="str">
        <f t="shared" si="1"/>
        <v/>
      </c>
      <c r="BO117" s="190" t="str">
        <f t="shared" si="2"/>
        <v/>
      </c>
      <c r="BP117" s="190" t="str">
        <f t="shared" si="3"/>
        <v/>
      </c>
      <c r="BQ117" s="190">
        <f t="shared" si="4"/>
        <v>0</v>
      </c>
      <c r="BR117" s="190">
        <f t="shared" si="5"/>
        <v>0</v>
      </c>
      <c r="BS117" s="190">
        <f t="shared" si="6"/>
        <v>0</v>
      </c>
      <c r="BT117" s="190">
        <f t="shared" si="7"/>
        <v>0</v>
      </c>
      <c r="BY117" s="27">
        <v>1</v>
      </c>
    </row>
    <row r="118" spans="1:77" ht="15.75" customHeight="1" x14ac:dyDescent="0.25">
      <c r="A118" s="4" t="s">
        <v>218</v>
      </c>
      <c r="B118" s="234">
        <v>88</v>
      </c>
      <c r="C118" s="4" t="s">
        <v>2858</v>
      </c>
      <c r="D118" s="231" t="s">
        <v>2864</v>
      </c>
      <c r="E118" s="232" t="s">
        <v>3348</v>
      </c>
      <c r="F118" s="231" t="s">
        <v>112</v>
      </c>
      <c r="G118" s="232" t="s">
        <v>3349</v>
      </c>
      <c r="H118" s="233" t="s">
        <v>3350</v>
      </c>
      <c r="I118" s="232" t="s">
        <v>3351</v>
      </c>
      <c r="J118" s="231" t="s">
        <v>2860</v>
      </c>
      <c r="K118" s="230" t="s">
        <v>2861</v>
      </c>
      <c r="L118" s="2" t="s">
        <v>2862</v>
      </c>
      <c r="M118" s="2" t="s">
        <v>2720</v>
      </c>
      <c r="N118" s="7" t="s">
        <v>3352</v>
      </c>
      <c r="O118" s="2"/>
      <c r="P118" s="2"/>
      <c r="Q118" s="2"/>
      <c r="R118" s="2"/>
      <c r="S118" s="2"/>
      <c r="T118" s="2"/>
      <c r="U118" s="2"/>
      <c r="V118" s="2"/>
      <c r="W118" s="2"/>
      <c r="X118" s="2"/>
      <c r="Y118" s="2"/>
      <c r="Z118" s="2"/>
      <c r="AA118" s="2"/>
      <c r="AB118" s="2"/>
      <c r="AC118" s="2"/>
      <c r="AD118" s="2"/>
      <c r="AE118" s="2"/>
      <c r="AF118" s="2"/>
      <c r="AG118" s="2"/>
      <c r="AH118" s="2"/>
      <c r="AI118" s="2"/>
      <c r="AJ118" s="2"/>
      <c r="AK118" s="2"/>
      <c r="BA118" s="190" t="s">
        <v>109</v>
      </c>
      <c r="BB118" s="190" t="s">
        <v>265</v>
      </c>
      <c r="BC118" s="190">
        <v>5</v>
      </c>
      <c r="BD118" s="190">
        <v>4</v>
      </c>
      <c r="BE118" s="190">
        <v>2</v>
      </c>
      <c r="BF118" s="190" t="s">
        <v>13320</v>
      </c>
      <c r="BG118" s="190" t="s">
        <v>12603</v>
      </c>
      <c r="BH118" s="190" t="s">
        <v>13319</v>
      </c>
      <c r="BI118" s="190" t="s">
        <v>13318</v>
      </c>
      <c r="BJ118" s="190" t="s">
        <v>13317</v>
      </c>
      <c r="BK118" s="190" t="s">
        <v>13316</v>
      </c>
      <c r="BL118" s="190" t="s">
        <v>13315</v>
      </c>
      <c r="BM118" s="190" t="str">
        <f t="shared" si="0"/>
        <v/>
      </c>
      <c r="BN118" s="190" t="str">
        <f t="shared" si="1"/>
        <v/>
      </c>
      <c r="BO118" s="190" t="str">
        <f t="shared" si="2"/>
        <v/>
      </c>
      <c r="BP118" s="190" t="str">
        <f t="shared" si="3"/>
        <v/>
      </c>
      <c r="BQ118" s="190">
        <f t="shared" si="4"/>
        <v>0</v>
      </c>
      <c r="BR118" s="190">
        <f t="shared" si="5"/>
        <v>0</v>
      </c>
      <c r="BS118" s="190">
        <f t="shared" si="6"/>
        <v>0</v>
      </c>
      <c r="BT118" s="190">
        <f t="shared" si="7"/>
        <v>0</v>
      </c>
      <c r="BY118" s="27">
        <v>1</v>
      </c>
    </row>
    <row r="119" spans="1:77" ht="15.75" customHeight="1" x14ac:dyDescent="0.25">
      <c r="A119" s="4" t="s">
        <v>219</v>
      </c>
      <c r="B119" s="234">
        <v>89</v>
      </c>
      <c r="C119" s="4" t="s">
        <v>2858</v>
      </c>
      <c r="D119" s="231" t="s">
        <v>2865</v>
      </c>
      <c r="E119" s="232" t="s">
        <v>3353</v>
      </c>
      <c r="F119" s="231" t="s">
        <v>114</v>
      </c>
      <c r="G119" s="232" t="s">
        <v>3354</v>
      </c>
      <c r="H119" s="233" t="s">
        <v>3355</v>
      </c>
      <c r="I119" s="232" t="s">
        <v>3356</v>
      </c>
      <c r="J119" s="231" t="s">
        <v>2860</v>
      </c>
      <c r="K119" s="230" t="s">
        <v>2861</v>
      </c>
      <c r="L119" s="2" t="s">
        <v>2862</v>
      </c>
      <c r="M119" s="2" t="s">
        <v>2720</v>
      </c>
      <c r="N119" s="7" t="s">
        <v>3357</v>
      </c>
      <c r="O119" s="2"/>
      <c r="P119" s="2"/>
      <c r="Q119" s="2"/>
      <c r="R119" s="2"/>
      <c r="S119" s="2"/>
      <c r="T119" s="2"/>
      <c r="U119" s="2"/>
      <c r="V119" s="2"/>
      <c r="W119" s="2"/>
      <c r="X119" s="2"/>
      <c r="Y119" s="2"/>
      <c r="Z119" s="2"/>
      <c r="AA119" s="2"/>
      <c r="AB119" s="2"/>
      <c r="AC119" s="2"/>
      <c r="AD119" s="2"/>
      <c r="AE119" s="2"/>
      <c r="AF119" s="2"/>
      <c r="AG119" s="2"/>
      <c r="AH119" s="2"/>
      <c r="AI119" s="2"/>
      <c r="AJ119" s="2"/>
      <c r="AK119" s="2"/>
      <c r="BA119" s="190" t="s">
        <v>109</v>
      </c>
      <c r="BB119" s="190" t="s">
        <v>301</v>
      </c>
      <c r="BC119" s="190">
        <v>1</v>
      </c>
      <c r="BD119" s="190">
        <v>6.6666999999999996</v>
      </c>
      <c r="BE119" s="190">
        <v>2</v>
      </c>
      <c r="BF119" s="190" t="s">
        <v>13314</v>
      </c>
      <c r="BG119" s="190" t="s">
        <v>13313</v>
      </c>
      <c r="BH119" s="190" t="s">
        <v>13312</v>
      </c>
      <c r="BI119" s="190" t="s">
        <v>13311</v>
      </c>
      <c r="BJ119" s="190" t="s">
        <v>13310</v>
      </c>
      <c r="BK119" s="190" t="s">
        <v>13309</v>
      </c>
      <c r="BL119" s="190" t="s">
        <v>13308</v>
      </c>
      <c r="BM119" s="190" t="str">
        <f t="shared" si="0"/>
        <v/>
      </c>
      <c r="BN119" s="190" t="str">
        <f t="shared" si="1"/>
        <v/>
      </c>
      <c r="BO119" s="190" t="str">
        <f t="shared" si="2"/>
        <v/>
      </c>
      <c r="BP119" s="190" t="str">
        <f t="shared" si="3"/>
        <v/>
      </c>
      <c r="BQ119" s="190">
        <f t="shared" si="4"/>
        <v>0</v>
      </c>
      <c r="BR119" s="190">
        <f t="shared" si="5"/>
        <v>0</v>
      </c>
      <c r="BS119" s="190">
        <f t="shared" si="6"/>
        <v>0</v>
      </c>
      <c r="BT119" s="190">
        <f t="shared" si="7"/>
        <v>0</v>
      </c>
      <c r="BY119" s="27">
        <v>1</v>
      </c>
    </row>
    <row r="120" spans="1:77" ht="15.75" customHeight="1" x14ac:dyDescent="0.25">
      <c r="A120" s="4" t="s">
        <v>220</v>
      </c>
      <c r="B120" s="234">
        <v>90</v>
      </c>
      <c r="C120" s="4" t="s">
        <v>2858</v>
      </c>
      <c r="D120" s="231" t="s">
        <v>2866</v>
      </c>
      <c r="E120" s="232" t="s">
        <v>3358</v>
      </c>
      <c r="F120" s="231" t="s">
        <v>116</v>
      </c>
      <c r="G120" s="232" t="s">
        <v>3359</v>
      </c>
      <c r="H120" s="233" t="s">
        <v>3360</v>
      </c>
      <c r="I120" s="232" t="s">
        <v>3361</v>
      </c>
      <c r="J120" s="231" t="s">
        <v>2860</v>
      </c>
      <c r="K120" s="230" t="s">
        <v>2861</v>
      </c>
      <c r="L120" s="2" t="s">
        <v>2862</v>
      </c>
      <c r="M120" s="2" t="s">
        <v>2720</v>
      </c>
      <c r="N120" s="7" t="s">
        <v>3362</v>
      </c>
      <c r="O120" s="2"/>
      <c r="P120" s="2"/>
      <c r="Q120" s="2"/>
      <c r="R120" s="2"/>
      <c r="S120" s="2"/>
      <c r="T120" s="2"/>
      <c r="U120" s="2"/>
      <c r="V120" s="2"/>
      <c r="W120" s="2"/>
      <c r="X120" s="2"/>
      <c r="Y120" s="2"/>
      <c r="Z120" s="2"/>
      <c r="AA120" s="2"/>
      <c r="AB120" s="2"/>
      <c r="AC120" s="2"/>
      <c r="AD120" s="2"/>
      <c r="AE120" s="2"/>
      <c r="AF120" s="2"/>
      <c r="AG120" s="2"/>
      <c r="AH120" s="2"/>
      <c r="AI120" s="2"/>
      <c r="AJ120" s="2"/>
      <c r="AK120" s="2"/>
      <c r="BA120" s="190" t="s">
        <v>109</v>
      </c>
      <c r="BB120" s="190" t="s">
        <v>301</v>
      </c>
      <c r="BC120" s="190">
        <v>2</v>
      </c>
      <c r="BD120" s="190">
        <v>6.6666999999999996</v>
      </c>
      <c r="BE120" s="190">
        <v>2</v>
      </c>
      <c r="BF120" s="190" t="s">
        <v>12660</v>
      </c>
      <c r="BG120" s="190" t="s">
        <v>12587</v>
      </c>
      <c r="BH120" s="190" t="s">
        <v>12659</v>
      </c>
      <c r="BI120" s="190" t="s">
        <v>12658</v>
      </c>
      <c r="BJ120" s="190" t="s">
        <v>12657</v>
      </c>
      <c r="BL120" s="190" t="s">
        <v>12656</v>
      </c>
      <c r="BM120" s="190" t="str">
        <f t="shared" si="0"/>
        <v/>
      </c>
      <c r="BN120" s="190" t="str">
        <f t="shared" si="1"/>
        <v/>
      </c>
      <c r="BO120" s="190" t="str">
        <f t="shared" si="2"/>
        <v/>
      </c>
      <c r="BP120" s="190" t="str">
        <f t="shared" si="3"/>
        <v/>
      </c>
      <c r="BQ120" s="190">
        <f t="shared" si="4"/>
        <v>0</v>
      </c>
      <c r="BR120" s="190">
        <f t="shared" si="5"/>
        <v>0</v>
      </c>
      <c r="BS120" s="190">
        <f t="shared" si="6"/>
        <v>0</v>
      </c>
      <c r="BT120" s="190">
        <f t="shared" si="7"/>
        <v>0</v>
      </c>
      <c r="BY120" s="27">
        <v>1</v>
      </c>
    </row>
    <row r="121" spans="1:77" ht="15.75" customHeight="1" x14ac:dyDescent="0.25">
      <c r="A121" s="4" t="s">
        <v>221</v>
      </c>
      <c r="B121" s="234">
        <v>91</v>
      </c>
      <c r="C121" s="4" t="s">
        <v>2867</v>
      </c>
      <c r="D121" s="231" t="s">
        <v>2868</v>
      </c>
      <c r="E121" s="232" t="s">
        <v>3363</v>
      </c>
      <c r="F121" s="231" t="s">
        <v>108</v>
      </c>
      <c r="G121" s="232" t="s">
        <v>3364</v>
      </c>
      <c r="H121" s="233" t="s">
        <v>3365</v>
      </c>
      <c r="I121" s="232" t="s">
        <v>3366</v>
      </c>
      <c r="J121" s="231" t="s">
        <v>2869</v>
      </c>
      <c r="K121" s="230" t="s">
        <v>2870</v>
      </c>
      <c r="L121" s="2" t="s">
        <v>2315</v>
      </c>
      <c r="M121" s="2" t="s">
        <v>2720</v>
      </c>
      <c r="N121" s="7" t="s">
        <v>3367</v>
      </c>
      <c r="O121" s="2"/>
      <c r="P121" s="2"/>
      <c r="Q121" s="2"/>
      <c r="R121" s="2"/>
      <c r="S121" s="2"/>
      <c r="T121" s="2"/>
      <c r="U121" s="2"/>
      <c r="V121" s="2"/>
      <c r="W121" s="2"/>
      <c r="X121" s="2"/>
      <c r="Y121" s="2"/>
      <c r="Z121" s="2"/>
      <c r="AA121" s="2"/>
      <c r="AB121" s="2"/>
      <c r="AC121" s="2"/>
      <c r="AD121" s="2"/>
      <c r="AE121" s="2"/>
      <c r="AF121" s="2"/>
      <c r="AG121" s="2"/>
      <c r="AH121" s="2"/>
      <c r="AI121" s="2"/>
      <c r="AJ121" s="2"/>
      <c r="AK121" s="2"/>
      <c r="BA121" s="190" t="s">
        <v>109</v>
      </c>
      <c r="BB121" s="190" t="s">
        <v>301</v>
      </c>
      <c r="BC121" s="190">
        <v>3</v>
      </c>
      <c r="BD121" s="190">
        <v>6.6666999999999996</v>
      </c>
      <c r="BE121" s="190">
        <v>2</v>
      </c>
      <c r="BF121" s="190" t="s">
        <v>13307</v>
      </c>
      <c r="BG121" s="190" t="s">
        <v>12581</v>
      </c>
      <c r="BH121" s="190" t="s">
        <v>13306</v>
      </c>
      <c r="BI121" s="190" t="s">
        <v>13305</v>
      </c>
      <c r="BL121" s="190" t="s">
        <v>13304</v>
      </c>
      <c r="BM121" s="190" t="str">
        <f t="shared" si="0"/>
        <v/>
      </c>
      <c r="BN121" s="190" t="str">
        <f t="shared" si="1"/>
        <v/>
      </c>
      <c r="BO121" s="190" t="str">
        <f t="shared" si="2"/>
        <v/>
      </c>
      <c r="BP121" s="190" t="str">
        <f t="shared" si="3"/>
        <v/>
      </c>
      <c r="BQ121" s="190">
        <f t="shared" si="4"/>
        <v>0</v>
      </c>
      <c r="BR121" s="190">
        <f t="shared" si="5"/>
        <v>0</v>
      </c>
      <c r="BS121" s="190">
        <f t="shared" si="6"/>
        <v>0</v>
      </c>
      <c r="BT121" s="190">
        <f t="shared" si="7"/>
        <v>0</v>
      </c>
      <c r="BY121" s="27">
        <v>1</v>
      </c>
    </row>
    <row r="122" spans="1:77" ht="15.75" customHeight="1" x14ac:dyDescent="0.25">
      <c r="A122" s="4" t="s">
        <v>223</v>
      </c>
      <c r="B122" s="234">
        <v>92</v>
      </c>
      <c r="C122" s="4" t="s">
        <v>2867</v>
      </c>
      <c r="D122" s="231" t="s">
        <v>2871</v>
      </c>
      <c r="E122" s="232" t="s">
        <v>3368</v>
      </c>
      <c r="F122" s="231" t="s">
        <v>110</v>
      </c>
      <c r="G122" s="232" t="s">
        <v>3369</v>
      </c>
      <c r="H122" s="233" t="s">
        <v>3370</v>
      </c>
      <c r="I122" s="232" t="s">
        <v>3371</v>
      </c>
      <c r="J122" s="231" t="s">
        <v>2869</v>
      </c>
      <c r="K122" s="230" t="s">
        <v>2870</v>
      </c>
      <c r="L122" s="2" t="s">
        <v>2315</v>
      </c>
      <c r="M122" s="2" t="s">
        <v>2720</v>
      </c>
      <c r="N122" s="7" t="s">
        <v>3372</v>
      </c>
      <c r="O122" s="2"/>
      <c r="P122" s="2"/>
      <c r="Q122" s="2"/>
      <c r="R122" s="2"/>
      <c r="S122" s="2"/>
      <c r="T122" s="2"/>
      <c r="U122" s="2"/>
      <c r="V122" s="2"/>
      <c r="W122" s="2"/>
      <c r="X122" s="2"/>
      <c r="Y122" s="2"/>
      <c r="Z122" s="2"/>
      <c r="AA122" s="2"/>
      <c r="AB122" s="2"/>
      <c r="AC122" s="2"/>
      <c r="AD122" s="2"/>
      <c r="AE122" s="2"/>
      <c r="AF122" s="2"/>
      <c r="AG122" s="2"/>
      <c r="AH122" s="2"/>
      <c r="AI122" s="2"/>
      <c r="AJ122" s="2"/>
      <c r="AK122" s="2"/>
      <c r="BA122" s="190" t="s">
        <v>111</v>
      </c>
      <c r="BB122" s="190" t="s">
        <v>265</v>
      </c>
      <c r="BC122" s="190">
        <v>1</v>
      </c>
      <c r="BD122" s="190">
        <v>4</v>
      </c>
      <c r="BE122" s="190">
        <v>2</v>
      </c>
      <c r="BF122" s="190" t="s">
        <v>13335</v>
      </c>
      <c r="BG122" s="190" t="s">
        <v>13334</v>
      </c>
      <c r="BH122" s="190" t="s">
        <v>13333</v>
      </c>
      <c r="BI122" s="190" t="s">
        <v>13332</v>
      </c>
      <c r="BJ122" s="190" t="s">
        <v>13331</v>
      </c>
      <c r="BK122" s="190" t="s">
        <v>8985</v>
      </c>
      <c r="BL122" s="190" t="s">
        <v>13330</v>
      </c>
      <c r="BM122" s="190" t="str">
        <f t="shared" si="0"/>
        <v/>
      </c>
      <c r="BN122" s="190" t="str">
        <f t="shared" si="1"/>
        <v/>
      </c>
      <c r="BO122" s="190" t="str">
        <f t="shared" si="2"/>
        <v/>
      </c>
      <c r="BP122" s="190" t="str">
        <f t="shared" si="3"/>
        <v/>
      </c>
      <c r="BQ122" s="190">
        <f t="shared" si="4"/>
        <v>0</v>
      </c>
      <c r="BR122" s="190">
        <f t="shared" si="5"/>
        <v>0</v>
      </c>
      <c r="BS122" s="190">
        <f t="shared" si="6"/>
        <v>0</v>
      </c>
      <c r="BT122" s="190">
        <f t="shared" si="7"/>
        <v>0</v>
      </c>
      <c r="BY122" s="27">
        <v>1</v>
      </c>
    </row>
    <row r="123" spans="1:77" ht="15.75" customHeight="1" x14ac:dyDescent="0.25">
      <c r="A123" s="4" t="s">
        <v>224</v>
      </c>
      <c r="B123" s="234">
        <v>93</v>
      </c>
      <c r="C123" s="4" t="s">
        <v>2867</v>
      </c>
      <c r="D123" s="231" t="s">
        <v>2872</v>
      </c>
      <c r="E123" s="232" t="s">
        <v>3373</v>
      </c>
      <c r="F123" s="231" t="s">
        <v>112</v>
      </c>
      <c r="G123" s="232" t="s">
        <v>3374</v>
      </c>
      <c r="H123" s="233" t="s">
        <v>3375</v>
      </c>
      <c r="I123" s="232" t="s">
        <v>3376</v>
      </c>
      <c r="J123" s="231" t="s">
        <v>2869</v>
      </c>
      <c r="K123" s="230" t="s">
        <v>2870</v>
      </c>
      <c r="L123" s="2" t="s">
        <v>2315</v>
      </c>
      <c r="M123" s="2" t="s">
        <v>2720</v>
      </c>
      <c r="N123" s="7" t="s">
        <v>3377</v>
      </c>
      <c r="O123" s="2"/>
      <c r="P123" s="2"/>
      <c r="Q123" s="2"/>
      <c r="R123" s="2"/>
      <c r="S123" s="2"/>
      <c r="T123" s="2"/>
      <c r="U123" s="2"/>
      <c r="V123" s="2"/>
      <c r="W123" s="2"/>
      <c r="X123" s="2"/>
      <c r="Y123" s="2"/>
      <c r="Z123" s="2"/>
      <c r="AA123" s="2"/>
      <c r="AB123" s="2"/>
      <c r="AC123" s="2"/>
      <c r="AD123" s="2"/>
      <c r="AE123" s="2"/>
      <c r="AF123" s="2"/>
      <c r="AG123" s="2"/>
      <c r="AH123" s="2"/>
      <c r="AI123" s="2"/>
      <c r="AJ123" s="2"/>
      <c r="AK123" s="2"/>
      <c r="BA123" s="190" t="s">
        <v>111</v>
      </c>
      <c r="BB123" s="190" t="s">
        <v>265</v>
      </c>
      <c r="BC123" s="190">
        <v>2</v>
      </c>
      <c r="BD123" s="190">
        <v>4</v>
      </c>
      <c r="BE123" s="190">
        <v>2</v>
      </c>
      <c r="BF123" s="190" t="s">
        <v>13329</v>
      </c>
      <c r="BG123" s="190" t="s">
        <v>13328</v>
      </c>
      <c r="BH123" s="190" t="s">
        <v>13327</v>
      </c>
      <c r="BI123" s="190" t="s">
        <v>13326</v>
      </c>
      <c r="BL123" s="190" t="s">
        <v>13325</v>
      </c>
      <c r="BM123" s="190" t="str">
        <f t="shared" si="0"/>
        <v/>
      </c>
      <c r="BN123" s="190" t="str">
        <f t="shared" si="1"/>
        <v/>
      </c>
      <c r="BO123" s="190" t="str">
        <f t="shared" si="2"/>
        <v/>
      </c>
      <c r="BP123" s="190" t="str">
        <f t="shared" si="3"/>
        <v/>
      </c>
      <c r="BQ123" s="190">
        <f t="shared" si="4"/>
        <v>0</v>
      </c>
      <c r="BR123" s="190">
        <f t="shared" si="5"/>
        <v>0</v>
      </c>
      <c r="BS123" s="190">
        <f t="shared" si="6"/>
        <v>0</v>
      </c>
      <c r="BT123" s="190">
        <f t="shared" si="7"/>
        <v>0</v>
      </c>
      <c r="BY123" s="27">
        <v>1</v>
      </c>
    </row>
    <row r="124" spans="1:77" ht="15.75" customHeight="1" x14ac:dyDescent="0.25">
      <c r="A124" s="4" t="s">
        <v>225</v>
      </c>
      <c r="B124" s="234">
        <v>94</v>
      </c>
      <c r="C124" s="4" t="s">
        <v>2867</v>
      </c>
      <c r="D124" s="231" t="s">
        <v>2873</v>
      </c>
      <c r="E124" s="232" t="s">
        <v>3378</v>
      </c>
      <c r="F124" s="231" t="s">
        <v>114</v>
      </c>
      <c r="G124" s="232" t="s">
        <v>3379</v>
      </c>
      <c r="H124" s="233" t="s">
        <v>3380</v>
      </c>
      <c r="I124" s="232" t="s">
        <v>3381</v>
      </c>
      <c r="J124" s="231" t="s">
        <v>2869</v>
      </c>
      <c r="K124" s="230" t="s">
        <v>2870</v>
      </c>
      <c r="L124" s="2" t="s">
        <v>2315</v>
      </c>
      <c r="M124" s="2" t="s">
        <v>2720</v>
      </c>
      <c r="N124" s="7" t="s">
        <v>3382</v>
      </c>
      <c r="O124" s="2"/>
      <c r="P124" s="2"/>
      <c r="Q124" s="2"/>
      <c r="R124" s="2"/>
      <c r="S124" s="2"/>
      <c r="T124" s="2"/>
      <c r="U124" s="2"/>
      <c r="V124" s="2"/>
      <c r="W124" s="2"/>
      <c r="X124" s="2"/>
      <c r="Y124" s="2"/>
      <c r="Z124" s="2"/>
      <c r="AA124" s="2"/>
      <c r="AB124" s="2"/>
      <c r="AC124" s="2"/>
      <c r="AD124" s="2"/>
      <c r="AE124" s="2"/>
      <c r="AF124" s="2"/>
      <c r="AG124" s="2"/>
      <c r="AH124" s="2"/>
      <c r="AI124" s="2"/>
      <c r="AJ124" s="2"/>
      <c r="AK124" s="2"/>
      <c r="BA124" s="190" t="s">
        <v>111</v>
      </c>
      <c r="BB124" s="190" t="s">
        <v>265</v>
      </c>
      <c r="BC124" s="190">
        <v>3</v>
      </c>
      <c r="BD124" s="190">
        <v>4</v>
      </c>
      <c r="BE124" s="190">
        <v>2</v>
      </c>
      <c r="BF124" s="190" t="s">
        <v>12655</v>
      </c>
      <c r="BG124" s="190" t="s">
        <v>12654</v>
      </c>
      <c r="BH124" s="190" t="s">
        <v>12653</v>
      </c>
      <c r="BI124" s="190" t="s">
        <v>12652</v>
      </c>
      <c r="BJ124" s="190" t="s">
        <v>12651</v>
      </c>
      <c r="BK124" s="190" t="s">
        <v>12650</v>
      </c>
      <c r="BL124" s="190" t="s">
        <v>12649</v>
      </c>
      <c r="BM124" s="190" t="str">
        <f t="shared" si="0"/>
        <v/>
      </c>
      <c r="BN124" s="190" t="str">
        <f t="shared" si="1"/>
        <v/>
      </c>
      <c r="BO124" s="190" t="str">
        <f t="shared" si="2"/>
        <v/>
      </c>
      <c r="BP124" s="190" t="str">
        <f t="shared" si="3"/>
        <v/>
      </c>
      <c r="BQ124" s="190">
        <f t="shared" si="4"/>
        <v>0</v>
      </c>
      <c r="BR124" s="190">
        <f t="shared" si="5"/>
        <v>0</v>
      </c>
      <c r="BS124" s="190">
        <f t="shared" si="6"/>
        <v>0</v>
      </c>
      <c r="BT124" s="190">
        <f t="shared" si="7"/>
        <v>0</v>
      </c>
      <c r="BY124" s="27">
        <v>1</v>
      </c>
    </row>
    <row r="125" spans="1:77" ht="15.75" customHeight="1" x14ac:dyDescent="0.25">
      <c r="A125" s="4" t="s">
        <v>226</v>
      </c>
      <c r="B125" s="234">
        <v>95</v>
      </c>
      <c r="C125" s="4" t="s">
        <v>2867</v>
      </c>
      <c r="D125" s="231" t="s">
        <v>2874</v>
      </c>
      <c r="E125" s="232" t="s">
        <v>3383</v>
      </c>
      <c r="F125" s="231" t="s">
        <v>116</v>
      </c>
      <c r="G125" s="232" t="s">
        <v>3384</v>
      </c>
      <c r="H125" s="233" t="s">
        <v>3385</v>
      </c>
      <c r="I125" s="232" t="s">
        <v>3386</v>
      </c>
      <c r="J125" s="231" t="s">
        <v>2869</v>
      </c>
      <c r="K125" s="230" t="s">
        <v>2870</v>
      </c>
      <c r="L125" s="2" t="s">
        <v>2315</v>
      </c>
      <c r="M125" s="2" t="s">
        <v>2720</v>
      </c>
      <c r="N125" s="7" t="s">
        <v>3387</v>
      </c>
      <c r="O125" s="2"/>
      <c r="P125" s="2"/>
      <c r="Q125" s="2"/>
      <c r="R125" s="2"/>
      <c r="S125" s="2"/>
      <c r="T125" s="2"/>
      <c r="U125" s="2"/>
      <c r="V125" s="2"/>
      <c r="W125" s="2"/>
      <c r="X125" s="2"/>
      <c r="Y125" s="2"/>
      <c r="Z125" s="2"/>
      <c r="AA125" s="2"/>
      <c r="AB125" s="2"/>
      <c r="AC125" s="2"/>
      <c r="AD125" s="2"/>
      <c r="AE125" s="2"/>
      <c r="AF125" s="2"/>
      <c r="AG125" s="2"/>
      <c r="AH125" s="2"/>
      <c r="AI125" s="2"/>
      <c r="AJ125" s="2"/>
      <c r="AK125" s="2"/>
      <c r="BA125" s="190" t="s">
        <v>111</v>
      </c>
      <c r="BB125" s="190" t="s">
        <v>265</v>
      </c>
      <c r="BC125" s="190">
        <v>4</v>
      </c>
      <c r="BD125" s="190">
        <v>4</v>
      </c>
      <c r="BE125" s="190">
        <v>2</v>
      </c>
      <c r="BF125" s="190" t="s">
        <v>13324</v>
      </c>
      <c r="BG125" s="190" t="s">
        <v>12610</v>
      </c>
      <c r="BH125" s="190" t="s">
        <v>13323</v>
      </c>
      <c r="BI125" s="190" t="s">
        <v>13322</v>
      </c>
      <c r="BL125" s="190" t="s">
        <v>13321</v>
      </c>
      <c r="BM125" s="190" t="str">
        <f t="shared" si="0"/>
        <v/>
      </c>
      <c r="BN125" s="190" t="str">
        <f t="shared" si="1"/>
        <v/>
      </c>
      <c r="BO125" s="190" t="str">
        <f t="shared" si="2"/>
        <v/>
      </c>
      <c r="BP125" s="190" t="str">
        <f t="shared" si="3"/>
        <v/>
      </c>
      <c r="BQ125" s="190">
        <f t="shared" si="4"/>
        <v>0</v>
      </c>
      <c r="BR125" s="190">
        <f t="shared" si="5"/>
        <v>0</v>
      </c>
      <c r="BS125" s="190">
        <f t="shared" si="6"/>
        <v>0</v>
      </c>
      <c r="BT125" s="190">
        <f t="shared" si="7"/>
        <v>0</v>
      </c>
      <c r="BY125" s="27">
        <v>1</v>
      </c>
    </row>
    <row r="126" spans="1:77" ht="15.75" customHeight="1" x14ac:dyDescent="0.25">
      <c r="A126" s="4" t="s">
        <v>227</v>
      </c>
      <c r="B126" s="234">
        <v>96</v>
      </c>
      <c r="C126" s="4" t="s">
        <v>2875</v>
      </c>
      <c r="D126" s="231" t="s">
        <v>2876</v>
      </c>
      <c r="E126" s="232" t="s">
        <v>3388</v>
      </c>
      <c r="F126" s="231" t="s">
        <v>108</v>
      </c>
      <c r="G126" s="232" t="s">
        <v>3389</v>
      </c>
      <c r="H126" s="233" t="s">
        <v>3390</v>
      </c>
      <c r="I126" s="232" t="s">
        <v>3391</v>
      </c>
      <c r="J126" s="231" t="s">
        <v>2877</v>
      </c>
      <c r="K126" s="230" t="s">
        <v>2878</v>
      </c>
      <c r="L126" s="2" t="s">
        <v>2879</v>
      </c>
      <c r="M126" s="2" t="s">
        <v>2720</v>
      </c>
      <c r="N126" s="7" t="s">
        <v>3392</v>
      </c>
      <c r="O126" s="2"/>
      <c r="P126" s="2"/>
      <c r="Q126" s="2"/>
      <c r="R126" s="2"/>
      <c r="S126" s="2"/>
      <c r="T126" s="2"/>
      <c r="U126" s="2"/>
      <c r="V126" s="2"/>
      <c r="W126" s="2"/>
      <c r="X126" s="2"/>
      <c r="Y126" s="2"/>
      <c r="Z126" s="2"/>
      <c r="AA126" s="2"/>
      <c r="AB126" s="2"/>
      <c r="AC126" s="2"/>
      <c r="AD126" s="2"/>
      <c r="AE126" s="2"/>
      <c r="AF126" s="2"/>
      <c r="AG126" s="2"/>
      <c r="AH126" s="2"/>
      <c r="AI126" s="2"/>
      <c r="AJ126" s="2"/>
      <c r="AK126" s="2"/>
      <c r="BA126" s="190" t="s">
        <v>111</v>
      </c>
      <c r="BB126" s="190" t="s">
        <v>265</v>
      </c>
      <c r="BC126" s="190">
        <v>5</v>
      </c>
      <c r="BD126" s="190">
        <v>4</v>
      </c>
      <c r="BE126" s="190">
        <v>2</v>
      </c>
      <c r="BF126" s="190" t="s">
        <v>13320</v>
      </c>
      <c r="BG126" s="190" t="s">
        <v>12603</v>
      </c>
      <c r="BH126" s="190" t="s">
        <v>13319</v>
      </c>
      <c r="BI126" s="190" t="s">
        <v>13318</v>
      </c>
      <c r="BJ126" s="190" t="s">
        <v>13317</v>
      </c>
      <c r="BK126" s="190" t="s">
        <v>13316</v>
      </c>
      <c r="BL126" s="190" t="s">
        <v>13315</v>
      </c>
      <c r="BM126" s="190" t="str">
        <f t="shared" si="0"/>
        <v/>
      </c>
      <c r="BN126" s="190" t="str">
        <f t="shared" si="1"/>
        <v/>
      </c>
      <c r="BO126" s="190" t="str">
        <f t="shared" si="2"/>
        <v/>
      </c>
      <c r="BP126" s="190" t="str">
        <f t="shared" si="3"/>
        <v/>
      </c>
      <c r="BQ126" s="190">
        <f t="shared" si="4"/>
        <v>0</v>
      </c>
      <c r="BR126" s="190">
        <f t="shared" si="5"/>
        <v>0</v>
      </c>
      <c r="BS126" s="190">
        <f t="shared" si="6"/>
        <v>0</v>
      </c>
      <c r="BT126" s="190">
        <f t="shared" si="7"/>
        <v>0</v>
      </c>
      <c r="BY126" s="27">
        <v>1</v>
      </c>
    </row>
    <row r="127" spans="1:77" ht="15.75" customHeight="1" x14ac:dyDescent="0.25">
      <c r="A127" s="4" t="s">
        <v>229</v>
      </c>
      <c r="B127" s="234">
        <v>97</v>
      </c>
      <c r="C127" s="4" t="s">
        <v>2875</v>
      </c>
      <c r="D127" s="231" t="s">
        <v>2880</v>
      </c>
      <c r="E127" s="232" t="s">
        <v>3393</v>
      </c>
      <c r="F127" s="231" t="s">
        <v>110</v>
      </c>
      <c r="G127" s="232" t="s">
        <v>3394</v>
      </c>
      <c r="H127" s="233" t="s">
        <v>3395</v>
      </c>
      <c r="I127" s="232" t="s">
        <v>3396</v>
      </c>
      <c r="J127" s="231" t="s">
        <v>2877</v>
      </c>
      <c r="K127" s="230" t="s">
        <v>2878</v>
      </c>
      <c r="L127" s="2" t="s">
        <v>2879</v>
      </c>
      <c r="M127" s="2" t="s">
        <v>2720</v>
      </c>
      <c r="N127" s="7" t="s">
        <v>3397</v>
      </c>
      <c r="O127" s="2"/>
      <c r="P127" s="2"/>
      <c r="Q127" s="2"/>
      <c r="R127" s="2"/>
      <c r="S127" s="2"/>
      <c r="T127" s="2"/>
      <c r="U127" s="2"/>
      <c r="V127" s="2"/>
      <c r="W127" s="2"/>
      <c r="X127" s="2"/>
      <c r="Y127" s="2"/>
      <c r="Z127" s="2"/>
      <c r="AA127" s="2"/>
      <c r="AB127" s="2"/>
      <c r="AC127" s="2"/>
      <c r="AD127" s="2"/>
      <c r="AE127" s="2"/>
      <c r="AF127" s="2"/>
      <c r="AG127" s="2"/>
      <c r="AH127" s="2"/>
      <c r="AI127" s="2"/>
      <c r="AJ127" s="2"/>
      <c r="AK127" s="2"/>
      <c r="BA127" s="190" t="s">
        <v>111</v>
      </c>
      <c r="BB127" s="190" t="s">
        <v>301</v>
      </c>
      <c r="BC127" s="190">
        <v>1</v>
      </c>
      <c r="BD127" s="190">
        <v>6.6666999999999996</v>
      </c>
      <c r="BE127" s="190">
        <v>2</v>
      </c>
      <c r="BF127" s="190" t="s">
        <v>13314</v>
      </c>
      <c r="BG127" s="190" t="s">
        <v>13313</v>
      </c>
      <c r="BH127" s="190" t="s">
        <v>13312</v>
      </c>
      <c r="BI127" s="190" t="s">
        <v>13311</v>
      </c>
      <c r="BJ127" s="190" t="s">
        <v>13310</v>
      </c>
      <c r="BK127" s="190" t="s">
        <v>13309</v>
      </c>
      <c r="BL127" s="190" t="s">
        <v>13308</v>
      </c>
      <c r="BM127" s="190" t="str">
        <f t="shared" si="0"/>
        <v/>
      </c>
      <c r="BN127" s="190" t="str">
        <f t="shared" si="1"/>
        <v/>
      </c>
      <c r="BO127" s="190" t="str">
        <f t="shared" si="2"/>
        <v/>
      </c>
      <c r="BP127" s="190" t="str">
        <f t="shared" si="3"/>
        <v/>
      </c>
      <c r="BQ127" s="190">
        <f t="shared" si="4"/>
        <v>0</v>
      </c>
      <c r="BR127" s="190">
        <f t="shared" si="5"/>
        <v>0</v>
      </c>
      <c r="BS127" s="190">
        <f t="shared" si="6"/>
        <v>0</v>
      </c>
      <c r="BT127" s="190">
        <f t="shared" si="7"/>
        <v>0</v>
      </c>
      <c r="BY127" s="27">
        <v>1</v>
      </c>
    </row>
    <row r="128" spans="1:77" ht="15.75" customHeight="1" x14ac:dyDescent="0.25">
      <c r="A128" s="4" t="s">
        <v>230</v>
      </c>
      <c r="B128" s="234">
        <v>98</v>
      </c>
      <c r="C128" s="4" t="s">
        <v>2875</v>
      </c>
      <c r="D128" s="231" t="s">
        <v>2881</v>
      </c>
      <c r="E128" s="232" t="s">
        <v>3398</v>
      </c>
      <c r="F128" s="231" t="s">
        <v>112</v>
      </c>
      <c r="G128" s="232" t="s">
        <v>3399</v>
      </c>
      <c r="H128" s="233" t="s">
        <v>3400</v>
      </c>
      <c r="I128" s="232" t="s">
        <v>3401</v>
      </c>
      <c r="J128" s="231" t="s">
        <v>2877</v>
      </c>
      <c r="K128" s="230" t="s">
        <v>2878</v>
      </c>
      <c r="L128" s="2" t="s">
        <v>2879</v>
      </c>
      <c r="M128" s="2" t="s">
        <v>2720</v>
      </c>
      <c r="N128" s="7" t="s">
        <v>3402</v>
      </c>
      <c r="O128" s="2"/>
      <c r="P128" s="2"/>
      <c r="Q128" s="2"/>
      <c r="R128" s="2"/>
      <c r="S128" s="2"/>
      <c r="T128" s="2"/>
      <c r="U128" s="2"/>
      <c r="V128" s="2"/>
      <c r="W128" s="2"/>
      <c r="X128" s="2"/>
      <c r="Y128" s="2"/>
      <c r="Z128" s="2"/>
      <c r="AA128" s="2"/>
      <c r="AB128" s="2"/>
      <c r="AC128" s="2"/>
      <c r="AD128" s="2"/>
      <c r="AE128" s="2"/>
      <c r="AF128" s="2"/>
      <c r="AG128" s="2"/>
      <c r="AH128" s="2"/>
      <c r="AI128" s="2"/>
      <c r="AJ128" s="2"/>
      <c r="AK128" s="2"/>
      <c r="BA128" s="190" t="s">
        <v>111</v>
      </c>
      <c r="BB128" s="190" t="s">
        <v>301</v>
      </c>
      <c r="BC128" s="190">
        <v>2</v>
      </c>
      <c r="BD128" s="190">
        <v>6.6666999999999996</v>
      </c>
      <c r="BE128" s="190">
        <v>2</v>
      </c>
      <c r="BF128" s="190" t="s">
        <v>12648</v>
      </c>
      <c r="BG128" s="190" t="s">
        <v>12587</v>
      </c>
      <c r="BH128" s="190" t="s">
        <v>12647</v>
      </c>
      <c r="BI128" s="190" t="s">
        <v>12646</v>
      </c>
      <c r="BL128" s="190" t="s">
        <v>12645</v>
      </c>
      <c r="BM128" s="190" t="str">
        <f t="shared" si="0"/>
        <v/>
      </c>
      <c r="BN128" s="190" t="str">
        <f t="shared" si="1"/>
        <v/>
      </c>
      <c r="BO128" s="190" t="str">
        <f t="shared" si="2"/>
        <v/>
      </c>
      <c r="BP128" s="190" t="str">
        <f t="shared" si="3"/>
        <v/>
      </c>
      <c r="BQ128" s="190">
        <f t="shared" si="4"/>
        <v>0</v>
      </c>
      <c r="BR128" s="190">
        <f t="shared" si="5"/>
        <v>0</v>
      </c>
      <c r="BS128" s="190">
        <f t="shared" si="6"/>
        <v>0</v>
      </c>
      <c r="BT128" s="190">
        <f t="shared" si="7"/>
        <v>0</v>
      </c>
      <c r="BY128" s="27">
        <v>1</v>
      </c>
    </row>
    <row r="129" spans="1:77" ht="15.75" customHeight="1" x14ac:dyDescent="0.25">
      <c r="A129" s="4" t="s">
        <v>231</v>
      </c>
      <c r="B129" s="234">
        <v>99</v>
      </c>
      <c r="C129" s="4" t="s">
        <v>2875</v>
      </c>
      <c r="D129" s="231" t="s">
        <v>2882</v>
      </c>
      <c r="E129" s="232" t="s">
        <v>3403</v>
      </c>
      <c r="F129" s="231" t="s">
        <v>114</v>
      </c>
      <c r="G129" s="232" t="s">
        <v>3404</v>
      </c>
      <c r="H129" s="233" t="s">
        <v>3405</v>
      </c>
      <c r="I129" s="232" t="s">
        <v>3406</v>
      </c>
      <c r="J129" s="231" t="s">
        <v>2877</v>
      </c>
      <c r="K129" s="230" t="s">
        <v>2878</v>
      </c>
      <c r="L129" s="2" t="s">
        <v>2879</v>
      </c>
      <c r="M129" s="2" t="s">
        <v>2720</v>
      </c>
      <c r="N129" s="7" t="s">
        <v>3407</v>
      </c>
      <c r="O129" s="2"/>
      <c r="P129" s="2"/>
      <c r="Q129" s="2"/>
      <c r="R129" s="2"/>
      <c r="S129" s="2"/>
      <c r="T129" s="2"/>
      <c r="U129" s="2"/>
      <c r="V129" s="2"/>
      <c r="W129" s="2"/>
      <c r="X129" s="2"/>
      <c r="Y129" s="2"/>
      <c r="Z129" s="2"/>
      <c r="AA129" s="2"/>
      <c r="AB129" s="2"/>
      <c r="AC129" s="2"/>
      <c r="AD129" s="2"/>
      <c r="AE129" s="2"/>
      <c r="AF129" s="2"/>
      <c r="AG129" s="2"/>
      <c r="AH129" s="2"/>
      <c r="AI129" s="2"/>
      <c r="AJ129" s="2"/>
      <c r="AK129" s="2"/>
      <c r="BA129" s="190" t="s">
        <v>111</v>
      </c>
      <c r="BB129" s="190" t="s">
        <v>301</v>
      </c>
      <c r="BC129" s="190">
        <v>3</v>
      </c>
      <c r="BD129" s="190">
        <v>6.6666999999999996</v>
      </c>
      <c r="BE129" s="190">
        <v>2</v>
      </c>
      <c r="BF129" s="190" t="s">
        <v>13307</v>
      </c>
      <c r="BG129" s="190" t="s">
        <v>12581</v>
      </c>
      <c r="BH129" s="190" t="s">
        <v>13306</v>
      </c>
      <c r="BI129" s="190" t="s">
        <v>13305</v>
      </c>
      <c r="BL129" s="190" t="s">
        <v>13304</v>
      </c>
      <c r="BM129" s="190" t="str">
        <f t="shared" si="0"/>
        <v/>
      </c>
      <c r="BN129" s="190" t="str">
        <f t="shared" si="1"/>
        <v/>
      </c>
      <c r="BO129" s="190" t="str">
        <f t="shared" si="2"/>
        <v/>
      </c>
      <c r="BP129" s="190" t="str">
        <f t="shared" si="3"/>
        <v/>
      </c>
      <c r="BQ129" s="190">
        <f t="shared" si="4"/>
        <v>0</v>
      </c>
      <c r="BR129" s="190">
        <f t="shared" si="5"/>
        <v>0</v>
      </c>
      <c r="BS129" s="190">
        <f t="shared" si="6"/>
        <v>0</v>
      </c>
      <c r="BT129" s="190">
        <f t="shared" si="7"/>
        <v>0</v>
      </c>
      <c r="BY129" s="27">
        <v>1</v>
      </c>
    </row>
    <row r="130" spans="1:77" ht="15.75" customHeight="1" x14ac:dyDescent="0.25">
      <c r="A130" s="4" t="s">
        <v>232</v>
      </c>
      <c r="B130" s="234">
        <v>100</v>
      </c>
      <c r="C130" s="4" t="s">
        <v>2875</v>
      </c>
      <c r="D130" s="231" t="s">
        <v>2883</v>
      </c>
      <c r="E130" s="232" t="s">
        <v>3408</v>
      </c>
      <c r="F130" s="231" t="s">
        <v>116</v>
      </c>
      <c r="G130" s="232" t="s">
        <v>3409</v>
      </c>
      <c r="H130" s="233" t="s">
        <v>3410</v>
      </c>
      <c r="I130" s="232" t="s">
        <v>3411</v>
      </c>
      <c r="J130" s="231" t="s">
        <v>2877</v>
      </c>
      <c r="K130" s="230" t="s">
        <v>2878</v>
      </c>
      <c r="L130" s="2" t="s">
        <v>2879</v>
      </c>
      <c r="M130" s="2" t="s">
        <v>2720</v>
      </c>
      <c r="N130" s="7" t="s">
        <v>3412</v>
      </c>
      <c r="O130" s="2"/>
      <c r="P130" s="2"/>
      <c r="Q130" s="2"/>
      <c r="R130" s="2"/>
      <c r="S130" s="2"/>
      <c r="T130" s="2"/>
      <c r="U130" s="2"/>
      <c r="V130" s="2"/>
      <c r="W130" s="2"/>
      <c r="X130" s="2"/>
      <c r="Y130" s="2"/>
      <c r="Z130" s="2"/>
      <c r="AA130" s="2"/>
      <c r="AB130" s="2"/>
      <c r="AC130" s="2"/>
      <c r="AD130" s="2"/>
      <c r="AE130" s="2"/>
      <c r="AF130" s="2"/>
      <c r="AG130" s="2"/>
      <c r="AH130" s="2"/>
      <c r="AI130" s="2"/>
      <c r="AJ130" s="2"/>
      <c r="AK130" s="2"/>
      <c r="BA130" s="190" t="s">
        <v>113</v>
      </c>
      <c r="BB130" s="190" t="s">
        <v>265</v>
      </c>
      <c r="BC130" s="190">
        <v>1</v>
      </c>
      <c r="BD130" s="190">
        <v>4</v>
      </c>
      <c r="BE130" s="190">
        <v>2</v>
      </c>
      <c r="BF130" s="190" t="s">
        <v>13335</v>
      </c>
      <c r="BG130" s="190" t="s">
        <v>13334</v>
      </c>
      <c r="BH130" s="190" t="s">
        <v>13333</v>
      </c>
      <c r="BI130" s="190" t="s">
        <v>13332</v>
      </c>
      <c r="BJ130" s="190" t="s">
        <v>13331</v>
      </c>
      <c r="BK130" s="190" t="s">
        <v>8985</v>
      </c>
      <c r="BL130" s="190" t="s">
        <v>13330</v>
      </c>
      <c r="BM130" s="190" t="str">
        <f t="shared" si="0"/>
        <v/>
      </c>
      <c r="BN130" s="190" t="str">
        <f t="shared" si="1"/>
        <v/>
      </c>
      <c r="BO130" s="190" t="str">
        <f t="shared" si="2"/>
        <v/>
      </c>
      <c r="BP130" s="190" t="str">
        <f t="shared" si="3"/>
        <v/>
      </c>
      <c r="BQ130" s="190">
        <f t="shared" si="4"/>
        <v>0</v>
      </c>
      <c r="BR130" s="190">
        <f t="shared" si="5"/>
        <v>0</v>
      </c>
      <c r="BS130" s="190">
        <f t="shared" si="6"/>
        <v>0</v>
      </c>
      <c r="BT130" s="190">
        <f t="shared" si="7"/>
        <v>0</v>
      </c>
      <c r="BY130" s="27">
        <v>1</v>
      </c>
    </row>
    <row r="131" spans="1:77" ht="15.75" customHeight="1" x14ac:dyDescent="0.25">
      <c r="A131" s="4"/>
      <c r="B131" s="3"/>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BA131" s="190" t="s">
        <v>113</v>
      </c>
      <c r="BB131" s="190" t="s">
        <v>265</v>
      </c>
      <c r="BC131" s="190">
        <v>2</v>
      </c>
      <c r="BD131" s="190">
        <v>4</v>
      </c>
      <c r="BE131" s="190">
        <v>2</v>
      </c>
      <c r="BF131" s="190" t="s">
        <v>13329</v>
      </c>
      <c r="BG131" s="190" t="s">
        <v>13328</v>
      </c>
      <c r="BH131" s="190" t="s">
        <v>13327</v>
      </c>
      <c r="BI131" s="190" t="s">
        <v>13326</v>
      </c>
      <c r="BL131" s="190" t="s">
        <v>13325</v>
      </c>
      <c r="BM131" s="190" t="str">
        <f t="shared" si="0"/>
        <v/>
      </c>
      <c r="BN131" s="190" t="str">
        <f t="shared" si="1"/>
        <v/>
      </c>
      <c r="BO131" s="190" t="str">
        <f t="shared" si="2"/>
        <v/>
      </c>
      <c r="BP131" s="190" t="str">
        <f t="shared" si="3"/>
        <v/>
      </c>
      <c r="BQ131" s="190">
        <f t="shared" si="4"/>
        <v>0</v>
      </c>
      <c r="BR131" s="190">
        <f t="shared" si="5"/>
        <v>0</v>
      </c>
      <c r="BS131" s="190">
        <f t="shared" si="6"/>
        <v>0</v>
      </c>
      <c r="BT131" s="190">
        <f t="shared" si="7"/>
        <v>0</v>
      </c>
      <c r="BY131" s="27">
        <v>1</v>
      </c>
    </row>
    <row r="132" spans="1:77" ht="15.75" customHeight="1" x14ac:dyDescent="0.25">
      <c r="A132" s="4"/>
      <c r="B132" s="3"/>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BA132" s="190" t="s">
        <v>113</v>
      </c>
      <c r="BB132" s="190" t="s">
        <v>265</v>
      </c>
      <c r="BC132" s="190">
        <v>3</v>
      </c>
      <c r="BD132" s="190">
        <v>4</v>
      </c>
      <c r="BE132" s="190">
        <v>2</v>
      </c>
      <c r="BF132" s="190" t="s">
        <v>12644</v>
      </c>
      <c r="BG132" s="190" t="s">
        <v>12643</v>
      </c>
      <c r="BH132" s="190" t="s">
        <v>12642</v>
      </c>
      <c r="BI132" s="190" t="s">
        <v>12641</v>
      </c>
      <c r="BJ132" s="190" t="s">
        <v>12640</v>
      </c>
      <c r="BL132" s="190" t="s">
        <v>12639</v>
      </c>
      <c r="BM132" s="190" t="str">
        <f t="shared" si="0"/>
        <v/>
      </c>
      <c r="BN132" s="190" t="str">
        <f t="shared" si="1"/>
        <v/>
      </c>
      <c r="BO132" s="190" t="str">
        <f t="shared" si="2"/>
        <v/>
      </c>
      <c r="BP132" s="190" t="str">
        <f t="shared" si="3"/>
        <v/>
      </c>
      <c r="BQ132" s="190">
        <f t="shared" si="4"/>
        <v>0</v>
      </c>
      <c r="BR132" s="190">
        <f t="shared" si="5"/>
        <v>0</v>
      </c>
      <c r="BS132" s="190">
        <f t="shared" si="6"/>
        <v>0</v>
      </c>
      <c r="BT132" s="190">
        <f t="shared" si="7"/>
        <v>0</v>
      </c>
      <c r="BY132" s="27">
        <v>1</v>
      </c>
    </row>
    <row r="133" spans="1:77" ht="15.75" customHeight="1" x14ac:dyDescent="0.25">
      <c r="A133" s="4"/>
      <c r="B133" s="3"/>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BA133" s="190" t="s">
        <v>113</v>
      </c>
      <c r="BB133" s="190" t="s">
        <v>265</v>
      </c>
      <c r="BC133" s="190">
        <v>4</v>
      </c>
      <c r="BD133" s="190">
        <v>4</v>
      </c>
      <c r="BE133" s="190">
        <v>2</v>
      </c>
      <c r="BF133" s="190" t="s">
        <v>13324</v>
      </c>
      <c r="BG133" s="190" t="s">
        <v>12610</v>
      </c>
      <c r="BH133" s="190" t="s">
        <v>13323</v>
      </c>
      <c r="BI133" s="190" t="s">
        <v>13322</v>
      </c>
      <c r="BL133" s="190" t="s">
        <v>13321</v>
      </c>
      <c r="BM133" s="190" t="str">
        <f t="shared" si="0"/>
        <v/>
      </c>
      <c r="BN133" s="190" t="str">
        <f t="shared" si="1"/>
        <v/>
      </c>
      <c r="BO133" s="190" t="str">
        <f t="shared" si="2"/>
        <v/>
      </c>
      <c r="BP133" s="190" t="str">
        <f t="shared" si="3"/>
        <v/>
      </c>
      <c r="BQ133" s="190">
        <f t="shared" si="4"/>
        <v>0</v>
      </c>
      <c r="BR133" s="190">
        <f t="shared" si="5"/>
        <v>0</v>
      </c>
      <c r="BS133" s="190">
        <f t="shared" si="6"/>
        <v>0</v>
      </c>
      <c r="BT133" s="190">
        <f t="shared" si="7"/>
        <v>0</v>
      </c>
      <c r="BY133" s="27">
        <v>1</v>
      </c>
    </row>
    <row r="134" spans="1:77" ht="15.75" customHeight="1" x14ac:dyDescent="0.25">
      <c r="A134" s="4"/>
      <c r="B134" s="3"/>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BA134" s="190" t="s">
        <v>113</v>
      </c>
      <c r="BB134" s="190" t="s">
        <v>265</v>
      </c>
      <c r="BC134" s="190">
        <v>5</v>
      </c>
      <c r="BD134" s="190">
        <v>4</v>
      </c>
      <c r="BE134" s="190">
        <v>2</v>
      </c>
      <c r="BF134" s="190" t="s">
        <v>13320</v>
      </c>
      <c r="BG134" s="190" t="s">
        <v>12603</v>
      </c>
      <c r="BH134" s="190" t="s">
        <v>13319</v>
      </c>
      <c r="BI134" s="190" t="s">
        <v>13318</v>
      </c>
      <c r="BJ134" s="190" t="s">
        <v>13317</v>
      </c>
      <c r="BK134" s="190" t="s">
        <v>13316</v>
      </c>
      <c r="BL134" s="190" t="s">
        <v>13315</v>
      </c>
      <c r="BM134" s="190" t="str">
        <f t="shared" si="0"/>
        <v/>
      </c>
      <c r="BN134" s="190" t="str">
        <f t="shared" si="1"/>
        <v/>
      </c>
      <c r="BO134" s="190" t="str">
        <f t="shared" si="2"/>
        <v/>
      </c>
      <c r="BP134" s="190" t="str">
        <f t="shared" si="3"/>
        <v/>
      </c>
      <c r="BQ134" s="190">
        <f t="shared" si="4"/>
        <v>0</v>
      </c>
      <c r="BR134" s="190">
        <f t="shared" si="5"/>
        <v>0</v>
      </c>
      <c r="BS134" s="190">
        <f t="shared" si="6"/>
        <v>0</v>
      </c>
      <c r="BT134" s="190">
        <f t="shared" si="7"/>
        <v>0</v>
      </c>
      <c r="BY134" s="27">
        <v>1</v>
      </c>
    </row>
    <row r="135" spans="1:77" ht="15.75" customHeight="1" x14ac:dyDescent="0.25">
      <c r="A135" s="4"/>
      <c r="B135" s="3"/>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BA135" s="190" t="s">
        <v>113</v>
      </c>
      <c r="BB135" s="190" t="s">
        <v>301</v>
      </c>
      <c r="BC135" s="190">
        <v>1</v>
      </c>
      <c r="BD135" s="190">
        <v>6.6666999999999996</v>
      </c>
      <c r="BE135" s="190">
        <v>2</v>
      </c>
      <c r="BF135" s="190" t="s">
        <v>13314</v>
      </c>
      <c r="BG135" s="190" t="s">
        <v>13313</v>
      </c>
      <c r="BH135" s="190" t="s">
        <v>13312</v>
      </c>
      <c r="BI135" s="190" t="s">
        <v>13311</v>
      </c>
      <c r="BJ135" s="190" t="s">
        <v>13310</v>
      </c>
      <c r="BK135" s="190" t="s">
        <v>13309</v>
      </c>
      <c r="BL135" s="190" t="s">
        <v>13308</v>
      </c>
      <c r="BM135" s="190" t="str">
        <f t="shared" si="0"/>
        <v/>
      </c>
      <c r="BN135" s="190" t="str">
        <f t="shared" si="1"/>
        <v/>
      </c>
      <c r="BO135" s="190" t="str">
        <f t="shared" si="2"/>
        <v/>
      </c>
      <c r="BP135" s="190" t="str">
        <f t="shared" si="3"/>
        <v/>
      </c>
      <c r="BQ135" s="190">
        <f t="shared" si="4"/>
        <v>0</v>
      </c>
      <c r="BR135" s="190">
        <f t="shared" si="5"/>
        <v>0</v>
      </c>
      <c r="BS135" s="190">
        <f t="shared" si="6"/>
        <v>0</v>
      </c>
      <c r="BT135" s="190">
        <f t="shared" si="7"/>
        <v>0</v>
      </c>
      <c r="BY135" s="27">
        <v>1</v>
      </c>
    </row>
    <row r="136" spans="1:77" ht="15.75" customHeight="1" x14ac:dyDescent="0.25">
      <c r="A136" s="4"/>
      <c r="B136" s="3"/>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BA136" s="190" t="s">
        <v>113</v>
      </c>
      <c r="BB136" s="190" t="s">
        <v>301</v>
      </c>
      <c r="BC136" s="190">
        <v>2</v>
      </c>
      <c r="BD136" s="190">
        <v>6.6666999999999996</v>
      </c>
      <c r="BE136" s="190">
        <v>2</v>
      </c>
      <c r="BF136" s="190" t="s">
        <v>12638</v>
      </c>
      <c r="BG136" s="190" t="s">
        <v>12587</v>
      </c>
      <c r="BH136" s="190" t="s">
        <v>12637</v>
      </c>
      <c r="BI136" s="190" t="s">
        <v>1499</v>
      </c>
      <c r="BJ136" s="190" t="s">
        <v>12636</v>
      </c>
      <c r="BK136" s="190" t="s">
        <v>12635</v>
      </c>
      <c r="BL136" s="190" t="s">
        <v>12634</v>
      </c>
      <c r="BM136" s="190" t="str">
        <f t="shared" si="0"/>
        <v/>
      </c>
      <c r="BN136" s="190" t="str">
        <f t="shared" si="1"/>
        <v/>
      </c>
      <c r="BO136" s="190" t="str">
        <f t="shared" si="2"/>
        <v/>
      </c>
      <c r="BP136" s="190" t="str">
        <f t="shared" si="3"/>
        <v/>
      </c>
      <c r="BQ136" s="190">
        <f t="shared" si="4"/>
        <v>0</v>
      </c>
      <c r="BR136" s="190">
        <f t="shared" si="5"/>
        <v>0</v>
      </c>
      <c r="BS136" s="190">
        <f t="shared" si="6"/>
        <v>0</v>
      </c>
      <c r="BT136" s="190">
        <f t="shared" si="7"/>
        <v>0</v>
      </c>
      <c r="BY136" s="27">
        <v>1</v>
      </c>
    </row>
    <row r="137" spans="1:77" ht="15.75" customHeight="1" x14ac:dyDescent="0.25">
      <c r="A137" s="4"/>
      <c r="B137" s="3"/>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BA137" s="190" t="s">
        <v>113</v>
      </c>
      <c r="BB137" s="190" t="s">
        <v>301</v>
      </c>
      <c r="BC137" s="190">
        <v>3</v>
      </c>
      <c r="BD137" s="190">
        <v>6.6666999999999996</v>
      </c>
      <c r="BE137" s="190">
        <v>2</v>
      </c>
      <c r="BF137" s="190" t="s">
        <v>13307</v>
      </c>
      <c r="BG137" s="190" t="s">
        <v>12581</v>
      </c>
      <c r="BH137" s="190" t="s">
        <v>13306</v>
      </c>
      <c r="BI137" s="190" t="s">
        <v>13305</v>
      </c>
      <c r="BL137" s="190" t="s">
        <v>13304</v>
      </c>
      <c r="BM137" s="190" t="str">
        <f t="shared" si="0"/>
        <v/>
      </c>
      <c r="BN137" s="190" t="str">
        <f t="shared" si="1"/>
        <v/>
      </c>
      <c r="BO137" s="190" t="str">
        <f t="shared" si="2"/>
        <v/>
      </c>
      <c r="BP137" s="190" t="str">
        <f t="shared" si="3"/>
        <v/>
      </c>
      <c r="BQ137" s="190">
        <f t="shared" si="4"/>
        <v>0</v>
      </c>
      <c r="BR137" s="190">
        <f t="shared" si="5"/>
        <v>0</v>
      </c>
      <c r="BS137" s="190">
        <f t="shared" si="6"/>
        <v>0</v>
      </c>
      <c r="BT137" s="190">
        <f t="shared" si="7"/>
        <v>0</v>
      </c>
      <c r="BY137" s="27">
        <v>1</v>
      </c>
    </row>
    <row r="138" spans="1:77" ht="15.75" customHeight="1" x14ac:dyDescent="0.25">
      <c r="A138" s="4"/>
      <c r="B138" s="3"/>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BA138" s="190" t="s">
        <v>115</v>
      </c>
      <c r="BB138" s="190" t="s">
        <v>265</v>
      </c>
      <c r="BC138" s="190">
        <v>1</v>
      </c>
      <c r="BD138" s="190">
        <v>3.3332999999999999</v>
      </c>
      <c r="BE138" s="190">
        <v>2</v>
      </c>
      <c r="BF138" s="190" t="s">
        <v>13335</v>
      </c>
      <c r="BG138" s="190" t="s">
        <v>13334</v>
      </c>
      <c r="BH138" s="190" t="s">
        <v>13333</v>
      </c>
      <c r="BI138" s="190" t="s">
        <v>13332</v>
      </c>
      <c r="BJ138" s="190" t="s">
        <v>13331</v>
      </c>
      <c r="BK138" s="190" t="s">
        <v>8985</v>
      </c>
      <c r="BL138" s="190" t="s">
        <v>13330</v>
      </c>
      <c r="BM138" s="190" t="str">
        <f t="shared" si="0"/>
        <v/>
      </c>
      <c r="BN138" s="190" t="str">
        <f t="shared" si="1"/>
        <v/>
      </c>
      <c r="BO138" s="190" t="str">
        <f t="shared" si="2"/>
        <v/>
      </c>
      <c r="BP138" s="190" t="str">
        <f t="shared" si="3"/>
        <v/>
      </c>
      <c r="BQ138" s="190">
        <f t="shared" si="4"/>
        <v>0</v>
      </c>
      <c r="BR138" s="190">
        <f t="shared" si="5"/>
        <v>0</v>
      </c>
      <c r="BS138" s="190">
        <f t="shared" si="6"/>
        <v>0</v>
      </c>
      <c r="BT138" s="190">
        <f t="shared" si="7"/>
        <v>0</v>
      </c>
      <c r="BY138" s="27">
        <v>1</v>
      </c>
    </row>
    <row r="139" spans="1:77" ht="15.75" customHeight="1" x14ac:dyDescent="0.25">
      <c r="A139" s="4"/>
      <c r="B139" s="3"/>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BA139" s="190" t="s">
        <v>115</v>
      </c>
      <c r="BB139" s="190" t="s">
        <v>265</v>
      </c>
      <c r="BC139" s="190">
        <v>2</v>
      </c>
      <c r="BD139" s="190">
        <v>3.3332999999999999</v>
      </c>
      <c r="BE139" s="190">
        <v>2</v>
      </c>
      <c r="BF139" s="190" t="s">
        <v>13329</v>
      </c>
      <c r="BG139" s="190" t="s">
        <v>13328</v>
      </c>
      <c r="BH139" s="190" t="s">
        <v>13327</v>
      </c>
      <c r="BI139" s="190" t="s">
        <v>13326</v>
      </c>
      <c r="BL139" s="190" t="s">
        <v>13325</v>
      </c>
      <c r="BM139" s="190" t="str">
        <f t="shared" si="0"/>
        <v/>
      </c>
      <c r="BN139" s="190" t="str">
        <f t="shared" si="1"/>
        <v/>
      </c>
      <c r="BO139" s="190" t="str">
        <f t="shared" si="2"/>
        <v/>
      </c>
      <c r="BP139" s="190" t="str">
        <f t="shared" si="3"/>
        <v/>
      </c>
      <c r="BQ139" s="190">
        <f t="shared" si="4"/>
        <v>0</v>
      </c>
      <c r="BR139" s="190">
        <f t="shared" si="5"/>
        <v>0</v>
      </c>
      <c r="BS139" s="190">
        <f t="shared" si="6"/>
        <v>0</v>
      </c>
      <c r="BT139" s="190">
        <f t="shared" si="7"/>
        <v>0</v>
      </c>
      <c r="BY139" s="27">
        <v>1</v>
      </c>
    </row>
    <row r="140" spans="1:77" ht="15.75" customHeight="1" x14ac:dyDescent="0.25">
      <c r="A140" s="4"/>
      <c r="B140" s="3"/>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BA140" s="190" t="s">
        <v>115</v>
      </c>
      <c r="BB140" s="190" t="s">
        <v>265</v>
      </c>
      <c r="BC140" s="190">
        <v>3</v>
      </c>
      <c r="BD140" s="190">
        <v>3.3332999999999999</v>
      </c>
      <c r="BE140" s="190">
        <v>2</v>
      </c>
      <c r="BF140" s="190" t="s">
        <v>12623</v>
      </c>
      <c r="BG140" s="190" t="s">
        <v>12622</v>
      </c>
      <c r="BH140" s="190" t="s">
        <v>12621</v>
      </c>
      <c r="BI140" s="190" t="s">
        <v>1306</v>
      </c>
      <c r="BJ140" s="190" t="s">
        <v>12620</v>
      </c>
      <c r="BL140" s="190" t="s">
        <v>12619</v>
      </c>
      <c r="BM140" s="190" t="str">
        <f t="shared" si="0"/>
        <v/>
      </c>
      <c r="BN140" s="190" t="str">
        <f t="shared" si="1"/>
        <v/>
      </c>
      <c r="BO140" s="190" t="str">
        <f t="shared" si="2"/>
        <v/>
      </c>
      <c r="BP140" s="190" t="str">
        <f t="shared" si="3"/>
        <v/>
      </c>
      <c r="BQ140" s="190">
        <f t="shared" si="4"/>
        <v>0</v>
      </c>
      <c r="BR140" s="190">
        <f t="shared" si="5"/>
        <v>0</v>
      </c>
      <c r="BS140" s="190">
        <f t="shared" si="6"/>
        <v>0</v>
      </c>
      <c r="BT140" s="190">
        <f t="shared" si="7"/>
        <v>0</v>
      </c>
      <c r="BY140" s="27">
        <v>1</v>
      </c>
    </row>
    <row r="141" spans="1:77" ht="15.75" customHeight="1" x14ac:dyDescent="0.25">
      <c r="A141" s="4"/>
      <c r="B141" s="3"/>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BA141" s="190" t="s">
        <v>115</v>
      </c>
      <c r="BB141" s="190" t="s">
        <v>265</v>
      </c>
      <c r="BC141" s="190">
        <v>4</v>
      </c>
      <c r="BD141" s="190">
        <v>3.3332999999999999</v>
      </c>
      <c r="BE141" s="190">
        <v>2</v>
      </c>
      <c r="BF141" s="190" t="s">
        <v>12618</v>
      </c>
      <c r="BG141" s="190" t="s">
        <v>12617</v>
      </c>
      <c r="BH141" s="190" t="s">
        <v>12616</v>
      </c>
      <c r="BI141" s="190" t="s">
        <v>12615</v>
      </c>
      <c r="BJ141" s="190" t="s">
        <v>12614</v>
      </c>
      <c r="BK141" s="190" t="s">
        <v>12613</v>
      </c>
      <c r="BL141" s="190" t="s">
        <v>12612</v>
      </c>
      <c r="BM141" s="190" t="str">
        <f t="shared" si="0"/>
        <v/>
      </c>
      <c r="BN141" s="190" t="str">
        <f t="shared" si="1"/>
        <v/>
      </c>
      <c r="BO141" s="190" t="str">
        <f t="shared" si="2"/>
        <v/>
      </c>
      <c r="BP141" s="190" t="str">
        <f t="shared" si="3"/>
        <v/>
      </c>
      <c r="BQ141" s="190">
        <f t="shared" si="4"/>
        <v>0</v>
      </c>
      <c r="BR141" s="190">
        <f t="shared" si="5"/>
        <v>0</v>
      </c>
      <c r="BS141" s="190">
        <f t="shared" si="6"/>
        <v>0</v>
      </c>
      <c r="BT141" s="190">
        <f t="shared" si="7"/>
        <v>0</v>
      </c>
      <c r="BY141" s="27">
        <v>1</v>
      </c>
    </row>
    <row r="142" spans="1:77" ht="15.75" customHeight="1" x14ac:dyDescent="0.25">
      <c r="A142" s="4"/>
      <c r="B142" s="3"/>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BA142" s="190" t="s">
        <v>115</v>
      </c>
      <c r="BB142" s="190" t="s">
        <v>265</v>
      </c>
      <c r="BC142" s="190">
        <v>5</v>
      </c>
      <c r="BD142" s="190">
        <v>3.3332999999999999</v>
      </c>
      <c r="BE142" s="190">
        <v>2</v>
      </c>
      <c r="BF142" s="190" t="s">
        <v>13324</v>
      </c>
      <c r="BG142" s="190" t="s">
        <v>12610</v>
      </c>
      <c r="BH142" s="190" t="s">
        <v>13323</v>
      </c>
      <c r="BI142" s="190" t="s">
        <v>13322</v>
      </c>
      <c r="BL142" s="190" t="s">
        <v>13321</v>
      </c>
      <c r="BM142" s="190" t="str">
        <f t="shared" si="0"/>
        <v/>
      </c>
      <c r="BN142" s="190" t="str">
        <f t="shared" si="1"/>
        <v/>
      </c>
      <c r="BO142" s="190" t="str">
        <f t="shared" si="2"/>
        <v/>
      </c>
      <c r="BP142" s="190" t="str">
        <f t="shared" si="3"/>
        <v/>
      </c>
      <c r="BQ142" s="190">
        <f t="shared" si="4"/>
        <v>0</v>
      </c>
      <c r="BR142" s="190">
        <f t="shared" si="5"/>
        <v>0</v>
      </c>
      <c r="BS142" s="190">
        <f t="shared" si="6"/>
        <v>0</v>
      </c>
      <c r="BT142" s="190">
        <f t="shared" si="7"/>
        <v>0</v>
      </c>
      <c r="BY142" s="27">
        <v>1</v>
      </c>
    </row>
    <row r="143" spans="1:77" ht="15.75" customHeight="1" x14ac:dyDescent="0.25">
      <c r="A143" s="4"/>
      <c r="B143" s="3"/>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BA143" s="190" t="s">
        <v>115</v>
      </c>
      <c r="BB143" s="190" t="s">
        <v>265</v>
      </c>
      <c r="BC143" s="190">
        <v>6</v>
      </c>
      <c r="BD143" s="190">
        <v>3.3332999999999999</v>
      </c>
      <c r="BE143" s="190">
        <v>2</v>
      </c>
      <c r="BF143" s="190" t="s">
        <v>13320</v>
      </c>
      <c r="BG143" s="190" t="s">
        <v>12603</v>
      </c>
      <c r="BH143" s="190" t="s">
        <v>13319</v>
      </c>
      <c r="BI143" s="190" t="s">
        <v>13318</v>
      </c>
      <c r="BJ143" s="190" t="s">
        <v>13317</v>
      </c>
      <c r="BK143" s="190" t="s">
        <v>13316</v>
      </c>
      <c r="BL143" s="190" t="s">
        <v>13315</v>
      </c>
      <c r="BM143" s="190" t="str">
        <f t="shared" si="0"/>
        <v/>
      </c>
      <c r="BN143" s="190" t="str">
        <f t="shared" si="1"/>
        <v/>
      </c>
      <c r="BO143" s="190" t="str">
        <f t="shared" si="2"/>
        <v/>
      </c>
      <c r="BP143" s="190" t="str">
        <f t="shared" si="3"/>
        <v/>
      </c>
      <c r="BQ143" s="190">
        <f t="shared" si="4"/>
        <v>0</v>
      </c>
      <c r="BR143" s="190">
        <f t="shared" si="5"/>
        <v>0</v>
      </c>
      <c r="BS143" s="190">
        <f t="shared" si="6"/>
        <v>0</v>
      </c>
      <c r="BT143" s="190">
        <f t="shared" si="7"/>
        <v>0</v>
      </c>
      <c r="BY143" s="27">
        <v>1</v>
      </c>
    </row>
    <row r="144" spans="1:77" ht="15.75" customHeight="1" x14ac:dyDescent="0.25">
      <c r="A144" s="4"/>
      <c r="B144" s="3"/>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BA144" s="190" t="s">
        <v>115</v>
      </c>
      <c r="BB144" s="190" t="s">
        <v>301</v>
      </c>
      <c r="BC144" s="190">
        <v>1</v>
      </c>
      <c r="BD144" s="190">
        <v>6.6666999999999996</v>
      </c>
      <c r="BE144" s="190">
        <v>2</v>
      </c>
      <c r="BF144" s="190" t="s">
        <v>13314</v>
      </c>
      <c r="BG144" s="190" t="s">
        <v>13313</v>
      </c>
      <c r="BH144" s="190" t="s">
        <v>13312</v>
      </c>
      <c r="BI144" s="190" t="s">
        <v>13311</v>
      </c>
      <c r="BJ144" s="190" t="s">
        <v>13310</v>
      </c>
      <c r="BK144" s="190" t="s">
        <v>13309</v>
      </c>
      <c r="BL144" s="190" t="s">
        <v>13308</v>
      </c>
      <c r="BM144" s="190" t="str">
        <f t="shared" si="0"/>
        <v/>
      </c>
      <c r="BN144" s="190" t="str">
        <f t="shared" si="1"/>
        <v/>
      </c>
      <c r="BO144" s="190" t="str">
        <f t="shared" si="2"/>
        <v/>
      </c>
      <c r="BP144" s="190" t="str">
        <f t="shared" si="3"/>
        <v/>
      </c>
      <c r="BQ144" s="190">
        <f t="shared" si="4"/>
        <v>0</v>
      </c>
      <c r="BR144" s="190">
        <f t="shared" si="5"/>
        <v>0</v>
      </c>
      <c r="BS144" s="190">
        <f t="shared" si="6"/>
        <v>0</v>
      </c>
      <c r="BT144" s="190">
        <f t="shared" si="7"/>
        <v>0</v>
      </c>
      <c r="BY144" s="27">
        <v>1</v>
      </c>
    </row>
    <row r="145" spans="1:77" ht="15.75" customHeight="1" x14ac:dyDescent="0.25">
      <c r="A145" s="4"/>
      <c r="B145" s="3"/>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BA145" s="190" t="s">
        <v>115</v>
      </c>
      <c r="BB145" s="190" t="s">
        <v>301</v>
      </c>
      <c r="BC145" s="190">
        <v>2</v>
      </c>
      <c r="BD145" s="190">
        <v>6.6666999999999996</v>
      </c>
      <c r="BE145" s="190">
        <v>2</v>
      </c>
      <c r="BF145" s="190" t="s">
        <v>12588</v>
      </c>
      <c r="BG145" s="190" t="s">
        <v>12587</v>
      </c>
      <c r="BH145" s="190" t="s">
        <v>12586</v>
      </c>
      <c r="BI145" s="190" t="s">
        <v>12585</v>
      </c>
      <c r="BJ145" s="190" t="s">
        <v>12584</v>
      </c>
      <c r="BL145" s="190" t="s">
        <v>12583</v>
      </c>
      <c r="BM145" s="190" t="str">
        <f t="shared" si="0"/>
        <v/>
      </c>
      <c r="BN145" s="190" t="str">
        <f t="shared" si="1"/>
        <v/>
      </c>
      <c r="BO145" s="190" t="str">
        <f t="shared" si="2"/>
        <v/>
      </c>
      <c r="BP145" s="190" t="str">
        <f t="shared" si="3"/>
        <v/>
      </c>
      <c r="BQ145" s="190">
        <f t="shared" si="4"/>
        <v>0</v>
      </c>
      <c r="BR145" s="190">
        <f t="shared" si="5"/>
        <v>0</v>
      </c>
      <c r="BS145" s="190">
        <f t="shared" si="6"/>
        <v>0</v>
      </c>
      <c r="BT145" s="190">
        <f t="shared" si="7"/>
        <v>0</v>
      </c>
      <c r="BY145" s="27">
        <v>1</v>
      </c>
    </row>
    <row r="146" spans="1:77" ht="15.75" customHeight="1" x14ac:dyDescent="0.25">
      <c r="A146" s="4"/>
      <c r="B146" s="3"/>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BA146" s="190" t="s">
        <v>115</v>
      </c>
      <c r="BB146" s="190" t="s">
        <v>301</v>
      </c>
      <c r="BC146" s="190">
        <v>3</v>
      </c>
      <c r="BD146" s="190">
        <v>6.6666999999999996</v>
      </c>
      <c r="BE146" s="190">
        <v>2</v>
      </c>
      <c r="BF146" s="190" t="s">
        <v>13307</v>
      </c>
      <c r="BG146" s="190" t="s">
        <v>12581</v>
      </c>
      <c r="BH146" s="190" t="s">
        <v>13306</v>
      </c>
      <c r="BI146" s="190" t="s">
        <v>13305</v>
      </c>
      <c r="BL146" s="190" t="s">
        <v>13304</v>
      </c>
      <c r="BM146" s="190" t="str">
        <f t="shared" si="0"/>
        <v/>
      </c>
      <c r="BN146" s="190" t="str">
        <f t="shared" si="1"/>
        <v/>
      </c>
      <c r="BO146" s="190" t="str">
        <f t="shared" si="2"/>
        <v/>
      </c>
      <c r="BP146" s="190" t="str">
        <f t="shared" si="3"/>
        <v/>
      </c>
      <c r="BQ146" s="190">
        <f t="shared" si="4"/>
        <v>0</v>
      </c>
      <c r="BR146" s="190">
        <f t="shared" si="5"/>
        <v>0</v>
      </c>
      <c r="BS146" s="190">
        <f t="shared" si="6"/>
        <v>0</v>
      </c>
      <c r="BT146" s="190">
        <f t="shared" si="7"/>
        <v>0</v>
      </c>
      <c r="BY146" s="27">
        <v>1</v>
      </c>
    </row>
    <row r="147" spans="1:77" ht="15.75" customHeight="1" x14ac:dyDescent="0.25">
      <c r="A147" s="4"/>
      <c r="B147" s="3"/>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BA147" s="190" t="s">
        <v>117</v>
      </c>
      <c r="BB147" s="190" t="s">
        <v>265</v>
      </c>
      <c r="BC147" s="190">
        <v>1</v>
      </c>
      <c r="BD147" s="190">
        <v>4</v>
      </c>
      <c r="BE147" s="190">
        <v>2</v>
      </c>
      <c r="BF147" s="190" t="s">
        <v>13303</v>
      </c>
      <c r="BG147" s="190" t="s">
        <v>13302</v>
      </c>
      <c r="BH147" s="190" t="s">
        <v>13301</v>
      </c>
      <c r="BI147" s="190" t="s">
        <v>386</v>
      </c>
      <c r="BJ147" s="190" t="s">
        <v>13300</v>
      </c>
      <c r="BK147" s="190" t="s">
        <v>1383</v>
      </c>
      <c r="BL147" s="190" t="s">
        <v>13299</v>
      </c>
      <c r="BM147" s="190">
        <f t="shared" si="0"/>
        <v>1</v>
      </c>
      <c r="BN147" s="190">
        <f t="shared" si="1"/>
        <v>1</v>
      </c>
      <c r="BO147" s="190" t="str">
        <f t="shared" si="2"/>
        <v/>
      </c>
      <c r="BP147" s="190" t="str">
        <f t="shared" si="3"/>
        <v/>
      </c>
      <c r="BQ147" s="190">
        <f t="shared" si="4"/>
        <v>4</v>
      </c>
      <c r="BR147" s="190">
        <f t="shared" si="5"/>
        <v>4</v>
      </c>
      <c r="BS147" s="190">
        <f t="shared" si="6"/>
        <v>0</v>
      </c>
      <c r="BT147" s="190">
        <f t="shared" si="7"/>
        <v>0</v>
      </c>
      <c r="BY147" s="27">
        <v>1</v>
      </c>
    </row>
    <row r="148" spans="1:77" ht="15.75" customHeight="1" x14ac:dyDescent="0.25">
      <c r="A148" s="4"/>
      <c r="B148" s="3"/>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BA148" s="190" t="s">
        <v>117</v>
      </c>
      <c r="BB148" s="190" t="s">
        <v>265</v>
      </c>
      <c r="BC148" s="190">
        <v>2</v>
      </c>
      <c r="BD148" s="190">
        <v>4</v>
      </c>
      <c r="BE148" s="190">
        <v>2</v>
      </c>
      <c r="BF148" s="190" t="s">
        <v>13298</v>
      </c>
      <c r="BG148" s="190" t="s">
        <v>13297</v>
      </c>
      <c r="BH148" s="190" t="s">
        <v>13296</v>
      </c>
      <c r="BL148" s="190" t="s">
        <v>13295</v>
      </c>
      <c r="BM148" s="190">
        <f t="shared" si="0"/>
        <v>0</v>
      </c>
      <c r="BN148" s="190">
        <f t="shared" si="1"/>
        <v>0</v>
      </c>
      <c r="BO148" s="190" t="str">
        <f t="shared" si="2"/>
        <v/>
      </c>
      <c r="BP148" s="190" t="str">
        <f t="shared" si="3"/>
        <v/>
      </c>
      <c r="BQ148" s="190">
        <f t="shared" si="4"/>
        <v>0</v>
      </c>
      <c r="BR148" s="190">
        <f t="shared" si="5"/>
        <v>0</v>
      </c>
      <c r="BS148" s="190">
        <f t="shared" si="6"/>
        <v>0</v>
      </c>
      <c r="BT148" s="190">
        <f t="shared" si="7"/>
        <v>0</v>
      </c>
      <c r="BY148" s="27">
        <v>1</v>
      </c>
    </row>
    <row r="149" spans="1:77" ht="15.75" customHeight="1" x14ac:dyDescent="0.25">
      <c r="A149" s="4"/>
      <c r="B149" s="3"/>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BA149" s="190" t="s">
        <v>117</v>
      </c>
      <c r="BB149" s="190" t="s">
        <v>265</v>
      </c>
      <c r="BC149" s="190">
        <v>3</v>
      </c>
      <c r="BD149" s="190">
        <v>4</v>
      </c>
      <c r="BE149" s="190">
        <v>2</v>
      </c>
      <c r="BF149" s="190" t="s">
        <v>12676</v>
      </c>
      <c r="BG149" s="190" t="s">
        <v>12675</v>
      </c>
      <c r="BH149" s="190" t="s">
        <v>12674</v>
      </c>
      <c r="BI149" s="190" t="s">
        <v>12673</v>
      </c>
      <c r="BL149" s="190" t="s">
        <v>12672</v>
      </c>
      <c r="BM149" s="190">
        <f t="shared" si="0"/>
        <v>0</v>
      </c>
      <c r="BN149" s="190">
        <f t="shared" si="1"/>
        <v>0</v>
      </c>
      <c r="BO149" s="190" t="str">
        <f t="shared" si="2"/>
        <v/>
      </c>
      <c r="BP149" s="190" t="str">
        <f t="shared" si="3"/>
        <v/>
      </c>
      <c r="BQ149" s="190">
        <f t="shared" si="4"/>
        <v>0</v>
      </c>
      <c r="BR149" s="190">
        <f t="shared" si="5"/>
        <v>0</v>
      </c>
      <c r="BS149" s="190">
        <f t="shared" si="6"/>
        <v>0</v>
      </c>
      <c r="BT149" s="190">
        <f t="shared" si="7"/>
        <v>0</v>
      </c>
      <c r="BY149" s="27">
        <v>1</v>
      </c>
    </row>
    <row r="150" spans="1:77" ht="15.75" customHeight="1" x14ac:dyDescent="0.25">
      <c r="A150" s="4"/>
      <c r="B150" s="3"/>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BA150" s="190" t="s">
        <v>117</v>
      </c>
      <c r="BB150" s="190" t="s">
        <v>265</v>
      </c>
      <c r="BC150" s="190">
        <v>4</v>
      </c>
      <c r="BD150" s="190">
        <v>4</v>
      </c>
      <c r="BE150" s="190">
        <v>2</v>
      </c>
      <c r="BF150" s="190" t="s">
        <v>13294</v>
      </c>
      <c r="BG150" s="190" t="s">
        <v>12610</v>
      </c>
      <c r="BH150" s="190" t="s">
        <v>13293</v>
      </c>
      <c r="BI150" s="190" t="s">
        <v>13292</v>
      </c>
      <c r="BJ150" s="190" t="s">
        <v>13291</v>
      </c>
      <c r="BK150" s="190" t="s">
        <v>2494</v>
      </c>
      <c r="BL150" s="190" t="s">
        <v>13290</v>
      </c>
      <c r="BM150" s="190">
        <f t="shared" si="0"/>
        <v>0</v>
      </c>
      <c r="BN150" s="190">
        <f t="shared" si="1"/>
        <v>1</v>
      </c>
      <c r="BO150" s="190" t="str">
        <f t="shared" si="2"/>
        <v/>
      </c>
      <c r="BP150" s="190" t="str">
        <f t="shared" si="3"/>
        <v/>
      </c>
      <c r="BQ150" s="190">
        <f t="shared" si="4"/>
        <v>0</v>
      </c>
      <c r="BR150" s="190">
        <f t="shared" si="5"/>
        <v>4</v>
      </c>
      <c r="BS150" s="190">
        <f t="shared" si="6"/>
        <v>0</v>
      </c>
      <c r="BT150" s="190">
        <f t="shared" si="7"/>
        <v>0</v>
      </c>
      <c r="BY150" s="27">
        <v>1</v>
      </c>
    </row>
    <row r="151" spans="1:77" ht="15.75" customHeight="1" x14ac:dyDescent="0.25">
      <c r="A151" s="4"/>
      <c r="B151" s="3"/>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BA151" s="190" t="s">
        <v>117</v>
      </c>
      <c r="BB151" s="190" t="s">
        <v>265</v>
      </c>
      <c r="BC151" s="190">
        <v>5</v>
      </c>
      <c r="BD151" s="190">
        <v>4</v>
      </c>
      <c r="BE151" s="190">
        <v>2</v>
      </c>
      <c r="BF151" s="190" t="s">
        <v>13289</v>
      </c>
      <c r="BG151" s="190" t="s">
        <v>12603</v>
      </c>
      <c r="BH151" s="190" t="s">
        <v>13288</v>
      </c>
      <c r="BI151" s="190" t="s">
        <v>13287</v>
      </c>
      <c r="BJ151" s="190" t="s">
        <v>13286</v>
      </c>
      <c r="BL151" s="190" t="s">
        <v>13285</v>
      </c>
      <c r="BM151" s="190">
        <f t="shared" si="0"/>
        <v>0</v>
      </c>
      <c r="BN151" s="190">
        <f t="shared" si="1"/>
        <v>1</v>
      </c>
      <c r="BO151" s="190" t="str">
        <f t="shared" si="2"/>
        <v/>
      </c>
      <c r="BP151" s="190" t="str">
        <f t="shared" si="3"/>
        <v/>
      </c>
      <c r="BQ151" s="190">
        <f t="shared" si="4"/>
        <v>0</v>
      </c>
      <c r="BR151" s="190">
        <f t="shared" si="5"/>
        <v>4</v>
      </c>
      <c r="BS151" s="190">
        <f t="shared" si="6"/>
        <v>0</v>
      </c>
      <c r="BT151" s="190">
        <f t="shared" si="7"/>
        <v>0</v>
      </c>
      <c r="BY151" s="27">
        <v>1</v>
      </c>
    </row>
    <row r="152" spans="1:77" ht="15.75" customHeight="1" x14ac:dyDescent="0.25">
      <c r="A152" s="4"/>
      <c r="B152" s="3"/>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BA152" s="190" t="s">
        <v>117</v>
      </c>
      <c r="BB152" s="190" t="s">
        <v>301</v>
      </c>
      <c r="BC152" s="190">
        <v>1</v>
      </c>
      <c r="BD152" s="190">
        <v>6.6666999999999996</v>
      </c>
      <c r="BE152" s="190">
        <v>2</v>
      </c>
      <c r="BF152" s="190" t="s">
        <v>13284</v>
      </c>
      <c r="BG152" s="190" t="s">
        <v>13283</v>
      </c>
      <c r="BH152" s="190" t="s">
        <v>13282</v>
      </c>
      <c r="BI152" s="190" t="s">
        <v>13281</v>
      </c>
      <c r="BJ152" s="190" t="s">
        <v>13280</v>
      </c>
      <c r="BK152" s="190" t="s">
        <v>13279</v>
      </c>
      <c r="BL152" s="190" t="s">
        <v>13278</v>
      </c>
      <c r="BM152" s="190" t="str">
        <f t="shared" si="0"/>
        <v/>
      </c>
      <c r="BN152" s="190" t="str">
        <f t="shared" si="1"/>
        <v/>
      </c>
      <c r="BO152" s="190">
        <f t="shared" si="2"/>
        <v>1</v>
      </c>
      <c r="BP152" s="190">
        <f t="shared" si="3"/>
        <v>1</v>
      </c>
      <c r="BQ152" s="190">
        <f t="shared" si="4"/>
        <v>0</v>
      </c>
      <c r="BR152" s="190">
        <f t="shared" si="5"/>
        <v>0</v>
      </c>
      <c r="BS152" s="190">
        <f t="shared" si="6"/>
        <v>6.6666999999999996</v>
      </c>
      <c r="BT152" s="190">
        <f t="shared" si="7"/>
        <v>6.6666999999999996</v>
      </c>
      <c r="BY152" s="27">
        <v>1</v>
      </c>
    </row>
    <row r="153" spans="1:77" ht="15.75" customHeight="1" x14ac:dyDescent="0.25">
      <c r="A153" s="4"/>
      <c r="B153" s="3"/>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BA153" s="190" t="s">
        <v>117</v>
      </c>
      <c r="BB153" s="190" t="s">
        <v>301</v>
      </c>
      <c r="BC153" s="190">
        <v>2</v>
      </c>
      <c r="BD153" s="190">
        <v>6.6666999999999996</v>
      </c>
      <c r="BE153" s="190">
        <v>2</v>
      </c>
      <c r="BF153" s="190" t="s">
        <v>12671</v>
      </c>
      <c r="BG153" s="190" t="s">
        <v>12587</v>
      </c>
      <c r="BH153" s="190" t="s">
        <v>12670</v>
      </c>
      <c r="BI153" s="190" t="s">
        <v>12669</v>
      </c>
      <c r="BL153" s="190" t="s">
        <v>12668</v>
      </c>
      <c r="BM153" s="190" t="str">
        <f t="shared" si="0"/>
        <v/>
      </c>
      <c r="BN153" s="190" t="str">
        <f t="shared" si="1"/>
        <v/>
      </c>
      <c r="BO153" s="190">
        <f t="shared" si="2"/>
        <v>0</v>
      </c>
      <c r="BP153" s="190">
        <f t="shared" si="3"/>
        <v>1</v>
      </c>
      <c r="BQ153" s="190">
        <f t="shared" si="4"/>
        <v>0</v>
      </c>
      <c r="BR153" s="190">
        <f t="shared" si="5"/>
        <v>0</v>
      </c>
      <c r="BS153" s="190">
        <f t="shared" si="6"/>
        <v>0</v>
      </c>
      <c r="BT153" s="190">
        <f t="shared" si="7"/>
        <v>6.6666999999999996</v>
      </c>
      <c r="BY153" s="27">
        <v>1</v>
      </c>
    </row>
    <row r="154" spans="1:77" ht="15.75" customHeight="1" x14ac:dyDescent="0.25">
      <c r="A154" s="4"/>
      <c r="B154" s="3"/>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BA154" s="190" t="s">
        <v>117</v>
      </c>
      <c r="BB154" s="190" t="s">
        <v>301</v>
      </c>
      <c r="BC154" s="190">
        <v>3</v>
      </c>
      <c r="BD154" s="190">
        <v>6.6666999999999996</v>
      </c>
      <c r="BE154" s="190">
        <v>2</v>
      </c>
      <c r="BF154" s="190" t="s">
        <v>13277</v>
      </c>
      <c r="BG154" s="190" t="s">
        <v>12581</v>
      </c>
      <c r="BH154" s="190" t="s">
        <v>13276</v>
      </c>
      <c r="BI154" s="190" t="s">
        <v>13275</v>
      </c>
      <c r="BJ154" s="190" t="s">
        <v>13274</v>
      </c>
      <c r="BL154" s="190" t="s">
        <v>13273</v>
      </c>
      <c r="BM154" s="190" t="str">
        <f t="shared" si="0"/>
        <v/>
      </c>
      <c r="BN154" s="190" t="str">
        <f t="shared" si="1"/>
        <v/>
      </c>
      <c r="BO154" s="190">
        <f t="shared" si="2"/>
        <v>0</v>
      </c>
      <c r="BP154" s="190">
        <f t="shared" si="3"/>
        <v>1</v>
      </c>
      <c r="BQ154" s="190">
        <f t="shared" si="4"/>
        <v>0</v>
      </c>
      <c r="BR154" s="190">
        <f t="shared" si="5"/>
        <v>0</v>
      </c>
      <c r="BS154" s="190">
        <f t="shared" si="6"/>
        <v>0</v>
      </c>
      <c r="BT154" s="190">
        <f t="shared" si="7"/>
        <v>6.6666999999999996</v>
      </c>
      <c r="BY154" s="27">
        <v>1</v>
      </c>
    </row>
    <row r="155" spans="1:77" ht="15.75" customHeight="1" x14ac:dyDescent="0.25">
      <c r="A155" s="4"/>
      <c r="B155" s="3"/>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BA155" s="190" t="s">
        <v>119</v>
      </c>
      <c r="BB155" s="190" t="s">
        <v>265</v>
      </c>
      <c r="BC155" s="190">
        <v>1</v>
      </c>
      <c r="BD155" s="190">
        <v>4</v>
      </c>
      <c r="BE155" s="190">
        <v>2</v>
      </c>
      <c r="BF155" s="190" t="s">
        <v>13303</v>
      </c>
      <c r="BG155" s="190" t="s">
        <v>13302</v>
      </c>
      <c r="BH155" s="190" t="s">
        <v>13301</v>
      </c>
      <c r="BI155" s="190" t="s">
        <v>386</v>
      </c>
      <c r="BJ155" s="190" t="s">
        <v>13300</v>
      </c>
      <c r="BK155" s="190" t="s">
        <v>1383</v>
      </c>
      <c r="BL155" s="190" t="s">
        <v>13299</v>
      </c>
      <c r="BM155" s="190" t="str">
        <f t="shared" si="0"/>
        <v/>
      </c>
      <c r="BN155" s="190" t="str">
        <f t="shared" si="1"/>
        <v/>
      </c>
      <c r="BO155" s="190" t="str">
        <f t="shared" si="2"/>
        <v/>
      </c>
      <c r="BP155" s="190" t="str">
        <f t="shared" si="3"/>
        <v/>
      </c>
      <c r="BQ155" s="190">
        <f t="shared" si="4"/>
        <v>0</v>
      </c>
      <c r="BR155" s="190">
        <f t="shared" si="5"/>
        <v>0</v>
      </c>
      <c r="BS155" s="190">
        <f t="shared" si="6"/>
        <v>0</v>
      </c>
      <c r="BT155" s="190">
        <f t="shared" si="7"/>
        <v>0</v>
      </c>
      <c r="BY155" s="27">
        <v>1</v>
      </c>
    </row>
    <row r="156" spans="1:77" ht="15.75" customHeight="1" x14ac:dyDescent="0.25">
      <c r="A156" s="4"/>
      <c r="B156" s="3"/>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BA156" s="190" t="s">
        <v>119</v>
      </c>
      <c r="BB156" s="190" t="s">
        <v>265</v>
      </c>
      <c r="BC156" s="190">
        <v>2</v>
      </c>
      <c r="BD156" s="190">
        <v>4</v>
      </c>
      <c r="BE156" s="190">
        <v>2</v>
      </c>
      <c r="BF156" s="190" t="s">
        <v>13298</v>
      </c>
      <c r="BG156" s="190" t="s">
        <v>13297</v>
      </c>
      <c r="BH156" s="190" t="s">
        <v>13296</v>
      </c>
      <c r="BL156" s="190" t="s">
        <v>13295</v>
      </c>
      <c r="BM156" s="190" t="str">
        <f t="shared" si="0"/>
        <v/>
      </c>
      <c r="BN156" s="190" t="str">
        <f t="shared" si="1"/>
        <v/>
      </c>
      <c r="BO156" s="190" t="str">
        <f t="shared" si="2"/>
        <v/>
      </c>
      <c r="BP156" s="190" t="str">
        <f t="shared" si="3"/>
        <v/>
      </c>
      <c r="BQ156" s="190">
        <f t="shared" si="4"/>
        <v>0</v>
      </c>
      <c r="BR156" s="190">
        <f t="shared" si="5"/>
        <v>0</v>
      </c>
      <c r="BS156" s="190">
        <f t="shared" si="6"/>
        <v>0</v>
      </c>
      <c r="BT156" s="190">
        <f t="shared" si="7"/>
        <v>0</v>
      </c>
      <c r="BY156" s="27">
        <v>1</v>
      </c>
    </row>
    <row r="157" spans="1:77" ht="15.75" customHeight="1" x14ac:dyDescent="0.25">
      <c r="A157" s="4"/>
      <c r="B157" s="3"/>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BA157" s="190" t="s">
        <v>119</v>
      </c>
      <c r="BB157" s="190" t="s">
        <v>265</v>
      </c>
      <c r="BC157" s="190">
        <v>3</v>
      </c>
      <c r="BD157" s="190">
        <v>4</v>
      </c>
      <c r="BE157" s="190">
        <v>2</v>
      </c>
      <c r="BF157" s="190" t="s">
        <v>12667</v>
      </c>
      <c r="BG157" s="190" t="s">
        <v>12666</v>
      </c>
      <c r="BH157" s="190" t="s">
        <v>12665</v>
      </c>
      <c r="BI157" s="190" t="s">
        <v>12664</v>
      </c>
      <c r="BJ157" s="190" t="s">
        <v>12663</v>
      </c>
      <c r="BK157" s="190" t="s">
        <v>12662</v>
      </c>
      <c r="BL157" s="190" t="s">
        <v>12661</v>
      </c>
      <c r="BM157" s="190" t="str">
        <f t="shared" si="0"/>
        <v/>
      </c>
      <c r="BN157" s="190" t="str">
        <f t="shared" si="1"/>
        <v/>
      </c>
      <c r="BO157" s="190" t="str">
        <f t="shared" si="2"/>
        <v/>
      </c>
      <c r="BP157" s="190" t="str">
        <f t="shared" si="3"/>
        <v/>
      </c>
      <c r="BQ157" s="190">
        <f t="shared" si="4"/>
        <v>0</v>
      </c>
      <c r="BR157" s="190">
        <f t="shared" si="5"/>
        <v>0</v>
      </c>
      <c r="BS157" s="190">
        <f t="shared" si="6"/>
        <v>0</v>
      </c>
      <c r="BT157" s="190">
        <f t="shared" si="7"/>
        <v>0</v>
      </c>
      <c r="BY157" s="27">
        <v>1</v>
      </c>
    </row>
    <row r="158" spans="1:77" ht="15.75" customHeight="1" x14ac:dyDescent="0.25">
      <c r="A158" s="4"/>
      <c r="B158" s="3"/>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BA158" s="190" t="s">
        <v>119</v>
      </c>
      <c r="BB158" s="190" t="s">
        <v>265</v>
      </c>
      <c r="BC158" s="190">
        <v>4</v>
      </c>
      <c r="BD158" s="190">
        <v>4</v>
      </c>
      <c r="BE158" s="190">
        <v>2</v>
      </c>
      <c r="BF158" s="190" t="s">
        <v>13294</v>
      </c>
      <c r="BG158" s="190" t="s">
        <v>12610</v>
      </c>
      <c r="BH158" s="190" t="s">
        <v>13293</v>
      </c>
      <c r="BI158" s="190" t="s">
        <v>13292</v>
      </c>
      <c r="BJ158" s="190" t="s">
        <v>13291</v>
      </c>
      <c r="BK158" s="190" t="s">
        <v>2494</v>
      </c>
      <c r="BL158" s="190" t="s">
        <v>13290</v>
      </c>
      <c r="BM158" s="190" t="str">
        <f t="shared" si="0"/>
        <v/>
      </c>
      <c r="BN158" s="190" t="str">
        <f t="shared" si="1"/>
        <v/>
      </c>
      <c r="BO158" s="190" t="str">
        <f t="shared" si="2"/>
        <v/>
      </c>
      <c r="BP158" s="190" t="str">
        <f t="shared" si="3"/>
        <v/>
      </c>
      <c r="BQ158" s="190">
        <f t="shared" si="4"/>
        <v>0</v>
      </c>
      <c r="BR158" s="190">
        <f t="shared" si="5"/>
        <v>0</v>
      </c>
      <c r="BS158" s="190">
        <f t="shared" si="6"/>
        <v>0</v>
      </c>
      <c r="BT158" s="190">
        <f t="shared" si="7"/>
        <v>0</v>
      </c>
      <c r="BY158" s="27">
        <v>1</v>
      </c>
    </row>
    <row r="159" spans="1:77" ht="15.75" customHeight="1" x14ac:dyDescent="0.25">
      <c r="A159" s="4"/>
      <c r="B159" s="3"/>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BA159" s="190" t="s">
        <v>119</v>
      </c>
      <c r="BB159" s="190" t="s">
        <v>265</v>
      </c>
      <c r="BC159" s="190">
        <v>5</v>
      </c>
      <c r="BD159" s="190">
        <v>4</v>
      </c>
      <c r="BE159" s="190">
        <v>2</v>
      </c>
      <c r="BF159" s="190" t="s">
        <v>13289</v>
      </c>
      <c r="BG159" s="190" t="s">
        <v>12603</v>
      </c>
      <c r="BH159" s="190" t="s">
        <v>13288</v>
      </c>
      <c r="BI159" s="190" t="s">
        <v>13287</v>
      </c>
      <c r="BJ159" s="190" t="s">
        <v>13286</v>
      </c>
      <c r="BL159" s="190" t="s">
        <v>13285</v>
      </c>
      <c r="BM159" s="190" t="str">
        <f t="shared" si="0"/>
        <v/>
      </c>
      <c r="BN159" s="190" t="str">
        <f t="shared" si="1"/>
        <v/>
      </c>
      <c r="BO159" s="190" t="str">
        <f t="shared" si="2"/>
        <v/>
      </c>
      <c r="BP159" s="190" t="str">
        <f t="shared" si="3"/>
        <v/>
      </c>
      <c r="BQ159" s="190">
        <f t="shared" si="4"/>
        <v>0</v>
      </c>
      <c r="BR159" s="190">
        <f t="shared" si="5"/>
        <v>0</v>
      </c>
      <c r="BS159" s="190">
        <f t="shared" si="6"/>
        <v>0</v>
      </c>
      <c r="BT159" s="190">
        <f t="shared" si="7"/>
        <v>0</v>
      </c>
      <c r="BY159" s="27">
        <v>1</v>
      </c>
    </row>
    <row r="160" spans="1:77" ht="15.75" customHeight="1" x14ac:dyDescent="0.25">
      <c r="A160" s="4"/>
      <c r="B160" s="3"/>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BA160" s="190" t="s">
        <v>119</v>
      </c>
      <c r="BB160" s="190" t="s">
        <v>301</v>
      </c>
      <c r="BC160" s="190">
        <v>1</v>
      </c>
      <c r="BD160" s="190">
        <v>6.6666999999999996</v>
      </c>
      <c r="BE160" s="190">
        <v>2</v>
      </c>
      <c r="BF160" s="190" t="s">
        <v>13284</v>
      </c>
      <c r="BG160" s="190" t="s">
        <v>13283</v>
      </c>
      <c r="BH160" s="190" t="s">
        <v>13282</v>
      </c>
      <c r="BI160" s="190" t="s">
        <v>13281</v>
      </c>
      <c r="BJ160" s="190" t="s">
        <v>13280</v>
      </c>
      <c r="BK160" s="190" t="s">
        <v>13279</v>
      </c>
      <c r="BL160" s="190" t="s">
        <v>13278</v>
      </c>
      <c r="BM160" s="190" t="str">
        <f t="shared" si="0"/>
        <v/>
      </c>
      <c r="BN160" s="190" t="str">
        <f t="shared" si="1"/>
        <v/>
      </c>
      <c r="BO160" s="190" t="str">
        <f t="shared" si="2"/>
        <v/>
      </c>
      <c r="BP160" s="190" t="str">
        <f t="shared" si="3"/>
        <v/>
      </c>
      <c r="BQ160" s="190">
        <f t="shared" si="4"/>
        <v>0</v>
      </c>
      <c r="BR160" s="190">
        <f t="shared" si="5"/>
        <v>0</v>
      </c>
      <c r="BS160" s="190">
        <f t="shared" si="6"/>
        <v>0</v>
      </c>
      <c r="BT160" s="190">
        <f t="shared" si="7"/>
        <v>0</v>
      </c>
      <c r="BY160" s="27">
        <v>1</v>
      </c>
    </row>
    <row r="161" spans="1:77" ht="15.75" customHeight="1" x14ac:dyDescent="0.25">
      <c r="A161" s="4"/>
      <c r="B161" s="3"/>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BA161" s="190" t="s">
        <v>119</v>
      </c>
      <c r="BB161" s="190" t="s">
        <v>301</v>
      </c>
      <c r="BC161" s="190">
        <v>2</v>
      </c>
      <c r="BD161" s="190">
        <v>6.6666999999999996</v>
      </c>
      <c r="BE161" s="190">
        <v>2</v>
      </c>
      <c r="BF161" s="190" t="s">
        <v>12660</v>
      </c>
      <c r="BG161" s="190" t="s">
        <v>12587</v>
      </c>
      <c r="BH161" s="190" t="s">
        <v>12659</v>
      </c>
      <c r="BI161" s="190" t="s">
        <v>12658</v>
      </c>
      <c r="BJ161" s="190" t="s">
        <v>12657</v>
      </c>
      <c r="BL161" s="190" t="s">
        <v>12656</v>
      </c>
      <c r="BM161" s="190" t="str">
        <f t="shared" si="0"/>
        <v/>
      </c>
      <c r="BN161" s="190" t="str">
        <f t="shared" si="1"/>
        <v/>
      </c>
      <c r="BO161" s="190" t="str">
        <f t="shared" si="2"/>
        <v/>
      </c>
      <c r="BP161" s="190" t="str">
        <f t="shared" si="3"/>
        <v/>
      </c>
      <c r="BQ161" s="190">
        <f t="shared" si="4"/>
        <v>0</v>
      </c>
      <c r="BR161" s="190">
        <f t="shared" si="5"/>
        <v>0</v>
      </c>
      <c r="BS161" s="190">
        <f t="shared" si="6"/>
        <v>0</v>
      </c>
      <c r="BT161" s="190">
        <f t="shared" si="7"/>
        <v>0</v>
      </c>
      <c r="BY161" s="27">
        <v>1</v>
      </c>
    </row>
    <row r="162" spans="1:77" ht="15.75" customHeight="1" x14ac:dyDescent="0.25">
      <c r="A162" s="4"/>
      <c r="B162" s="3"/>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BA162" s="190" t="s">
        <v>119</v>
      </c>
      <c r="BB162" s="190" t="s">
        <v>301</v>
      </c>
      <c r="BC162" s="190">
        <v>3</v>
      </c>
      <c r="BD162" s="190">
        <v>6.6666999999999996</v>
      </c>
      <c r="BE162" s="190">
        <v>2</v>
      </c>
      <c r="BF162" s="190" t="s">
        <v>13277</v>
      </c>
      <c r="BG162" s="190" t="s">
        <v>12581</v>
      </c>
      <c r="BH162" s="190" t="s">
        <v>13276</v>
      </c>
      <c r="BI162" s="190" t="s">
        <v>13275</v>
      </c>
      <c r="BJ162" s="190" t="s">
        <v>13274</v>
      </c>
      <c r="BL162" s="190" t="s">
        <v>13273</v>
      </c>
      <c r="BM162" s="190" t="str">
        <f t="shared" si="0"/>
        <v/>
      </c>
      <c r="BN162" s="190" t="str">
        <f t="shared" si="1"/>
        <v/>
      </c>
      <c r="BO162" s="190" t="str">
        <f t="shared" si="2"/>
        <v/>
      </c>
      <c r="BP162" s="190" t="str">
        <f t="shared" si="3"/>
        <v/>
      </c>
      <c r="BQ162" s="190">
        <f t="shared" si="4"/>
        <v>0</v>
      </c>
      <c r="BR162" s="190">
        <f t="shared" si="5"/>
        <v>0</v>
      </c>
      <c r="BS162" s="190">
        <f t="shared" si="6"/>
        <v>0</v>
      </c>
      <c r="BT162" s="190">
        <f t="shared" si="7"/>
        <v>0</v>
      </c>
      <c r="BY162" s="27">
        <v>1</v>
      </c>
    </row>
    <row r="163" spans="1:77" ht="15.75" customHeight="1" x14ac:dyDescent="0.25">
      <c r="A163" s="4"/>
      <c r="B163" s="3"/>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BA163" s="190" t="s">
        <v>120</v>
      </c>
      <c r="BB163" s="190" t="s">
        <v>265</v>
      </c>
      <c r="BC163" s="190">
        <v>1</v>
      </c>
      <c r="BD163" s="190">
        <v>4</v>
      </c>
      <c r="BE163" s="190">
        <v>2</v>
      </c>
      <c r="BF163" s="190" t="s">
        <v>13303</v>
      </c>
      <c r="BG163" s="190" t="s">
        <v>13302</v>
      </c>
      <c r="BH163" s="190" t="s">
        <v>13301</v>
      </c>
      <c r="BI163" s="190" t="s">
        <v>386</v>
      </c>
      <c r="BJ163" s="190" t="s">
        <v>13300</v>
      </c>
      <c r="BK163" s="190" t="s">
        <v>1383</v>
      </c>
      <c r="BL163" s="190" t="s">
        <v>13299</v>
      </c>
      <c r="BM163" s="190" t="str">
        <f t="shared" si="0"/>
        <v/>
      </c>
      <c r="BN163" s="190" t="str">
        <f t="shared" si="1"/>
        <v/>
      </c>
      <c r="BO163" s="190" t="str">
        <f t="shared" si="2"/>
        <v/>
      </c>
      <c r="BP163" s="190" t="str">
        <f t="shared" si="3"/>
        <v/>
      </c>
      <c r="BQ163" s="190">
        <f t="shared" si="4"/>
        <v>0</v>
      </c>
      <c r="BR163" s="190">
        <f t="shared" si="5"/>
        <v>0</v>
      </c>
      <c r="BS163" s="190">
        <f t="shared" si="6"/>
        <v>0</v>
      </c>
      <c r="BT163" s="190">
        <f t="shared" si="7"/>
        <v>0</v>
      </c>
      <c r="BY163" s="27">
        <v>1</v>
      </c>
    </row>
    <row r="164" spans="1:77" ht="15.75" customHeight="1" x14ac:dyDescent="0.25">
      <c r="A164" s="4"/>
      <c r="B164" s="3"/>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BA164" s="190" t="s">
        <v>120</v>
      </c>
      <c r="BB164" s="190" t="s">
        <v>265</v>
      </c>
      <c r="BC164" s="190">
        <v>2</v>
      </c>
      <c r="BD164" s="190">
        <v>4</v>
      </c>
      <c r="BE164" s="190">
        <v>2</v>
      </c>
      <c r="BF164" s="190" t="s">
        <v>13298</v>
      </c>
      <c r="BG164" s="190" t="s">
        <v>13297</v>
      </c>
      <c r="BH164" s="190" t="s">
        <v>13296</v>
      </c>
      <c r="BL164" s="190" t="s">
        <v>13295</v>
      </c>
      <c r="BM164" s="190" t="str">
        <f t="shared" si="0"/>
        <v/>
      </c>
      <c r="BN164" s="190" t="str">
        <f t="shared" si="1"/>
        <v/>
      </c>
      <c r="BO164" s="190" t="str">
        <f t="shared" si="2"/>
        <v/>
      </c>
      <c r="BP164" s="190" t="str">
        <f t="shared" si="3"/>
        <v/>
      </c>
      <c r="BQ164" s="190">
        <f t="shared" si="4"/>
        <v>0</v>
      </c>
      <c r="BR164" s="190">
        <f t="shared" si="5"/>
        <v>0</v>
      </c>
      <c r="BS164" s="190">
        <f t="shared" si="6"/>
        <v>0</v>
      </c>
      <c r="BT164" s="190">
        <f t="shared" si="7"/>
        <v>0</v>
      </c>
      <c r="BY164" s="27">
        <v>1</v>
      </c>
    </row>
    <row r="165" spans="1:77" ht="15.75" customHeight="1" x14ac:dyDescent="0.25">
      <c r="A165" s="4"/>
      <c r="B165" s="3"/>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BA165" s="190" t="s">
        <v>120</v>
      </c>
      <c r="BB165" s="190" t="s">
        <v>265</v>
      </c>
      <c r="BC165" s="190">
        <v>3</v>
      </c>
      <c r="BD165" s="190">
        <v>4</v>
      </c>
      <c r="BE165" s="190">
        <v>2</v>
      </c>
      <c r="BF165" s="190" t="s">
        <v>12655</v>
      </c>
      <c r="BG165" s="190" t="s">
        <v>12654</v>
      </c>
      <c r="BH165" s="190" t="s">
        <v>12653</v>
      </c>
      <c r="BI165" s="190" t="s">
        <v>12652</v>
      </c>
      <c r="BJ165" s="190" t="s">
        <v>12651</v>
      </c>
      <c r="BK165" s="190" t="s">
        <v>12650</v>
      </c>
      <c r="BL165" s="190" t="s">
        <v>12649</v>
      </c>
      <c r="BM165" s="190" t="str">
        <f t="shared" si="0"/>
        <v/>
      </c>
      <c r="BN165" s="190" t="str">
        <f t="shared" si="1"/>
        <v/>
      </c>
      <c r="BO165" s="190" t="str">
        <f t="shared" si="2"/>
        <v/>
      </c>
      <c r="BP165" s="190" t="str">
        <f t="shared" si="3"/>
        <v/>
      </c>
      <c r="BQ165" s="190">
        <f t="shared" si="4"/>
        <v>0</v>
      </c>
      <c r="BR165" s="190">
        <f t="shared" si="5"/>
        <v>0</v>
      </c>
      <c r="BS165" s="190">
        <f t="shared" si="6"/>
        <v>0</v>
      </c>
      <c r="BT165" s="190">
        <f t="shared" si="7"/>
        <v>0</v>
      </c>
      <c r="BY165" s="27">
        <v>1</v>
      </c>
    </row>
    <row r="166" spans="1:77" ht="15.75" customHeight="1" x14ac:dyDescent="0.25">
      <c r="A166" s="4"/>
      <c r="B166" s="3"/>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BA166" s="190" t="s">
        <v>120</v>
      </c>
      <c r="BB166" s="190" t="s">
        <v>265</v>
      </c>
      <c r="BC166" s="190">
        <v>4</v>
      </c>
      <c r="BD166" s="190">
        <v>4</v>
      </c>
      <c r="BE166" s="190">
        <v>2</v>
      </c>
      <c r="BF166" s="190" t="s">
        <v>13294</v>
      </c>
      <c r="BG166" s="190" t="s">
        <v>12610</v>
      </c>
      <c r="BH166" s="190" t="s">
        <v>13293</v>
      </c>
      <c r="BI166" s="190" t="s">
        <v>13292</v>
      </c>
      <c r="BJ166" s="190" t="s">
        <v>13291</v>
      </c>
      <c r="BK166" s="190" t="s">
        <v>2494</v>
      </c>
      <c r="BL166" s="190" t="s">
        <v>13290</v>
      </c>
      <c r="BM166" s="190" t="str">
        <f t="shared" si="0"/>
        <v/>
      </c>
      <c r="BN166" s="190" t="str">
        <f t="shared" si="1"/>
        <v/>
      </c>
      <c r="BO166" s="190" t="str">
        <f t="shared" si="2"/>
        <v/>
      </c>
      <c r="BP166" s="190" t="str">
        <f t="shared" si="3"/>
        <v/>
      </c>
      <c r="BQ166" s="190">
        <f t="shared" si="4"/>
        <v>0</v>
      </c>
      <c r="BR166" s="190">
        <f t="shared" si="5"/>
        <v>0</v>
      </c>
      <c r="BS166" s="190">
        <f t="shared" si="6"/>
        <v>0</v>
      </c>
      <c r="BT166" s="190">
        <f t="shared" si="7"/>
        <v>0</v>
      </c>
      <c r="BY166" s="27">
        <v>1</v>
      </c>
    </row>
    <row r="167" spans="1:77" ht="15.75" customHeight="1" x14ac:dyDescent="0.25">
      <c r="A167" s="4"/>
      <c r="B167" s="3"/>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BA167" s="190" t="s">
        <v>120</v>
      </c>
      <c r="BB167" s="190" t="s">
        <v>265</v>
      </c>
      <c r="BC167" s="190">
        <v>5</v>
      </c>
      <c r="BD167" s="190">
        <v>4</v>
      </c>
      <c r="BE167" s="190">
        <v>2</v>
      </c>
      <c r="BF167" s="190" t="s">
        <v>13289</v>
      </c>
      <c r="BG167" s="190" t="s">
        <v>12603</v>
      </c>
      <c r="BH167" s="190" t="s">
        <v>13288</v>
      </c>
      <c r="BI167" s="190" t="s">
        <v>13287</v>
      </c>
      <c r="BJ167" s="190" t="s">
        <v>13286</v>
      </c>
      <c r="BL167" s="190" t="s">
        <v>13285</v>
      </c>
      <c r="BM167" s="190" t="str">
        <f t="shared" si="0"/>
        <v/>
      </c>
      <c r="BN167" s="190" t="str">
        <f t="shared" si="1"/>
        <v/>
      </c>
      <c r="BO167" s="190" t="str">
        <f t="shared" si="2"/>
        <v/>
      </c>
      <c r="BP167" s="190" t="str">
        <f t="shared" si="3"/>
        <v/>
      </c>
      <c r="BQ167" s="190">
        <f t="shared" si="4"/>
        <v>0</v>
      </c>
      <c r="BR167" s="190">
        <f t="shared" si="5"/>
        <v>0</v>
      </c>
      <c r="BS167" s="190">
        <f t="shared" si="6"/>
        <v>0</v>
      </c>
      <c r="BT167" s="190">
        <f t="shared" si="7"/>
        <v>0</v>
      </c>
      <c r="BY167" s="27">
        <v>1</v>
      </c>
    </row>
    <row r="168" spans="1:77" ht="15.75" customHeight="1" x14ac:dyDescent="0.25">
      <c r="A168" s="4"/>
      <c r="B168" s="3"/>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BA168" s="190" t="s">
        <v>120</v>
      </c>
      <c r="BB168" s="190" t="s">
        <v>301</v>
      </c>
      <c r="BC168" s="190">
        <v>1</v>
      </c>
      <c r="BD168" s="190">
        <v>6.6666999999999996</v>
      </c>
      <c r="BE168" s="190">
        <v>2</v>
      </c>
      <c r="BF168" s="190" t="s">
        <v>13284</v>
      </c>
      <c r="BG168" s="190" t="s">
        <v>13283</v>
      </c>
      <c r="BH168" s="190" t="s">
        <v>13282</v>
      </c>
      <c r="BI168" s="190" t="s">
        <v>13281</v>
      </c>
      <c r="BJ168" s="190" t="s">
        <v>13280</v>
      </c>
      <c r="BK168" s="190" t="s">
        <v>13279</v>
      </c>
      <c r="BL168" s="190" t="s">
        <v>13278</v>
      </c>
      <c r="BM168" s="190" t="str">
        <f t="shared" si="0"/>
        <v/>
      </c>
      <c r="BN168" s="190" t="str">
        <f t="shared" si="1"/>
        <v/>
      </c>
      <c r="BO168" s="190" t="str">
        <f t="shared" si="2"/>
        <v/>
      </c>
      <c r="BP168" s="190" t="str">
        <f t="shared" si="3"/>
        <v/>
      </c>
      <c r="BQ168" s="190">
        <f t="shared" si="4"/>
        <v>0</v>
      </c>
      <c r="BR168" s="190">
        <f t="shared" si="5"/>
        <v>0</v>
      </c>
      <c r="BS168" s="190">
        <f t="shared" si="6"/>
        <v>0</v>
      </c>
      <c r="BT168" s="190">
        <f t="shared" si="7"/>
        <v>0</v>
      </c>
      <c r="BY168" s="27">
        <v>1</v>
      </c>
    </row>
    <row r="169" spans="1:77" ht="15.75" customHeight="1" x14ac:dyDescent="0.25">
      <c r="A169" s="4"/>
      <c r="B169" s="3"/>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BA169" s="190" t="s">
        <v>120</v>
      </c>
      <c r="BB169" s="190" t="s">
        <v>301</v>
      </c>
      <c r="BC169" s="190">
        <v>2</v>
      </c>
      <c r="BD169" s="190">
        <v>6.6666999999999996</v>
      </c>
      <c r="BE169" s="190">
        <v>2</v>
      </c>
      <c r="BF169" s="190" t="s">
        <v>12648</v>
      </c>
      <c r="BG169" s="190" t="s">
        <v>12587</v>
      </c>
      <c r="BH169" s="190" t="s">
        <v>12647</v>
      </c>
      <c r="BI169" s="190" t="s">
        <v>12646</v>
      </c>
      <c r="BL169" s="190" t="s">
        <v>12645</v>
      </c>
      <c r="BM169" s="190" t="str">
        <f t="shared" si="0"/>
        <v/>
      </c>
      <c r="BN169" s="190" t="str">
        <f t="shared" si="1"/>
        <v/>
      </c>
      <c r="BO169" s="190" t="str">
        <f t="shared" si="2"/>
        <v/>
      </c>
      <c r="BP169" s="190" t="str">
        <f t="shared" si="3"/>
        <v/>
      </c>
      <c r="BQ169" s="190">
        <f t="shared" si="4"/>
        <v>0</v>
      </c>
      <c r="BR169" s="190">
        <f t="shared" si="5"/>
        <v>0</v>
      </c>
      <c r="BS169" s="190">
        <f t="shared" si="6"/>
        <v>0</v>
      </c>
      <c r="BT169" s="190">
        <f t="shared" si="7"/>
        <v>0</v>
      </c>
      <c r="BY169" s="27">
        <v>1</v>
      </c>
    </row>
    <row r="170" spans="1:77" ht="15.75" customHeight="1" x14ac:dyDescent="0.25">
      <c r="A170" s="4"/>
      <c r="B170" s="3"/>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BA170" s="190" t="s">
        <v>120</v>
      </c>
      <c r="BB170" s="190" t="s">
        <v>301</v>
      </c>
      <c r="BC170" s="190">
        <v>3</v>
      </c>
      <c r="BD170" s="190">
        <v>6.6666999999999996</v>
      </c>
      <c r="BE170" s="190">
        <v>2</v>
      </c>
      <c r="BF170" s="190" t="s">
        <v>13277</v>
      </c>
      <c r="BG170" s="190" t="s">
        <v>12581</v>
      </c>
      <c r="BH170" s="190" t="s">
        <v>13276</v>
      </c>
      <c r="BI170" s="190" t="s">
        <v>13275</v>
      </c>
      <c r="BJ170" s="190" t="s">
        <v>13274</v>
      </c>
      <c r="BL170" s="190" t="s">
        <v>13273</v>
      </c>
      <c r="BM170" s="190" t="str">
        <f t="shared" ref="BM170:BM233" si="8">IF(OR($BA170="",$BA170&lt;&gt;$B$4,$BB170&lt;&gt;"PRO"),"",--(OR(ISNUMBER(SEARCH($BF170,$BV$2)),((($BG170&lt;&gt;"")*ISNUMBER(SEARCH($BG170,$BV$2)))+(($BH170&lt;&gt;"")*ISNUMBER(SEARCH($BH170,$BV$2)))+(($BI170&lt;&gt;"")*ISNUMBER(SEARCH($BI170,$BV$2)))+(($BJ170&lt;&gt;"")*ISNUMBER(SEARCH($BJ170,$BV$2)))+(($BK170&lt;&gt;"")*ISNUMBER(SEARCH($BK170,$BV$2))))&gt;=$BE170)))</f>
        <v/>
      </c>
      <c r="BN170" s="190" t="str">
        <f t="shared" ref="BN170:BN233" si="9">IF(OR($BA170="",$BA170&lt;&gt;$B$4,$BB170&lt;&gt;"PRO"),"",--(OR(ISNUMBER(SEARCH($BF170,$BV$3)),((($BG170&lt;&gt;"")*ISNUMBER(SEARCH($BG170,$BV$3)))+(($BH170&lt;&gt;"")*ISNUMBER(SEARCH($BH170,$BV$3)))+(($BI170&lt;&gt;"")*ISNUMBER(SEARCH($BI170,$BV$3)))+(($BJ170&lt;&gt;"")*ISNUMBER(SEARCH($BJ170,$BV$3)))+(($BK170&lt;&gt;"")*ISNUMBER(SEARCH($BK170,$BV$3))))&gt;=$BE170)))</f>
        <v/>
      </c>
      <c r="BO170" s="190" t="str">
        <f t="shared" ref="BO170:BO233" si="10">IF(OR($BA170="",$BA170&lt;&gt;$B$4,$BB170&lt;&gt;"CFA"),"",--(OR(ISNUMBER(SEARCH($BF170,$BW$2)),((($BG170&lt;&gt;"")*ISNUMBER(SEARCH($BG170,$BW$2)))+(($BH170&lt;&gt;"")*ISNUMBER(SEARCH($BH170,$BW$2)))+(($BI170&lt;&gt;"")*ISNUMBER(SEARCH($BI170,$BW$2)))+(($BJ170&lt;&gt;"")*ISNUMBER(SEARCH($BJ170,$BW$2)))+(($BK170&lt;&gt;"")*ISNUMBER(SEARCH($BK170,$BW$2))))&gt;=$BE170)))</f>
        <v/>
      </c>
      <c r="BP170" s="190" t="str">
        <f t="shared" ref="BP170:BP233" si="11">IF(OR($BA170="",$BA170&lt;&gt;$B$4,$BB170&lt;&gt;"CFA"),"",--(OR(ISNUMBER(SEARCH($BF170,$BW$3)),((($BG170&lt;&gt;"")*ISNUMBER(SEARCH($BG170,$BW$3)))+(($BH170&lt;&gt;"")*ISNUMBER(SEARCH($BH170,$BW$3)))+(($BI170&lt;&gt;"")*ISNUMBER(SEARCH($BI170,$BW$3)))+(($BJ170&lt;&gt;"")*ISNUMBER(SEARCH($BJ170,$BW$3)))+(($BK170&lt;&gt;"")*ISNUMBER(SEARCH($BK170,$BW$3))))&gt;=$BE170)))</f>
        <v/>
      </c>
      <c r="BQ170" s="190">
        <f t="shared" ref="BQ170:BQ233" si="12">IF($BM170="",0,$BM170*$BD170)</f>
        <v>0</v>
      </c>
      <c r="BR170" s="190">
        <f t="shared" ref="BR170:BR233" si="13">IF($BN170="",0,$BN170*$BD170)</f>
        <v>0</v>
      </c>
      <c r="BS170" s="190">
        <f t="shared" ref="BS170:BS233" si="14">IF($BO170="",0,$BO170*$BD170)</f>
        <v>0</v>
      </c>
      <c r="BT170" s="190">
        <f t="shared" ref="BT170:BT233" si="15">IF($BP170="",0,$BP170*$BD170)</f>
        <v>0</v>
      </c>
      <c r="BY170" s="27">
        <v>1</v>
      </c>
    </row>
    <row r="171" spans="1:77" ht="15.75" customHeight="1" x14ac:dyDescent="0.25">
      <c r="A171" s="4"/>
      <c r="B171" s="3"/>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BA171" s="190" t="s">
        <v>121</v>
      </c>
      <c r="BB171" s="190" t="s">
        <v>265</v>
      </c>
      <c r="BC171" s="190">
        <v>1</v>
      </c>
      <c r="BD171" s="190">
        <v>4</v>
      </c>
      <c r="BE171" s="190">
        <v>2</v>
      </c>
      <c r="BF171" s="190" t="s">
        <v>13303</v>
      </c>
      <c r="BG171" s="190" t="s">
        <v>13302</v>
      </c>
      <c r="BH171" s="190" t="s">
        <v>13301</v>
      </c>
      <c r="BI171" s="190" t="s">
        <v>386</v>
      </c>
      <c r="BJ171" s="190" t="s">
        <v>13300</v>
      </c>
      <c r="BK171" s="190" t="s">
        <v>1383</v>
      </c>
      <c r="BL171" s="190" t="s">
        <v>13299</v>
      </c>
      <c r="BM171" s="190" t="str">
        <f t="shared" si="8"/>
        <v/>
      </c>
      <c r="BN171" s="190" t="str">
        <f t="shared" si="9"/>
        <v/>
      </c>
      <c r="BO171" s="190" t="str">
        <f t="shared" si="10"/>
        <v/>
      </c>
      <c r="BP171" s="190" t="str">
        <f t="shared" si="11"/>
        <v/>
      </c>
      <c r="BQ171" s="190">
        <f t="shared" si="12"/>
        <v>0</v>
      </c>
      <c r="BR171" s="190">
        <f t="shared" si="13"/>
        <v>0</v>
      </c>
      <c r="BS171" s="190">
        <f t="shared" si="14"/>
        <v>0</v>
      </c>
      <c r="BT171" s="190">
        <f t="shared" si="15"/>
        <v>0</v>
      </c>
      <c r="BY171" s="27">
        <v>1</v>
      </c>
    </row>
    <row r="172" spans="1:77" ht="15.75" customHeight="1" x14ac:dyDescent="0.25">
      <c r="A172" s="4"/>
      <c r="B172" s="3"/>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BA172" s="190" t="s">
        <v>121</v>
      </c>
      <c r="BB172" s="190" t="s">
        <v>265</v>
      </c>
      <c r="BC172" s="190">
        <v>2</v>
      </c>
      <c r="BD172" s="190">
        <v>4</v>
      </c>
      <c r="BE172" s="190">
        <v>2</v>
      </c>
      <c r="BF172" s="190" t="s">
        <v>13298</v>
      </c>
      <c r="BG172" s="190" t="s">
        <v>13297</v>
      </c>
      <c r="BH172" s="190" t="s">
        <v>13296</v>
      </c>
      <c r="BL172" s="190" t="s">
        <v>13295</v>
      </c>
      <c r="BM172" s="190" t="str">
        <f t="shared" si="8"/>
        <v/>
      </c>
      <c r="BN172" s="190" t="str">
        <f t="shared" si="9"/>
        <v/>
      </c>
      <c r="BO172" s="190" t="str">
        <f t="shared" si="10"/>
        <v/>
      </c>
      <c r="BP172" s="190" t="str">
        <f t="shared" si="11"/>
        <v/>
      </c>
      <c r="BQ172" s="190">
        <f t="shared" si="12"/>
        <v>0</v>
      </c>
      <c r="BR172" s="190">
        <f t="shared" si="13"/>
        <v>0</v>
      </c>
      <c r="BS172" s="190">
        <f t="shared" si="14"/>
        <v>0</v>
      </c>
      <c r="BT172" s="190">
        <f t="shared" si="15"/>
        <v>0</v>
      </c>
      <c r="BY172" s="27">
        <v>1</v>
      </c>
    </row>
    <row r="173" spans="1:77" ht="15.75" customHeight="1" x14ac:dyDescent="0.25">
      <c r="A173" s="4"/>
      <c r="B173" s="3"/>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BA173" s="190" t="s">
        <v>121</v>
      </c>
      <c r="BB173" s="190" t="s">
        <v>265</v>
      </c>
      <c r="BC173" s="190">
        <v>3</v>
      </c>
      <c r="BD173" s="190">
        <v>4</v>
      </c>
      <c r="BE173" s="190">
        <v>2</v>
      </c>
      <c r="BF173" s="190" t="s">
        <v>12644</v>
      </c>
      <c r="BG173" s="190" t="s">
        <v>12643</v>
      </c>
      <c r="BH173" s="190" t="s">
        <v>12642</v>
      </c>
      <c r="BI173" s="190" t="s">
        <v>12641</v>
      </c>
      <c r="BJ173" s="190" t="s">
        <v>12640</v>
      </c>
      <c r="BL173" s="190" t="s">
        <v>12639</v>
      </c>
      <c r="BM173" s="190" t="str">
        <f t="shared" si="8"/>
        <v/>
      </c>
      <c r="BN173" s="190" t="str">
        <f t="shared" si="9"/>
        <v/>
      </c>
      <c r="BO173" s="190" t="str">
        <f t="shared" si="10"/>
        <v/>
      </c>
      <c r="BP173" s="190" t="str">
        <f t="shared" si="11"/>
        <v/>
      </c>
      <c r="BQ173" s="190">
        <f t="shared" si="12"/>
        <v>0</v>
      </c>
      <c r="BR173" s="190">
        <f t="shared" si="13"/>
        <v>0</v>
      </c>
      <c r="BS173" s="190">
        <f t="shared" si="14"/>
        <v>0</v>
      </c>
      <c r="BT173" s="190">
        <f t="shared" si="15"/>
        <v>0</v>
      </c>
      <c r="BY173" s="27">
        <v>1</v>
      </c>
    </row>
    <row r="174" spans="1:77" ht="15.75" customHeight="1" x14ac:dyDescent="0.25">
      <c r="A174" s="4"/>
      <c r="B174" s="3"/>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BA174" s="190" t="s">
        <v>121</v>
      </c>
      <c r="BB174" s="190" t="s">
        <v>265</v>
      </c>
      <c r="BC174" s="190">
        <v>4</v>
      </c>
      <c r="BD174" s="190">
        <v>4</v>
      </c>
      <c r="BE174" s="190">
        <v>2</v>
      </c>
      <c r="BF174" s="190" t="s">
        <v>13294</v>
      </c>
      <c r="BG174" s="190" t="s">
        <v>12610</v>
      </c>
      <c r="BH174" s="190" t="s">
        <v>13293</v>
      </c>
      <c r="BI174" s="190" t="s">
        <v>13292</v>
      </c>
      <c r="BJ174" s="190" t="s">
        <v>13291</v>
      </c>
      <c r="BK174" s="190" t="s">
        <v>2494</v>
      </c>
      <c r="BL174" s="190" t="s">
        <v>13290</v>
      </c>
      <c r="BM174" s="190" t="str">
        <f t="shared" si="8"/>
        <v/>
      </c>
      <c r="BN174" s="190" t="str">
        <f t="shared" si="9"/>
        <v/>
      </c>
      <c r="BO174" s="190" t="str">
        <f t="shared" si="10"/>
        <v/>
      </c>
      <c r="BP174" s="190" t="str">
        <f t="shared" si="11"/>
        <v/>
      </c>
      <c r="BQ174" s="190">
        <f t="shared" si="12"/>
        <v>0</v>
      </c>
      <c r="BR174" s="190">
        <f t="shared" si="13"/>
        <v>0</v>
      </c>
      <c r="BS174" s="190">
        <f t="shared" si="14"/>
        <v>0</v>
      </c>
      <c r="BT174" s="190">
        <f t="shared" si="15"/>
        <v>0</v>
      </c>
      <c r="BY174" s="27">
        <v>1</v>
      </c>
    </row>
    <row r="175" spans="1:77" ht="15.75" customHeight="1" x14ac:dyDescent="0.25">
      <c r="A175" s="4"/>
      <c r="B175" s="3"/>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BA175" s="190" t="s">
        <v>121</v>
      </c>
      <c r="BB175" s="190" t="s">
        <v>265</v>
      </c>
      <c r="BC175" s="190">
        <v>5</v>
      </c>
      <c r="BD175" s="190">
        <v>4</v>
      </c>
      <c r="BE175" s="190">
        <v>2</v>
      </c>
      <c r="BF175" s="190" t="s">
        <v>13289</v>
      </c>
      <c r="BG175" s="190" t="s">
        <v>12603</v>
      </c>
      <c r="BH175" s="190" t="s">
        <v>13288</v>
      </c>
      <c r="BI175" s="190" t="s">
        <v>13287</v>
      </c>
      <c r="BJ175" s="190" t="s">
        <v>13286</v>
      </c>
      <c r="BL175" s="190" t="s">
        <v>13285</v>
      </c>
      <c r="BM175" s="190" t="str">
        <f t="shared" si="8"/>
        <v/>
      </c>
      <c r="BN175" s="190" t="str">
        <f t="shared" si="9"/>
        <v/>
      </c>
      <c r="BO175" s="190" t="str">
        <f t="shared" si="10"/>
        <v/>
      </c>
      <c r="BP175" s="190" t="str">
        <f t="shared" si="11"/>
        <v/>
      </c>
      <c r="BQ175" s="190">
        <f t="shared" si="12"/>
        <v>0</v>
      </c>
      <c r="BR175" s="190">
        <f t="shared" si="13"/>
        <v>0</v>
      </c>
      <c r="BS175" s="190">
        <f t="shared" si="14"/>
        <v>0</v>
      </c>
      <c r="BT175" s="190">
        <f t="shared" si="15"/>
        <v>0</v>
      </c>
      <c r="BY175" s="27">
        <v>1</v>
      </c>
    </row>
    <row r="176" spans="1:77" ht="15.75" customHeight="1" x14ac:dyDescent="0.25">
      <c r="A176" s="4"/>
      <c r="B176" s="3"/>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BA176" s="190" t="s">
        <v>121</v>
      </c>
      <c r="BB176" s="190" t="s">
        <v>301</v>
      </c>
      <c r="BC176" s="190">
        <v>1</v>
      </c>
      <c r="BD176" s="190">
        <v>6.6666999999999996</v>
      </c>
      <c r="BE176" s="190">
        <v>2</v>
      </c>
      <c r="BF176" s="190" t="s">
        <v>13284</v>
      </c>
      <c r="BG176" s="190" t="s">
        <v>13283</v>
      </c>
      <c r="BH176" s="190" t="s">
        <v>13282</v>
      </c>
      <c r="BI176" s="190" t="s">
        <v>13281</v>
      </c>
      <c r="BJ176" s="190" t="s">
        <v>13280</v>
      </c>
      <c r="BK176" s="190" t="s">
        <v>13279</v>
      </c>
      <c r="BL176" s="190" t="s">
        <v>13278</v>
      </c>
      <c r="BM176" s="190" t="str">
        <f t="shared" si="8"/>
        <v/>
      </c>
      <c r="BN176" s="190" t="str">
        <f t="shared" si="9"/>
        <v/>
      </c>
      <c r="BO176" s="190" t="str">
        <f t="shared" si="10"/>
        <v/>
      </c>
      <c r="BP176" s="190" t="str">
        <f t="shared" si="11"/>
        <v/>
      </c>
      <c r="BQ176" s="190">
        <f t="shared" si="12"/>
        <v>0</v>
      </c>
      <c r="BR176" s="190">
        <f t="shared" si="13"/>
        <v>0</v>
      </c>
      <c r="BS176" s="190">
        <f t="shared" si="14"/>
        <v>0</v>
      </c>
      <c r="BT176" s="190">
        <f t="shared" si="15"/>
        <v>0</v>
      </c>
      <c r="BY176" s="27">
        <v>1</v>
      </c>
    </row>
    <row r="177" spans="1:77" ht="15.75" customHeight="1" x14ac:dyDescent="0.25">
      <c r="A177" s="4"/>
      <c r="B177" s="3"/>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BA177" s="190" t="s">
        <v>121</v>
      </c>
      <c r="BB177" s="190" t="s">
        <v>301</v>
      </c>
      <c r="BC177" s="190">
        <v>2</v>
      </c>
      <c r="BD177" s="190">
        <v>6.6666999999999996</v>
      </c>
      <c r="BE177" s="190">
        <v>2</v>
      </c>
      <c r="BF177" s="190" t="s">
        <v>12638</v>
      </c>
      <c r="BG177" s="190" t="s">
        <v>12587</v>
      </c>
      <c r="BH177" s="190" t="s">
        <v>12637</v>
      </c>
      <c r="BI177" s="190" t="s">
        <v>1499</v>
      </c>
      <c r="BJ177" s="190" t="s">
        <v>12636</v>
      </c>
      <c r="BK177" s="190" t="s">
        <v>12635</v>
      </c>
      <c r="BL177" s="190" t="s">
        <v>12634</v>
      </c>
      <c r="BM177" s="190" t="str">
        <f t="shared" si="8"/>
        <v/>
      </c>
      <c r="BN177" s="190" t="str">
        <f t="shared" si="9"/>
        <v/>
      </c>
      <c r="BO177" s="190" t="str">
        <f t="shared" si="10"/>
        <v/>
      </c>
      <c r="BP177" s="190" t="str">
        <f t="shared" si="11"/>
        <v/>
      </c>
      <c r="BQ177" s="190">
        <f t="shared" si="12"/>
        <v>0</v>
      </c>
      <c r="BR177" s="190">
        <f t="shared" si="13"/>
        <v>0</v>
      </c>
      <c r="BS177" s="190">
        <f t="shared" si="14"/>
        <v>0</v>
      </c>
      <c r="BT177" s="190">
        <f t="shared" si="15"/>
        <v>0</v>
      </c>
      <c r="BY177" s="27">
        <v>1</v>
      </c>
    </row>
    <row r="178" spans="1:77" ht="15.75" customHeight="1" x14ac:dyDescent="0.25">
      <c r="A178" s="4"/>
      <c r="B178" s="3"/>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BA178" s="190" t="s">
        <v>121</v>
      </c>
      <c r="BB178" s="190" t="s">
        <v>301</v>
      </c>
      <c r="BC178" s="190">
        <v>3</v>
      </c>
      <c r="BD178" s="190">
        <v>6.6666999999999996</v>
      </c>
      <c r="BE178" s="190">
        <v>2</v>
      </c>
      <c r="BF178" s="190" t="s">
        <v>13277</v>
      </c>
      <c r="BG178" s="190" t="s">
        <v>12581</v>
      </c>
      <c r="BH178" s="190" t="s">
        <v>13276</v>
      </c>
      <c r="BI178" s="190" t="s">
        <v>13275</v>
      </c>
      <c r="BJ178" s="190" t="s">
        <v>13274</v>
      </c>
      <c r="BL178" s="190" t="s">
        <v>13273</v>
      </c>
      <c r="BM178" s="190" t="str">
        <f t="shared" si="8"/>
        <v/>
      </c>
      <c r="BN178" s="190" t="str">
        <f t="shared" si="9"/>
        <v/>
      </c>
      <c r="BO178" s="190" t="str">
        <f t="shared" si="10"/>
        <v/>
      </c>
      <c r="BP178" s="190" t="str">
        <f t="shared" si="11"/>
        <v/>
      </c>
      <c r="BQ178" s="190">
        <f t="shared" si="12"/>
        <v>0</v>
      </c>
      <c r="BR178" s="190">
        <f t="shared" si="13"/>
        <v>0</v>
      </c>
      <c r="BS178" s="190">
        <f t="shared" si="14"/>
        <v>0</v>
      </c>
      <c r="BT178" s="190">
        <f t="shared" si="15"/>
        <v>0</v>
      </c>
      <c r="BY178" s="27">
        <v>1</v>
      </c>
    </row>
    <row r="179" spans="1:77" ht="15.75" customHeight="1" x14ac:dyDescent="0.25">
      <c r="A179" s="4"/>
      <c r="B179" s="3"/>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BA179" s="190" t="s">
        <v>122</v>
      </c>
      <c r="BB179" s="190" t="s">
        <v>265</v>
      </c>
      <c r="BC179" s="190">
        <v>1</v>
      </c>
      <c r="BD179" s="190">
        <v>3.3332999999999999</v>
      </c>
      <c r="BE179" s="190">
        <v>2</v>
      </c>
      <c r="BF179" s="190" t="s">
        <v>13303</v>
      </c>
      <c r="BG179" s="190" t="s">
        <v>13302</v>
      </c>
      <c r="BH179" s="190" t="s">
        <v>13301</v>
      </c>
      <c r="BI179" s="190" t="s">
        <v>386</v>
      </c>
      <c r="BJ179" s="190" t="s">
        <v>13300</v>
      </c>
      <c r="BK179" s="190" t="s">
        <v>1383</v>
      </c>
      <c r="BL179" s="190" t="s">
        <v>13299</v>
      </c>
      <c r="BM179" s="190" t="str">
        <f t="shared" si="8"/>
        <v/>
      </c>
      <c r="BN179" s="190" t="str">
        <f t="shared" si="9"/>
        <v/>
      </c>
      <c r="BO179" s="190" t="str">
        <f t="shared" si="10"/>
        <v/>
      </c>
      <c r="BP179" s="190" t="str">
        <f t="shared" si="11"/>
        <v/>
      </c>
      <c r="BQ179" s="190">
        <f t="shared" si="12"/>
        <v>0</v>
      </c>
      <c r="BR179" s="190">
        <f t="shared" si="13"/>
        <v>0</v>
      </c>
      <c r="BS179" s="190">
        <f t="shared" si="14"/>
        <v>0</v>
      </c>
      <c r="BT179" s="190">
        <f t="shared" si="15"/>
        <v>0</v>
      </c>
      <c r="BY179" s="27">
        <v>1</v>
      </c>
    </row>
    <row r="180" spans="1:77" ht="15.75" customHeight="1" x14ac:dyDescent="0.25">
      <c r="A180" s="4"/>
      <c r="B180" s="3"/>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BA180" s="190" t="s">
        <v>122</v>
      </c>
      <c r="BB180" s="190" t="s">
        <v>265</v>
      </c>
      <c r="BC180" s="190">
        <v>2</v>
      </c>
      <c r="BD180" s="190">
        <v>3.3332999999999999</v>
      </c>
      <c r="BE180" s="190">
        <v>2</v>
      </c>
      <c r="BF180" s="190" t="s">
        <v>13298</v>
      </c>
      <c r="BG180" s="190" t="s">
        <v>13297</v>
      </c>
      <c r="BH180" s="190" t="s">
        <v>13296</v>
      </c>
      <c r="BL180" s="190" t="s">
        <v>13295</v>
      </c>
      <c r="BM180" s="190" t="str">
        <f t="shared" si="8"/>
        <v/>
      </c>
      <c r="BN180" s="190" t="str">
        <f t="shared" si="9"/>
        <v/>
      </c>
      <c r="BO180" s="190" t="str">
        <f t="shared" si="10"/>
        <v/>
      </c>
      <c r="BP180" s="190" t="str">
        <f t="shared" si="11"/>
        <v/>
      </c>
      <c r="BQ180" s="190">
        <f t="shared" si="12"/>
        <v>0</v>
      </c>
      <c r="BR180" s="190">
        <f t="shared" si="13"/>
        <v>0</v>
      </c>
      <c r="BS180" s="190">
        <f t="shared" si="14"/>
        <v>0</v>
      </c>
      <c r="BT180" s="190">
        <f t="shared" si="15"/>
        <v>0</v>
      </c>
      <c r="BY180" s="27">
        <v>1</v>
      </c>
    </row>
    <row r="181" spans="1:77" ht="15.75" customHeight="1" x14ac:dyDescent="0.25">
      <c r="A181" s="4"/>
      <c r="B181" s="3"/>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BA181" s="190" t="s">
        <v>122</v>
      </c>
      <c r="BB181" s="190" t="s">
        <v>265</v>
      </c>
      <c r="BC181" s="190">
        <v>3</v>
      </c>
      <c r="BD181" s="190">
        <v>3.3332999999999999</v>
      </c>
      <c r="BE181" s="190">
        <v>2</v>
      </c>
      <c r="BF181" s="190" t="s">
        <v>12623</v>
      </c>
      <c r="BG181" s="190" t="s">
        <v>12622</v>
      </c>
      <c r="BH181" s="190" t="s">
        <v>12621</v>
      </c>
      <c r="BI181" s="190" t="s">
        <v>1306</v>
      </c>
      <c r="BJ181" s="190" t="s">
        <v>12620</v>
      </c>
      <c r="BL181" s="190" t="s">
        <v>12619</v>
      </c>
      <c r="BM181" s="190" t="str">
        <f t="shared" si="8"/>
        <v/>
      </c>
      <c r="BN181" s="190" t="str">
        <f t="shared" si="9"/>
        <v/>
      </c>
      <c r="BO181" s="190" t="str">
        <f t="shared" si="10"/>
        <v/>
      </c>
      <c r="BP181" s="190" t="str">
        <f t="shared" si="11"/>
        <v/>
      </c>
      <c r="BQ181" s="190">
        <f t="shared" si="12"/>
        <v>0</v>
      </c>
      <c r="BR181" s="190">
        <f t="shared" si="13"/>
        <v>0</v>
      </c>
      <c r="BS181" s="190">
        <f t="shared" si="14"/>
        <v>0</v>
      </c>
      <c r="BT181" s="190">
        <f t="shared" si="15"/>
        <v>0</v>
      </c>
      <c r="BY181" s="27">
        <v>1</v>
      </c>
    </row>
    <row r="182" spans="1:77" ht="15.75" customHeight="1" x14ac:dyDescent="0.25">
      <c r="A182" s="4"/>
      <c r="B182" s="3"/>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BA182" s="190" t="s">
        <v>122</v>
      </c>
      <c r="BB182" s="190" t="s">
        <v>265</v>
      </c>
      <c r="BC182" s="190">
        <v>4</v>
      </c>
      <c r="BD182" s="190">
        <v>3.3332999999999999</v>
      </c>
      <c r="BE182" s="190">
        <v>2</v>
      </c>
      <c r="BF182" s="190" t="s">
        <v>12618</v>
      </c>
      <c r="BG182" s="190" t="s">
        <v>12617</v>
      </c>
      <c r="BH182" s="190" t="s">
        <v>12616</v>
      </c>
      <c r="BI182" s="190" t="s">
        <v>12615</v>
      </c>
      <c r="BJ182" s="190" t="s">
        <v>12614</v>
      </c>
      <c r="BK182" s="190" t="s">
        <v>12613</v>
      </c>
      <c r="BL182" s="190" t="s">
        <v>12612</v>
      </c>
      <c r="BM182" s="190" t="str">
        <f t="shared" si="8"/>
        <v/>
      </c>
      <c r="BN182" s="190" t="str">
        <f t="shared" si="9"/>
        <v/>
      </c>
      <c r="BO182" s="190" t="str">
        <f t="shared" si="10"/>
        <v/>
      </c>
      <c r="BP182" s="190" t="str">
        <f t="shared" si="11"/>
        <v/>
      </c>
      <c r="BQ182" s="190">
        <f t="shared" si="12"/>
        <v>0</v>
      </c>
      <c r="BR182" s="190">
        <f t="shared" si="13"/>
        <v>0</v>
      </c>
      <c r="BS182" s="190">
        <f t="shared" si="14"/>
        <v>0</v>
      </c>
      <c r="BT182" s="190">
        <f t="shared" si="15"/>
        <v>0</v>
      </c>
      <c r="BY182" s="27">
        <v>1</v>
      </c>
    </row>
    <row r="183" spans="1:77" ht="15.75" customHeight="1" x14ac:dyDescent="0.25">
      <c r="A183" s="4"/>
      <c r="B183" s="3"/>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BA183" s="190" t="s">
        <v>122</v>
      </c>
      <c r="BB183" s="190" t="s">
        <v>265</v>
      </c>
      <c r="BC183" s="190">
        <v>5</v>
      </c>
      <c r="BD183" s="190">
        <v>3.3332999999999999</v>
      </c>
      <c r="BE183" s="190">
        <v>2</v>
      </c>
      <c r="BF183" s="190" t="s">
        <v>13294</v>
      </c>
      <c r="BG183" s="190" t="s">
        <v>12610</v>
      </c>
      <c r="BH183" s="190" t="s">
        <v>13293</v>
      </c>
      <c r="BI183" s="190" t="s">
        <v>13292</v>
      </c>
      <c r="BJ183" s="190" t="s">
        <v>13291</v>
      </c>
      <c r="BK183" s="190" t="s">
        <v>2494</v>
      </c>
      <c r="BL183" s="190" t="s">
        <v>13290</v>
      </c>
      <c r="BM183" s="190" t="str">
        <f t="shared" si="8"/>
        <v/>
      </c>
      <c r="BN183" s="190" t="str">
        <f t="shared" si="9"/>
        <v/>
      </c>
      <c r="BO183" s="190" t="str">
        <f t="shared" si="10"/>
        <v/>
      </c>
      <c r="BP183" s="190" t="str">
        <f t="shared" si="11"/>
        <v/>
      </c>
      <c r="BQ183" s="190">
        <f t="shared" si="12"/>
        <v>0</v>
      </c>
      <c r="BR183" s="190">
        <f t="shared" si="13"/>
        <v>0</v>
      </c>
      <c r="BS183" s="190">
        <f t="shared" si="14"/>
        <v>0</v>
      </c>
      <c r="BT183" s="190">
        <f t="shared" si="15"/>
        <v>0</v>
      </c>
      <c r="BY183" s="27">
        <v>1</v>
      </c>
    </row>
    <row r="184" spans="1:77" ht="15.75" customHeight="1" x14ac:dyDescent="0.25">
      <c r="A184" s="4"/>
      <c r="B184" s="3"/>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BA184" s="190" t="s">
        <v>122</v>
      </c>
      <c r="BB184" s="190" t="s">
        <v>265</v>
      </c>
      <c r="BC184" s="190">
        <v>6</v>
      </c>
      <c r="BD184" s="190">
        <v>3.3332999999999999</v>
      </c>
      <c r="BE184" s="190">
        <v>2</v>
      </c>
      <c r="BF184" s="190" t="s">
        <v>13289</v>
      </c>
      <c r="BG184" s="190" t="s">
        <v>12603</v>
      </c>
      <c r="BH184" s="190" t="s">
        <v>13288</v>
      </c>
      <c r="BI184" s="190" t="s">
        <v>13287</v>
      </c>
      <c r="BJ184" s="190" t="s">
        <v>13286</v>
      </c>
      <c r="BL184" s="190" t="s">
        <v>13285</v>
      </c>
      <c r="BM184" s="190" t="str">
        <f t="shared" si="8"/>
        <v/>
      </c>
      <c r="BN184" s="190" t="str">
        <f t="shared" si="9"/>
        <v/>
      </c>
      <c r="BO184" s="190" t="str">
        <f t="shared" si="10"/>
        <v/>
      </c>
      <c r="BP184" s="190" t="str">
        <f t="shared" si="11"/>
        <v/>
      </c>
      <c r="BQ184" s="190">
        <f t="shared" si="12"/>
        <v>0</v>
      </c>
      <c r="BR184" s="190">
        <f t="shared" si="13"/>
        <v>0</v>
      </c>
      <c r="BS184" s="190">
        <f t="shared" si="14"/>
        <v>0</v>
      </c>
      <c r="BT184" s="190">
        <f t="shared" si="15"/>
        <v>0</v>
      </c>
      <c r="BY184" s="27">
        <v>1</v>
      </c>
    </row>
    <row r="185" spans="1:77" ht="15.75" customHeight="1" x14ac:dyDescent="0.25">
      <c r="A185" s="4"/>
      <c r="B185" s="3"/>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BA185" s="190" t="s">
        <v>122</v>
      </c>
      <c r="BB185" s="190" t="s">
        <v>301</v>
      </c>
      <c r="BC185" s="190">
        <v>1</v>
      </c>
      <c r="BD185" s="190">
        <v>6.6666999999999996</v>
      </c>
      <c r="BE185" s="190">
        <v>2</v>
      </c>
      <c r="BF185" s="190" t="s">
        <v>13284</v>
      </c>
      <c r="BG185" s="190" t="s">
        <v>13283</v>
      </c>
      <c r="BH185" s="190" t="s">
        <v>13282</v>
      </c>
      <c r="BI185" s="190" t="s">
        <v>13281</v>
      </c>
      <c r="BJ185" s="190" t="s">
        <v>13280</v>
      </c>
      <c r="BK185" s="190" t="s">
        <v>13279</v>
      </c>
      <c r="BL185" s="190" t="s">
        <v>13278</v>
      </c>
      <c r="BM185" s="190" t="str">
        <f t="shared" si="8"/>
        <v/>
      </c>
      <c r="BN185" s="190" t="str">
        <f t="shared" si="9"/>
        <v/>
      </c>
      <c r="BO185" s="190" t="str">
        <f t="shared" si="10"/>
        <v/>
      </c>
      <c r="BP185" s="190" t="str">
        <f t="shared" si="11"/>
        <v/>
      </c>
      <c r="BQ185" s="190">
        <f t="shared" si="12"/>
        <v>0</v>
      </c>
      <c r="BR185" s="190">
        <f t="shared" si="13"/>
        <v>0</v>
      </c>
      <c r="BS185" s="190">
        <f t="shared" si="14"/>
        <v>0</v>
      </c>
      <c r="BT185" s="190">
        <f t="shared" si="15"/>
        <v>0</v>
      </c>
      <c r="BY185" s="27">
        <v>1</v>
      </c>
    </row>
    <row r="186" spans="1:77" ht="15.75" customHeight="1" x14ac:dyDescent="0.25">
      <c r="A186" s="4"/>
      <c r="B186" s="3"/>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BA186" s="190" t="s">
        <v>122</v>
      </c>
      <c r="BB186" s="190" t="s">
        <v>301</v>
      </c>
      <c r="BC186" s="190">
        <v>2</v>
      </c>
      <c r="BD186" s="190">
        <v>6.6666999999999996</v>
      </c>
      <c r="BE186" s="190">
        <v>2</v>
      </c>
      <c r="BF186" s="190" t="s">
        <v>12588</v>
      </c>
      <c r="BG186" s="190" t="s">
        <v>12587</v>
      </c>
      <c r="BH186" s="190" t="s">
        <v>12586</v>
      </c>
      <c r="BI186" s="190" t="s">
        <v>12585</v>
      </c>
      <c r="BJ186" s="190" t="s">
        <v>12584</v>
      </c>
      <c r="BL186" s="190" t="s">
        <v>12583</v>
      </c>
      <c r="BM186" s="190" t="str">
        <f t="shared" si="8"/>
        <v/>
      </c>
      <c r="BN186" s="190" t="str">
        <f t="shared" si="9"/>
        <v/>
      </c>
      <c r="BO186" s="190" t="str">
        <f t="shared" si="10"/>
        <v/>
      </c>
      <c r="BP186" s="190" t="str">
        <f t="shared" si="11"/>
        <v/>
      </c>
      <c r="BQ186" s="190">
        <f t="shared" si="12"/>
        <v>0</v>
      </c>
      <c r="BR186" s="190">
        <f t="shared" si="13"/>
        <v>0</v>
      </c>
      <c r="BS186" s="190">
        <f t="shared" si="14"/>
        <v>0</v>
      </c>
      <c r="BT186" s="190">
        <f t="shared" si="15"/>
        <v>0</v>
      </c>
      <c r="BY186" s="27">
        <v>1</v>
      </c>
    </row>
    <row r="187" spans="1:77" ht="15.75" customHeight="1" x14ac:dyDescent="0.25">
      <c r="A187" s="4"/>
      <c r="B187" s="3"/>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BA187" s="190" t="s">
        <v>122</v>
      </c>
      <c r="BB187" s="190" t="s">
        <v>301</v>
      </c>
      <c r="BC187" s="190">
        <v>3</v>
      </c>
      <c r="BD187" s="190">
        <v>6.6666999999999996</v>
      </c>
      <c r="BE187" s="190">
        <v>2</v>
      </c>
      <c r="BF187" s="190" t="s">
        <v>13277</v>
      </c>
      <c r="BG187" s="190" t="s">
        <v>12581</v>
      </c>
      <c r="BH187" s="190" t="s">
        <v>13276</v>
      </c>
      <c r="BI187" s="190" t="s">
        <v>13275</v>
      </c>
      <c r="BJ187" s="190" t="s">
        <v>13274</v>
      </c>
      <c r="BL187" s="190" t="s">
        <v>13273</v>
      </c>
      <c r="BM187" s="190" t="str">
        <f t="shared" si="8"/>
        <v/>
      </c>
      <c r="BN187" s="190" t="str">
        <f t="shared" si="9"/>
        <v/>
      </c>
      <c r="BO187" s="190" t="str">
        <f t="shared" si="10"/>
        <v/>
      </c>
      <c r="BP187" s="190" t="str">
        <f t="shared" si="11"/>
        <v/>
      </c>
      <c r="BQ187" s="190">
        <f t="shared" si="12"/>
        <v>0</v>
      </c>
      <c r="BR187" s="190">
        <f t="shared" si="13"/>
        <v>0</v>
      </c>
      <c r="BS187" s="190">
        <f t="shared" si="14"/>
        <v>0</v>
      </c>
      <c r="BT187" s="190">
        <f t="shared" si="15"/>
        <v>0</v>
      </c>
      <c r="BY187" s="27">
        <v>1</v>
      </c>
    </row>
    <row r="188" spans="1:77" ht="15.75" customHeight="1" x14ac:dyDescent="0.25">
      <c r="A188" s="4"/>
      <c r="B188" s="3"/>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BA188" s="190" t="s">
        <v>123</v>
      </c>
      <c r="BB188" s="190" t="s">
        <v>265</v>
      </c>
      <c r="BC188" s="190">
        <v>1</v>
      </c>
      <c r="BD188" s="190">
        <v>4</v>
      </c>
      <c r="BE188" s="190">
        <v>2</v>
      </c>
      <c r="BF188" s="190" t="s">
        <v>13272</v>
      </c>
      <c r="BG188" s="190" t="s">
        <v>13271</v>
      </c>
      <c r="BH188" s="190" t="s">
        <v>637</v>
      </c>
      <c r="BI188" s="190" t="s">
        <v>13270</v>
      </c>
      <c r="BJ188" s="190" t="s">
        <v>2012</v>
      </c>
      <c r="BK188" s="190" t="s">
        <v>13269</v>
      </c>
      <c r="BL188" s="190" t="s">
        <v>13268</v>
      </c>
      <c r="BM188" s="190" t="str">
        <f t="shared" si="8"/>
        <v/>
      </c>
      <c r="BN188" s="190" t="str">
        <f t="shared" si="9"/>
        <v/>
      </c>
      <c r="BO188" s="190" t="str">
        <f t="shared" si="10"/>
        <v/>
      </c>
      <c r="BP188" s="190" t="str">
        <f t="shared" si="11"/>
        <v/>
      </c>
      <c r="BQ188" s="190">
        <f t="shared" si="12"/>
        <v>0</v>
      </c>
      <c r="BR188" s="190">
        <f t="shared" si="13"/>
        <v>0</v>
      </c>
      <c r="BS188" s="190">
        <f t="shared" si="14"/>
        <v>0</v>
      </c>
      <c r="BT188" s="190">
        <f t="shared" si="15"/>
        <v>0</v>
      </c>
      <c r="BY188" s="27">
        <v>1</v>
      </c>
    </row>
    <row r="189" spans="1:77" ht="15.75" customHeight="1" x14ac:dyDescent="0.25">
      <c r="A189" s="4"/>
      <c r="B189" s="3"/>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BA189" s="190" t="s">
        <v>123</v>
      </c>
      <c r="BB189" s="190" t="s">
        <v>265</v>
      </c>
      <c r="BC189" s="190">
        <v>2</v>
      </c>
      <c r="BD189" s="190">
        <v>4</v>
      </c>
      <c r="BE189" s="190">
        <v>2</v>
      </c>
      <c r="BF189" s="190" t="s">
        <v>13267</v>
      </c>
      <c r="BG189" s="190" t="s">
        <v>13266</v>
      </c>
      <c r="BH189" s="190" t="s">
        <v>13265</v>
      </c>
      <c r="BI189" s="190" t="s">
        <v>13264</v>
      </c>
      <c r="BJ189" s="190" t="s">
        <v>13263</v>
      </c>
      <c r="BL189" s="190" t="s">
        <v>13262</v>
      </c>
      <c r="BM189" s="190" t="str">
        <f t="shared" si="8"/>
        <v/>
      </c>
      <c r="BN189" s="190" t="str">
        <f t="shared" si="9"/>
        <v/>
      </c>
      <c r="BO189" s="190" t="str">
        <f t="shared" si="10"/>
        <v/>
      </c>
      <c r="BP189" s="190" t="str">
        <f t="shared" si="11"/>
        <v/>
      </c>
      <c r="BQ189" s="190">
        <f t="shared" si="12"/>
        <v>0</v>
      </c>
      <c r="BR189" s="190">
        <f t="shared" si="13"/>
        <v>0</v>
      </c>
      <c r="BS189" s="190">
        <f t="shared" si="14"/>
        <v>0</v>
      </c>
      <c r="BT189" s="190">
        <f t="shared" si="15"/>
        <v>0</v>
      </c>
      <c r="BY189" s="27">
        <v>1</v>
      </c>
    </row>
    <row r="190" spans="1:77" ht="15.75" customHeight="1" x14ac:dyDescent="0.25">
      <c r="A190" s="4"/>
      <c r="B190" s="3"/>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BA190" s="190" t="s">
        <v>123</v>
      </c>
      <c r="BB190" s="190" t="s">
        <v>265</v>
      </c>
      <c r="BC190" s="190">
        <v>3</v>
      </c>
      <c r="BD190" s="190">
        <v>4</v>
      </c>
      <c r="BE190" s="190">
        <v>2</v>
      </c>
      <c r="BF190" s="190" t="s">
        <v>12676</v>
      </c>
      <c r="BG190" s="190" t="s">
        <v>12675</v>
      </c>
      <c r="BH190" s="190" t="s">
        <v>12674</v>
      </c>
      <c r="BI190" s="190" t="s">
        <v>12673</v>
      </c>
      <c r="BL190" s="190" t="s">
        <v>12672</v>
      </c>
      <c r="BM190" s="190" t="str">
        <f t="shared" si="8"/>
        <v/>
      </c>
      <c r="BN190" s="190" t="str">
        <f t="shared" si="9"/>
        <v/>
      </c>
      <c r="BO190" s="190" t="str">
        <f t="shared" si="10"/>
        <v/>
      </c>
      <c r="BP190" s="190" t="str">
        <f t="shared" si="11"/>
        <v/>
      </c>
      <c r="BQ190" s="190">
        <f t="shared" si="12"/>
        <v>0</v>
      </c>
      <c r="BR190" s="190">
        <f t="shared" si="13"/>
        <v>0</v>
      </c>
      <c r="BS190" s="190">
        <f t="shared" si="14"/>
        <v>0</v>
      </c>
      <c r="BT190" s="190">
        <f t="shared" si="15"/>
        <v>0</v>
      </c>
      <c r="BY190" s="27">
        <v>1</v>
      </c>
    </row>
    <row r="191" spans="1:77" ht="15.75" customHeight="1" x14ac:dyDescent="0.25">
      <c r="A191" s="4"/>
      <c r="B191" s="3"/>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BA191" s="190" t="s">
        <v>123</v>
      </c>
      <c r="BB191" s="190" t="s">
        <v>265</v>
      </c>
      <c r="BC191" s="190">
        <v>4</v>
      </c>
      <c r="BD191" s="190">
        <v>4</v>
      </c>
      <c r="BE191" s="190">
        <v>2</v>
      </c>
      <c r="BF191" s="190" t="s">
        <v>13261</v>
      </c>
      <c r="BG191" s="190" t="s">
        <v>12610</v>
      </c>
      <c r="BH191" s="190" t="s">
        <v>13260</v>
      </c>
      <c r="BI191" s="190" t="s">
        <v>13259</v>
      </c>
      <c r="BJ191" s="190" t="s">
        <v>13258</v>
      </c>
      <c r="BK191" s="190" t="s">
        <v>13257</v>
      </c>
      <c r="BL191" s="190" t="s">
        <v>13256</v>
      </c>
      <c r="BM191" s="190" t="str">
        <f t="shared" si="8"/>
        <v/>
      </c>
      <c r="BN191" s="190" t="str">
        <f t="shared" si="9"/>
        <v/>
      </c>
      <c r="BO191" s="190" t="str">
        <f t="shared" si="10"/>
        <v/>
      </c>
      <c r="BP191" s="190" t="str">
        <f t="shared" si="11"/>
        <v/>
      </c>
      <c r="BQ191" s="190">
        <f t="shared" si="12"/>
        <v>0</v>
      </c>
      <c r="BR191" s="190">
        <f t="shared" si="13"/>
        <v>0</v>
      </c>
      <c r="BS191" s="190">
        <f t="shared" si="14"/>
        <v>0</v>
      </c>
      <c r="BT191" s="190">
        <f t="shared" si="15"/>
        <v>0</v>
      </c>
      <c r="BY191" s="27">
        <v>1</v>
      </c>
    </row>
    <row r="192" spans="1:77" ht="15.75" customHeight="1" x14ac:dyDescent="0.25">
      <c r="A192" s="4"/>
      <c r="B192" s="3"/>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BA192" s="190" t="s">
        <v>123</v>
      </c>
      <c r="BB192" s="190" t="s">
        <v>265</v>
      </c>
      <c r="BC192" s="190">
        <v>5</v>
      </c>
      <c r="BD192" s="190">
        <v>4</v>
      </c>
      <c r="BE192" s="190">
        <v>2</v>
      </c>
      <c r="BF192" s="190" t="s">
        <v>13255</v>
      </c>
      <c r="BG192" s="190" t="s">
        <v>12603</v>
      </c>
      <c r="BH192" s="190" t="s">
        <v>13254</v>
      </c>
      <c r="BI192" s="190" t="s">
        <v>1564</v>
      </c>
      <c r="BJ192" s="190" t="s">
        <v>13253</v>
      </c>
      <c r="BK192" s="190" t="s">
        <v>13252</v>
      </c>
      <c r="BL192" s="190" t="s">
        <v>13251</v>
      </c>
      <c r="BM192" s="190" t="str">
        <f t="shared" si="8"/>
        <v/>
      </c>
      <c r="BN192" s="190" t="str">
        <f t="shared" si="9"/>
        <v/>
      </c>
      <c r="BO192" s="190" t="str">
        <f t="shared" si="10"/>
        <v/>
      </c>
      <c r="BP192" s="190" t="str">
        <f t="shared" si="11"/>
        <v/>
      </c>
      <c r="BQ192" s="190">
        <f t="shared" si="12"/>
        <v>0</v>
      </c>
      <c r="BR192" s="190">
        <f t="shared" si="13"/>
        <v>0</v>
      </c>
      <c r="BS192" s="190">
        <f t="shared" si="14"/>
        <v>0</v>
      </c>
      <c r="BT192" s="190">
        <f t="shared" si="15"/>
        <v>0</v>
      </c>
      <c r="BY192" s="27">
        <v>1</v>
      </c>
    </row>
    <row r="193" spans="1:77" ht="15.75" customHeight="1" x14ac:dyDescent="0.25">
      <c r="A193" s="4"/>
      <c r="B193" s="3"/>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BA193" s="190" t="s">
        <v>123</v>
      </c>
      <c r="BB193" s="190" t="s">
        <v>301</v>
      </c>
      <c r="BC193" s="190">
        <v>1</v>
      </c>
      <c r="BD193" s="190">
        <v>6.6666999999999996</v>
      </c>
      <c r="BE193" s="190">
        <v>2</v>
      </c>
      <c r="BF193" s="190" t="s">
        <v>13250</v>
      </c>
      <c r="BG193" s="190" t="s">
        <v>13249</v>
      </c>
      <c r="BH193" s="190" t="s">
        <v>13248</v>
      </c>
      <c r="BI193" s="190" t="s">
        <v>903</v>
      </c>
      <c r="BJ193" s="190" t="s">
        <v>2011</v>
      </c>
      <c r="BK193" s="190" t="s">
        <v>388</v>
      </c>
      <c r="BL193" s="190" t="s">
        <v>13247</v>
      </c>
      <c r="BM193" s="190" t="str">
        <f t="shared" si="8"/>
        <v/>
      </c>
      <c r="BN193" s="190" t="str">
        <f t="shared" si="9"/>
        <v/>
      </c>
      <c r="BO193" s="190" t="str">
        <f t="shared" si="10"/>
        <v/>
      </c>
      <c r="BP193" s="190" t="str">
        <f t="shared" si="11"/>
        <v/>
      </c>
      <c r="BQ193" s="190">
        <f t="shared" si="12"/>
        <v>0</v>
      </c>
      <c r="BR193" s="190">
        <f t="shared" si="13"/>
        <v>0</v>
      </c>
      <c r="BS193" s="190">
        <f t="shared" si="14"/>
        <v>0</v>
      </c>
      <c r="BT193" s="190">
        <f t="shared" si="15"/>
        <v>0</v>
      </c>
      <c r="BY193" s="27">
        <v>1</v>
      </c>
    </row>
    <row r="194" spans="1:77" ht="15.75" customHeight="1" x14ac:dyDescent="0.25">
      <c r="A194" s="4"/>
      <c r="B194" s="3"/>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BA194" s="190" t="s">
        <v>123</v>
      </c>
      <c r="BB194" s="190" t="s">
        <v>301</v>
      </c>
      <c r="BC194" s="190">
        <v>2</v>
      </c>
      <c r="BD194" s="190">
        <v>6.6666999999999996</v>
      </c>
      <c r="BE194" s="190">
        <v>2</v>
      </c>
      <c r="BF194" s="190" t="s">
        <v>12671</v>
      </c>
      <c r="BG194" s="190" t="s">
        <v>12587</v>
      </c>
      <c r="BH194" s="190" t="s">
        <v>12670</v>
      </c>
      <c r="BI194" s="190" t="s">
        <v>12669</v>
      </c>
      <c r="BL194" s="190" t="s">
        <v>12668</v>
      </c>
      <c r="BM194" s="190" t="str">
        <f t="shared" si="8"/>
        <v/>
      </c>
      <c r="BN194" s="190" t="str">
        <f t="shared" si="9"/>
        <v/>
      </c>
      <c r="BO194" s="190" t="str">
        <f t="shared" si="10"/>
        <v/>
      </c>
      <c r="BP194" s="190" t="str">
        <f t="shared" si="11"/>
        <v/>
      </c>
      <c r="BQ194" s="190">
        <f t="shared" si="12"/>
        <v>0</v>
      </c>
      <c r="BR194" s="190">
        <f t="shared" si="13"/>
        <v>0</v>
      </c>
      <c r="BS194" s="190">
        <f t="shared" si="14"/>
        <v>0</v>
      </c>
      <c r="BT194" s="190">
        <f t="shared" si="15"/>
        <v>0</v>
      </c>
      <c r="BY194" s="27">
        <v>1</v>
      </c>
    </row>
    <row r="195" spans="1:77" ht="15.75" customHeight="1" x14ac:dyDescent="0.25">
      <c r="A195" s="4"/>
      <c r="B195" s="3"/>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BA195" s="190" t="s">
        <v>123</v>
      </c>
      <c r="BB195" s="190" t="s">
        <v>301</v>
      </c>
      <c r="BC195" s="190">
        <v>3</v>
      </c>
      <c r="BD195" s="190">
        <v>6.6666999999999996</v>
      </c>
      <c r="BE195" s="190">
        <v>2</v>
      </c>
      <c r="BF195" s="190" t="s">
        <v>13246</v>
      </c>
      <c r="BG195" s="190" t="s">
        <v>12581</v>
      </c>
      <c r="BH195" s="190" t="s">
        <v>13245</v>
      </c>
      <c r="BI195" s="190" t="s">
        <v>13244</v>
      </c>
      <c r="BL195" s="190" t="s">
        <v>13243</v>
      </c>
      <c r="BM195" s="190" t="str">
        <f t="shared" si="8"/>
        <v/>
      </c>
      <c r="BN195" s="190" t="str">
        <f t="shared" si="9"/>
        <v/>
      </c>
      <c r="BO195" s="190" t="str">
        <f t="shared" si="10"/>
        <v/>
      </c>
      <c r="BP195" s="190" t="str">
        <f t="shared" si="11"/>
        <v/>
      </c>
      <c r="BQ195" s="190">
        <f t="shared" si="12"/>
        <v>0</v>
      </c>
      <c r="BR195" s="190">
        <f t="shared" si="13"/>
        <v>0</v>
      </c>
      <c r="BS195" s="190">
        <f t="shared" si="14"/>
        <v>0</v>
      </c>
      <c r="BT195" s="190">
        <f t="shared" si="15"/>
        <v>0</v>
      </c>
      <c r="BY195" s="27">
        <v>1</v>
      </c>
    </row>
    <row r="196" spans="1:77" ht="15.75" customHeight="1" x14ac:dyDescent="0.25">
      <c r="A196" s="4"/>
      <c r="B196" s="3"/>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BA196" s="190" t="s">
        <v>125</v>
      </c>
      <c r="BB196" s="190" t="s">
        <v>265</v>
      </c>
      <c r="BC196" s="190">
        <v>1</v>
      </c>
      <c r="BD196" s="190">
        <v>4</v>
      </c>
      <c r="BE196" s="190">
        <v>2</v>
      </c>
      <c r="BF196" s="190" t="s">
        <v>13272</v>
      </c>
      <c r="BG196" s="190" t="s">
        <v>13271</v>
      </c>
      <c r="BH196" s="190" t="s">
        <v>637</v>
      </c>
      <c r="BI196" s="190" t="s">
        <v>13270</v>
      </c>
      <c r="BJ196" s="190" t="s">
        <v>2012</v>
      </c>
      <c r="BK196" s="190" t="s">
        <v>13269</v>
      </c>
      <c r="BL196" s="190" t="s">
        <v>13268</v>
      </c>
      <c r="BM196" s="190" t="str">
        <f t="shared" si="8"/>
        <v/>
      </c>
      <c r="BN196" s="190" t="str">
        <f t="shared" si="9"/>
        <v/>
      </c>
      <c r="BO196" s="190" t="str">
        <f t="shared" si="10"/>
        <v/>
      </c>
      <c r="BP196" s="190" t="str">
        <f t="shared" si="11"/>
        <v/>
      </c>
      <c r="BQ196" s="190">
        <f t="shared" si="12"/>
        <v>0</v>
      </c>
      <c r="BR196" s="190">
        <f t="shared" si="13"/>
        <v>0</v>
      </c>
      <c r="BS196" s="190">
        <f t="shared" si="14"/>
        <v>0</v>
      </c>
      <c r="BT196" s="190">
        <f t="shared" si="15"/>
        <v>0</v>
      </c>
      <c r="BY196" s="27">
        <v>1</v>
      </c>
    </row>
    <row r="197" spans="1:77" ht="15.75" customHeight="1" x14ac:dyDescent="0.25">
      <c r="A197" s="4"/>
      <c r="B197" s="3"/>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BA197" s="190" t="s">
        <v>125</v>
      </c>
      <c r="BB197" s="190" t="s">
        <v>265</v>
      </c>
      <c r="BC197" s="190">
        <v>2</v>
      </c>
      <c r="BD197" s="190">
        <v>4</v>
      </c>
      <c r="BE197" s="190">
        <v>2</v>
      </c>
      <c r="BF197" s="190" t="s">
        <v>13267</v>
      </c>
      <c r="BG197" s="190" t="s">
        <v>13266</v>
      </c>
      <c r="BH197" s="190" t="s">
        <v>13265</v>
      </c>
      <c r="BI197" s="190" t="s">
        <v>13264</v>
      </c>
      <c r="BJ197" s="190" t="s">
        <v>13263</v>
      </c>
      <c r="BL197" s="190" t="s">
        <v>13262</v>
      </c>
      <c r="BM197" s="190" t="str">
        <f t="shared" si="8"/>
        <v/>
      </c>
      <c r="BN197" s="190" t="str">
        <f t="shared" si="9"/>
        <v/>
      </c>
      <c r="BO197" s="190" t="str">
        <f t="shared" si="10"/>
        <v/>
      </c>
      <c r="BP197" s="190" t="str">
        <f t="shared" si="11"/>
        <v/>
      </c>
      <c r="BQ197" s="190">
        <f t="shared" si="12"/>
        <v>0</v>
      </c>
      <c r="BR197" s="190">
        <f t="shared" si="13"/>
        <v>0</v>
      </c>
      <c r="BS197" s="190">
        <f t="shared" si="14"/>
        <v>0</v>
      </c>
      <c r="BT197" s="190">
        <f t="shared" si="15"/>
        <v>0</v>
      </c>
      <c r="BY197" s="27">
        <v>1</v>
      </c>
    </row>
    <row r="198" spans="1:77" ht="15.75" customHeight="1" x14ac:dyDescent="0.25">
      <c r="A198" s="4"/>
      <c r="B198" s="3"/>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BA198" s="190" t="s">
        <v>125</v>
      </c>
      <c r="BB198" s="190" t="s">
        <v>265</v>
      </c>
      <c r="BC198" s="190">
        <v>3</v>
      </c>
      <c r="BD198" s="190">
        <v>4</v>
      </c>
      <c r="BE198" s="190">
        <v>2</v>
      </c>
      <c r="BF198" s="190" t="s">
        <v>12667</v>
      </c>
      <c r="BG198" s="190" t="s">
        <v>12666</v>
      </c>
      <c r="BH198" s="190" t="s">
        <v>12665</v>
      </c>
      <c r="BI198" s="190" t="s">
        <v>12664</v>
      </c>
      <c r="BJ198" s="190" t="s">
        <v>12663</v>
      </c>
      <c r="BK198" s="190" t="s">
        <v>12662</v>
      </c>
      <c r="BL198" s="190" t="s">
        <v>12661</v>
      </c>
      <c r="BM198" s="190" t="str">
        <f t="shared" si="8"/>
        <v/>
      </c>
      <c r="BN198" s="190" t="str">
        <f t="shared" si="9"/>
        <v/>
      </c>
      <c r="BO198" s="190" t="str">
        <f t="shared" si="10"/>
        <v/>
      </c>
      <c r="BP198" s="190" t="str">
        <f t="shared" si="11"/>
        <v/>
      </c>
      <c r="BQ198" s="190">
        <f t="shared" si="12"/>
        <v>0</v>
      </c>
      <c r="BR198" s="190">
        <f t="shared" si="13"/>
        <v>0</v>
      </c>
      <c r="BS198" s="190">
        <f t="shared" si="14"/>
        <v>0</v>
      </c>
      <c r="BT198" s="190">
        <f t="shared" si="15"/>
        <v>0</v>
      </c>
      <c r="BY198" s="27">
        <v>1</v>
      </c>
    </row>
    <row r="199" spans="1:77" ht="15.75" customHeight="1" x14ac:dyDescent="0.25">
      <c r="A199" s="4"/>
      <c r="B199" s="3"/>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BA199" s="190" t="s">
        <v>125</v>
      </c>
      <c r="BB199" s="190" t="s">
        <v>265</v>
      </c>
      <c r="BC199" s="190">
        <v>4</v>
      </c>
      <c r="BD199" s="190">
        <v>4</v>
      </c>
      <c r="BE199" s="190">
        <v>2</v>
      </c>
      <c r="BF199" s="190" t="s">
        <v>13261</v>
      </c>
      <c r="BG199" s="190" t="s">
        <v>12610</v>
      </c>
      <c r="BH199" s="190" t="s">
        <v>13260</v>
      </c>
      <c r="BI199" s="190" t="s">
        <v>13259</v>
      </c>
      <c r="BJ199" s="190" t="s">
        <v>13258</v>
      </c>
      <c r="BK199" s="190" t="s">
        <v>13257</v>
      </c>
      <c r="BL199" s="190" t="s">
        <v>13256</v>
      </c>
      <c r="BM199" s="190" t="str">
        <f t="shared" si="8"/>
        <v/>
      </c>
      <c r="BN199" s="190" t="str">
        <f t="shared" si="9"/>
        <v/>
      </c>
      <c r="BO199" s="190" t="str">
        <f t="shared" si="10"/>
        <v/>
      </c>
      <c r="BP199" s="190" t="str">
        <f t="shared" si="11"/>
        <v/>
      </c>
      <c r="BQ199" s="190">
        <f t="shared" si="12"/>
        <v>0</v>
      </c>
      <c r="BR199" s="190">
        <f t="shared" si="13"/>
        <v>0</v>
      </c>
      <c r="BS199" s="190">
        <f t="shared" si="14"/>
        <v>0</v>
      </c>
      <c r="BT199" s="190">
        <f t="shared" si="15"/>
        <v>0</v>
      </c>
      <c r="BY199" s="27">
        <v>1</v>
      </c>
    </row>
    <row r="200" spans="1:77" ht="15.75" customHeight="1" x14ac:dyDescent="0.25">
      <c r="A200" s="4"/>
      <c r="B200" s="3"/>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BA200" s="190" t="s">
        <v>125</v>
      </c>
      <c r="BB200" s="190" t="s">
        <v>265</v>
      </c>
      <c r="BC200" s="190">
        <v>5</v>
      </c>
      <c r="BD200" s="190">
        <v>4</v>
      </c>
      <c r="BE200" s="190">
        <v>2</v>
      </c>
      <c r="BF200" s="190" t="s">
        <v>13255</v>
      </c>
      <c r="BG200" s="190" t="s">
        <v>12603</v>
      </c>
      <c r="BH200" s="190" t="s">
        <v>13254</v>
      </c>
      <c r="BI200" s="190" t="s">
        <v>1564</v>
      </c>
      <c r="BJ200" s="190" t="s">
        <v>13253</v>
      </c>
      <c r="BK200" s="190" t="s">
        <v>13252</v>
      </c>
      <c r="BL200" s="190" t="s">
        <v>13251</v>
      </c>
      <c r="BM200" s="190" t="str">
        <f t="shared" si="8"/>
        <v/>
      </c>
      <c r="BN200" s="190" t="str">
        <f t="shared" si="9"/>
        <v/>
      </c>
      <c r="BO200" s="190" t="str">
        <f t="shared" si="10"/>
        <v/>
      </c>
      <c r="BP200" s="190" t="str">
        <f t="shared" si="11"/>
        <v/>
      </c>
      <c r="BQ200" s="190">
        <f t="shared" si="12"/>
        <v>0</v>
      </c>
      <c r="BR200" s="190">
        <f t="shared" si="13"/>
        <v>0</v>
      </c>
      <c r="BS200" s="190">
        <f t="shared" si="14"/>
        <v>0</v>
      </c>
      <c r="BT200" s="190">
        <f t="shared" si="15"/>
        <v>0</v>
      </c>
      <c r="BY200" s="27">
        <v>1</v>
      </c>
    </row>
    <row r="201" spans="1:77" ht="15.75" customHeight="1" x14ac:dyDescent="0.25">
      <c r="A201" s="4"/>
      <c r="B201" s="3"/>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BA201" s="190" t="s">
        <v>125</v>
      </c>
      <c r="BB201" s="190" t="s">
        <v>301</v>
      </c>
      <c r="BC201" s="190">
        <v>1</v>
      </c>
      <c r="BD201" s="190">
        <v>6.6666999999999996</v>
      </c>
      <c r="BE201" s="190">
        <v>2</v>
      </c>
      <c r="BF201" s="190" t="s">
        <v>13250</v>
      </c>
      <c r="BG201" s="190" t="s">
        <v>13249</v>
      </c>
      <c r="BH201" s="190" t="s">
        <v>13248</v>
      </c>
      <c r="BI201" s="190" t="s">
        <v>903</v>
      </c>
      <c r="BJ201" s="190" t="s">
        <v>2011</v>
      </c>
      <c r="BK201" s="190" t="s">
        <v>388</v>
      </c>
      <c r="BL201" s="190" t="s">
        <v>13247</v>
      </c>
      <c r="BM201" s="190" t="str">
        <f t="shared" si="8"/>
        <v/>
      </c>
      <c r="BN201" s="190" t="str">
        <f t="shared" si="9"/>
        <v/>
      </c>
      <c r="BO201" s="190" t="str">
        <f t="shared" si="10"/>
        <v/>
      </c>
      <c r="BP201" s="190" t="str">
        <f t="shared" si="11"/>
        <v/>
      </c>
      <c r="BQ201" s="190">
        <f t="shared" si="12"/>
        <v>0</v>
      </c>
      <c r="BR201" s="190">
        <f t="shared" si="13"/>
        <v>0</v>
      </c>
      <c r="BS201" s="190">
        <f t="shared" si="14"/>
        <v>0</v>
      </c>
      <c r="BT201" s="190">
        <f t="shared" si="15"/>
        <v>0</v>
      </c>
      <c r="BY201" s="27">
        <v>1</v>
      </c>
    </row>
    <row r="202" spans="1:77" ht="15.75" customHeight="1" x14ac:dyDescent="0.25">
      <c r="A202" s="4"/>
      <c r="B202" s="3"/>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BA202" s="190" t="s">
        <v>125</v>
      </c>
      <c r="BB202" s="190" t="s">
        <v>301</v>
      </c>
      <c r="BC202" s="190">
        <v>2</v>
      </c>
      <c r="BD202" s="190">
        <v>6.6666999999999996</v>
      </c>
      <c r="BE202" s="190">
        <v>2</v>
      </c>
      <c r="BF202" s="190" t="s">
        <v>12660</v>
      </c>
      <c r="BG202" s="190" t="s">
        <v>12587</v>
      </c>
      <c r="BH202" s="190" t="s">
        <v>12659</v>
      </c>
      <c r="BI202" s="190" t="s">
        <v>12658</v>
      </c>
      <c r="BJ202" s="190" t="s">
        <v>12657</v>
      </c>
      <c r="BL202" s="190" t="s">
        <v>12656</v>
      </c>
      <c r="BM202" s="190" t="str">
        <f t="shared" si="8"/>
        <v/>
      </c>
      <c r="BN202" s="190" t="str">
        <f t="shared" si="9"/>
        <v/>
      </c>
      <c r="BO202" s="190" t="str">
        <f t="shared" si="10"/>
        <v/>
      </c>
      <c r="BP202" s="190" t="str">
        <f t="shared" si="11"/>
        <v/>
      </c>
      <c r="BQ202" s="190">
        <f t="shared" si="12"/>
        <v>0</v>
      </c>
      <c r="BR202" s="190">
        <f t="shared" si="13"/>
        <v>0</v>
      </c>
      <c r="BS202" s="190">
        <f t="shared" si="14"/>
        <v>0</v>
      </c>
      <c r="BT202" s="190">
        <f t="shared" si="15"/>
        <v>0</v>
      </c>
      <c r="BY202" s="27">
        <v>1</v>
      </c>
    </row>
    <row r="203" spans="1:77" ht="15.75" customHeight="1" x14ac:dyDescent="0.25">
      <c r="A203" s="4"/>
      <c r="B203" s="3"/>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BA203" s="190" t="s">
        <v>125</v>
      </c>
      <c r="BB203" s="190" t="s">
        <v>301</v>
      </c>
      <c r="BC203" s="190">
        <v>3</v>
      </c>
      <c r="BD203" s="190">
        <v>6.6666999999999996</v>
      </c>
      <c r="BE203" s="190">
        <v>2</v>
      </c>
      <c r="BF203" s="190" t="s">
        <v>13246</v>
      </c>
      <c r="BG203" s="190" t="s">
        <v>12581</v>
      </c>
      <c r="BH203" s="190" t="s">
        <v>13245</v>
      </c>
      <c r="BI203" s="190" t="s">
        <v>13244</v>
      </c>
      <c r="BL203" s="190" t="s">
        <v>13243</v>
      </c>
      <c r="BM203" s="190" t="str">
        <f t="shared" si="8"/>
        <v/>
      </c>
      <c r="BN203" s="190" t="str">
        <f t="shared" si="9"/>
        <v/>
      </c>
      <c r="BO203" s="190" t="str">
        <f t="shared" si="10"/>
        <v/>
      </c>
      <c r="BP203" s="190" t="str">
        <f t="shared" si="11"/>
        <v/>
      </c>
      <c r="BQ203" s="190">
        <f t="shared" si="12"/>
        <v>0</v>
      </c>
      <c r="BR203" s="190">
        <f t="shared" si="13"/>
        <v>0</v>
      </c>
      <c r="BS203" s="190">
        <f t="shared" si="14"/>
        <v>0</v>
      </c>
      <c r="BT203" s="190">
        <f t="shared" si="15"/>
        <v>0</v>
      </c>
      <c r="BY203" s="27">
        <v>1</v>
      </c>
    </row>
    <row r="204" spans="1:77" ht="15.75" customHeight="1" x14ac:dyDescent="0.25">
      <c r="A204" s="4"/>
      <c r="B204" s="3"/>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BA204" s="190" t="s">
        <v>126</v>
      </c>
      <c r="BB204" s="190" t="s">
        <v>265</v>
      </c>
      <c r="BC204" s="190">
        <v>1</v>
      </c>
      <c r="BD204" s="190">
        <v>4</v>
      </c>
      <c r="BE204" s="190">
        <v>2</v>
      </c>
      <c r="BF204" s="190" t="s">
        <v>13272</v>
      </c>
      <c r="BG204" s="190" t="s">
        <v>13271</v>
      </c>
      <c r="BH204" s="190" t="s">
        <v>637</v>
      </c>
      <c r="BI204" s="190" t="s">
        <v>13270</v>
      </c>
      <c r="BJ204" s="190" t="s">
        <v>2012</v>
      </c>
      <c r="BK204" s="190" t="s">
        <v>13269</v>
      </c>
      <c r="BL204" s="190" t="s">
        <v>13268</v>
      </c>
      <c r="BM204" s="190" t="str">
        <f t="shared" si="8"/>
        <v/>
      </c>
      <c r="BN204" s="190" t="str">
        <f t="shared" si="9"/>
        <v/>
      </c>
      <c r="BO204" s="190" t="str">
        <f t="shared" si="10"/>
        <v/>
      </c>
      <c r="BP204" s="190" t="str">
        <f t="shared" si="11"/>
        <v/>
      </c>
      <c r="BQ204" s="190">
        <f t="shared" si="12"/>
        <v>0</v>
      </c>
      <c r="BR204" s="190">
        <f t="shared" si="13"/>
        <v>0</v>
      </c>
      <c r="BS204" s="190">
        <f t="shared" si="14"/>
        <v>0</v>
      </c>
      <c r="BT204" s="190">
        <f t="shared" si="15"/>
        <v>0</v>
      </c>
      <c r="BY204" s="27">
        <v>1</v>
      </c>
    </row>
    <row r="205" spans="1:77" ht="15.75" customHeight="1" x14ac:dyDescent="0.25">
      <c r="A205" s="4"/>
      <c r="B205" s="3"/>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BA205" s="190" t="s">
        <v>126</v>
      </c>
      <c r="BB205" s="190" t="s">
        <v>265</v>
      </c>
      <c r="BC205" s="190">
        <v>2</v>
      </c>
      <c r="BD205" s="190">
        <v>4</v>
      </c>
      <c r="BE205" s="190">
        <v>2</v>
      </c>
      <c r="BF205" s="190" t="s">
        <v>13267</v>
      </c>
      <c r="BG205" s="190" t="s">
        <v>13266</v>
      </c>
      <c r="BH205" s="190" t="s">
        <v>13265</v>
      </c>
      <c r="BI205" s="190" t="s">
        <v>13264</v>
      </c>
      <c r="BJ205" s="190" t="s">
        <v>13263</v>
      </c>
      <c r="BL205" s="190" t="s">
        <v>13262</v>
      </c>
      <c r="BM205" s="190" t="str">
        <f t="shared" si="8"/>
        <v/>
      </c>
      <c r="BN205" s="190" t="str">
        <f t="shared" si="9"/>
        <v/>
      </c>
      <c r="BO205" s="190" t="str">
        <f t="shared" si="10"/>
        <v/>
      </c>
      <c r="BP205" s="190" t="str">
        <f t="shared" si="11"/>
        <v/>
      </c>
      <c r="BQ205" s="190">
        <f t="shared" si="12"/>
        <v>0</v>
      </c>
      <c r="BR205" s="190">
        <f t="shared" si="13"/>
        <v>0</v>
      </c>
      <c r="BS205" s="190">
        <f t="shared" si="14"/>
        <v>0</v>
      </c>
      <c r="BT205" s="190">
        <f t="shared" si="15"/>
        <v>0</v>
      </c>
      <c r="BY205" s="27">
        <v>1</v>
      </c>
    </row>
    <row r="206" spans="1:77" ht="15.75" customHeight="1" x14ac:dyDescent="0.25">
      <c r="A206" s="4"/>
      <c r="B206" s="3"/>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BA206" s="190" t="s">
        <v>126</v>
      </c>
      <c r="BB206" s="190" t="s">
        <v>265</v>
      </c>
      <c r="BC206" s="190">
        <v>3</v>
      </c>
      <c r="BD206" s="190">
        <v>4</v>
      </c>
      <c r="BE206" s="190">
        <v>2</v>
      </c>
      <c r="BF206" s="190" t="s">
        <v>12655</v>
      </c>
      <c r="BG206" s="190" t="s">
        <v>12654</v>
      </c>
      <c r="BH206" s="190" t="s">
        <v>12653</v>
      </c>
      <c r="BI206" s="190" t="s">
        <v>12652</v>
      </c>
      <c r="BJ206" s="190" t="s">
        <v>12651</v>
      </c>
      <c r="BK206" s="190" t="s">
        <v>12650</v>
      </c>
      <c r="BL206" s="190" t="s">
        <v>12649</v>
      </c>
      <c r="BM206" s="190" t="str">
        <f t="shared" si="8"/>
        <v/>
      </c>
      <c r="BN206" s="190" t="str">
        <f t="shared" si="9"/>
        <v/>
      </c>
      <c r="BO206" s="190" t="str">
        <f t="shared" si="10"/>
        <v/>
      </c>
      <c r="BP206" s="190" t="str">
        <f t="shared" si="11"/>
        <v/>
      </c>
      <c r="BQ206" s="190">
        <f t="shared" si="12"/>
        <v>0</v>
      </c>
      <c r="BR206" s="190">
        <f t="shared" si="13"/>
        <v>0</v>
      </c>
      <c r="BS206" s="190">
        <f t="shared" si="14"/>
        <v>0</v>
      </c>
      <c r="BT206" s="190">
        <f t="shared" si="15"/>
        <v>0</v>
      </c>
      <c r="BY206" s="27">
        <v>1</v>
      </c>
    </row>
    <row r="207" spans="1:77" ht="15.75" customHeight="1" x14ac:dyDescent="0.25">
      <c r="A207" s="4"/>
      <c r="B207" s="3"/>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BA207" s="190" t="s">
        <v>126</v>
      </c>
      <c r="BB207" s="190" t="s">
        <v>265</v>
      </c>
      <c r="BC207" s="190">
        <v>4</v>
      </c>
      <c r="BD207" s="190">
        <v>4</v>
      </c>
      <c r="BE207" s="190">
        <v>2</v>
      </c>
      <c r="BF207" s="190" t="s">
        <v>13261</v>
      </c>
      <c r="BG207" s="190" t="s">
        <v>12610</v>
      </c>
      <c r="BH207" s="190" t="s">
        <v>13260</v>
      </c>
      <c r="BI207" s="190" t="s">
        <v>13259</v>
      </c>
      <c r="BJ207" s="190" t="s">
        <v>13258</v>
      </c>
      <c r="BK207" s="190" t="s">
        <v>13257</v>
      </c>
      <c r="BL207" s="190" t="s">
        <v>13256</v>
      </c>
      <c r="BM207" s="190" t="str">
        <f t="shared" si="8"/>
        <v/>
      </c>
      <c r="BN207" s="190" t="str">
        <f t="shared" si="9"/>
        <v/>
      </c>
      <c r="BO207" s="190" t="str">
        <f t="shared" si="10"/>
        <v/>
      </c>
      <c r="BP207" s="190" t="str">
        <f t="shared" si="11"/>
        <v/>
      </c>
      <c r="BQ207" s="190">
        <f t="shared" si="12"/>
        <v>0</v>
      </c>
      <c r="BR207" s="190">
        <f t="shared" si="13"/>
        <v>0</v>
      </c>
      <c r="BS207" s="190">
        <f t="shared" si="14"/>
        <v>0</v>
      </c>
      <c r="BT207" s="190">
        <f t="shared" si="15"/>
        <v>0</v>
      </c>
      <c r="BY207" s="27">
        <v>1</v>
      </c>
    </row>
    <row r="208" spans="1:77" ht="15.75" customHeight="1" x14ac:dyDescent="0.25">
      <c r="A208" s="4"/>
      <c r="B208" s="3"/>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BA208" s="190" t="s">
        <v>126</v>
      </c>
      <c r="BB208" s="190" t="s">
        <v>265</v>
      </c>
      <c r="BC208" s="190">
        <v>5</v>
      </c>
      <c r="BD208" s="190">
        <v>4</v>
      </c>
      <c r="BE208" s="190">
        <v>2</v>
      </c>
      <c r="BF208" s="190" t="s">
        <v>13255</v>
      </c>
      <c r="BG208" s="190" t="s">
        <v>12603</v>
      </c>
      <c r="BH208" s="190" t="s">
        <v>13254</v>
      </c>
      <c r="BI208" s="190" t="s">
        <v>1564</v>
      </c>
      <c r="BJ208" s="190" t="s">
        <v>13253</v>
      </c>
      <c r="BK208" s="190" t="s">
        <v>13252</v>
      </c>
      <c r="BL208" s="190" t="s">
        <v>13251</v>
      </c>
      <c r="BM208" s="190" t="str">
        <f t="shared" si="8"/>
        <v/>
      </c>
      <c r="BN208" s="190" t="str">
        <f t="shared" si="9"/>
        <v/>
      </c>
      <c r="BO208" s="190" t="str">
        <f t="shared" si="10"/>
        <v/>
      </c>
      <c r="BP208" s="190" t="str">
        <f t="shared" si="11"/>
        <v/>
      </c>
      <c r="BQ208" s="190">
        <f t="shared" si="12"/>
        <v>0</v>
      </c>
      <c r="BR208" s="190">
        <f t="shared" si="13"/>
        <v>0</v>
      </c>
      <c r="BS208" s="190">
        <f t="shared" si="14"/>
        <v>0</v>
      </c>
      <c r="BT208" s="190">
        <f t="shared" si="15"/>
        <v>0</v>
      </c>
      <c r="BY208" s="27">
        <v>1</v>
      </c>
    </row>
    <row r="209" spans="1:77" ht="15.75" customHeight="1" x14ac:dyDescent="0.25">
      <c r="A209" s="4"/>
      <c r="B209" s="3"/>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BA209" s="190" t="s">
        <v>126</v>
      </c>
      <c r="BB209" s="190" t="s">
        <v>301</v>
      </c>
      <c r="BC209" s="190">
        <v>1</v>
      </c>
      <c r="BD209" s="190">
        <v>6.6666999999999996</v>
      </c>
      <c r="BE209" s="190">
        <v>2</v>
      </c>
      <c r="BF209" s="190" t="s">
        <v>13250</v>
      </c>
      <c r="BG209" s="190" t="s">
        <v>13249</v>
      </c>
      <c r="BH209" s="190" t="s">
        <v>13248</v>
      </c>
      <c r="BI209" s="190" t="s">
        <v>903</v>
      </c>
      <c r="BJ209" s="190" t="s">
        <v>2011</v>
      </c>
      <c r="BK209" s="190" t="s">
        <v>388</v>
      </c>
      <c r="BL209" s="190" t="s">
        <v>13247</v>
      </c>
      <c r="BM209" s="190" t="str">
        <f t="shared" si="8"/>
        <v/>
      </c>
      <c r="BN209" s="190" t="str">
        <f t="shared" si="9"/>
        <v/>
      </c>
      <c r="BO209" s="190" t="str">
        <f t="shared" si="10"/>
        <v/>
      </c>
      <c r="BP209" s="190" t="str">
        <f t="shared" si="11"/>
        <v/>
      </c>
      <c r="BQ209" s="190">
        <f t="shared" si="12"/>
        <v>0</v>
      </c>
      <c r="BR209" s="190">
        <f t="shared" si="13"/>
        <v>0</v>
      </c>
      <c r="BS209" s="190">
        <f t="shared" si="14"/>
        <v>0</v>
      </c>
      <c r="BT209" s="190">
        <f t="shared" si="15"/>
        <v>0</v>
      </c>
      <c r="BY209" s="27">
        <v>1</v>
      </c>
    </row>
    <row r="210" spans="1:77" ht="15.75" customHeight="1" x14ac:dyDescent="0.25">
      <c r="A210" s="4"/>
      <c r="B210" s="3"/>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BA210" s="190" t="s">
        <v>126</v>
      </c>
      <c r="BB210" s="190" t="s">
        <v>301</v>
      </c>
      <c r="BC210" s="190">
        <v>2</v>
      </c>
      <c r="BD210" s="190">
        <v>6.6666999999999996</v>
      </c>
      <c r="BE210" s="190">
        <v>2</v>
      </c>
      <c r="BF210" s="190" t="s">
        <v>12648</v>
      </c>
      <c r="BG210" s="190" t="s">
        <v>12587</v>
      </c>
      <c r="BH210" s="190" t="s">
        <v>12647</v>
      </c>
      <c r="BI210" s="190" t="s">
        <v>12646</v>
      </c>
      <c r="BL210" s="190" t="s">
        <v>12645</v>
      </c>
      <c r="BM210" s="190" t="str">
        <f t="shared" si="8"/>
        <v/>
      </c>
      <c r="BN210" s="190" t="str">
        <f t="shared" si="9"/>
        <v/>
      </c>
      <c r="BO210" s="190" t="str">
        <f t="shared" si="10"/>
        <v/>
      </c>
      <c r="BP210" s="190" t="str">
        <f t="shared" si="11"/>
        <v/>
      </c>
      <c r="BQ210" s="190">
        <f t="shared" si="12"/>
        <v>0</v>
      </c>
      <c r="BR210" s="190">
        <f t="shared" si="13"/>
        <v>0</v>
      </c>
      <c r="BS210" s="190">
        <f t="shared" si="14"/>
        <v>0</v>
      </c>
      <c r="BT210" s="190">
        <f t="shared" si="15"/>
        <v>0</v>
      </c>
      <c r="BY210" s="27">
        <v>1</v>
      </c>
    </row>
    <row r="211" spans="1:77" ht="15.75" customHeight="1" x14ac:dyDescent="0.25">
      <c r="A211" s="4"/>
      <c r="B211" s="3"/>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BA211" s="190" t="s">
        <v>126</v>
      </c>
      <c r="BB211" s="190" t="s">
        <v>301</v>
      </c>
      <c r="BC211" s="190">
        <v>3</v>
      </c>
      <c r="BD211" s="190">
        <v>6.6666999999999996</v>
      </c>
      <c r="BE211" s="190">
        <v>2</v>
      </c>
      <c r="BF211" s="190" t="s">
        <v>13246</v>
      </c>
      <c r="BG211" s="190" t="s">
        <v>12581</v>
      </c>
      <c r="BH211" s="190" t="s">
        <v>13245</v>
      </c>
      <c r="BI211" s="190" t="s">
        <v>13244</v>
      </c>
      <c r="BL211" s="190" t="s">
        <v>13243</v>
      </c>
      <c r="BM211" s="190" t="str">
        <f t="shared" si="8"/>
        <v/>
      </c>
      <c r="BN211" s="190" t="str">
        <f t="shared" si="9"/>
        <v/>
      </c>
      <c r="BO211" s="190" t="str">
        <f t="shared" si="10"/>
        <v/>
      </c>
      <c r="BP211" s="190" t="str">
        <f t="shared" si="11"/>
        <v/>
      </c>
      <c r="BQ211" s="190">
        <f t="shared" si="12"/>
        <v>0</v>
      </c>
      <c r="BR211" s="190">
        <f t="shared" si="13"/>
        <v>0</v>
      </c>
      <c r="BS211" s="190">
        <f t="shared" si="14"/>
        <v>0</v>
      </c>
      <c r="BT211" s="190">
        <f t="shared" si="15"/>
        <v>0</v>
      </c>
      <c r="BY211" s="27">
        <v>1</v>
      </c>
    </row>
    <row r="212" spans="1:77" ht="15.75" customHeight="1" x14ac:dyDescent="0.25">
      <c r="A212" s="4"/>
      <c r="B212" s="3"/>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BA212" s="190" t="s">
        <v>127</v>
      </c>
      <c r="BB212" s="190" t="s">
        <v>265</v>
      </c>
      <c r="BC212" s="190">
        <v>1</v>
      </c>
      <c r="BD212" s="190">
        <v>4</v>
      </c>
      <c r="BE212" s="190">
        <v>2</v>
      </c>
      <c r="BF212" s="190" t="s">
        <v>13272</v>
      </c>
      <c r="BG212" s="190" t="s">
        <v>13271</v>
      </c>
      <c r="BH212" s="190" t="s">
        <v>637</v>
      </c>
      <c r="BI212" s="190" t="s">
        <v>13270</v>
      </c>
      <c r="BJ212" s="190" t="s">
        <v>2012</v>
      </c>
      <c r="BK212" s="190" t="s">
        <v>13269</v>
      </c>
      <c r="BL212" s="190" t="s">
        <v>13268</v>
      </c>
      <c r="BM212" s="190" t="str">
        <f t="shared" si="8"/>
        <v/>
      </c>
      <c r="BN212" s="190" t="str">
        <f t="shared" si="9"/>
        <v/>
      </c>
      <c r="BO212" s="190" t="str">
        <f t="shared" si="10"/>
        <v/>
      </c>
      <c r="BP212" s="190" t="str">
        <f t="shared" si="11"/>
        <v/>
      </c>
      <c r="BQ212" s="190">
        <f t="shared" si="12"/>
        <v>0</v>
      </c>
      <c r="BR212" s="190">
        <f t="shared" si="13"/>
        <v>0</v>
      </c>
      <c r="BS212" s="190">
        <f t="shared" si="14"/>
        <v>0</v>
      </c>
      <c r="BT212" s="190">
        <f t="shared" si="15"/>
        <v>0</v>
      </c>
      <c r="BY212" s="27">
        <v>1</v>
      </c>
    </row>
    <row r="213" spans="1:77" ht="15.75" customHeight="1" x14ac:dyDescent="0.25">
      <c r="A213" s="4"/>
      <c r="B213" s="3"/>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BA213" s="190" t="s">
        <v>127</v>
      </c>
      <c r="BB213" s="190" t="s">
        <v>265</v>
      </c>
      <c r="BC213" s="190">
        <v>2</v>
      </c>
      <c r="BD213" s="190">
        <v>4</v>
      </c>
      <c r="BE213" s="190">
        <v>2</v>
      </c>
      <c r="BF213" s="190" t="s">
        <v>13267</v>
      </c>
      <c r="BG213" s="190" t="s">
        <v>13266</v>
      </c>
      <c r="BH213" s="190" t="s">
        <v>13265</v>
      </c>
      <c r="BI213" s="190" t="s">
        <v>13264</v>
      </c>
      <c r="BJ213" s="190" t="s">
        <v>13263</v>
      </c>
      <c r="BL213" s="190" t="s">
        <v>13262</v>
      </c>
      <c r="BM213" s="190" t="str">
        <f t="shared" si="8"/>
        <v/>
      </c>
      <c r="BN213" s="190" t="str">
        <f t="shared" si="9"/>
        <v/>
      </c>
      <c r="BO213" s="190" t="str">
        <f t="shared" si="10"/>
        <v/>
      </c>
      <c r="BP213" s="190" t="str">
        <f t="shared" si="11"/>
        <v/>
      </c>
      <c r="BQ213" s="190">
        <f t="shared" si="12"/>
        <v>0</v>
      </c>
      <c r="BR213" s="190">
        <f t="shared" si="13"/>
        <v>0</v>
      </c>
      <c r="BS213" s="190">
        <f t="shared" si="14"/>
        <v>0</v>
      </c>
      <c r="BT213" s="190">
        <f t="shared" si="15"/>
        <v>0</v>
      </c>
      <c r="BY213" s="27">
        <v>1</v>
      </c>
    </row>
    <row r="214" spans="1:77" ht="15.75" customHeight="1" x14ac:dyDescent="0.25">
      <c r="A214" s="4"/>
      <c r="B214" s="3"/>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BA214" s="190" t="s">
        <v>127</v>
      </c>
      <c r="BB214" s="190" t="s">
        <v>265</v>
      </c>
      <c r="BC214" s="190">
        <v>3</v>
      </c>
      <c r="BD214" s="190">
        <v>4</v>
      </c>
      <c r="BE214" s="190">
        <v>2</v>
      </c>
      <c r="BF214" s="190" t="s">
        <v>12644</v>
      </c>
      <c r="BG214" s="190" t="s">
        <v>12643</v>
      </c>
      <c r="BH214" s="190" t="s">
        <v>12642</v>
      </c>
      <c r="BI214" s="190" t="s">
        <v>12641</v>
      </c>
      <c r="BJ214" s="190" t="s">
        <v>12640</v>
      </c>
      <c r="BL214" s="190" t="s">
        <v>12639</v>
      </c>
      <c r="BM214" s="190" t="str">
        <f t="shared" si="8"/>
        <v/>
      </c>
      <c r="BN214" s="190" t="str">
        <f t="shared" si="9"/>
        <v/>
      </c>
      <c r="BO214" s="190" t="str">
        <f t="shared" si="10"/>
        <v/>
      </c>
      <c r="BP214" s="190" t="str">
        <f t="shared" si="11"/>
        <v/>
      </c>
      <c r="BQ214" s="190">
        <f t="shared" si="12"/>
        <v>0</v>
      </c>
      <c r="BR214" s="190">
        <f t="shared" si="13"/>
        <v>0</v>
      </c>
      <c r="BS214" s="190">
        <f t="shared" si="14"/>
        <v>0</v>
      </c>
      <c r="BT214" s="190">
        <f t="shared" si="15"/>
        <v>0</v>
      </c>
      <c r="BY214" s="27">
        <v>1</v>
      </c>
    </row>
    <row r="215" spans="1:77" ht="15.75" customHeight="1" x14ac:dyDescent="0.25">
      <c r="A215" s="4"/>
      <c r="B215" s="3"/>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BA215" s="190" t="s">
        <v>127</v>
      </c>
      <c r="BB215" s="190" t="s">
        <v>265</v>
      </c>
      <c r="BC215" s="190">
        <v>4</v>
      </c>
      <c r="BD215" s="190">
        <v>4</v>
      </c>
      <c r="BE215" s="190">
        <v>2</v>
      </c>
      <c r="BF215" s="190" t="s">
        <v>13261</v>
      </c>
      <c r="BG215" s="190" t="s">
        <v>12610</v>
      </c>
      <c r="BH215" s="190" t="s">
        <v>13260</v>
      </c>
      <c r="BI215" s="190" t="s">
        <v>13259</v>
      </c>
      <c r="BJ215" s="190" t="s">
        <v>13258</v>
      </c>
      <c r="BK215" s="190" t="s">
        <v>13257</v>
      </c>
      <c r="BL215" s="190" t="s">
        <v>13256</v>
      </c>
      <c r="BM215" s="190" t="str">
        <f t="shared" si="8"/>
        <v/>
      </c>
      <c r="BN215" s="190" t="str">
        <f t="shared" si="9"/>
        <v/>
      </c>
      <c r="BO215" s="190" t="str">
        <f t="shared" si="10"/>
        <v/>
      </c>
      <c r="BP215" s="190" t="str">
        <f t="shared" si="11"/>
        <v/>
      </c>
      <c r="BQ215" s="190">
        <f t="shared" si="12"/>
        <v>0</v>
      </c>
      <c r="BR215" s="190">
        <f t="shared" si="13"/>
        <v>0</v>
      </c>
      <c r="BS215" s="190">
        <f t="shared" si="14"/>
        <v>0</v>
      </c>
      <c r="BT215" s="190">
        <f t="shared" si="15"/>
        <v>0</v>
      </c>
      <c r="BY215" s="27">
        <v>1</v>
      </c>
    </row>
    <row r="216" spans="1:77" ht="15.75" customHeight="1" x14ac:dyDescent="0.25">
      <c r="A216" s="4"/>
      <c r="B216" s="3"/>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BA216" s="190" t="s">
        <v>127</v>
      </c>
      <c r="BB216" s="190" t="s">
        <v>265</v>
      </c>
      <c r="BC216" s="190">
        <v>5</v>
      </c>
      <c r="BD216" s="190">
        <v>4</v>
      </c>
      <c r="BE216" s="190">
        <v>2</v>
      </c>
      <c r="BF216" s="190" t="s">
        <v>13255</v>
      </c>
      <c r="BG216" s="190" t="s">
        <v>12603</v>
      </c>
      <c r="BH216" s="190" t="s">
        <v>13254</v>
      </c>
      <c r="BI216" s="190" t="s">
        <v>1564</v>
      </c>
      <c r="BJ216" s="190" t="s">
        <v>13253</v>
      </c>
      <c r="BK216" s="190" t="s">
        <v>13252</v>
      </c>
      <c r="BL216" s="190" t="s">
        <v>13251</v>
      </c>
      <c r="BM216" s="190" t="str">
        <f t="shared" si="8"/>
        <v/>
      </c>
      <c r="BN216" s="190" t="str">
        <f t="shared" si="9"/>
        <v/>
      </c>
      <c r="BO216" s="190" t="str">
        <f t="shared" si="10"/>
        <v/>
      </c>
      <c r="BP216" s="190" t="str">
        <f t="shared" si="11"/>
        <v/>
      </c>
      <c r="BQ216" s="190">
        <f t="shared" si="12"/>
        <v>0</v>
      </c>
      <c r="BR216" s="190">
        <f t="shared" si="13"/>
        <v>0</v>
      </c>
      <c r="BS216" s="190">
        <f t="shared" si="14"/>
        <v>0</v>
      </c>
      <c r="BT216" s="190">
        <f t="shared" si="15"/>
        <v>0</v>
      </c>
      <c r="BY216" s="27">
        <v>1</v>
      </c>
    </row>
    <row r="217" spans="1:77" ht="15.75" customHeight="1" x14ac:dyDescent="0.25">
      <c r="A217" s="4"/>
      <c r="B217" s="3"/>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BA217" s="190" t="s">
        <v>127</v>
      </c>
      <c r="BB217" s="190" t="s">
        <v>301</v>
      </c>
      <c r="BC217" s="190">
        <v>1</v>
      </c>
      <c r="BD217" s="190">
        <v>6.6666999999999996</v>
      </c>
      <c r="BE217" s="190">
        <v>2</v>
      </c>
      <c r="BF217" s="190" t="s">
        <v>13250</v>
      </c>
      <c r="BG217" s="190" t="s">
        <v>13249</v>
      </c>
      <c r="BH217" s="190" t="s">
        <v>13248</v>
      </c>
      <c r="BI217" s="190" t="s">
        <v>903</v>
      </c>
      <c r="BJ217" s="190" t="s">
        <v>2011</v>
      </c>
      <c r="BK217" s="190" t="s">
        <v>388</v>
      </c>
      <c r="BL217" s="190" t="s">
        <v>13247</v>
      </c>
      <c r="BM217" s="190" t="str">
        <f t="shared" si="8"/>
        <v/>
      </c>
      <c r="BN217" s="190" t="str">
        <f t="shared" si="9"/>
        <v/>
      </c>
      <c r="BO217" s="190" t="str">
        <f t="shared" si="10"/>
        <v/>
      </c>
      <c r="BP217" s="190" t="str">
        <f t="shared" si="11"/>
        <v/>
      </c>
      <c r="BQ217" s="190">
        <f t="shared" si="12"/>
        <v>0</v>
      </c>
      <c r="BR217" s="190">
        <f t="shared" si="13"/>
        <v>0</v>
      </c>
      <c r="BS217" s="190">
        <f t="shared" si="14"/>
        <v>0</v>
      </c>
      <c r="BT217" s="190">
        <f t="shared" si="15"/>
        <v>0</v>
      </c>
      <c r="BY217" s="27">
        <v>1</v>
      </c>
    </row>
    <row r="218" spans="1:77" ht="15.75" customHeight="1" x14ac:dyDescent="0.25">
      <c r="A218" s="4"/>
      <c r="B218" s="3"/>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BA218" s="190" t="s">
        <v>127</v>
      </c>
      <c r="BB218" s="190" t="s">
        <v>301</v>
      </c>
      <c r="BC218" s="190">
        <v>2</v>
      </c>
      <c r="BD218" s="190">
        <v>6.6666999999999996</v>
      </c>
      <c r="BE218" s="190">
        <v>2</v>
      </c>
      <c r="BF218" s="190" t="s">
        <v>12638</v>
      </c>
      <c r="BG218" s="190" t="s">
        <v>12587</v>
      </c>
      <c r="BH218" s="190" t="s">
        <v>12637</v>
      </c>
      <c r="BI218" s="190" t="s">
        <v>1499</v>
      </c>
      <c r="BJ218" s="190" t="s">
        <v>12636</v>
      </c>
      <c r="BK218" s="190" t="s">
        <v>12635</v>
      </c>
      <c r="BL218" s="190" t="s">
        <v>12634</v>
      </c>
      <c r="BM218" s="190" t="str">
        <f t="shared" si="8"/>
        <v/>
      </c>
      <c r="BN218" s="190" t="str">
        <f t="shared" si="9"/>
        <v/>
      </c>
      <c r="BO218" s="190" t="str">
        <f t="shared" si="10"/>
        <v/>
      </c>
      <c r="BP218" s="190" t="str">
        <f t="shared" si="11"/>
        <v/>
      </c>
      <c r="BQ218" s="190">
        <f t="shared" si="12"/>
        <v>0</v>
      </c>
      <c r="BR218" s="190">
        <f t="shared" si="13"/>
        <v>0</v>
      </c>
      <c r="BS218" s="190">
        <f t="shared" si="14"/>
        <v>0</v>
      </c>
      <c r="BT218" s="190">
        <f t="shared" si="15"/>
        <v>0</v>
      </c>
      <c r="BY218" s="27">
        <v>1</v>
      </c>
    </row>
    <row r="219" spans="1:77" ht="15.75" customHeight="1" x14ac:dyDescent="0.25">
      <c r="A219" s="4"/>
      <c r="B219" s="3"/>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BA219" s="190" t="s">
        <v>127</v>
      </c>
      <c r="BB219" s="190" t="s">
        <v>301</v>
      </c>
      <c r="BC219" s="190">
        <v>3</v>
      </c>
      <c r="BD219" s="190">
        <v>6.6666999999999996</v>
      </c>
      <c r="BE219" s="190">
        <v>2</v>
      </c>
      <c r="BF219" s="190" t="s">
        <v>13246</v>
      </c>
      <c r="BG219" s="190" t="s">
        <v>12581</v>
      </c>
      <c r="BH219" s="190" t="s">
        <v>13245</v>
      </c>
      <c r="BI219" s="190" t="s">
        <v>13244</v>
      </c>
      <c r="BL219" s="190" t="s">
        <v>13243</v>
      </c>
      <c r="BM219" s="190" t="str">
        <f t="shared" si="8"/>
        <v/>
      </c>
      <c r="BN219" s="190" t="str">
        <f t="shared" si="9"/>
        <v/>
      </c>
      <c r="BO219" s="190" t="str">
        <f t="shared" si="10"/>
        <v/>
      </c>
      <c r="BP219" s="190" t="str">
        <f t="shared" si="11"/>
        <v/>
      </c>
      <c r="BQ219" s="190">
        <f t="shared" si="12"/>
        <v>0</v>
      </c>
      <c r="BR219" s="190">
        <f t="shared" si="13"/>
        <v>0</v>
      </c>
      <c r="BS219" s="190">
        <f t="shared" si="14"/>
        <v>0</v>
      </c>
      <c r="BT219" s="190">
        <f t="shared" si="15"/>
        <v>0</v>
      </c>
      <c r="BY219" s="27">
        <v>1</v>
      </c>
    </row>
    <row r="220" spans="1:77" ht="15.75" customHeight="1" x14ac:dyDescent="0.25">
      <c r="A220" s="4"/>
      <c r="B220" s="3"/>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BA220" s="190" t="s">
        <v>128</v>
      </c>
      <c r="BB220" s="190" t="s">
        <v>265</v>
      </c>
      <c r="BC220" s="190">
        <v>1</v>
      </c>
      <c r="BD220" s="190">
        <v>3.3332999999999999</v>
      </c>
      <c r="BE220" s="190">
        <v>2</v>
      </c>
      <c r="BF220" s="190" t="s">
        <v>13272</v>
      </c>
      <c r="BG220" s="190" t="s">
        <v>13271</v>
      </c>
      <c r="BH220" s="190" t="s">
        <v>637</v>
      </c>
      <c r="BI220" s="190" t="s">
        <v>13270</v>
      </c>
      <c r="BJ220" s="190" t="s">
        <v>2012</v>
      </c>
      <c r="BK220" s="190" t="s">
        <v>13269</v>
      </c>
      <c r="BL220" s="190" t="s">
        <v>13268</v>
      </c>
      <c r="BM220" s="190" t="str">
        <f t="shared" si="8"/>
        <v/>
      </c>
      <c r="BN220" s="190" t="str">
        <f t="shared" si="9"/>
        <v/>
      </c>
      <c r="BO220" s="190" t="str">
        <f t="shared" si="10"/>
        <v/>
      </c>
      <c r="BP220" s="190" t="str">
        <f t="shared" si="11"/>
        <v/>
      </c>
      <c r="BQ220" s="190">
        <f t="shared" si="12"/>
        <v>0</v>
      </c>
      <c r="BR220" s="190">
        <f t="shared" si="13"/>
        <v>0</v>
      </c>
      <c r="BS220" s="190">
        <f t="shared" si="14"/>
        <v>0</v>
      </c>
      <c r="BT220" s="190">
        <f t="shared" si="15"/>
        <v>0</v>
      </c>
      <c r="BY220" s="27">
        <v>1</v>
      </c>
    </row>
    <row r="221" spans="1:77" ht="15.75" customHeight="1" x14ac:dyDescent="0.25">
      <c r="A221" s="4"/>
      <c r="B221" s="3"/>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BA221" s="190" t="s">
        <v>128</v>
      </c>
      <c r="BB221" s="190" t="s">
        <v>265</v>
      </c>
      <c r="BC221" s="190">
        <v>2</v>
      </c>
      <c r="BD221" s="190">
        <v>3.3332999999999999</v>
      </c>
      <c r="BE221" s="190">
        <v>2</v>
      </c>
      <c r="BF221" s="190" t="s">
        <v>13267</v>
      </c>
      <c r="BG221" s="190" t="s">
        <v>13266</v>
      </c>
      <c r="BH221" s="190" t="s">
        <v>13265</v>
      </c>
      <c r="BI221" s="190" t="s">
        <v>13264</v>
      </c>
      <c r="BJ221" s="190" t="s">
        <v>13263</v>
      </c>
      <c r="BL221" s="190" t="s">
        <v>13262</v>
      </c>
      <c r="BM221" s="190" t="str">
        <f t="shared" si="8"/>
        <v/>
      </c>
      <c r="BN221" s="190" t="str">
        <f t="shared" si="9"/>
        <v/>
      </c>
      <c r="BO221" s="190" t="str">
        <f t="shared" si="10"/>
        <v/>
      </c>
      <c r="BP221" s="190" t="str">
        <f t="shared" si="11"/>
        <v/>
      </c>
      <c r="BQ221" s="190">
        <f t="shared" si="12"/>
        <v>0</v>
      </c>
      <c r="BR221" s="190">
        <f t="shared" si="13"/>
        <v>0</v>
      </c>
      <c r="BS221" s="190">
        <f t="shared" si="14"/>
        <v>0</v>
      </c>
      <c r="BT221" s="190">
        <f t="shared" si="15"/>
        <v>0</v>
      </c>
      <c r="BY221" s="27">
        <v>1</v>
      </c>
    </row>
    <row r="222" spans="1:77" ht="15.75" customHeight="1" x14ac:dyDescent="0.25">
      <c r="A222" s="4"/>
      <c r="B222" s="3"/>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BA222" s="190" t="s">
        <v>128</v>
      </c>
      <c r="BB222" s="190" t="s">
        <v>265</v>
      </c>
      <c r="BC222" s="190">
        <v>3</v>
      </c>
      <c r="BD222" s="190">
        <v>3.3332999999999999</v>
      </c>
      <c r="BE222" s="190">
        <v>2</v>
      </c>
      <c r="BF222" s="190" t="s">
        <v>12623</v>
      </c>
      <c r="BG222" s="190" t="s">
        <v>12622</v>
      </c>
      <c r="BH222" s="190" t="s">
        <v>12621</v>
      </c>
      <c r="BI222" s="190" t="s">
        <v>1306</v>
      </c>
      <c r="BJ222" s="190" t="s">
        <v>12620</v>
      </c>
      <c r="BL222" s="190" t="s">
        <v>12619</v>
      </c>
      <c r="BM222" s="190" t="str">
        <f t="shared" si="8"/>
        <v/>
      </c>
      <c r="BN222" s="190" t="str">
        <f t="shared" si="9"/>
        <v/>
      </c>
      <c r="BO222" s="190" t="str">
        <f t="shared" si="10"/>
        <v/>
      </c>
      <c r="BP222" s="190" t="str">
        <f t="shared" si="11"/>
        <v/>
      </c>
      <c r="BQ222" s="190">
        <f t="shared" si="12"/>
        <v>0</v>
      </c>
      <c r="BR222" s="190">
        <f t="shared" si="13"/>
        <v>0</v>
      </c>
      <c r="BS222" s="190">
        <f t="shared" si="14"/>
        <v>0</v>
      </c>
      <c r="BT222" s="190">
        <f t="shared" si="15"/>
        <v>0</v>
      </c>
      <c r="BY222" s="27">
        <v>1</v>
      </c>
    </row>
    <row r="223" spans="1:77" ht="15.75" customHeight="1" x14ac:dyDescent="0.25">
      <c r="A223" s="4"/>
      <c r="B223" s="3"/>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BA223" s="190" t="s">
        <v>128</v>
      </c>
      <c r="BB223" s="190" t="s">
        <v>265</v>
      </c>
      <c r="BC223" s="190">
        <v>4</v>
      </c>
      <c r="BD223" s="190">
        <v>3.3332999999999999</v>
      </c>
      <c r="BE223" s="190">
        <v>2</v>
      </c>
      <c r="BF223" s="190" t="s">
        <v>12618</v>
      </c>
      <c r="BG223" s="190" t="s">
        <v>12617</v>
      </c>
      <c r="BH223" s="190" t="s">
        <v>12616</v>
      </c>
      <c r="BI223" s="190" t="s">
        <v>12615</v>
      </c>
      <c r="BJ223" s="190" t="s">
        <v>12614</v>
      </c>
      <c r="BK223" s="190" t="s">
        <v>12613</v>
      </c>
      <c r="BL223" s="190" t="s">
        <v>12612</v>
      </c>
      <c r="BM223" s="190" t="str">
        <f t="shared" si="8"/>
        <v/>
      </c>
      <c r="BN223" s="190" t="str">
        <f t="shared" si="9"/>
        <v/>
      </c>
      <c r="BO223" s="190" t="str">
        <f t="shared" si="10"/>
        <v/>
      </c>
      <c r="BP223" s="190" t="str">
        <f t="shared" si="11"/>
        <v/>
      </c>
      <c r="BQ223" s="190">
        <f t="shared" si="12"/>
        <v>0</v>
      </c>
      <c r="BR223" s="190">
        <f t="shared" si="13"/>
        <v>0</v>
      </c>
      <c r="BS223" s="190">
        <f t="shared" si="14"/>
        <v>0</v>
      </c>
      <c r="BT223" s="190">
        <f t="shared" si="15"/>
        <v>0</v>
      </c>
      <c r="BY223" s="27">
        <v>1</v>
      </c>
    </row>
    <row r="224" spans="1:77" ht="15.75" customHeight="1" x14ac:dyDescent="0.25">
      <c r="A224" s="4"/>
      <c r="B224" s="3"/>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BA224" s="190" t="s">
        <v>128</v>
      </c>
      <c r="BB224" s="190" t="s">
        <v>265</v>
      </c>
      <c r="BC224" s="190">
        <v>5</v>
      </c>
      <c r="BD224" s="190">
        <v>3.3332999999999999</v>
      </c>
      <c r="BE224" s="190">
        <v>2</v>
      </c>
      <c r="BF224" s="190" t="s">
        <v>13261</v>
      </c>
      <c r="BG224" s="190" t="s">
        <v>12610</v>
      </c>
      <c r="BH224" s="190" t="s">
        <v>13260</v>
      </c>
      <c r="BI224" s="190" t="s">
        <v>13259</v>
      </c>
      <c r="BJ224" s="190" t="s">
        <v>13258</v>
      </c>
      <c r="BK224" s="190" t="s">
        <v>13257</v>
      </c>
      <c r="BL224" s="190" t="s">
        <v>13256</v>
      </c>
      <c r="BM224" s="190" t="str">
        <f t="shared" si="8"/>
        <v/>
      </c>
      <c r="BN224" s="190" t="str">
        <f t="shared" si="9"/>
        <v/>
      </c>
      <c r="BO224" s="190" t="str">
        <f t="shared" si="10"/>
        <v/>
      </c>
      <c r="BP224" s="190" t="str">
        <f t="shared" si="11"/>
        <v/>
      </c>
      <c r="BQ224" s="190">
        <f t="shared" si="12"/>
        <v>0</v>
      </c>
      <c r="BR224" s="190">
        <f t="shared" si="13"/>
        <v>0</v>
      </c>
      <c r="BS224" s="190">
        <f t="shared" si="14"/>
        <v>0</v>
      </c>
      <c r="BT224" s="190">
        <f t="shared" si="15"/>
        <v>0</v>
      </c>
      <c r="BY224" s="27">
        <v>1</v>
      </c>
    </row>
    <row r="225" spans="1:77" ht="15.75" customHeight="1" x14ac:dyDescent="0.25">
      <c r="A225" s="4"/>
      <c r="B225" s="3"/>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BA225" s="190" t="s">
        <v>128</v>
      </c>
      <c r="BB225" s="190" t="s">
        <v>265</v>
      </c>
      <c r="BC225" s="190">
        <v>6</v>
      </c>
      <c r="BD225" s="190">
        <v>3.3332999999999999</v>
      </c>
      <c r="BE225" s="190">
        <v>2</v>
      </c>
      <c r="BF225" s="190" t="s">
        <v>13255</v>
      </c>
      <c r="BG225" s="190" t="s">
        <v>12603</v>
      </c>
      <c r="BH225" s="190" t="s">
        <v>13254</v>
      </c>
      <c r="BI225" s="190" t="s">
        <v>1564</v>
      </c>
      <c r="BJ225" s="190" t="s">
        <v>13253</v>
      </c>
      <c r="BK225" s="190" t="s">
        <v>13252</v>
      </c>
      <c r="BL225" s="190" t="s">
        <v>13251</v>
      </c>
      <c r="BM225" s="190" t="str">
        <f t="shared" si="8"/>
        <v/>
      </c>
      <c r="BN225" s="190" t="str">
        <f t="shared" si="9"/>
        <v/>
      </c>
      <c r="BO225" s="190" t="str">
        <f t="shared" si="10"/>
        <v/>
      </c>
      <c r="BP225" s="190" t="str">
        <f t="shared" si="11"/>
        <v/>
      </c>
      <c r="BQ225" s="190">
        <f t="shared" si="12"/>
        <v>0</v>
      </c>
      <c r="BR225" s="190">
        <f t="shared" si="13"/>
        <v>0</v>
      </c>
      <c r="BS225" s="190">
        <f t="shared" si="14"/>
        <v>0</v>
      </c>
      <c r="BT225" s="190">
        <f t="shared" si="15"/>
        <v>0</v>
      </c>
      <c r="BY225" s="27">
        <v>1</v>
      </c>
    </row>
    <row r="226" spans="1:77" ht="15.75" customHeight="1" x14ac:dyDescent="0.25">
      <c r="A226" s="4"/>
      <c r="B226" s="3"/>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BA226" s="190" t="s">
        <v>128</v>
      </c>
      <c r="BB226" s="190" t="s">
        <v>301</v>
      </c>
      <c r="BC226" s="190">
        <v>1</v>
      </c>
      <c r="BD226" s="190">
        <v>6.6666999999999996</v>
      </c>
      <c r="BE226" s="190">
        <v>2</v>
      </c>
      <c r="BF226" s="190" t="s">
        <v>13250</v>
      </c>
      <c r="BG226" s="190" t="s">
        <v>13249</v>
      </c>
      <c r="BH226" s="190" t="s">
        <v>13248</v>
      </c>
      <c r="BI226" s="190" t="s">
        <v>903</v>
      </c>
      <c r="BJ226" s="190" t="s">
        <v>2011</v>
      </c>
      <c r="BK226" s="190" t="s">
        <v>388</v>
      </c>
      <c r="BL226" s="190" t="s">
        <v>13247</v>
      </c>
      <c r="BM226" s="190" t="str">
        <f t="shared" si="8"/>
        <v/>
      </c>
      <c r="BN226" s="190" t="str">
        <f t="shared" si="9"/>
        <v/>
      </c>
      <c r="BO226" s="190" t="str">
        <f t="shared" si="10"/>
        <v/>
      </c>
      <c r="BP226" s="190" t="str">
        <f t="shared" si="11"/>
        <v/>
      </c>
      <c r="BQ226" s="190">
        <f t="shared" si="12"/>
        <v>0</v>
      </c>
      <c r="BR226" s="190">
        <f t="shared" si="13"/>
        <v>0</v>
      </c>
      <c r="BS226" s="190">
        <f t="shared" si="14"/>
        <v>0</v>
      </c>
      <c r="BT226" s="190">
        <f t="shared" si="15"/>
        <v>0</v>
      </c>
      <c r="BY226" s="27">
        <v>1</v>
      </c>
    </row>
    <row r="227" spans="1:77" ht="15.75" customHeight="1" x14ac:dyDescent="0.25">
      <c r="A227" s="4"/>
      <c r="B227" s="3"/>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BA227" s="190" t="s">
        <v>128</v>
      </c>
      <c r="BB227" s="190" t="s">
        <v>301</v>
      </c>
      <c r="BC227" s="190">
        <v>2</v>
      </c>
      <c r="BD227" s="190">
        <v>6.6666999999999996</v>
      </c>
      <c r="BE227" s="190">
        <v>2</v>
      </c>
      <c r="BF227" s="190" t="s">
        <v>12588</v>
      </c>
      <c r="BG227" s="190" t="s">
        <v>12587</v>
      </c>
      <c r="BH227" s="190" t="s">
        <v>12586</v>
      </c>
      <c r="BI227" s="190" t="s">
        <v>12585</v>
      </c>
      <c r="BJ227" s="190" t="s">
        <v>12584</v>
      </c>
      <c r="BL227" s="190" t="s">
        <v>12583</v>
      </c>
      <c r="BM227" s="190" t="str">
        <f t="shared" si="8"/>
        <v/>
      </c>
      <c r="BN227" s="190" t="str">
        <f t="shared" si="9"/>
        <v/>
      </c>
      <c r="BO227" s="190" t="str">
        <f t="shared" si="10"/>
        <v/>
      </c>
      <c r="BP227" s="190" t="str">
        <f t="shared" si="11"/>
        <v/>
      </c>
      <c r="BQ227" s="190">
        <f t="shared" si="12"/>
        <v>0</v>
      </c>
      <c r="BR227" s="190">
        <f t="shared" si="13"/>
        <v>0</v>
      </c>
      <c r="BS227" s="190">
        <f t="shared" si="14"/>
        <v>0</v>
      </c>
      <c r="BT227" s="190">
        <f t="shared" si="15"/>
        <v>0</v>
      </c>
      <c r="BY227" s="27">
        <v>1</v>
      </c>
    </row>
    <row r="228" spans="1:77" ht="15.75" customHeight="1" x14ac:dyDescent="0.25">
      <c r="A228" s="4"/>
      <c r="B228" s="3"/>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BA228" s="190" t="s">
        <v>128</v>
      </c>
      <c r="BB228" s="190" t="s">
        <v>301</v>
      </c>
      <c r="BC228" s="190">
        <v>3</v>
      </c>
      <c r="BD228" s="190">
        <v>6.6666999999999996</v>
      </c>
      <c r="BE228" s="190">
        <v>2</v>
      </c>
      <c r="BF228" s="190" t="s">
        <v>13246</v>
      </c>
      <c r="BG228" s="190" t="s">
        <v>12581</v>
      </c>
      <c r="BH228" s="190" t="s">
        <v>13245</v>
      </c>
      <c r="BI228" s="190" t="s">
        <v>13244</v>
      </c>
      <c r="BL228" s="190" t="s">
        <v>13243</v>
      </c>
      <c r="BM228" s="190" t="str">
        <f t="shared" si="8"/>
        <v/>
      </c>
      <c r="BN228" s="190" t="str">
        <f t="shared" si="9"/>
        <v/>
      </c>
      <c r="BO228" s="190" t="str">
        <f t="shared" si="10"/>
        <v/>
      </c>
      <c r="BP228" s="190" t="str">
        <f t="shared" si="11"/>
        <v/>
      </c>
      <c r="BQ228" s="190">
        <f t="shared" si="12"/>
        <v>0</v>
      </c>
      <c r="BR228" s="190">
        <f t="shared" si="13"/>
        <v>0</v>
      </c>
      <c r="BS228" s="190">
        <f t="shared" si="14"/>
        <v>0</v>
      </c>
      <c r="BT228" s="190">
        <f t="shared" si="15"/>
        <v>0</v>
      </c>
      <c r="BY228" s="27">
        <v>1</v>
      </c>
    </row>
    <row r="229" spans="1:77" ht="15.75" customHeight="1" x14ac:dyDescent="0.25">
      <c r="A229" s="4"/>
      <c r="B229" s="3"/>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BA229" s="190" t="s">
        <v>129</v>
      </c>
      <c r="BB229" s="190" t="s">
        <v>265</v>
      </c>
      <c r="BC229" s="190">
        <v>1</v>
      </c>
      <c r="BD229" s="190">
        <v>4</v>
      </c>
      <c r="BE229" s="190">
        <v>2</v>
      </c>
      <c r="BF229" s="190" t="s">
        <v>13242</v>
      </c>
      <c r="BG229" s="190" t="s">
        <v>13241</v>
      </c>
      <c r="BH229" s="190" t="s">
        <v>13240</v>
      </c>
      <c r="BI229" s="190" t="s">
        <v>13239</v>
      </c>
      <c r="BJ229" s="190" t="s">
        <v>13238</v>
      </c>
      <c r="BL229" s="190" t="s">
        <v>13237</v>
      </c>
      <c r="BM229" s="190" t="str">
        <f t="shared" si="8"/>
        <v/>
      </c>
      <c r="BN229" s="190" t="str">
        <f t="shared" si="9"/>
        <v/>
      </c>
      <c r="BO229" s="190" t="str">
        <f t="shared" si="10"/>
        <v/>
      </c>
      <c r="BP229" s="190" t="str">
        <f t="shared" si="11"/>
        <v/>
      </c>
      <c r="BQ229" s="190">
        <f t="shared" si="12"/>
        <v>0</v>
      </c>
      <c r="BR229" s="190">
        <f t="shared" si="13"/>
        <v>0</v>
      </c>
      <c r="BS229" s="190">
        <f t="shared" si="14"/>
        <v>0</v>
      </c>
      <c r="BT229" s="190">
        <f t="shared" si="15"/>
        <v>0</v>
      </c>
      <c r="BY229" s="27">
        <v>1</v>
      </c>
    </row>
    <row r="230" spans="1:77" ht="15.75" customHeight="1" x14ac:dyDescent="0.25">
      <c r="A230" s="4"/>
      <c r="B230" s="3"/>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BA230" s="190" t="s">
        <v>129</v>
      </c>
      <c r="BB230" s="190" t="s">
        <v>265</v>
      </c>
      <c r="BC230" s="190">
        <v>2</v>
      </c>
      <c r="BD230" s="190">
        <v>4</v>
      </c>
      <c r="BE230" s="190">
        <v>2</v>
      </c>
      <c r="BF230" s="190" t="s">
        <v>13236</v>
      </c>
      <c r="BG230" s="190" t="s">
        <v>13235</v>
      </c>
      <c r="BH230" s="190" t="s">
        <v>13234</v>
      </c>
      <c r="BI230" s="190" t="s">
        <v>13233</v>
      </c>
      <c r="BJ230" s="190" t="s">
        <v>13232</v>
      </c>
      <c r="BK230" s="190" t="s">
        <v>13231</v>
      </c>
      <c r="BL230" s="190" t="s">
        <v>13230</v>
      </c>
      <c r="BM230" s="190" t="str">
        <f t="shared" si="8"/>
        <v/>
      </c>
      <c r="BN230" s="190" t="str">
        <f t="shared" si="9"/>
        <v/>
      </c>
      <c r="BO230" s="190" t="str">
        <f t="shared" si="10"/>
        <v/>
      </c>
      <c r="BP230" s="190" t="str">
        <f t="shared" si="11"/>
        <v/>
      </c>
      <c r="BQ230" s="190">
        <f t="shared" si="12"/>
        <v>0</v>
      </c>
      <c r="BR230" s="190">
        <f t="shared" si="13"/>
        <v>0</v>
      </c>
      <c r="BS230" s="190">
        <f t="shared" si="14"/>
        <v>0</v>
      </c>
      <c r="BT230" s="190">
        <f t="shared" si="15"/>
        <v>0</v>
      </c>
      <c r="BY230" s="27">
        <v>1</v>
      </c>
    </row>
    <row r="231" spans="1:77" ht="15.75" customHeight="1" x14ac:dyDescent="0.25">
      <c r="A231" s="4"/>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BA231" s="190" t="s">
        <v>129</v>
      </c>
      <c r="BB231" s="190" t="s">
        <v>265</v>
      </c>
      <c r="BC231" s="190">
        <v>3</v>
      </c>
      <c r="BD231" s="190">
        <v>4</v>
      </c>
      <c r="BE231" s="190">
        <v>2</v>
      </c>
      <c r="BF231" s="190" t="s">
        <v>12676</v>
      </c>
      <c r="BG231" s="190" t="s">
        <v>12675</v>
      </c>
      <c r="BH231" s="190" t="s">
        <v>12674</v>
      </c>
      <c r="BI231" s="190" t="s">
        <v>12673</v>
      </c>
      <c r="BL231" s="190" t="s">
        <v>12672</v>
      </c>
      <c r="BM231" s="190" t="str">
        <f t="shared" si="8"/>
        <v/>
      </c>
      <c r="BN231" s="190" t="str">
        <f t="shared" si="9"/>
        <v/>
      </c>
      <c r="BO231" s="190" t="str">
        <f t="shared" si="10"/>
        <v/>
      </c>
      <c r="BP231" s="190" t="str">
        <f t="shared" si="11"/>
        <v/>
      </c>
      <c r="BQ231" s="190">
        <f t="shared" si="12"/>
        <v>0</v>
      </c>
      <c r="BR231" s="190">
        <f t="shared" si="13"/>
        <v>0</v>
      </c>
      <c r="BS231" s="190">
        <f t="shared" si="14"/>
        <v>0</v>
      </c>
      <c r="BT231" s="190">
        <f t="shared" si="15"/>
        <v>0</v>
      </c>
      <c r="BY231" s="27">
        <v>1</v>
      </c>
    </row>
    <row r="232" spans="1:77" ht="15.75" customHeight="1" x14ac:dyDescent="0.25">
      <c r="A232" s="4"/>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BA232" s="190" t="s">
        <v>129</v>
      </c>
      <c r="BB232" s="190" t="s">
        <v>265</v>
      </c>
      <c r="BC232" s="190">
        <v>4</v>
      </c>
      <c r="BD232" s="190">
        <v>4</v>
      </c>
      <c r="BE232" s="190">
        <v>2</v>
      </c>
      <c r="BF232" s="190" t="s">
        <v>13229</v>
      </c>
      <c r="BG232" s="190" t="s">
        <v>12610</v>
      </c>
      <c r="BH232" s="190" t="s">
        <v>13228</v>
      </c>
      <c r="BI232" s="190" t="s">
        <v>13227</v>
      </c>
      <c r="BJ232" s="190" t="s">
        <v>13226</v>
      </c>
      <c r="BK232" s="190" t="s">
        <v>13225</v>
      </c>
      <c r="BL232" s="190" t="s">
        <v>13224</v>
      </c>
      <c r="BM232" s="190" t="str">
        <f t="shared" si="8"/>
        <v/>
      </c>
      <c r="BN232" s="190" t="str">
        <f t="shared" si="9"/>
        <v/>
      </c>
      <c r="BO232" s="190" t="str">
        <f t="shared" si="10"/>
        <v/>
      </c>
      <c r="BP232" s="190" t="str">
        <f t="shared" si="11"/>
        <v/>
      </c>
      <c r="BQ232" s="190">
        <f t="shared" si="12"/>
        <v>0</v>
      </c>
      <c r="BR232" s="190">
        <f t="shared" si="13"/>
        <v>0</v>
      </c>
      <c r="BS232" s="190">
        <f t="shared" si="14"/>
        <v>0</v>
      </c>
      <c r="BT232" s="190">
        <f t="shared" si="15"/>
        <v>0</v>
      </c>
      <c r="BY232" s="27">
        <v>1</v>
      </c>
    </row>
    <row r="233" spans="1:77" ht="15.75" customHeight="1" x14ac:dyDescent="0.25">
      <c r="A233" s="4"/>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BA233" s="190" t="s">
        <v>129</v>
      </c>
      <c r="BB233" s="190" t="s">
        <v>265</v>
      </c>
      <c r="BC233" s="190">
        <v>5</v>
      </c>
      <c r="BD233" s="190">
        <v>4</v>
      </c>
      <c r="BE233" s="190">
        <v>2</v>
      </c>
      <c r="BF233" s="190" t="s">
        <v>13223</v>
      </c>
      <c r="BG233" s="190" t="s">
        <v>12603</v>
      </c>
      <c r="BH233" s="190" t="s">
        <v>13222</v>
      </c>
      <c r="BI233" s="190" t="s">
        <v>13221</v>
      </c>
      <c r="BJ233" s="190" t="s">
        <v>13220</v>
      </c>
      <c r="BL233" s="190" t="s">
        <v>13219</v>
      </c>
      <c r="BM233" s="190" t="str">
        <f t="shared" si="8"/>
        <v/>
      </c>
      <c r="BN233" s="190" t="str">
        <f t="shared" si="9"/>
        <v/>
      </c>
      <c r="BO233" s="190" t="str">
        <f t="shared" si="10"/>
        <v/>
      </c>
      <c r="BP233" s="190" t="str">
        <f t="shared" si="11"/>
        <v/>
      </c>
      <c r="BQ233" s="190">
        <f t="shared" si="12"/>
        <v>0</v>
      </c>
      <c r="BR233" s="190">
        <f t="shared" si="13"/>
        <v>0</v>
      </c>
      <c r="BS233" s="190">
        <f t="shared" si="14"/>
        <v>0</v>
      </c>
      <c r="BT233" s="190">
        <f t="shared" si="15"/>
        <v>0</v>
      </c>
      <c r="BY233" s="27">
        <v>1</v>
      </c>
    </row>
    <row r="234" spans="1:77" ht="15.75" customHeight="1" x14ac:dyDescent="0.25">
      <c r="A234" s="4"/>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BA234" s="190" t="s">
        <v>129</v>
      </c>
      <c r="BB234" s="190" t="s">
        <v>301</v>
      </c>
      <c r="BC234" s="190">
        <v>1</v>
      </c>
      <c r="BD234" s="190">
        <v>6.6666999999999996</v>
      </c>
      <c r="BE234" s="190">
        <v>2</v>
      </c>
      <c r="BF234" s="190" t="s">
        <v>13218</v>
      </c>
      <c r="BG234" s="190" t="s">
        <v>13217</v>
      </c>
      <c r="BH234" s="190" t="s">
        <v>13216</v>
      </c>
      <c r="BI234" s="190" t="s">
        <v>386</v>
      </c>
      <c r="BJ234" s="190" t="s">
        <v>1461</v>
      </c>
      <c r="BK234" s="190" t="s">
        <v>13215</v>
      </c>
      <c r="BL234" s="190" t="s">
        <v>13214</v>
      </c>
      <c r="BM234" s="190" t="str">
        <f t="shared" ref="BM234:BM297" si="16">IF(OR($BA234="",$BA234&lt;&gt;$B$4,$BB234&lt;&gt;"PRO"),"",--(OR(ISNUMBER(SEARCH($BF234,$BV$2)),((($BG234&lt;&gt;"")*ISNUMBER(SEARCH($BG234,$BV$2)))+(($BH234&lt;&gt;"")*ISNUMBER(SEARCH($BH234,$BV$2)))+(($BI234&lt;&gt;"")*ISNUMBER(SEARCH($BI234,$BV$2)))+(($BJ234&lt;&gt;"")*ISNUMBER(SEARCH($BJ234,$BV$2)))+(($BK234&lt;&gt;"")*ISNUMBER(SEARCH($BK234,$BV$2))))&gt;=$BE234)))</f>
        <v/>
      </c>
      <c r="BN234" s="190" t="str">
        <f t="shared" ref="BN234:BN297" si="17">IF(OR($BA234="",$BA234&lt;&gt;$B$4,$BB234&lt;&gt;"PRO"),"",--(OR(ISNUMBER(SEARCH($BF234,$BV$3)),((($BG234&lt;&gt;"")*ISNUMBER(SEARCH($BG234,$BV$3)))+(($BH234&lt;&gt;"")*ISNUMBER(SEARCH($BH234,$BV$3)))+(($BI234&lt;&gt;"")*ISNUMBER(SEARCH($BI234,$BV$3)))+(($BJ234&lt;&gt;"")*ISNUMBER(SEARCH($BJ234,$BV$3)))+(($BK234&lt;&gt;"")*ISNUMBER(SEARCH($BK234,$BV$3))))&gt;=$BE234)))</f>
        <v/>
      </c>
      <c r="BO234" s="190" t="str">
        <f t="shared" ref="BO234:BO297" si="18">IF(OR($BA234="",$BA234&lt;&gt;$B$4,$BB234&lt;&gt;"CFA"),"",--(OR(ISNUMBER(SEARCH($BF234,$BW$2)),((($BG234&lt;&gt;"")*ISNUMBER(SEARCH($BG234,$BW$2)))+(($BH234&lt;&gt;"")*ISNUMBER(SEARCH($BH234,$BW$2)))+(($BI234&lt;&gt;"")*ISNUMBER(SEARCH($BI234,$BW$2)))+(($BJ234&lt;&gt;"")*ISNUMBER(SEARCH($BJ234,$BW$2)))+(($BK234&lt;&gt;"")*ISNUMBER(SEARCH($BK234,$BW$2))))&gt;=$BE234)))</f>
        <v/>
      </c>
      <c r="BP234" s="190" t="str">
        <f t="shared" ref="BP234:BP297" si="19">IF(OR($BA234="",$BA234&lt;&gt;$B$4,$BB234&lt;&gt;"CFA"),"",--(OR(ISNUMBER(SEARCH($BF234,$BW$3)),((($BG234&lt;&gt;"")*ISNUMBER(SEARCH($BG234,$BW$3)))+(($BH234&lt;&gt;"")*ISNUMBER(SEARCH($BH234,$BW$3)))+(($BI234&lt;&gt;"")*ISNUMBER(SEARCH($BI234,$BW$3)))+(($BJ234&lt;&gt;"")*ISNUMBER(SEARCH($BJ234,$BW$3)))+(($BK234&lt;&gt;"")*ISNUMBER(SEARCH($BK234,$BW$3))))&gt;=$BE234)))</f>
        <v/>
      </c>
      <c r="BQ234" s="190">
        <f t="shared" ref="BQ234:BQ297" si="20">IF($BM234="",0,$BM234*$BD234)</f>
        <v>0</v>
      </c>
      <c r="BR234" s="190">
        <f t="shared" ref="BR234:BR297" si="21">IF($BN234="",0,$BN234*$BD234)</f>
        <v>0</v>
      </c>
      <c r="BS234" s="190">
        <f t="shared" ref="BS234:BS297" si="22">IF($BO234="",0,$BO234*$BD234)</f>
        <v>0</v>
      </c>
      <c r="BT234" s="190">
        <f t="shared" ref="BT234:BT297" si="23">IF($BP234="",0,$BP234*$BD234)</f>
        <v>0</v>
      </c>
      <c r="BY234" s="27">
        <v>1</v>
      </c>
    </row>
    <row r="235" spans="1:77" ht="15.75" customHeight="1" x14ac:dyDescent="0.25">
      <c r="A235" s="4"/>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BA235" s="190" t="s">
        <v>129</v>
      </c>
      <c r="BB235" s="190" t="s">
        <v>301</v>
      </c>
      <c r="BC235" s="190">
        <v>2</v>
      </c>
      <c r="BD235" s="190">
        <v>6.6666999999999996</v>
      </c>
      <c r="BE235" s="190">
        <v>2</v>
      </c>
      <c r="BF235" s="190" t="s">
        <v>12671</v>
      </c>
      <c r="BG235" s="190" t="s">
        <v>12587</v>
      </c>
      <c r="BH235" s="190" t="s">
        <v>12670</v>
      </c>
      <c r="BI235" s="190" t="s">
        <v>12669</v>
      </c>
      <c r="BL235" s="190" t="s">
        <v>12668</v>
      </c>
      <c r="BM235" s="190" t="str">
        <f t="shared" si="16"/>
        <v/>
      </c>
      <c r="BN235" s="190" t="str">
        <f t="shared" si="17"/>
        <v/>
      </c>
      <c r="BO235" s="190" t="str">
        <f t="shared" si="18"/>
        <v/>
      </c>
      <c r="BP235" s="190" t="str">
        <f t="shared" si="19"/>
        <v/>
      </c>
      <c r="BQ235" s="190">
        <f t="shared" si="20"/>
        <v>0</v>
      </c>
      <c r="BR235" s="190">
        <f t="shared" si="21"/>
        <v>0</v>
      </c>
      <c r="BS235" s="190">
        <f t="shared" si="22"/>
        <v>0</v>
      </c>
      <c r="BT235" s="190">
        <f t="shared" si="23"/>
        <v>0</v>
      </c>
      <c r="BY235" s="27">
        <v>1</v>
      </c>
    </row>
    <row r="236" spans="1:77" ht="15.75" customHeight="1" x14ac:dyDescent="0.25">
      <c r="A236" s="4"/>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BA236" s="190" t="s">
        <v>129</v>
      </c>
      <c r="BB236" s="190" t="s">
        <v>301</v>
      </c>
      <c r="BC236" s="190">
        <v>3</v>
      </c>
      <c r="BD236" s="190">
        <v>6.6666999999999996</v>
      </c>
      <c r="BE236" s="190">
        <v>2</v>
      </c>
      <c r="BF236" s="190" t="s">
        <v>13213</v>
      </c>
      <c r="BG236" s="190" t="s">
        <v>12581</v>
      </c>
      <c r="BH236" s="190" t="s">
        <v>13212</v>
      </c>
      <c r="BL236" s="190" t="s">
        <v>13211</v>
      </c>
      <c r="BM236" s="190" t="str">
        <f t="shared" si="16"/>
        <v/>
      </c>
      <c r="BN236" s="190" t="str">
        <f t="shared" si="17"/>
        <v/>
      </c>
      <c r="BO236" s="190" t="str">
        <f t="shared" si="18"/>
        <v/>
      </c>
      <c r="BP236" s="190" t="str">
        <f t="shared" si="19"/>
        <v/>
      </c>
      <c r="BQ236" s="190">
        <f t="shared" si="20"/>
        <v>0</v>
      </c>
      <c r="BR236" s="190">
        <f t="shared" si="21"/>
        <v>0</v>
      </c>
      <c r="BS236" s="190">
        <f t="shared" si="22"/>
        <v>0</v>
      </c>
      <c r="BT236" s="190">
        <f t="shared" si="23"/>
        <v>0</v>
      </c>
      <c r="BY236" s="27">
        <v>1</v>
      </c>
    </row>
    <row r="237" spans="1:77" ht="15.75" customHeight="1" x14ac:dyDescent="0.25">
      <c r="A237" s="4"/>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BA237" s="190" t="s">
        <v>131</v>
      </c>
      <c r="BB237" s="190" t="s">
        <v>265</v>
      </c>
      <c r="BC237" s="190">
        <v>1</v>
      </c>
      <c r="BD237" s="190">
        <v>4</v>
      </c>
      <c r="BE237" s="190">
        <v>2</v>
      </c>
      <c r="BF237" s="190" t="s">
        <v>13242</v>
      </c>
      <c r="BG237" s="190" t="s">
        <v>13241</v>
      </c>
      <c r="BH237" s="190" t="s">
        <v>13240</v>
      </c>
      <c r="BI237" s="190" t="s">
        <v>13239</v>
      </c>
      <c r="BJ237" s="190" t="s">
        <v>13238</v>
      </c>
      <c r="BL237" s="190" t="s">
        <v>13237</v>
      </c>
      <c r="BM237" s="190" t="str">
        <f t="shared" si="16"/>
        <v/>
      </c>
      <c r="BN237" s="190" t="str">
        <f t="shared" si="17"/>
        <v/>
      </c>
      <c r="BO237" s="190" t="str">
        <f t="shared" si="18"/>
        <v/>
      </c>
      <c r="BP237" s="190" t="str">
        <f t="shared" si="19"/>
        <v/>
      </c>
      <c r="BQ237" s="190">
        <f t="shared" si="20"/>
        <v>0</v>
      </c>
      <c r="BR237" s="190">
        <f t="shared" si="21"/>
        <v>0</v>
      </c>
      <c r="BS237" s="190">
        <f t="shared" si="22"/>
        <v>0</v>
      </c>
      <c r="BT237" s="190">
        <f t="shared" si="23"/>
        <v>0</v>
      </c>
      <c r="BY237" s="27">
        <v>1</v>
      </c>
    </row>
    <row r="238" spans="1:77" ht="15.75" customHeight="1" x14ac:dyDescent="0.25">
      <c r="A238" s="4"/>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BA238" s="190" t="s">
        <v>131</v>
      </c>
      <c r="BB238" s="190" t="s">
        <v>265</v>
      </c>
      <c r="BC238" s="190">
        <v>2</v>
      </c>
      <c r="BD238" s="190">
        <v>4</v>
      </c>
      <c r="BE238" s="190">
        <v>2</v>
      </c>
      <c r="BF238" s="190" t="s">
        <v>13236</v>
      </c>
      <c r="BG238" s="190" t="s">
        <v>13235</v>
      </c>
      <c r="BH238" s="190" t="s">
        <v>13234</v>
      </c>
      <c r="BI238" s="190" t="s">
        <v>13233</v>
      </c>
      <c r="BJ238" s="190" t="s">
        <v>13232</v>
      </c>
      <c r="BK238" s="190" t="s">
        <v>13231</v>
      </c>
      <c r="BL238" s="190" t="s">
        <v>13230</v>
      </c>
      <c r="BM238" s="190" t="str">
        <f t="shared" si="16"/>
        <v/>
      </c>
      <c r="BN238" s="190" t="str">
        <f t="shared" si="17"/>
        <v/>
      </c>
      <c r="BO238" s="190" t="str">
        <f t="shared" si="18"/>
        <v/>
      </c>
      <c r="BP238" s="190" t="str">
        <f t="shared" si="19"/>
        <v/>
      </c>
      <c r="BQ238" s="190">
        <f t="shared" si="20"/>
        <v>0</v>
      </c>
      <c r="BR238" s="190">
        <f t="shared" si="21"/>
        <v>0</v>
      </c>
      <c r="BS238" s="190">
        <f t="shared" si="22"/>
        <v>0</v>
      </c>
      <c r="BT238" s="190">
        <f t="shared" si="23"/>
        <v>0</v>
      </c>
      <c r="BY238" s="27">
        <v>1</v>
      </c>
    </row>
    <row r="239" spans="1:77" ht="15.75" customHeight="1" x14ac:dyDescent="0.25">
      <c r="A239" s="4"/>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BA239" s="190" t="s">
        <v>131</v>
      </c>
      <c r="BB239" s="190" t="s">
        <v>265</v>
      </c>
      <c r="BC239" s="190">
        <v>3</v>
      </c>
      <c r="BD239" s="190">
        <v>4</v>
      </c>
      <c r="BE239" s="190">
        <v>2</v>
      </c>
      <c r="BF239" s="190" t="s">
        <v>12667</v>
      </c>
      <c r="BG239" s="190" t="s">
        <v>12666</v>
      </c>
      <c r="BH239" s="190" t="s">
        <v>12665</v>
      </c>
      <c r="BI239" s="190" t="s">
        <v>12664</v>
      </c>
      <c r="BJ239" s="190" t="s">
        <v>12663</v>
      </c>
      <c r="BK239" s="190" t="s">
        <v>12662</v>
      </c>
      <c r="BL239" s="190" t="s">
        <v>12661</v>
      </c>
      <c r="BM239" s="190" t="str">
        <f t="shared" si="16"/>
        <v/>
      </c>
      <c r="BN239" s="190" t="str">
        <f t="shared" si="17"/>
        <v/>
      </c>
      <c r="BO239" s="190" t="str">
        <f t="shared" si="18"/>
        <v/>
      </c>
      <c r="BP239" s="190" t="str">
        <f t="shared" si="19"/>
        <v/>
      </c>
      <c r="BQ239" s="190">
        <f t="shared" si="20"/>
        <v>0</v>
      </c>
      <c r="BR239" s="190">
        <f t="shared" si="21"/>
        <v>0</v>
      </c>
      <c r="BS239" s="190">
        <f t="shared" si="22"/>
        <v>0</v>
      </c>
      <c r="BT239" s="190">
        <f t="shared" si="23"/>
        <v>0</v>
      </c>
      <c r="BY239" s="27">
        <v>1</v>
      </c>
    </row>
    <row r="240" spans="1:77" ht="35.1" customHeight="1" x14ac:dyDescent="0.25">
      <c r="A240" s="39" t="s">
        <v>93</v>
      </c>
      <c r="B240" s="39" t="s">
        <v>233</v>
      </c>
      <c r="C240" s="39" t="s">
        <v>234</v>
      </c>
      <c r="D240" s="39" t="s">
        <v>235</v>
      </c>
      <c r="E240" s="39" t="s">
        <v>236</v>
      </c>
      <c r="F240" s="39" t="s">
        <v>237</v>
      </c>
      <c r="G240" s="39" t="s">
        <v>238</v>
      </c>
      <c r="H240" s="39" t="s">
        <v>239</v>
      </c>
      <c r="I240" s="39" t="s">
        <v>240</v>
      </c>
      <c r="J240" s="39" t="s">
        <v>241</v>
      </c>
      <c r="K240" s="39" t="s">
        <v>242</v>
      </c>
      <c r="L240" s="39" t="s">
        <v>243</v>
      </c>
      <c r="M240" s="39" t="s">
        <v>244</v>
      </c>
      <c r="N240" s="39" t="s">
        <v>245</v>
      </c>
      <c r="O240" s="39" t="s">
        <v>246</v>
      </c>
      <c r="P240" s="39" t="s">
        <v>247</v>
      </c>
      <c r="Q240" s="39" t="s">
        <v>248</v>
      </c>
      <c r="R240" s="39" t="s">
        <v>249</v>
      </c>
      <c r="S240" s="39" t="s">
        <v>250</v>
      </c>
      <c r="T240" s="39" t="s">
        <v>251</v>
      </c>
      <c r="U240" s="39" t="s">
        <v>252</v>
      </c>
      <c r="V240" s="39" t="s">
        <v>253</v>
      </c>
      <c r="W240" s="39" t="s">
        <v>254</v>
      </c>
      <c r="X240" s="39" t="s">
        <v>255</v>
      </c>
      <c r="Y240" s="39" t="s">
        <v>256</v>
      </c>
      <c r="Z240" s="39" t="s">
        <v>257</v>
      </c>
      <c r="AA240" s="39" t="s">
        <v>258</v>
      </c>
      <c r="AB240" s="39" t="s">
        <v>259</v>
      </c>
      <c r="AC240" s="39" t="s">
        <v>260</v>
      </c>
      <c r="AD240" s="39" t="s">
        <v>261</v>
      </c>
      <c r="AE240" s="39" t="s">
        <v>262</v>
      </c>
      <c r="AF240" s="2"/>
      <c r="AG240" s="2"/>
      <c r="AH240" s="2"/>
      <c r="AI240" s="2"/>
      <c r="AJ240" s="2"/>
      <c r="AK240" s="2"/>
      <c r="BA240" s="190" t="s">
        <v>131</v>
      </c>
      <c r="BB240" s="190" t="s">
        <v>265</v>
      </c>
      <c r="BC240" s="190">
        <v>4</v>
      </c>
      <c r="BD240" s="190">
        <v>4</v>
      </c>
      <c r="BE240" s="190">
        <v>2</v>
      </c>
      <c r="BF240" s="190" t="s">
        <v>13229</v>
      </c>
      <c r="BG240" s="190" t="s">
        <v>12610</v>
      </c>
      <c r="BH240" s="190" t="s">
        <v>13228</v>
      </c>
      <c r="BI240" s="190" t="s">
        <v>13227</v>
      </c>
      <c r="BJ240" s="190" t="s">
        <v>13226</v>
      </c>
      <c r="BK240" s="190" t="s">
        <v>13225</v>
      </c>
      <c r="BL240" s="190" t="s">
        <v>13224</v>
      </c>
      <c r="BM240" s="190" t="str">
        <f t="shared" si="16"/>
        <v/>
      </c>
      <c r="BN240" s="190" t="str">
        <f t="shared" si="17"/>
        <v/>
      </c>
      <c r="BO240" s="190" t="str">
        <f t="shared" si="18"/>
        <v/>
      </c>
      <c r="BP240" s="190" t="str">
        <f t="shared" si="19"/>
        <v/>
      </c>
      <c r="BQ240" s="190">
        <f t="shared" si="20"/>
        <v>0</v>
      </c>
      <c r="BR240" s="190">
        <f t="shared" si="21"/>
        <v>0</v>
      </c>
      <c r="BS240" s="190">
        <f t="shared" si="22"/>
        <v>0</v>
      </c>
      <c r="BT240" s="190">
        <f t="shared" si="23"/>
        <v>0</v>
      </c>
      <c r="BY240" s="27">
        <v>1</v>
      </c>
    </row>
    <row r="241" spans="32:77" ht="15.75" customHeight="1" x14ac:dyDescent="0.25">
      <c r="AF241" s="2"/>
      <c r="AG241" s="2"/>
      <c r="AH241" s="2"/>
      <c r="AI241" s="2"/>
      <c r="AJ241" s="2"/>
      <c r="AK241" s="2"/>
      <c r="BA241" s="190" t="s">
        <v>131</v>
      </c>
      <c r="BB241" s="190" t="s">
        <v>265</v>
      </c>
      <c r="BC241" s="190">
        <v>5</v>
      </c>
      <c r="BD241" s="190">
        <v>4</v>
      </c>
      <c r="BE241" s="190">
        <v>2</v>
      </c>
      <c r="BF241" s="190" t="s">
        <v>13223</v>
      </c>
      <c r="BG241" s="190" t="s">
        <v>12603</v>
      </c>
      <c r="BH241" s="190" t="s">
        <v>13222</v>
      </c>
      <c r="BI241" s="190" t="s">
        <v>13221</v>
      </c>
      <c r="BJ241" s="190" t="s">
        <v>13220</v>
      </c>
      <c r="BL241" s="190" t="s">
        <v>13219</v>
      </c>
      <c r="BM241" s="190" t="str">
        <f t="shared" si="16"/>
        <v/>
      </c>
      <c r="BN241" s="190" t="str">
        <f t="shared" si="17"/>
        <v/>
      </c>
      <c r="BO241" s="190" t="str">
        <f t="shared" si="18"/>
        <v/>
      </c>
      <c r="BP241" s="190" t="str">
        <f t="shared" si="19"/>
        <v/>
      </c>
      <c r="BQ241" s="190">
        <f t="shared" si="20"/>
        <v>0</v>
      </c>
      <c r="BR241" s="190">
        <f t="shared" si="21"/>
        <v>0</v>
      </c>
      <c r="BS241" s="190">
        <f t="shared" si="22"/>
        <v>0</v>
      </c>
      <c r="BT241" s="190">
        <f t="shared" si="23"/>
        <v>0</v>
      </c>
      <c r="BY241" s="27">
        <v>1</v>
      </c>
    </row>
    <row r="242" spans="32:77" ht="15.75" customHeight="1" x14ac:dyDescent="0.25">
      <c r="AF242" s="2"/>
      <c r="AG242" s="2"/>
      <c r="AH242" s="2"/>
      <c r="AI242" s="2"/>
      <c r="AJ242" s="2"/>
      <c r="AK242" s="2"/>
      <c r="BA242" s="190" t="s">
        <v>131</v>
      </c>
      <c r="BB242" s="190" t="s">
        <v>301</v>
      </c>
      <c r="BC242" s="190">
        <v>1</v>
      </c>
      <c r="BD242" s="190">
        <v>6.6666999999999996</v>
      </c>
      <c r="BE242" s="190">
        <v>2</v>
      </c>
      <c r="BF242" s="190" t="s">
        <v>13218</v>
      </c>
      <c r="BG242" s="190" t="s">
        <v>13217</v>
      </c>
      <c r="BH242" s="190" t="s">
        <v>13216</v>
      </c>
      <c r="BI242" s="190" t="s">
        <v>386</v>
      </c>
      <c r="BJ242" s="190" t="s">
        <v>1461</v>
      </c>
      <c r="BK242" s="190" t="s">
        <v>13215</v>
      </c>
      <c r="BL242" s="190" t="s">
        <v>13214</v>
      </c>
      <c r="BM242" s="190" t="str">
        <f t="shared" si="16"/>
        <v/>
      </c>
      <c r="BN242" s="190" t="str">
        <f t="shared" si="17"/>
        <v/>
      </c>
      <c r="BO242" s="190" t="str">
        <f t="shared" si="18"/>
        <v/>
      </c>
      <c r="BP242" s="190" t="str">
        <f t="shared" si="19"/>
        <v/>
      </c>
      <c r="BQ242" s="190">
        <f t="shared" si="20"/>
        <v>0</v>
      </c>
      <c r="BR242" s="190">
        <f t="shared" si="21"/>
        <v>0</v>
      </c>
      <c r="BS242" s="190">
        <f t="shared" si="22"/>
        <v>0</v>
      </c>
      <c r="BT242" s="190">
        <f t="shared" si="23"/>
        <v>0</v>
      </c>
      <c r="BY242" s="27">
        <v>1</v>
      </c>
    </row>
    <row r="243" spans="32:77" ht="15.75" customHeight="1" x14ac:dyDescent="0.25">
      <c r="AF243" s="2"/>
      <c r="AG243" s="2"/>
      <c r="AH243" s="2"/>
      <c r="AI243" s="2"/>
      <c r="AJ243" s="2"/>
      <c r="AK243" s="2"/>
      <c r="BA243" s="190" t="s">
        <v>131</v>
      </c>
      <c r="BB243" s="190" t="s">
        <v>301</v>
      </c>
      <c r="BC243" s="190">
        <v>2</v>
      </c>
      <c r="BD243" s="190">
        <v>6.6666999999999996</v>
      </c>
      <c r="BE243" s="190">
        <v>2</v>
      </c>
      <c r="BF243" s="190" t="s">
        <v>12660</v>
      </c>
      <c r="BG243" s="190" t="s">
        <v>12587</v>
      </c>
      <c r="BH243" s="190" t="s">
        <v>12659</v>
      </c>
      <c r="BI243" s="190" t="s">
        <v>12658</v>
      </c>
      <c r="BJ243" s="190" t="s">
        <v>12657</v>
      </c>
      <c r="BL243" s="190" t="s">
        <v>12656</v>
      </c>
      <c r="BM243" s="190" t="str">
        <f t="shared" si="16"/>
        <v/>
      </c>
      <c r="BN243" s="190" t="str">
        <f t="shared" si="17"/>
        <v/>
      </c>
      <c r="BO243" s="190" t="str">
        <f t="shared" si="18"/>
        <v/>
      </c>
      <c r="BP243" s="190" t="str">
        <f t="shared" si="19"/>
        <v/>
      </c>
      <c r="BQ243" s="190">
        <f t="shared" si="20"/>
        <v>0</v>
      </c>
      <c r="BR243" s="190">
        <f t="shared" si="21"/>
        <v>0</v>
      </c>
      <c r="BS243" s="190">
        <f t="shared" si="22"/>
        <v>0</v>
      </c>
      <c r="BT243" s="190">
        <f t="shared" si="23"/>
        <v>0</v>
      </c>
      <c r="BY243" s="27">
        <v>1</v>
      </c>
    </row>
    <row r="244" spans="32:77" ht="15.75" customHeight="1" x14ac:dyDescent="0.25">
      <c r="AF244" s="2"/>
      <c r="AG244" s="2"/>
      <c r="AH244" s="2"/>
      <c r="AI244" s="2"/>
      <c r="AJ244" s="2"/>
      <c r="AK244" s="2"/>
      <c r="BA244" s="190" t="s">
        <v>131</v>
      </c>
      <c r="BB244" s="190" t="s">
        <v>301</v>
      </c>
      <c r="BC244" s="190">
        <v>3</v>
      </c>
      <c r="BD244" s="190">
        <v>6.6666999999999996</v>
      </c>
      <c r="BE244" s="190">
        <v>2</v>
      </c>
      <c r="BF244" s="190" t="s">
        <v>13213</v>
      </c>
      <c r="BG244" s="190" t="s">
        <v>12581</v>
      </c>
      <c r="BH244" s="190" t="s">
        <v>13212</v>
      </c>
      <c r="BL244" s="190" t="s">
        <v>13211</v>
      </c>
      <c r="BM244" s="190" t="str">
        <f t="shared" si="16"/>
        <v/>
      </c>
      <c r="BN244" s="190" t="str">
        <f t="shared" si="17"/>
        <v/>
      </c>
      <c r="BO244" s="190" t="str">
        <f t="shared" si="18"/>
        <v/>
      </c>
      <c r="BP244" s="190" t="str">
        <f t="shared" si="19"/>
        <v/>
      </c>
      <c r="BQ244" s="190">
        <f t="shared" si="20"/>
        <v>0</v>
      </c>
      <c r="BR244" s="190">
        <f t="shared" si="21"/>
        <v>0</v>
      </c>
      <c r="BS244" s="190">
        <f t="shared" si="22"/>
        <v>0</v>
      </c>
      <c r="BT244" s="190">
        <f t="shared" si="23"/>
        <v>0</v>
      </c>
      <c r="BY244" s="27">
        <v>1</v>
      </c>
    </row>
    <row r="245" spans="32:77" ht="15.75" customHeight="1" x14ac:dyDescent="0.25">
      <c r="AF245" s="2"/>
      <c r="AG245" s="2"/>
      <c r="AH245" s="2"/>
      <c r="AI245" s="2"/>
      <c r="AJ245" s="2"/>
      <c r="AK245" s="2"/>
      <c r="BA245" s="190" t="s">
        <v>132</v>
      </c>
      <c r="BB245" s="190" t="s">
        <v>265</v>
      </c>
      <c r="BC245" s="190">
        <v>1</v>
      </c>
      <c r="BD245" s="190">
        <v>4</v>
      </c>
      <c r="BE245" s="190">
        <v>2</v>
      </c>
      <c r="BF245" s="190" t="s">
        <v>13242</v>
      </c>
      <c r="BG245" s="190" t="s">
        <v>13241</v>
      </c>
      <c r="BH245" s="190" t="s">
        <v>13240</v>
      </c>
      <c r="BI245" s="190" t="s">
        <v>13239</v>
      </c>
      <c r="BJ245" s="190" t="s">
        <v>13238</v>
      </c>
      <c r="BL245" s="190" t="s">
        <v>13237</v>
      </c>
      <c r="BM245" s="190" t="str">
        <f t="shared" si="16"/>
        <v/>
      </c>
      <c r="BN245" s="190" t="str">
        <f t="shared" si="17"/>
        <v/>
      </c>
      <c r="BO245" s="190" t="str">
        <f t="shared" si="18"/>
        <v/>
      </c>
      <c r="BP245" s="190" t="str">
        <f t="shared" si="19"/>
        <v/>
      </c>
      <c r="BQ245" s="190">
        <f t="shared" si="20"/>
        <v>0</v>
      </c>
      <c r="BR245" s="190">
        <f t="shared" si="21"/>
        <v>0</v>
      </c>
      <c r="BS245" s="190">
        <f t="shared" si="22"/>
        <v>0</v>
      </c>
      <c r="BT245" s="190">
        <f t="shared" si="23"/>
        <v>0</v>
      </c>
      <c r="BY245" s="27">
        <v>1</v>
      </c>
    </row>
    <row r="246" spans="32:77" ht="15.75" customHeight="1" x14ac:dyDescent="0.25">
      <c r="AF246" s="2"/>
      <c r="AG246" s="2"/>
      <c r="AH246" s="2"/>
      <c r="AI246" s="2"/>
      <c r="AJ246" s="2"/>
      <c r="AK246" s="2"/>
      <c r="BA246" s="190" t="s">
        <v>132</v>
      </c>
      <c r="BB246" s="190" t="s">
        <v>265</v>
      </c>
      <c r="BC246" s="190">
        <v>2</v>
      </c>
      <c r="BD246" s="190">
        <v>4</v>
      </c>
      <c r="BE246" s="190">
        <v>2</v>
      </c>
      <c r="BF246" s="190" t="s">
        <v>13236</v>
      </c>
      <c r="BG246" s="190" t="s">
        <v>13235</v>
      </c>
      <c r="BH246" s="190" t="s">
        <v>13234</v>
      </c>
      <c r="BI246" s="190" t="s">
        <v>13233</v>
      </c>
      <c r="BJ246" s="190" t="s">
        <v>13232</v>
      </c>
      <c r="BK246" s="190" t="s">
        <v>13231</v>
      </c>
      <c r="BL246" s="190" t="s">
        <v>13230</v>
      </c>
      <c r="BM246" s="190" t="str">
        <f t="shared" si="16"/>
        <v/>
      </c>
      <c r="BN246" s="190" t="str">
        <f t="shared" si="17"/>
        <v/>
      </c>
      <c r="BO246" s="190" t="str">
        <f t="shared" si="18"/>
        <v/>
      </c>
      <c r="BP246" s="190" t="str">
        <f t="shared" si="19"/>
        <v/>
      </c>
      <c r="BQ246" s="190">
        <f t="shared" si="20"/>
        <v>0</v>
      </c>
      <c r="BR246" s="190">
        <f t="shared" si="21"/>
        <v>0</v>
      </c>
      <c r="BS246" s="190">
        <f t="shared" si="22"/>
        <v>0</v>
      </c>
      <c r="BT246" s="190">
        <f t="shared" si="23"/>
        <v>0</v>
      </c>
      <c r="BY246" s="27">
        <v>1</v>
      </c>
    </row>
    <row r="247" spans="32:77" ht="15.75" customHeight="1" x14ac:dyDescent="0.25">
      <c r="AF247" s="2"/>
      <c r="AG247" s="2"/>
      <c r="AH247" s="2"/>
      <c r="AI247" s="2"/>
      <c r="AJ247" s="2"/>
      <c r="AK247" s="2"/>
      <c r="BA247" s="190" t="s">
        <v>132</v>
      </c>
      <c r="BB247" s="190" t="s">
        <v>265</v>
      </c>
      <c r="BC247" s="190">
        <v>3</v>
      </c>
      <c r="BD247" s="190">
        <v>4</v>
      </c>
      <c r="BE247" s="190">
        <v>2</v>
      </c>
      <c r="BF247" s="190" t="s">
        <v>12655</v>
      </c>
      <c r="BG247" s="190" t="s">
        <v>12654</v>
      </c>
      <c r="BH247" s="190" t="s">
        <v>12653</v>
      </c>
      <c r="BI247" s="190" t="s">
        <v>12652</v>
      </c>
      <c r="BJ247" s="190" t="s">
        <v>12651</v>
      </c>
      <c r="BK247" s="190" t="s">
        <v>12650</v>
      </c>
      <c r="BL247" s="190" t="s">
        <v>12649</v>
      </c>
      <c r="BM247" s="190" t="str">
        <f t="shared" si="16"/>
        <v/>
      </c>
      <c r="BN247" s="190" t="str">
        <f t="shared" si="17"/>
        <v/>
      </c>
      <c r="BO247" s="190" t="str">
        <f t="shared" si="18"/>
        <v/>
      </c>
      <c r="BP247" s="190" t="str">
        <f t="shared" si="19"/>
        <v/>
      </c>
      <c r="BQ247" s="190">
        <f t="shared" si="20"/>
        <v>0</v>
      </c>
      <c r="BR247" s="190">
        <f t="shared" si="21"/>
        <v>0</v>
      </c>
      <c r="BS247" s="190">
        <f t="shared" si="22"/>
        <v>0</v>
      </c>
      <c r="BT247" s="190">
        <f t="shared" si="23"/>
        <v>0</v>
      </c>
      <c r="BY247" s="27">
        <v>1</v>
      </c>
    </row>
    <row r="248" spans="32:77" ht="15.75" customHeight="1" x14ac:dyDescent="0.25">
      <c r="AF248" s="2"/>
      <c r="AG248" s="2"/>
      <c r="AH248" s="2"/>
      <c r="AI248" s="2"/>
      <c r="AJ248" s="2"/>
      <c r="AK248" s="2"/>
      <c r="BA248" s="190" t="s">
        <v>132</v>
      </c>
      <c r="BB248" s="190" t="s">
        <v>265</v>
      </c>
      <c r="BC248" s="190">
        <v>4</v>
      </c>
      <c r="BD248" s="190">
        <v>4</v>
      </c>
      <c r="BE248" s="190">
        <v>2</v>
      </c>
      <c r="BF248" s="190" t="s">
        <v>13229</v>
      </c>
      <c r="BG248" s="190" t="s">
        <v>12610</v>
      </c>
      <c r="BH248" s="190" t="s">
        <v>13228</v>
      </c>
      <c r="BI248" s="190" t="s">
        <v>13227</v>
      </c>
      <c r="BJ248" s="190" t="s">
        <v>13226</v>
      </c>
      <c r="BK248" s="190" t="s">
        <v>13225</v>
      </c>
      <c r="BL248" s="190" t="s">
        <v>13224</v>
      </c>
      <c r="BM248" s="190" t="str">
        <f t="shared" si="16"/>
        <v/>
      </c>
      <c r="BN248" s="190" t="str">
        <f t="shared" si="17"/>
        <v/>
      </c>
      <c r="BO248" s="190" t="str">
        <f t="shared" si="18"/>
        <v/>
      </c>
      <c r="BP248" s="190" t="str">
        <f t="shared" si="19"/>
        <v/>
      </c>
      <c r="BQ248" s="190">
        <f t="shared" si="20"/>
        <v>0</v>
      </c>
      <c r="BR248" s="190">
        <f t="shared" si="21"/>
        <v>0</v>
      </c>
      <c r="BS248" s="190">
        <f t="shared" si="22"/>
        <v>0</v>
      </c>
      <c r="BT248" s="190">
        <f t="shared" si="23"/>
        <v>0</v>
      </c>
      <c r="BY248" s="27">
        <v>1</v>
      </c>
    </row>
    <row r="249" spans="32:77" ht="15.75" customHeight="1" x14ac:dyDescent="0.25">
      <c r="AF249" s="2"/>
      <c r="AG249" s="2"/>
      <c r="AH249" s="2"/>
      <c r="AI249" s="2"/>
      <c r="AJ249" s="2"/>
      <c r="AK249" s="2"/>
      <c r="BA249" s="190" t="s">
        <v>132</v>
      </c>
      <c r="BB249" s="190" t="s">
        <v>265</v>
      </c>
      <c r="BC249" s="190">
        <v>5</v>
      </c>
      <c r="BD249" s="190">
        <v>4</v>
      </c>
      <c r="BE249" s="190">
        <v>2</v>
      </c>
      <c r="BF249" s="190" t="s">
        <v>13223</v>
      </c>
      <c r="BG249" s="190" t="s">
        <v>12603</v>
      </c>
      <c r="BH249" s="190" t="s">
        <v>13222</v>
      </c>
      <c r="BI249" s="190" t="s">
        <v>13221</v>
      </c>
      <c r="BJ249" s="190" t="s">
        <v>13220</v>
      </c>
      <c r="BL249" s="190" t="s">
        <v>13219</v>
      </c>
      <c r="BM249" s="190" t="str">
        <f t="shared" si="16"/>
        <v/>
      </c>
      <c r="BN249" s="190" t="str">
        <f t="shared" si="17"/>
        <v/>
      </c>
      <c r="BO249" s="190" t="str">
        <f t="shared" si="18"/>
        <v/>
      </c>
      <c r="BP249" s="190" t="str">
        <f t="shared" si="19"/>
        <v/>
      </c>
      <c r="BQ249" s="190">
        <f t="shared" si="20"/>
        <v>0</v>
      </c>
      <c r="BR249" s="190">
        <f t="shared" si="21"/>
        <v>0</v>
      </c>
      <c r="BS249" s="190">
        <f t="shared" si="22"/>
        <v>0</v>
      </c>
      <c r="BT249" s="190">
        <f t="shared" si="23"/>
        <v>0</v>
      </c>
      <c r="BY249" s="27">
        <v>1</v>
      </c>
    </row>
    <row r="250" spans="32:77" ht="15.75" customHeight="1" x14ac:dyDescent="0.25">
      <c r="AF250" s="2"/>
      <c r="AG250" s="2"/>
      <c r="AH250" s="2"/>
      <c r="AI250" s="2"/>
      <c r="AJ250" s="2"/>
      <c r="AK250" s="2"/>
      <c r="BA250" s="190" t="s">
        <v>132</v>
      </c>
      <c r="BB250" s="190" t="s">
        <v>301</v>
      </c>
      <c r="BC250" s="190">
        <v>1</v>
      </c>
      <c r="BD250" s="190">
        <v>6.6666999999999996</v>
      </c>
      <c r="BE250" s="190">
        <v>2</v>
      </c>
      <c r="BF250" s="190" t="s">
        <v>13218</v>
      </c>
      <c r="BG250" s="190" t="s">
        <v>13217</v>
      </c>
      <c r="BH250" s="190" t="s">
        <v>13216</v>
      </c>
      <c r="BI250" s="190" t="s">
        <v>386</v>
      </c>
      <c r="BJ250" s="190" t="s">
        <v>1461</v>
      </c>
      <c r="BK250" s="190" t="s">
        <v>13215</v>
      </c>
      <c r="BL250" s="190" t="s">
        <v>13214</v>
      </c>
      <c r="BM250" s="190" t="str">
        <f t="shared" si="16"/>
        <v/>
      </c>
      <c r="BN250" s="190" t="str">
        <f t="shared" si="17"/>
        <v/>
      </c>
      <c r="BO250" s="190" t="str">
        <f t="shared" si="18"/>
        <v/>
      </c>
      <c r="BP250" s="190" t="str">
        <f t="shared" si="19"/>
        <v/>
      </c>
      <c r="BQ250" s="190">
        <f t="shared" si="20"/>
        <v>0</v>
      </c>
      <c r="BR250" s="190">
        <f t="shared" si="21"/>
        <v>0</v>
      </c>
      <c r="BS250" s="190">
        <f t="shared" si="22"/>
        <v>0</v>
      </c>
      <c r="BT250" s="190">
        <f t="shared" si="23"/>
        <v>0</v>
      </c>
      <c r="BY250" s="27">
        <v>1</v>
      </c>
    </row>
    <row r="251" spans="32:77" ht="15.75" customHeight="1" x14ac:dyDescent="0.25">
      <c r="AF251" s="2"/>
      <c r="AG251" s="2"/>
      <c r="AH251" s="2"/>
      <c r="AI251" s="2"/>
      <c r="AJ251" s="2"/>
      <c r="AK251" s="2"/>
      <c r="BA251" s="190" t="s">
        <v>132</v>
      </c>
      <c r="BB251" s="190" t="s">
        <v>301</v>
      </c>
      <c r="BC251" s="190">
        <v>2</v>
      </c>
      <c r="BD251" s="190">
        <v>6.6666999999999996</v>
      </c>
      <c r="BE251" s="190">
        <v>2</v>
      </c>
      <c r="BF251" s="190" t="s">
        <v>12648</v>
      </c>
      <c r="BG251" s="190" t="s">
        <v>12587</v>
      </c>
      <c r="BH251" s="190" t="s">
        <v>12647</v>
      </c>
      <c r="BI251" s="190" t="s">
        <v>12646</v>
      </c>
      <c r="BL251" s="190" t="s">
        <v>12645</v>
      </c>
      <c r="BM251" s="190" t="str">
        <f t="shared" si="16"/>
        <v/>
      </c>
      <c r="BN251" s="190" t="str">
        <f t="shared" si="17"/>
        <v/>
      </c>
      <c r="BO251" s="190" t="str">
        <f t="shared" si="18"/>
        <v/>
      </c>
      <c r="BP251" s="190" t="str">
        <f t="shared" si="19"/>
        <v/>
      </c>
      <c r="BQ251" s="190">
        <f t="shared" si="20"/>
        <v>0</v>
      </c>
      <c r="BR251" s="190">
        <f t="shared" si="21"/>
        <v>0</v>
      </c>
      <c r="BS251" s="190">
        <f t="shared" si="22"/>
        <v>0</v>
      </c>
      <c r="BT251" s="190">
        <f t="shared" si="23"/>
        <v>0</v>
      </c>
      <c r="BY251" s="27">
        <v>1</v>
      </c>
    </row>
    <row r="252" spans="32:77" ht="15.75" customHeight="1" x14ac:dyDescent="0.25">
      <c r="AF252" s="2"/>
      <c r="AG252" s="2"/>
      <c r="AH252" s="2"/>
      <c r="AI252" s="2"/>
      <c r="AJ252" s="2"/>
      <c r="AK252" s="2"/>
      <c r="BA252" s="190" t="s">
        <v>132</v>
      </c>
      <c r="BB252" s="190" t="s">
        <v>301</v>
      </c>
      <c r="BC252" s="190">
        <v>3</v>
      </c>
      <c r="BD252" s="190">
        <v>6.6666999999999996</v>
      </c>
      <c r="BE252" s="190">
        <v>2</v>
      </c>
      <c r="BF252" s="190" t="s">
        <v>13213</v>
      </c>
      <c r="BG252" s="190" t="s">
        <v>12581</v>
      </c>
      <c r="BH252" s="190" t="s">
        <v>13212</v>
      </c>
      <c r="BL252" s="190" t="s">
        <v>13211</v>
      </c>
      <c r="BM252" s="190" t="str">
        <f t="shared" si="16"/>
        <v/>
      </c>
      <c r="BN252" s="190" t="str">
        <f t="shared" si="17"/>
        <v/>
      </c>
      <c r="BO252" s="190" t="str">
        <f t="shared" si="18"/>
        <v/>
      </c>
      <c r="BP252" s="190" t="str">
        <f t="shared" si="19"/>
        <v/>
      </c>
      <c r="BQ252" s="190">
        <f t="shared" si="20"/>
        <v>0</v>
      </c>
      <c r="BR252" s="190">
        <f t="shared" si="21"/>
        <v>0</v>
      </c>
      <c r="BS252" s="190">
        <f t="shared" si="22"/>
        <v>0</v>
      </c>
      <c r="BT252" s="190">
        <f t="shared" si="23"/>
        <v>0</v>
      </c>
      <c r="BY252" s="27">
        <v>1</v>
      </c>
    </row>
    <row r="253" spans="32:77" ht="15.75" customHeight="1" x14ac:dyDescent="0.25">
      <c r="AF253" s="2"/>
      <c r="AG253" s="2"/>
      <c r="AH253" s="2"/>
      <c r="AI253" s="2"/>
      <c r="AJ253" s="2"/>
      <c r="AK253" s="2"/>
      <c r="BA253" s="190" t="s">
        <v>133</v>
      </c>
      <c r="BB253" s="190" t="s">
        <v>265</v>
      </c>
      <c r="BC253" s="190">
        <v>1</v>
      </c>
      <c r="BD253" s="190">
        <v>4</v>
      </c>
      <c r="BE253" s="190">
        <v>2</v>
      </c>
      <c r="BF253" s="190" t="s">
        <v>13242</v>
      </c>
      <c r="BG253" s="190" t="s">
        <v>13241</v>
      </c>
      <c r="BH253" s="190" t="s">
        <v>13240</v>
      </c>
      <c r="BI253" s="190" t="s">
        <v>13239</v>
      </c>
      <c r="BJ253" s="190" t="s">
        <v>13238</v>
      </c>
      <c r="BL253" s="190" t="s">
        <v>13237</v>
      </c>
      <c r="BM253" s="190" t="str">
        <f t="shared" si="16"/>
        <v/>
      </c>
      <c r="BN253" s="190" t="str">
        <f t="shared" si="17"/>
        <v/>
      </c>
      <c r="BO253" s="190" t="str">
        <f t="shared" si="18"/>
        <v/>
      </c>
      <c r="BP253" s="190" t="str">
        <f t="shared" si="19"/>
        <v/>
      </c>
      <c r="BQ253" s="190">
        <f t="shared" si="20"/>
        <v>0</v>
      </c>
      <c r="BR253" s="190">
        <f t="shared" si="21"/>
        <v>0</v>
      </c>
      <c r="BS253" s="190">
        <f t="shared" si="22"/>
        <v>0</v>
      </c>
      <c r="BT253" s="190">
        <f t="shared" si="23"/>
        <v>0</v>
      </c>
      <c r="BY253" s="27">
        <v>1</v>
      </c>
    </row>
    <row r="254" spans="32:77" ht="15.75" customHeight="1" x14ac:dyDescent="0.25">
      <c r="AF254" s="2"/>
      <c r="AG254" s="2"/>
      <c r="AH254" s="2"/>
      <c r="AI254" s="2"/>
      <c r="AJ254" s="2"/>
      <c r="AK254" s="2"/>
      <c r="BA254" s="190" t="s">
        <v>133</v>
      </c>
      <c r="BB254" s="190" t="s">
        <v>265</v>
      </c>
      <c r="BC254" s="190">
        <v>2</v>
      </c>
      <c r="BD254" s="190">
        <v>4</v>
      </c>
      <c r="BE254" s="190">
        <v>2</v>
      </c>
      <c r="BF254" s="190" t="s">
        <v>13236</v>
      </c>
      <c r="BG254" s="190" t="s">
        <v>13235</v>
      </c>
      <c r="BH254" s="190" t="s">
        <v>13234</v>
      </c>
      <c r="BI254" s="190" t="s">
        <v>13233</v>
      </c>
      <c r="BJ254" s="190" t="s">
        <v>13232</v>
      </c>
      <c r="BK254" s="190" t="s">
        <v>13231</v>
      </c>
      <c r="BL254" s="190" t="s">
        <v>13230</v>
      </c>
      <c r="BM254" s="190" t="str">
        <f t="shared" si="16"/>
        <v/>
      </c>
      <c r="BN254" s="190" t="str">
        <f t="shared" si="17"/>
        <v/>
      </c>
      <c r="BO254" s="190" t="str">
        <f t="shared" si="18"/>
        <v/>
      </c>
      <c r="BP254" s="190" t="str">
        <f t="shared" si="19"/>
        <v/>
      </c>
      <c r="BQ254" s="190">
        <f t="shared" si="20"/>
        <v>0</v>
      </c>
      <c r="BR254" s="190">
        <f t="shared" si="21"/>
        <v>0</v>
      </c>
      <c r="BS254" s="190">
        <f t="shared" si="22"/>
        <v>0</v>
      </c>
      <c r="BT254" s="190">
        <f t="shared" si="23"/>
        <v>0</v>
      </c>
      <c r="BY254" s="27">
        <v>1</v>
      </c>
    </row>
    <row r="255" spans="32:77" ht="15.75" customHeight="1" x14ac:dyDescent="0.25">
      <c r="AF255" s="2"/>
      <c r="AG255" s="2"/>
      <c r="AH255" s="2"/>
      <c r="AI255" s="2"/>
      <c r="AJ255" s="2"/>
      <c r="AK255" s="2"/>
      <c r="BA255" s="190" t="s">
        <v>133</v>
      </c>
      <c r="BB255" s="190" t="s">
        <v>265</v>
      </c>
      <c r="BC255" s="190">
        <v>3</v>
      </c>
      <c r="BD255" s="190">
        <v>4</v>
      </c>
      <c r="BE255" s="190">
        <v>2</v>
      </c>
      <c r="BF255" s="190" t="s">
        <v>12644</v>
      </c>
      <c r="BG255" s="190" t="s">
        <v>12643</v>
      </c>
      <c r="BH255" s="190" t="s">
        <v>12642</v>
      </c>
      <c r="BI255" s="190" t="s">
        <v>12641</v>
      </c>
      <c r="BJ255" s="190" t="s">
        <v>12640</v>
      </c>
      <c r="BL255" s="190" t="s">
        <v>12639</v>
      </c>
      <c r="BM255" s="190" t="str">
        <f t="shared" si="16"/>
        <v/>
      </c>
      <c r="BN255" s="190" t="str">
        <f t="shared" si="17"/>
        <v/>
      </c>
      <c r="BO255" s="190" t="str">
        <f t="shared" si="18"/>
        <v/>
      </c>
      <c r="BP255" s="190" t="str">
        <f t="shared" si="19"/>
        <v/>
      </c>
      <c r="BQ255" s="190">
        <f t="shared" si="20"/>
        <v>0</v>
      </c>
      <c r="BR255" s="190">
        <f t="shared" si="21"/>
        <v>0</v>
      </c>
      <c r="BS255" s="190">
        <f t="shared" si="22"/>
        <v>0</v>
      </c>
      <c r="BT255" s="190">
        <f t="shared" si="23"/>
        <v>0</v>
      </c>
      <c r="BY255" s="27">
        <v>1</v>
      </c>
    </row>
    <row r="256" spans="32:77" ht="15.75" customHeight="1" x14ac:dyDescent="0.25">
      <c r="AF256" s="2"/>
      <c r="AG256" s="2"/>
      <c r="AH256" s="2"/>
      <c r="AI256" s="2"/>
      <c r="AJ256" s="2"/>
      <c r="AK256" s="2"/>
      <c r="BA256" s="190" t="s">
        <v>133</v>
      </c>
      <c r="BB256" s="190" t="s">
        <v>265</v>
      </c>
      <c r="BC256" s="190">
        <v>4</v>
      </c>
      <c r="BD256" s="190">
        <v>4</v>
      </c>
      <c r="BE256" s="190">
        <v>2</v>
      </c>
      <c r="BF256" s="190" t="s">
        <v>13229</v>
      </c>
      <c r="BG256" s="190" t="s">
        <v>12610</v>
      </c>
      <c r="BH256" s="190" t="s">
        <v>13228</v>
      </c>
      <c r="BI256" s="190" t="s">
        <v>13227</v>
      </c>
      <c r="BJ256" s="190" t="s">
        <v>13226</v>
      </c>
      <c r="BK256" s="190" t="s">
        <v>13225</v>
      </c>
      <c r="BL256" s="190" t="s">
        <v>13224</v>
      </c>
      <c r="BM256" s="190" t="str">
        <f t="shared" si="16"/>
        <v/>
      </c>
      <c r="BN256" s="190" t="str">
        <f t="shared" si="17"/>
        <v/>
      </c>
      <c r="BO256" s="190" t="str">
        <f t="shared" si="18"/>
        <v/>
      </c>
      <c r="BP256" s="190" t="str">
        <f t="shared" si="19"/>
        <v/>
      </c>
      <c r="BQ256" s="190">
        <f t="shared" si="20"/>
        <v>0</v>
      </c>
      <c r="BR256" s="190">
        <f t="shared" si="21"/>
        <v>0</v>
      </c>
      <c r="BS256" s="190">
        <f t="shared" si="22"/>
        <v>0</v>
      </c>
      <c r="BT256" s="190">
        <f t="shared" si="23"/>
        <v>0</v>
      </c>
      <c r="BY256" s="27">
        <v>1</v>
      </c>
    </row>
    <row r="257" spans="32:77" ht="15.75" customHeight="1" x14ac:dyDescent="0.25">
      <c r="AF257" s="2"/>
      <c r="AG257" s="2"/>
      <c r="AH257" s="2"/>
      <c r="AI257" s="2"/>
      <c r="AJ257" s="2"/>
      <c r="AK257" s="2"/>
      <c r="BA257" s="190" t="s">
        <v>133</v>
      </c>
      <c r="BB257" s="190" t="s">
        <v>265</v>
      </c>
      <c r="BC257" s="190">
        <v>5</v>
      </c>
      <c r="BD257" s="190">
        <v>4</v>
      </c>
      <c r="BE257" s="190">
        <v>2</v>
      </c>
      <c r="BF257" s="190" t="s">
        <v>13223</v>
      </c>
      <c r="BG257" s="190" t="s">
        <v>12603</v>
      </c>
      <c r="BH257" s="190" t="s">
        <v>13222</v>
      </c>
      <c r="BI257" s="190" t="s">
        <v>13221</v>
      </c>
      <c r="BJ257" s="190" t="s">
        <v>13220</v>
      </c>
      <c r="BL257" s="190" t="s">
        <v>13219</v>
      </c>
      <c r="BM257" s="190" t="str">
        <f t="shared" si="16"/>
        <v/>
      </c>
      <c r="BN257" s="190" t="str">
        <f t="shared" si="17"/>
        <v/>
      </c>
      <c r="BO257" s="190" t="str">
        <f t="shared" si="18"/>
        <v/>
      </c>
      <c r="BP257" s="190" t="str">
        <f t="shared" si="19"/>
        <v/>
      </c>
      <c r="BQ257" s="190">
        <f t="shared" si="20"/>
        <v>0</v>
      </c>
      <c r="BR257" s="190">
        <f t="shared" si="21"/>
        <v>0</v>
      </c>
      <c r="BS257" s="190">
        <f t="shared" si="22"/>
        <v>0</v>
      </c>
      <c r="BT257" s="190">
        <f t="shared" si="23"/>
        <v>0</v>
      </c>
      <c r="BY257" s="27">
        <v>1</v>
      </c>
    </row>
    <row r="258" spans="32:77" ht="15.75" customHeight="1" x14ac:dyDescent="0.25">
      <c r="AF258" s="2"/>
      <c r="AG258" s="2"/>
      <c r="AH258" s="2"/>
      <c r="AI258" s="2"/>
      <c r="AJ258" s="2"/>
      <c r="AK258" s="2"/>
      <c r="BA258" s="190" t="s">
        <v>133</v>
      </c>
      <c r="BB258" s="190" t="s">
        <v>301</v>
      </c>
      <c r="BC258" s="190">
        <v>1</v>
      </c>
      <c r="BD258" s="190">
        <v>6.6666999999999996</v>
      </c>
      <c r="BE258" s="190">
        <v>2</v>
      </c>
      <c r="BF258" s="190" t="s">
        <v>13218</v>
      </c>
      <c r="BG258" s="190" t="s">
        <v>13217</v>
      </c>
      <c r="BH258" s="190" t="s">
        <v>13216</v>
      </c>
      <c r="BI258" s="190" t="s">
        <v>386</v>
      </c>
      <c r="BJ258" s="190" t="s">
        <v>1461</v>
      </c>
      <c r="BK258" s="190" t="s">
        <v>13215</v>
      </c>
      <c r="BL258" s="190" t="s">
        <v>13214</v>
      </c>
      <c r="BM258" s="190" t="str">
        <f t="shared" si="16"/>
        <v/>
      </c>
      <c r="BN258" s="190" t="str">
        <f t="shared" si="17"/>
        <v/>
      </c>
      <c r="BO258" s="190" t="str">
        <f t="shared" si="18"/>
        <v/>
      </c>
      <c r="BP258" s="190" t="str">
        <f t="shared" si="19"/>
        <v/>
      </c>
      <c r="BQ258" s="190">
        <f t="shared" si="20"/>
        <v>0</v>
      </c>
      <c r="BR258" s="190">
        <f t="shared" si="21"/>
        <v>0</v>
      </c>
      <c r="BS258" s="190">
        <f t="shared" si="22"/>
        <v>0</v>
      </c>
      <c r="BT258" s="190">
        <f t="shared" si="23"/>
        <v>0</v>
      </c>
      <c r="BY258" s="27">
        <v>1</v>
      </c>
    </row>
    <row r="259" spans="32:77" ht="15.75" customHeight="1" x14ac:dyDescent="0.25">
      <c r="AF259" s="2"/>
      <c r="AG259" s="2"/>
      <c r="AH259" s="2"/>
      <c r="AI259" s="2"/>
      <c r="AJ259" s="2"/>
      <c r="AK259" s="2"/>
      <c r="BA259" s="190" t="s">
        <v>133</v>
      </c>
      <c r="BB259" s="190" t="s">
        <v>301</v>
      </c>
      <c r="BC259" s="190">
        <v>2</v>
      </c>
      <c r="BD259" s="190">
        <v>6.6666999999999996</v>
      </c>
      <c r="BE259" s="190">
        <v>2</v>
      </c>
      <c r="BF259" s="190" t="s">
        <v>12638</v>
      </c>
      <c r="BG259" s="190" t="s">
        <v>12587</v>
      </c>
      <c r="BH259" s="190" t="s">
        <v>12637</v>
      </c>
      <c r="BI259" s="190" t="s">
        <v>1499</v>
      </c>
      <c r="BJ259" s="190" t="s">
        <v>12636</v>
      </c>
      <c r="BK259" s="190" t="s">
        <v>12635</v>
      </c>
      <c r="BL259" s="190" t="s">
        <v>12634</v>
      </c>
      <c r="BM259" s="190" t="str">
        <f t="shared" si="16"/>
        <v/>
      </c>
      <c r="BN259" s="190" t="str">
        <f t="shared" si="17"/>
        <v/>
      </c>
      <c r="BO259" s="190" t="str">
        <f t="shared" si="18"/>
        <v/>
      </c>
      <c r="BP259" s="190" t="str">
        <f t="shared" si="19"/>
        <v/>
      </c>
      <c r="BQ259" s="190">
        <f t="shared" si="20"/>
        <v>0</v>
      </c>
      <c r="BR259" s="190">
        <f t="shared" si="21"/>
        <v>0</v>
      </c>
      <c r="BS259" s="190">
        <f t="shared" si="22"/>
        <v>0</v>
      </c>
      <c r="BT259" s="190">
        <f t="shared" si="23"/>
        <v>0</v>
      </c>
      <c r="BY259" s="27">
        <v>1</v>
      </c>
    </row>
    <row r="260" spans="32:77" ht="15.75" customHeight="1" x14ac:dyDescent="0.25">
      <c r="AF260" s="2"/>
      <c r="AG260" s="2"/>
      <c r="AH260" s="2"/>
      <c r="AI260" s="2"/>
      <c r="AJ260" s="2"/>
      <c r="AK260" s="2"/>
      <c r="BA260" s="190" t="s">
        <v>133</v>
      </c>
      <c r="BB260" s="190" t="s">
        <v>301</v>
      </c>
      <c r="BC260" s="190">
        <v>3</v>
      </c>
      <c r="BD260" s="190">
        <v>6.6666999999999996</v>
      </c>
      <c r="BE260" s="190">
        <v>2</v>
      </c>
      <c r="BF260" s="190" t="s">
        <v>13213</v>
      </c>
      <c r="BG260" s="190" t="s">
        <v>12581</v>
      </c>
      <c r="BH260" s="190" t="s">
        <v>13212</v>
      </c>
      <c r="BL260" s="190" t="s">
        <v>13211</v>
      </c>
      <c r="BM260" s="190" t="str">
        <f t="shared" si="16"/>
        <v/>
      </c>
      <c r="BN260" s="190" t="str">
        <f t="shared" si="17"/>
        <v/>
      </c>
      <c r="BO260" s="190" t="str">
        <f t="shared" si="18"/>
        <v/>
      </c>
      <c r="BP260" s="190" t="str">
        <f t="shared" si="19"/>
        <v/>
      </c>
      <c r="BQ260" s="190">
        <f t="shared" si="20"/>
        <v>0</v>
      </c>
      <c r="BR260" s="190">
        <f t="shared" si="21"/>
        <v>0</v>
      </c>
      <c r="BS260" s="190">
        <f t="shared" si="22"/>
        <v>0</v>
      </c>
      <c r="BT260" s="190">
        <f t="shared" si="23"/>
        <v>0</v>
      </c>
      <c r="BY260" s="27">
        <v>1</v>
      </c>
    </row>
    <row r="261" spans="32:77" ht="15.75" customHeight="1" x14ac:dyDescent="0.25">
      <c r="AF261" s="2"/>
      <c r="AG261" s="2"/>
      <c r="AH261" s="2"/>
      <c r="AI261" s="2"/>
      <c r="AJ261" s="2"/>
      <c r="AK261" s="2"/>
      <c r="BA261" s="190" t="s">
        <v>134</v>
      </c>
      <c r="BB261" s="190" t="s">
        <v>265</v>
      </c>
      <c r="BC261" s="190">
        <v>1</v>
      </c>
      <c r="BD261" s="190">
        <v>3.3332999999999999</v>
      </c>
      <c r="BE261" s="190">
        <v>2</v>
      </c>
      <c r="BF261" s="190" t="s">
        <v>13242</v>
      </c>
      <c r="BG261" s="190" t="s">
        <v>13241</v>
      </c>
      <c r="BH261" s="190" t="s">
        <v>13240</v>
      </c>
      <c r="BI261" s="190" t="s">
        <v>13239</v>
      </c>
      <c r="BJ261" s="190" t="s">
        <v>13238</v>
      </c>
      <c r="BL261" s="190" t="s">
        <v>13237</v>
      </c>
      <c r="BM261" s="190" t="str">
        <f t="shared" si="16"/>
        <v/>
      </c>
      <c r="BN261" s="190" t="str">
        <f t="shared" si="17"/>
        <v/>
      </c>
      <c r="BO261" s="190" t="str">
        <f t="shared" si="18"/>
        <v/>
      </c>
      <c r="BP261" s="190" t="str">
        <f t="shared" si="19"/>
        <v/>
      </c>
      <c r="BQ261" s="190">
        <f t="shared" si="20"/>
        <v>0</v>
      </c>
      <c r="BR261" s="190">
        <f t="shared" si="21"/>
        <v>0</v>
      </c>
      <c r="BS261" s="190">
        <f t="shared" si="22"/>
        <v>0</v>
      </c>
      <c r="BT261" s="190">
        <f t="shared" si="23"/>
        <v>0</v>
      </c>
      <c r="BY261" s="27">
        <v>1</v>
      </c>
    </row>
    <row r="262" spans="32:77" ht="15.75" customHeight="1" x14ac:dyDescent="0.25">
      <c r="AF262" s="2"/>
      <c r="AG262" s="2"/>
      <c r="AH262" s="2"/>
      <c r="AI262" s="2"/>
      <c r="AJ262" s="2"/>
      <c r="AK262" s="2"/>
      <c r="BA262" s="190" t="s">
        <v>134</v>
      </c>
      <c r="BB262" s="190" t="s">
        <v>265</v>
      </c>
      <c r="BC262" s="190">
        <v>2</v>
      </c>
      <c r="BD262" s="190">
        <v>3.3332999999999999</v>
      </c>
      <c r="BE262" s="190">
        <v>2</v>
      </c>
      <c r="BF262" s="190" t="s">
        <v>13236</v>
      </c>
      <c r="BG262" s="190" t="s">
        <v>13235</v>
      </c>
      <c r="BH262" s="190" t="s">
        <v>13234</v>
      </c>
      <c r="BI262" s="190" t="s">
        <v>13233</v>
      </c>
      <c r="BJ262" s="190" t="s">
        <v>13232</v>
      </c>
      <c r="BK262" s="190" t="s">
        <v>13231</v>
      </c>
      <c r="BL262" s="190" t="s">
        <v>13230</v>
      </c>
      <c r="BM262" s="190" t="str">
        <f t="shared" si="16"/>
        <v/>
      </c>
      <c r="BN262" s="190" t="str">
        <f t="shared" si="17"/>
        <v/>
      </c>
      <c r="BO262" s="190" t="str">
        <f t="shared" si="18"/>
        <v/>
      </c>
      <c r="BP262" s="190" t="str">
        <f t="shared" si="19"/>
        <v/>
      </c>
      <c r="BQ262" s="190">
        <f t="shared" si="20"/>
        <v>0</v>
      </c>
      <c r="BR262" s="190">
        <f t="shared" si="21"/>
        <v>0</v>
      </c>
      <c r="BS262" s="190">
        <f t="shared" si="22"/>
        <v>0</v>
      </c>
      <c r="BT262" s="190">
        <f t="shared" si="23"/>
        <v>0</v>
      </c>
      <c r="BY262" s="27">
        <v>1</v>
      </c>
    </row>
    <row r="263" spans="32:77" ht="15.75" customHeight="1" x14ac:dyDescent="0.25">
      <c r="AF263" s="2"/>
      <c r="AG263" s="2"/>
      <c r="AH263" s="2"/>
      <c r="AI263" s="2"/>
      <c r="AJ263" s="2"/>
      <c r="AK263" s="2"/>
      <c r="BA263" s="190" t="s">
        <v>134</v>
      </c>
      <c r="BB263" s="190" t="s">
        <v>265</v>
      </c>
      <c r="BC263" s="190">
        <v>3</v>
      </c>
      <c r="BD263" s="190">
        <v>3.3332999999999999</v>
      </c>
      <c r="BE263" s="190">
        <v>2</v>
      </c>
      <c r="BF263" s="190" t="s">
        <v>12623</v>
      </c>
      <c r="BG263" s="190" t="s">
        <v>12622</v>
      </c>
      <c r="BH263" s="190" t="s">
        <v>12621</v>
      </c>
      <c r="BI263" s="190" t="s">
        <v>1306</v>
      </c>
      <c r="BJ263" s="190" t="s">
        <v>12620</v>
      </c>
      <c r="BL263" s="190" t="s">
        <v>12619</v>
      </c>
      <c r="BM263" s="190" t="str">
        <f t="shared" si="16"/>
        <v/>
      </c>
      <c r="BN263" s="190" t="str">
        <f t="shared" si="17"/>
        <v/>
      </c>
      <c r="BO263" s="190" t="str">
        <f t="shared" si="18"/>
        <v/>
      </c>
      <c r="BP263" s="190" t="str">
        <f t="shared" si="19"/>
        <v/>
      </c>
      <c r="BQ263" s="190">
        <f t="shared" si="20"/>
        <v>0</v>
      </c>
      <c r="BR263" s="190">
        <f t="shared" si="21"/>
        <v>0</v>
      </c>
      <c r="BS263" s="190">
        <f t="shared" si="22"/>
        <v>0</v>
      </c>
      <c r="BT263" s="190">
        <f t="shared" si="23"/>
        <v>0</v>
      </c>
      <c r="BY263" s="27">
        <v>1</v>
      </c>
    </row>
    <row r="264" spans="32:77" ht="15.75" customHeight="1" x14ac:dyDescent="0.25">
      <c r="AF264" s="2"/>
      <c r="AG264" s="2"/>
      <c r="AH264" s="2"/>
      <c r="AI264" s="2"/>
      <c r="AJ264" s="2"/>
      <c r="AK264" s="2"/>
      <c r="BA264" s="190" t="s">
        <v>134</v>
      </c>
      <c r="BB264" s="190" t="s">
        <v>265</v>
      </c>
      <c r="BC264" s="190">
        <v>4</v>
      </c>
      <c r="BD264" s="190">
        <v>3.3332999999999999</v>
      </c>
      <c r="BE264" s="190">
        <v>2</v>
      </c>
      <c r="BF264" s="190" t="s">
        <v>12618</v>
      </c>
      <c r="BG264" s="190" t="s">
        <v>12617</v>
      </c>
      <c r="BH264" s="190" t="s">
        <v>12616</v>
      </c>
      <c r="BI264" s="190" t="s">
        <v>12615</v>
      </c>
      <c r="BJ264" s="190" t="s">
        <v>12614</v>
      </c>
      <c r="BK264" s="190" t="s">
        <v>12613</v>
      </c>
      <c r="BL264" s="190" t="s">
        <v>12612</v>
      </c>
      <c r="BM264" s="190" t="str">
        <f t="shared" si="16"/>
        <v/>
      </c>
      <c r="BN264" s="190" t="str">
        <f t="shared" si="17"/>
        <v/>
      </c>
      <c r="BO264" s="190" t="str">
        <f t="shared" si="18"/>
        <v/>
      </c>
      <c r="BP264" s="190" t="str">
        <f t="shared" si="19"/>
        <v/>
      </c>
      <c r="BQ264" s="190">
        <f t="shared" si="20"/>
        <v>0</v>
      </c>
      <c r="BR264" s="190">
        <f t="shared" si="21"/>
        <v>0</v>
      </c>
      <c r="BS264" s="190">
        <f t="shared" si="22"/>
        <v>0</v>
      </c>
      <c r="BT264" s="190">
        <f t="shared" si="23"/>
        <v>0</v>
      </c>
      <c r="BY264" s="27">
        <v>1</v>
      </c>
    </row>
    <row r="265" spans="32:77" ht="15.75" customHeight="1" x14ac:dyDescent="0.25">
      <c r="AF265" s="2"/>
      <c r="AG265" s="2"/>
      <c r="AH265" s="2"/>
      <c r="AI265" s="2"/>
      <c r="AJ265" s="2"/>
      <c r="AK265" s="2"/>
      <c r="BA265" s="190" t="s">
        <v>134</v>
      </c>
      <c r="BB265" s="190" t="s">
        <v>265</v>
      </c>
      <c r="BC265" s="190">
        <v>5</v>
      </c>
      <c r="BD265" s="190">
        <v>3.3332999999999999</v>
      </c>
      <c r="BE265" s="190">
        <v>2</v>
      </c>
      <c r="BF265" s="190" t="s">
        <v>13229</v>
      </c>
      <c r="BG265" s="190" t="s">
        <v>12610</v>
      </c>
      <c r="BH265" s="190" t="s">
        <v>13228</v>
      </c>
      <c r="BI265" s="190" t="s">
        <v>13227</v>
      </c>
      <c r="BJ265" s="190" t="s">
        <v>13226</v>
      </c>
      <c r="BK265" s="190" t="s">
        <v>13225</v>
      </c>
      <c r="BL265" s="190" t="s">
        <v>13224</v>
      </c>
      <c r="BM265" s="190" t="str">
        <f t="shared" si="16"/>
        <v/>
      </c>
      <c r="BN265" s="190" t="str">
        <f t="shared" si="17"/>
        <v/>
      </c>
      <c r="BO265" s="190" t="str">
        <f t="shared" si="18"/>
        <v/>
      </c>
      <c r="BP265" s="190" t="str">
        <f t="shared" si="19"/>
        <v/>
      </c>
      <c r="BQ265" s="190">
        <f t="shared" si="20"/>
        <v>0</v>
      </c>
      <c r="BR265" s="190">
        <f t="shared" si="21"/>
        <v>0</v>
      </c>
      <c r="BS265" s="190">
        <f t="shared" si="22"/>
        <v>0</v>
      </c>
      <c r="BT265" s="190">
        <f t="shared" si="23"/>
        <v>0</v>
      </c>
      <c r="BY265" s="27">
        <v>1</v>
      </c>
    </row>
    <row r="266" spans="32:77" ht="15.75" customHeight="1" x14ac:dyDescent="0.25">
      <c r="AF266" s="2"/>
      <c r="AG266" s="2"/>
      <c r="AH266" s="2"/>
      <c r="AI266" s="2"/>
      <c r="AJ266" s="2"/>
      <c r="AK266" s="2"/>
      <c r="BA266" s="190" t="s">
        <v>134</v>
      </c>
      <c r="BB266" s="190" t="s">
        <v>265</v>
      </c>
      <c r="BC266" s="190">
        <v>6</v>
      </c>
      <c r="BD266" s="190">
        <v>3.3332999999999999</v>
      </c>
      <c r="BE266" s="190">
        <v>2</v>
      </c>
      <c r="BF266" s="190" t="s">
        <v>13223</v>
      </c>
      <c r="BG266" s="190" t="s">
        <v>12603</v>
      </c>
      <c r="BH266" s="190" t="s">
        <v>13222</v>
      </c>
      <c r="BI266" s="190" t="s">
        <v>13221</v>
      </c>
      <c r="BJ266" s="190" t="s">
        <v>13220</v>
      </c>
      <c r="BL266" s="190" t="s">
        <v>13219</v>
      </c>
      <c r="BM266" s="190" t="str">
        <f t="shared" si="16"/>
        <v/>
      </c>
      <c r="BN266" s="190" t="str">
        <f t="shared" si="17"/>
        <v/>
      </c>
      <c r="BO266" s="190" t="str">
        <f t="shared" si="18"/>
        <v/>
      </c>
      <c r="BP266" s="190" t="str">
        <f t="shared" si="19"/>
        <v/>
      </c>
      <c r="BQ266" s="190">
        <f t="shared" si="20"/>
        <v>0</v>
      </c>
      <c r="BR266" s="190">
        <f t="shared" si="21"/>
        <v>0</v>
      </c>
      <c r="BS266" s="190">
        <f t="shared" si="22"/>
        <v>0</v>
      </c>
      <c r="BT266" s="190">
        <f t="shared" si="23"/>
        <v>0</v>
      </c>
      <c r="BY266" s="27">
        <v>1</v>
      </c>
    </row>
    <row r="267" spans="32:77" ht="15.75" customHeight="1" x14ac:dyDescent="0.25">
      <c r="AF267" s="2"/>
      <c r="AG267" s="2"/>
      <c r="AH267" s="2"/>
      <c r="AI267" s="2"/>
      <c r="AJ267" s="2"/>
      <c r="AK267" s="2"/>
      <c r="BA267" s="190" t="s">
        <v>134</v>
      </c>
      <c r="BB267" s="190" t="s">
        <v>301</v>
      </c>
      <c r="BC267" s="190">
        <v>1</v>
      </c>
      <c r="BD267" s="190">
        <v>6.6666999999999996</v>
      </c>
      <c r="BE267" s="190">
        <v>2</v>
      </c>
      <c r="BF267" s="190" t="s">
        <v>13218</v>
      </c>
      <c r="BG267" s="190" t="s">
        <v>13217</v>
      </c>
      <c r="BH267" s="190" t="s">
        <v>13216</v>
      </c>
      <c r="BI267" s="190" t="s">
        <v>386</v>
      </c>
      <c r="BJ267" s="190" t="s">
        <v>1461</v>
      </c>
      <c r="BK267" s="190" t="s">
        <v>13215</v>
      </c>
      <c r="BL267" s="190" t="s">
        <v>13214</v>
      </c>
      <c r="BM267" s="190" t="str">
        <f t="shared" si="16"/>
        <v/>
      </c>
      <c r="BN267" s="190" t="str">
        <f t="shared" si="17"/>
        <v/>
      </c>
      <c r="BO267" s="190" t="str">
        <f t="shared" si="18"/>
        <v/>
      </c>
      <c r="BP267" s="190" t="str">
        <f t="shared" si="19"/>
        <v/>
      </c>
      <c r="BQ267" s="190">
        <f t="shared" si="20"/>
        <v>0</v>
      </c>
      <c r="BR267" s="190">
        <f t="shared" si="21"/>
        <v>0</v>
      </c>
      <c r="BS267" s="190">
        <f t="shared" si="22"/>
        <v>0</v>
      </c>
      <c r="BT267" s="190">
        <f t="shared" si="23"/>
        <v>0</v>
      </c>
      <c r="BY267" s="27">
        <v>1</v>
      </c>
    </row>
    <row r="268" spans="32:77" ht="15.75" customHeight="1" x14ac:dyDescent="0.25">
      <c r="AF268" s="2"/>
      <c r="AG268" s="2"/>
      <c r="AH268" s="2"/>
      <c r="AI268" s="2"/>
      <c r="AJ268" s="2"/>
      <c r="AK268" s="2"/>
      <c r="BA268" s="190" t="s">
        <v>134</v>
      </c>
      <c r="BB268" s="190" t="s">
        <v>301</v>
      </c>
      <c r="BC268" s="190">
        <v>2</v>
      </c>
      <c r="BD268" s="190">
        <v>6.6666999999999996</v>
      </c>
      <c r="BE268" s="190">
        <v>2</v>
      </c>
      <c r="BF268" s="190" t="s">
        <v>12588</v>
      </c>
      <c r="BG268" s="190" t="s">
        <v>12587</v>
      </c>
      <c r="BH268" s="190" t="s">
        <v>12586</v>
      </c>
      <c r="BI268" s="190" t="s">
        <v>12585</v>
      </c>
      <c r="BJ268" s="190" t="s">
        <v>12584</v>
      </c>
      <c r="BL268" s="190" t="s">
        <v>12583</v>
      </c>
      <c r="BM268" s="190" t="str">
        <f t="shared" si="16"/>
        <v/>
      </c>
      <c r="BN268" s="190" t="str">
        <f t="shared" si="17"/>
        <v/>
      </c>
      <c r="BO268" s="190" t="str">
        <f t="shared" si="18"/>
        <v/>
      </c>
      <c r="BP268" s="190" t="str">
        <f t="shared" si="19"/>
        <v/>
      </c>
      <c r="BQ268" s="190">
        <f t="shared" si="20"/>
        <v>0</v>
      </c>
      <c r="BR268" s="190">
        <f t="shared" si="21"/>
        <v>0</v>
      </c>
      <c r="BS268" s="190">
        <f t="shared" si="22"/>
        <v>0</v>
      </c>
      <c r="BT268" s="190">
        <f t="shared" si="23"/>
        <v>0</v>
      </c>
      <c r="BY268" s="27">
        <v>1</v>
      </c>
    </row>
    <row r="269" spans="32:77" ht="15.75" customHeight="1" x14ac:dyDescent="0.25">
      <c r="AF269" s="2"/>
      <c r="AG269" s="2"/>
      <c r="AH269" s="2"/>
      <c r="AI269" s="2"/>
      <c r="AJ269" s="2"/>
      <c r="AK269" s="2"/>
      <c r="BA269" s="190" t="s">
        <v>134</v>
      </c>
      <c r="BB269" s="190" t="s">
        <v>301</v>
      </c>
      <c r="BC269" s="190">
        <v>3</v>
      </c>
      <c r="BD269" s="190">
        <v>6.6666999999999996</v>
      </c>
      <c r="BE269" s="190">
        <v>2</v>
      </c>
      <c r="BF269" s="190" t="s">
        <v>13213</v>
      </c>
      <c r="BG269" s="190" t="s">
        <v>12581</v>
      </c>
      <c r="BH269" s="190" t="s">
        <v>13212</v>
      </c>
      <c r="BL269" s="190" t="s">
        <v>13211</v>
      </c>
      <c r="BM269" s="190" t="str">
        <f t="shared" si="16"/>
        <v/>
      </c>
      <c r="BN269" s="190" t="str">
        <f t="shared" si="17"/>
        <v/>
      </c>
      <c r="BO269" s="190" t="str">
        <f t="shared" si="18"/>
        <v/>
      </c>
      <c r="BP269" s="190" t="str">
        <f t="shared" si="19"/>
        <v/>
      </c>
      <c r="BQ269" s="190">
        <f t="shared" si="20"/>
        <v>0</v>
      </c>
      <c r="BR269" s="190">
        <f t="shared" si="21"/>
        <v>0</v>
      </c>
      <c r="BS269" s="190">
        <f t="shared" si="22"/>
        <v>0</v>
      </c>
      <c r="BT269" s="190">
        <f t="shared" si="23"/>
        <v>0</v>
      </c>
      <c r="BY269" s="27">
        <v>1</v>
      </c>
    </row>
    <row r="270" spans="32:77" ht="15.75" customHeight="1" x14ac:dyDescent="0.25">
      <c r="AF270" s="2"/>
      <c r="AG270" s="2"/>
      <c r="AH270" s="2"/>
      <c r="AI270" s="2"/>
      <c r="AJ270" s="2"/>
      <c r="AK270" s="2"/>
      <c r="BA270" s="190" t="s">
        <v>135</v>
      </c>
      <c r="BB270" s="190" t="s">
        <v>265</v>
      </c>
      <c r="BC270" s="190">
        <v>1</v>
      </c>
      <c r="BD270" s="190">
        <v>3.3332999999999999</v>
      </c>
      <c r="BE270" s="190">
        <v>2</v>
      </c>
      <c r="BF270" s="190" t="s">
        <v>13210</v>
      </c>
      <c r="BG270" s="190" t="s">
        <v>13209</v>
      </c>
      <c r="BH270" s="190" t="s">
        <v>13208</v>
      </c>
      <c r="BI270" s="190" t="s">
        <v>13207</v>
      </c>
      <c r="BJ270" s="190" t="s">
        <v>13206</v>
      </c>
      <c r="BK270" s="190" t="s">
        <v>13174</v>
      </c>
      <c r="BL270" s="190" t="s">
        <v>13205</v>
      </c>
      <c r="BM270" s="190" t="str">
        <f t="shared" si="16"/>
        <v/>
      </c>
      <c r="BN270" s="190" t="str">
        <f t="shared" si="17"/>
        <v/>
      </c>
      <c r="BO270" s="190" t="str">
        <f t="shared" si="18"/>
        <v/>
      </c>
      <c r="BP270" s="190" t="str">
        <f t="shared" si="19"/>
        <v/>
      </c>
      <c r="BQ270" s="190">
        <f t="shared" si="20"/>
        <v>0</v>
      </c>
      <c r="BR270" s="190">
        <f t="shared" si="21"/>
        <v>0</v>
      </c>
      <c r="BS270" s="190">
        <f t="shared" si="22"/>
        <v>0</v>
      </c>
      <c r="BT270" s="190">
        <f t="shared" si="23"/>
        <v>0</v>
      </c>
      <c r="BY270" s="27">
        <v>1</v>
      </c>
    </row>
    <row r="271" spans="32:77" ht="15.75" customHeight="1" x14ac:dyDescent="0.25">
      <c r="AF271" s="2"/>
      <c r="AG271" s="2"/>
      <c r="AH271" s="2"/>
      <c r="AI271" s="2"/>
      <c r="AJ271" s="2"/>
      <c r="AK271" s="2"/>
      <c r="BA271" s="190" t="s">
        <v>135</v>
      </c>
      <c r="BB271" s="190" t="s">
        <v>265</v>
      </c>
      <c r="BC271" s="190">
        <v>2</v>
      </c>
      <c r="BD271" s="190">
        <v>3.3332999999999999</v>
      </c>
      <c r="BE271" s="190">
        <v>2</v>
      </c>
      <c r="BF271" s="190" t="s">
        <v>13204</v>
      </c>
      <c r="BG271" s="190" t="s">
        <v>13203</v>
      </c>
      <c r="BH271" s="190" t="s">
        <v>13202</v>
      </c>
      <c r="BI271" s="190" t="s">
        <v>13201</v>
      </c>
      <c r="BL271" s="190" t="s">
        <v>13200</v>
      </c>
      <c r="BM271" s="190" t="str">
        <f t="shared" si="16"/>
        <v/>
      </c>
      <c r="BN271" s="190" t="str">
        <f t="shared" si="17"/>
        <v/>
      </c>
      <c r="BO271" s="190" t="str">
        <f t="shared" si="18"/>
        <v/>
      </c>
      <c r="BP271" s="190" t="str">
        <f t="shared" si="19"/>
        <v/>
      </c>
      <c r="BQ271" s="190">
        <f t="shared" si="20"/>
        <v>0</v>
      </c>
      <c r="BR271" s="190">
        <f t="shared" si="21"/>
        <v>0</v>
      </c>
      <c r="BS271" s="190">
        <f t="shared" si="22"/>
        <v>0</v>
      </c>
      <c r="BT271" s="190">
        <f t="shared" si="23"/>
        <v>0</v>
      </c>
      <c r="BY271" s="27">
        <v>1</v>
      </c>
    </row>
    <row r="272" spans="32:77" ht="15.75" customHeight="1" x14ac:dyDescent="0.25">
      <c r="AF272" s="2"/>
      <c r="AG272" s="2"/>
      <c r="AH272" s="2"/>
      <c r="AI272" s="2"/>
      <c r="AJ272" s="2"/>
      <c r="AK272" s="2"/>
      <c r="BA272" s="190" t="s">
        <v>135</v>
      </c>
      <c r="BB272" s="190" t="s">
        <v>265</v>
      </c>
      <c r="BC272" s="190">
        <v>3</v>
      </c>
      <c r="BD272" s="190">
        <v>3.3332999999999999</v>
      </c>
      <c r="BE272" s="190">
        <v>2</v>
      </c>
      <c r="BF272" s="190" t="s">
        <v>13199</v>
      </c>
      <c r="BG272" s="190" t="s">
        <v>13198</v>
      </c>
      <c r="BH272" s="190" t="s">
        <v>13197</v>
      </c>
      <c r="BI272" s="190" t="s">
        <v>13196</v>
      </c>
      <c r="BL272" s="190" t="s">
        <v>13195</v>
      </c>
      <c r="BM272" s="190" t="str">
        <f t="shared" si="16"/>
        <v/>
      </c>
      <c r="BN272" s="190" t="str">
        <f t="shared" si="17"/>
        <v/>
      </c>
      <c r="BO272" s="190" t="str">
        <f t="shared" si="18"/>
        <v/>
      </c>
      <c r="BP272" s="190" t="str">
        <f t="shared" si="19"/>
        <v/>
      </c>
      <c r="BQ272" s="190">
        <f t="shared" si="20"/>
        <v>0</v>
      </c>
      <c r="BR272" s="190">
        <f t="shared" si="21"/>
        <v>0</v>
      </c>
      <c r="BS272" s="190">
        <f t="shared" si="22"/>
        <v>0</v>
      </c>
      <c r="BT272" s="190">
        <f t="shared" si="23"/>
        <v>0</v>
      </c>
      <c r="BY272" s="27">
        <v>1</v>
      </c>
    </row>
    <row r="273" spans="32:77" ht="15.75" customHeight="1" x14ac:dyDescent="0.25">
      <c r="AF273" s="2"/>
      <c r="AG273" s="2"/>
      <c r="AH273" s="2"/>
      <c r="AI273" s="2"/>
      <c r="AJ273" s="2"/>
      <c r="AK273" s="2"/>
      <c r="BA273" s="190" t="s">
        <v>135</v>
      </c>
      <c r="BB273" s="190" t="s">
        <v>265</v>
      </c>
      <c r="BC273" s="190">
        <v>4</v>
      </c>
      <c r="BD273" s="190">
        <v>3.3332999999999999</v>
      </c>
      <c r="BE273" s="190">
        <v>2</v>
      </c>
      <c r="BF273" s="190" t="s">
        <v>12676</v>
      </c>
      <c r="BG273" s="190" t="s">
        <v>12675</v>
      </c>
      <c r="BH273" s="190" t="s">
        <v>12674</v>
      </c>
      <c r="BI273" s="190" t="s">
        <v>12673</v>
      </c>
      <c r="BL273" s="190" t="s">
        <v>12672</v>
      </c>
      <c r="BM273" s="190" t="str">
        <f t="shared" si="16"/>
        <v/>
      </c>
      <c r="BN273" s="190" t="str">
        <f t="shared" si="17"/>
        <v/>
      </c>
      <c r="BO273" s="190" t="str">
        <f t="shared" si="18"/>
        <v/>
      </c>
      <c r="BP273" s="190" t="str">
        <f t="shared" si="19"/>
        <v/>
      </c>
      <c r="BQ273" s="190">
        <f t="shared" si="20"/>
        <v>0</v>
      </c>
      <c r="BR273" s="190">
        <f t="shared" si="21"/>
        <v>0</v>
      </c>
      <c r="BS273" s="190">
        <f t="shared" si="22"/>
        <v>0</v>
      </c>
      <c r="BT273" s="190">
        <f t="shared" si="23"/>
        <v>0</v>
      </c>
      <c r="BY273" s="27">
        <v>1</v>
      </c>
    </row>
    <row r="274" spans="32:77" ht="15.75" customHeight="1" x14ac:dyDescent="0.25">
      <c r="AF274" s="2"/>
      <c r="AG274" s="2"/>
      <c r="AH274" s="2"/>
      <c r="AI274" s="2"/>
      <c r="AJ274" s="2"/>
      <c r="AK274" s="2"/>
      <c r="BA274" s="190" t="s">
        <v>135</v>
      </c>
      <c r="BB274" s="190" t="s">
        <v>265</v>
      </c>
      <c r="BC274" s="190">
        <v>5</v>
      </c>
      <c r="BD274" s="190">
        <v>3.3332999999999999</v>
      </c>
      <c r="BE274" s="190">
        <v>2</v>
      </c>
      <c r="BF274" s="190" t="s">
        <v>13194</v>
      </c>
      <c r="BG274" s="190" t="s">
        <v>12610</v>
      </c>
      <c r="BH274" s="190" t="s">
        <v>13193</v>
      </c>
      <c r="BI274" s="190" t="s">
        <v>13192</v>
      </c>
      <c r="BJ274" s="190" t="s">
        <v>13191</v>
      </c>
      <c r="BK274" s="190" t="s">
        <v>13190</v>
      </c>
      <c r="BL274" s="190" t="s">
        <v>13189</v>
      </c>
      <c r="BM274" s="190" t="str">
        <f t="shared" si="16"/>
        <v/>
      </c>
      <c r="BN274" s="190" t="str">
        <f t="shared" si="17"/>
        <v/>
      </c>
      <c r="BO274" s="190" t="str">
        <f t="shared" si="18"/>
        <v/>
      </c>
      <c r="BP274" s="190" t="str">
        <f t="shared" si="19"/>
        <v/>
      </c>
      <c r="BQ274" s="190">
        <f t="shared" si="20"/>
        <v>0</v>
      </c>
      <c r="BR274" s="190">
        <f t="shared" si="21"/>
        <v>0</v>
      </c>
      <c r="BS274" s="190">
        <f t="shared" si="22"/>
        <v>0</v>
      </c>
      <c r="BT274" s="190">
        <f t="shared" si="23"/>
        <v>0</v>
      </c>
      <c r="BY274" s="27">
        <v>1</v>
      </c>
    </row>
    <row r="275" spans="32:77" ht="15.75" customHeight="1" x14ac:dyDescent="0.25">
      <c r="AF275" s="2"/>
      <c r="AG275" s="2"/>
      <c r="AH275" s="2"/>
      <c r="AI275" s="2"/>
      <c r="AJ275" s="2"/>
      <c r="AK275" s="2"/>
      <c r="BA275" s="190" t="s">
        <v>135</v>
      </c>
      <c r="BB275" s="190" t="s">
        <v>265</v>
      </c>
      <c r="BC275" s="190">
        <v>6</v>
      </c>
      <c r="BD275" s="190">
        <v>3.3332999999999999</v>
      </c>
      <c r="BE275" s="190">
        <v>2</v>
      </c>
      <c r="BF275" s="190" t="s">
        <v>13188</v>
      </c>
      <c r="BG275" s="190" t="s">
        <v>12603</v>
      </c>
      <c r="BH275" s="190" t="s">
        <v>13187</v>
      </c>
      <c r="BI275" s="190" t="s">
        <v>13186</v>
      </c>
      <c r="BJ275" s="190" t="s">
        <v>13185</v>
      </c>
      <c r="BK275" s="190" t="s">
        <v>13184</v>
      </c>
      <c r="BL275" s="190" t="s">
        <v>13183</v>
      </c>
      <c r="BM275" s="190" t="str">
        <f t="shared" si="16"/>
        <v/>
      </c>
      <c r="BN275" s="190" t="str">
        <f t="shared" si="17"/>
        <v/>
      </c>
      <c r="BO275" s="190" t="str">
        <f t="shared" si="18"/>
        <v/>
      </c>
      <c r="BP275" s="190" t="str">
        <f t="shared" si="19"/>
        <v/>
      </c>
      <c r="BQ275" s="190">
        <f t="shared" si="20"/>
        <v>0</v>
      </c>
      <c r="BR275" s="190">
        <f t="shared" si="21"/>
        <v>0</v>
      </c>
      <c r="BS275" s="190">
        <f t="shared" si="22"/>
        <v>0</v>
      </c>
      <c r="BT275" s="190">
        <f t="shared" si="23"/>
        <v>0</v>
      </c>
      <c r="BY275" s="27">
        <v>1</v>
      </c>
    </row>
    <row r="276" spans="32:77" ht="15.75" customHeight="1" x14ac:dyDescent="0.25">
      <c r="AF276" s="2"/>
      <c r="AG276" s="2"/>
      <c r="AH276" s="2"/>
      <c r="AI276" s="2"/>
      <c r="AJ276" s="2"/>
      <c r="AK276" s="2"/>
      <c r="BA276" s="190" t="s">
        <v>135</v>
      </c>
      <c r="BB276" s="190" t="s">
        <v>301</v>
      </c>
      <c r="BC276" s="190">
        <v>1</v>
      </c>
      <c r="BD276" s="190">
        <v>5</v>
      </c>
      <c r="BE276" s="190">
        <v>1</v>
      </c>
      <c r="BF276" s="190" t="s">
        <v>13182</v>
      </c>
      <c r="BG276" s="190" t="s">
        <v>13181</v>
      </c>
      <c r="BL276" s="190" t="s">
        <v>13180</v>
      </c>
      <c r="BM276" s="190" t="str">
        <f t="shared" si="16"/>
        <v/>
      </c>
      <c r="BN276" s="190" t="str">
        <f t="shared" si="17"/>
        <v/>
      </c>
      <c r="BO276" s="190" t="str">
        <f t="shared" si="18"/>
        <v/>
      </c>
      <c r="BP276" s="190" t="str">
        <f t="shared" si="19"/>
        <v/>
      </c>
      <c r="BQ276" s="190">
        <f t="shared" si="20"/>
        <v>0</v>
      </c>
      <c r="BR276" s="190">
        <f t="shared" si="21"/>
        <v>0</v>
      </c>
      <c r="BS276" s="190">
        <f t="shared" si="22"/>
        <v>0</v>
      </c>
      <c r="BT276" s="190">
        <f t="shared" si="23"/>
        <v>0</v>
      </c>
      <c r="BY276" s="27">
        <v>1</v>
      </c>
    </row>
    <row r="277" spans="32:77" ht="15.75" customHeight="1" x14ac:dyDescent="0.25">
      <c r="AF277" s="2"/>
      <c r="AG277" s="2"/>
      <c r="AH277" s="2"/>
      <c r="AI277" s="2"/>
      <c r="AJ277" s="2"/>
      <c r="AK277" s="2"/>
      <c r="BA277" s="190" t="s">
        <v>135</v>
      </c>
      <c r="BB277" s="190" t="s">
        <v>301</v>
      </c>
      <c r="BC277" s="190">
        <v>2</v>
      </c>
      <c r="BD277" s="190">
        <v>5</v>
      </c>
      <c r="BE277" s="190">
        <v>2</v>
      </c>
      <c r="BF277" s="190" t="s">
        <v>13179</v>
      </c>
      <c r="BG277" s="190" t="s">
        <v>13178</v>
      </c>
      <c r="BH277" s="190" t="s">
        <v>13177</v>
      </c>
      <c r="BI277" s="190" t="s">
        <v>13176</v>
      </c>
      <c r="BJ277" s="190" t="s">
        <v>13175</v>
      </c>
      <c r="BK277" s="190" t="s">
        <v>13174</v>
      </c>
      <c r="BL277" s="190" t="s">
        <v>13173</v>
      </c>
      <c r="BM277" s="190" t="str">
        <f t="shared" si="16"/>
        <v/>
      </c>
      <c r="BN277" s="190" t="str">
        <f t="shared" si="17"/>
        <v/>
      </c>
      <c r="BO277" s="190" t="str">
        <f t="shared" si="18"/>
        <v/>
      </c>
      <c r="BP277" s="190" t="str">
        <f t="shared" si="19"/>
        <v/>
      </c>
      <c r="BQ277" s="190">
        <f t="shared" si="20"/>
        <v>0</v>
      </c>
      <c r="BR277" s="190">
        <f t="shared" si="21"/>
        <v>0</v>
      </c>
      <c r="BS277" s="190">
        <f t="shared" si="22"/>
        <v>0</v>
      </c>
      <c r="BT277" s="190">
        <f t="shared" si="23"/>
        <v>0</v>
      </c>
      <c r="BY277" s="27">
        <v>1</v>
      </c>
    </row>
    <row r="278" spans="32:77" ht="15.75" customHeight="1" x14ac:dyDescent="0.25">
      <c r="AF278" s="2"/>
      <c r="AG278" s="2"/>
      <c r="AH278" s="2"/>
      <c r="AI278" s="2"/>
      <c r="AJ278" s="2"/>
      <c r="AK278" s="2"/>
      <c r="BA278" s="190" t="s">
        <v>135</v>
      </c>
      <c r="BB278" s="190" t="s">
        <v>301</v>
      </c>
      <c r="BC278" s="190">
        <v>3</v>
      </c>
      <c r="BD278" s="190">
        <v>5</v>
      </c>
      <c r="BE278" s="190">
        <v>2</v>
      </c>
      <c r="BF278" s="190" t="s">
        <v>12671</v>
      </c>
      <c r="BG278" s="190" t="s">
        <v>12587</v>
      </c>
      <c r="BH278" s="190" t="s">
        <v>12670</v>
      </c>
      <c r="BI278" s="190" t="s">
        <v>12669</v>
      </c>
      <c r="BL278" s="190" t="s">
        <v>12668</v>
      </c>
      <c r="BM278" s="190" t="str">
        <f t="shared" si="16"/>
        <v/>
      </c>
      <c r="BN278" s="190" t="str">
        <f t="shared" si="17"/>
        <v/>
      </c>
      <c r="BO278" s="190" t="str">
        <f t="shared" si="18"/>
        <v/>
      </c>
      <c r="BP278" s="190" t="str">
        <f t="shared" si="19"/>
        <v/>
      </c>
      <c r="BQ278" s="190">
        <f t="shared" si="20"/>
        <v>0</v>
      </c>
      <c r="BR278" s="190">
        <f t="shared" si="21"/>
        <v>0</v>
      </c>
      <c r="BS278" s="190">
        <f t="shared" si="22"/>
        <v>0</v>
      </c>
      <c r="BT278" s="190">
        <f t="shared" si="23"/>
        <v>0</v>
      </c>
      <c r="BY278" s="27">
        <v>1</v>
      </c>
    </row>
    <row r="279" spans="32:77" ht="15.75" customHeight="1" x14ac:dyDescent="0.25">
      <c r="AF279" s="2"/>
      <c r="AG279" s="2"/>
      <c r="AH279" s="2"/>
      <c r="AI279" s="2"/>
      <c r="AJ279" s="2"/>
      <c r="AK279" s="2"/>
      <c r="BA279" s="190" t="s">
        <v>135</v>
      </c>
      <c r="BB279" s="190" t="s">
        <v>301</v>
      </c>
      <c r="BC279" s="190">
        <v>4</v>
      </c>
      <c r="BD279" s="190">
        <v>5</v>
      </c>
      <c r="BE279" s="190">
        <v>2</v>
      </c>
      <c r="BF279" s="190" t="s">
        <v>13172</v>
      </c>
      <c r="BG279" s="190" t="s">
        <v>12581</v>
      </c>
      <c r="BH279" s="190" t="s">
        <v>13171</v>
      </c>
      <c r="BI279" s="190" t="s">
        <v>13170</v>
      </c>
      <c r="BL279" s="190" t="s">
        <v>13169</v>
      </c>
      <c r="BM279" s="190" t="str">
        <f t="shared" si="16"/>
        <v/>
      </c>
      <c r="BN279" s="190" t="str">
        <f t="shared" si="17"/>
        <v/>
      </c>
      <c r="BO279" s="190" t="str">
        <f t="shared" si="18"/>
        <v/>
      </c>
      <c r="BP279" s="190" t="str">
        <f t="shared" si="19"/>
        <v/>
      </c>
      <c r="BQ279" s="190">
        <f t="shared" si="20"/>
        <v>0</v>
      </c>
      <c r="BR279" s="190">
        <f t="shared" si="21"/>
        <v>0</v>
      </c>
      <c r="BS279" s="190">
        <f t="shared" si="22"/>
        <v>0</v>
      </c>
      <c r="BT279" s="190">
        <f t="shared" si="23"/>
        <v>0</v>
      </c>
      <c r="BY279" s="27">
        <v>1</v>
      </c>
    </row>
    <row r="280" spans="32:77" ht="15.75" customHeight="1" x14ac:dyDescent="0.25">
      <c r="AF280" s="2"/>
      <c r="AG280" s="2"/>
      <c r="AH280" s="2"/>
      <c r="AI280" s="2"/>
      <c r="AJ280" s="2"/>
      <c r="AK280" s="2"/>
      <c r="BA280" s="190" t="s">
        <v>137</v>
      </c>
      <c r="BB280" s="190" t="s">
        <v>265</v>
      </c>
      <c r="BC280" s="190">
        <v>1</v>
      </c>
      <c r="BD280" s="190">
        <v>3.3332999999999999</v>
      </c>
      <c r="BE280" s="190">
        <v>2</v>
      </c>
      <c r="BF280" s="190" t="s">
        <v>13210</v>
      </c>
      <c r="BG280" s="190" t="s">
        <v>13209</v>
      </c>
      <c r="BH280" s="190" t="s">
        <v>13208</v>
      </c>
      <c r="BI280" s="190" t="s">
        <v>13207</v>
      </c>
      <c r="BJ280" s="190" t="s">
        <v>13206</v>
      </c>
      <c r="BK280" s="190" t="s">
        <v>13174</v>
      </c>
      <c r="BL280" s="190" t="s">
        <v>13205</v>
      </c>
      <c r="BM280" s="190" t="str">
        <f t="shared" si="16"/>
        <v/>
      </c>
      <c r="BN280" s="190" t="str">
        <f t="shared" si="17"/>
        <v/>
      </c>
      <c r="BO280" s="190" t="str">
        <f t="shared" si="18"/>
        <v/>
      </c>
      <c r="BP280" s="190" t="str">
        <f t="shared" si="19"/>
        <v/>
      </c>
      <c r="BQ280" s="190">
        <f t="shared" si="20"/>
        <v>0</v>
      </c>
      <c r="BR280" s="190">
        <f t="shared" si="21"/>
        <v>0</v>
      </c>
      <c r="BS280" s="190">
        <f t="shared" si="22"/>
        <v>0</v>
      </c>
      <c r="BT280" s="190">
        <f t="shared" si="23"/>
        <v>0</v>
      </c>
      <c r="BY280" s="27">
        <v>1</v>
      </c>
    </row>
    <row r="281" spans="32:77" ht="15.75" customHeight="1" x14ac:dyDescent="0.25">
      <c r="AF281" s="2"/>
      <c r="AG281" s="2"/>
      <c r="AH281" s="2"/>
      <c r="AI281" s="2"/>
      <c r="AJ281" s="2"/>
      <c r="AK281" s="2"/>
      <c r="BA281" s="190" t="s">
        <v>137</v>
      </c>
      <c r="BB281" s="190" t="s">
        <v>265</v>
      </c>
      <c r="BC281" s="190">
        <v>2</v>
      </c>
      <c r="BD281" s="190">
        <v>3.3332999999999999</v>
      </c>
      <c r="BE281" s="190">
        <v>2</v>
      </c>
      <c r="BF281" s="190" t="s">
        <v>13204</v>
      </c>
      <c r="BG281" s="190" t="s">
        <v>13203</v>
      </c>
      <c r="BH281" s="190" t="s">
        <v>13202</v>
      </c>
      <c r="BI281" s="190" t="s">
        <v>13201</v>
      </c>
      <c r="BL281" s="190" t="s">
        <v>13200</v>
      </c>
      <c r="BM281" s="190" t="str">
        <f t="shared" si="16"/>
        <v/>
      </c>
      <c r="BN281" s="190" t="str">
        <f t="shared" si="17"/>
        <v/>
      </c>
      <c r="BO281" s="190" t="str">
        <f t="shared" si="18"/>
        <v/>
      </c>
      <c r="BP281" s="190" t="str">
        <f t="shared" si="19"/>
        <v/>
      </c>
      <c r="BQ281" s="190">
        <f t="shared" si="20"/>
        <v>0</v>
      </c>
      <c r="BR281" s="190">
        <f t="shared" si="21"/>
        <v>0</v>
      </c>
      <c r="BS281" s="190">
        <f t="shared" si="22"/>
        <v>0</v>
      </c>
      <c r="BT281" s="190">
        <f t="shared" si="23"/>
        <v>0</v>
      </c>
      <c r="BY281" s="27">
        <v>1</v>
      </c>
    </row>
    <row r="282" spans="32:77" ht="15.75" customHeight="1" x14ac:dyDescent="0.25">
      <c r="AF282" s="2"/>
      <c r="AG282" s="2"/>
      <c r="AH282" s="2"/>
      <c r="AI282" s="2"/>
      <c r="AJ282" s="2"/>
      <c r="AK282" s="2"/>
      <c r="BA282" s="190" t="s">
        <v>137</v>
      </c>
      <c r="BB282" s="190" t="s">
        <v>265</v>
      </c>
      <c r="BC282" s="190">
        <v>3</v>
      </c>
      <c r="BD282" s="190">
        <v>3.3332999999999999</v>
      </c>
      <c r="BE282" s="190">
        <v>2</v>
      </c>
      <c r="BF282" s="190" t="s">
        <v>13199</v>
      </c>
      <c r="BG282" s="190" t="s">
        <v>13198</v>
      </c>
      <c r="BH282" s="190" t="s">
        <v>13197</v>
      </c>
      <c r="BI282" s="190" t="s">
        <v>13196</v>
      </c>
      <c r="BL282" s="190" t="s">
        <v>13195</v>
      </c>
      <c r="BM282" s="190" t="str">
        <f t="shared" si="16"/>
        <v/>
      </c>
      <c r="BN282" s="190" t="str">
        <f t="shared" si="17"/>
        <v/>
      </c>
      <c r="BO282" s="190" t="str">
        <f t="shared" si="18"/>
        <v/>
      </c>
      <c r="BP282" s="190" t="str">
        <f t="shared" si="19"/>
        <v/>
      </c>
      <c r="BQ282" s="190">
        <f t="shared" si="20"/>
        <v>0</v>
      </c>
      <c r="BR282" s="190">
        <f t="shared" si="21"/>
        <v>0</v>
      </c>
      <c r="BS282" s="190">
        <f t="shared" si="22"/>
        <v>0</v>
      </c>
      <c r="BT282" s="190">
        <f t="shared" si="23"/>
        <v>0</v>
      </c>
      <c r="BY282" s="27">
        <v>1</v>
      </c>
    </row>
    <row r="283" spans="32:77" ht="15.75" customHeight="1" x14ac:dyDescent="0.25">
      <c r="AF283" s="2"/>
      <c r="AG283" s="2"/>
      <c r="AH283" s="2"/>
      <c r="AI283" s="2"/>
      <c r="AJ283" s="2"/>
      <c r="AK283" s="2"/>
      <c r="BA283" s="190" t="s">
        <v>137</v>
      </c>
      <c r="BB283" s="190" t="s">
        <v>265</v>
      </c>
      <c r="BC283" s="190">
        <v>4</v>
      </c>
      <c r="BD283" s="190">
        <v>3.3332999999999999</v>
      </c>
      <c r="BE283" s="190">
        <v>2</v>
      </c>
      <c r="BF283" s="190" t="s">
        <v>12667</v>
      </c>
      <c r="BG283" s="190" t="s">
        <v>12666</v>
      </c>
      <c r="BH283" s="190" t="s">
        <v>12665</v>
      </c>
      <c r="BI283" s="190" t="s">
        <v>12664</v>
      </c>
      <c r="BJ283" s="190" t="s">
        <v>12663</v>
      </c>
      <c r="BK283" s="190" t="s">
        <v>12662</v>
      </c>
      <c r="BL283" s="190" t="s">
        <v>12661</v>
      </c>
      <c r="BM283" s="190" t="str">
        <f t="shared" si="16"/>
        <v/>
      </c>
      <c r="BN283" s="190" t="str">
        <f t="shared" si="17"/>
        <v/>
      </c>
      <c r="BO283" s="190" t="str">
        <f t="shared" si="18"/>
        <v/>
      </c>
      <c r="BP283" s="190" t="str">
        <f t="shared" si="19"/>
        <v/>
      </c>
      <c r="BQ283" s="190">
        <f t="shared" si="20"/>
        <v>0</v>
      </c>
      <c r="BR283" s="190">
        <f t="shared" si="21"/>
        <v>0</v>
      </c>
      <c r="BS283" s="190">
        <f t="shared" si="22"/>
        <v>0</v>
      </c>
      <c r="BT283" s="190">
        <f t="shared" si="23"/>
        <v>0</v>
      </c>
      <c r="BY283" s="27">
        <v>1</v>
      </c>
    </row>
    <row r="284" spans="32:77" ht="15.75" customHeight="1" x14ac:dyDescent="0.25">
      <c r="AF284" s="2"/>
      <c r="AG284" s="2"/>
      <c r="AH284" s="2"/>
      <c r="AI284" s="2"/>
      <c r="AJ284" s="2"/>
      <c r="AK284" s="2"/>
      <c r="BA284" s="190" t="s">
        <v>137</v>
      </c>
      <c r="BB284" s="190" t="s">
        <v>265</v>
      </c>
      <c r="BC284" s="190">
        <v>5</v>
      </c>
      <c r="BD284" s="190">
        <v>3.3332999999999999</v>
      </c>
      <c r="BE284" s="190">
        <v>2</v>
      </c>
      <c r="BF284" s="190" t="s">
        <v>13194</v>
      </c>
      <c r="BG284" s="190" t="s">
        <v>12610</v>
      </c>
      <c r="BH284" s="190" t="s">
        <v>13193</v>
      </c>
      <c r="BI284" s="190" t="s">
        <v>13192</v>
      </c>
      <c r="BJ284" s="190" t="s">
        <v>13191</v>
      </c>
      <c r="BK284" s="190" t="s">
        <v>13190</v>
      </c>
      <c r="BL284" s="190" t="s">
        <v>13189</v>
      </c>
      <c r="BM284" s="190" t="str">
        <f t="shared" si="16"/>
        <v/>
      </c>
      <c r="BN284" s="190" t="str">
        <f t="shared" si="17"/>
        <v/>
      </c>
      <c r="BO284" s="190" t="str">
        <f t="shared" si="18"/>
        <v/>
      </c>
      <c r="BP284" s="190" t="str">
        <f t="shared" si="19"/>
        <v/>
      </c>
      <c r="BQ284" s="190">
        <f t="shared" si="20"/>
        <v>0</v>
      </c>
      <c r="BR284" s="190">
        <f t="shared" si="21"/>
        <v>0</v>
      </c>
      <c r="BS284" s="190">
        <f t="shared" si="22"/>
        <v>0</v>
      </c>
      <c r="BT284" s="190">
        <f t="shared" si="23"/>
        <v>0</v>
      </c>
      <c r="BY284" s="27">
        <v>1</v>
      </c>
    </row>
    <row r="285" spans="32:77" ht="15.75" customHeight="1" x14ac:dyDescent="0.25">
      <c r="AF285" s="2"/>
      <c r="AG285" s="2"/>
      <c r="AH285" s="2"/>
      <c r="AI285" s="2"/>
      <c r="AJ285" s="2"/>
      <c r="AK285" s="2"/>
      <c r="BA285" s="190" t="s">
        <v>137</v>
      </c>
      <c r="BB285" s="190" t="s">
        <v>265</v>
      </c>
      <c r="BC285" s="190">
        <v>6</v>
      </c>
      <c r="BD285" s="190">
        <v>3.3332999999999999</v>
      </c>
      <c r="BE285" s="190">
        <v>2</v>
      </c>
      <c r="BF285" s="190" t="s">
        <v>13188</v>
      </c>
      <c r="BG285" s="190" t="s">
        <v>12603</v>
      </c>
      <c r="BH285" s="190" t="s">
        <v>13187</v>
      </c>
      <c r="BI285" s="190" t="s">
        <v>13186</v>
      </c>
      <c r="BJ285" s="190" t="s">
        <v>13185</v>
      </c>
      <c r="BK285" s="190" t="s">
        <v>13184</v>
      </c>
      <c r="BL285" s="190" t="s">
        <v>13183</v>
      </c>
      <c r="BM285" s="190" t="str">
        <f t="shared" si="16"/>
        <v/>
      </c>
      <c r="BN285" s="190" t="str">
        <f t="shared" si="17"/>
        <v/>
      </c>
      <c r="BO285" s="190" t="str">
        <f t="shared" si="18"/>
        <v/>
      </c>
      <c r="BP285" s="190" t="str">
        <f t="shared" si="19"/>
        <v/>
      </c>
      <c r="BQ285" s="190">
        <f t="shared" si="20"/>
        <v>0</v>
      </c>
      <c r="BR285" s="190">
        <f t="shared" si="21"/>
        <v>0</v>
      </c>
      <c r="BS285" s="190">
        <f t="shared" si="22"/>
        <v>0</v>
      </c>
      <c r="BT285" s="190">
        <f t="shared" si="23"/>
        <v>0</v>
      </c>
      <c r="BY285" s="27">
        <v>1</v>
      </c>
    </row>
    <row r="286" spans="32:77" ht="15.75" customHeight="1" x14ac:dyDescent="0.25">
      <c r="AF286" s="2"/>
      <c r="AG286" s="2"/>
      <c r="AH286" s="2"/>
      <c r="AI286" s="2"/>
      <c r="AJ286" s="2"/>
      <c r="AK286" s="2"/>
      <c r="BA286" s="190" t="s">
        <v>137</v>
      </c>
      <c r="BB286" s="190" t="s">
        <v>301</v>
      </c>
      <c r="BC286" s="190">
        <v>1</v>
      </c>
      <c r="BD286" s="190">
        <v>5</v>
      </c>
      <c r="BE286" s="190">
        <v>1</v>
      </c>
      <c r="BF286" s="190" t="s">
        <v>13182</v>
      </c>
      <c r="BG286" s="190" t="s">
        <v>13181</v>
      </c>
      <c r="BL286" s="190" t="s">
        <v>13180</v>
      </c>
      <c r="BM286" s="190" t="str">
        <f t="shared" si="16"/>
        <v/>
      </c>
      <c r="BN286" s="190" t="str">
        <f t="shared" si="17"/>
        <v/>
      </c>
      <c r="BO286" s="190" t="str">
        <f t="shared" si="18"/>
        <v/>
      </c>
      <c r="BP286" s="190" t="str">
        <f t="shared" si="19"/>
        <v/>
      </c>
      <c r="BQ286" s="190">
        <f t="shared" si="20"/>
        <v>0</v>
      </c>
      <c r="BR286" s="190">
        <f t="shared" si="21"/>
        <v>0</v>
      </c>
      <c r="BS286" s="190">
        <f t="shared" si="22"/>
        <v>0</v>
      </c>
      <c r="BT286" s="190">
        <f t="shared" si="23"/>
        <v>0</v>
      </c>
      <c r="BY286" s="27">
        <v>1</v>
      </c>
    </row>
    <row r="287" spans="32:77" ht="15.75" customHeight="1" x14ac:dyDescent="0.25">
      <c r="AF287" s="2"/>
      <c r="AG287" s="2"/>
      <c r="AH287" s="2"/>
      <c r="AI287" s="2"/>
      <c r="AJ287" s="2"/>
      <c r="AK287" s="2"/>
      <c r="BA287" s="190" t="s">
        <v>137</v>
      </c>
      <c r="BB287" s="190" t="s">
        <v>301</v>
      </c>
      <c r="BC287" s="190">
        <v>2</v>
      </c>
      <c r="BD287" s="190">
        <v>5</v>
      </c>
      <c r="BE287" s="190">
        <v>2</v>
      </c>
      <c r="BF287" s="190" t="s">
        <v>13179</v>
      </c>
      <c r="BG287" s="190" t="s">
        <v>13178</v>
      </c>
      <c r="BH287" s="190" t="s">
        <v>13177</v>
      </c>
      <c r="BI287" s="190" t="s">
        <v>13176</v>
      </c>
      <c r="BJ287" s="190" t="s">
        <v>13175</v>
      </c>
      <c r="BK287" s="190" t="s">
        <v>13174</v>
      </c>
      <c r="BL287" s="190" t="s">
        <v>13173</v>
      </c>
      <c r="BM287" s="190" t="str">
        <f t="shared" si="16"/>
        <v/>
      </c>
      <c r="BN287" s="190" t="str">
        <f t="shared" si="17"/>
        <v/>
      </c>
      <c r="BO287" s="190" t="str">
        <f t="shared" si="18"/>
        <v/>
      </c>
      <c r="BP287" s="190" t="str">
        <f t="shared" si="19"/>
        <v/>
      </c>
      <c r="BQ287" s="190">
        <f t="shared" si="20"/>
        <v>0</v>
      </c>
      <c r="BR287" s="190">
        <f t="shared" si="21"/>
        <v>0</v>
      </c>
      <c r="BS287" s="190">
        <f t="shared" si="22"/>
        <v>0</v>
      </c>
      <c r="BT287" s="190">
        <f t="shared" si="23"/>
        <v>0</v>
      </c>
      <c r="BY287" s="27">
        <v>1</v>
      </c>
    </row>
    <row r="288" spans="32:77" ht="15.75" customHeight="1" x14ac:dyDescent="0.25">
      <c r="AF288" s="2"/>
      <c r="AG288" s="2"/>
      <c r="AH288" s="2"/>
      <c r="AI288" s="2"/>
      <c r="AJ288" s="2"/>
      <c r="AK288" s="2"/>
      <c r="BA288" s="190" t="s">
        <v>137</v>
      </c>
      <c r="BB288" s="190" t="s">
        <v>301</v>
      </c>
      <c r="BC288" s="190">
        <v>3</v>
      </c>
      <c r="BD288" s="190">
        <v>5</v>
      </c>
      <c r="BE288" s="190">
        <v>2</v>
      </c>
      <c r="BF288" s="190" t="s">
        <v>12660</v>
      </c>
      <c r="BG288" s="190" t="s">
        <v>12587</v>
      </c>
      <c r="BH288" s="190" t="s">
        <v>12659</v>
      </c>
      <c r="BI288" s="190" t="s">
        <v>12658</v>
      </c>
      <c r="BJ288" s="190" t="s">
        <v>12657</v>
      </c>
      <c r="BL288" s="190" t="s">
        <v>12656</v>
      </c>
      <c r="BM288" s="190" t="str">
        <f t="shared" si="16"/>
        <v/>
      </c>
      <c r="BN288" s="190" t="str">
        <f t="shared" si="17"/>
        <v/>
      </c>
      <c r="BO288" s="190" t="str">
        <f t="shared" si="18"/>
        <v/>
      </c>
      <c r="BP288" s="190" t="str">
        <f t="shared" si="19"/>
        <v/>
      </c>
      <c r="BQ288" s="190">
        <f t="shared" si="20"/>
        <v>0</v>
      </c>
      <c r="BR288" s="190">
        <f t="shared" si="21"/>
        <v>0</v>
      </c>
      <c r="BS288" s="190">
        <f t="shared" si="22"/>
        <v>0</v>
      </c>
      <c r="BT288" s="190">
        <f t="shared" si="23"/>
        <v>0</v>
      </c>
      <c r="BY288" s="27">
        <v>1</v>
      </c>
    </row>
    <row r="289" spans="32:77" ht="15.75" customHeight="1" x14ac:dyDescent="0.25">
      <c r="AF289" s="2"/>
      <c r="AG289" s="2"/>
      <c r="AH289" s="2"/>
      <c r="AI289" s="2"/>
      <c r="AJ289" s="2"/>
      <c r="AK289" s="2"/>
      <c r="BA289" s="190" t="s">
        <v>137</v>
      </c>
      <c r="BB289" s="190" t="s">
        <v>301</v>
      </c>
      <c r="BC289" s="190">
        <v>4</v>
      </c>
      <c r="BD289" s="190">
        <v>5</v>
      </c>
      <c r="BE289" s="190">
        <v>2</v>
      </c>
      <c r="BF289" s="190" t="s">
        <v>13172</v>
      </c>
      <c r="BG289" s="190" t="s">
        <v>12581</v>
      </c>
      <c r="BH289" s="190" t="s">
        <v>13171</v>
      </c>
      <c r="BI289" s="190" t="s">
        <v>13170</v>
      </c>
      <c r="BL289" s="190" t="s">
        <v>13169</v>
      </c>
      <c r="BM289" s="190" t="str">
        <f t="shared" si="16"/>
        <v/>
      </c>
      <c r="BN289" s="190" t="str">
        <f t="shared" si="17"/>
        <v/>
      </c>
      <c r="BO289" s="190" t="str">
        <f t="shared" si="18"/>
        <v/>
      </c>
      <c r="BP289" s="190" t="str">
        <f t="shared" si="19"/>
        <v/>
      </c>
      <c r="BQ289" s="190">
        <f t="shared" si="20"/>
        <v>0</v>
      </c>
      <c r="BR289" s="190">
        <f t="shared" si="21"/>
        <v>0</v>
      </c>
      <c r="BS289" s="190">
        <f t="shared" si="22"/>
        <v>0</v>
      </c>
      <c r="BT289" s="190">
        <f t="shared" si="23"/>
        <v>0</v>
      </c>
      <c r="BY289" s="27">
        <v>1</v>
      </c>
    </row>
    <row r="290" spans="32:77" ht="15.75" customHeight="1" x14ac:dyDescent="0.25">
      <c r="AF290" s="2"/>
      <c r="AG290" s="2"/>
      <c r="AH290" s="2"/>
      <c r="AI290" s="2"/>
      <c r="AJ290" s="2"/>
      <c r="AK290" s="2"/>
      <c r="BA290" s="190" t="s">
        <v>138</v>
      </c>
      <c r="BB290" s="190" t="s">
        <v>265</v>
      </c>
      <c r="BC290" s="190">
        <v>1</v>
      </c>
      <c r="BD290" s="190">
        <v>3.3332999999999999</v>
      </c>
      <c r="BE290" s="190">
        <v>2</v>
      </c>
      <c r="BF290" s="190" t="s">
        <v>13210</v>
      </c>
      <c r="BG290" s="190" t="s">
        <v>13209</v>
      </c>
      <c r="BH290" s="190" t="s">
        <v>13208</v>
      </c>
      <c r="BI290" s="190" t="s">
        <v>13207</v>
      </c>
      <c r="BJ290" s="190" t="s">
        <v>13206</v>
      </c>
      <c r="BK290" s="190" t="s">
        <v>13174</v>
      </c>
      <c r="BL290" s="190" t="s">
        <v>13205</v>
      </c>
      <c r="BM290" s="190" t="str">
        <f t="shared" si="16"/>
        <v/>
      </c>
      <c r="BN290" s="190" t="str">
        <f t="shared" si="17"/>
        <v/>
      </c>
      <c r="BO290" s="190" t="str">
        <f t="shared" si="18"/>
        <v/>
      </c>
      <c r="BP290" s="190" t="str">
        <f t="shared" si="19"/>
        <v/>
      </c>
      <c r="BQ290" s="190">
        <f t="shared" si="20"/>
        <v>0</v>
      </c>
      <c r="BR290" s="190">
        <f t="shared" si="21"/>
        <v>0</v>
      </c>
      <c r="BS290" s="190">
        <f t="shared" si="22"/>
        <v>0</v>
      </c>
      <c r="BT290" s="190">
        <f t="shared" si="23"/>
        <v>0</v>
      </c>
      <c r="BY290" s="27">
        <v>1</v>
      </c>
    </row>
    <row r="291" spans="32:77" ht="15.75" customHeight="1" x14ac:dyDescent="0.25">
      <c r="AF291" s="2"/>
      <c r="AG291" s="2"/>
      <c r="AH291" s="2"/>
      <c r="AI291" s="2"/>
      <c r="AJ291" s="2"/>
      <c r="AK291" s="2"/>
      <c r="BA291" s="190" t="s">
        <v>138</v>
      </c>
      <c r="BB291" s="190" t="s">
        <v>265</v>
      </c>
      <c r="BC291" s="190">
        <v>2</v>
      </c>
      <c r="BD291" s="190">
        <v>3.3332999999999999</v>
      </c>
      <c r="BE291" s="190">
        <v>2</v>
      </c>
      <c r="BF291" s="190" t="s">
        <v>13204</v>
      </c>
      <c r="BG291" s="190" t="s">
        <v>13203</v>
      </c>
      <c r="BH291" s="190" t="s">
        <v>13202</v>
      </c>
      <c r="BI291" s="190" t="s">
        <v>13201</v>
      </c>
      <c r="BL291" s="190" t="s">
        <v>13200</v>
      </c>
      <c r="BM291" s="190" t="str">
        <f t="shared" si="16"/>
        <v/>
      </c>
      <c r="BN291" s="190" t="str">
        <f t="shared" si="17"/>
        <v/>
      </c>
      <c r="BO291" s="190" t="str">
        <f t="shared" si="18"/>
        <v/>
      </c>
      <c r="BP291" s="190" t="str">
        <f t="shared" si="19"/>
        <v/>
      </c>
      <c r="BQ291" s="190">
        <f t="shared" si="20"/>
        <v>0</v>
      </c>
      <c r="BR291" s="190">
        <f t="shared" si="21"/>
        <v>0</v>
      </c>
      <c r="BS291" s="190">
        <f t="shared" si="22"/>
        <v>0</v>
      </c>
      <c r="BT291" s="190">
        <f t="shared" si="23"/>
        <v>0</v>
      </c>
      <c r="BY291" s="27">
        <v>1</v>
      </c>
    </row>
    <row r="292" spans="32:77" ht="15.75" customHeight="1" x14ac:dyDescent="0.25">
      <c r="AF292" s="2"/>
      <c r="AG292" s="2"/>
      <c r="AH292" s="2"/>
      <c r="AI292" s="2"/>
      <c r="AJ292" s="2"/>
      <c r="AK292" s="2"/>
      <c r="BA292" s="190" t="s">
        <v>138</v>
      </c>
      <c r="BB292" s="190" t="s">
        <v>265</v>
      </c>
      <c r="BC292" s="190">
        <v>3</v>
      </c>
      <c r="BD292" s="190">
        <v>3.3332999999999999</v>
      </c>
      <c r="BE292" s="190">
        <v>2</v>
      </c>
      <c r="BF292" s="190" t="s">
        <v>13199</v>
      </c>
      <c r="BG292" s="190" t="s">
        <v>13198</v>
      </c>
      <c r="BH292" s="190" t="s">
        <v>13197</v>
      </c>
      <c r="BI292" s="190" t="s">
        <v>13196</v>
      </c>
      <c r="BL292" s="190" t="s">
        <v>13195</v>
      </c>
      <c r="BM292" s="190" t="str">
        <f t="shared" si="16"/>
        <v/>
      </c>
      <c r="BN292" s="190" t="str">
        <f t="shared" si="17"/>
        <v/>
      </c>
      <c r="BO292" s="190" t="str">
        <f t="shared" si="18"/>
        <v/>
      </c>
      <c r="BP292" s="190" t="str">
        <f t="shared" si="19"/>
        <v/>
      </c>
      <c r="BQ292" s="190">
        <f t="shared" si="20"/>
        <v>0</v>
      </c>
      <c r="BR292" s="190">
        <f t="shared" si="21"/>
        <v>0</v>
      </c>
      <c r="BS292" s="190">
        <f t="shared" si="22"/>
        <v>0</v>
      </c>
      <c r="BT292" s="190">
        <f t="shared" si="23"/>
        <v>0</v>
      </c>
      <c r="BY292" s="27">
        <v>1</v>
      </c>
    </row>
    <row r="293" spans="32:77" ht="15.75" customHeight="1" x14ac:dyDescent="0.25">
      <c r="AF293" s="2"/>
      <c r="AG293" s="2"/>
      <c r="AH293" s="2"/>
      <c r="AI293" s="2"/>
      <c r="AJ293" s="2"/>
      <c r="AK293" s="2"/>
      <c r="BA293" s="190" t="s">
        <v>138</v>
      </c>
      <c r="BB293" s="190" t="s">
        <v>265</v>
      </c>
      <c r="BC293" s="190">
        <v>4</v>
      </c>
      <c r="BD293" s="190">
        <v>3.3332999999999999</v>
      </c>
      <c r="BE293" s="190">
        <v>2</v>
      </c>
      <c r="BF293" s="190" t="s">
        <v>12655</v>
      </c>
      <c r="BG293" s="190" t="s">
        <v>12654</v>
      </c>
      <c r="BH293" s="190" t="s">
        <v>12653</v>
      </c>
      <c r="BI293" s="190" t="s">
        <v>12652</v>
      </c>
      <c r="BJ293" s="190" t="s">
        <v>12651</v>
      </c>
      <c r="BK293" s="190" t="s">
        <v>12650</v>
      </c>
      <c r="BL293" s="190" t="s">
        <v>12649</v>
      </c>
      <c r="BM293" s="190" t="str">
        <f t="shared" si="16"/>
        <v/>
      </c>
      <c r="BN293" s="190" t="str">
        <f t="shared" si="17"/>
        <v/>
      </c>
      <c r="BO293" s="190" t="str">
        <f t="shared" si="18"/>
        <v/>
      </c>
      <c r="BP293" s="190" t="str">
        <f t="shared" si="19"/>
        <v/>
      </c>
      <c r="BQ293" s="190">
        <f t="shared" si="20"/>
        <v>0</v>
      </c>
      <c r="BR293" s="190">
        <f t="shared" si="21"/>
        <v>0</v>
      </c>
      <c r="BS293" s="190">
        <f t="shared" si="22"/>
        <v>0</v>
      </c>
      <c r="BT293" s="190">
        <f t="shared" si="23"/>
        <v>0</v>
      </c>
      <c r="BY293" s="27">
        <v>1</v>
      </c>
    </row>
    <row r="294" spans="32:77" ht="15.75" customHeight="1" x14ac:dyDescent="0.25">
      <c r="AF294" s="2"/>
      <c r="AG294" s="2"/>
      <c r="AH294" s="2"/>
      <c r="AI294" s="2"/>
      <c r="AJ294" s="2"/>
      <c r="AK294" s="2"/>
      <c r="BA294" s="190" t="s">
        <v>138</v>
      </c>
      <c r="BB294" s="190" t="s">
        <v>265</v>
      </c>
      <c r="BC294" s="190">
        <v>5</v>
      </c>
      <c r="BD294" s="190">
        <v>3.3332999999999999</v>
      </c>
      <c r="BE294" s="190">
        <v>2</v>
      </c>
      <c r="BF294" s="190" t="s">
        <v>13194</v>
      </c>
      <c r="BG294" s="190" t="s">
        <v>12610</v>
      </c>
      <c r="BH294" s="190" t="s">
        <v>13193</v>
      </c>
      <c r="BI294" s="190" t="s">
        <v>13192</v>
      </c>
      <c r="BJ294" s="190" t="s">
        <v>13191</v>
      </c>
      <c r="BK294" s="190" t="s">
        <v>13190</v>
      </c>
      <c r="BL294" s="190" t="s">
        <v>13189</v>
      </c>
      <c r="BM294" s="190" t="str">
        <f t="shared" si="16"/>
        <v/>
      </c>
      <c r="BN294" s="190" t="str">
        <f t="shared" si="17"/>
        <v/>
      </c>
      <c r="BO294" s="190" t="str">
        <f t="shared" si="18"/>
        <v/>
      </c>
      <c r="BP294" s="190" t="str">
        <f t="shared" si="19"/>
        <v/>
      </c>
      <c r="BQ294" s="190">
        <f t="shared" si="20"/>
        <v>0</v>
      </c>
      <c r="BR294" s="190">
        <f t="shared" si="21"/>
        <v>0</v>
      </c>
      <c r="BS294" s="190">
        <f t="shared" si="22"/>
        <v>0</v>
      </c>
      <c r="BT294" s="190">
        <f t="shared" si="23"/>
        <v>0</v>
      </c>
      <c r="BY294" s="27">
        <v>1</v>
      </c>
    </row>
    <row r="295" spans="32:77" ht="15.75" customHeight="1" x14ac:dyDescent="0.25">
      <c r="AF295" s="2"/>
      <c r="AG295" s="2"/>
      <c r="AH295" s="2"/>
      <c r="AI295" s="2"/>
      <c r="AJ295" s="2"/>
      <c r="AK295" s="2"/>
      <c r="BA295" s="190" t="s">
        <v>138</v>
      </c>
      <c r="BB295" s="190" t="s">
        <v>265</v>
      </c>
      <c r="BC295" s="190">
        <v>6</v>
      </c>
      <c r="BD295" s="190">
        <v>3.3332999999999999</v>
      </c>
      <c r="BE295" s="190">
        <v>2</v>
      </c>
      <c r="BF295" s="190" t="s">
        <v>13188</v>
      </c>
      <c r="BG295" s="190" t="s">
        <v>12603</v>
      </c>
      <c r="BH295" s="190" t="s">
        <v>13187</v>
      </c>
      <c r="BI295" s="190" t="s">
        <v>13186</v>
      </c>
      <c r="BJ295" s="190" t="s">
        <v>13185</v>
      </c>
      <c r="BK295" s="190" t="s">
        <v>13184</v>
      </c>
      <c r="BL295" s="190" t="s">
        <v>13183</v>
      </c>
      <c r="BM295" s="190" t="str">
        <f t="shared" si="16"/>
        <v/>
      </c>
      <c r="BN295" s="190" t="str">
        <f t="shared" si="17"/>
        <v/>
      </c>
      <c r="BO295" s="190" t="str">
        <f t="shared" si="18"/>
        <v/>
      </c>
      <c r="BP295" s="190" t="str">
        <f t="shared" si="19"/>
        <v/>
      </c>
      <c r="BQ295" s="190">
        <f t="shared" si="20"/>
        <v>0</v>
      </c>
      <c r="BR295" s="190">
        <f t="shared" si="21"/>
        <v>0</v>
      </c>
      <c r="BS295" s="190">
        <f t="shared" si="22"/>
        <v>0</v>
      </c>
      <c r="BT295" s="190">
        <f t="shared" si="23"/>
        <v>0</v>
      </c>
      <c r="BY295" s="27">
        <v>1</v>
      </c>
    </row>
    <row r="296" spans="32:77" ht="15.75" customHeight="1" x14ac:dyDescent="0.25">
      <c r="AF296" s="2"/>
      <c r="AG296" s="2"/>
      <c r="AH296" s="2"/>
      <c r="AI296" s="2"/>
      <c r="AJ296" s="2"/>
      <c r="AK296" s="2"/>
      <c r="BA296" s="190" t="s">
        <v>138</v>
      </c>
      <c r="BB296" s="190" t="s">
        <v>301</v>
      </c>
      <c r="BC296" s="190">
        <v>1</v>
      </c>
      <c r="BD296" s="190">
        <v>5</v>
      </c>
      <c r="BE296" s="190">
        <v>1</v>
      </c>
      <c r="BF296" s="190" t="s">
        <v>13182</v>
      </c>
      <c r="BG296" s="190" t="s">
        <v>13181</v>
      </c>
      <c r="BL296" s="190" t="s">
        <v>13180</v>
      </c>
      <c r="BM296" s="190" t="str">
        <f t="shared" si="16"/>
        <v/>
      </c>
      <c r="BN296" s="190" t="str">
        <f t="shared" si="17"/>
        <v/>
      </c>
      <c r="BO296" s="190" t="str">
        <f t="shared" si="18"/>
        <v/>
      </c>
      <c r="BP296" s="190" t="str">
        <f t="shared" si="19"/>
        <v/>
      </c>
      <c r="BQ296" s="190">
        <f t="shared" si="20"/>
        <v>0</v>
      </c>
      <c r="BR296" s="190">
        <f t="shared" si="21"/>
        <v>0</v>
      </c>
      <c r="BS296" s="190">
        <f t="shared" si="22"/>
        <v>0</v>
      </c>
      <c r="BT296" s="190">
        <f t="shared" si="23"/>
        <v>0</v>
      </c>
      <c r="BY296" s="27">
        <v>1</v>
      </c>
    </row>
    <row r="297" spans="32:77" ht="15.75" customHeight="1" x14ac:dyDescent="0.25">
      <c r="AF297" s="2"/>
      <c r="AG297" s="2"/>
      <c r="AH297" s="2"/>
      <c r="AI297" s="2"/>
      <c r="AJ297" s="2"/>
      <c r="AK297" s="2"/>
      <c r="BA297" s="190" t="s">
        <v>138</v>
      </c>
      <c r="BB297" s="190" t="s">
        <v>301</v>
      </c>
      <c r="BC297" s="190">
        <v>2</v>
      </c>
      <c r="BD297" s="190">
        <v>5</v>
      </c>
      <c r="BE297" s="190">
        <v>2</v>
      </c>
      <c r="BF297" s="190" t="s">
        <v>13179</v>
      </c>
      <c r="BG297" s="190" t="s">
        <v>13178</v>
      </c>
      <c r="BH297" s="190" t="s">
        <v>13177</v>
      </c>
      <c r="BI297" s="190" t="s">
        <v>13176</v>
      </c>
      <c r="BJ297" s="190" t="s">
        <v>13175</v>
      </c>
      <c r="BK297" s="190" t="s">
        <v>13174</v>
      </c>
      <c r="BL297" s="190" t="s">
        <v>13173</v>
      </c>
      <c r="BM297" s="190" t="str">
        <f t="shared" si="16"/>
        <v/>
      </c>
      <c r="BN297" s="190" t="str">
        <f t="shared" si="17"/>
        <v/>
      </c>
      <c r="BO297" s="190" t="str">
        <f t="shared" si="18"/>
        <v/>
      </c>
      <c r="BP297" s="190" t="str">
        <f t="shared" si="19"/>
        <v/>
      </c>
      <c r="BQ297" s="190">
        <f t="shared" si="20"/>
        <v>0</v>
      </c>
      <c r="BR297" s="190">
        <f t="shared" si="21"/>
        <v>0</v>
      </c>
      <c r="BS297" s="190">
        <f t="shared" si="22"/>
        <v>0</v>
      </c>
      <c r="BT297" s="190">
        <f t="shared" si="23"/>
        <v>0</v>
      </c>
      <c r="BY297" s="27">
        <v>1</v>
      </c>
    </row>
    <row r="298" spans="32:77" ht="15.75" customHeight="1" x14ac:dyDescent="0.25">
      <c r="AF298" s="2"/>
      <c r="AG298" s="2"/>
      <c r="AH298" s="2"/>
      <c r="AI298" s="2"/>
      <c r="AJ298" s="2"/>
      <c r="AK298" s="2"/>
      <c r="BA298" s="190" t="s">
        <v>138</v>
      </c>
      <c r="BB298" s="190" t="s">
        <v>301</v>
      </c>
      <c r="BC298" s="190">
        <v>3</v>
      </c>
      <c r="BD298" s="190">
        <v>5</v>
      </c>
      <c r="BE298" s="190">
        <v>2</v>
      </c>
      <c r="BF298" s="190" t="s">
        <v>12648</v>
      </c>
      <c r="BG298" s="190" t="s">
        <v>12587</v>
      </c>
      <c r="BH298" s="190" t="s">
        <v>12647</v>
      </c>
      <c r="BI298" s="190" t="s">
        <v>12646</v>
      </c>
      <c r="BL298" s="190" t="s">
        <v>12645</v>
      </c>
      <c r="BM298" s="190" t="str">
        <f t="shared" ref="BM298:BM361" si="24">IF(OR($BA298="",$BA298&lt;&gt;$B$4,$BB298&lt;&gt;"PRO"),"",--(OR(ISNUMBER(SEARCH($BF298,$BV$2)),((($BG298&lt;&gt;"")*ISNUMBER(SEARCH($BG298,$BV$2)))+(($BH298&lt;&gt;"")*ISNUMBER(SEARCH($BH298,$BV$2)))+(($BI298&lt;&gt;"")*ISNUMBER(SEARCH($BI298,$BV$2)))+(($BJ298&lt;&gt;"")*ISNUMBER(SEARCH($BJ298,$BV$2)))+(($BK298&lt;&gt;"")*ISNUMBER(SEARCH($BK298,$BV$2))))&gt;=$BE298)))</f>
        <v/>
      </c>
      <c r="BN298" s="190" t="str">
        <f t="shared" ref="BN298:BN361" si="25">IF(OR($BA298="",$BA298&lt;&gt;$B$4,$BB298&lt;&gt;"PRO"),"",--(OR(ISNUMBER(SEARCH($BF298,$BV$3)),((($BG298&lt;&gt;"")*ISNUMBER(SEARCH($BG298,$BV$3)))+(($BH298&lt;&gt;"")*ISNUMBER(SEARCH($BH298,$BV$3)))+(($BI298&lt;&gt;"")*ISNUMBER(SEARCH($BI298,$BV$3)))+(($BJ298&lt;&gt;"")*ISNUMBER(SEARCH($BJ298,$BV$3)))+(($BK298&lt;&gt;"")*ISNUMBER(SEARCH($BK298,$BV$3))))&gt;=$BE298)))</f>
        <v/>
      </c>
      <c r="BO298" s="190" t="str">
        <f t="shared" ref="BO298:BO361" si="26">IF(OR($BA298="",$BA298&lt;&gt;$B$4,$BB298&lt;&gt;"CFA"),"",--(OR(ISNUMBER(SEARCH($BF298,$BW$2)),((($BG298&lt;&gt;"")*ISNUMBER(SEARCH($BG298,$BW$2)))+(($BH298&lt;&gt;"")*ISNUMBER(SEARCH($BH298,$BW$2)))+(($BI298&lt;&gt;"")*ISNUMBER(SEARCH($BI298,$BW$2)))+(($BJ298&lt;&gt;"")*ISNUMBER(SEARCH($BJ298,$BW$2)))+(($BK298&lt;&gt;"")*ISNUMBER(SEARCH($BK298,$BW$2))))&gt;=$BE298)))</f>
        <v/>
      </c>
      <c r="BP298" s="190" t="str">
        <f t="shared" ref="BP298:BP361" si="27">IF(OR($BA298="",$BA298&lt;&gt;$B$4,$BB298&lt;&gt;"CFA"),"",--(OR(ISNUMBER(SEARCH($BF298,$BW$3)),((($BG298&lt;&gt;"")*ISNUMBER(SEARCH($BG298,$BW$3)))+(($BH298&lt;&gt;"")*ISNUMBER(SEARCH($BH298,$BW$3)))+(($BI298&lt;&gt;"")*ISNUMBER(SEARCH($BI298,$BW$3)))+(($BJ298&lt;&gt;"")*ISNUMBER(SEARCH($BJ298,$BW$3)))+(($BK298&lt;&gt;"")*ISNUMBER(SEARCH($BK298,$BW$3))))&gt;=$BE298)))</f>
        <v/>
      </c>
      <c r="BQ298" s="190">
        <f t="shared" ref="BQ298:BQ361" si="28">IF($BM298="",0,$BM298*$BD298)</f>
        <v>0</v>
      </c>
      <c r="BR298" s="190">
        <f t="shared" ref="BR298:BR361" si="29">IF($BN298="",0,$BN298*$BD298)</f>
        <v>0</v>
      </c>
      <c r="BS298" s="190">
        <f t="shared" ref="BS298:BS361" si="30">IF($BO298="",0,$BO298*$BD298)</f>
        <v>0</v>
      </c>
      <c r="BT298" s="190">
        <f t="shared" ref="BT298:BT361" si="31">IF($BP298="",0,$BP298*$BD298)</f>
        <v>0</v>
      </c>
      <c r="BY298" s="27">
        <v>1</v>
      </c>
    </row>
    <row r="299" spans="32:77" ht="15.75" customHeight="1" x14ac:dyDescent="0.25">
      <c r="AF299" s="2"/>
      <c r="AG299" s="2"/>
      <c r="AH299" s="2"/>
      <c r="AI299" s="2"/>
      <c r="AJ299" s="2"/>
      <c r="AK299" s="2"/>
      <c r="BA299" s="190" t="s">
        <v>138</v>
      </c>
      <c r="BB299" s="190" t="s">
        <v>301</v>
      </c>
      <c r="BC299" s="190">
        <v>4</v>
      </c>
      <c r="BD299" s="190">
        <v>5</v>
      </c>
      <c r="BE299" s="190">
        <v>2</v>
      </c>
      <c r="BF299" s="190" t="s">
        <v>13172</v>
      </c>
      <c r="BG299" s="190" t="s">
        <v>12581</v>
      </c>
      <c r="BH299" s="190" t="s">
        <v>13171</v>
      </c>
      <c r="BI299" s="190" t="s">
        <v>13170</v>
      </c>
      <c r="BL299" s="190" t="s">
        <v>13169</v>
      </c>
      <c r="BM299" s="190" t="str">
        <f t="shared" si="24"/>
        <v/>
      </c>
      <c r="BN299" s="190" t="str">
        <f t="shared" si="25"/>
        <v/>
      </c>
      <c r="BO299" s="190" t="str">
        <f t="shared" si="26"/>
        <v/>
      </c>
      <c r="BP299" s="190" t="str">
        <f t="shared" si="27"/>
        <v/>
      </c>
      <c r="BQ299" s="190">
        <f t="shared" si="28"/>
        <v>0</v>
      </c>
      <c r="BR299" s="190">
        <f t="shared" si="29"/>
        <v>0</v>
      </c>
      <c r="BS299" s="190">
        <f t="shared" si="30"/>
        <v>0</v>
      </c>
      <c r="BT299" s="190">
        <f t="shared" si="31"/>
        <v>0</v>
      </c>
      <c r="BY299" s="27">
        <v>1</v>
      </c>
    </row>
    <row r="300" spans="32:77" ht="15.75" customHeight="1" x14ac:dyDescent="0.25">
      <c r="AF300" s="2"/>
      <c r="AG300" s="2"/>
      <c r="AH300" s="2"/>
      <c r="AI300" s="2"/>
      <c r="AJ300" s="2"/>
      <c r="AK300" s="2"/>
      <c r="BA300" s="190" t="s">
        <v>139</v>
      </c>
      <c r="BB300" s="190" t="s">
        <v>265</v>
      </c>
      <c r="BC300" s="190">
        <v>1</v>
      </c>
      <c r="BD300" s="190">
        <v>3.3332999999999999</v>
      </c>
      <c r="BE300" s="190">
        <v>2</v>
      </c>
      <c r="BF300" s="190" t="s">
        <v>13210</v>
      </c>
      <c r="BG300" s="190" t="s">
        <v>13209</v>
      </c>
      <c r="BH300" s="190" t="s">
        <v>13208</v>
      </c>
      <c r="BI300" s="190" t="s">
        <v>13207</v>
      </c>
      <c r="BJ300" s="190" t="s">
        <v>13206</v>
      </c>
      <c r="BK300" s="190" t="s">
        <v>13174</v>
      </c>
      <c r="BL300" s="190" t="s">
        <v>13205</v>
      </c>
      <c r="BM300" s="190" t="str">
        <f t="shared" si="24"/>
        <v/>
      </c>
      <c r="BN300" s="190" t="str">
        <f t="shared" si="25"/>
        <v/>
      </c>
      <c r="BO300" s="190" t="str">
        <f t="shared" si="26"/>
        <v/>
      </c>
      <c r="BP300" s="190" t="str">
        <f t="shared" si="27"/>
        <v/>
      </c>
      <c r="BQ300" s="190">
        <f t="shared" si="28"/>
        <v>0</v>
      </c>
      <c r="BR300" s="190">
        <f t="shared" si="29"/>
        <v>0</v>
      </c>
      <c r="BS300" s="190">
        <f t="shared" si="30"/>
        <v>0</v>
      </c>
      <c r="BT300" s="190">
        <f t="shared" si="31"/>
        <v>0</v>
      </c>
      <c r="BY300" s="27">
        <v>1</v>
      </c>
    </row>
    <row r="301" spans="32:77" ht="15.75" customHeight="1" x14ac:dyDescent="0.25">
      <c r="AF301" s="2"/>
      <c r="AG301" s="2"/>
      <c r="AH301" s="2"/>
      <c r="AI301" s="2"/>
      <c r="AJ301" s="2"/>
      <c r="AK301" s="2"/>
      <c r="BA301" s="190" t="s">
        <v>139</v>
      </c>
      <c r="BB301" s="190" t="s">
        <v>265</v>
      </c>
      <c r="BC301" s="190">
        <v>2</v>
      </c>
      <c r="BD301" s="190">
        <v>3.3332999999999999</v>
      </c>
      <c r="BE301" s="190">
        <v>2</v>
      </c>
      <c r="BF301" s="190" t="s">
        <v>13204</v>
      </c>
      <c r="BG301" s="190" t="s">
        <v>13203</v>
      </c>
      <c r="BH301" s="190" t="s">
        <v>13202</v>
      </c>
      <c r="BI301" s="190" t="s">
        <v>13201</v>
      </c>
      <c r="BL301" s="190" t="s">
        <v>13200</v>
      </c>
      <c r="BM301" s="190" t="str">
        <f t="shared" si="24"/>
        <v/>
      </c>
      <c r="BN301" s="190" t="str">
        <f t="shared" si="25"/>
        <v/>
      </c>
      <c r="BO301" s="190" t="str">
        <f t="shared" si="26"/>
        <v/>
      </c>
      <c r="BP301" s="190" t="str">
        <f t="shared" si="27"/>
        <v/>
      </c>
      <c r="BQ301" s="190">
        <f t="shared" si="28"/>
        <v>0</v>
      </c>
      <c r="BR301" s="190">
        <f t="shared" si="29"/>
        <v>0</v>
      </c>
      <c r="BS301" s="190">
        <f t="shared" si="30"/>
        <v>0</v>
      </c>
      <c r="BT301" s="190">
        <f t="shared" si="31"/>
        <v>0</v>
      </c>
      <c r="BY301" s="27">
        <v>1</v>
      </c>
    </row>
    <row r="302" spans="32:77" ht="15.75" customHeight="1" x14ac:dyDescent="0.25">
      <c r="AF302" s="2"/>
      <c r="AG302" s="2"/>
      <c r="AH302" s="2"/>
      <c r="AI302" s="2"/>
      <c r="AJ302" s="2"/>
      <c r="AK302" s="2"/>
      <c r="BA302" s="190" t="s">
        <v>139</v>
      </c>
      <c r="BB302" s="190" t="s">
        <v>265</v>
      </c>
      <c r="BC302" s="190">
        <v>3</v>
      </c>
      <c r="BD302" s="190">
        <v>3.3332999999999999</v>
      </c>
      <c r="BE302" s="190">
        <v>2</v>
      </c>
      <c r="BF302" s="190" t="s">
        <v>13199</v>
      </c>
      <c r="BG302" s="190" t="s">
        <v>13198</v>
      </c>
      <c r="BH302" s="190" t="s">
        <v>13197</v>
      </c>
      <c r="BI302" s="190" t="s">
        <v>13196</v>
      </c>
      <c r="BL302" s="190" t="s">
        <v>13195</v>
      </c>
      <c r="BM302" s="190" t="str">
        <f t="shared" si="24"/>
        <v/>
      </c>
      <c r="BN302" s="190" t="str">
        <f t="shared" si="25"/>
        <v/>
      </c>
      <c r="BO302" s="190" t="str">
        <f t="shared" si="26"/>
        <v/>
      </c>
      <c r="BP302" s="190" t="str">
        <f t="shared" si="27"/>
        <v/>
      </c>
      <c r="BQ302" s="190">
        <f t="shared" si="28"/>
        <v>0</v>
      </c>
      <c r="BR302" s="190">
        <f t="shared" si="29"/>
        <v>0</v>
      </c>
      <c r="BS302" s="190">
        <f t="shared" si="30"/>
        <v>0</v>
      </c>
      <c r="BT302" s="190">
        <f t="shared" si="31"/>
        <v>0</v>
      </c>
      <c r="BY302" s="27">
        <v>1</v>
      </c>
    </row>
    <row r="303" spans="32:77" ht="15.75" customHeight="1" x14ac:dyDescent="0.25">
      <c r="AF303" s="2"/>
      <c r="AG303" s="2"/>
      <c r="AH303" s="2"/>
      <c r="AI303" s="2"/>
      <c r="AJ303" s="2"/>
      <c r="AK303" s="2"/>
      <c r="BA303" s="190" t="s">
        <v>139</v>
      </c>
      <c r="BB303" s="190" t="s">
        <v>265</v>
      </c>
      <c r="BC303" s="190">
        <v>4</v>
      </c>
      <c r="BD303" s="190">
        <v>3.3332999999999999</v>
      </c>
      <c r="BE303" s="190">
        <v>2</v>
      </c>
      <c r="BF303" s="190" t="s">
        <v>12644</v>
      </c>
      <c r="BG303" s="190" t="s">
        <v>12643</v>
      </c>
      <c r="BH303" s="190" t="s">
        <v>12642</v>
      </c>
      <c r="BI303" s="190" t="s">
        <v>12641</v>
      </c>
      <c r="BJ303" s="190" t="s">
        <v>12640</v>
      </c>
      <c r="BL303" s="190" t="s">
        <v>12639</v>
      </c>
      <c r="BM303" s="190" t="str">
        <f t="shared" si="24"/>
        <v/>
      </c>
      <c r="BN303" s="190" t="str">
        <f t="shared" si="25"/>
        <v/>
      </c>
      <c r="BO303" s="190" t="str">
        <f t="shared" si="26"/>
        <v/>
      </c>
      <c r="BP303" s="190" t="str">
        <f t="shared" si="27"/>
        <v/>
      </c>
      <c r="BQ303" s="190">
        <f t="shared" si="28"/>
        <v>0</v>
      </c>
      <c r="BR303" s="190">
        <f t="shared" si="29"/>
        <v>0</v>
      </c>
      <c r="BS303" s="190">
        <f t="shared" si="30"/>
        <v>0</v>
      </c>
      <c r="BT303" s="190">
        <f t="shared" si="31"/>
        <v>0</v>
      </c>
      <c r="BY303" s="27">
        <v>1</v>
      </c>
    </row>
    <row r="304" spans="32:77" ht="15.75" customHeight="1" x14ac:dyDescent="0.25">
      <c r="AF304" s="2"/>
      <c r="AG304" s="2"/>
      <c r="AH304" s="2"/>
      <c r="AI304" s="2"/>
      <c r="AJ304" s="2"/>
      <c r="AK304" s="2"/>
      <c r="BA304" s="190" t="s">
        <v>139</v>
      </c>
      <c r="BB304" s="190" t="s">
        <v>265</v>
      </c>
      <c r="BC304" s="190">
        <v>5</v>
      </c>
      <c r="BD304" s="190">
        <v>3.3332999999999999</v>
      </c>
      <c r="BE304" s="190">
        <v>2</v>
      </c>
      <c r="BF304" s="190" t="s">
        <v>13194</v>
      </c>
      <c r="BG304" s="190" t="s">
        <v>12610</v>
      </c>
      <c r="BH304" s="190" t="s">
        <v>13193</v>
      </c>
      <c r="BI304" s="190" t="s">
        <v>13192</v>
      </c>
      <c r="BJ304" s="190" t="s">
        <v>13191</v>
      </c>
      <c r="BK304" s="190" t="s">
        <v>13190</v>
      </c>
      <c r="BL304" s="190" t="s">
        <v>13189</v>
      </c>
      <c r="BM304" s="190" t="str">
        <f t="shared" si="24"/>
        <v/>
      </c>
      <c r="BN304" s="190" t="str">
        <f t="shared" si="25"/>
        <v/>
      </c>
      <c r="BO304" s="190" t="str">
        <f t="shared" si="26"/>
        <v/>
      </c>
      <c r="BP304" s="190" t="str">
        <f t="shared" si="27"/>
        <v/>
      </c>
      <c r="BQ304" s="190">
        <f t="shared" si="28"/>
        <v>0</v>
      </c>
      <c r="BR304" s="190">
        <f t="shared" si="29"/>
        <v>0</v>
      </c>
      <c r="BS304" s="190">
        <f t="shared" si="30"/>
        <v>0</v>
      </c>
      <c r="BT304" s="190">
        <f t="shared" si="31"/>
        <v>0</v>
      </c>
      <c r="BY304" s="27">
        <v>1</v>
      </c>
    </row>
    <row r="305" spans="32:77" ht="15.75" customHeight="1" x14ac:dyDescent="0.25">
      <c r="AF305" s="2"/>
      <c r="AG305" s="2"/>
      <c r="AH305" s="2"/>
      <c r="AI305" s="2"/>
      <c r="AJ305" s="2"/>
      <c r="AK305" s="2"/>
      <c r="BA305" s="190" t="s">
        <v>139</v>
      </c>
      <c r="BB305" s="190" t="s">
        <v>265</v>
      </c>
      <c r="BC305" s="190">
        <v>6</v>
      </c>
      <c r="BD305" s="190">
        <v>3.3332999999999999</v>
      </c>
      <c r="BE305" s="190">
        <v>2</v>
      </c>
      <c r="BF305" s="190" t="s">
        <v>13188</v>
      </c>
      <c r="BG305" s="190" t="s">
        <v>12603</v>
      </c>
      <c r="BH305" s="190" t="s">
        <v>13187</v>
      </c>
      <c r="BI305" s="190" t="s">
        <v>13186</v>
      </c>
      <c r="BJ305" s="190" t="s">
        <v>13185</v>
      </c>
      <c r="BK305" s="190" t="s">
        <v>13184</v>
      </c>
      <c r="BL305" s="190" t="s">
        <v>13183</v>
      </c>
      <c r="BM305" s="190" t="str">
        <f t="shared" si="24"/>
        <v/>
      </c>
      <c r="BN305" s="190" t="str">
        <f t="shared" si="25"/>
        <v/>
      </c>
      <c r="BO305" s="190" t="str">
        <f t="shared" si="26"/>
        <v/>
      </c>
      <c r="BP305" s="190" t="str">
        <f t="shared" si="27"/>
        <v/>
      </c>
      <c r="BQ305" s="190">
        <f t="shared" si="28"/>
        <v>0</v>
      </c>
      <c r="BR305" s="190">
        <f t="shared" si="29"/>
        <v>0</v>
      </c>
      <c r="BS305" s="190">
        <f t="shared" si="30"/>
        <v>0</v>
      </c>
      <c r="BT305" s="190">
        <f t="shared" si="31"/>
        <v>0</v>
      </c>
      <c r="BY305" s="27">
        <v>1</v>
      </c>
    </row>
    <row r="306" spans="32:77" ht="15.75" customHeight="1" x14ac:dyDescent="0.25">
      <c r="AF306" s="2"/>
      <c r="AG306" s="2"/>
      <c r="AH306" s="2"/>
      <c r="AI306" s="2"/>
      <c r="AJ306" s="2"/>
      <c r="AK306" s="2"/>
      <c r="BA306" s="190" t="s">
        <v>139</v>
      </c>
      <c r="BB306" s="190" t="s">
        <v>301</v>
      </c>
      <c r="BC306" s="190">
        <v>1</v>
      </c>
      <c r="BD306" s="190">
        <v>5</v>
      </c>
      <c r="BE306" s="190">
        <v>1</v>
      </c>
      <c r="BF306" s="190" t="s">
        <v>13182</v>
      </c>
      <c r="BG306" s="190" t="s">
        <v>13181</v>
      </c>
      <c r="BL306" s="190" t="s">
        <v>13180</v>
      </c>
      <c r="BM306" s="190" t="str">
        <f t="shared" si="24"/>
        <v/>
      </c>
      <c r="BN306" s="190" t="str">
        <f t="shared" si="25"/>
        <v/>
      </c>
      <c r="BO306" s="190" t="str">
        <f t="shared" si="26"/>
        <v/>
      </c>
      <c r="BP306" s="190" t="str">
        <f t="shared" si="27"/>
        <v/>
      </c>
      <c r="BQ306" s="190">
        <f t="shared" si="28"/>
        <v>0</v>
      </c>
      <c r="BR306" s="190">
        <f t="shared" si="29"/>
        <v>0</v>
      </c>
      <c r="BS306" s="190">
        <f t="shared" si="30"/>
        <v>0</v>
      </c>
      <c r="BT306" s="190">
        <f t="shared" si="31"/>
        <v>0</v>
      </c>
      <c r="BY306" s="27">
        <v>1</v>
      </c>
    </row>
    <row r="307" spans="32:77" ht="15.75" customHeight="1" x14ac:dyDescent="0.25">
      <c r="AF307" s="2"/>
      <c r="AG307" s="2"/>
      <c r="AH307" s="2"/>
      <c r="AI307" s="2"/>
      <c r="AJ307" s="2"/>
      <c r="AK307" s="2"/>
      <c r="BA307" s="190" t="s">
        <v>139</v>
      </c>
      <c r="BB307" s="190" t="s">
        <v>301</v>
      </c>
      <c r="BC307" s="190">
        <v>2</v>
      </c>
      <c r="BD307" s="190">
        <v>5</v>
      </c>
      <c r="BE307" s="190">
        <v>2</v>
      </c>
      <c r="BF307" s="190" t="s">
        <v>13179</v>
      </c>
      <c r="BG307" s="190" t="s">
        <v>13178</v>
      </c>
      <c r="BH307" s="190" t="s">
        <v>13177</v>
      </c>
      <c r="BI307" s="190" t="s">
        <v>13176</v>
      </c>
      <c r="BJ307" s="190" t="s">
        <v>13175</v>
      </c>
      <c r="BK307" s="190" t="s">
        <v>13174</v>
      </c>
      <c r="BL307" s="190" t="s">
        <v>13173</v>
      </c>
      <c r="BM307" s="190" t="str">
        <f t="shared" si="24"/>
        <v/>
      </c>
      <c r="BN307" s="190" t="str">
        <f t="shared" si="25"/>
        <v/>
      </c>
      <c r="BO307" s="190" t="str">
        <f t="shared" si="26"/>
        <v/>
      </c>
      <c r="BP307" s="190" t="str">
        <f t="shared" si="27"/>
        <v/>
      </c>
      <c r="BQ307" s="190">
        <f t="shared" si="28"/>
        <v>0</v>
      </c>
      <c r="BR307" s="190">
        <f t="shared" si="29"/>
        <v>0</v>
      </c>
      <c r="BS307" s="190">
        <f t="shared" si="30"/>
        <v>0</v>
      </c>
      <c r="BT307" s="190">
        <f t="shared" si="31"/>
        <v>0</v>
      </c>
      <c r="BY307" s="27">
        <v>1</v>
      </c>
    </row>
    <row r="308" spans="32:77" ht="15.75" customHeight="1" x14ac:dyDescent="0.25">
      <c r="AF308" s="2"/>
      <c r="AG308" s="2"/>
      <c r="AH308" s="2"/>
      <c r="AI308" s="2"/>
      <c r="AJ308" s="2"/>
      <c r="AK308" s="2"/>
      <c r="BA308" s="190" t="s">
        <v>139</v>
      </c>
      <c r="BB308" s="190" t="s">
        <v>301</v>
      </c>
      <c r="BC308" s="190">
        <v>3</v>
      </c>
      <c r="BD308" s="190">
        <v>5</v>
      </c>
      <c r="BE308" s="190">
        <v>2</v>
      </c>
      <c r="BF308" s="190" t="s">
        <v>12638</v>
      </c>
      <c r="BG308" s="190" t="s">
        <v>12587</v>
      </c>
      <c r="BH308" s="190" t="s">
        <v>12637</v>
      </c>
      <c r="BI308" s="190" t="s">
        <v>1499</v>
      </c>
      <c r="BJ308" s="190" t="s">
        <v>12636</v>
      </c>
      <c r="BK308" s="190" t="s">
        <v>12635</v>
      </c>
      <c r="BL308" s="190" t="s">
        <v>12634</v>
      </c>
      <c r="BM308" s="190" t="str">
        <f t="shared" si="24"/>
        <v/>
      </c>
      <c r="BN308" s="190" t="str">
        <f t="shared" si="25"/>
        <v/>
      </c>
      <c r="BO308" s="190" t="str">
        <f t="shared" si="26"/>
        <v/>
      </c>
      <c r="BP308" s="190" t="str">
        <f t="shared" si="27"/>
        <v/>
      </c>
      <c r="BQ308" s="190">
        <f t="shared" si="28"/>
        <v>0</v>
      </c>
      <c r="BR308" s="190">
        <f t="shared" si="29"/>
        <v>0</v>
      </c>
      <c r="BS308" s="190">
        <f t="shared" si="30"/>
        <v>0</v>
      </c>
      <c r="BT308" s="190">
        <f t="shared" si="31"/>
        <v>0</v>
      </c>
      <c r="BY308" s="27">
        <v>1</v>
      </c>
    </row>
    <row r="309" spans="32:77" ht="15.75" customHeight="1" x14ac:dyDescent="0.25">
      <c r="AF309" s="2"/>
      <c r="AG309" s="2"/>
      <c r="AH309" s="2"/>
      <c r="AI309" s="2"/>
      <c r="AJ309" s="2"/>
      <c r="AK309" s="2"/>
      <c r="BA309" s="190" t="s">
        <v>139</v>
      </c>
      <c r="BB309" s="190" t="s">
        <v>301</v>
      </c>
      <c r="BC309" s="190">
        <v>4</v>
      </c>
      <c r="BD309" s="190">
        <v>5</v>
      </c>
      <c r="BE309" s="190">
        <v>2</v>
      </c>
      <c r="BF309" s="190" t="s">
        <v>13172</v>
      </c>
      <c r="BG309" s="190" t="s">
        <v>12581</v>
      </c>
      <c r="BH309" s="190" t="s">
        <v>13171</v>
      </c>
      <c r="BI309" s="190" t="s">
        <v>13170</v>
      </c>
      <c r="BL309" s="190" t="s">
        <v>13169</v>
      </c>
      <c r="BM309" s="190" t="str">
        <f t="shared" si="24"/>
        <v/>
      </c>
      <c r="BN309" s="190" t="str">
        <f t="shared" si="25"/>
        <v/>
      </c>
      <c r="BO309" s="190" t="str">
        <f t="shared" si="26"/>
        <v/>
      </c>
      <c r="BP309" s="190" t="str">
        <f t="shared" si="27"/>
        <v/>
      </c>
      <c r="BQ309" s="190">
        <f t="shared" si="28"/>
        <v>0</v>
      </c>
      <c r="BR309" s="190">
        <f t="shared" si="29"/>
        <v>0</v>
      </c>
      <c r="BS309" s="190">
        <f t="shared" si="30"/>
        <v>0</v>
      </c>
      <c r="BT309" s="190">
        <f t="shared" si="31"/>
        <v>0</v>
      </c>
      <c r="BY309" s="27">
        <v>1</v>
      </c>
    </row>
    <row r="310" spans="32:77" ht="15.75" customHeight="1" x14ac:dyDescent="0.25">
      <c r="AF310" s="2"/>
      <c r="AG310" s="2"/>
      <c r="AH310" s="2"/>
      <c r="AI310" s="2"/>
      <c r="AJ310" s="2"/>
      <c r="AK310" s="2"/>
      <c r="BA310" s="190" t="s">
        <v>140</v>
      </c>
      <c r="BB310" s="190" t="s">
        <v>265</v>
      </c>
      <c r="BC310" s="190">
        <v>1</v>
      </c>
      <c r="BD310" s="190">
        <v>2.8571</v>
      </c>
      <c r="BE310" s="190">
        <v>2</v>
      </c>
      <c r="BF310" s="190" t="s">
        <v>13210</v>
      </c>
      <c r="BG310" s="190" t="s">
        <v>13209</v>
      </c>
      <c r="BH310" s="190" t="s">
        <v>13208</v>
      </c>
      <c r="BI310" s="190" t="s">
        <v>13207</v>
      </c>
      <c r="BJ310" s="190" t="s">
        <v>13206</v>
      </c>
      <c r="BK310" s="190" t="s">
        <v>13174</v>
      </c>
      <c r="BL310" s="190" t="s">
        <v>13205</v>
      </c>
      <c r="BM310" s="190" t="str">
        <f t="shared" si="24"/>
        <v/>
      </c>
      <c r="BN310" s="190" t="str">
        <f t="shared" si="25"/>
        <v/>
      </c>
      <c r="BO310" s="190" t="str">
        <f t="shared" si="26"/>
        <v/>
      </c>
      <c r="BP310" s="190" t="str">
        <f t="shared" si="27"/>
        <v/>
      </c>
      <c r="BQ310" s="190">
        <f t="shared" si="28"/>
        <v>0</v>
      </c>
      <c r="BR310" s="190">
        <f t="shared" si="29"/>
        <v>0</v>
      </c>
      <c r="BS310" s="190">
        <f t="shared" si="30"/>
        <v>0</v>
      </c>
      <c r="BT310" s="190">
        <f t="shared" si="31"/>
        <v>0</v>
      </c>
      <c r="BY310" s="27">
        <v>1</v>
      </c>
    </row>
    <row r="311" spans="32:77" ht="15.75" customHeight="1" x14ac:dyDescent="0.25">
      <c r="AF311" s="2"/>
      <c r="AG311" s="2"/>
      <c r="AH311" s="2"/>
      <c r="AI311" s="2"/>
      <c r="AJ311" s="2"/>
      <c r="AK311" s="2"/>
      <c r="BA311" s="190" t="s">
        <v>140</v>
      </c>
      <c r="BB311" s="190" t="s">
        <v>265</v>
      </c>
      <c r="BC311" s="190">
        <v>2</v>
      </c>
      <c r="BD311" s="190">
        <v>2.8571</v>
      </c>
      <c r="BE311" s="190">
        <v>2</v>
      </c>
      <c r="BF311" s="190" t="s">
        <v>13204</v>
      </c>
      <c r="BG311" s="190" t="s">
        <v>13203</v>
      </c>
      <c r="BH311" s="190" t="s">
        <v>13202</v>
      </c>
      <c r="BI311" s="190" t="s">
        <v>13201</v>
      </c>
      <c r="BL311" s="190" t="s">
        <v>13200</v>
      </c>
      <c r="BM311" s="190" t="str">
        <f t="shared" si="24"/>
        <v/>
      </c>
      <c r="BN311" s="190" t="str">
        <f t="shared" si="25"/>
        <v/>
      </c>
      <c r="BO311" s="190" t="str">
        <f t="shared" si="26"/>
        <v/>
      </c>
      <c r="BP311" s="190" t="str">
        <f t="shared" si="27"/>
        <v/>
      </c>
      <c r="BQ311" s="190">
        <f t="shared" si="28"/>
        <v>0</v>
      </c>
      <c r="BR311" s="190">
        <f t="shared" si="29"/>
        <v>0</v>
      </c>
      <c r="BS311" s="190">
        <f t="shared" si="30"/>
        <v>0</v>
      </c>
      <c r="BT311" s="190">
        <f t="shared" si="31"/>
        <v>0</v>
      </c>
      <c r="BY311" s="27">
        <v>1</v>
      </c>
    </row>
    <row r="312" spans="32:77" ht="15.75" customHeight="1" x14ac:dyDescent="0.25">
      <c r="AF312" s="2"/>
      <c r="AG312" s="2"/>
      <c r="AH312" s="2"/>
      <c r="AI312" s="2"/>
      <c r="AJ312" s="2"/>
      <c r="AK312" s="2"/>
      <c r="BA312" s="190" t="s">
        <v>140</v>
      </c>
      <c r="BB312" s="190" t="s">
        <v>265</v>
      </c>
      <c r="BC312" s="190">
        <v>3</v>
      </c>
      <c r="BD312" s="190">
        <v>2.8571</v>
      </c>
      <c r="BE312" s="190">
        <v>2</v>
      </c>
      <c r="BF312" s="190" t="s">
        <v>13199</v>
      </c>
      <c r="BG312" s="190" t="s">
        <v>13198</v>
      </c>
      <c r="BH312" s="190" t="s">
        <v>13197</v>
      </c>
      <c r="BI312" s="190" t="s">
        <v>13196</v>
      </c>
      <c r="BL312" s="190" t="s">
        <v>13195</v>
      </c>
      <c r="BM312" s="190" t="str">
        <f t="shared" si="24"/>
        <v/>
      </c>
      <c r="BN312" s="190" t="str">
        <f t="shared" si="25"/>
        <v/>
      </c>
      <c r="BO312" s="190" t="str">
        <f t="shared" si="26"/>
        <v/>
      </c>
      <c r="BP312" s="190" t="str">
        <f t="shared" si="27"/>
        <v/>
      </c>
      <c r="BQ312" s="190">
        <f t="shared" si="28"/>
        <v>0</v>
      </c>
      <c r="BR312" s="190">
        <f t="shared" si="29"/>
        <v>0</v>
      </c>
      <c r="BS312" s="190">
        <f t="shared" si="30"/>
        <v>0</v>
      </c>
      <c r="BT312" s="190">
        <f t="shared" si="31"/>
        <v>0</v>
      </c>
      <c r="BY312" s="27">
        <v>1</v>
      </c>
    </row>
    <row r="313" spans="32:77" ht="15.75" customHeight="1" x14ac:dyDescent="0.25">
      <c r="AF313" s="2"/>
      <c r="AG313" s="2"/>
      <c r="AH313" s="2"/>
      <c r="AI313" s="2"/>
      <c r="AJ313" s="2"/>
      <c r="AK313" s="2"/>
      <c r="BA313" s="190" t="s">
        <v>140</v>
      </c>
      <c r="BB313" s="190" t="s">
        <v>265</v>
      </c>
      <c r="BC313" s="190">
        <v>4</v>
      </c>
      <c r="BD313" s="190">
        <v>2.8571</v>
      </c>
      <c r="BE313" s="190">
        <v>2</v>
      </c>
      <c r="BF313" s="190" t="s">
        <v>12623</v>
      </c>
      <c r="BG313" s="190" t="s">
        <v>12622</v>
      </c>
      <c r="BH313" s="190" t="s">
        <v>12621</v>
      </c>
      <c r="BI313" s="190" t="s">
        <v>1306</v>
      </c>
      <c r="BJ313" s="190" t="s">
        <v>12620</v>
      </c>
      <c r="BL313" s="190" t="s">
        <v>12619</v>
      </c>
      <c r="BM313" s="190" t="str">
        <f t="shared" si="24"/>
        <v/>
      </c>
      <c r="BN313" s="190" t="str">
        <f t="shared" si="25"/>
        <v/>
      </c>
      <c r="BO313" s="190" t="str">
        <f t="shared" si="26"/>
        <v/>
      </c>
      <c r="BP313" s="190" t="str">
        <f t="shared" si="27"/>
        <v/>
      </c>
      <c r="BQ313" s="190">
        <f t="shared" si="28"/>
        <v>0</v>
      </c>
      <c r="BR313" s="190">
        <f t="shared" si="29"/>
        <v>0</v>
      </c>
      <c r="BS313" s="190">
        <f t="shared" si="30"/>
        <v>0</v>
      </c>
      <c r="BT313" s="190">
        <f t="shared" si="31"/>
        <v>0</v>
      </c>
      <c r="BY313" s="27">
        <v>1</v>
      </c>
    </row>
    <row r="314" spans="32:77" ht="15.75" customHeight="1" x14ac:dyDescent="0.25">
      <c r="AF314" s="2"/>
      <c r="AG314" s="2"/>
      <c r="AH314" s="2"/>
      <c r="AI314" s="2"/>
      <c r="AJ314" s="2"/>
      <c r="AK314" s="2"/>
      <c r="BA314" s="190" t="s">
        <v>140</v>
      </c>
      <c r="BB314" s="190" t="s">
        <v>265</v>
      </c>
      <c r="BC314" s="190">
        <v>5</v>
      </c>
      <c r="BD314" s="190">
        <v>2.8571</v>
      </c>
      <c r="BE314" s="190">
        <v>2</v>
      </c>
      <c r="BF314" s="190" t="s">
        <v>12618</v>
      </c>
      <c r="BG314" s="190" t="s">
        <v>12617</v>
      </c>
      <c r="BH314" s="190" t="s">
        <v>12616</v>
      </c>
      <c r="BI314" s="190" t="s">
        <v>12615</v>
      </c>
      <c r="BJ314" s="190" t="s">
        <v>12614</v>
      </c>
      <c r="BK314" s="190" t="s">
        <v>12613</v>
      </c>
      <c r="BL314" s="190" t="s">
        <v>12612</v>
      </c>
      <c r="BM314" s="190" t="str">
        <f t="shared" si="24"/>
        <v/>
      </c>
      <c r="BN314" s="190" t="str">
        <f t="shared" si="25"/>
        <v/>
      </c>
      <c r="BO314" s="190" t="str">
        <f t="shared" si="26"/>
        <v/>
      </c>
      <c r="BP314" s="190" t="str">
        <f t="shared" si="27"/>
        <v/>
      </c>
      <c r="BQ314" s="190">
        <f t="shared" si="28"/>
        <v>0</v>
      </c>
      <c r="BR314" s="190">
        <f t="shared" si="29"/>
        <v>0</v>
      </c>
      <c r="BS314" s="190">
        <f t="shared" si="30"/>
        <v>0</v>
      </c>
      <c r="BT314" s="190">
        <f t="shared" si="31"/>
        <v>0</v>
      </c>
      <c r="BY314" s="27">
        <v>1</v>
      </c>
    </row>
    <row r="315" spans="32:77" ht="15.75" customHeight="1" x14ac:dyDescent="0.25">
      <c r="AF315" s="2"/>
      <c r="AG315" s="2"/>
      <c r="AH315" s="2"/>
      <c r="AI315" s="2"/>
      <c r="AJ315" s="2"/>
      <c r="AK315" s="2"/>
      <c r="BA315" s="190" t="s">
        <v>140</v>
      </c>
      <c r="BB315" s="190" t="s">
        <v>265</v>
      </c>
      <c r="BC315" s="190">
        <v>6</v>
      </c>
      <c r="BD315" s="190">
        <v>2.8571</v>
      </c>
      <c r="BE315" s="190">
        <v>2</v>
      </c>
      <c r="BF315" s="190" t="s">
        <v>13194</v>
      </c>
      <c r="BG315" s="190" t="s">
        <v>12610</v>
      </c>
      <c r="BH315" s="190" t="s">
        <v>13193</v>
      </c>
      <c r="BI315" s="190" t="s">
        <v>13192</v>
      </c>
      <c r="BJ315" s="190" t="s">
        <v>13191</v>
      </c>
      <c r="BK315" s="190" t="s">
        <v>13190</v>
      </c>
      <c r="BL315" s="190" t="s">
        <v>13189</v>
      </c>
      <c r="BM315" s="190" t="str">
        <f t="shared" si="24"/>
        <v/>
      </c>
      <c r="BN315" s="190" t="str">
        <f t="shared" si="25"/>
        <v/>
      </c>
      <c r="BO315" s="190" t="str">
        <f t="shared" si="26"/>
        <v/>
      </c>
      <c r="BP315" s="190" t="str">
        <f t="shared" si="27"/>
        <v/>
      </c>
      <c r="BQ315" s="190">
        <f t="shared" si="28"/>
        <v>0</v>
      </c>
      <c r="BR315" s="190">
        <f t="shared" si="29"/>
        <v>0</v>
      </c>
      <c r="BS315" s="190">
        <f t="shared" si="30"/>
        <v>0</v>
      </c>
      <c r="BT315" s="190">
        <f t="shared" si="31"/>
        <v>0</v>
      </c>
      <c r="BY315" s="27">
        <v>1</v>
      </c>
    </row>
    <row r="316" spans="32:77" ht="15.75" customHeight="1" x14ac:dyDescent="0.25">
      <c r="AF316" s="2"/>
      <c r="AG316" s="2"/>
      <c r="AH316" s="2"/>
      <c r="AI316" s="2"/>
      <c r="AJ316" s="2"/>
      <c r="AK316" s="2"/>
      <c r="BA316" s="190" t="s">
        <v>140</v>
      </c>
      <c r="BB316" s="190" t="s">
        <v>265</v>
      </c>
      <c r="BC316" s="190">
        <v>7</v>
      </c>
      <c r="BD316" s="190">
        <v>2.8571</v>
      </c>
      <c r="BE316" s="190">
        <v>2</v>
      </c>
      <c r="BF316" s="190" t="s">
        <v>13188</v>
      </c>
      <c r="BG316" s="190" t="s">
        <v>12603</v>
      </c>
      <c r="BH316" s="190" t="s">
        <v>13187</v>
      </c>
      <c r="BI316" s="190" t="s">
        <v>13186</v>
      </c>
      <c r="BJ316" s="190" t="s">
        <v>13185</v>
      </c>
      <c r="BK316" s="190" t="s">
        <v>13184</v>
      </c>
      <c r="BL316" s="190" t="s">
        <v>13183</v>
      </c>
      <c r="BM316" s="190" t="str">
        <f t="shared" si="24"/>
        <v/>
      </c>
      <c r="BN316" s="190" t="str">
        <f t="shared" si="25"/>
        <v/>
      </c>
      <c r="BO316" s="190" t="str">
        <f t="shared" si="26"/>
        <v/>
      </c>
      <c r="BP316" s="190" t="str">
        <f t="shared" si="27"/>
        <v/>
      </c>
      <c r="BQ316" s="190">
        <f t="shared" si="28"/>
        <v>0</v>
      </c>
      <c r="BR316" s="190">
        <f t="shared" si="29"/>
        <v>0</v>
      </c>
      <c r="BS316" s="190">
        <f t="shared" si="30"/>
        <v>0</v>
      </c>
      <c r="BT316" s="190">
        <f t="shared" si="31"/>
        <v>0</v>
      </c>
      <c r="BY316" s="27">
        <v>1</v>
      </c>
    </row>
    <row r="317" spans="32:77" ht="15.75" customHeight="1" x14ac:dyDescent="0.25">
      <c r="AF317" s="2"/>
      <c r="AG317" s="2"/>
      <c r="AH317" s="2"/>
      <c r="AI317" s="2"/>
      <c r="AJ317" s="2"/>
      <c r="AK317" s="2"/>
      <c r="BA317" s="190" t="s">
        <v>140</v>
      </c>
      <c r="BB317" s="190" t="s">
        <v>301</v>
      </c>
      <c r="BC317" s="190">
        <v>1</v>
      </c>
      <c r="BD317" s="190">
        <v>5</v>
      </c>
      <c r="BE317" s="190">
        <v>1</v>
      </c>
      <c r="BF317" s="190" t="s">
        <v>13182</v>
      </c>
      <c r="BG317" s="190" t="s">
        <v>13181</v>
      </c>
      <c r="BL317" s="190" t="s">
        <v>13180</v>
      </c>
      <c r="BM317" s="190" t="str">
        <f t="shared" si="24"/>
        <v/>
      </c>
      <c r="BN317" s="190" t="str">
        <f t="shared" si="25"/>
        <v/>
      </c>
      <c r="BO317" s="190" t="str">
        <f t="shared" si="26"/>
        <v/>
      </c>
      <c r="BP317" s="190" t="str">
        <f t="shared" si="27"/>
        <v/>
      </c>
      <c r="BQ317" s="190">
        <f t="shared" si="28"/>
        <v>0</v>
      </c>
      <c r="BR317" s="190">
        <f t="shared" si="29"/>
        <v>0</v>
      </c>
      <c r="BS317" s="190">
        <f t="shared" si="30"/>
        <v>0</v>
      </c>
      <c r="BT317" s="190">
        <f t="shared" si="31"/>
        <v>0</v>
      </c>
      <c r="BY317" s="27">
        <v>1</v>
      </c>
    </row>
    <row r="318" spans="32:77" ht="15.75" customHeight="1" x14ac:dyDescent="0.25">
      <c r="AF318" s="2"/>
      <c r="AG318" s="2"/>
      <c r="AH318" s="2"/>
      <c r="AI318" s="2"/>
      <c r="AJ318" s="2"/>
      <c r="AK318" s="2"/>
      <c r="BA318" s="190" t="s">
        <v>140</v>
      </c>
      <c r="BB318" s="190" t="s">
        <v>301</v>
      </c>
      <c r="BC318" s="190">
        <v>2</v>
      </c>
      <c r="BD318" s="190">
        <v>5</v>
      </c>
      <c r="BE318" s="190">
        <v>2</v>
      </c>
      <c r="BF318" s="190" t="s">
        <v>13179</v>
      </c>
      <c r="BG318" s="190" t="s">
        <v>13178</v>
      </c>
      <c r="BH318" s="190" t="s">
        <v>13177</v>
      </c>
      <c r="BI318" s="190" t="s">
        <v>13176</v>
      </c>
      <c r="BJ318" s="190" t="s">
        <v>13175</v>
      </c>
      <c r="BK318" s="190" t="s">
        <v>13174</v>
      </c>
      <c r="BL318" s="190" t="s">
        <v>13173</v>
      </c>
      <c r="BM318" s="190" t="str">
        <f t="shared" si="24"/>
        <v/>
      </c>
      <c r="BN318" s="190" t="str">
        <f t="shared" si="25"/>
        <v/>
      </c>
      <c r="BO318" s="190" t="str">
        <f t="shared" si="26"/>
        <v/>
      </c>
      <c r="BP318" s="190" t="str">
        <f t="shared" si="27"/>
        <v/>
      </c>
      <c r="BQ318" s="190">
        <f t="shared" si="28"/>
        <v>0</v>
      </c>
      <c r="BR318" s="190">
        <f t="shared" si="29"/>
        <v>0</v>
      </c>
      <c r="BS318" s="190">
        <f t="shared" si="30"/>
        <v>0</v>
      </c>
      <c r="BT318" s="190">
        <f t="shared" si="31"/>
        <v>0</v>
      </c>
      <c r="BY318" s="27">
        <v>1</v>
      </c>
    </row>
    <row r="319" spans="32:77" ht="15.75" customHeight="1" x14ac:dyDescent="0.25">
      <c r="AF319" s="2"/>
      <c r="AG319" s="2"/>
      <c r="AH319" s="2"/>
      <c r="AI319" s="2"/>
      <c r="AJ319" s="2"/>
      <c r="AK319" s="2"/>
      <c r="BA319" s="190" t="s">
        <v>140</v>
      </c>
      <c r="BB319" s="190" t="s">
        <v>301</v>
      </c>
      <c r="BC319" s="190">
        <v>3</v>
      </c>
      <c r="BD319" s="190">
        <v>5</v>
      </c>
      <c r="BE319" s="190">
        <v>2</v>
      </c>
      <c r="BF319" s="190" t="s">
        <v>12588</v>
      </c>
      <c r="BG319" s="190" t="s">
        <v>12587</v>
      </c>
      <c r="BH319" s="190" t="s">
        <v>12586</v>
      </c>
      <c r="BI319" s="190" t="s">
        <v>12585</v>
      </c>
      <c r="BJ319" s="190" t="s">
        <v>12584</v>
      </c>
      <c r="BL319" s="190" t="s">
        <v>12583</v>
      </c>
      <c r="BM319" s="190" t="str">
        <f t="shared" si="24"/>
        <v/>
      </c>
      <c r="BN319" s="190" t="str">
        <f t="shared" si="25"/>
        <v/>
      </c>
      <c r="BO319" s="190" t="str">
        <f t="shared" si="26"/>
        <v/>
      </c>
      <c r="BP319" s="190" t="str">
        <f t="shared" si="27"/>
        <v/>
      </c>
      <c r="BQ319" s="190">
        <f t="shared" si="28"/>
        <v>0</v>
      </c>
      <c r="BR319" s="190">
        <f t="shared" si="29"/>
        <v>0</v>
      </c>
      <c r="BS319" s="190">
        <f t="shared" si="30"/>
        <v>0</v>
      </c>
      <c r="BT319" s="190">
        <f t="shared" si="31"/>
        <v>0</v>
      </c>
      <c r="BY319" s="27">
        <v>1</v>
      </c>
    </row>
    <row r="320" spans="32:77" ht="15.75" customHeight="1" x14ac:dyDescent="0.25">
      <c r="AF320" s="2"/>
      <c r="AG320" s="2"/>
      <c r="AH320" s="2"/>
      <c r="AI320" s="2"/>
      <c r="AJ320" s="2"/>
      <c r="AK320" s="2"/>
      <c r="BA320" s="190" t="s">
        <v>140</v>
      </c>
      <c r="BB320" s="190" t="s">
        <v>301</v>
      </c>
      <c r="BC320" s="190">
        <v>4</v>
      </c>
      <c r="BD320" s="190">
        <v>5</v>
      </c>
      <c r="BE320" s="190">
        <v>2</v>
      </c>
      <c r="BF320" s="190" t="s">
        <v>13172</v>
      </c>
      <c r="BG320" s="190" t="s">
        <v>12581</v>
      </c>
      <c r="BH320" s="190" t="s">
        <v>13171</v>
      </c>
      <c r="BI320" s="190" t="s">
        <v>13170</v>
      </c>
      <c r="BL320" s="190" t="s">
        <v>13169</v>
      </c>
      <c r="BM320" s="190" t="str">
        <f t="shared" si="24"/>
        <v/>
      </c>
      <c r="BN320" s="190" t="str">
        <f t="shared" si="25"/>
        <v/>
      </c>
      <c r="BO320" s="190" t="str">
        <f t="shared" si="26"/>
        <v/>
      </c>
      <c r="BP320" s="190" t="str">
        <f t="shared" si="27"/>
        <v/>
      </c>
      <c r="BQ320" s="190">
        <f t="shared" si="28"/>
        <v>0</v>
      </c>
      <c r="BR320" s="190">
        <f t="shared" si="29"/>
        <v>0</v>
      </c>
      <c r="BS320" s="190">
        <f t="shared" si="30"/>
        <v>0</v>
      </c>
      <c r="BT320" s="190">
        <f t="shared" si="31"/>
        <v>0</v>
      </c>
      <c r="BY320" s="27">
        <v>1</v>
      </c>
    </row>
    <row r="321" spans="32:77" ht="15.75" customHeight="1" x14ac:dyDescent="0.25">
      <c r="AF321" s="2"/>
      <c r="AG321" s="2"/>
      <c r="AH321" s="2"/>
      <c r="AI321" s="2"/>
      <c r="AJ321" s="2"/>
      <c r="AK321" s="2"/>
      <c r="BA321" s="190" t="s">
        <v>141</v>
      </c>
      <c r="BB321" s="190" t="s">
        <v>265</v>
      </c>
      <c r="BC321" s="190">
        <v>1</v>
      </c>
      <c r="BD321" s="190">
        <v>4</v>
      </c>
      <c r="BE321" s="190">
        <v>2</v>
      </c>
      <c r="BF321" s="190" t="s">
        <v>13168</v>
      </c>
      <c r="BG321" s="190" t="s">
        <v>13167</v>
      </c>
      <c r="BH321" s="190" t="s">
        <v>13166</v>
      </c>
      <c r="BI321" s="190" t="s">
        <v>13165</v>
      </c>
      <c r="BJ321" s="190" t="s">
        <v>13164</v>
      </c>
      <c r="BK321" s="190" t="s">
        <v>13163</v>
      </c>
      <c r="BL321" s="190" t="s">
        <v>13162</v>
      </c>
      <c r="BM321" s="190" t="str">
        <f t="shared" si="24"/>
        <v/>
      </c>
      <c r="BN321" s="190" t="str">
        <f t="shared" si="25"/>
        <v/>
      </c>
      <c r="BO321" s="190" t="str">
        <f t="shared" si="26"/>
        <v/>
      </c>
      <c r="BP321" s="190" t="str">
        <f t="shared" si="27"/>
        <v/>
      </c>
      <c r="BQ321" s="190">
        <f t="shared" si="28"/>
        <v>0</v>
      </c>
      <c r="BR321" s="190">
        <f t="shared" si="29"/>
        <v>0</v>
      </c>
      <c r="BS321" s="190">
        <f t="shared" si="30"/>
        <v>0</v>
      </c>
      <c r="BT321" s="190">
        <f t="shared" si="31"/>
        <v>0</v>
      </c>
      <c r="BY321" s="27">
        <v>1</v>
      </c>
    </row>
    <row r="322" spans="32:77" ht="15.75" customHeight="1" x14ac:dyDescent="0.25">
      <c r="AF322" s="2"/>
      <c r="AG322" s="2"/>
      <c r="AH322" s="2"/>
      <c r="AI322" s="2"/>
      <c r="AJ322" s="2"/>
      <c r="AK322" s="2"/>
      <c r="BA322" s="190" t="s">
        <v>141</v>
      </c>
      <c r="BB322" s="190" t="s">
        <v>265</v>
      </c>
      <c r="BC322" s="190">
        <v>2</v>
      </c>
      <c r="BD322" s="190">
        <v>4</v>
      </c>
      <c r="BE322" s="190">
        <v>2</v>
      </c>
      <c r="BF322" s="190" t="s">
        <v>13161</v>
      </c>
      <c r="BG322" s="190" t="s">
        <v>13160</v>
      </c>
      <c r="BH322" s="190" t="s">
        <v>13159</v>
      </c>
      <c r="BI322" s="190" t="s">
        <v>13158</v>
      </c>
      <c r="BJ322" s="190" t="s">
        <v>13157</v>
      </c>
      <c r="BL322" s="190" t="s">
        <v>13156</v>
      </c>
      <c r="BM322" s="190" t="str">
        <f t="shared" si="24"/>
        <v/>
      </c>
      <c r="BN322" s="190" t="str">
        <f t="shared" si="25"/>
        <v/>
      </c>
      <c r="BO322" s="190" t="str">
        <f t="shared" si="26"/>
        <v/>
      </c>
      <c r="BP322" s="190" t="str">
        <f t="shared" si="27"/>
        <v/>
      </c>
      <c r="BQ322" s="190">
        <f t="shared" si="28"/>
        <v>0</v>
      </c>
      <c r="BR322" s="190">
        <f t="shared" si="29"/>
        <v>0</v>
      </c>
      <c r="BS322" s="190">
        <f t="shared" si="30"/>
        <v>0</v>
      </c>
      <c r="BT322" s="190">
        <f t="shared" si="31"/>
        <v>0</v>
      </c>
      <c r="BY322" s="27">
        <v>1</v>
      </c>
    </row>
    <row r="323" spans="32:77" ht="15.75" customHeight="1" x14ac:dyDescent="0.25">
      <c r="AF323" s="2"/>
      <c r="AG323" s="2"/>
      <c r="AH323" s="2"/>
      <c r="AI323" s="2"/>
      <c r="AJ323" s="2"/>
      <c r="AK323" s="2"/>
      <c r="BA323" s="190" t="s">
        <v>141</v>
      </c>
      <c r="BB323" s="190" t="s">
        <v>265</v>
      </c>
      <c r="BC323" s="190">
        <v>3</v>
      </c>
      <c r="BD323" s="190">
        <v>4</v>
      </c>
      <c r="BE323" s="190">
        <v>2</v>
      </c>
      <c r="BF323" s="190" t="s">
        <v>12676</v>
      </c>
      <c r="BG323" s="190" t="s">
        <v>12675</v>
      </c>
      <c r="BH323" s="190" t="s">
        <v>12674</v>
      </c>
      <c r="BI323" s="190" t="s">
        <v>12673</v>
      </c>
      <c r="BL323" s="190" t="s">
        <v>12672</v>
      </c>
      <c r="BM323" s="190" t="str">
        <f t="shared" si="24"/>
        <v/>
      </c>
      <c r="BN323" s="190" t="str">
        <f t="shared" si="25"/>
        <v/>
      </c>
      <c r="BO323" s="190" t="str">
        <f t="shared" si="26"/>
        <v/>
      </c>
      <c r="BP323" s="190" t="str">
        <f t="shared" si="27"/>
        <v/>
      </c>
      <c r="BQ323" s="190">
        <f t="shared" si="28"/>
        <v>0</v>
      </c>
      <c r="BR323" s="190">
        <f t="shared" si="29"/>
        <v>0</v>
      </c>
      <c r="BS323" s="190">
        <f t="shared" si="30"/>
        <v>0</v>
      </c>
      <c r="BT323" s="190">
        <f t="shared" si="31"/>
        <v>0</v>
      </c>
      <c r="BY323" s="27">
        <v>1</v>
      </c>
    </row>
    <row r="324" spans="32:77" ht="15.75" customHeight="1" x14ac:dyDescent="0.25">
      <c r="AF324" s="2"/>
      <c r="AG324" s="2"/>
      <c r="AH324" s="2"/>
      <c r="AI324" s="2"/>
      <c r="AJ324" s="2"/>
      <c r="AK324" s="2"/>
      <c r="BA324" s="190" t="s">
        <v>141</v>
      </c>
      <c r="BB324" s="190" t="s">
        <v>265</v>
      </c>
      <c r="BC324" s="190">
        <v>4</v>
      </c>
      <c r="BD324" s="190">
        <v>4</v>
      </c>
      <c r="BE324" s="190">
        <v>2</v>
      </c>
      <c r="BF324" s="190" t="s">
        <v>13155</v>
      </c>
      <c r="BG324" s="190" t="s">
        <v>12610</v>
      </c>
      <c r="BH324" s="190" t="s">
        <v>13084</v>
      </c>
      <c r="BI324" s="190" t="s">
        <v>2887</v>
      </c>
      <c r="BJ324" s="190" t="s">
        <v>13154</v>
      </c>
      <c r="BK324" s="190" t="s">
        <v>13153</v>
      </c>
      <c r="BL324" s="190" t="s">
        <v>13152</v>
      </c>
      <c r="BM324" s="190" t="str">
        <f t="shared" si="24"/>
        <v/>
      </c>
      <c r="BN324" s="190" t="str">
        <f t="shared" si="25"/>
        <v/>
      </c>
      <c r="BO324" s="190" t="str">
        <f t="shared" si="26"/>
        <v/>
      </c>
      <c r="BP324" s="190" t="str">
        <f t="shared" si="27"/>
        <v/>
      </c>
      <c r="BQ324" s="190">
        <f t="shared" si="28"/>
        <v>0</v>
      </c>
      <c r="BR324" s="190">
        <f t="shared" si="29"/>
        <v>0</v>
      </c>
      <c r="BS324" s="190">
        <f t="shared" si="30"/>
        <v>0</v>
      </c>
      <c r="BT324" s="190">
        <f t="shared" si="31"/>
        <v>0</v>
      </c>
      <c r="BY324" s="27">
        <v>1</v>
      </c>
    </row>
    <row r="325" spans="32:77" ht="15.75" customHeight="1" x14ac:dyDescent="0.25">
      <c r="AF325" s="2"/>
      <c r="AG325" s="2"/>
      <c r="AH325" s="2"/>
      <c r="AI325" s="2"/>
      <c r="AJ325" s="2"/>
      <c r="AK325" s="2"/>
      <c r="BA325" s="190" t="s">
        <v>141</v>
      </c>
      <c r="BB325" s="190" t="s">
        <v>265</v>
      </c>
      <c r="BC325" s="190">
        <v>5</v>
      </c>
      <c r="BD325" s="190">
        <v>4</v>
      </c>
      <c r="BE325" s="190">
        <v>2</v>
      </c>
      <c r="BF325" s="190" t="s">
        <v>13151</v>
      </c>
      <c r="BG325" s="190" t="s">
        <v>12603</v>
      </c>
      <c r="BH325" s="190" t="s">
        <v>13150</v>
      </c>
      <c r="BI325" s="190" t="s">
        <v>13149</v>
      </c>
      <c r="BJ325" s="190" t="s">
        <v>13148</v>
      </c>
      <c r="BK325" s="190" t="s">
        <v>13147</v>
      </c>
      <c r="BL325" s="190" t="s">
        <v>13146</v>
      </c>
      <c r="BM325" s="190" t="str">
        <f t="shared" si="24"/>
        <v/>
      </c>
      <c r="BN325" s="190" t="str">
        <f t="shared" si="25"/>
        <v/>
      </c>
      <c r="BO325" s="190" t="str">
        <f t="shared" si="26"/>
        <v/>
      </c>
      <c r="BP325" s="190" t="str">
        <f t="shared" si="27"/>
        <v/>
      </c>
      <c r="BQ325" s="190">
        <f t="shared" si="28"/>
        <v>0</v>
      </c>
      <c r="BR325" s="190">
        <f t="shared" si="29"/>
        <v>0</v>
      </c>
      <c r="BS325" s="190">
        <f t="shared" si="30"/>
        <v>0</v>
      </c>
      <c r="BT325" s="190">
        <f t="shared" si="31"/>
        <v>0</v>
      </c>
      <c r="BY325" s="27">
        <v>1</v>
      </c>
    </row>
    <row r="326" spans="32:77" ht="15.75" customHeight="1" x14ac:dyDescent="0.25">
      <c r="AF326" s="2"/>
      <c r="AG326" s="2"/>
      <c r="AH326" s="2"/>
      <c r="AI326" s="2"/>
      <c r="AJ326" s="2"/>
      <c r="AK326" s="2"/>
      <c r="BA326" s="190" t="s">
        <v>141</v>
      </c>
      <c r="BB326" s="190" t="s">
        <v>301</v>
      </c>
      <c r="BC326" s="190">
        <v>1</v>
      </c>
      <c r="BD326" s="190">
        <v>5</v>
      </c>
      <c r="BE326" s="190">
        <v>2</v>
      </c>
      <c r="BF326" s="190" t="s">
        <v>13145</v>
      </c>
      <c r="BG326" s="190" t="s">
        <v>13144</v>
      </c>
      <c r="BH326" s="190" t="s">
        <v>13143</v>
      </c>
      <c r="BI326" s="190" t="s">
        <v>13142</v>
      </c>
      <c r="BJ326" s="190" t="s">
        <v>13141</v>
      </c>
      <c r="BK326" s="190" t="s">
        <v>13140</v>
      </c>
      <c r="BL326" s="190" t="s">
        <v>13139</v>
      </c>
      <c r="BM326" s="190" t="str">
        <f t="shared" si="24"/>
        <v/>
      </c>
      <c r="BN326" s="190" t="str">
        <f t="shared" si="25"/>
        <v/>
      </c>
      <c r="BO326" s="190" t="str">
        <f t="shared" si="26"/>
        <v/>
      </c>
      <c r="BP326" s="190" t="str">
        <f t="shared" si="27"/>
        <v/>
      </c>
      <c r="BQ326" s="190">
        <f t="shared" si="28"/>
        <v>0</v>
      </c>
      <c r="BR326" s="190">
        <f t="shared" si="29"/>
        <v>0</v>
      </c>
      <c r="BS326" s="190">
        <f t="shared" si="30"/>
        <v>0</v>
      </c>
      <c r="BT326" s="190">
        <f t="shared" si="31"/>
        <v>0</v>
      </c>
      <c r="BY326" s="27">
        <v>1</v>
      </c>
    </row>
    <row r="327" spans="32:77" ht="15.75" customHeight="1" x14ac:dyDescent="0.25">
      <c r="AF327" s="2"/>
      <c r="AG327" s="2"/>
      <c r="AH327" s="2"/>
      <c r="AI327" s="2"/>
      <c r="AJ327" s="2"/>
      <c r="AK327" s="2"/>
      <c r="BA327" s="190" t="s">
        <v>141</v>
      </c>
      <c r="BB327" s="190" t="s">
        <v>301</v>
      </c>
      <c r="BC327" s="190">
        <v>2</v>
      </c>
      <c r="BD327" s="190">
        <v>5</v>
      </c>
      <c r="BE327" s="190">
        <v>2</v>
      </c>
      <c r="BF327" s="190" t="s">
        <v>13138</v>
      </c>
      <c r="BG327" s="190" t="s">
        <v>13137</v>
      </c>
      <c r="BH327" s="190" t="s">
        <v>13136</v>
      </c>
      <c r="BI327" s="190" t="s">
        <v>13135</v>
      </c>
      <c r="BJ327" s="190" t="s">
        <v>13134</v>
      </c>
      <c r="BL327" s="190" t="s">
        <v>13133</v>
      </c>
      <c r="BM327" s="190" t="str">
        <f t="shared" si="24"/>
        <v/>
      </c>
      <c r="BN327" s="190" t="str">
        <f t="shared" si="25"/>
        <v/>
      </c>
      <c r="BO327" s="190" t="str">
        <f t="shared" si="26"/>
        <v/>
      </c>
      <c r="BP327" s="190" t="str">
        <f t="shared" si="27"/>
        <v/>
      </c>
      <c r="BQ327" s="190">
        <f t="shared" si="28"/>
        <v>0</v>
      </c>
      <c r="BR327" s="190">
        <f t="shared" si="29"/>
        <v>0</v>
      </c>
      <c r="BS327" s="190">
        <f t="shared" si="30"/>
        <v>0</v>
      </c>
      <c r="BT327" s="190">
        <f t="shared" si="31"/>
        <v>0</v>
      </c>
      <c r="BY327" s="27">
        <v>1</v>
      </c>
    </row>
    <row r="328" spans="32:77" ht="15.75" customHeight="1" x14ac:dyDescent="0.25">
      <c r="AF328" s="2"/>
      <c r="AG328" s="2"/>
      <c r="AH328" s="2"/>
      <c r="AI328" s="2"/>
      <c r="AJ328" s="2"/>
      <c r="AK328" s="2"/>
      <c r="BA328" s="190" t="s">
        <v>141</v>
      </c>
      <c r="BB328" s="190" t="s">
        <v>301</v>
      </c>
      <c r="BC328" s="190">
        <v>3</v>
      </c>
      <c r="BD328" s="190">
        <v>5</v>
      </c>
      <c r="BE328" s="190">
        <v>2</v>
      </c>
      <c r="BF328" s="190" t="s">
        <v>12671</v>
      </c>
      <c r="BG328" s="190" t="s">
        <v>12587</v>
      </c>
      <c r="BH328" s="190" t="s">
        <v>12670</v>
      </c>
      <c r="BI328" s="190" t="s">
        <v>12669</v>
      </c>
      <c r="BL328" s="190" t="s">
        <v>12668</v>
      </c>
      <c r="BM328" s="190" t="str">
        <f t="shared" si="24"/>
        <v/>
      </c>
      <c r="BN328" s="190" t="str">
        <f t="shared" si="25"/>
        <v/>
      </c>
      <c r="BO328" s="190" t="str">
        <f t="shared" si="26"/>
        <v/>
      </c>
      <c r="BP328" s="190" t="str">
        <f t="shared" si="27"/>
        <v/>
      </c>
      <c r="BQ328" s="190">
        <f t="shared" si="28"/>
        <v>0</v>
      </c>
      <c r="BR328" s="190">
        <f t="shared" si="29"/>
        <v>0</v>
      </c>
      <c r="BS328" s="190">
        <f t="shared" si="30"/>
        <v>0</v>
      </c>
      <c r="BT328" s="190">
        <f t="shared" si="31"/>
        <v>0</v>
      </c>
      <c r="BY328" s="27">
        <v>1</v>
      </c>
    </row>
    <row r="329" spans="32:77" ht="15.75" customHeight="1" x14ac:dyDescent="0.25">
      <c r="AF329" s="2"/>
      <c r="AG329" s="2"/>
      <c r="AH329" s="2"/>
      <c r="AI329" s="2"/>
      <c r="AJ329" s="2"/>
      <c r="AK329" s="2"/>
      <c r="BA329" s="190" t="s">
        <v>141</v>
      </c>
      <c r="BB329" s="190" t="s">
        <v>301</v>
      </c>
      <c r="BC329" s="190">
        <v>4</v>
      </c>
      <c r="BD329" s="190">
        <v>5</v>
      </c>
      <c r="BE329" s="190">
        <v>2</v>
      </c>
      <c r="BF329" s="190" t="s">
        <v>13132</v>
      </c>
      <c r="BG329" s="190" t="s">
        <v>12581</v>
      </c>
      <c r="BH329" s="190" t="s">
        <v>13131</v>
      </c>
      <c r="BL329" s="190" t="s">
        <v>13130</v>
      </c>
      <c r="BM329" s="190" t="str">
        <f t="shared" si="24"/>
        <v/>
      </c>
      <c r="BN329" s="190" t="str">
        <f t="shared" si="25"/>
        <v/>
      </c>
      <c r="BO329" s="190" t="str">
        <f t="shared" si="26"/>
        <v/>
      </c>
      <c r="BP329" s="190" t="str">
        <f t="shared" si="27"/>
        <v/>
      </c>
      <c r="BQ329" s="190">
        <f t="shared" si="28"/>
        <v>0</v>
      </c>
      <c r="BR329" s="190">
        <f t="shared" si="29"/>
        <v>0</v>
      </c>
      <c r="BS329" s="190">
        <f t="shared" si="30"/>
        <v>0</v>
      </c>
      <c r="BT329" s="190">
        <f t="shared" si="31"/>
        <v>0</v>
      </c>
      <c r="BY329" s="27">
        <v>1</v>
      </c>
    </row>
    <row r="330" spans="32:77" ht="15.75" customHeight="1" x14ac:dyDescent="0.25">
      <c r="AF330" s="2"/>
      <c r="AG330" s="2"/>
      <c r="AH330" s="2"/>
      <c r="AI330" s="2"/>
      <c r="AJ330" s="2"/>
      <c r="AK330" s="2"/>
      <c r="BA330" s="190" t="s">
        <v>143</v>
      </c>
      <c r="BB330" s="190" t="s">
        <v>265</v>
      </c>
      <c r="BC330" s="190">
        <v>1</v>
      </c>
      <c r="BD330" s="190">
        <v>4</v>
      </c>
      <c r="BE330" s="190">
        <v>2</v>
      </c>
      <c r="BF330" s="190" t="s">
        <v>13168</v>
      </c>
      <c r="BG330" s="190" t="s">
        <v>13167</v>
      </c>
      <c r="BH330" s="190" t="s">
        <v>13166</v>
      </c>
      <c r="BI330" s="190" t="s">
        <v>13165</v>
      </c>
      <c r="BJ330" s="190" t="s">
        <v>13164</v>
      </c>
      <c r="BK330" s="190" t="s">
        <v>13163</v>
      </c>
      <c r="BL330" s="190" t="s">
        <v>13162</v>
      </c>
      <c r="BM330" s="190" t="str">
        <f t="shared" si="24"/>
        <v/>
      </c>
      <c r="BN330" s="190" t="str">
        <f t="shared" si="25"/>
        <v/>
      </c>
      <c r="BO330" s="190" t="str">
        <f t="shared" si="26"/>
        <v/>
      </c>
      <c r="BP330" s="190" t="str">
        <f t="shared" si="27"/>
        <v/>
      </c>
      <c r="BQ330" s="190">
        <f t="shared" si="28"/>
        <v>0</v>
      </c>
      <c r="BR330" s="190">
        <f t="shared" si="29"/>
        <v>0</v>
      </c>
      <c r="BS330" s="190">
        <f t="shared" si="30"/>
        <v>0</v>
      </c>
      <c r="BT330" s="190">
        <f t="shared" si="31"/>
        <v>0</v>
      </c>
      <c r="BY330" s="27">
        <v>1</v>
      </c>
    </row>
    <row r="331" spans="32:77" ht="15.75" customHeight="1" x14ac:dyDescent="0.25">
      <c r="AF331" s="2"/>
      <c r="AG331" s="2"/>
      <c r="AH331" s="2"/>
      <c r="AI331" s="2"/>
      <c r="AJ331" s="2"/>
      <c r="AK331" s="2"/>
      <c r="BA331" s="190" t="s">
        <v>143</v>
      </c>
      <c r="BB331" s="190" t="s">
        <v>265</v>
      </c>
      <c r="BC331" s="190">
        <v>2</v>
      </c>
      <c r="BD331" s="190">
        <v>4</v>
      </c>
      <c r="BE331" s="190">
        <v>2</v>
      </c>
      <c r="BF331" s="190" t="s">
        <v>13161</v>
      </c>
      <c r="BG331" s="190" t="s">
        <v>13160</v>
      </c>
      <c r="BH331" s="190" t="s">
        <v>13159</v>
      </c>
      <c r="BI331" s="190" t="s">
        <v>13158</v>
      </c>
      <c r="BJ331" s="190" t="s">
        <v>13157</v>
      </c>
      <c r="BL331" s="190" t="s">
        <v>13156</v>
      </c>
      <c r="BM331" s="190" t="str">
        <f t="shared" si="24"/>
        <v/>
      </c>
      <c r="BN331" s="190" t="str">
        <f t="shared" si="25"/>
        <v/>
      </c>
      <c r="BO331" s="190" t="str">
        <f t="shared" si="26"/>
        <v/>
      </c>
      <c r="BP331" s="190" t="str">
        <f t="shared" si="27"/>
        <v/>
      </c>
      <c r="BQ331" s="190">
        <f t="shared" si="28"/>
        <v>0</v>
      </c>
      <c r="BR331" s="190">
        <f t="shared" si="29"/>
        <v>0</v>
      </c>
      <c r="BS331" s="190">
        <f t="shared" si="30"/>
        <v>0</v>
      </c>
      <c r="BT331" s="190">
        <f t="shared" si="31"/>
        <v>0</v>
      </c>
      <c r="BY331" s="27">
        <v>1</v>
      </c>
    </row>
    <row r="332" spans="32:77" ht="15.75" customHeight="1" x14ac:dyDescent="0.25">
      <c r="AF332" s="2"/>
      <c r="AG332" s="2"/>
      <c r="AH332" s="2"/>
      <c r="AI332" s="2"/>
      <c r="AJ332" s="2"/>
      <c r="AK332" s="2"/>
      <c r="BA332" s="190" t="s">
        <v>143</v>
      </c>
      <c r="BB332" s="190" t="s">
        <v>265</v>
      </c>
      <c r="BC332" s="190">
        <v>3</v>
      </c>
      <c r="BD332" s="190">
        <v>4</v>
      </c>
      <c r="BE332" s="190">
        <v>2</v>
      </c>
      <c r="BF332" s="190" t="s">
        <v>12667</v>
      </c>
      <c r="BG332" s="190" t="s">
        <v>12666</v>
      </c>
      <c r="BH332" s="190" t="s">
        <v>12665</v>
      </c>
      <c r="BI332" s="190" t="s">
        <v>12664</v>
      </c>
      <c r="BJ332" s="190" t="s">
        <v>12663</v>
      </c>
      <c r="BK332" s="190" t="s">
        <v>12662</v>
      </c>
      <c r="BL332" s="190" t="s">
        <v>12661</v>
      </c>
      <c r="BM332" s="190" t="str">
        <f t="shared" si="24"/>
        <v/>
      </c>
      <c r="BN332" s="190" t="str">
        <f t="shared" si="25"/>
        <v/>
      </c>
      <c r="BO332" s="190" t="str">
        <f t="shared" si="26"/>
        <v/>
      </c>
      <c r="BP332" s="190" t="str">
        <f t="shared" si="27"/>
        <v/>
      </c>
      <c r="BQ332" s="190">
        <f t="shared" si="28"/>
        <v>0</v>
      </c>
      <c r="BR332" s="190">
        <f t="shared" si="29"/>
        <v>0</v>
      </c>
      <c r="BS332" s="190">
        <f t="shared" si="30"/>
        <v>0</v>
      </c>
      <c r="BT332" s="190">
        <f t="shared" si="31"/>
        <v>0</v>
      </c>
      <c r="BY332" s="27">
        <v>1</v>
      </c>
    </row>
    <row r="333" spans="32:77" ht="15.75" customHeight="1" x14ac:dyDescent="0.25">
      <c r="AF333" s="2"/>
      <c r="AG333" s="2"/>
      <c r="AH333" s="2"/>
      <c r="AI333" s="2"/>
      <c r="AJ333" s="2"/>
      <c r="AK333" s="2"/>
      <c r="BA333" s="190" t="s">
        <v>143</v>
      </c>
      <c r="BB333" s="190" t="s">
        <v>265</v>
      </c>
      <c r="BC333" s="190">
        <v>4</v>
      </c>
      <c r="BD333" s="190">
        <v>4</v>
      </c>
      <c r="BE333" s="190">
        <v>2</v>
      </c>
      <c r="BF333" s="190" t="s">
        <v>13155</v>
      </c>
      <c r="BG333" s="190" t="s">
        <v>12610</v>
      </c>
      <c r="BH333" s="190" t="s">
        <v>13084</v>
      </c>
      <c r="BI333" s="190" t="s">
        <v>2887</v>
      </c>
      <c r="BJ333" s="190" t="s">
        <v>13154</v>
      </c>
      <c r="BK333" s="190" t="s">
        <v>13153</v>
      </c>
      <c r="BL333" s="190" t="s">
        <v>13152</v>
      </c>
      <c r="BM333" s="190" t="str">
        <f t="shared" si="24"/>
        <v/>
      </c>
      <c r="BN333" s="190" t="str">
        <f t="shared" si="25"/>
        <v/>
      </c>
      <c r="BO333" s="190" t="str">
        <f t="shared" si="26"/>
        <v/>
      </c>
      <c r="BP333" s="190" t="str">
        <f t="shared" si="27"/>
        <v/>
      </c>
      <c r="BQ333" s="190">
        <f t="shared" si="28"/>
        <v>0</v>
      </c>
      <c r="BR333" s="190">
        <f t="shared" si="29"/>
        <v>0</v>
      </c>
      <c r="BS333" s="190">
        <f t="shared" si="30"/>
        <v>0</v>
      </c>
      <c r="BT333" s="190">
        <f t="shared" si="31"/>
        <v>0</v>
      </c>
      <c r="BY333" s="27">
        <v>1</v>
      </c>
    </row>
    <row r="334" spans="32:77" ht="15.75" customHeight="1" x14ac:dyDescent="0.25">
      <c r="AF334" s="2"/>
      <c r="AG334" s="2"/>
      <c r="AH334" s="2"/>
      <c r="AI334" s="2"/>
      <c r="AJ334" s="2"/>
      <c r="AK334" s="2"/>
      <c r="BA334" s="190" t="s">
        <v>143</v>
      </c>
      <c r="BB334" s="190" t="s">
        <v>265</v>
      </c>
      <c r="BC334" s="190">
        <v>5</v>
      </c>
      <c r="BD334" s="190">
        <v>4</v>
      </c>
      <c r="BE334" s="190">
        <v>2</v>
      </c>
      <c r="BF334" s="190" t="s">
        <v>13151</v>
      </c>
      <c r="BG334" s="190" t="s">
        <v>12603</v>
      </c>
      <c r="BH334" s="190" t="s">
        <v>13150</v>
      </c>
      <c r="BI334" s="190" t="s">
        <v>13149</v>
      </c>
      <c r="BJ334" s="190" t="s">
        <v>13148</v>
      </c>
      <c r="BK334" s="190" t="s">
        <v>13147</v>
      </c>
      <c r="BL334" s="190" t="s">
        <v>13146</v>
      </c>
      <c r="BM334" s="190" t="str">
        <f t="shared" si="24"/>
        <v/>
      </c>
      <c r="BN334" s="190" t="str">
        <f t="shared" si="25"/>
        <v/>
      </c>
      <c r="BO334" s="190" t="str">
        <f t="shared" si="26"/>
        <v/>
      </c>
      <c r="BP334" s="190" t="str">
        <f t="shared" si="27"/>
        <v/>
      </c>
      <c r="BQ334" s="190">
        <f t="shared" si="28"/>
        <v>0</v>
      </c>
      <c r="BR334" s="190">
        <f t="shared" si="29"/>
        <v>0</v>
      </c>
      <c r="BS334" s="190">
        <f t="shared" si="30"/>
        <v>0</v>
      </c>
      <c r="BT334" s="190">
        <f t="shared" si="31"/>
        <v>0</v>
      </c>
      <c r="BY334" s="27">
        <v>1</v>
      </c>
    </row>
    <row r="335" spans="32:77" ht="15.75" customHeight="1" x14ac:dyDescent="0.25">
      <c r="AF335" s="2"/>
      <c r="AG335" s="2"/>
      <c r="AH335" s="2"/>
      <c r="AI335" s="2"/>
      <c r="AJ335" s="2"/>
      <c r="AK335" s="2"/>
      <c r="BA335" s="190" t="s">
        <v>143</v>
      </c>
      <c r="BB335" s="190" t="s">
        <v>301</v>
      </c>
      <c r="BC335" s="190">
        <v>1</v>
      </c>
      <c r="BD335" s="190">
        <v>5</v>
      </c>
      <c r="BE335" s="190">
        <v>2</v>
      </c>
      <c r="BF335" s="190" t="s">
        <v>13145</v>
      </c>
      <c r="BG335" s="190" t="s">
        <v>13144</v>
      </c>
      <c r="BH335" s="190" t="s">
        <v>13143</v>
      </c>
      <c r="BI335" s="190" t="s">
        <v>13142</v>
      </c>
      <c r="BJ335" s="190" t="s">
        <v>13141</v>
      </c>
      <c r="BK335" s="190" t="s">
        <v>13140</v>
      </c>
      <c r="BL335" s="190" t="s">
        <v>13139</v>
      </c>
      <c r="BM335" s="190" t="str">
        <f t="shared" si="24"/>
        <v/>
      </c>
      <c r="BN335" s="190" t="str">
        <f t="shared" si="25"/>
        <v/>
      </c>
      <c r="BO335" s="190" t="str">
        <f t="shared" si="26"/>
        <v/>
      </c>
      <c r="BP335" s="190" t="str">
        <f t="shared" si="27"/>
        <v/>
      </c>
      <c r="BQ335" s="190">
        <f t="shared" si="28"/>
        <v>0</v>
      </c>
      <c r="BR335" s="190">
        <f t="shared" si="29"/>
        <v>0</v>
      </c>
      <c r="BS335" s="190">
        <f t="shared" si="30"/>
        <v>0</v>
      </c>
      <c r="BT335" s="190">
        <f t="shared" si="31"/>
        <v>0</v>
      </c>
      <c r="BY335" s="27">
        <v>1</v>
      </c>
    </row>
    <row r="336" spans="32:77" ht="15.75" customHeight="1" x14ac:dyDescent="0.25">
      <c r="AF336" s="2"/>
      <c r="AG336" s="2"/>
      <c r="AH336" s="2"/>
      <c r="AI336" s="2"/>
      <c r="AJ336" s="2"/>
      <c r="AK336" s="2"/>
      <c r="BA336" s="190" t="s">
        <v>143</v>
      </c>
      <c r="BB336" s="190" t="s">
        <v>301</v>
      </c>
      <c r="BC336" s="190">
        <v>2</v>
      </c>
      <c r="BD336" s="190">
        <v>5</v>
      </c>
      <c r="BE336" s="190">
        <v>2</v>
      </c>
      <c r="BF336" s="190" t="s">
        <v>13138</v>
      </c>
      <c r="BG336" s="190" t="s">
        <v>13137</v>
      </c>
      <c r="BH336" s="190" t="s">
        <v>13136</v>
      </c>
      <c r="BI336" s="190" t="s">
        <v>13135</v>
      </c>
      <c r="BJ336" s="190" t="s">
        <v>13134</v>
      </c>
      <c r="BL336" s="190" t="s">
        <v>13133</v>
      </c>
      <c r="BM336" s="190" t="str">
        <f t="shared" si="24"/>
        <v/>
      </c>
      <c r="BN336" s="190" t="str">
        <f t="shared" si="25"/>
        <v/>
      </c>
      <c r="BO336" s="190" t="str">
        <f t="shared" si="26"/>
        <v/>
      </c>
      <c r="BP336" s="190" t="str">
        <f t="shared" si="27"/>
        <v/>
      </c>
      <c r="BQ336" s="190">
        <f t="shared" si="28"/>
        <v>0</v>
      </c>
      <c r="BR336" s="190">
        <f t="shared" si="29"/>
        <v>0</v>
      </c>
      <c r="BS336" s="190">
        <f t="shared" si="30"/>
        <v>0</v>
      </c>
      <c r="BT336" s="190">
        <f t="shared" si="31"/>
        <v>0</v>
      </c>
      <c r="BY336" s="27">
        <v>1</v>
      </c>
    </row>
    <row r="337" spans="32:77" ht="15.75" customHeight="1" x14ac:dyDescent="0.25">
      <c r="AF337" s="2"/>
      <c r="AG337" s="2"/>
      <c r="AH337" s="2"/>
      <c r="AI337" s="2"/>
      <c r="AJ337" s="2"/>
      <c r="AK337" s="2"/>
      <c r="BA337" s="190" t="s">
        <v>143</v>
      </c>
      <c r="BB337" s="190" t="s">
        <v>301</v>
      </c>
      <c r="BC337" s="190">
        <v>3</v>
      </c>
      <c r="BD337" s="190">
        <v>5</v>
      </c>
      <c r="BE337" s="190">
        <v>2</v>
      </c>
      <c r="BF337" s="190" t="s">
        <v>12660</v>
      </c>
      <c r="BG337" s="190" t="s">
        <v>12587</v>
      </c>
      <c r="BH337" s="190" t="s">
        <v>12659</v>
      </c>
      <c r="BI337" s="190" t="s">
        <v>12658</v>
      </c>
      <c r="BJ337" s="190" t="s">
        <v>12657</v>
      </c>
      <c r="BL337" s="190" t="s">
        <v>12656</v>
      </c>
      <c r="BM337" s="190" t="str">
        <f t="shared" si="24"/>
        <v/>
      </c>
      <c r="BN337" s="190" t="str">
        <f t="shared" si="25"/>
        <v/>
      </c>
      <c r="BO337" s="190" t="str">
        <f t="shared" si="26"/>
        <v/>
      </c>
      <c r="BP337" s="190" t="str">
        <f t="shared" si="27"/>
        <v/>
      </c>
      <c r="BQ337" s="190">
        <f t="shared" si="28"/>
        <v>0</v>
      </c>
      <c r="BR337" s="190">
        <f t="shared" si="29"/>
        <v>0</v>
      </c>
      <c r="BS337" s="190">
        <f t="shared" si="30"/>
        <v>0</v>
      </c>
      <c r="BT337" s="190">
        <f t="shared" si="31"/>
        <v>0</v>
      </c>
      <c r="BY337" s="27">
        <v>1</v>
      </c>
    </row>
    <row r="338" spans="32:77" ht="15.75" customHeight="1" x14ac:dyDescent="0.25">
      <c r="AF338" s="2"/>
      <c r="AG338" s="2"/>
      <c r="AH338" s="2"/>
      <c r="AI338" s="2"/>
      <c r="AJ338" s="2"/>
      <c r="AK338" s="2"/>
      <c r="BA338" s="190" t="s">
        <v>143</v>
      </c>
      <c r="BB338" s="190" t="s">
        <v>301</v>
      </c>
      <c r="BC338" s="190">
        <v>4</v>
      </c>
      <c r="BD338" s="190">
        <v>5</v>
      </c>
      <c r="BE338" s="190">
        <v>2</v>
      </c>
      <c r="BF338" s="190" t="s">
        <v>13132</v>
      </c>
      <c r="BG338" s="190" t="s">
        <v>12581</v>
      </c>
      <c r="BH338" s="190" t="s">
        <v>13131</v>
      </c>
      <c r="BL338" s="190" t="s">
        <v>13130</v>
      </c>
      <c r="BM338" s="190" t="str">
        <f t="shared" si="24"/>
        <v/>
      </c>
      <c r="BN338" s="190" t="str">
        <f t="shared" si="25"/>
        <v/>
      </c>
      <c r="BO338" s="190" t="str">
        <f t="shared" si="26"/>
        <v/>
      </c>
      <c r="BP338" s="190" t="str">
        <f t="shared" si="27"/>
        <v/>
      </c>
      <c r="BQ338" s="190">
        <f t="shared" si="28"/>
        <v>0</v>
      </c>
      <c r="BR338" s="190">
        <f t="shared" si="29"/>
        <v>0</v>
      </c>
      <c r="BS338" s="190">
        <f t="shared" si="30"/>
        <v>0</v>
      </c>
      <c r="BT338" s="190">
        <f t="shared" si="31"/>
        <v>0</v>
      </c>
      <c r="BY338" s="27">
        <v>1</v>
      </c>
    </row>
    <row r="339" spans="32:77" ht="15.75" customHeight="1" x14ac:dyDescent="0.25">
      <c r="AF339" s="2"/>
      <c r="AG339" s="2"/>
      <c r="AH339" s="2"/>
      <c r="AI339" s="2"/>
      <c r="AJ339" s="2"/>
      <c r="AK339" s="2"/>
      <c r="BA339" s="190" t="s">
        <v>144</v>
      </c>
      <c r="BB339" s="190" t="s">
        <v>265</v>
      </c>
      <c r="BC339" s="190">
        <v>1</v>
      </c>
      <c r="BD339" s="190">
        <v>4</v>
      </c>
      <c r="BE339" s="190">
        <v>2</v>
      </c>
      <c r="BF339" s="190" t="s">
        <v>13168</v>
      </c>
      <c r="BG339" s="190" t="s">
        <v>13167</v>
      </c>
      <c r="BH339" s="190" t="s">
        <v>13166</v>
      </c>
      <c r="BI339" s="190" t="s">
        <v>13165</v>
      </c>
      <c r="BJ339" s="190" t="s">
        <v>13164</v>
      </c>
      <c r="BK339" s="190" t="s">
        <v>13163</v>
      </c>
      <c r="BL339" s="190" t="s">
        <v>13162</v>
      </c>
      <c r="BM339" s="190" t="str">
        <f t="shared" si="24"/>
        <v/>
      </c>
      <c r="BN339" s="190" t="str">
        <f t="shared" si="25"/>
        <v/>
      </c>
      <c r="BO339" s="190" t="str">
        <f t="shared" si="26"/>
        <v/>
      </c>
      <c r="BP339" s="190" t="str">
        <f t="shared" si="27"/>
        <v/>
      </c>
      <c r="BQ339" s="190">
        <f t="shared" si="28"/>
        <v>0</v>
      </c>
      <c r="BR339" s="190">
        <f t="shared" si="29"/>
        <v>0</v>
      </c>
      <c r="BS339" s="190">
        <f t="shared" si="30"/>
        <v>0</v>
      </c>
      <c r="BT339" s="190">
        <f t="shared" si="31"/>
        <v>0</v>
      </c>
      <c r="BY339" s="27">
        <v>1</v>
      </c>
    </row>
    <row r="340" spans="32:77" ht="15.75" customHeight="1" x14ac:dyDescent="0.25">
      <c r="AF340" s="2"/>
      <c r="AG340" s="2"/>
      <c r="AH340" s="2"/>
      <c r="AI340" s="2"/>
      <c r="AJ340" s="2"/>
      <c r="AK340" s="2"/>
      <c r="BA340" s="190" t="s">
        <v>144</v>
      </c>
      <c r="BB340" s="190" t="s">
        <v>265</v>
      </c>
      <c r="BC340" s="190">
        <v>2</v>
      </c>
      <c r="BD340" s="190">
        <v>4</v>
      </c>
      <c r="BE340" s="190">
        <v>2</v>
      </c>
      <c r="BF340" s="190" t="s">
        <v>13161</v>
      </c>
      <c r="BG340" s="190" t="s">
        <v>13160</v>
      </c>
      <c r="BH340" s="190" t="s">
        <v>13159</v>
      </c>
      <c r="BI340" s="190" t="s">
        <v>13158</v>
      </c>
      <c r="BJ340" s="190" t="s">
        <v>13157</v>
      </c>
      <c r="BL340" s="190" t="s">
        <v>13156</v>
      </c>
      <c r="BM340" s="190" t="str">
        <f t="shared" si="24"/>
        <v/>
      </c>
      <c r="BN340" s="190" t="str">
        <f t="shared" si="25"/>
        <v/>
      </c>
      <c r="BO340" s="190" t="str">
        <f t="shared" si="26"/>
        <v/>
      </c>
      <c r="BP340" s="190" t="str">
        <f t="shared" si="27"/>
        <v/>
      </c>
      <c r="BQ340" s="190">
        <f t="shared" si="28"/>
        <v>0</v>
      </c>
      <c r="BR340" s="190">
        <f t="shared" si="29"/>
        <v>0</v>
      </c>
      <c r="BS340" s="190">
        <f t="shared" si="30"/>
        <v>0</v>
      </c>
      <c r="BT340" s="190">
        <f t="shared" si="31"/>
        <v>0</v>
      </c>
      <c r="BY340" s="27">
        <v>1</v>
      </c>
    </row>
    <row r="341" spans="32:77" ht="15.75" customHeight="1" x14ac:dyDescent="0.25">
      <c r="AF341" s="2"/>
      <c r="AG341" s="2"/>
      <c r="AH341" s="2"/>
      <c r="AI341" s="2"/>
      <c r="AJ341" s="2"/>
      <c r="AK341" s="2"/>
      <c r="BA341" s="190" t="s">
        <v>144</v>
      </c>
      <c r="BB341" s="190" t="s">
        <v>265</v>
      </c>
      <c r="BC341" s="190">
        <v>3</v>
      </c>
      <c r="BD341" s="190">
        <v>4</v>
      </c>
      <c r="BE341" s="190">
        <v>2</v>
      </c>
      <c r="BF341" s="190" t="s">
        <v>12655</v>
      </c>
      <c r="BG341" s="190" t="s">
        <v>12654</v>
      </c>
      <c r="BH341" s="190" t="s">
        <v>12653</v>
      </c>
      <c r="BI341" s="190" t="s">
        <v>12652</v>
      </c>
      <c r="BJ341" s="190" t="s">
        <v>12651</v>
      </c>
      <c r="BK341" s="190" t="s">
        <v>12650</v>
      </c>
      <c r="BL341" s="190" t="s">
        <v>12649</v>
      </c>
      <c r="BM341" s="190" t="str">
        <f t="shared" si="24"/>
        <v/>
      </c>
      <c r="BN341" s="190" t="str">
        <f t="shared" si="25"/>
        <v/>
      </c>
      <c r="BO341" s="190" t="str">
        <f t="shared" si="26"/>
        <v/>
      </c>
      <c r="BP341" s="190" t="str">
        <f t="shared" si="27"/>
        <v/>
      </c>
      <c r="BQ341" s="190">
        <f t="shared" si="28"/>
        <v>0</v>
      </c>
      <c r="BR341" s="190">
        <f t="shared" si="29"/>
        <v>0</v>
      </c>
      <c r="BS341" s="190">
        <f t="shared" si="30"/>
        <v>0</v>
      </c>
      <c r="BT341" s="190">
        <f t="shared" si="31"/>
        <v>0</v>
      </c>
      <c r="BY341" s="27">
        <v>1</v>
      </c>
    </row>
    <row r="342" spans="32:77" ht="15.75" customHeight="1" x14ac:dyDescent="0.25">
      <c r="AF342" s="2"/>
      <c r="AG342" s="2"/>
      <c r="AH342" s="2"/>
      <c r="AI342" s="2"/>
      <c r="AJ342" s="2"/>
      <c r="AK342" s="2"/>
      <c r="BA342" s="190" t="s">
        <v>144</v>
      </c>
      <c r="BB342" s="190" t="s">
        <v>265</v>
      </c>
      <c r="BC342" s="190">
        <v>4</v>
      </c>
      <c r="BD342" s="190">
        <v>4</v>
      </c>
      <c r="BE342" s="190">
        <v>2</v>
      </c>
      <c r="BF342" s="190" t="s">
        <v>13155</v>
      </c>
      <c r="BG342" s="190" t="s">
        <v>12610</v>
      </c>
      <c r="BH342" s="190" t="s">
        <v>13084</v>
      </c>
      <c r="BI342" s="190" t="s">
        <v>2887</v>
      </c>
      <c r="BJ342" s="190" t="s">
        <v>13154</v>
      </c>
      <c r="BK342" s="190" t="s">
        <v>13153</v>
      </c>
      <c r="BL342" s="190" t="s">
        <v>13152</v>
      </c>
      <c r="BM342" s="190" t="str">
        <f t="shared" si="24"/>
        <v/>
      </c>
      <c r="BN342" s="190" t="str">
        <f t="shared" si="25"/>
        <v/>
      </c>
      <c r="BO342" s="190" t="str">
        <f t="shared" si="26"/>
        <v/>
      </c>
      <c r="BP342" s="190" t="str">
        <f t="shared" si="27"/>
        <v/>
      </c>
      <c r="BQ342" s="190">
        <f t="shared" si="28"/>
        <v>0</v>
      </c>
      <c r="BR342" s="190">
        <f t="shared" si="29"/>
        <v>0</v>
      </c>
      <c r="BS342" s="190">
        <f t="shared" si="30"/>
        <v>0</v>
      </c>
      <c r="BT342" s="190">
        <f t="shared" si="31"/>
        <v>0</v>
      </c>
      <c r="BY342" s="27">
        <v>1</v>
      </c>
    </row>
    <row r="343" spans="32:77" ht="15.75" customHeight="1" x14ac:dyDescent="0.25">
      <c r="AF343" s="2"/>
      <c r="AG343" s="2"/>
      <c r="AH343" s="2"/>
      <c r="AI343" s="2"/>
      <c r="AJ343" s="2"/>
      <c r="AK343" s="2"/>
      <c r="BA343" s="190" t="s">
        <v>144</v>
      </c>
      <c r="BB343" s="190" t="s">
        <v>265</v>
      </c>
      <c r="BC343" s="190">
        <v>5</v>
      </c>
      <c r="BD343" s="190">
        <v>4</v>
      </c>
      <c r="BE343" s="190">
        <v>2</v>
      </c>
      <c r="BF343" s="190" t="s">
        <v>13151</v>
      </c>
      <c r="BG343" s="190" t="s">
        <v>12603</v>
      </c>
      <c r="BH343" s="190" t="s">
        <v>13150</v>
      </c>
      <c r="BI343" s="190" t="s">
        <v>13149</v>
      </c>
      <c r="BJ343" s="190" t="s">
        <v>13148</v>
      </c>
      <c r="BK343" s="190" t="s">
        <v>13147</v>
      </c>
      <c r="BL343" s="190" t="s">
        <v>13146</v>
      </c>
      <c r="BM343" s="190" t="str">
        <f t="shared" si="24"/>
        <v/>
      </c>
      <c r="BN343" s="190" t="str">
        <f t="shared" si="25"/>
        <v/>
      </c>
      <c r="BO343" s="190" t="str">
        <f t="shared" si="26"/>
        <v/>
      </c>
      <c r="BP343" s="190" t="str">
        <f t="shared" si="27"/>
        <v/>
      </c>
      <c r="BQ343" s="190">
        <f t="shared" si="28"/>
        <v>0</v>
      </c>
      <c r="BR343" s="190">
        <f t="shared" si="29"/>
        <v>0</v>
      </c>
      <c r="BS343" s="190">
        <f t="shared" si="30"/>
        <v>0</v>
      </c>
      <c r="BT343" s="190">
        <f t="shared" si="31"/>
        <v>0</v>
      </c>
      <c r="BY343" s="27">
        <v>1</v>
      </c>
    </row>
    <row r="344" spans="32:77" ht="15.75" customHeight="1" x14ac:dyDescent="0.25">
      <c r="AF344" s="2"/>
      <c r="AG344" s="2"/>
      <c r="AH344" s="2"/>
      <c r="AI344" s="2"/>
      <c r="AJ344" s="2"/>
      <c r="AK344" s="2"/>
      <c r="BA344" s="190" t="s">
        <v>144</v>
      </c>
      <c r="BB344" s="190" t="s">
        <v>301</v>
      </c>
      <c r="BC344" s="190">
        <v>1</v>
      </c>
      <c r="BD344" s="190">
        <v>5</v>
      </c>
      <c r="BE344" s="190">
        <v>2</v>
      </c>
      <c r="BF344" s="190" t="s">
        <v>13145</v>
      </c>
      <c r="BG344" s="190" t="s">
        <v>13144</v>
      </c>
      <c r="BH344" s="190" t="s">
        <v>13143</v>
      </c>
      <c r="BI344" s="190" t="s">
        <v>13142</v>
      </c>
      <c r="BJ344" s="190" t="s">
        <v>13141</v>
      </c>
      <c r="BK344" s="190" t="s">
        <v>13140</v>
      </c>
      <c r="BL344" s="190" t="s">
        <v>13139</v>
      </c>
      <c r="BM344" s="190" t="str">
        <f t="shared" si="24"/>
        <v/>
      </c>
      <c r="BN344" s="190" t="str">
        <f t="shared" si="25"/>
        <v/>
      </c>
      <c r="BO344" s="190" t="str">
        <f t="shared" si="26"/>
        <v/>
      </c>
      <c r="BP344" s="190" t="str">
        <f t="shared" si="27"/>
        <v/>
      </c>
      <c r="BQ344" s="190">
        <f t="shared" si="28"/>
        <v>0</v>
      </c>
      <c r="BR344" s="190">
        <f t="shared" si="29"/>
        <v>0</v>
      </c>
      <c r="BS344" s="190">
        <f t="shared" si="30"/>
        <v>0</v>
      </c>
      <c r="BT344" s="190">
        <f t="shared" si="31"/>
        <v>0</v>
      </c>
      <c r="BY344" s="27">
        <v>1</v>
      </c>
    </row>
    <row r="345" spans="32:77" ht="15.75" customHeight="1" x14ac:dyDescent="0.25">
      <c r="AF345" s="2"/>
      <c r="AG345" s="2"/>
      <c r="AH345" s="2"/>
      <c r="AI345" s="2"/>
      <c r="AJ345" s="2"/>
      <c r="AK345" s="2"/>
      <c r="BA345" s="190" t="s">
        <v>144</v>
      </c>
      <c r="BB345" s="190" t="s">
        <v>301</v>
      </c>
      <c r="BC345" s="190">
        <v>2</v>
      </c>
      <c r="BD345" s="190">
        <v>5</v>
      </c>
      <c r="BE345" s="190">
        <v>2</v>
      </c>
      <c r="BF345" s="190" t="s">
        <v>13138</v>
      </c>
      <c r="BG345" s="190" t="s">
        <v>13137</v>
      </c>
      <c r="BH345" s="190" t="s">
        <v>13136</v>
      </c>
      <c r="BI345" s="190" t="s">
        <v>13135</v>
      </c>
      <c r="BJ345" s="190" t="s">
        <v>13134</v>
      </c>
      <c r="BL345" s="190" t="s">
        <v>13133</v>
      </c>
      <c r="BM345" s="190" t="str">
        <f t="shared" si="24"/>
        <v/>
      </c>
      <c r="BN345" s="190" t="str">
        <f t="shared" si="25"/>
        <v/>
      </c>
      <c r="BO345" s="190" t="str">
        <f t="shared" si="26"/>
        <v/>
      </c>
      <c r="BP345" s="190" t="str">
        <f t="shared" si="27"/>
        <v/>
      </c>
      <c r="BQ345" s="190">
        <f t="shared" si="28"/>
        <v>0</v>
      </c>
      <c r="BR345" s="190">
        <f t="shared" si="29"/>
        <v>0</v>
      </c>
      <c r="BS345" s="190">
        <f t="shared" si="30"/>
        <v>0</v>
      </c>
      <c r="BT345" s="190">
        <f t="shared" si="31"/>
        <v>0</v>
      </c>
      <c r="BY345" s="27">
        <v>1</v>
      </c>
    </row>
    <row r="346" spans="32:77" ht="15.75" customHeight="1" x14ac:dyDescent="0.25">
      <c r="AF346" s="2"/>
      <c r="AG346" s="2"/>
      <c r="AH346" s="2"/>
      <c r="AI346" s="2"/>
      <c r="AJ346" s="2"/>
      <c r="AK346" s="2"/>
      <c r="BA346" s="190" t="s">
        <v>144</v>
      </c>
      <c r="BB346" s="190" t="s">
        <v>301</v>
      </c>
      <c r="BC346" s="190">
        <v>3</v>
      </c>
      <c r="BD346" s="190">
        <v>5</v>
      </c>
      <c r="BE346" s="190">
        <v>2</v>
      </c>
      <c r="BF346" s="190" t="s">
        <v>12648</v>
      </c>
      <c r="BG346" s="190" t="s">
        <v>12587</v>
      </c>
      <c r="BH346" s="190" t="s">
        <v>12647</v>
      </c>
      <c r="BI346" s="190" t="s">
        <v>12646</v>
      </c>
      <c r="BL346" s="190" t="s">
        <v>12645</v>
      </c>
      <c r="BM346" s="190" t="str">
        <f t="shared" si="24"/>
        <v/>
      </c>
      <c r="BN346" s="190" t="str">
        <f t="shared" si="25"/>
        <v/>
      </c>
      <c r="BO346" s="190" t="str">
        <f t="shared" si="26"/>
        <v/>
      </c>
      <c r="BP346" s="190" t="str">
        <f t="shared" si="27"/>
        <v/>
      </c>
      <c r="BQ346" s="190">
        <f t="shared" si="28"/>
        <v>0</v>
      </c>
      <c r="BR346" s="190">
        <f t="shared" si="29"/>
        <v>0</v>
      </c>
      <c r="BS346" s="190">
        <f t="shared" si="30"/>
        <v>0</v>
      </c>
      <c r="BT346" s="190">
        <f t="shared" si="31"/>
        <v>0</v>
      </c>
      <c r="BY346" s="27">
        <v>1</v>
      </c>
    </row>
    <row r="347" spans="32:77" ht="15.75" customHeight="1" x14ac:dyDescent="0.25">
      <c r="AF347" s="2"/>
      <c r="AG347" s="2"/>
      <c r="AH347" s="2"/>
      <c r="AI347" s="2"/>
      <c r="AJ347" s="2"/>
      <c r="AK347" s="2"/>
      <c r="BA347" s="190" t="s">
        <v>144</v>
      </c>
      <c r="BB347" s="190" t="s">
        <v>301</v>
      </c>
      <c r="BC347" s="190">
        <v>4</v>
      </c>
      <c r="BD347" s="190">
        <v>5</v>
      </c>
      <c r="BE347" s="190">
        <v>2</v>
      </c>
      <c r="BF347" s="190" t="s">
        <v>13132</v>
      </c>
      <c r="BG347" s="190" t="s">
        <v>12581</v>
      </c>
      <c r="BH347" s="190" t="s">
        <v>13131</v>
      </c>
      <c r="BL347" s="190" t="s">
        <v>13130</v>
      </c>
      <c r="BM347" s="190" t="str">
        <f t="shared" si="24"/>
        <v/>
      </c>
      <c r="BN347" s="190" t="str">
        <f t="shared" si="25"/>
        <v/>
      </c>
      <c r="BO347" s="190" t="str">
        <f t="shared" si="26"/>
        <v/>
      </c>
      <c r="BP347" s="190" t="str">
        <f t="shared" si="27"/>
        <v/>
      </c>
      <c r="BQ347" s="190">
        <f t="shared" si="28"/>
        <v>0</v>
      </c>
      <c r="BR347" s="190">
        <f t="shared" si="29"/>
        <v>0</v>
      </c>
      <c r="BS347" s="190">
        <f t="shared" si="30"/>
        <v>0</v>
      </c>
      <c r="BT347" s="190">
        <f t="shared" si="31"/>
        <v>0</v>
      </c>
      <c r="BY347" s="27">
        <v>1</v>
      </c>
    </row>
    <row r="348" spans="32:77" ht="15.75" customHeight="1" x14ac:dyDescent="0.25">
      <c r="AF348" s="2"/>
      <c r="AG348" s="2"/>
      <c r="AH348" s="2"/>
      <c r="AI348" s="2"/>
      <c r="AJ348" s="2"/>
      <c r="AK348" s="2"/>
      <c r="BA348" s="190" t="s">
        <v>145</v>
      </c>
      <c r="BB348" s="190" t="s">
        <v>265</v>
      </c>
      <c r="BC348" s="190">
        <v>1</v>
      </c>
      <c r="BD348" s="190">
        <v>4</v>
      </c>
      <c r="BE348" s="190">
        <v>2</v>
      </c>
      <c r="BF348" s="190" t="s">
        <v>13168</v>
      </c>
      <c r="BG348" s="190" t="s">
        <v>13167</v>
      </c>
      <c r="BH348" s="190" t="s">
        <v>13166</v>
      </c>
      <c r="BI348" s="190" t="s">
        <v>13165</v>
      </c>
      <c r="BJ348" s="190" t="s">
        <v>13164</v>
      </c>
      <c r="BK348" s="190" t="s">
        <v>13163</v>
      </c>
      <c r="BL348" s="190" t="s">
        <v>13162</v>
      </c>
      <c r="BM348" s="190" t="str">
        <f t="shared" si="24"/>
        <v/>
      </c>
      <c r="BN348" s="190" t="str">
        <f t="shared" si="25"/>
        <v/>
      </c>
      <c r="BO348" s="190" t="str">
        <f t="shared" si="26"/>
        <v/>
      </c>
      <c r="BP348" s="190" t="str">
        <f t="shared" si="27"/>
        <v/>
      </c>
      <c r="BQ348" s="190">
        <f t="shared" si="28"/>
        <v>0</v>
      </c>
      <c r="BR348" s="190">
        <f t="shared" si="29"/>
        <v>0</v>
      </c>
      <c r="BS348" s="190">
        <f t="shared" si="30"/>
        <v>0</v>
      </c>
      <c r="BT348" s="190">
        <f t="shared" si="31"/>
        <v>0</v>
      </c>
      <c r="BY348" s="27">
        <v>1</v>
      </c>
    </row>
    <row r="349" spans="32:77" ht="15.75" customHeight="1" x14ac:dyDescent="0.25">
      <c r="AF349" s="2"/>
      <c r="AG349" s="2"/>
      <c r="AH349" s="2"/>
      <c r="AI349" s="2"/>
      <c r="AJ349" s="2"/>
      <c r="AK349" s="2"/>
      <c r="BA349" s="190" t="s">
        <v>145</v>
      </c>
      <c r="BB349" s="190" t="s">
        <v>265</v>
      </c>
      <c r="BC349" s="190">
        <v>2</v>
      </c>
      <c r="BD349" s="190">
        <v>4</v>
      </c>
      <c r="BE349" s="190">
        <v>2</v>
      </c>
      <c r="BF349" s="190" t="s">
        <v>13161</v>
      </c>
      <c r="BG349" s="190" t="s">
        <v>13160</v>
      </c>
      <c r="BH349" s="190" t="s">
        <v>13159</v>
      </c>
      <c r="BI349" s="190" t="s">
        <v>13158</v>
      </c>
      <c r="BJ349" s="190" t="s">
        <v>13157</v>
      </c>
      <c r="BL349" s="190" t="s">
        <v>13156</v>
      </c>
      <c r="BM349" s="190" t="str">
        <f t="shared" si="24"/>
        <v/>
      </c>
      <c r="BN349" s="190" t="str">
        <f t="shared" si="25"/>
        <v/>
      </c>
      <c r="BO349" s="190" t="str">
        <f t="shared" si="26"/>
        <v/>
      </c>
      <c r="BP349" s="190" t="str">
        <f t="shared" si="27"/>
        <v/>
      </c>
      <c r="BQ349" s="190">
        <f t="shared" si="28"/>
        <v>0</v>
      </c>
      <c r="BR349" s="190">
        <f t="shared" si="29"/>
        <v>0</v>
      </c>
      <c r="BS349" s="190">
        <f t="shared" si="30"/>
        <v>0</v>
      </c>
      <c r="BT349" s="190">
        <f t="shared" si="31"/>
        <v>0</v>
      </c>
      <c r="BY349" s="27">
        <v>1</v>
      </c>
    </row>
    <row r="350" spans="32:77" ht="15.75" customHeight="1" x14ac:dyDescent="0.25">
      <c r="AF350" s="2"/>
      <c r="AG350" s="2"/>
      <c r="AH350" s="2"/>
      <c r="AI350" s="2"/>
      <c r="AJ350" s="2"/>
      <c r="AK350" s="2"/>
      <c r="BA350" s="190" t="s">
        <v>145</v>
      </c>
      <c r="BB350" s="190" t="s">
        <v>265</v>
      </c>
      <c r="BC350" s="190">
        <v>3</v>
      </c>
      <c r="BD350" s="190">
        <v>4</v>
      </c>
      <c r="BE350" s="190">
        <v>2</v>
      </c>
      <c r="BF350" s="190" t="s">
        <v>12644</v>
      </c>
      <c r="BG350" s="190" t="s">
        <v>12643</v>
      </c>
      <c r="BH350" s="190" t="s">
        <v>12642</v>
      </c>
      <c r="BI350" s="190" t="s">
        <v>12641</v>
      </c>
      <c r="BJ350" s="190" t="s">
        <v>12640</v>
      </c>
      <c r="BL350" s="190" t="s">
        <v>12639</v>
      </c>
      <c r="BM350" s="190" t="str">
        <f t="shared" si="24"/>
        <v/>
      </c>
      <c r="BN350" s="190" t="str">
        <f t="shared" si="25"/>
        <v/>
      </c>
      <c r="BO350" s="190" t="str">
        <f t="shared" si="26"/>
        <v/>
      </c>
      <c r="BP350" s="190" t="str">
        <f t="shared" si="27"/>
        <v/>
      </c>
      <c r="BQ350" s="190">
        <f t="shared" si="28"/>
        <v>0</v>
      </c>
      <c r="BR350" s="190">
        <f t="shared" si="29"/>
        <v>0</v>
      </c>
      <c r="BS350" s="190">
        <f t="shared" si="30"/>
        <v>0</v>
      </c>
      <c r="BT350" s="190">
        <f t="shared" si="31"/>
        <v>0</v>
      </c>
      <c r="BY350" s="27">
        <v>1</v>
      </c>
    </row>
    <row r="351" spans="32:77" ht="15.75" customHeight="1" x14ac:dyDescent="0.25">
      <c r="AF351" s="2"/>
      <c r="AG351" s="2"/>
      <c r="AH351" s="2"/>
      <c r="AI351" s="2"/>
      <c r="AJ351" s="2"/>
      <c r="AK351" s="2"/>
      <c r="BA351" s="190" t="s">
        <v>145</v>
      </c>
      <c r="BB351" s="190" t="s">
        <v>265</v>
      </c>
      <c r="BC351" s="190">
        <v>4</v>
      </c>
      <c r="BD351" s="190">
        <v>4</v>
      </c>
      <c r="BE351" s="190">
        <v>2</v>
      </c>
      <c r="BF351" s="190" t="s">
        <v>13155</v>
      </c>
      <c r="BG351" s="190" t="s">
        <v>12610</v>
      </c>
      <c r="BH351" s="190" t="s">
        <v>13084</v>
      </c>
      <c r="BI351" s="190" t="s">
        <v>2887</v>
      </c>
      <c r="BJ351" s="190" t="s">
        <v>13154</v>
      </c>
      <c r="BK351" s="190" t="s">
        <v>13153</v>
      </c>
      <c r="BL351" s="190" t="s">
        <v>13152</v>
      </c>
      <c r="BM351" s="190" t="str">
        <f t="shared" si="24"/>
        <v/>
      </c>
      <c r="BN351" s="190" t="str">
        <f t="shared" si="25"/>
        <v/>
      </c>
      <c r="BO351" s="190" t="str">
        <f t="shared" si="26"/>
        <v/>
      </c>
      <c r="BP351" s="190" t="str">
        <f t="shared" si="27"/>
        <v/>
      </c>
      <c r="BQ351" s="190">
        <f t="shared" si="28"/>
        <v>0</v>
      </c>
      <c r="BR351" s="190">
        <f t="shared" si="29"/>
        <v>0</v>
      </c>
      <c r="BS351" s="190">
        <f t="shared" si="30"/>
        <v>0</v>
      </c>
      <c r="BT351" s="190">
        <f t="shared" si="31"/>
        <v>0</v>
      </c>
      <c r="BY351" s="27">
        <v>1</v>
      </c>
    </row>
    <row r="352" spans="32:77" ht="15.75" customHeight="1" x14ac:dyDescent="0.25">
      <c r="AF352" s="2"/>
      <c r="AG352" s="2"/>
      <c r="AH352" s="2"/>
      <c r="AI352" s="2"/>
      <c r="AJ352" s="2"/>
      <c r="AK352" s="2"/>
      <c r="BA352" s="190" t="s">
        <v>145</v>
      </c>
      <c r="BB352" s="190" t="s">
        <v>265</v>
      </c>
      <c r="BC352" s="190">
        <v>5</v>
      </c>
      <c r="BD352" s="190">
        <v>4</v>
      </c>
      <c r="BE352" s="190">
        <v>2</v>
      </c>
      <c r="BF352" s="190" t="s">
        <v>13151</v>
      </c>
      <c r="BG352" s="190" t="s">
        <v>12603</v>
      </c>
      <c r="BH352" s="190" t="s">
        <v>13150</v>
      </c>
      <c r="BI352" s="190" t="s">
        <v>13149</v>
      </c>
      <c r="BJ352" s="190" t="s">
        <v>13148</v>
      </c>
      <c r="BK352" s="190" t="s">
        <v>13147</v>
      </c>
      <c r="BL352" s="190" t="s">
        <v>13146</v>
      </c>
      <c r="BM352" s="190" t="str">
        <f t="shared" si="24"/>
        <v/>
      </c>
      <c r="BN352" s="190" t="str">
        <f t="shared" si="25"/>
        <v/>
      </c>
      <c r="BO352" s="190" t="str">
        <f t="shared" si="26"/>
        <v/>
      </c>
      <c r="BP352" s="190" t="str">
        <f t="shared" si="27"/>
        <v/>
      </c>
      <c r="BQ352" s="190">
        <f t="shared" si="28"/>
        <v>0</v>
      </c>
      <c r="BR352" s="190">
        <f t="shared" si="29"/>
        <v>0</v>
      </c>
      <c r="BS352" s="190">
        <f t="shared" si="30"/>
        <v>0</v>
      </c>
      <c r="BT352" s="190">
        <f t="shared" si="31"/>
        <v>0</v>
      </c>
      <c r="BY352" s="27">
        <v>1</v>
      </c>
    </row>
    <row r="353" spans="32:77" ht="15.75" customHeight="1" x14ac:dyDescent="0.25">
      <c r="AF353" s="2"/>
      <c r="AG353" s="2"/>
      <c r="AH353" s="2"/>
      <c r="AI353" s="2"/>
      <c r="AJ353" s="2"/>
      <c r="AK353" s="2"/>
      <c r="BA353" s="190" t="s">
        <v>145</v>
      </c>
      <c r="BB353" s="190" t="s">
        <v>301</v>
      </c>
      <c r="BC353" s="190">
        <v>1</v>
      </c>
      <c r="BD353" s="190">
        <v>5</v>
      </c>
      <c r="BE353" s="190">
        <v>2</v>
      </c>
      <c r="BF353" s="190" t="s">
        <v>13145</v>
      </c>
      <c r="BG353" s="190" t="s">
        <v>13144</v>
      </c>
      <c r="BH353" s="190" t="s">
        <v>13143</v>
      </c>
      <c r="BI353" s="190" t="s">
        <v>13142</v>
      </c>
      <c r="BJ353" s="190" t="s">
        <v>13141</v>
      </c>
      <c r="BK353" s="190" t="s">
        <v>13140</v>
      </c>
      <c r="BL353" s="190" t="s">
        <v>13139</v>
      </c>
      <c r="BM353" s="190" t="str">
        <f t="shared" si="24"/>
        <v/>
      </c>
      <c r="BN353" s="190" t="str">
        <f t="shared" si="25"/>
        <v/>
      </c>
      <c r="BO353" s="190" t="str">
        <f t="shared" si="26"/>
        <v/>
      </c>
      <c r="BP353" s="190" t="str">
        <f t="shared" si="27"/>
        <v/>
      </c>
      <c r="BQ353" s="190">
        <f t="shared" si="28"/>
        <v>0</v>
      </c>
      <c r="BR353" s="190">
        <f t="shared" si="29"/>
        <v>0</v>
      </c>
      <c r="BS353" s="190">
        <f t="shared" si="30"/>
        <v>0</v>
      </c>
      <c r="BT353" s="190">
        <f t="shared" si="31"/>
        <v>0</v>
      </c>
      <c r="BY353" s="27">
        <v>1</v>
      </c>
    </row>
    <row r="354" spans="32:77" ht="15.75" customHeight="1" x14ac:dyDescent="0.25">
      <c r="AF354" s="2"/>
      <c r="AG354" s="2"/>
      <c r="AH354" s="2"/>
      <c r="AI354" s="2"/>
      <c r="AJ354" s="2"/>
      <c r="AK354" s="2"/>
      <c r="BA354" s="190" t="s">
        <v>145</v>
      </c>
      <c r="BB354" s="190" t="s">
        <v>301</v>
      </c>
      <c r="BC354" s="190">
        <v>2</v>
      </c>
      <c r="BD354" s="190">
        <v>5</v>
      </c>
      <c r="BE354" s="190">
        <v>2</v>
      </c>
      <c r="BF354" s="190" t="s">
        <v>13138</v>
      </c>
      <c r="BG354" s="190" t="s">
        <v>13137</v>
      </c>
      <c r="BH354" s="190" t="s">
        <v>13136</v>
      </c>
      <c r="BI354" s="190" t="s">
        <v>13135</v>
      </c>
      <c r="BJ354" s="190" t="s">
        <v>13134</v>
      </c>
      <c r="BL354" s="190" t="s">
        <v>13133</v>
      </c>
      <c r="BM354" s="190" t="str">
        <f t="shared" si="24"/>
        <v/>
      </c>
      <c r="BN354" s="190" t="str">
        <f t="shared" si="25"/>
        <v/>
      </c>
      <c r="BO354" s="190" t="str">
        <f t="shared" si="26"/>
        <v/>
      </c>
      <c r="BP354" s="190" t="str">
        <f t="shared" si="27"/>
        <v/>
      </c>
      <c r="BQ354" s="190">
        <f t="shared" si="28"/>
        <v>0</v>
      </c>
      <c r="BR354" s="190">
        <f t="shared" si="29"/>
        <v>0</v>
      </c>
      <c r="BS354" s="190">
        <f t="shared" si="30"/>
        <v>0</v>
      </c>
      <c r="BT354" s="190">
        <f t="shared" si="31"/>
        <v>0</v>
      </c>
      <c r="BY354" s="27">
        <v>1</v>
      </c>
    </row>
    <row r="355" spans="32:77" ht="15.75" customHeight="1" x14ac:dyDescent="0.25">
      <c r="AF355" s="2"/>
      <c r="AG355" s="2"/>
      <c r="AH355" s="2"/>
      <c r="AI355" s="2"/>
      <c r="AJ355" s="2"/>
      <c r="AK355" s="2"/>
      <c r="BA355" s="190" t="s">
        <v>145</v>
      </c>
      <c r="BB355" s="190" t="s">
        <v>301</v>
      </c>
      <c r="BC355" s="190">
        <v>3</v>
      </c>
      <c r="BD355" s="190">
        <v>5</v>
      </c>
      <c r="BE355" s="190">
        <v>2</v>
      </c>
      <c r="BF355" s="190" t="s">
        <v>12638</v>
      </c>
      <c r="BG355" s="190" t="s">
        <v>12587</v>
      </c>
      <c r="BH355" s="190" t="s">
        <v>12637</v>
      </c>
      <c r="BI355" s="190" t="s">
        <v>1499</v>
      </c>
      <c r="BJ355" s="190" t="s">
        <v>12636</v>
      </c>
      <c r="BK355" s="190" t="s">
        <v>12635</v>
      </c>
      <c r="BL355" s="190" t="s">
        <v>12634</v>
      </c>
      <c r="BM355" s="190" t="str">
        <f t="shared" si="24"/>
        <v/>
      </c>
      <c r="BN355" s="190" t="str">
        <f t="shared" si="25"/>
        <v/>
      </c>
      <c r="BO355" s="190" t="str">
        <f t="shared" si="26"/>
        <v/>
      </c>
      <c r="BP355" s="190" t="str">
        <f t="shared" si="27"/>
        <v/>
      </c>
      <c r="BQ355" s="190">
        <f t="shared" si="28"/>
        <v>0</v>
      </c>
      <c r="BR355" s="190">
        <f t="shared" si="29"/>
        <v>0</v>
      </c>
      <c r="BS355" s="190">
        <f t="shared" si="30"/>
        <v>0</v>
      </c>
      <c r="BT355" s="190">
        <f t="shared" si="31"/>
        <v>0</v>
      </c>
      <c r="BY355" s="27">
        <v>1</v>
      </c>
    </row>
    <row r="356" spans="32:77" ht="15.75" customHeight="1" x14ac:dyDescent="0.25">
      <c r="AF356" s="2"/>
      <c r="AG356" s="2"/>
      <c r="AH356" s="2"/>
      <c r="AI356" s="2"/>
      <c r="AJ356" s="2"/>
      <c r="AK356" s="2"/>
      <c r="BA356" s="190" t="s">
        <v>145</v>
      </c>
      <c r="BB356" s="190" t="s">
        <v>301</v>
      </c>
      <c r="BC356" s="190">
        <v>4</v>
      </c>
      <c r="BD356" s="190">
        <v>5</v>
      </c>
      <c r="BE356" s="190">
        <v>2</v>
      </c>
      <c r="BF356" s="190" t="s">
        <v>13132</v>
      </c>
      <c r="BG356" s="190" t="s">
        <v>12581</v>
      </c>
      <c r="BH356" s="190" t="s">
        <v>13131</v>
      </c>
      <c r="BL356" s="190" t="s">
        <v>13130</v>
      </c>
      <c r="BM356" s="190" t="str">
        <f t="shared" si="24"/>
        <v/>
      </c>
      <c r="BN356" s="190" t="str">
        <f t="shared" si="25"/>
        <v/>
      </c>
      <c r="BO356" s="190" t="str">
        <f t="shared" si="26"/>
        <v/>
      </c>
      <c r="BP356" s="190" t="str">
        <f t="shared" si="27"/>
        <v/>
      </c>
      <c r="BQ356" s="190">
        <f t="shared" si="28"/>
        <v>0</v>
      </c>
      <c r="BR356" s="190">
        <f t="shared" si="29"/>
        <v>0</v>
      </c>
      <c r="BS356" s="190">
        <f t="shared" si="30"/>
        <v>0</v>
      </c>
      <c r="BT356" s="190">
        <f t="shared" si="31"/>
        <v>0</v>
      </c>
      <c r="BY356" s="27">
        <v>1</v>
      </c>
    </row>
    <row r="357" spans="32:77" ht="15.75" customHeight="1" x14ac:dyDescent="0.25">
      <c r="AF357" s="2"/>
      <c r="AG357" s="2"/>
      <c r="AH357" s="2"/>
      <c r="AI357" s="2"/>
      <c r="AJ357" s="2"/>
      <c r="AK357" s="2"/>
      <c r="BA357" s="190" t="s">
        <v>146</v>
      </c>
      <c r="BB357" s="190" t="s">
        <v>265</v>
      </c>
      <c r="BC357" s="190">
        <v>1</v>
      </c>
      <c r="BD357" s="190">
        <v>3.3332999999999999</v>
      </c>
      <c r="BE357" s="190">
        <v>2</v>
      </c>
      <c r="BF357" s="190" t="s">
        <v>13168</v>
      </c>
      <c r="BG357" s="190" t="s">
        <v>13167</v>
      </c>
      <c r="BH357" s="190" t="s">
        <v>13166</v>
      </c>
      <c r="BI357" s="190" t="s">
        <v>13165</v>
      </c>
      <c r="BJ357" s="190" t="s">
        <v>13164</v>
      </c>
      <c r="BK357" s="190" t="s">
        <v>13163</v>
      </c>
      <c r="BL357" s="190" t="s">
        <v>13162</v>
      </c>
      <c r="BM357" s="190" t="str">
        <f t="shared" si="24"/>
        <v/>
      </c>
      <c r="BN357" s="190" t="str">
        <f t="shared" si="25"/>
        <v/>
      </c>
      <c r="BO357" s="190" t="str">
        <f t="shared" si="26"/>
        <v/>
      </c>
      <c r="BP357" s="190" t="str">
        <f t="shared" si="27"/>
        <v/>
      </c>
      <c r="BQ357" s="190">
        <f t="shared" si="28"/>
        <v>0</v>
      </c>
      <c r="BR357" s="190">
        <f t="shared" si="29"/>
        <v>0</v>
      </c>
      <c r="BS357" s="190">
        <f t="shared" si="30"/>
        <v>0</v>
      </c>
      <c r="BT357" s="190">
        <f t="shared" si="31"/>
        <v>0</v>
      </c>
      <c r="BY357" s="27">
        <v>1</v>
      </c>
    </row>
    <row r="358" spans="32:77" ht="15.75" customHeight="1" x14ac:dyDescent="0.25">
      <c r="AF358" s="2"/>
      <c r="AG358" s="2"/>
      <c r="AH358" s="2"/>
      <c r="AI358" s="2"/>
      <c r="AJ358" s="2"/>
      <c r="AK358" s="2"/>
      <c r="BA358" s="190" t="s">
        <v>146</v>
      </c>
      <c r="BB358" s="190" t="s">
        <v>265</v>
      </c>
      <c r="BC358" s="190">
        <v>2</v>
      </c>
      <c r="BD358" s="190">
        <v>3.3332999999999999</v>
      </c>
      <c r="BE358" s="190">
        <v>2</v>
      </c>
      <c r="BF358" s="190" t="s">
        <v>13161</v>
      </c>
      <c r="BG358" s="190" t="s">
        <v>13160</v>
      </c>
      <c r="BH358" s="190" t="s">
        <v>13159</v>
      </c>
      <c r="BI358" s="190" t="s">
        <v>13158</v>
      </c>
      <c r="BJ358" s="190" t="s">
        <v>13157</v>
      </c>
      <c r="BL358" s="190" t="s">
        <v>13156</v>
      </c>
      <c r="BM358" s="190" t="str">
        <f t="shared" si="24"/>
        <v/>
      </c>
      <c r="BN358" s="190" t="str">
        <f t="shared" si="25"/>
        <v/>
      </c>
      <c r="BO358" s="190" t="str">
        <f t="shared" si="26"/>
        <v/>
      </c>
      <c r="BP358" s="190" t="str">
        <f t="shared" si="27"/>
        <v/>
      </c>
      <c r="BQ358" s="190">
        <f t="shared" si="28"/>
        <v>0</v>
      </c>
      <c r="BR358" s="190">
        <f t="shared" si="29"/>
        <v>0</v>
      </c>
      <c r="BS358" s="190">
        <f t="shared" si="30"/>
        <v>0</v>
      </c>
      <c r="BT358" s="190">
        <f t="shared" si="31"/>
        <v>0</v>
      </c>
      <c r="BY358" s="27">
        <v>1</v>
      </c>
    </row>
    <row r="359" spans="32:77" ht="15.75" customHeight="1" x14ac:dyDescent="0.25">
      <c r="AF359" s="2"/>
      <c r="AG359" s="2"/>
      <c r="AH359" s="2"/>
      <c r="AI359" s="2"/>
      <c r="AJ359" s="2"/>
      <c r="AK359" s="2"/>
      <c r="BA359" s="190" t="s">
        <v>146</v>
      </c>
      <c r="BB359" s="190" t="s">
        <v>265</v>
      </c>
      <c r="BC359" s="190">
        <v>3</v>
      </c>
      <c r="BD359" s="190">
        <v>3.3332999999999999</v>
      </c>
      <c r="BE359" s="190">
        <v>2</v>
      </c>
      <c r="BF359" s="190" t="s">
        <v>12623</v>
      </c>
      <c r="BG359" s="190" t="s">
        <v>12622</v>
      </c>
      <c r="BH359" s="190" t="s">
        <v>12621</v>
      </c>
      <c r="BI359" s="190" t="s">
        <v>1306</v>
      </c>
      <c r="BJ359" s="190" t="s">
        <v>12620</v>
      </c>
      <c r="BL359" s="190" t="s">
        <v>12619</v>
      </c>
      <c r="BM359" s="190" t="str">
        <f t="shared" si="24"/>
        <v/>
      </c>
      <c r="BN359" s="190" t="str">
        <f t="shared" si="25"/>
        <v/>
      </c>
      <c r="BO359" s="190" t="str">
        <f t="shared" si="26"/>
        <v/>
      </c>
      <c r="BP359" s="190" t="str">
        <f t="shared" si="27"/>
        <v/>
      </c>
      <c r="BQ359" s="190">
        <f t="shared" si="28"/>
        <v>0</v>
      </c>
      <c r="BR359" s="190">
        <f t="shared" si="29"/>
        <v>0</v>
      </c>
      <c r="BS359" s="190">
        <f t="shared" si="30"/>
        <v>0</v>
      </c>
      <c r="BT359" s="190">
        <f t="shared" si="31"/>
        <v>0</v>
      </c>
      <c r="BY359" s="27">
        <v>1</v>
      </c>
    </row>
    <row r="360" spans="32:77" ht="15.75" customHeight="1" x14ac:dyDescent="0.25">
      <c r="AF360" s="2"/>
      <c r="AG360" s="2"/>
      <c r="AH360" s="2"/>
      <c r="AI360" s="2"/>
      <c r="AJ360" s="2"/>
      <c r="AK360" s="2"/>
      <c r="BA360" s="190" t="s">
        <v>146</v>
      </c>
      <c r="BB360" s="190" t="s">
        <v>265</v>
      </c>
      <c r="BC360" s="190">
        <v>4</v>
      </c>
      <c r="BD360" s="190">
        <v>3.3332999999999999</v>
      </c>
      <c r="BE360" s="190">
        <v>2</v>
      </c>
      <c r="BF360" s="190" t="s">
        <v>12618</v>
      </c>
      <c r="BG360" s="190" t="s">
        <v>12617</v>
      </c>
      <c r="BH360" s="190" t="s">
        <v>12616</v>
      </c>
      <c r="BI360" s="190" t="s">
        <v>12615</v>
      </c>
      <c r="BJ360" s="190" t="s">
        <v>12614</v>
      </c>
      <c r="BK360" s="190" t="s">
        <v>12613</v>
      </c>
      <c r="BL360" s="190" t="s">
        <v>12612</v>
      </c>
      <c r="BM360" s="190" t="str">
        <f t="shared" si="24"/>
        <v/>
      </c>
      <c r="BN360" s="190" t="str">
        <f t="shared" si="25"/>
        <v/>
      </c>
      <c r="BO360" s="190" t="str">
        <f t="shared" si="26"/>
        <v/>
      </c>
      <c r="BP360" s="190" t="str">
        <f t="shared" si="27"/>
        <v/>
      </c>
      <c r="BQ360" s="190">
        <f t="shared" si="28"/>
        <v>0</v>
      </c>
      <c r="BR360" s="190">
        <f t="shared" si="29"/>
        <v>0</v>
      </c>
      <c r="BS360" s="190">
        <f t="shared" si="30"/>
        <v>0</v>
      </c>
      <c r="BT360" s="190">
        <f t="shared" si="31"/>
        <v>0</v>
      </c>
      <c r="BY360" s="27">
        <v>1</v>
      </c>
    </row>
    <row r="361" spans="32:77" ht="15.75" customHeight="1" x14ac:dyDescent="0.25">
      <c r="AF361" s="2"/>
      <c r="AG361" s="2"/>
      <c r="AH361" s="2"/>
      <c r="AI361" s="2"/>
      <c r="AJ361" s="2"/>
      <c r="AK361" s="2"/>
      <c r="BA361" s="190" t="s">
        <v>146</v>
      </c>
      <c r="BB361" s="190" t="s">
        <v>265</v>
      </c>
      <c r="BC361" s="190">
        <v>5</v>
      </c>
      <c r="BD361" s="190">
        <v>3.3332999999999999</v>
      </c>
      <c r="BE361" s="190">
        <v>2</v>
      </c>
      <c r="BF361" s="190" t="s">
        <v>13155</v>
      </c>
      <c r="BG361" s="190" t="s">
        <v>12610</v>
      </c>
      <c r="BH361" s="190" t="s">
        <v>13084</v>
      </c>
      <c r="BI361" s="190" t="s">
        <v>2887</v>
      </c>
      <c r="BJ361" s="190" t="s">
        <v>13154</v>
      </c>
      <c r="BK361" s="190" t="s">
        <v>13153</v>
      </c>
      <c r="BL361" s="190" t="s">
        <v>13152</v>
      </c>
      <c r="BM361" s="190" t="str">
        <f t="shared" si="24"/>
        <v/>
      </c>
      <c r="BN361" s="190" t="str">
        <f t="shared" si="25"/>
        <v/>
      </c>
      <c r="BO361" s="190" t="str">
        <f t="shared" si="26"/>
        <v/>
      </c>
      <c r="BP361" s="190" t="str">
        <f t="shared" si="27"/>
        <v/>
      </c>
      <c r="BQ361" s="190">
        <f t="shared" si="28"/>
        <v>0</v>
      </c>
      <c r="BR361" s="190">
        <f t="shared" si="29"/>
        <v>0</v>
      </c>
      <c r="BS361" s="190">
        <f t="shared" si="30"/>
        <v>0</v>
      </c>
      <c r="BT361" s="190">
        <f t="shared" si="31"/>
        <v>0</v>
      </c>
      <c r="BY361" s="27">
        <v>1</v>
      </c>
    </row>
    <row r="362" spans="32:77" ht="15.75" customHeight="1" x14ac:dyDescent="0.25">
      <c r="AF362" s="2"/>
      <c r="AG362" s="2"/>
      <c r="AH362" s="2"/>
      <c r="AI362" s="2"/>
      <c r="AJ362" s="2"/>
      <c r="AK362" s="2"/>
      <c r="BA362" s="190" t="s">
        <v>146</v>
      </c>
      <c r="BB362" s="190" t="s">
        <v>265</v>
      </c>
      <c r="BC362" s="190">
        <v>6</v>
      </c>
      <c r="BD362" s="190">
        <v>3.3332999999999999</v>
      </c>
      <c r="BE362" s="190">
        <v>2</v>
      </c>
      <c r="BF362" s="190" t="s">
        <v>13151</v>
      </c>
      <c r="BG362" s="190" t="s">
        <v>12603</v>
      </c>
      <c r="BH362" s="190" t="s">
        <v>13150</v>
      </c>
      <c r="BI362" s="190" t="s">
        <v>13149</v>
      </c>
      <c r="BJ362" s="190" t="s">
        <v>13148</v>
      </c>
      <c r="BK362" s="190" t="s">
        <v>13147</v>
      </c>
      <c r="BL362" s="190" t="s">
        <v>13146</v>
      </c>
      <c r="BM362" s="190" t="str">
        <f t="shared" ref="BM362:BM425" si="32">IF(OR($BA362="",$BA362&lt;&gt;$B$4,$BB362&lt;&gt;"PRO"),"",--(OR(ISNUMBER(SEARCH($BF362,$BV$2)),((($BG362&lt;&gt;"")*ISNUMBER(SEARCH($BG362,$BV$2)))+(($BH362&lt;&gt;"")*ISNUMBER(SEARCH($BH362,$BV$2)))+(($BI362&lt;&gt;"")*ISNUMBER(SEARCH($BI362,$BV$2)))+(($BJ362&lt;&gt;"")*ISNUMBER(SEARCH($BJ362,$BV$2)))+(($BK362&lt;&gt;"")*ISNUMBER(SEARCH($BK362,$BV$2))))&gt;=$BE362)))</f>
        <v/>
      </c>
      <c r="BN362" s="190" t="str">
        <f t="shared" ref="BN362:BN425" si="33">IF(OR($BA362="",$BA362&lt;&gt;$B$4,$BB362&lt;&gt;"PRO"),"",--(OR(ISNUMBER(SEARCH($BF362,$BV$3)),((($BG362&lt;&gt;"")*ISNUMBER(SEARCH($BG362,$BV$3)))+(($BH362&lt;&gt;"")*ISNUMBER(SEARCH($BH362,$BV$3)))+(($BI362&lt;&gt;"")*ISNUMBER(SEARCH($BI362,$BV$3)))+(($BJ362&lt;&gt;"")*ISNUMBER(SEARCH($BJ362,$BV$3)))+(($BK362&lt;&gt;"")*ISNUMBER(SEARCH($BK362,$BV$3))))&gt;=$BE362)))</f>
        <v/>
      </c>
      <c r="BO362" s="190" t="str">
        <f t="shared" ref="BO362:BO425" si="34">IF(OR($BA362="",$BA362&lt;&gt;$B$4,$BB362&lt;&gt;"CFA"),"",--(OR(ISNUMBER(SEARCH($BF362,$BW$2)),((($BG362&lt;&gt;"")*ISNUMBER(SEARCH($BG362,$BW$2)))+(($BH362&lt;&gt;"")*ISNUMBER(SEARCH($BH362,$BW$2)))+(($BI362&lt;&gt;"")*ISNUMBER(SEARCH($BI362,$BW$2)))+(($BJ362&lt;&gt;"")*ISNUMBER(SEARCH($BJ362,$BW$2)))+(($BK362&lt;&gt;"")*ISNUMBER(SEARCH($BK362,$BW$2))))&gt;=$BE362)))</f>
        <v/>
      </c>
      <c r="BP362" s="190" t="str">
        <f t="shared" ref="BP362:BP425" si="35">IF(OR($BA362="",$BA362&lt;&gt;$B$4,$BB362&lt;&gt;"CFA"),"",--(OR(ISNUMBER(SEARCH($BF362,$BW$3)),((($BG362&lt;&gt;"")*ISNUMBER(SEARCH($BG362,$BW$3)))+(($BH362&lt;&gt;"")*ISNUMBER(SEARCH($BH362,$BW$3)))+(($BI362&lt;&gt;"")*ISNUMBER(SEARCH($BI362,$BW$3)))+(($BJ362&lt;&gt;"")*ISNUMBER(SEARCH($BJ362,$BW$3)))+(($BK362&lt;&gt;"")*ISNUMBER(SEARCH($BK362,$BW$3))))&gt;=$BE362)))</f>
        <v/>
      </c>
      <c r="BQ362" s="190">
        <f t="shared" ref="BQ362:BQ425" si="36">IF($BM362="",0,$BM362*$BD362)</f>
        <v>0</v>
      </c>
      <c r="BR362" s="190">
        <f t="shared" ref="BR362:BR425" si="37">IF($BN362="",0,$BN362*$BD362)</f>
        <v>0</v>
      </c>
      <c r="BS362" s="190">
        <f t="shared" ref="BS362:BS425" si="38">IF($BO362="",0,$BO362*$BD362)</f>
        <v>0</v>
      </c>
      <c r="BT362" s="190">
        <f t="shared" ref="BT362:BT425" si="39">IF($BP362="",0,$BP362*$BD362)</f>
        <v>0</v>
      </c>
      <c r="BY362" s="27">
        <v>1</v>
      </c>
    </row>
    <row r="363" spans="32:77" ht="15.75" customHeight="1" x14ac:dyDescent="0.25">
      <c r="AF363" s="2"/>
      <c r="AG363" s="2"/>
      <c r="AH363" s="2"/>
      <c r="AI363" s="2"/>
      <c r="AJ363" s="2"/>
      <c r="AK363" s="2"/>
      <c r="BA363" s="190" t="s">
        <v>146</v>
      </c>
      <c r="BB363" s="190" t="s">
        <v>301</v>
      </c>
      <c r="BC363" s="190">
        <v>1</v>
      </c>
      <c r="BD363" s="190">
        <v>5</v>
      </c>
      <c r="BE363" s="190">
        <v>2</v>
      </c>
      <c r="BF363" s="190" t="s">
        <v>13145</v>
      </c>
      <c r="BG363" s="190" t="s">
        <v>13144</v>
      </c>
      <c r="BH363" s="190" t="s">
        <v>13143</v>
      </c>
      <c r="BI363" s="190" t="s">
        <v>13142</v>
      </c>
      <c r="BJ363" s="190" t="s">
        <v>13141</v>
      </c>
      <c r="BK363" s="190" t="s">
        <v>13140</v>
      </c>
      <c r="BL363" s="190" t="s">
        <v>13139</v>
      </c>
      <c r="BM363" s="190" t="str">
        <f t="shared" si="32"/>
        <v/>
      </c>
      <c r="BN363" s="190" t="str">
        <f t="shared" si="33"/>
        <v/>
      </c>
      <c r="BO363" s="190" t="str">
        <f t="shared" si="34"/>
        <v/>
      </c>
      <c r="BP363" s="190" t="str">
        <f t="shared" si="35"/>
        <v/>
      </c>
      <c r="BQ363" s="190">
        <f t="shared" si="36"/>
        <v>0</v>
      </c>
      <c r="BR363" s="190">
        <f t="shared" si="37"/>
        <v>0</v>
      </c>
      <c r="BS363" s="190">
        <f t="shared" si="38"/>
        <v>0</v>
      </c>
      <c r="BT363" s="190">
        <f t="shared" si="39"/>
        <v>0</v>
      </c>
      <c r="BY363" s="27">
        <v>1</v>
      </c>
    </row>
    <row r="364" spans="32:77" ht="15.75" customHeight="1" x14ac:dyDescent="0.25">
      <c r="AF364" s="2"/>
      <c r="AG364" s="2"/>
      <c r="AH364" s="2"/>
      <c r="AI364" s="2"/>
      <c r="AJ364" s="2"/>
      <c r="AK364" s="2"/>
      <c r="BA364" s="190" t="s">
        <v>146</v>
      </c>
      <c r="BB364" s="190" t="s">
        <v>301</v>
      </c>
      <c r="BC364" s="190">
        <v>2</v>
      </c>
      <c r="BD364" s="190">
        <v>5</v>
      </c>
      <c r="BE364" s="190">
        <v>2</v>
      </c>
      <c r="BF364" s="190" t="s">
        <v>13138</v>
      </c>
      <c r="BG364" s="190" t="s">
        <v>13137</v>
      </c>
      <c r="BH364" s="190" t="s">
        <v>13136</v>
      </c>
      <c r="BI364" s="190" t="s">
        <v>13135</v>
      </c>
      <c r="BJ364" s="190" t="s">
        <v>13134</v>
      </c>
      <c r="BL364" s="190" t="s">
        <v>13133</v>
      </c>
      <c r="BM364" s="190" t="str">
        <f t="shared" si="32"/>
        <v/>
      </c>
      <c r="BN364" s="190" t="str">
        <f t="shared" si="33"/>
        <v/>
      </c>
      <c r="BO364" s="190" t="str">
        <f t="shared" si="34"/>
        <v/>
      </c>
      <c r="BP364" s="190" t="str">
        <f t="shared" si="35"/>
        <v/>
      </c>
      <c r="BQ364" s="190">
        <f t="shared" si="36"/>
        <v>0</v>
      </c>
      <c r="BR364" s="190">
        <f t="shared" si="37"/>
        <v>0</v>
      </c>
      <c r="BS364" s="190">
        <f t="shared" si="38"/>
        <v>0</v>
      </c>
      <c r="BT364" s="190">
        <f t="shared" si="39"/>
        <v>0</v>
      </c>
      <c r="BY364" s="27">
        <v>1</v>
      </c>
    </row>
    <row r="365" spans="32:77" ht="15.75" customHeight="1" x14ac:dyDescent="0.25">
      <c r="AF365" s="2"/>
      <c r="AG365" s="2"/>
      <c r="AH365" s="2"/>
      <c r="AI365" s="2"/>
      <c r="AJ365" s="2"/>
      <c r="AK365" s="2"/>
      <c r="BA365" s="190" t="s">
        <v>146</v>
      </c>
      <c r="BB365" s="190" t="s">
        <v>301</v>
      </c>
      <c r="BC365" s="190">
        <v>3</v>
      </c>
      <c r="BD365" s="190">
        <v>5</v>
      </c>
      <c r="BE365" s="190">
        <v>2</v>
      </c>
      <c r="BF365" s="190" t="s">
        <v>12588</v>
      </c>
      <c r="BG365" s="190" t="s">
        <v>12587</v>
      </c>
      <c r="BH365" s="190" t="s">
        <v>12586</v>
      </c>
      <c r="BI365" s="190" t="s">
        <v>12585</v>
      </c>
      <c r="BJ365" s="190" t="s">
        <v>12584</v>
      </c>
      <c r="BL365" s="190" t="s">
        <v>12583</v>
      </c>
      <c r="BM365" s="190" t="str">
        <f t="shared" si="32"/>
        <v/>
      </c>
      <c r="BN365" s="190" t="str">
        <f t="shared" si="33"/>
        <v/>
      </c>
      <c r="BO365" s="190" t="str">
        <f t="shared" si="34"/>
        <v/>
      </c>
      <c r="BP365" s="190" t="str">
        <f t="shared" si="35"/>
        <v/>
      </c>
      <c r="BQ365" s="190">
        <f t="shared" si="36"/>
        <v>0</v>
      </c>
      <c r="BR365" s="190">
        <f t="shared" si="37"/>
        <v>0</v>
      </c>
      <c r="BS365" s="190">
        <f t="shared" si="38"/>
        <v>0</v>
      </c>
      <c r="BT365" s="190">
        <f t="shared" si="39"/>
        <v>0</v>
      </c>
      <c r="BY365" s="27">
        <v>1</v>
      </c>
    </row>
    <row r="366" spans="32:77" ht="15.75" customHeight="1" x14ac:dyDescent="0.25">
      <c r="AF366" s="2"/>
      <c r="AG366" s="2"/>
      <c r="AH366" s="2"/>
      <c r="AI366" s="2"/>
      <c r="AJ366" s="2"/>
      <c r="AK366" s="2"/>
      <c r="BA366" s="190" t="s">
        <v>146</v>
      </c>
      <c r="BB366" s="190" t="s">
        <v>301</v>
      </c>
      <c r="BC366" s="190">
        <v>4</v>
      </c>
      <c r="BD366" s="190">
        <v>5</v>
      </c>
      <c r="BE366" s="190">
        <v>2</v>
      </c>
      <c r="BF366" s="190" t="s">
        <v>13132</v>
      </c>
      <c r="BG366" s="190" t="s">
        <v>12581</v>
      </c>
      <c r="BH366" s="190" t="s">
        <v>13131</v>
      </c>
      <c r="BL366" s="190" t="s">
        <v>13130</v>
      </c>
      <c r="BM366" s="190" t="str">
        <f t="shared" si="32"/>
        <v/>
      </c>
      <c r="BN366" s="190" t="str">
        <f t="shared" si="33"/>
        <v/>
      </c>
      <c r="BO366" s="190" t="str">
        <f t="shared" si="34"/>
        <v/>
      </c>
      <c r="BP366" s="190" t="str">
        <f t="shared" si="35"/>
        <v/>
      </c>
      <c r="BQ366" s="190">
        <f t="shared" si="36"/>
        <v>0</v>
      </c>
      <c r="BR366" s="190">
        <f t="shared" si="37"/>
        <v>0</v>
      </c>
      <c r="BS366" s="190">
        <f t="shared" si="38"/>
        <v>0</v>
      </c>
      <c r="BT366" s="190">
        <f t="shared" si="39"/>
        <v>0</v>
      </c>
      <c r="BY366" s="27">
        <v>1</v>
      </c>
    </row>
    <row r="367" spans="32:77" ht="15.75" customHeight="1" x14ac:dyDescent="0.25">
      <c r="AF367" s="2"/>
      <c r="AG367" s="2"/>
      <c r="AH367" s="2"/>
      <c r="AI367" s="2"/>
      <c r="AJ367" s="2"/>
      <c r="AK367" s="2"/>
      <c r="BA367" s="190" t="s">
        <v>147</v>
      </c>
      <c r="BB367" s="190" t="s">
        <v>265</v>
      </c>
      <c r="BC367" s="190">
        <v>1</v>
      </c>
      <c r="BD367" s="190">
        <v>4</v>
      </c>
      <c r="BE367" s="190">
        <v>2</v>
      </c>
      <c r="BF367" s="190" t="s">
        <v>13129</v>
      </c>
      <c r="BG367" s="190" t="s">
        <v>13128</v>
      </c>
      <c r="BH367" s="190" t="s">
        <v>13127</v>
      </c>
      <c r="BI367" s="190" t="s">
        <v>13126</v>
      </c>
      <c r="BJ367" s="190" t="s">
        <v>13125</v>
      </c>
      <c r="BK367" s="190" t="s">
        <v>13124</v>
      </c>
      <c r="BL367" s="190" t="s">
        <v>13123</v>
      </c>
      <c r="BM367" s="190" t="str">
        <f t="shared" si="32"/>
        <v/>
      </c>
      <c r="BN367" s="190" t="str">
        <f t="shared" si="33"/>
        <v/>
      </c>
      <c r="BO367" s="190" t="str">
        <f t="shared" si="34"/>
        <v/>
      </c>
      <c r="BP367" s="190" t="str">
        <f t="shared" si="35"/>
        <v/>
      </c>
      <c r="BQ367" s="190">
        <f t="shared" si="36"/>
        <v>0</v>
      </c>
      <c r="BR367" s="190">
        <f t="shared" si="37"/>
        <v>0</v>
      </c>
      <c r="BS367" s="190">
        <f t="shared" si="38"/>
        <v>0</v>
      </c>
      <c r="BT367" s="190">
        <f t="shared" si="39"/>
        <v>0</v>
      </c>
      <c r="BY367" s="27">
        <v>1</v>
      </c>
    </row>
    <row r="368" spans="32:77" ht="15.75" customHeight="1" x14ac:dyDescent="0.25">
      <c r="AF368" s="2"/>
      <c r="AG368" s="2"/>
      <c r="AH368" s="2"/>
      <c r="AI368" s="2"/>
      <c r="AJ368" s="2"/>
      <c r="AK368" s="2"/>
      <c r="BA368" s="190" t="s">
        <v>147</v>
      </c>
      <c r="BB368" s="190" t="s">
        <v>265</v>
      </c>
      <c r="BC368" s="190">
        <v>2</v>
      </c>
      <c r="BD368" s="190">
        <v>4</v>
      </c>
      <c r="BE368" s="190">
        <v>2</v>
      </c>
      <c r="BF368" s="190" t="s">
        <v>13122</v>
      </c>
      <c r="BG368" s="190" t="s">
        <v>13121</v>
      </c>
      <c r="BH368" s="190" t="s">
        <v>13120</v>
      </c>
      <c r="BI368" s="190" t="s">
        <v>13119</v>
      </c>
      <c r="BJ368" s="190" t="s">
        <v>13118</v>
      </c>
      <c r="BK368" s="190" t="s">
        <v>13117</v>
      </c>
      <c r="BL368" s="190" t="s">
        <v>13116</v>
      </c>
      <c r="BM368" s="190" t="str">
        <f t="shared" si="32"/>
        <v/>
      </c>
      <c r="BN368" s="190" t="str">
        <f t="shared" si="33"/>
        <v/>
      </c>
      <c r="BO368" s="190" t="str">
        <f t="shared" si="34"/>
        <v/>
      </c>
      <c r="BP368" s="190" t="str">
        <f t="shared" si="35"/>
        <v/>
      </c>
      <c r="BQ368" s="190">
        <f t="shared" si="36"/>
        <v>0</v>
      </c>
      <c r="BR368" s="190">
        <f t="shared" si="37"/>
        <v>0</v>
      </c>
      <c r="BS368" s="190">
        <f t="shared" si="38"/>
        <v>0</v>
      </c>
      <c r="BT368" s="190">
        <f t="shared" si="39"/>
        <v>0</v>
      </c>
      <c r="BY368" s="27">
        <v>1</v>
      </c>
    </row>
    <row r="369" spans="32:77" ht="15.75" customHeight="1" x14ac:dyDescent="0.25">
      <c r="AF369" s="2"/>
      <c r="AG369" s="2"/>
      <c r="AH369" s="2"/>
      <c r="AI369" s="2"/>
      <c r="AJ369" s="2"/>
      <c r="AK369" s="2"/>
      <c r="BA369" s="190" t="s">
        <v>147</v>
      </c>
      <c r="BB369" s="190" t="s">
        <v>265</v>
      </c>
      <c r="BC369" s="190">
        <v>3</v>
      </c>
      <c r="BD369" s="190">
        <v>4</v>
      </c>
      <c r="BE369" s="190">
        <v>2</v>
      </c>
      <c r="BF369" s="190" t="s">
        <v>12676</v>
      </c>
      <c r="BG369" s="190" t="s">
        <v>12675</v>
      </c>
      <c r="BH369" s="190" t="s">
        <v>12674</v>
      </c>
      <c r="BI369" s="190" t="s">
        <v>12673</v>
      </c>
      <c r="BL369" s="190" t="s">
        <v>12672</v>
      </c>
      <c r="BM369" s="190" t="str">
        <f t="shared" si="32"/>
        <v/>
      </c>
      <c r="BN369" s="190" t="str">
        <f t="shared" si="33"/>
        <v/>
      </c>
      <c r="BO369" s="190" t="str">
        <f t="shared" si="34"/>
        <v/>
      </c>
      <c r="BP369" s="190" t="str">
        <f t="shared" si="35"/>
        <v/>
      </c>
      <c r="BQ369" s="190">
        <f t="shared" si="36"/>
        <v>0</v>
      </c>
      <c r="BR369" s="190">
        <f t="shared" si="37"/>
        <v>0</v>
      </c>
      <c r="BS369" s="190">
        <f t="shared" si="38"/>
        <v>0</v>
      </c>
      <c r="BT369" s="190">
        <f t="shared" si="39"/>
        <v>0</v>
      </c>
      <c r="BY369" s="27">
        <v>1</v>
      </c>
    </row>
    <row r="370" spans="32:77" ht="15.75" customHeight="1" x14ac:dyDescent="0.25">
      <c r="AF370" s="2"/>
      <c r="AG370" s="2"/>
      <c r="AH370" s="2"/>
      <c r="AI370" s="2"/>
      <c r="AJ370" s="2"/>
      <c r="AK370" s="2"/>
      <c r="BA370" s="190" t="s">
        <v>147</v>
      </c>
      <c r="BB370" s="190" t="s">
        <v>265</v>
      </c>
      <c r="BC370" s="190">
        <v>4</v>
      </c>
      <c r="BD370" s="190">
        <v>4</v>
      </c>
      <c r="BE370" s="190">
        <v>2</v>
      </c>
      <c r="BF370" s="190" t="s">
        <v>13115</v>
      </c>
      <c r="BG370" s="190" t="s">
        <v>12610</v>
      </c>
      <c r="BH370" s="190" t="s">
        <v>2884</v>
      </c>
      <c r="BI370" s="190" t="s">
        <v>13114</v>
      </c>
      <c r="BJ370" s="190" t="s">
        <v>13113</v>
      </c>
      <c r="BK370" s="190" t="s">
        <v>13112</v>
      </c>
      <c r="BL370" s="190" t="s">
        <v>13111</v>
      </c>
      <c r="BM370" s="190" t="str">
        <f t="shared" si="32"/>
        <v/>
      </c>
      <c r="BN370" s="190" t="str">
        <f t="shared" si="33"/>
        <v/>
      </c>
      <c r="BO370" s="190" t="str">
        <f t="shared" si="34"/>
        <v/>
      </c>
      <c r="BP370" s="190" t="str">
        <f t="shared" si="35"/>
        <v/>
      </c>
      <c r="BQ370" s="190">
        <f t="shared" si="36"/>
        <v>0</v>
      </c>
      <c r="BR370" s="190">
        <f t="shared" si="37"/>
        <v>0</v>
      </c>
      <c r="BS370" s="190">
        <f t="shared" si="38"/>
        <v>0</v>
      </c>
      <c r="BT370" s="190">
        <f t="shared" si="39"/>
        <v>0</v>
      </c>
      <c r="BY370" s="27">
        <v>1</v>
      </c>
    </row>
    <row r="371" spans="32:77" ht="15.75" customHeight="1" x14ac:dyDescent="0.25">
      <c r="AF371" s="2"/>
      <c r="AG371" s="2"/>
      <c r="AH371" s="2"/>
      <c r="AI371" s="2"/>
      <c r="AJ371" s="2"/>
      <c r="AK371" s="2"/>
      <c r="BA371" s="190" t="s">
        <v>147</v>
      </c>
      <c r="BB371" s="190" t="s">
        <v>265</v>
      </c>
      <c r="BC371" s="190">
        <v>5</v>
      </c>
      <c r="BD371" s="190">
        <v>4</v>
      </c>
      <c r="BE371" s="190">
        <v>2</v>
      </c>
      <c r="BF371" s="190" t="s">
        <v>13110</v>
      </c>
      <c r="BG371" s="190" t="s">
        <v>12603</v>
      </c>
      <c r="BH371" s="190" t="s">
        <v>13109</v>
      </c>
      <c r="BI371" s="190" t="s">
        <v>13108</v>
      </c>
      <c r="BJ371" s="190" t="s">
        <v>13107</v>
      </c>
      <c r="BK371" s="190" t="s">
        <v>13106</v>
      </c>
      <c r="BL371" s="190" t="s">
        <v>13105</v>
      </c>
      <c r="BM371" s="190" t="str">
        <f t="shared" si="32"/>
        <v/>
      </c>
      <c r="BN371" s="190" t="str">
        <f t="shared" si="33"/>
        <v/>
      </c>
      <c r="BO371" s="190" t="str">
        <f t="shared" si="34"/>
        <v/>
      </c>
      <c r="BP371" s="190" t="str">
        <f t="shared" si="35"/>
        <v/>
      </c>
      <c r="BQ371" s="190">
        <f t="shared" si="36"/>
        <v>0</v>
      </c>
      <c r="BR371" s="190">
        <f t="shared" si="37"/>
        <v>0</v>
      </c>
      <c r="BS371" s="190">
        <f t="shared" si="38"/>
        <v>0</v>
      </c>
      <c r="BT371" s="190">
        <f t="shared" si="39"/>
        <v>0</v>
      </c>
      <c r="BY371" s="27">
        <v>1</v>
      </c>
    </row>
    <row r="372" spans="32:77" ht="15.75" customHeight="1" x14ac:dyDescent="0.25">
      <c r="AF372" s="2"/>
      <c r="AG372" s="2"/>
      <c r="AH372" s="2"/>
      <c r="AI372" s="2"/>
      <c r="AJ372" s="2"/>
      <c r="AK372" s="2"/>
      <c r="BA372" s="190" t="s">
        <v>147</v>
      </c>
      <c r="BB372" s="190" t="s">
        <v>301</v>
      </c>
      <c r="BC372" s="190">
        <v>1</v>
      </c>
      <c r="BD372" s="190">
        <v>5</v>
      </c>
      <c r="BE372" s="190">
        <v>2</v>
      </c>
      <c r="BF372" s="190" t="s">
        <v>13104</v>
      </c>
      <c r="BG372" s="190" t="s">
        <v>13103</v>
      </c>
      <c r="BH372" s="190" t="s">
        <v>13102</v>
      </c>
      <c r="BL372" s="190" t="s">
        <v>13101</v>
      </c>
      <c r="BM372" s="190" t="str">
        <f t="shared" si="32"/>
        <v/>
      </c>
      <c r="BN372" s="190" t="str">
        <f t="shared" si="33"/>
        <v/>
      </c>
      <c r="BO372" s="190" t="str">
        <f t="shared" si="34"/>
        <v/>
      </c>
      <c r="BP372" s="190" t="str">
        <f t="shared" si="35"/>
        <v/>
      </c>
      <c r="BQ372" s="190">
        <f t="shared" si="36"/>
        <v>0</v>
      </c>
      <c r="BR372" s="190">
        <f t="shared" si="37"/>
        <v>0</v>
      </c>
      <c r="BS372" s="190">
        <f t="shared" si="38"/>
        <v>0</v>
      </c>
      <c r="BT372" s="190">
        <f t="shared" si="39"/>
        <v>0</v>
      </c>
      <c r="BY372" s="27">
        <v>1</v>
      </c>
    </row>
    <row r="373" spans="32:77" ht="15.75" customHeight="1" x14ac:dyDescent="0.25">
      <c r="AF373" s="2"/>
      <c r="AG373" s="2"/>
      <c r="AH373" s="2"/>
      <c r="AI373" s="2"/>
      <c r="AJ373" s="2"/>
      <c r="AK373" s="2"/>
      <c r="BA373" s="190" t="s">
        <v>147</v>
      </c>
      <c r="BB373" s="190" t="s">
        <v>301</v>
      </c>
      <c r="BC373" s="190">
        <v>2</v>
      </c>
      <c r="BD373" s="190">
        <v>5</v>
      </c>
      <c r="BE373" s="190">
        <v>2</v>
      </c>
      <c r="BF373" s="190" t="s">
        <v>13100</v>
      </c>
      <c r="BG373" s="190" t="s">
        <v>13099</v>
      </c>
      <c r="BH373" s="190" t="s">
        <v>13098</v>
      </c>
      <c r="BL373" s="190" t="s">
        <v>13097</v>
      </c>
      <c r="BM373" s="190" t="str">
        <f t="shared" si="32"/>
        <v/>
      </c>
      <c r="BN373" s="190" t="str">
        <f t="shared" si="33"/>
        <v/>
      </c>
      <c r="BO373" s="190" t="str">
        <f t="shared" si="34"/>
        <v/>
      </c>
      <c r="BP373" s="190" t="str">
        <f t="shared" si="35"/>
        <v/>
      </c>
      <c r="BQ373" s="190">
        <f t="shared" si="36"/>
        <v>0</v>
      </c>
      <c r="BR373" s="190">
        <f t="shared" si="37"/>
        <v>0</v>
      </c>
      <c r="BS373" s="190">
        <f t="shared" si="38"/>
        <v>0</v>
      </c>
      <c r="BT373" s="190">
        <f t="shared" si="39"/>
        <v>0</v>
      </c>
      <c r="BY373" s="27">
        <v>1</v>
      </c>
    </row>
    <row r="374" spans="32:77" ht="15.75" customHeight="1" x14ac:dyDescent="0.25">
      <c r="AF374" s="2"/>
      <c r="AG374" s="2"/>
      <c r="AH374" s="2"/>
      <c r="AI374" s="2"/>
      <c r="AJ374" s="2"/>
      <c r="AK374" s="2"/>
      <c r="BA374" s="190" t="s">
        <v>147</v>
      </c>
      <c r="BB374" s="190" t="s">
        <v>301</v>
      </c>
      <c r="BC374" s="190">
        <v>3</v>
      </c>
      <c r="BD374" s="190">
        <v>5</v>
      </c>
      <c r="BE374" s="190">
        <v>2</v>
      </c>
      <c r="BF374" s="190" t="s">
        <v>12671</v>
      </c>
      <c r="BG374" s="190" t="s">
        <v>12587</v>
      </c>
      <c r="BH374" s="190" t="s">
        <v>12670</v>
      </c>
      <c r="BI374" s="190" t="s">
        <v>12669</v>
      </c>
      <c r="BL374" s="190" t="s">
        <v>12668</v>
      </c>
      <c r="BM374" s="190" t="str">
        <f t="shared" si="32"/>
        <v/>
      </c>
      <c r="BN374" s="190" t="str">
        <f t="shared" si="33"/>
        <v/>
      </c>
      <c r="BO374" s="190" t="str">
        <f t="shared" si="34"/>
        <v/>
      </c>
      <c r="BP374" s="190" t="str">
        <f t="shared" si="35"/>
        <v/>
      </c>
      <c r="BQ374" s="190">
        <f t="shared" si="36"/>
        <v>0</v>
      </c>
      <c r="BR374" s="190">
        <f t="shared" si="37"/>
        <v>0</v>
      </c>
      <c r="BS374" s="190">
        <f t="shared" si="38"/>
        <v>0</v>
      </c>
      <c r="BT374" s="190">
        <f t="shared" si="39"/>
        <v>0</v>
      </c>
      <c r="BY374" s="27">
        <v>1</v>
      </c>
    </row>
    <row r="375" spans="32:77" ht="15.75" customHeight="1" x14ac:dyDescent="0.25">
      <c r="AF375" s="2"/>
      <c r="AG375" s="2"/>
      <c r="AH375" s="2"/>
      <c r="AI375" s="2"/>
      <c r="AJ375" s="2"/>
      <c r="AK375" s="2"/>
      <c r="BA375" s="190" t="s">
        <v>147</v>
      </c>
      <c r="BB375" s="190" t="s">
        <v>301</v>
      </c>
      <c r="BC375" s="190">
        <v>4</v>
      </c>
      <c r="BD375" s="190">
        <v>5</v>
      </c>
      <c r="BE375" s="190">
        <v>2</v>
      </c>
      <c r="BF375" s="190" t="s">
        <v>13096</v>
      </c>
      <c r="BG375" s="190" t="s">
        <v>12581</v>
      </c>
      <c r="BH375" s="190" t="s">
        <v>13095</v>
      </c>
      <c r="BL375" s="190" t="s">
        <v>13094</v>
      </c>
      <c r="BM375" s="190" t="str">
        <f t="shared" si="32"/>
        <v/>
      </c>
      <c r="BN375" s="190" t="str">
        <f t="shared" si="33"/>
        <v/>
      </c>
      <c r="BO375" s="190" t="str">
        <f t="shared" si="34"/>
        <v/>
      </c>
      <c r="BP375" s="190" t="str">
        <f t="shared" si="35"/>
        <v/>
      </c>
      <c r="BQ375" s="190">
        <f t="shared" si="36"/>
        <v>0</v>
      </c>
      <c r="BR375" s="190">
        <f t="shared" si="37"/>
        <v>0</v>
      </c>
      <c r="BS375" s="190">
        <f t="shared" si="38"/>
        <v>0</v>
      </c>
      <c r="BT375" s="190">
        <f t="shared" si="39"/>
        <v>0</v>
      </c>
      <c r="BY375" s="27">
        <v>1</v>
      </c>
    </row>
    <row r="376" spans="32:77" ht="15.75" customHeight="1" x14ac:dyDescent="0.25">
      <c r="AF376" s="2"/>
      <c r="AG376" s="2"/>
      <c r="AH376" s="2"/>
      <c r="AI376" s="2"/>
      <c r="AJ376" s="2"/>
      <c r="AK376" s="2"/>
      <c r="BA376" s="190" t="s">
        <v>149</v>
      </c>
      <c r="BB376" s="190" t="s">
        <v>265</v>
      </c>
      <c r="BC376" s="190">
        <v>1</v>
      </c>
      <c r="BD376" s="190">
        <v>4</v>
      </c>
      <c r="BE376" s="190">
        <v>2</v>
      </c>
      <c r="BF376" s="190" t="s">
        <v>13129</v>
      </c>
      <c r="BG376" s="190" t="s">
        <v>13128</v>
      </c>
      <c r="BH376" s="190" t="s">
        <v>13127</v>
      </c>
      <c r="BI376" s="190" t="s">
        <v>13126</v>
      </c>
      <c r="BJ376" s="190" t="s">
        <v>13125</v>
      </c>
      <c r="BK376" s="190" t="s">
        <v>13124</v>
      </c>
      <c r="BL376" s="190" t="s">
        <v>13123</v>
      </c>
      <c r="BM376" s="190" t="str">
        <f t="shared" si="32"/>
        <v/>
      </c>
      <c r="BN376" s="190" t="str">
        <f t="shared" si="33"/>
        <v/>
      </c>
      <c r="BO376" s="190" t="str">
        <f t="shared" si="34"/>
        <v/>
      </c>
      <c r="BP376" s="190" t="str">
        <f t="shared" si="35"/>
        <v/>
      </c>
      <c r="BQ376" s="190">
        <f t="shared" si="36"/>
        <v>0</v>
      </c>
      <c r="BR376" s="190">
        <f t="shared" si="37"/>
        <v>0</v>
      </c>
      <c r="BS376" s="190">
        <f t="shared" si="38"/>
        <v>0</v>
      </c>
      <c r="BT376" s="190">
        <f t="shared" si="39"/>
        <v>0</v>
      </c>
      <c r="BY376" s="27">
        <v>1</v>
      </c>
    </row>
    <row r="377" spans="32:77" ht="15.75" customHeight="1" x14ac:dyDescent="0.25">
      <c r="AF377" s="2"/>
      <c r="AG377" s="2"/>
      <c r="AH377" s="2"/>
      <c r="AI377" s="2"/>
      <c r="AJ377" s="2"/>
      <c r="AK377" s="2"/>
      <c r="BA377" s="190" t="s">
        <v>149</v>
      </c>
      <c r="BB377" s="190" t="s">
        <v>265</v>
      </c>
      <c r="BC377" s="190">
        <v>2</v>
      </c>
      <c r="BD377" s="190">
        <v>4</v>
      </c>
      <c r="BE377" s="190">
        <v>2</v>
      </c>
      <c r="BF377" s="190" t="s">
        <v>13122</v>
      </c>
      <c r="BG377" s="190" t="s">
        <v>13121</v>
      </c>
      <c r="BH377" s="190" t="s">
        <v>13120</v>
      </c>
      <c r="BI377" s="190" t="s">
        <v>13119</v>
      </c>
      <c r="BJ377" s="190" t="s">
        <v>13118</v>
      </c>
      <c r="BK377" s="190" t="s">
        <v>13117</v>
      </c>
      <c r="BL377" s="190" t="s">
        <v>13116</v>
      </c>
      <c r="BM377" s="190" t="str">
        <f t="shared" si="32"/>
        <v/>
      </c>
      <c r="BN377" s="190" t="str">
        <f t="shared" si="33"/>
        <v/>
      </c>
      <c r="BO377" s="190" t="str">
        <f t="shared" si="34"/>
        <v/>
      </c>
      <c r="BP377" s="190" t="str">
        <f t="shared" si="35"/>
        <v/>
      </c>
      <c r="BQ377" s="190">
        <f t="shared" si="36"/>
        <v>0</v>
      </c>
      <c r="BR377" s="190">
        <f t="shared" si="37"/>
        <v>0</v>
      </c>
      <c r="BS377" s="190">
        <f t="shared" si="38"/>
        <v>0</v>
      </c>
      <c r="BT377" s="190">
        <f t="shared" si="39"/>
        <v>0</v>
      </c>
      <c r="BY377" s="27">
        <v>1</v>
      </c>
    </row>
    <row r="378" spans="32:77" ht="15.75" customHeight="1" x14ac:dyDescent="0.25">
      <c r="AF378" s="2"/>
      <c r="AG378" s="2"/>
      <c r="AH378" s="2"/>
      <c r="AI378" s="2"/>
      <c r="AJ378" s="2"/>
      <c r="AK378" s="2"/>
      <c r="BA378" s="190" t="s">
        <v>149</v>
      </c>
      <c r="BB378" s="190" t="s">
        <v>265</v>
      </c>
      <c r="BC378" s="190">
        <v>3</v>
      </c>
      <c r="BD378" s="190">
        <v>4</v>
      </c>
      <c r="BE378" s="190">
        <v>2</v>
      </c>
      <c r="BF378" s="190" t="s">
        <v>12667</v>
      </c>
      <c r="BG378" s="190" t="s">
        <v>12666</v>
      </c>
      <c r="BH378" s="190" t="s">
        <v>12665</v>
      </c>
      <c r="BI378" s="190" t="s">
        <v>12664</v>
      </c>
      <c r="BJ378" s="190" t="s">
        <v>12663</v>
      </c>
      <c r="BK378" s="190" t="s">
        <v>12662</v>
      </c>
      <c r="BL378" s="190" t="s">
        <v>12661</v>
      </c>
      <c r="BM378" s="190" t="str">
        <f t="shared" si="32"/>
        <v/>
      </c>
      <c r="BN378" s="190" t="str">
        <f t="shared" si="33"/>
        <v/>
      </c>
      <c r="BO378" s="190" t="str">
        <f t="shared" si="34"/>
        <v/>
      </c>
      <c r="BP378" s="190" t="str">
        <f t="shared" si="35"/>
        <v/>
      </c>
      <c r="BQ378" s="190">
        <f t="shared" si="36"/>
        <v>0</v>
      </c>
      <c r="BR378" s="190">
        <f t="shared" si="37"/>
        <v>0</v>
      </c>
      <c r="BS378" s="190">
        <f t="shared" si="38"/>
        <v>0</v>
      </c>
      <c r="BT378" s="190">
        <f t="shared" si="39"/>
        <v>0</v>
      </c>
      <c r="BY378" s="27">
        <v>1</v>
      </c>
    </row>
    <row r="379" spans="32:77" ht="15.75" customHeight="1" x14ac:dyDescent="0.25">
      <c r="AF379" s="2"/>
      <c r="AG379" s="2"/>
      <c r="AH379" s="2"/>
      <c r="AI379" s="2"/>
      <c r="AJ379" s="2"/>
      <c r="AK379" s="2"/>
      <c r="BA379" s="190" t="s">
        <v>149</v>
      </c>
      <c r="BB379" s="190" t="s">
        <v>265</v>
      </c>
      <c r="BC379" s="190">
        <v>4</v>
      </c>
      <c r="BD379" s="190">
        <v>4</v>
      </c>
      <c r="BE379" s="190">
        <v>2</v>
      </c>
      <c r="BF379" s="190" t="s">
        <v>13115</v>
      </c>
      <c r="BG379" s="190" t="s">
        <v>12610</v>
      </c>
      <c r="BH379" s="190" t="s">
        <v>2884</v>
      </c>
      <c r="BI379" s="190" t="s">
        <v>13114</v>
      </c>
      <c r="BJ379" s="190" t="s">
        <v>13113</v>
      </c>
      <c r="BK379" s="190" t="s">
        <v>13112</v>
      </c>
      <c r="BL379" s="190" t="s">
        <v>13111</v>
      </c>
      <c r="BM379" s="190" t="str">
        <f t="shared" si="32"/>
        <v/>
      </c>
      <c r="BN379" s="190" t="str">
        <f t="shared" si="33"/>
        <v/>
      </c>
      <c r="BO379" s="190" t="str">
        <f t="shared" si="34"/>
        <v/>
      </c>
      <c r="BP379" s="190" t="str">
        <f t="shared" si="35"/>
        <v/>
      </c>
      <c r="BQ379" s="190">
        <f t="shared" si="36"/>
        <v>0</v>
      </c>
      <c r="BR379" s="190">
        <f t="shared" si="37"/>
        <v>0</v>
      </c>
      <c r="BS379" s="190">
        <f t="shared" si="38"/>
        <v>0</v>
      </c>
      <c r="BT379" s="190">
        <f t="shared" si="39"/>
        <v>0</v>
      </c>
      <c r="BY379" s="27">
        <v>1</v>
      </c>
    </row>
    <row r="380" spans="32:77" ht="15.75" customHeight="1" x14ac:dyDescent="0.25">
      <c r="AF380" s="2"/>
      <c r="AG380" s="2"/>
      <c r="AH380" s="2"/>
      <c r="AI380" s="2"/>
      <c r="AJ380" s="2"/>
      <c r="AK380" s="2"/>
      <c r="BA380" s="190" t="s">
        <v>149</v>
      </c>
      <c r="BB380" s="190" t="s">
        <v>265</v>
      </c>
      <c r="BC380" s="190">
        <v>5</v>
      </c>
      <c r="BD380" s="190">
        <v>4</v>
      </c>
      <c r="BE380" s="190">
        <v>2</v>
      </c>
      <c r="BF380" s="190" t="s">
        <v>13110</v>
      </c>
      <c r="BG380" s="190" t="s">
        <v>12603</v>
      </c>
      <c r="BH380" s="190" t="s">
        <v>13109</v>
      </c>
      <c r="BI380" s="190" t="s">
        <v>13108</v>
      </c>
      <c r="BJ380" s="190" t="s">
        <v>13107</v>
      </c>
      <c r="BK380" s="190" t="s">
        <v>13106</v>
      </c>
      <c r="BL380" s="190" t="s">
        <v>13105</v>
      </c>
      <c r="BM380" s="190" t="str">
        <f t="shared" si="32"/>
        <v/>
      </c>
      <c r="BN380" s="190" t="str">
        <f t="shared" si="33"/>
        <v/>
      </c>
      <c r="BO380" s="190" t="str">
        <f t="shared" si="34"/>
        <v/>
      </c>
      <c r="BP380" s="190" t="str">
        <f t="shared" si="35"/>
        <v/>
      </c>
      <c r="BQ380" s="190">
        <f t="shared" si="36"/>
        <v>0</v>
      </c>
      <c r="BR380" s="190">
        <f t="shared" si="37"/>
        <v>0</v>
      </c>
      <c r="BS380" s="190">
        <f t="shared" si="38"/>
        <v>0</v>
      </c>
      <c r="BT380" s="190">
        <f t="shared" si="39"/>
        <v>0</v>
      </c>
      <c r="BY380" s="27">
        <v>1</v>
      </c>
    </row>
    <row r="381" spans="32:77" ht="15.75" customHeight="1" x14ac:dyDescent="0.25">
      <c r="AF381" s="2"/>
      <c r="AG381" s="2"/>
      <c r="AH381" s="2"/>
      <c r="AI381" s="2"/>
      <c r="AJ381" s="2"/>
      <c r="AK381" s="2"/>
      <c r="BA381" s="190" t="s">
        <v>149</v>
      </c>
      <c r="BB381" s="190" t="s">
        <v>301</v>
      </c>
      <c r="BC381" s="190">
        <v>1</v>
      </c>
      <c r="BD381" s="190">
        <v>5</v>
      </c>
      <c r="BE381" s="190">
        <v>2</v>
      </c>
      <c r="BF381" s="190" t="s">
        <v>13104</v>
      </c>
      <c r="BG381" s="190" t="s">
        <v>13103</v>
      </c>
      <c r="BH381" s="190" t="s">
        <v>13102</v>
      </c>
      <c r="BL381" s="190" t="s">
        <v>13101</v>
      </c>
      <c r="BM381" s="190" t="str">
        <f t="shared" si="32"/>
        <v/>
      </c>
      <c r="BN381" s="190" t="str">
        <f t="shared" si="33"/>
        <v/>
      </c>
      <c r="BO381" s="190" t="str">
        <f t="shared" si="34"/>
        <v/>
      </c>
      <c r="BP381" s="190" t="str">
        <f t="shared" si="35"/>
        <v/>
      </c>
      <c r="BQ381" s="190">
        <f t="shared" si="36"/>
        <v>0</v>
      </c>
      <c r="BR381" s="190">
        <f t="shared" si="37"/>
        <v>0</v>
      </c>
      <c r="BS381" s="190">
        <f t="shared" si="38"/>
        <v>0</v>
      </c>
      <c r="BT381" s="190">
        <f t="shared" si="39"/>
        <v>0</v>
      </c>
      <c r="BY381" s="27">
        <v>1</v>
      </c>
    </row>
    <row r="382" spans="32:77" ht="15.75" customHeight="1" x14ac:dyDescent="0.25">
      <c r="AF382" s="2"/>
      <c r="AG382" s="2"/>
      <c r="AH382" s="2"/>
      <c r="AI382" s="2"/>
      <c r="AJ382" s="2"/>
      <c r="AK382" s="2"/>
      <c r="BA382" s="190" t="s">
        <v>149</v>
      </c>
      <c r="BB382" s="190" t="s">
        <v>301</v>
      </c>
      <c r="BC382" s="190">
        <v>2</v>
      </c>
      <c r="BD382" s="190">
        <v>5</v>
      </c>
      <c r="BE382" s="190">
        <v>2</v>
      </c>
      <c r="BF382" s="190" t="s">
        <v>13100</v>
      </c>
      <c r="BG382" s="190" t="s">
        <v>13099</v>
      </c>
      <c r="BH382" s="190" t="s">
        <v>13098</v>
      </c>
      <c r="BL382" s="190" t="s">
        <v>13097</v>
      </c>
      <c r="BM382" s="190" t="str">
        <f t="shared" si="32"/>
        <v/>
      </c>
      <c r="BN382" s="190" t="str">
        <f t="shared" si="33"/>
        <v/>
      </c>
      <c r="BO382" s="190" t="str">
        <f t="shared" si="34"/>
        <v/>
      </c>
      <c r="BP382" s="190" t="str">
        <f t="shared" si="35"/>
        <v/>
      </c>
      <c r="BQ382" s="190">
        <f t="shared" si="36"/>
        <v>0</v>
      </c>
      <c r="BR382" s="190">
        <f t="shared" si="37"/>
        <v>0</v>
      </c>
      <c r="BS382" s="190">
        <f t="shared" si="38"/>
        <v>0</v>
      </c>
      <c r="BT382" s="190">
        <f t="shared" si="39"/>
        <v>0</v>
      </c>
      <c r="BY382" s="27">
        <v>1</v>
      </c>
    </row>
    <row r="383" spans="32:77" ht="15.75" customHeight="1" x14ac:dyDescent="0.25">
      <c r="AF383" s="2"/>
      <c r="AG383" s="2"/>
      <c r="AH383" s="2"/>
      <c r="AI383" s="2"/>
      <c r="AJ383" s="2"/>
      <c r="AK383" s="2"/>
      <c r="BA383" s="190" t="s">
        <v>149</v>
      </c>
      <c r="BB383" s="190" t="s">
        <v>301</v>
      </c>
      <c r="BC383" s="190">
        <v>3</v>
      </c>
      <c r="BD383" s="190">
        <v>5</v>
      </c>
      <c r="BE383" s="190">
        <v>2</v>
      </c>
      <c r="BF383" s="190" t="s">
        <v>12660</v>
      </c>
      <c r="BG383" s="190" t="s">
        <v>12587</v>
      </c>
      <c r="BH383" s="190" t="s">
        <v>12659</v>
      </c>
      <c r="BI383" s="190" t="s">
        <v>12658</v>
      </c>
      <c r="BJ383" s="190" t="s">
        <v>12657</v>
      </c>
      <c r="BL383" s="190" t="s">
        <v>12656</v>
      </c>
      <c r="BM383" s="190" t="str">
        <f t="shared" si="32"/>
        <v/>
      </c>
      <c r="BN383" s="190" t="str">
        <f t="shared" si="33"/>
        <v/>
      </c>
      <c r="BO383" s="190" t="str">
        <f t="shared" si="34"/>
        <v/>
      </c>
      <c r="BP383" s="190" t="str">
        <f t="shared" si="35"/>
        <v/>
      </c>
      <c r="BQ383" s="190">
        <f t="shared" si="36"/>
        <v>0</v>
      </c>
      <c r="BR383" s="190">
        <f t="shared" si="37"/>
        <v>0</v>
      </c>
      <c r="BS383" s="190">
        <f t="shared" si="38"/>
        <v>0</v>
      </c>
      <c r="BT383" s="190">
        <f t="shared" si="39"/>
        <v>0</v>
      </c>
      <c r="BY383" s="27">
        <v>1</v>
      </c>
    </row>
    <row r="384" spans="32:77" ht="15.75" customHeight="1" x14ac:dyDescent="0.25">
      <c r="AF384" s="2"/>
      <c r="AG384" s="2"/>
      <c r="AH384" s="2"/>
      <c r="AI384" s="2"/>
      <c r="AJ384" s="2"/>
      <c r="AK384" s="2"/>
      <c r="BA384" s="190" t="s">
        <v>149</v>
      </c>
      <c r="BB384" s="190" t="s">
        <v>301</v>
      </c>
      <c r="BC384" s="190">
        <v>4</v>
      </c>
      <c r="BD384" s="190">
        <v>5</v>
      </c>
      <c r="BE384" s="190">
        <v>2</v>
      </c>
      <c r="BF384" s="190" t="s">
        <v>13096</v>
      </c>
      <c r="BG384" s="190" t="s">
        <v>12581</v>
      </c>
      <c r="BH384" s="190" t="s">
        <v>13095</v>
      </c>
      <c r="BL384" s="190" t="s">
        <v>13094</v>
      </c>
      <c r="BM384" s="190" t="str">
        <f t="shared" si="32"/>
        <v/>
      </c>
      <c r="BN384" s="190" t="str">
        <f t="shared" si="33"/>
        <v/>
      </c>
      <c r="BO384" s="190" t="str">
        <f t="shared" si="34"/>
        <v/>
      </c>
      <c r="BP384" s="190" t="str">
        <f t="shared" si="35"/>
        <v/>
      </c>
      <c r="BQ384" s="190">
        <f t="shared" si="36"/>
        <v>0</v>
      </c>
      <c r="BR384" s="190">
        <f t="shared" si="37"/>
        <v>0</v>
      </c>
      <c r="BS384" s="190">
        <f t="shared" si="38"/>
        <v>0</v>
      </c>
      <c r="BT384" s="190">
        <f t="shared" si="39"/>
        <v>0</v>
      </c>
      <c r="BY384" s="27">
        <v>1</v>
      </c>
    </row>
    <row r="385" spans="32:77" ht="15.75" customHeight="1" x14ac:dyDescent="0.25">
      <c r="AF385" s="2"/>
      <c r="AG385" s="2"/>
      <c r="AH385" s="2"/>
      <c r="AI385" s="2"/>
      <c r="AJ385" s="2"/>
      <c r="AK385" s="2"/>
      <c r="BA385" s="190" t="s">
        <v>150</v>
      </c>
      <c r="BB385" s="190" t="s">
        <v>265</v>
      </c>
      <c r="BC385" s="190">
        <v>1</v>
      </c>
      <c r="BD385" s="190">
        <v>4</v>
      </c>
      <c r="BE385" s="190">
        <v>2</v>
      </c>
      <c r="BF385" s="190" t="s">
        <v>13129</v>
      </c>
      <c r="BG385" s="190" t="s">
        <v>13128</v>
      </c>
      <c r="BH385" s="190" t="s">
        <v>13127</v>
      </c>
      <c r="BI385" s="190" t="s">
        <v>13126</v>
      </c>
      <c r="BJ385" s="190" t="s">
        <v>13125</v>
      </c>
      <c r="BK385" s="190" t="s">
        <v>13124</v>
      </c>
      <c r="BL385" s="190" t="s">
        <v>13123</v>
      </c>
      <c r="BM385" s="190" t="str">
        <f t="shared" si="32"/>
        <v/>
      </c>
      <c r="BN385" s="190" t="str">
        <f t="shared" si="33"/>
        <v/>
      </c>
      <c r="BO385" s="190" t="str">
        <f t="shared" si="34"/>
        <v/>
      </c>
      <c r="BP385" s="190" t="str">
        <f t="shared" si="35"/>
        <v/>
      </c>
      <c r="BQ385" s="190">
        <f t="shared" si="36"/>
        <v>0</v>
      </c>
      <c r="BR385" s="190">
        <f t="shared" si="37"/>
        <v>0</v>
      </c>
      <c r="BS385" s="190">
        <f t="shared" si="38"/>
        <v>0</v>
      </c>
      <c r="BT385" s="190">
        <f t="shared" si="39"/>
        <v>0</v>
      </c>
      <c r="BY385" s="27">
        <v>1</v>
      </c>
    </row>
    <row r="386" spans="32:77" ht="15.75" customHeight="1" x14ac:dyDescent="0.25">
      <c r="AF386" s="2"/>
      <c r="AG386" s="2"/>
      <c r="AH386" s="2"/>
      <c r="AI386" s="2"/>
      <c r="AJ386" s="2"/>
      <c r="AK386" s="2"/>
      <c r="BA386" s="190" t="s">
        <v>150</v>
      </c>
      <c r="BB386" s="190" t="s">
        <v>265</v>
      </c>
      <c r="BC386" s="190">
        <v>2</v>
      </c>
      <c r="BD386" s="190">
        <v>4</v>
      </c>
      <c r="BE386" s="190">
        <v>2</v>
      </c>
      <c r="BF386" s="190" t="s">
        <v>13122</v>
      </c>
      <c r="BG386" s="190" t="s">
        <v>13121</v>
      </c>
      <c r="BH386" s="190" t="s">
        <v>13120</v>
      </c>
      <c r="BI386" s="190" t="s">
        <v>13119</v>
      </c>
      <c r="BJ386" s="190" t="s">
        <v>13118</v>
      </c>
      <c r="BK386" s="190" t="s">
        <v>13117</v>
      </c>
      <c r="BL386" s="190" t="s">
        <v>13116</v>
      </c>
      <c r="BM386" s="190" t="str">
        <f t="shared" si="32"/>
        <v/>
      </c>
      <c r="BN386" s="190" t="str">
        <f t="shared" si="33"/>
        <v/>
      </c>
      <c r="BO386" s="190" t="str">
        <f t="shared" si="34"/>
        <v/>
      </c>
      <c r="BP386" s="190" t="str">
        <f t="shared" si="35"/>
        <v/>
      </c>
      <c r="BQ386" s="190">
        <f t="shared" si="36"/>
        <v>0</v>
      </c>
      <c r="BR386" s="190">
        <f t="shared" si="37"/>
        <v>0</v>
      </c>
      <c r="BS386" s="190">
        <f t="shared" si="38"/>
        <v>0</v>
      </c>
      <c r="BT386" s="190">
        <f t="shared" si="39"/>
        <v>0</v>
      </c>
      <c r="BY386" s="27">
        <v>1</v>
      </c>
    </row>
    <row r="387" spans="32:77" ht="15.75" customHeight="1" x14ac:dyDescent="0.25">
      <c r="AF387" s="2"/>
      <c r="AG387" s="2"/>
      <c r="AH387" s="2"/>
      <c r="AI387" s="2"/>
      <c r="AJ387" s="2"/>
      <c r="AK387" s="2"/>
      <c r="BA387" s="190" t="s">
        <v>150</v>
      </c>
      <c r="BB387" s="190" t="s">
        <v>265</v>
      </c>
      <c r="BC387" s="190">
        <v>3</v>
      </c>
      <c r="BD387" s="190">
        <v>4</v>
      </c>
      <c r="BE387" s="190">
        <v>2</v>
      </c>
      <c r="BF387" s="190" t="s">
        <v>12655</v>
      </c>
      <c r="BG387" s="190" t="s">
        <v>12654</v>
      </c>
      <c r="BH387" s="190" t="s">
        <v>12653</v>
      </c>
      <c r="BI387" s="190" t="s">
        <v>12652</v>
      </c>
      <c r="BJ387" s="190" t="s">
        <v>12651</v>
      </c>
      <c r="BK387" s="190" t="s">
        <v>12650</v>
      </c>
      <c r="BL387" s="190" t="s">
        <v>12649</v>
      </c>
      <c r="BM387" s="190" t="str">
        <f t="shared" si="32"/>
        <v/>
      </c>
      <c r="BN387" s="190" t="str">
        <f t="shared" si="33"/>
        <v/>
      </c>
      <c r="BO387" s="190" t="str">
        <f t="shared" si="34"/>
        <v/>
      </c>
      <c r="BP387" s="190" t="str">
        <f t="shared" si="35"/>
        <v/>
      </c>
      <c r="BQ387" s="190">
        <f t="shared" si="36"/>
        <v>0</v>
      </c>
      <c r="BR387" s="190">
        <f t="shared" si="37"/>
        <v>0</v>
      </c>
      <c r="BS387" s="190">
        <f t="shared" si="38"/>
        <v>0</v>
      </c>
      <c r="BT387" s="190">
        <f t="shared" si="39"/>
        <v>0</v>
      </c>
      <c r="BY387" s="27">
        <v>1</v>
      </c>
    </row>
    <row r="388" spans="32:77" ht="15.75" customHeight="1" x14ac:dyDescent="0.25">
      <c r="AF388" s="2"/>
      <c r="AG388" s="2"/>
      <c r="AH388" s="2"/>
      <c r="AI388" s="2"/>
      <c r="AJ388" s="2"/>
      <c r="AK388" s="2"/>
      <c r="BA388" s="190" t="s">
        <v>150</v>
      </c>
      <c r="BB388" s="190" t="s">
        <v>265</v>
      </c>
      <c r="BC388" s="190">
        <v>4</v>
      </c>
      <c r="BD388" s="190">
        <v>4</v>
      </c>
      <c r="BE388" s="190">
        <v>2</v>
      </c>
      <c r="BF388" s="190" t="s">
        <v>13115</v>
      </c>
      <c r="BG388" s="190" t="s">
        <v>12610</v>
      </c>
      <c r="BH388" s="190" t="s">
        <v>2884</v>
      </c>
      <c r="BI388" s="190" t="s">
        <v>13114</v>
      </c>
      <c r="BJ388" s="190" t="s">
        <v>13113</v>
      </c>
      <c r="BK388" s="190" t="s">
        <v>13112</v>
      </c>
      <c r="BL388" s="190" t="s">
        <v>13111</v>
      </c>
      <c r="BM388" s="190" t="str">
        <f t="shared" si="32"/>
        <v/>
      </c>
      <c r="BN388" s="190" t="str">
        <f t="shared" si="33"/>
        <v/>
      </c>
      <c r="BO388" s="190" t="str">
        <f t="shared" si="34"/>
        <v/>
      </c>
      <c r="BP388" s="190" t="str">
        <f t="shared" si="35"/>
        <v/>
      </c>
      <c r="BQ388" s="190">
        <f t="shared" si="36"/>
        <v>0</v>
      </c>
      <c r="BR388" s="190">
        <f t="shared" si="37"/>
        <v>0</v>
      </c>
      <c r="BS388" s="190">
        <f t="shared" si="38"/>
        <v>0</v>
      </c>
      <c r="BT388" s="190">
        <f t="shared" si="39"/>
        <v>0</v>
      </c>
      <c r="BY388" s="27">
        <v>1</v>
      </c>
    </row>
    <row r="389" spans="32:77" ht="15.75" customHeight="1" x14ac:dyDescent="0.25">
      <c r="AF389" s="2"/>
      <c r="AG389" s="2"/>
      <c r="AH389" s="2"/>
      <c r="AI389" s="2"/>
      <c r="AJ389" s="2"/>
      <c r="AK389" s="2"/>
      <c r="BA389" s="190" t="s">
        <v>150</v>
      </c>
      <c r="BB389" s="190" t="s">
        <v>265</v>
      </c>
      <c r="BC389" s="190">
        <v>5</v>
      </c>
      <c r="BD389" s="190">
        <v>4</v>
      </c>
      <c r="BE389" s="190">
        <v>2</v>
      </c>
      <c r="BF389" s="190" t="s">
        <v>13110</v>
      </c>
      <c r="BG389" s="190" t="s">
        <v>12603</v>
      </c>
      <c r="BH389" s="190" t="s">
        <v>13109</v>
      </c>
      <c r="BI389" s="190" t="s">
        <v>13108</v>
      </c>
      <c r="BJ389" s="190" t="s">
        <v>13107</v>
      </c>
      <c r="BK389" s="190" t="s">
        <v>13106</v>
      </c>
      <c r="BL389" s="190" t="s">
        <v>13105</v>
      </c>
      <c r="BM389" s="190" t="str">
        <f t="shared" si="32"/>
        <v/>
      </c>
      <c r="BN389" s="190" t="str">
        <f t="shared" si="33"/>
        <v/>
      </c>
      <c r="BO389" s="190" t="str">
        <f t="shared" si="34"/>
        <v/>
      </c>
      <c r="BP389" s="190" t="str">
        <f t="shared" si="35"/>
        <v/>
      </c>
      <c r="BQ389" s="190">
        <f t="shared" si="36"/>
        <v>0</v>
      </c>
      <c r="BR389" s="190">
        <f t="shared" si="37"/>
        <v>0</v>
      </c>
      <c r="BS389" s="190">
        <f t="shared" si="38"/>
        <v>0</v>
      </c>
      <c r="BT389" s="190">
        <f t="shared" si="39"/>
        <v>0</v>
      </c>
      <c r="BY389" s="27">
        <v>1</v>
      </c>
    </row>
    <row r="390" spans="32:77" ht="15.75" customHeight="1" x14ac:dyDescent="0.25">
      <c r="AF390" s="2"/>
      <c r="AG390" s="2"/>
      <c r="AH390" s="2"/>
      <c r="AI390" s="2"/>
      <c r="AJ390" s="2"/>
      <c r="AK390" s="2"/>
      <c r="BA390" s="190" t="s">
        <v>150</v>
      </c>
      <c r="BB390" s="190" t="s">
        <v>301</v>
      </c>
      <c r="BC390" s="190">
        <v>1</v>
      </c>
      <c r="BD390" s="190">
        <v>5</v>
      </c>
      <c r="BE390" s="190">
        <v>2</v>
      </c>
      <c r="BF390" s="190" t="s">
        <v>13104</v>
      </c>
      <c r="BG390" s="190" t="s">
        <v>13103</v>
      </c>
      <c r="BH390" s="190" t="s">
        <v>13102</v>
      </c>
      <c r="BL390" s="190" t="s">
        <v>13101</v>
      </c>
      <c r="BM390" s="190" t="str">
        <f t="shared" si="32"/>
        <v/>
      </c>
      <c r="BN390" s="190" t="str">
        <f t="shared" si="33"/>
        <v/>
      </c>
      <c r="BO390" s="190" t="str">
        <f t="shared" si="34"/>
        <v/>
      </c>
      <c r="BP390" s="190" t="str">
        <f t="shared" si="35"/>
        <v/>
      </c>
      <c r="BQ390" s="190">
        <f t="shared" si="36"/>
        <v>0</v>
      </c>
      <c r="BR390" s="190">
        <f t="shared" si="37"/>
        <v>0</v>
      </c>
      <c r="BS390" s="190">
        <f t="shared" si="38"/>
        <v>0</v>
      </c>
      <c r="BT390" s="190">
        <f t="shared" si="39"/>
        <v>0</v>
      </c>
      <c r="BY390" s="27">
        <v>1</v>
      </c>
    </row>
    <row r="391" spans="32:77" ht="15.75" customHeight="1" x14ac:dyDescent="0.25">
      <c r="AF391" s="2"/>
      <c r="AG391" s="2"/>
      <c r="AH391" s="2"/>
      <c r="AI391" s="2"/>
      <c r="AJ391" s="2"/>
      <c r="AK391" s="2"/>
      <c r="BA391" s="190" t="s">
        <v>150</v>
      </c>
      <c r="BB391" s="190" t="s">
        <v>301</v>
      </c>
      <c r="BC391" s="190">
        <v>2</v>
      </c>
      <c r="BD391" s="190">
        <v>5</v>
      </c>
      <c r="BE391" s="190">
        <v>2</v>
      </c>
      <c r="BF391" s="190" t="s">
        <v>13100</v>
      </c>
      <c r="BG391" s="190" t="s">
        <v>13099</v>
      </c>
      <c r="BH391" s="190" t="s">
        <v>13098</v>
      </c>
      <c r="BL391" s="190" t="s">
        <v>13097</v>
      </c>
      <c r="BM391" s="190" t="str">
        <f t="shared" si="32"/>
        <v/>
      </c>
      <c r="BN391" s="190" t="str">
        <f t="shared" si="33"/>
        <v/>
      </c>
      <c r="BO391" s="190" t="str">
        <f t="shared" si="34"/>
        <v/>
      </c>
      <c r="BP391" s="190" t="str">
        <f t="shared" si="35"/>
        <v/>
      </c>
      <c r="BQ391" s="190">
        <f t="shared" si="36"/>
        <v>0</v>
      </c>
      <c r="BR391" s="190">
        <f t="shared" si="37"/>
        <v>0</v>
      </c>
      <c r="BS391" s="190">
        <f t="shared" si="38"/>
        <v>0</v>
      </c>
      <c r="BT391" s="190">
        <f t="shared" si="39"/>
        <v>0</v>
      </c>
      <c r="BY391" s="27">
        <v>1</v>
      </c>
    </row>
    <row r="392" spans="32:77" ht="15.75" customHeight="1" x14ac:dyDescent="0.25">
      <c r="AF392" s="2"/>
      <c r="AG392" s="2"/>
      <c r="AH392" s="2"/>
      <c r="AI392" s="2"/>
      <c r="AJ392" s="2"/>
      <c r="AK392" s="2"/>
      <c r="BA392" s="190" t="s">
        <v>150</v>
      </c>
      <c r="BB392" s="190" t="s">
        <v>301</v>
      </c>
      <c r="BC392" s="190">
        <v>3</v>
      </c>
      <c r="BD392" s="190">
        <v>5</v>
      </c>
      <c r="BE392" s="190">
        <v>2</v>
      </c>
      <c r="BF392" s="190" t="s">
        <v>12648</v>
      </c>
      <c r="BG392" s="190" t="s">
        <v>12587</v>
      </c>
      <c r="BH392" s="190" t="s">
        <v>12647</v>
      </c>
      <c r="BI392" s="190" t="s">
        <v>12646</v>
      </c>
      <c r="BL392" s="190" t="s">
        <v>12645</v>
      </c>
      <c r="BM392" s="190" t="str">
        <f t="shared" si="32"/>
        <v/>
      </c>
      <c r="BN392" s="190" t="str">
        <f t="shared" si="33"/>
        <v/>
      </c>
      <c r="BO392" s="190" t="str">
        <f t="shared" si="34"/>
        <v/>
      </c>
      <c r="BP392" s="190" t="str">
        <f t="shared" si="35"/>
        <v/>
      </c>
      <c r="BQ392" s="190">
        <f t="shared" si="36"/>
        <v>0</v>
      </c>
      <c r="BR392" s="190">
        <f t="shared" si="37"/>
        <v>0</v>
      </c>
      <c r="BS392" s="190">
        <f t="shared" si="38"/>
        <v>0</v>
      </c>
      <c r="BT392" s="190">
        <f t="shared" si="39"/>
        <v>0</v>
      </c>
      <c r="BY392" s="27">
        <v>1</v>
      </c>
    </row>
    <row r="393" spans="32:77" ht="15.75" customHeight="1" x14ac:dyDescent="0.25">
      <c r="AF393" s="2"/>
      <c r="AG393" s="2"/>
      <c r="AH393" s="2"/>
      <c r="AI393" s="2"/>
      <c r="AJ393" s="2"/>
      <c r="AK393" s="2"/>
      <c r="BA393" s="190" t="s">
        <v>150</v>
      </c>
      <c r="BB393" s="190" t="s">
        <v>301</v>
      </c>
      <c r="BC393" s="190">
        <v>4</v>
      </c>
      <c r="BD393" s="190">
        <v>5</v>
      </c>
      <c r="BE393" s="190">
        <v>2</v>
      </c>
      <c r="BF393" s="190" t="s">
        <v>13096</v>
      </c>
      <c r="BG393" s="190" t="s">
        <v>12581</v>
      </c>
      <c r="BH393" s="190" t="s">
        <v>13095</v>
      </c>
      <c r="BL393" s="190" t="s">
        <v>13094</v>
      </c>
      <c r="BM393" s="190" t="str">
        <f t="shared" si="32"/>
        <v/>
      </c>
      <c r="BN393" s="190" t="str">
        <f t="shared" si="33"/>
        <v/>
      </c>
      <c r="BO393" s="190" t="str">
        <f t="shared" si="34"/>
        <v/>
      </c>
      <c r="BP393" s="190" t="str">
        <f t="shared" si="35"/>
        <v/>
      </c>
      <c r="BQ393" s="190">
        <f t="shared" si="36"/>
        <v>0</v>
      </c>
      <c r="BR393" s="190">
        <f t="shared" si="37"/>
        <v>0</v>
      </c>
      <c r="BS393" s="190">
        <f t="shared" si="38"/>
        <v>0</v>
      </c>
      <c r="BT393" s="190">
        <f t="shared" si="39"/>
        <v>0</v>
      </c>
      <c r="BY393" s="27">
        <v>1</v>
      </c>
    </row>
    <row r="394" spans="32:77" ht="15.75" customHeight="1" x14ac:dyDescent="0.25">
      <c r="AF394" s="2"/>
      <c r="AG394" s="2"/>
      <c r="AH394" s="2"/>
      <c r="AI394" s="2"/>
      <c r="AJ394" s="2"/>
      <c r="AK394" s="2"/>
      <c r="BA394" s="190" t="s">
        <v>151</v>
      </c>
      <c r="BB394" s="190" t="s">
        <v>265</v>
      </c>
      <c r="BC394" s="190">
        <v>1</v>
      </c>
      <c r="BD394" s="190">
        <v>4</v>
      </c>
      <c r="BE394" s="190">
        <v>2</v>
      </c>
      <c r="BF394" s="190" t="s">
        <v>13129</v>
      </c>
      <c r="BG394" s="190" t="s">
        <v>13128</v>
      </c>
      <c r="BH394" s="190" t="s">
        <v>13127</v>
      </c>
      <c r="BI394" s="190" t="s">
        <v>13126</v>
      </c>
      <c r="BJ394" s="190" t="s">
        <v>13125</v>
      </c>
      <c r="BK394" s="190" t="s">
        <v>13124</v>
      </c>
      <c r="BL394" s="190" t="s">
        <v>13123</v>
      </c>
      <c r="BM394" s="190" t="str">
        <f t="shared" si="32"/>
        <v/>
      </c>
      <c r="BN394" s="190" t="str">
        <f t="shared" si="33"/>
        <v/>
      </c>
      <c r="BO394" s="190" t="str">
        <f t="shared" si="34"/>
        <v/>
      </c>
      <c r="BP394" s="190" t="str">
        <f t="shared" si="35"/>
        <v/>
      </c>
      <c r="BQ394" s="190">
        <f t="shared" si="36"/>
        <v>0</v>
      </c>
      <c r="BR394" s="190">
        <f t="shared" si="37"/>
        <v>0</v>
      </c>
      <c r="BS394" s="190">
        <f t="shared" si="38"/>
        <v>0</v>
      </c>
      <c r="BT394" s="190">
        <f t="shared" si="39"/>
        <v>0</v>
      </c>
      <c r="BY394" s="27">
        <v>1</v>
      </c>
    </row>
    <row r="395" spans="32:77" ht="15.75" customHeight="1" x14ac:dyDescent="0.25">
      <c r="AF395" s="2"/>
      <c r="AG395" s="2"/>
      <c r="AH395" s="2"/>
      <c r="AI395" s="2"/>
      <c r="AJ395" s="2"/>
      <c r="AK395" s="2"/>
      <c r="BA395" s="190" t="s">
        <v>151</v>
      </c>
      <c r="BB395" s="190" t="s">
        <v>265</v>
      </c>
      <c r="BC395" s="190">
        <v>2</v>
      </c>
      <c r="BD395" s="190">
        <v>4</v>
      </c>
      <c r="BE395" s="190">
        <v>2</v>
      </c>
      <c r="BF395" s="190" t="s">
        <v>13122</v>
      </c>
      <c r="BG395" s="190" t="s">
        <v>13121</v>
      </c>
      <c r="BH395" s="190" t="s">
        <v>13120</v>
      </c>
      <c r="BI395" s="190" t="s">
        <v>13119</v>
      </c>
      <c r="BJ395" s="190" t="s">
        <v>13118</v>
      </c>
      <c r="BK395" s="190" t="s">
        <v>13117</v>
      </c>
      <c r="BL395" s="190" t="s">
        <v>13116</v>
      </c>
      <c r="BM395" s="190" t="str">
        <f t="shared" si="32"/>
        <v/>
      </c>
      <c r="BN395" s="190" t="str">
        <f t="shared" si="33"/>
        <v/>
      </c>
      <c r="BO395" s="190" t="str">
        <f t="shared" si="34"/>
        <v/>
      </c>
      <c r="BP395" s="190" t="str">
        <f t="shared" si="35"/>
        <v/>
      </c>
      <c r="BQ395" s="190">
        <f t="shared" si="36"/>
        <v>0</v>
      </c>
      <c r="BR395" s="190">
        <f t="shared" si="37"/>
        <v>0</v>
      </c>
      <c r="BS395" s="190">
        <f t="shared" si="38"/>
        <v>0</v>
      </c>
      <c r="BT395" s="190">
        <f t="shared" si="39"/>
        <v>0</v>
      </c>
      <c r="BY395" s="27">
        <v>1</v>
      </c>
    </row>
    <row r="396" spans="32:77" ht="15.75" customHeight="1" x14ac:dyDescent="0.25">
      <c r="AF396" s="2"/>
      <c r="AG396" s="2"/>
      <c r="AH396" s="2"/>
      <c r="AI396" s="2"/>
      <c r="AJ396" s="2"/>
      <c r="AK396" s="2"/>
      <c r="BA396" s="190" t="s">
        <v>151</v>
      </c>
      <c r="BB396" s="190" t="s">
        <v>265</v>
      </c>
      <c r="BC396" s="190">
        <v>3</v>
      </c>
      <c r="BD396" s="190">
        <v>4</v>
      </c>
      <c r="BE396" s="190">
        <v>2</v>
      </c>
      <c r="BF396" s="190" t="s">
        <v>12644</v>
      </c>
      <c r="BG396" s="190" t="s">
        <v>12643</v>
      </c>
      <c r="BH396" s="190" t="s">
        <v>12642</v>
      </c>
      <c r="BI396" s="190" t="s">
        <v>12641</v>
      </c>
      <c r="BJ396" s="190" t="s">
        <v>12640</v>
      </c>
      <c r="BL396" s="190" t="s">
        <v>12639</v>
      </c>
      <c r="BM396" s="190" t="str">
        <f t="shared" si="32"/>
        <v/>
      </c>
      <c r="BN396" s="190" t="str">
        <f t="shared" si="33"/>
        <v/>
      </c>
      <c r="BO396" s="190" t="str">
        <f t="shared" si="34"/>
        <v/>
      </c>
      <c r="BP396" s="190" t="str">
        <f t="shared" si="35"/>
        <v/>
      </c>
      <c r="BQ396" s="190">
        <f t="shared" si="36"/>
        <v>0</v>
      </c>
      <c r="BR396" s="190">
        <f t="shared" si="37"/>
        <v>0</v>
      </c>
      <c r="BS396" s="190">
        <f t="shared" si="38"/>
        <v>0</v>
      </c>
      <c r="BT396" s="190">
        <f t="shared" si="39"/>
        <v>0</v>
      </c>
      <c r="BY396" s="27">
        <v>1</v>
      </c>
    </row>
    <row r="397" spans="32:77" ht="15.75" customHeight="1" x14ac:dyDescent="0.25">
      <c r="AF397" s="2"/>
      <c r="AG397" s="2"/>
      <c r="AH397" s="2"/>
      <c r="AI397" s="2"/>
      <c r="AJ397" s="2"/>
      <c r="AK397" s="2"/>
      <c r="BA397" s="190" t="s">
        <v>151</v>
      </c>
      <c r="BB397" s="190" t="s">
        <v>265</v>
      </c>
      <c r="BC397" s="190">
        <v>4</v>
      </c>
      <c r="BD397" s="190">
        <v>4</v>
      </c>
      <c r="BE397" s="190">
        <v>2</v>
      </c>
      <c r="BF397" s="190" t="s">
        <v>13115</v>
      </c>
      <c r="BG397" s="190" t="s">
        <v>12610</v>
      </c>
      <c r="BH397" s="190" t="s">
        <v>2884</v>
      </c>
      <c r="BI397" s="190" t="s">
        <v>13114</v>
      </c>
      <c r="BJ397" s="190" t="s">
        <v>13113</v>
      </c>
      <c r="BK397" s="190" t="s">
        <v>13112</v>
      </c>
      <c r="BL397" s="190" t="s">
        <v>13111</v>
      </c>
      <c r="BM397" s="190" t="str">
        <f t="shared" si="32"/>
        <v/>
      </c>
      <c r="BN397" s="190" t="str">
        <f t="shared" si="33"/>
        <v/>
      </c>
      <c r="BO397" s="190" t="str">
        <f t="shared" si="34"/>
        <v/>
      </c>
      <c r="BP397" s="190" t="str">
        <f t="shared" si="35"/>
        <v/>
      </c>
      <c r="BQ397" s="190">
        <f t="shared" si="36"/>
        <v>0</v>
      </c>
      <c r="BR397" s="190">
        <f t="shared" si="37"/>
        <v>0</v>
      </c>
      <c r="BS397" s="190">
        <f t="shared" si="38"/>
        <v>0</v>
      </c>
      <c r="BT397" s="190">
        <f t="shared" si="39"/>
        <v>0</v>
      </c>
      <c r="BY397" s="27">
        <v>1</v>
      </c>
    </row>
    <row r="398" spans="32:77" ht="15.75" customHeight="1" x14ac:dyDescent="0.25">
      <c r="AF398" s="2"/>
      <c r="AG398" s="2"/>
      <c r="AH398" s="2"/>
      <c r="AI398" s="2"/>
      <c r="AJ398" s="2"/>
      <c r="AK398" s="2"/>
      <c r="BA398" s="190" t="s">
        <v>151</v>
      </c>
      <c r="BB398" s="190" t="s">
        <v>265</v>
      </c>
      <c r="BC398" s="190">
        <v>5</v>
      </c>
      <c r="BD398" s="190">
        <v>4</v>
      </c>
      <c r="BE398" s="190">
        <v>2</v>
      </c>
      <c r="BF398" s="190" t="s">
        <v>13110</v>
      </c>
      <c r="BG398" s="190" t="s">
        <v>12603</v>
      </c>
      <c r="BH398" s="190" t="s">
        <v>13109</v>
      </c>
      <c r="BI398" s="190" t="s">
        <v>13108</v>
      </c>
      <c r="BJ398" s="190" t="s">
        <v>13107</v>
      </c>
      <c r="BK398" s="190" t="s">
        <v>13106</v>
      </c>
      <c r="BL398" s="190" t="s">
        <v>13105</v>
      </c>
      <c r="BM398" s="190" t="str">
        <f t="shared" si="32"/>
        <v/>
      </c>
      <c r="BN398" s="190" t="str">
        <f t="shared" si="33"/>
        <v/>
      </c>
      <c r="BO398" s="190" t="str">
        <f t="shared" si="34"/>
        <v/>
      </c>
      <c r="BP398" s="190" t="str">
        <f t="shared" si="35"/>
        <v/>
      </c>
      <c r="BQ398" s="190">
        <f t="shared" si="36"/>
        <v>0</v>
      </c>
      <c r="BR398" s="190">
        <f t="shared" si="37"/>
        <v>0</v>
      </c>
      <c r="BS398" s="190">
        <f t="shared" si="38"/>
        <v>0</v>
      </c>
      <c r="BT398" s="190">
        <f t="shared" si="39"/>
        <v>0</v>
      </c>
      <c r="BY398" s="27">
        <v>1</v>
      </c>
    </row>
    <row r="399" spans="32:77" ht="15.75" customHeight="1" x14ac:dyDescent="0.25">
      <c r="AF399" s="2"/>
      <c r="AG399" s="2"/>
      <c r="AH399" s="2"/>
      <c r="AI399" s="2"/>
      <c r="AJ399" s="2"/>
      <c r="AK399" s="2"/>
      <c r="BA399" s="190" t="s">
        <v>151</v>
      </c>
      <c r="BB399" s="190" t="s">
        <v>301</v>
      </c>
      <c r="BC399" s="190">
        <v>1</v>
      </c>
      <c r="BD399" s="190">
        <v>5</v>
      </c>
      <c r="BE399" s="190">
        <v>2</v>
      </c>
      <c r="BF399" s="190" t="s">
        <v>13104</v>
      </c>
      <c r="BG399" s="190" t="s">
        <v>13103</v>
      </c>
      <c r="BH399" s="190" t="s">
        <v>13102</v>
      </c>
      <c r="BL399" s="190" t="s">
        <v>13101</v>
      </c>
      <c r="BM399" s="190" t="str">
        <f t="shared" si="32"/>
        <v/>
      </c>
      <c r="BN399" s="190" t="str">
        <f t="shared" si="33"/>
        <v/>
      </c>
      <c r="BO399" s="190" t="str">
        <f t="shared" si="34"/>
        <v/>
      </c>
      <c r="BP399" s="190" t="str">
        <f t="shared" si="35"/>
        <v/>
      </c>
      <c r="BQ399" s="190">
        <f t="shared" si="36"/>
        <v>0</v>
      </c>
      <c r="BR399" s="190">
        <f t="shared" si="37"/>
        <v>0</v>
      </c>
      <c r="BS399" s="190">
        <f t="shared" si="38"/>
        <v>0</v>
      </c>
      <c r="BT399" s="190">
        <f t="shared" si="39"/>
        <v>0</v>
      </c>
      <c r="BY399" s="27">
        <v>1</v>
      </c>
    </row>
    <row r="400" spans="32:77" ht="15.75" customHeight="1" x14ac:dyDescent="0.25">
      <c r="AF400" s="2"/>
      <c r="AG400" s="2"/>
      <c r="AH400" s="2"/>
      <c r="AI400" s="2"/>
      <c r="AJ400" s="2"/>
      <c r="AK400" s="2"/>
      <c r="BA400" s="190" t="s">
        <v>151</v>
      </c>
      <c r="BB400" s="190" t="s">
        <v>301</v>
      </c>
      <c r="BC400" s="190">
        <v>2</v>
      </c>
      <c r="BD400" s="190">
        <v>5</v>
      </c>
      <c r="BE400" s="190">
        <v>2</v>
      </c>
      <c r="BF400" s="190" t="s">
        <v>13100</v>
      </c>
      <c r="BG400" s="190" t="s">
        <v>13099</v>
      </c>
      <c r="BH400" s="190" t="s">
        <v>13098</v>
      </c>
      <c r="BL400" s="190" t="s">
        <v>13097</v>
      </c>
      <c r="BM400" s="190" t="str">
        <f t="shared" si="32"/>
        <v/>
      </c>
      <c r="BN400" s="190" t="str">
        <f t="shared" si="33"/>
        <v/>
      </c>
      <c r="BO400" s="190" t="str">
        <f t="shared" si="34"/>
        <v/>
      </c>
      <c r="BP400" s="190" t="str">
        <f t="shared" si="35"/>
        <v/>
      </c>
      <c r="BQ400" s="190">
        <f t="shared" si="36"/>
        <v>0</v>
      </c>
      <c r="BR400" s="190">
        <f t="shared" si="37"/>
        <v>0</v>
      </c>
      <c r="BS400" s="190">
        <f t="shared" si="38"/>
        <v>0</v>
      </c>
      <c r="BT400" s="190">
        <f t="shared" si="39"/>
        <v>0</v>
      </c>
      <c r="BY400" s="27">
        <v>1</v>
      </c>
    </row>
    <row r="401" spans="32:77" ht="15.75" customHeight="1" x14ac:dyDescent="0.25">
      <c r="AF401" s="2"/>
      <c r="AG401" s="2"/>
      <c r="AH401" s="2"/>
      <c r="AI401" s="2"/>
      <c r="AJ401" s="2"/>
      <c r="AK401" s="2"/>
      <c r="BA401" s="190" t="s">
        <v>151</v>
      </c>
      <c r="BB401" s="190" t="s">
        <v>301</v>
      </c>
      <c r="BC401" s="190">
        <v>3</v>
      </c>
      <c r="BD401" s="190">
        <v>5</v>
      </c>
      <c r="BE401" s="190">
        <v>2</v>
      </c>
      <c r="BF401" s="190" t="s">
        <v>12638</v>
      </c>
      <c r="BG401" s="190" t="s">
        <v>12587</v>
      </c>
      <c r="BH401" s="190" t="s">
        <v>12637</v>
      </c>
      <c r="BI401" s="190" t="s">
        <v>1499</v>
      </c>
      <c r="BJ401" s="190" t="s">
        <v>12636</v>
      </c>
      <c r="BK401" s="190" t="s">
        <v>12635</v>
      </c>
      <c r="BL401" s="190" t="s">
        <v>12634</v>
      </c>
      <c r="BM401" s="190" t="str">
        <f t="shared" si="32"/>
        <v/>
      </c>
      <c r="BN401" s="190" t="str">
        <f t="shared" si="33"/>
        <v/>
      </c>
      <c r="BO401" s="190" t="str">
        <f t="shared" si="34"/>
        <v/>
      </c>
      <c r="BP401" s="190" t="str">
        <f t="shared" si="35"/>
        <v/>
      </c>
      <c r="BQ401" s="190">
        <f t="shared" si="36"/>
        <v>0</v>
      </c>
      <c r="BR401" s="190">
        <f t="shared" si="37"/>
        <v>0</v>
      </c>
      <c r="BS401" s="190">
        <f t="shared" si="38"/>
        <v>0</v>
      </c>
      <c r="BT401" s="190">
        <f t="shared" si="39"/>
        <v>0</v>
      </c>
      <c r="BY401" s="27">
        <v>1</v>
      </c>
    </row>
    <row r="402" spans="32:77" ht="15.75" customHeight="1" x14ac:dyDescent="0.25">
      <c r="AF402" s="2"/>
      <c r="AG402" s="2"/>
      <c r="AH402" s="2"/>
      <c r="AI402" s="2"/>
      <c r="AJ402" s="2"/>
      <c r="AK402" s="2"/>
      <c r="BA402" s="190" t="s">
        <v>151</v>
      </c>
      <c r="BB402" s="190" t="s">
        <v>301</v>
      </c>
      <c r="BC402" s="190">
        <v>4</v>
      </c>
      <c r="BD402" s="190">
        <v>5</v>
      </c>
      <c r="BE402" s="190">
        <v>2</v>
      </c>
      <c r="BF402" s="190" t="s">
        <v>13096</v>
      </c>
      <c r="BG402" s="190" t="s">
        <v>12581</v>
      </c>
      <c r="BH402" s="190" t="s">
        <v>13095</v>
      </c>
      <c r="BL402" s="190" t="s">
        <v>13094</v>
      </c>
      <c r="BM402" s="190" t="str">
        <f t="shared" si="32"/>
        <v/>
      </c>
      <c r="BN402" s="190" t="str">
        <f t="shared" si="33"/>
        <v/>
      </c>
      <c r="BO402" s="190" t="str">
        <f t="shared" si="34"/>
        <v/>
      </c>
      <c r="BP402" s="190" t="str">
        <f t="shared" si="35"/>
        <v/>
      </c>
      <c r="BQ402" s="190">
        <f t="shared" si="36"/>
        <v>0</v>
      </c>
      <c r="BR402" s="190">
        <f t="shared" si="37"/>
        <v>0</v>
      </c>
      <c r="BS402" s="190">
        <f t="shared" si="38"/>
        <v>0</v>
      </c>
      <c r="BT402" s="190">
        <f t="shared" si="39"/>
        <v>0</v>
      </c>
      <c r="BY402" s="27">
        <v>1</v>
      </c>
    </row>
    <row r="403" spans="32:77" ht="15.75" customHeight="1" x14ac:dyDescent="0.25">
      <c r="AF403" s="2"/>
      <c r="AG403" s="2"/>
      <c r="AH403" s="2"/>
      <c r="AI403" s="2"/>
      <c r="AJ403" s="2"/>
      <c r="AK403" s="2"/>
      <c r="BA403" s="190" t="s">
        <v>152</v>
      </c>
      <c r="BB403" s="190" t="s">
        <v>265</v>
      </c>
      <c r="BC403" s="190">
        <v>1</v>
      </c>
      <c r="BD403" s="190">
        <v>3.3332999999999999</v>
      </c>
      <c r="BE403" s="190">
        <v>2</v>
      </c>
      <c r="BF403" s="190" t="s">
        <v>13129</v>
      </c>
      <c r="BG403" s="190" t="s">
        <v>13128</v>
      </c>
      <c r="BH403" s="190" t="s">
        <v>13127</v>
      </c>
      <c r="BI403" s="190" t="s">
        <v>13126</v>
      </c>
      <c r="BJ403" s="190" t="s">
        <v>13125</v>
      </c>
      <c r="BK403" s="190" t="s">
        <v>13124</v>
      </c>
      <c r="BL403" s="190" t="s">
        <v>13123</v>
      </c>
      <c r="BM403" s="190" t="str">
        <f t="shared" si="32"/>
        <v/>
      </c>
      <c r="BN403" s="190" t="str">
        <f t="shared" si="33"/>
        <v/>
      </c>
      <c r="BO403" s="190" t="str">
        <f t="shared" si="34"/>
        <v/>
      </c>
      <c r="BP403" s="190" t="str">
        <f t="shared" si="35"/>
        <v/>
      </c>
      <c r="BQ403" s="190">
        <f t="shared" si="36"/>
        <v>0</v>
      </c>
      <c r="BR403" s="190">
        <f t="shared" si="37"/>
        <v>0</v>
      </c>
      <c r="BS403" s="190">
        <f t="shared" si="38"/>
        <v>0</v>
      </c>
      <c r="BT403" s="190">
        <f t="shared" si="39"/>
        <v>0</v>
      </c>
      <c r="BY403" s="27">
        <v>1</v>
      </c>
    </row>
    <row r="404" spans="32:77" ht="15.75" customHeight="1" x14ac:dyDescent="0.25">
      <c r="AF404" s="2"/>
      <c r="AG404" s="2"/>
      <c r="AH404" s="2"/>
      <c r="AI404" s="2"/>
      <c r="AJ404" s="2"/>
      <c r="AK404" s="2"/>
      <c r="BA404" s="190" t="s">
        <v>152</v>
      </c>
      <c r="BB404" s="190" t="s">
        <v>265</v>
      </c>
      <c r="BC404" s="190">
        <v>2</v>
      </c>
      <c r="BD404" s="190">
        <v>3.3332999999999999</v>
      </c>
      <c r="BE404" s="190">
        <v>2</v>
      </c>
      <c r="BF404" s="190" t="s">
        <v>13122</v>
      </c>
      <c r="BG404" s="190" t="s">
        <v>13121</v>
      </c>
      <c r="BH404" s="190" t="s">
        <v>13120</v>
      </c>
      <c r="BI404" s="190" t="s">
        <v>13119</v>
      </c>
      <c r="BJ404" s="190" t="s">
        <v>13118</v>
      </c>
      <c r="BK404" s="190" t="s">
        <v>13117</v>
      </c>
      <c r="BL404" s="190" t="s">
        <v>13116</v>
      </c>
      <c r="BM404" s="190" t="str">
        <f t="shared" si="32"/>
        <v/>
      </c>
      <c r="BN404" s="190" t="str">
        <f t="shared" si="33"/>
        <v/>
      </c>
      <c r="BO404" s="190" t="str">
        <f t="shared" si="34"/>
        <v/>
      </c>
      <c r="BP404" s="190" t="str">
        <f t="shared" si="35"/>
        <v/>
      </c>
      <c r="BQ404" s="190">
        <f t="shared" si="36"/>
        <v>0</v>
      </c>
      <c r="BR404" s="190">
        <f t="shared" si="37"/>
        <v>0</v>
      </c>
      <c r="BS404" s="190">
        <f t="shared" si="38"/>
        <v>0</v>
      </c>
      <c r="BT404" s="190">
        <f t="shared" si="39"/>
        <v>0</v>
      </c>
      <c r="BY404" s="27">
        <v>1</v>
      </c>
    </row>
    <row r="405" spans="32:77" ht="15.75" customHeight="1" x14ac:dyDescent="0.25">
      <c r="AF405" s="2"/>
      <c r="AG405" s="2"/>
      <c r="AH405" s="2"/>
      <c r="AI405" s="2"/>
      <c r="AJ405" s="2"/>
      <c r="AK405" s="2"/>
      <c r="BA405" s="190" t="s">
        <v>152</v>
      </c>
      <c r="BB405" s="190" t="s">
        <v>265</v>
      </c>
      <c r="BC405" s="190">
        <v>3</v>
      </c>
      <c r="BD405" s="190">
        <v>3.3332999999999999</v>
      </c>
      <c r="BE405" s="190">
        <v>2</v>
      </c>
      <c r="BF405" s="190" t="s">
        <v>12623</v>
      </c>
      <c r="BG405" s="190" t="s">
        <v>12622</v>
      </c>
      <c r="BH405" s="190" t="s">
        <v>12621</v>
      </c>
      <c r="BI405" s="190" t="s">
        <v>1306</v>
      </c>
      <c r="BJ405" s="190" t="s">
        <v>12620</v>
      </c>
      <c r="BL405" s="190" t="s">
        <v>12619</v>
      </c>
      <c r="BM405" s="190" t="str">
        <f t="shared" si="32"/>
        <v/>
      </c>
      <c r="BN405" s="190" t="str">
        <f t="shared" si="33"/>
        <v/>
      </c>
      <c r="BO405" s="190" t="str">
        <f t="shared" si="34"/>
        <v/>
      </c>
      <c r="BP405" s="190" t="str">
        <f t="shared" si="35"/>
        <v/>
      </c>
      <c r="BQ405" s="190">
        <f t="shared" si="36"/>
        <v>0</v>
      </c>
      <c r="BR405" s="190">
        <f t="shared" si="37"/>
        <v>0</v>
      </c>
      <c r="BS405" s="190">
        <f t="shared" si="38"/>
        <v>0</v>
      </c>
      <c r="BT405" s="190">
        <f t="shared" si="39"/>
        <v>0</v>
      </c>
      <c r="BY405" s="27">
        <v>1</v>
      </c>
    </row>
    <row r="406" spans="32:77" ht="15.75" customHeight="1" x14ac:dyDescent="0.25">
      <c r="AF406" s="2"/>
      <c r="AG406" s="2"/>
      <c r="AH406" s="2"/>
      <c r="AI406" s="2"/>
      <c r="AJ406" s="2"/>
      <c r="AK406" s="2"/>
      <c r="BA406" s="190" t="s">
        <v>152</v>
      </c>
      <c r="BB406" s="190" t="s">
        <v>265</v>
      </c>
      <c r="BC406" s="190">
        <v>4</v>
      </c>
      <c r="BD406" s="190">
        <v>3.3332999999999999</v>
      </c>
      <c r="BE406" s="190">
        <v>2</v>
      </c>
      <c r="BF406" s="190" t="s">
        <v>12618</v>
      </c>
      <c r="BG406" s="190" t="s">
        <v>12617</v>
      </c>
      <c r="BH406" s="190" t="s">
        <v>12616</v>
      </c>
      <c r="BI406" s="190" t="s">
        <v>12615</v>
      </c>
      <c r="BJ406" s="190" t="s">
        <v>12614</v>
      </c>
      <c r="BK406" s="190" t="s">
        <v>12613</v>
      </c>
      <c r="BL406" s="190" t="s">
        <v>12612</v>
      </c>
      <c r="BM406" s="190" t="str">
        <f t="shared" si="32"/>
        <v/>
      </c>
      <c r="BN406" s="190" t="str">
        <f t="shared" si="33"/>
        <v/>
      </c>
      <c r="BO406" s="190" t="str">
        <f t="shared" si="34"/>
        <v/>
      </c>
      <c r="BP406" s="190" t="str">
        <f t="shared" si="35"/>
        <v/>
      </c>
      <c r="BQ406" s="190">
        <f t="shared" si="36"/>
        <v>0</v>
      </c>
      <c r="BR406" s="190">
        <f t="shared" si="37"/>
        <v>0</v>
      </c>
      <c r="BS406" s="190">
        <f t="shared" si="38"/>
        <v>0</v>
      </c>
      <c r="BT406" s="190">
        <f t="shared" si="39"/>
        <v>0</v>
      </c>
      <c r="BY406" s="27">
        <v>1</v>
      </c>
    </row>
    <row r="407" spans="32:77" ht="15.75" customHeight="1" x14ac:dyDescent="0.25">
      <c r="AF407" s="2"/>
      <c r="AG407" s="2"/>
      <c r="AH407" s="2"/>
      <c r="AI407" s="2"/>
      <c r="AJ407" s="2"/>
      <c r="AK407" s="2"/>
      <c r="BA407" s="190" t="s">
        <v>152</v>
      </c>
      <c r="BB407" s="190" t="s">
        <v>265</v>
      </c>
      <c r="BC407" s="190">
        <v>5</v>
      </c>
      <c r="BD407" s="190">
        <v>3.3332999999999999</v>
      </c>
      <c r="BE407" s="190">
        <v>2</v>
      </c>
      <c r="BF407" s="190" t="s">
        <v>13115</v>
      </c>
      <c r="BG407" s="190" t="s">
        <v>12610</v>
      </c>
      <c r="BH407" s="190" t="s">
        <v>2884</v>
      </c>
      <c r="BI407" s="190" t="s">
        <v>13114</v>
      </c>
      <c r="BJ407" s="190" t="s">
        <v>13113</v>
      </c>
      <c r="BK407" s="190" t="s">
        <v>13112</v>
      </c>
      <c r="BL407" s="190" t="s">
        <v>13111</v>
      </c>
      <c r="BM407" s="190" t="str">
        <f t="shared" si="32"/>
        <v/>
      </c>
      <c r="BN407" s="190" t="str">
        <f t="shared" si="33"/>
        <v/>
      </c>
      <c r="BO407" s="190" t="str">
        <f t="shared" si="34"/>
        <v/>
      </c>
      <c r="BP407" s="190" t="str">
        <f t="shared" si="35"/>
        <v/>
      </c>
      <c r="BQ407" s="190">
        <f t="shared" si="36"/>
        <v>0</v>
      </c>
      <c r="BR407" s="190">
        <f t="shared" si="37"/>
        <v>0</v>
      </c>
      <c r="BS407" s="190">
        <f t="shared" si="38"/>
        <v>0</v>
      </c>
      <c r="BT407" s="190">
        <f t="shared" si="39"/>
        <v>0</v>
      </c>
      <c r="BY407" s="27">
        <v>1</v>
      </c>
    </row>
    <row r="408" spans="32:77" ht="15.75" customHeight="1" x14ac:dyDescent="0.25">
      <c r="AF408" s="2"/>
      <c r="AG408" s="2"/>
      <c r="AH408" s="2"/>
      <c r="AI408" s="2"/>
      <c r="AJ408" s="2"/>
      <c r="AK408" s="2"/>
      <c r="BA408" s="190" t="s">
        <v>152</v>
      </c>
      <c r="BB408" s="190" t="s">
        <v>265</v>
      </c>
      <c r="BC408" s="190">
        <v>6</v>
      </c>
      <c r="BD408" s="190">
        <v>3.3332999999999999</v>
      </c>
      <c r="BE408" s="190">
        <v>2</v>
      </c>
      <c r="BF408" s="190" t="s">
        <v>13110</v>
      </c>
      <c r="BG408" s="190" t="s">
        <v>12603</v>
      </c>
      <c r="BH408" s="190" t="s">
        <v>13109</v>
      </c>
      <c r="BI408" s="190" t="s">
        <v>13108</v>
      </c>
      <c r="BJ408" s="190" t="s">
        <v>13107</v>
      </c>
      <c r="BK408" s="190" t="s">
        <v>13106</v>
      </c>
      <c r="BL408" s="190" t="s">
        <v>13105</v>
      </c>
      <c r="BM408" s="190" t="str">
        <f t="shared" si="32"/>
        <v/>
      </c>
      <c r="BN408" s="190" t="str">
        <f t="shared" si="33"/>
        <v/>
      </c>
      <c r="BO408" s="190" t="str">
        <f t="shared" si="34"/>
        <v/>
      </c>
      <c r="BP408" s="190" t="str">
        <f t="shared" si="35"/>
        <v/>
      </c>
      <c r="BQ408" s="190">
        <f t="shared" si="36"/>
        <v>0</v>
      </c>
      <c r="BR408" s="190">
        <f t="shared" si="37"/>
        <v>0</v>
      </c>
      <c r="BS408" s="190">
        <f t="shared" si="38"/>
        <v>0</v>
      </c>
      <c r="BT408" s="190">
        <f t="shared" si="39"/>
        <v>0</v>
      </c>
      <c r="BY408" s="27">
        <v>1</v>
      </c>
    </row>
    <row r="409" spans="32:77" ht="15.75" customHeight="1" x14ac:dyDescent="0.25">
      <c r="AF409" s="2"/>
      <c r="AG409" s="2"/>
      <c r="AH409" s="2"/>
      <c r="AI409" s="2"/>
      <c r="AJ409" s="2"/>
      <c r="AK409" s="2"/>
      <c r="BA409" s="190" t="s">
        <v>152</v>
      </c>
      <c r="BB409" s="190" t="s">
        <v>301</v>
      </c>
      <c r="BC409" s="190">
        <v>1</v>
      </c>
      <c r="BD409" s="190">
        <v>5</v>
      </c>
      <c r="BE409" s="190">
        <v>2</v>
      </c>
      <c r="BF409" s="190" t="s">
        <v>13104</v>
      </c>
      <c r="BG409" s="190" t="s">
        <v>13103</v>
      </c>
      <c r="BH409" s="190" t="s">
        <v>13102</v>
      </c>
      <c r="BL409" s="190" t="s">
        <v>13101</v>
      </c>
      <c r="BM409" s="190" t="str">
        <f t="shared" si="32"/>
        <v/>
      </c>
      <c r="BN409" s="190" t="str">
        <f t="shared" si="33"/>
        <v/>
      </c>
      <c r="BO409" s="190" t="str">
        <f t="shared" si="34"/>
        <v/>
      </c>
      <c r="BP409" s="190" t="str">
        <f t="shared" si="35"/>
        <v/>
      </c>
      <c r="BQ409" s="190">
        <f t="shared" si="36"/>
        <v>0</v>
      </c>
      <c r="BR409" s="190">
        <f t="shared" si="37"/>
        <v>0</v>
      </c>
      <c r="BS409" s="190">
        <f t="shared" si="38"/>
        <v>0</v>
      </c>
      <c r="BT409" s="190">
        <f t="shared" si="39"/>
        <v>0</v>
      </c>
      <c r="BY409" s="27">
        <v>1</v>
      </c>
    </row>
    <row r="410" spans="32:77" ht="15.75" customHeight="1" x14ac:dyDescent="0.25">
      <c r="AF410" s="2"/>
      <c r="AG410" s="2"/>
      <c r="AH410" s="2"/>
      <c r="AI410" s="2"/>
      <c r="AJ410" s="2"/>
      <c r="AK410" s="2"/>
      <c r="BA410" s="190" t="s">
        <v>152</v>
      </c>
      <c r="BB410" s="190" t="s">
        <v>301</v>
      </c>
      <c r="BC410" s="190">
        <v>2</v>
      </c>
      <c r="BD410" s="190">
        <v>5</v>
      </c>
      <c r="BE410" s="190">
        <v>2</v>
      </c>
      <c r="BF410" s="190" t="s">
        <v>13100</v>
      </c>
      <c r="BG410" s="190" t="s">
        <v>13099</v>
      </c>
      <c r="BH410" s="190" t="s">
        <v>13098</v>
      </c>
      <c r="BL410" s="190" t="s">
        <v>13097</v>
      </c>
      <c r="BM410" s="190" t="str">
        <f t="shared" si="32"/>
        <v/>
      </c>
      <c r="BN410" s="190" t="str">
        <f t="shared" si="33"/>
        <v/>
      </c>
      <c r="BO410" s="190" t="str">
        <f t="shared" si="34"/>
        <v/>
      </c>
      <c r="BP410" s="190" t="str">
        <f t="shared" si="35"/>
        <v/>
      </c>
      <c r="BQ410" s="190">
        <f t="shared" si="36"/>
        <v>0</v>
      </c>
      <c r="BR410" s="190">
        <f t="shared" si="37"/>
        <v>0</v>
      </c>
      <c r="BS410" s="190">
        <f t="shared" si="38"/>
        <v>0</v>
      </c>
      <c r="BT410" s="190">
        <f t="shared" si="39"/>
        <v>0</v>
      </c>
      <c r="BY410" s="27">
        <v>1</v>
      </c>
    </row>
    <row r="411" spans="32:77" ht="15.75" customHeight="1" x14ac:dyDescent="0.25">
      <c r="AF411" s="2"/>
      <c r="AG411" s="2"/>
      <c r="AH411" s="2"/>
      <c r="AI411" s="2"/>
      <c r="AJ411" s="2"/>
      <c r="AK411" s="2"/>
      <c r="BA411" s="190" t="s">
        <v>152</v>
      </c>
      <c r="BB411" s="190" t="s">
        <v>301</v>
      </c>
      <c r="BC411" s="190">
        <v>3</v>
      </c>
      <c r="BD411" s="190">
        <v>5</v>
      </c>
      <c r="BE411" s="190">
        <v>2</v>
      </c>
      <c r="BF411" s="190" t="s">
        <v>12588</v>
      </c>
      <c r="BG411" s="190" t="s">
        <v>12587</v>
      </c>
      <c r="BH411" s="190" t="s">
        <v>12586</v>
      </c>
      <c r="BI411" s="190" t="s">
        <v>12585</v>
      </c>
      <c r="BJ411" s="190" t="s">
        <v>12584</v>
      </c>
      <c r="BL411" s="190" t="s">
        <v>12583</v>
      </c>
      <c r="BM411" s="190" t="str">
        <f t="shared" si="32"/>
        <v/>
      </c>
      <c r="BN411" s="190" t="str">
        <f t="shared" si="33"/>
        <v/>
      </c>
      <c r="BO411" s="190" t="str">
        <f t="shared" si="34"/>
        <v/>
      </c>
      <c r="BP411" s="190" t="str">
        <f t="shared" si="35"/>
        <v/>
      </c>
      <c r="BQ411" s="190">
        <f t="shared" si="36"/>
        <v>0</v>
      </c>
      <c r="BR411" s="190">
        <f t="shared" si="37"/>
        <v>0</v>
      </c>
      <c r="BS411" s="190">
        <f t="shared" si="38"/>
        <v>0</v>
      </c>
      <c r="BT411" s="190">
        <f t="shared" si="39"/>
        <v>0</v>
      </c>
      <c r="BY411" s="27">
        <v>1</v>
      </c>
    </row>
    <row r="412" spans="32:77" ht="15.75" customHeight="1" x14ac:dyDescent="0.25">
      <c r="AF412" s="2"/>
      <c r="AG412" s="2"/>
      <c r="AH412" s="2"/>
      <c r="AI412" s="2"/>
      <c r="AJ412" s="2"/>
      <c r="AK412" s="2"/>
      <c r="BA412" s="190" t="s">
        <v>152</v>
      </c>
      <c r="BB412" s="190" t="s">
        <v>301</v>
      </c>
      <c r="BC412" s="190">
        <v>4</v>
      </c>
      <c r="BD412" s="190">
        <v>5</v>
      </c>
      <c r="BE412" s="190">
        <v>2</v>
      </c>
      <c r="BF412" s="190" t="s">
        <v>13096</v>
      </c>
      <c r="BG412" s="190" t="s">
        <v>12581</v>
      </c>
      <c r="BH412" s="190" t="s">
        <v>13095</v>
      </c>
      <c r="BL412" s="190" t="s">
        <v>13094</v>
      </c>
      <c r="BM412" s="190" t="str">
        <f t="shared" si="32"/>
        <v/>
      </c>
      <c r="BN412" s="190" t="str">
        <f t="shared" si="33"/>
        <v/>
      </c>
      <c r="BO412" s="190" t="str">
        <f t="shared" si="34"/>
        <v/>
      </c>
      <c r="BP412" s="190" t="str">
        <f t="shared" si="35"/>
        <v/>
      </c>
      <c r="BQ412" s="190">
        <f t="shared" si="36"/>
        <v>0</v>
      </c>
      <c r="BR412" s="190">
        <f t="shared" si="37"/>
        <v>0</v>
      </c>
      <c r="BS412" s="190">
        <f t="shared" si="38"/>
        <v>0</v>
      </c>
      <c r="BT412" s="190">
        <f t="shared" si="39"/>
        <v>0</v>
      </c>
      <c r="BY412" s="27">
        <v>1</v>
      </c>
    </row>
    <row r="413" spans="32:77" ht="15.75" customHeight="1" x14ac:dyDescent="0.25">
      <c r="AF413" s="2"/>
      <c r="AG413" s="2"/>
      <c r="AH413" s="2"/>
      <c r="AI413" s="2"/>
      <c r="AJ413" s="2"/>
      <c r="AK413" s="2"/>
      <c r="BA413" s="190" t="s">
        <v>153</v>
      </c>
      <c r="BB413" s="190" t="s">
        <v>265</v>
      </c>
      <c r="BC413" s="190">
        <v>1</v>
      </c>
      <c r="BD413" s="190">
        <v>4</v>
      </c>
      <c r="BE413" s="190">
        <v>2</v>
      </c>
      <c r="BF413" s="190" t="s">
        <v>13093</v>
      </c>
      <c r="BG413" s="190" t="s">
        <v>13092</v>
      </c>
      <c r="BH413" s="190" t="s">
        <v>13091</v>
      </c>
      <c r="BL413" s="190" t="s">
        <v>13090</v>
      </c>
      <c r="BM413" s="190" t="str">
        <f t="shared" si="32"/>
        <v/>
      </c>
      <c r="BN413" s="190" t="str">
        <f t="shared" si="33"/>
        <v/>
      </c>
      <c r="BO413" s="190" t="str">
        <f t="shared" si="34"/>
        <v/>
      </c>
      <c r="BP413" s="190" t="str">
        <f t="shared" si="35"/>
        <v/>
      </c>
      <c r="BQ413" s="190">
        <f t="shared" si="36"/>
        <v>0</v>
      </c>
      <c r="BR413" s="190">
        <f t="shared" si="37"/>
        <v>0</v>
      </c>
      <c r="BS413" s="190">
        <f t="shared" si="38"/>
        <v>0</v>
      </c>
      <c r="BT413" s="190">
        <f t="shared" si="39"/>
        <v>0</v>
      </c>
      <c r="BY413" s="27">
        <v>1</v>
      </c>
    </row>
    <row r="414" spans="32:77" ht="15.75" customHeight="1" x14ac:dyDescent="0.25">
      <c r="AF414" s="2"/>
      <c r="AG414" s="2"/>
      <c r="AH414" s="2"/>
      <c r="AI414" s="2"/>
      <c r="AJ414" s="2"/>
      <c r="AK414" s="2"/>
      <c r="BA414" s="190" t="s">
        <v>153</v>
      </c>
      <c r="BB414" s="190" t="s">
        <v>265</v>
      </c>
      <c r="BC414" s="190">
        <v>2</v>
      </c>
      <c r="BD414" s="190">
        <v>4</v>
      </c>
      <c r="BE414" s="190">
        <v>2</v>
      </c>
      <c r="BF414" s="190" t="s">
        <v>13089</v>
      </c>
      <c r="BG414" s="190" t="s">
        <v>12873</v>
      </c>
      <c r="BH414" s="190" t="s">
        <v>13088</v>
      </c>
      <c r="BI414" s="190" t="s">
        <v>13087</v>
      </c>
      <c r="BL414" s="190" t="s">
        <v>13086</v>
      </c>
      <c r="BM414" s="190" t="str">
        <f t="shared" si="32"/>
        <v/>
      </c>
      <c r="BN414" s="190" t="str">
        <f t="shared" si="33"/>
        <v/>
      </c>
      <c r="BO414" s="190" t="str">
        <f t="shared" si="34"/>
        <v/>
      </c>
      <c r="BP414" s="190" t="str">
        <f t="shared" si="35"/>
        <v/>
      </c>
      <c r="BQ414" s="190">
        <f t="shared" si="36"/>
        <v>0</v>
      </c>
      <c r="BR414" s="190">
        <f t="shared" si="37"/>
        <v>0</v>
      </c>
      <c r="BS414" s="190">
        <f t="shared" si="38"/>
        <v>0</v>
      </c>
      <c r="BT414" s="190">
        <f t="shared" si="39"/>
        <v>0</v>
      </c>
      <c r="BY414" s="27">
        <v>1</v>
      </c>
    </row>
    <row r="415" spans="32:77" ht="15.75" customHeight="1" x14ac:dyDescent="0.25">
      <c r="AF415" s="2"/>
      <c r="AG415" s="2"/>
      <c r="AH415" s="2"/>
      <c r="AI415" s="2"/>
      <c r="AJ415" s="2"/>
      <c r="AK415" s="2"/>
      <c r="BA415" s="190" t="s">
        <v>153</v>
      </c>
      <c r="BB415" s="190" t="s">
        <v>265</v>
      </c>
      <c r="BC415" s="190">
        <v>3</v>
      </c>
      <c r="BD415" s="190">
        <v>4</v>
      </c>
      <c r="BE415" s="190">
        <v>2</v>
      </c>
      <c r="BF415" s="190" t="s">
        <v>12676</v>
      </c>
      <c r="BG415" s="190" t="s">
        <v>12675</v>
      </c>
      <c r="BH415" s="190" t="s">
        <v>12674</v>
      </c>
      <c r="BI415" s="190" t="s">
        <v>12673</v>
      </c>
      <c r="BL415" s="190" t="s">
        <v>12672</v>
      </c>
      <c r="BM415" s="190" t="str">
        <f t="shared" si="32"/>
        <v/>
      </c>
      <c r="BN415" s="190" t="str">
        <f t="shared" si="33"/>
        <v/>
      </c>
      <c r="BO415" s="190" t="str">
        <f t="shared" si="34"/>
        <v/>
      </c>
      <c r="BP415" s="190" t="str">
        <f t="shared" si="35"/>
        <v/>
      </c>
      <c r="BQ415" s="190">
        <f t="shared" si="36"/>
        <v>0</v>
      </c>
      <c r="BR415" s="190">
        <f t="shared" si="37"/>
        <v>0</v>
      </c>
      <c r="BS415" s="190">
        <f t="shared" si="38"/>
        <v>0</v>
      </c>
      <c r="BT415" s="190">
        <f t="shared" si="39"/>
        <v>0</v>
      </c>
      <c r="BY415" s="27">
        <v>1</v>
      </c>
    </row>
    <row r="416" spans="32:77" ht="15.75" customHeight="1" x14ac:dyDescent="0.25">
      <c r="AF416" s="2"/>
      <c r="AG416" s="2"/>
      <c r="AH416" s="2"/>
      <c r="AI416" s="2"/>
      <c r="AJ416" s="2"/>
      <c r="AK416" s="2"/>
      <c r="BA416" s="190" t="s">
        <v>153</v>
      </c>
      <c r="BB416" s="190" t="s">
        <v>265</v>
      </c>
      <c r="BC416" s="190">
        <v>4</v>
      </c>
      <c r="BD416" s="190">
        <v>4</v>
      </c>
      <c r="BE416" s="190">
        <v>2</v>
      </c>
      <c r="BF416" s="190" t="s">
        <v>13085</v>
      </c>
      <c r="BG416" s="190" t="s">
        <v>12610</v>
      </c>
      <c r="BH416" s="190" t="s">
        <v>13084</v>
      </c>
      <c r="BI416" s="190" t="s">
        <v>13083</v>
      </c>
      <c r="BJ416" s="190" t="s">
        <v>2886</v>
      </c>
      <c r="BK416" s="190" t="s">
        <v>13082</v>
      </c>
      <c r="BL416" s="190" t="s">
        <v>13081</v>
      </c>
      <c r="BM416" s="190" t="str">
        <f t="shared" si="32"/>
        <v/>
      </c>
      <c r="BN416" s="190" t="str">
        <f t="shared" si="33"/>
        <v/>
      </c>
      <c r="BO416" s="190" t="str">
        <f t="shared" si="34"/>
        <v/>
      </c>
      <c r="BP416" s="190" t="str">
        <f t="shared" si="35"/>
        <v/>
      </c>
      <c r="BQ416" s="190">
        <f t="shared" si="36"/>
        <v>0</v>
      </c>
      <c r="BR416" s="190">
        <f t="shared" si="37"/>
        <v>0</v>
      </c>
      <c r="BS416" s="190">
        <f t="shared" si="38"/>
        <v>0</v>
      </c>
      <c r="BT416" s="190">
        <f t="shared" si="39"/>
        <v>0</v>
      </c>
      <c r="BY416" s="27">
        <v>1</v>
      </c>
    </row>
    <row r="417" spans="32:77" ht="15.75" customHeight="1" x14ac:dyDescent="0.25">
      <c r="AF417" s="2"/>
      <c r="AG417" s="2"/>
      <c r="AH417" s="2"/>
      <c r="AI417" s="2"/>
      <c r="AJ417" s="2"/>
      <c r="AK417" s="2"/>
      <c r="BA417" s="190" t="s">
        <v>153</v>
      </c>
      <c r="BB417" s="190" t="s">
        <v>265</v>
      </c>
      <c r="BC417" s="190">
        <v>5</v>
      </c>
      <c r="BD417" s="190">
        <v>4</v>
      </c>
      <c r="BE417" s="190">
        <v>2</v>
      </c>
      <c r="BF417" s="190" t="s">
        <v>13080</v>
      </c>
      <c r="BG417" s="190" t="s">
        <v>12603</v>
      </c>
      <c r="BH417" s="190" t="s">
        <v>13079</v>
      </c>
      <c r="BI417" s="190" t="s">
        <v>13078</v>
      </c>
      <c r="BJ417" s="190" t="s">
        <v>13077</v>
      </c>
      <c r="BK417" s="190" t="s">
        <v>13076</v>
      </c>
      <c r="BL417" s="190" t="s">
        <v>13075</v>
      </c>
      <c r="BM417" s="190" t="str">
        <f t="shared" si="32"/>
        <v/>
      </c>
      <c r="BN417" s="190" t="str">
        <f t="shared" si="33"/>
        <v/>
      </c>
      <c r="BO417" s="190" t="str">
        <f t="shared" si="34"/>
        <v/>
      </c>
      <c r="BP417" s="190" t="str">
        <f t="shared" si="35"/>
        <v/>
      </c>
      <c r="BQ417" s="190">
        <f t="shared" si="36"/>
        <v>0</v>
      </c>
      <c r="BR417" s="190">
        <f t="shared" si="37"/>
        <v>0</v>
      </c>
      <c r="BS417" s="190">
        <f t="shared" si="38"/>
        <v>0</v>
      </c>
      <c r="BT417" s="190">
        <f t="shared" si="39"/>
        <v>0</v>
      </c>
      <c r="BY417" s="27">
        <v>1</v>
      </c>
    </row>
    <row r="418" spans="32:77" ht="15.75" customHeight="1" x14ac:dyDescent="0.25">
      <c r="AF418" s="2"/>
      <c r="AG418" s="2"/>
      <c r="AH418" s="2"/>
      <c r="AI418" s="2"/>
      <c r="AJ418" s="2"/>
      <c r="AK418" s="2"/>
      <c r="BA418" s="190" t="s">
        <v>153</v>
      </c>
      <c r="BB418" s="190" t="s">
        <v>301</v>
      </c>
      <c r="BC418" s="190">
        <v>1</v>
      </c>
      <c r="BD418" s="190">
        <v>5</v>
      </c>
      <c r="BE418" s="190">
        <v>2</v>
      </c>
      <c r="BF418" s="190" t="s">
        <v>13074</v>
      </c>
      <c r="BG418" s="190" t="s">
        <v>13073</v>
      </c>
      <c r="BH418" s="190" t="s">
        <v>2889</v>
      </c>
      <c r="BI418" s="190" t="s">
        <v>13072</v>
      </c>
      <c r="BJ418" s="190" t="s">
        <v>13071</v>
      </c>
      <c r="BL418" s="190" t="s">
        <v>13070</v>
      </c>
      <c r="BM418" s="190" t="str">
        <f t="shared" si="32"/>
        <v/>
      </c>
      <c r="BN418" s="190" t="str">
        <f t="shared" si="33"/>
        <v/>
      </c>
      <c r="BO418" s="190" t="str">
        <f t="shared" si="34"/>
        <v/>
      </c>
      <c r="BP418" s="190" t="str">
        <f t="shared" si="35"/>
        <v/>
      </c>
      <c r="BQ418" s="190">
        <f t="shared" si="36"/>
        <v>0</v>
      </c>
      <c r="BR418" s="190">
        <f t="shared" si="37"/>
        <v>0</v>
      </c>
      <c r="BS418" s="190">
        <f t="shared" si="38"/>
        <v>0</v>
      </c>
      <c r="BT418" s="190">
        <f t="shared" si="39"/>
        <v>0</v>
      </c>
      <c r="BY418" s="27">
        <v>1</v>
      </c>
    </row>
    <row r="419" spans="32:77" ht="15.75" customHeight="1" x14ac:dyDescent="0.25">
      <c r="AF419" s="2"/>
      <c r="AG419" s="2"/>
      <c r="AH419" s="2"/>
      <c r="AI419" s="2"/>
      <c r="AJ419" s="2"/>
      <c r="AK419" s="2"/>
      <c r="BA419" s="190" t="s">
        <v>153</v>
      </c>
      <c r="BB419" s="190" t="s">
        <v>301</v>
      </c>
      <c r="BC419" s="190">
        <v>2</v>
      </c>
      <c r="BD419" s="190">
        <v>5</v>
      </c>
      <c r="BE419" s="190">
        <v>2</v>
      </c>
      <c r="BF419" s="190" t="s">
        <v>13069</v>
      </c>
      <c r="BG419" s="190" t="s">
        <v>13068</v>
      </c>
      <c r="BH419" s="190" t="s">
        <v>13067</v>
      </c>
      <c r="BI419" s="190" t="s">
        <v>13066</v>
      </c>
      <c r="BJ419" s="190" t="s">
        <v>13065</v>
      </c>
      <c r="BK419" s="190" t="s">
        <v>13064</v>
      </c>
      <c r="BL419" s="190" t="s">
        <v>13063</v>
      </c>
      <c r="BM419" s="190" t="str">
        <f t="shared" si="32"/>
        <v/>
      </c>
      <c r="BN419" s="190" t="str">
        <f t="shared" si="33"/>
        <v/>
      </c>
      <c r="BO419" s="190" t="str">
        <f t="shared" si="34"/>
        <v/>
      </c>
      <c r="BP419" s="190" t="str">
        <f t="shared" si="35"/>
        <v/>
      </c>
      <c r="BQ419" s="190">
        <f t="shared" si="36"/>
        <v>0</v>
      </c>
      <c r="BR419" s="190">
        <f t="shared" si="37"/>
        <v>0</v>
      </c>
      <c r="BS419" s="190">
        <f t="shared" si="38"/>
        <v>0</v>
      </c>
      <c r="BT419" s="190">
        <f t="shared" si="39"/>
        <v>0</v>
      </c>
      <c r="BY419" s="27">
        <v>1</v>
      </c>
    </row>
    <row r="420" spans="32:77" ht="15.75" customHeight="1" x14ac:dyDescent="0.25">
      <c r="AF420" s="2"/>
      <c r="AG420" s="2"/>
      <c r="AH420" s="2"/>
      <c r="AI420" s="2"/>
      <c r="AJ420" s="2"/>
      <c r="AK420" s="2"/>
      <c r="BA420" s="190" t="s">
        <v>153</v>
      </c>
      <c r="BB420" s="190" t="s">
        <v>301</v>
      </c>
      <c r="BC420" s="190">
        <v>3</v>
      </c>
      <c r="BD420" s="190">
        <v>5</v>
      </c>
      <c r="BE420" s="190">
        <v>2</v>
      </c>
      <c r="BF420" s="190" t="s">
        <v>12671</v>
      </c>
      <c r="BG420" s="190" t="s">
        <v>12587</v>
      </c>
      <c r="BH420" s="190" t="s">
        <v>12670</v>
      </c>
      <c r="BI420" s="190" t="s">
        <v>12669</v>
      </c>
      <c r="BL420" s="190" t="s">
        <v>12668</v>
      </c>
      <c r="BM420" s="190" t="str">
        <f t="shared" si="32"/>
        <v/>
      </c>
      <c r="BN420" s="190" t="str">
        <f t="shared" si="33"/>
        <v/>
      </c>
      <c r="BO420" s="190" t="str">
        <f t="shared" si="34"/>
        <v/>
      </c>
      <c r="BP420" s="190" t="str">
        <f t="shared" si="35"/>
        <v/>
      </c>
      <c r="BQ420" s="190">
        <f t="shared" si="36"/>
        <v>0</v>
      </c>
      <c r="BR420" s="190">
        <f t="shared" si="37"/>
        <v>0</v>
      </c>
      <c r="BS420" s="190">
        <f t="shared" si="38"/>
        <v>0</v>
      </c>
      <c r="BT420" s="190">
        <f t="shared" si="39"/>
        <v>0</v>
      </c>
      <c r="BY420" s="27">
        <v>1</v>
      </c>
    </row>
    <row r="421" spans="32:77" ht="15.75" customHeight="1" x14ac:dyDescent="0.25">
      <c r="AF421" s="2"/>
      <c r="AG421" s="2"/>
      <c r="AH421" s="2"/>
      <c r="AI421" s="2"/>
      <c r="AJ421" s="2"/>
      <c r="AK421" s="2"/>
      <c r="BA421" s="190" t="s">
        <v>153</v>
      </c>
      <c r="BB421" s="190" t="s">
        <v>301</v>
      </c>
      <c r="BC421" s="190">
        <v>4</v>
      </c>
      <c r="BD421" s="190">
        <v>5</v>
      </c>
      <c r="BE421" s="190">
        <v>2</v>
      </c>
      <c r="BF421" s="190" t="s">
        <v>13062</v>
      </c>
      <c r="BG421" s="190" t="s">
        <v>12581</v>
      </c>
      <c r="BH421" s="190" t="s">
        <v>13061</v>
      </c>
      <c r="BL421" s="190" t="s">
        <v>13060</v>
      </c>
      <c r="BM421" s="190" t="str">
        <f t="shared" si="32"/>
        <v/>
      </c>
      <c r="BN421" s="190" t="str">
        <f t="shared" si="33"/>
        <v/>
      </c>
      <c r="BO421" s="190" t="str">
        <f t="shared" si="34"/>
        <v/>
      </c>
      <c r="BP421" s="190" t="str">
        <f t="shared" si="35"/>
        <v/>
      </c>
      <c r="BQ421" s="190">
        <f t="shared" si="36"/>
        <v>0</v>
      </c>
      <c r="BR421" s="190">
        <f t="shared" si="37"/>
        <v>0</v>
      </c>
      <c r="BS421" s="190">
        <f t="shared" si="38"/>
        <v>0</v>
      </c>
      <c r="BT421" s="190">
        <f t="shared" si="39"/>
        <v>0</v>
      </c>
      <c r="BY421" s="27">
        <v>1</v>
      </c>
    </row>
    <row r="422" spans="32:77" ht="15.75" customHeight="1" x14ac:dyDescent="0.25">
      <c r="AF422" s="2"/>
      <c r="AG422" s="2"/>
      <c r="AH422" s="2"/>
      <c r="AI422" s="2"/>
      <c r="AJ422" s="2"/>
      <c r="AK422" s="2"/>
      <c r="BA422" s="190" t="s">
        <v>155</v>
      </c>
      <c r="BB422" s="190" t="s">
        <v>265</v>
      </c>
      <c r="BC422" s="190">
        <v>1</v>
      </c>
      <c r="BD422" s="190">
        <v>4</v>
      </c>
      <c r="BE422" s="190">
        <v>2</v>
      </c>
      <c r="BF422" s="190" t="s">
        <v>13093</v>
      </c>
      <c r="BG422" s="190" t="s">
        <v>13092</v>
      </c>
      <c r="BH422" s="190" t="s">
        <v>13091</v>
      </c>
      <c r="BL422" s="190" t="s">
        <v>13090</v>
      </c>
      <c r="BM422" s="190" t="str">
        <f t="shared" si="32"/>
        <v/>
      </c>
      <c r="BN422" s="190" t="str">
        <f t="shared" si="33"/>
        <v/>
      </c>
      <c r="BO422" s="190" t="str">
        <f t="shared" si="34"/>
        <v/>
      </c>
      <c r="BP422" s="190" t="str">
        <f t="shared" si="35"/>
        <v/>
      </c>
      <c r="BQ422" s="190">
        <f t="shared" si="36"/>
        <v>0</v>
      </c>
      <c r="BR422" s="190">
        <f t="shared" si="37"/>
        <v>0</v>
      </c>
      <c r="BS422" s="190">
        <f t="shared" si="38"/>
        <v>0</v>
      </c>
      <c r="BT422" s="190">
        <f t="shared" si="39"/>
        <v>0</v>
      </c>
      <c r="BY422" s="27">
        <v>1</v>
      </c>
    </row>
    <row r="423" spans="32:77" ht="15.75" customHeight="1" x14ac:dyDescent="0.25">
      <c r="AF423" s="2"/>
      <c r="AG423" s="2"/>
      <c r="AH423" s="2"/>
      <c r="AI423" s="2"/>
      <c r="AJ423" s="2"/>
      <c r="AK423" s="2"/>
      <c r="BA423" s="190" t="s">
        <v>155</v>
      </c>
      <c r="BB423" s="190" t="s">
        <v>265</v>
      </c>
      <c r="BC423" s="190">
        <v>2</v>
      </c>
      <c r="BD423" s="190">
        <v>4</v>
      </c>
      <c r="BE423" s="190">
        <v>2</v>
      </c>
      <c r="BF423" s="190" t="s">
        <v>13089</v>
      </c>
      <c r="BG423" s="190" t="s">
        <v>12873</v>
      </c>
      <c r="BH423" s="190" t="s">
        <v>13088</v>
      </c>
      <c r="BI423" s="190" t="s">
        <v>13087</v>
      </c>
      <c r="BL423" s="190" t="s">
        <v>13086</v>
      </c>
      <c r="BM423" s="190" t="str">
        <f t="shared" si="32"/>
        <v/>
      </c>
      <c r="BN423" s="190" t="str">
        <f t="shared" si="33"/>
        <v/>
      </c>
      <c r="BO423" s="190" t="str">
        <f t="shared" si="34"/>
        <v/>
      </c>
      <c r="BP423" s="190" t="str">
        <f t="shared" si="35"/>
        <v/>
      </c>
      <c r="BQ423" s="190">
        <f t="shared" si="36"/>
        <v>0</v>
      </c>
      <c r="BR423" s="190">
        <f t="shared" si="37"/>
        <v>0</v>
      </c>
      <c r="BS423" s="190">
        <f t="shared" si="38"/>
        <v>0</v>
      </c>
      <c r="BT423" s="190">
        <f t="shared" si="39"/>
        <v>0</v>
      </c>
      <c r="BY423" s="27">
        <v>1</v>
      </c>
    </row>
    <row r="424" spans="32:77" ht="15.75" customHeight="1" x14ac:dyDescent="0.25">
      <c r="AF424" s="2"/>
      <c r="AG424" s="2"/>
      <c r="AH424" s="2"/>
      <c r="AI424" s="2"/>
      <c r="AJ424" s="2"/>
      <c r="AK424" s="2"/>
      <c r="BA424" s="190" t="s">
        <v>155</v>
      </c>
      <c r="BB424" s="190" t="s">
        <v>265</v>
      </c>
      <c r="BC424" s="190">
        <v>3</v>
      </c>
      <c r="BD424" s="190">
        <v>4</v>
      </c>
      <c r="BE424" s="190">
        <v>2</v>
      </c>
      <c r="BF424" s="190" t="s">
        <v>12667</v>
      </c>
      <c r="BG424" s="190" t="s">
        <v>12666</v>
      </c>
      <c r="BH424" s="190" t="s">
        <v>12665</v>
      </c>
      <c r="BI424" s="190" t="s">
        <v>12664</v>
      </c>
      <c r="BJ424" s="190" t="s">
        <v>12663</v>
      </c>
      <c r="BK424" s="190" t="s">
        <v>12662</v>
      </c>
      <c r="BL424" s="190" t="s">
        <v>12661</v>
      </c>
      <c r="BM424" s="190" t="str">
        <f t="shared" si="32"/>
        <v/>
      </c>
      <c r="BN424" s="190" t="str">
        <f t="shared" si="33"/>
        <v/>
      </c>
      <c r="BO424" s="190" t="str">
        <f t="shared" si="34"/>
        <v/>
      </c>
      <c r="BP424" s="190" t="str">
        <f t="shared" si="35"/>
        <v/>
      </c>
      <c r="BQ424" s="190">
        <f t="shared" si="36"/>
        <v>0</v>
      </c>
      <c r="BR424" s="190">
        <f t="shared" si="37"/>
        <v>0</v>
      </c>
      <c r="BS424" s="190">
        <f t="shared" si="38"/>
        <v>0</v>
      </c>
      <c r="BT424" s="190">
        <f t="shared" si="39"/>
        <v>0</v>
      </c>
      <c r="BY424" s="27">
        <v>1</v>
      </c>
    </row>
    <row r="425" spans="32:77" ht="15.75" customHeight="1" x14ac:dyDescent="0.25">
      <c r="AF425" s="2"/>
      <c r="AG425" s="2"/>
      <c r="AH425" s="2"/>
      <c r="AI425" s="2"/>
      <c r="AJ425" s="2"/>
      <c r="AK425" s="2"/>
      <c r="BA425" s="190" t="s">
        <v>155</v>
      </c>
      <c r="BB425" s="190" t="s">
        <v>265</v>
      </c>
      <c r="BC425" s="190">
        <v>4</v>
      </c>
      <c r="BD425" s="190">
        <v>4</v>
      </c>
      <c r="BE425" s="190">
        <v>2</v>
      </c>
      <c r="BF425" s="190" t="s">
        <v>13085</v>
      </c>
      <c r="BG425" s="190" t="s">
        <v>12610</v>
      </c>
      <c r="BH425" s="190" t="s">
        <v>13084</v>
      </c>
      <c r="BI425" s="190" t="s">
        <v>13083</v>
      </c>
      <c r="BJ425" s="190" t="s">
        <v>2886</v>
      </c>
      <c r="BK425" s="190" t="s">
        <v>13082</v>
      </c>
      <c r="BL425" s="190" t="s">
        <v>13081</v>
      </c>
      <c r="BM425" s="190" t="str">
        <f t="shared" si="32"/>
        <v/>
      </c>
      <c r="BN425" s="190" t="str">
        <f t="shared" si="33"/>
        <v/>
      </c>
      <c r="BO425" s="190" t="str">
        <f t="shared" si="34"/>
        <v/>
      </c>
      <c r="BP425" s="190" t="str">
        <f t="shared" si="35"/>
        <v/>
      </c>
      <c r="BQ425" s="190">
        <f t="shared" si="36"/>
        <v>0</v>
      </c>
      <c r="BR425" s="190">
        <f t="shared" si="37"/>
        <v>0</v>
      </c>
      <c r="BS425" s="190">
        <f t="shared" si="38"/>
        <v>0</v>
      </c>
      <c r="BT425" s="190">
        <f t="shared" si="39"/>
        <v>0</v>
      </c>
      <c r="BY425" s="27">
        <v>1</v>
      </c>
    </row>
    <row r="426" spans="32:77" ht="15.75" customHeight="1" x14ac:dyDescent="0.25">
      <c r="AF426" s="2"/>
      <c r="AG426" s="2"/>
      <c r="AH426" s="2"/>
      <c r="AI426" s="2"/>
      <c r="AJ426" s="2"/>
      <c r="AK426" s="2"/>
      <c r="BA426" s="190" t="s">
        <v>155</v>
      </c>
      <c r="BB426" s="190" t="s">
        <v>265</v>
      </c>
      <c r="BC426" s="190">
        <v>5</v>
      </c>
      <c r="BD426" s="190">
        <v>4</v>
      </c>
      <c r="BE426" s="190">
        <v>2</v>
      </c>
      <c r="BF426" s="190" t="s">
        <v>13080</v>
      </c>
      <c r="BG426" s="190" t="s">
        <v>12603</v>
      </c>
      <c r="BH426" s="190" t="s">
        <v>13079</v>
      </c>
      <c r="BI426" s="190" t="s">
        <v>13078</v>
      </c>
      <c r="BJ426" s="190" t="s">
        <v>13077</v>
      </c>
      <c r="BK426" s="190" t="s">
        <v>13076</v>
      </c>
      <c r="BL426" s="190" t="s">
        <v>13075</v>
      </c>
      <c r="BM426" s="190" t="str">
        <f t="shared" ref="BM426:BM489" si="40">IF(OR($BA426="",$BA426&lt;&gt;$B$4,$BB426&lt;&gt;"PRO"),"",--(OR(ISNUMBER(SEARCH($BF426,$BV$2)),((($BG426&lt;&gt;"")*ISNUMBER(SEARCH($BG426,$BV$2)))+(($BH426&lt;&gt;"")*ISNUMBER(SEARCH($BH426,$BV$2)))+(($BI426&lt;&gt;"")*ISNUMBER(SEARCH($BI426,$BV$2)))+(($BJ426&lt;&gt;"")*ISNUMBER(SEARCH($BJ426,$BV$2)))+(($BK426&lt;&gt;"")*ISNUMBER(SEARCH($BK426,$BV$2))))&gt;=$BE426)))</f>
        <v/>
      </c>
      <c r="BN426" s="190" t="str">
        <f t="shared" ref="BN426:BN489" si="41">IF(OR($BA426="",$BA426&lt;&gt;$B$4,$BB426&lt;&gt;"PRO"),"",--(OR(ISNUMBER(SEARCH($BF426,$BV$3)),((($BG426&lt;&gt;"")*ISNUMBER(SEARCH($BG426,$BV$3)))+(($BH426&lt;&gt;"")*ISNUMBER(SEARCH($BH426,$BV$3)))+(($BI426&lt;&gt;"")*ISNUMBER(SEARCH($BI426,$BV$3)))+(($BJ426&lt;&gt;"")*ISNUMBER(SEARCH($BJ426,$BV$3)))+(($BK426&lt;&gt;"")*ISNUMBER(SEARCH($BK426,$BV$3))))&gt;=$BE426)))</f>
        <v/>
      </c>
      <c r="BO426" s="190" t="str">
        <f t="shared" ref="BO426:BO489" si="42">IF(OR($BA426="",$BA426&lt;&gt;$B$4,$BB426&lt;&gt;"CFA"),"",--(OR(ISNUMBER(SEARCH($BF426,$BW$2)),((($BG426&lt;&gt;"")*ISNUMBER(SEARCH($BG426,$BW$2)))+(($BH426&lt;&gt;"")*ISNUMBER(SEARCH($BH426,$BW$2)))+(($BI426&lt;&gt;"")*ISNUMBER(SEARCH($BI426,$BW$2)))+(($BJ426&lt;&gt;"")*ISNUMBER(SEARCH($BJ426,$BW$2)))+(($BK426&lt;&gt;"")*ISNUMBER(SEARCH($BK426,$BW$2))))&gt;=$BE426)))</f>
        <v/>
      </c>
      <c r="BP426" s="190" t="str">
        <f t="shared" ref="BP426:BP489" si="43">IF(OR($BA426="",$BA426&lt;&gt;$B$4,$BB426&lt;&gt;"CFA"),"",--(OR(ISNUMBER(SEARCH($BF426,$BW$3)),((($BG426&lt;&gt;"")*ISNUMBER(SEARCH($BG426,$BW$3)))+(($BH426&lt;&gt;"")*ISNUMBER(SEARCH($BH426,$BW$3)))+(($BI426&lt;&gt;"")*ISNUMBER(SEARCH($BI426,$BW$3)))+(($BJ426&lt;&gt;"")*ISNUMBER(SEARCH($BJ426,$BW$3)))+(($BK426&lt;&gt;"")*ISNUMBER(SEARCH($BK426,$BW$3))))&gt;=$BE426)))</f>
        <v/>
      </c>
      <c r="BQ426" s="190">
        <f t="shared" ref="BQ426:BQ489" si="44">IF($BM426="",0,$BM426*$BD426)</f>
        <v>0</v>
      </c>
      <c r="BR426" s="190">
        <f t="shared" ref="BR426:BR489" si="45">IF($BN426="",0,$BN426*$BD426)</f>
        <v>0</v>
      </c>
      <c r="BS426" s="190">
        <f t="shared" ref="BS426:BS489" si="46">IF($BO426="",0,$BO426*$BD426)</f>
        <v>0</v>
      </c>
      <c r="BT426" s="190">
        <f t="shared" ref="BT426:BT489" si="47">IF($BP426="",0,$BP426*$BD426)</f>
        <v>0</v>
      </c>
      <c r="BY426" s="27">
        <v>1</v>
      </c>
    </row>
    <row r="427" spans="32:77" ht="15.75" customHeight="1" x14ac:dyDescent="0.25">
      <c r="AF427" s="2"/>
      <c r="AG427" s="2"/>
      <c r="AH427" s="2"/>
      <c r="AI427" s="2"/>
      <c r="AJ427" s="2"/>
      <c r="AK427" s="2"/>
      <c r="BA427" s="190" t="s">
        <v>155</v>
      </c>
      <c r="BB427" s="190" t="s">
        <v>301</v>
      </c>
      <c r="BC427" s="190">
        <v>1</v>
      </c>
      <c r="BD427" s="190">
        <v>5</v>
      </c>
      <c r="BE427" s="190">
        <v>2</v>
      </c>
      <c r="BF427" s="190" t="s">
        <v>13074</v>
      </c>
      <c r="BG427" s="190" t="s">
        <v>13073</v>
      </c>
      <c r="BH427" s="190" t="s">
        <v>2889</v>
      </c>
      <c r="BI427" s="190" t="s">
        <v>13072</v>
      </c>
      <c r="BJ427" s="190" t="s">
        <v>13071</v>
      </c>
      <c r="BL427" s="190" t="s">
        <v>13070</v>
      </c>
      <c r="BM427" s="190" t="str">
        <f t="shared" si="40"/>
        <v/>
      </c>
      <c r="BN427" s="190" t="str">
        <f t="shared" si="41"/>
        <v/>
      </c>
      <c r="BO427" s="190" t="str">
        <f t="shared" si="42"/>
        <v/>
      </c>
      <c r="BP427" s="190" t="str">
        <f t="shared" si="43"/>
        <v/>
      </c>
      <c r="BQ427" s="190">
        <f t="shared" si="44"/>
        <v>0</v>
      </c>
      <c r="BR427" s="190">
        <f t="shared" si="45"/>
        <v>0</v>
      </c>
      <c r="BS427" s="190">
        <f t="shared" si="46"/>
        <v>0</v>
      </c>
      <c r="BT427" s="190">
        <f t="shared" si="47"/>
        <v>0</v>
      </c>
      <c r="BY427" s="27">
        <v>1</v>
      </c>
    </row>
    <row r="428" spans="32:77" ht="15.75" customHeight="1" x14ac:dyDescent="0.25">
      <c r="AF428" s="2"/>
      <c r="AG428" s="2"/>
      <c r="AH428" s="2"/>
      <c r="AI428" s="2"/>
      <c r="AJ428" s="2"/>
      <c r="AK428" s="2"/>
      <c r="BA428" s="190" t="s">
        <v>155</v>
      </c>
      <c r="BB428" s="190" t="s">
        <v>301</v>
      </c>
      <c r="BC428" s="190">
        <v>2</v>
      </c>
      <c r="BD428" s="190">
        <v>5</v>
      </c>
      <c r="BE428" s="190">
        <v>2</v>
      </c>
      <c r="BF428" s="190" t="s">
        <v>13069</v>
      </c>
      <c r="BG428" s="190" t="s">
        <v>13068</v>
      </c>
      <c r="BH428" s="190" t="s">
        <v>13067</v>
      </c>
      <c r="BI428" s="190" t="s">
        <v>13066</v>
      </c>
      <c r="BJ428" s="190" t="s">
        <v>13065</v>
      </c>
      <c r="BK428" s="190" t="s">
        <v>13064</v>
      </c>
      <c r="BL428" s="190" t="s">
        <v>13063</v>
      </c>
      <c r="BM428" s="190" t="str">
        <f t="shared" si="40"/>
        <v/>
      </c>
      <c r="BN428" s="190" t="str">
        <f t="shared" si="41"/>
        <v/>
      </c>
      <c r="BO428" s="190" t="str">
        <f t="shared" si="42"/>
        <v/>
      </c>
      <c r="BP428" s="190" t="str">
        <f t="shared" si="43"/>
        <v/>
      </c>
      <c r="BQ428" s="190">
        <f t="shared" si="44"/>
        <v>0</v>
      </c>
      <c r="BR428" s="190">
        <f t="shared" si="45"/>
        <v>0</v>
      </c>
      <c r="BS428" s="190">
        <f t="shared" si="46"/>
        <v>0</v>
      </c>
      <c r="BT428" s="190">
        <f t="shared" si="47"/>
        <v>0</v>
      </c>
      <c r="BY428" s="27">
        <v>1</v>
      </c>
    </row>
    <row r="429" spans="32:77" ht="15.75" customHeight="1" x14ac:dyDescent="0.25">
      <c r="AF429" s="2"/>
      <c r="AG429" s="2"/>
      <c r="AH429" s="2"/>
      <c r="AI429" s="2"/>
      <c r="AJ429" s="2"/>
      <c r="AK429" s="2"/>
      <c r="BA429" s="190" t="s">
        <v>155</v>
      </c>
      <c r="BB429" s="190" t="s">
        <v>301</v>
      </c>
      <c r="BC429" s="190">
        <v>3</v>
      </c>
      <c r="BD429" s="190">
        <v>5</v>
      </c>
      <c r="BE429" s="190">
        <v>2</v>
      </c>
      <c r="BF429" s="190" t="s">
        <v>12660</v>
      </c>
      <c r="BG429" s="190" t="s">
        <v>12587</v>
      </c>
      <c r="BH429" s="190" t="s">
        <v>12659</v>
      </c>
      <c r="BI429" s="190" t="s">
        <v>12658</v>
      </c>
      <c r="BJ429" s="190" t="s">
        <v>12657</v>
      </c>
      <c r="BL429" s="190" t="s">
        <v>12656</v>
      </c>
      <c r="BM429" s="190" t="str">
        <f t="shared" si="40"/>
        <v/>
      </c>
      <c r="BN429" s="190" t="str">
        <f t="shared" si="41"/>
        <v/>
      </c>
      <c r="BO429" s="190" t="str">
        <f t="shared" si="42"/>
        <v/>
      </c>
      <c r="BP429" s="190" t="str">
        <f t="shared" si="43"/>
        <v/>
      </c>
      <c r="BQ429" s="190">
        <f t="shared" si="44"/>
        <v>0</v>
      </c>
      <c r="BR429" s="190">
        <f t="shared" si="45"/>
        <v>0</v>
      </c>
      <c r="BS429" s="190">
        <f t="shared" si="46"/>
        <v>0</v>
      </c>
      <c r="BT429" s="190">
        <f t="shared" si="47"/>
        <v>0</v>
      </c>
      <c r="BY429" s="27">
        <v>1</v>
      </c>
    </row>
    <row r="430" spans="32:77" ht="15.75" customHeight="1" x14ac:dyDescent="0.25">
      <c r="AF430" s="2"/>
      <c r="AG430" s="2"/>
      <c r="AH430" s="2"/>
      <c r="AI430" s="2"/>
      <c r="AJ430" s="2"/>
      <c r="AK430" s="2"/>
      <c r="BA430" s="190" t="s">
        <v>155</v>
      </c>
      <c r="BB430" s="190" t="s">
        <v>301</v>
      </c>
      <c r="BC430" s="190">
        <v>4</v>
      </c>
      <c r="BD430" s="190">
        <v>5</v>
      </c>
      <c r="BE430" s="190">
        <v>2</v>
      </c>
      <c r="BF430" s="190" t="s">
        <v>13062</v>
      </c>
      <c r="BG430" s="190" t="s">
        <v>12581</v>
      </c>
      <c r="BH430" s="190" t="s">
        <v>13061</v>
      </c>
      <c r="BL430" s="190" t="s">
        <v>13060</v>
      </c>
      <c r="BM430" s="190" t="str">
        <f t="shared" si="40"/>
        <v/>
      </c>
      <c r="BN430" s="190" t="str">
        <f t="shared" si="41"/>
        <v/>
      </c>
      <c r="BO430" s="190" t="str">
        <f t="shared" si="42"/>
        <v/>
      </c>
      <c r="BP430" s="190" t="str">
        <f t="shared" si="43"/>
        <v/>
      </c>
      <c r="BQ430" s="190">
        <f t="shared" si="44"/>
        <v>0</v>
      </c>
      <c r="BR430" s="190">
        <f t="shared" si="45"/>
        <v>0</v>
      </c>
      <c r="BS430" s="190">
        <f t="shared" si="46"/>
        <v>0</v>
      </c>
      <c r="BT430" s="190">
        <f t="shared" si="47"/>
        <v>0</v>
      </c>
      <c r="BY430" s="27">
        <v>1</v>
      </c>
    </row>
    <row r="431" spans="32:77" ht="15.75" customHeight="1" x14ac:dyDescent="0.25">
      <c r="AF431" s="2"/>
      <c r="AG431" s="2"/>
      <c r="AH431" s="2"/>
      <c r="AI431" s="2"/>
      <c r="AJ431" s="2"/>
      <c r="AK431" s="2"/>
      <c r="BA431" s="190" t="s">
        <v>156</v>
      </c>
      <c r="BB431" s="190" t="s">
        <v>265</v>
      </c>
      <c r="BC431" s="190">
        <v>1</v>
      </c>
      <c r="BD431" s="190">
        <v>4</v>
      </c>
      <c r="BE431" s="190">
        <v>2</v>
      </c>
      <c r="BF431" s="190" t="s">
        <v>13093</v>
      </c>
      <c r="BG431" s="190" t="s">
        <v>13092</v>
      </c>
      <c r="BH431" s="190" t="s">
        <v>13091</v>
      </c>
      <c r="BL431" s="190" t="s">
        <v>13090</v>
      </c>
      <c r="BM431" s="190" t="str">
        <f t="shared" si="40"/>
        <v/>
      </c>
      <c r="BN431" s="190" t="str">
        <f t="shared" si="41"/>
        <v/>
      </c>
      <c r="BO431" s="190" t="str">
        <f t="shared" si="42"/>
        <v/>
      </c>
      <c r="BP431" s="190" t="str">
        <f t="shared" si="43"/>
        <v/>
      </c>
      <c r="BQ431" s="190">
        <f t="shared" si="44"/>
        <v>0</v>
      </c>
      <c r="BR431" s="190">
        <f t="shared" si="45"/>
        <v>0</v>
      </c>
      <c r="BS431" s="190">
        <f t="shared" si="46"/>
        <v>0</v>
      </c>
      <c r="BT431" s="190">
        <f t="shared" si="47"/>
        <v>0</v>
      </c>
      <c r="BY431" s="27">
        <v>1</v>
      </c>
    </row>
    <row r="432" spans="32:77" ht="15.75" customHeight="1" x14ac:dyDescent="0.25">
      <c r="AF432" s="2"/>
      <c r="AG432" s="2"/>
      <c r="AH432" s="2"/>
      <c r="AI432" s="2"/>
      <c r="AJ432" s="2"/>
      <c r="AK432" s="2"/>
      <c r="BA432" s="190" t="s">
        <v>156</v>
      </c>
      <c r="BB432" s="190" t="s">
        <v>265</v>
      </c>
      <c r="BC432" s="190">
        <v>2</v>
      </c>
      <c r="BD432" s="190">
        <v>4</v>
      </c>
      <c r="BE432" s="190">
        <v>2</v>
      </c>
      <c r="BF432" s="190" t="s">
        <v>13089</v>
      </c>
      <c r="BG432" s="190" t="s">
        <v>12873</v>
      </c>
      <c r="BH432" s="190" t="s">
        <v>13088</v>
      </c>
      <c r="BI432" s="190" t="s">
        <v>13087</v>
      </c>
      <c r="BL432" s="190" t="s">
        <v>13086</v>
      </c>
      <c r="BM432" s="190" t="str">
        <f t="shared" si="40"/>
        <v/>
      </c>
      <c r="BN432" s="190" t="str">
        <f t="shared" si="41"/>
        <v/>
      </c>
      <c r="BO432" s="190" t="str">
        <f t="shared" si="42"/>
        <v/>
      </c>
      <c r="BP432" s="190" t="str">
        <f t="shared" si="43"/>
        <v/>
      </c>
      <c r="BQ432" s="190">
        <f t="shared" si="44"/>
        <v>0</v>
      </c>
      <c r="BR432" s="190">
        <f t="shared" si="45"/>
        <v>0</v>
      </c>
      <c r="BS432" s="190">
        <f t="shared" si="46"/>
        <v>0</v>
      </c>
      <c r="BT432" s="190">
        <f t="shared" si="47"/>
        <v>0</v>
      </c>
      <c r="BY432" s="27">
        <v>1</v>
      </c>
    </row>
    <row r="433" spans="32:77" ht="15.75" customHeight="1" x14ac:dyDescent="0.25">
      <c r="AF433" s="2"/>
      <c r="AG433" s="2"/>
      <c r="AH433" s="2"/>
      <c r="AI433" s="2"/>
      <c r="AJ433" s="2"/>
      <c r="AK433" s="2"/>
      <c r="BA433" s="190" t="s">
        <v>156</v>
      </c>
      <c r="BB433" s="190" t="s">
        <v>265</v>
      </c>
      <c r="BC433" s="190">
        <v>3</v>
      </c>
      <c r="BD433" s="190">
        <v>4</v>
      </c>
      <c r="BE433" s="190">
        <v>2</v>
      </c>
      <c r="BF433" s="190" t="s">
        <v>12655</v>
      </c>
      <c r="BG433" s="190" t="s">
        <v>12654</v>
      </c>
      <c r="BH433" s="190" t="s">
        <v>12653</v>
      </c>
      <c r="BI433" s="190" t="s">
        <v>12652</v>
      </c>
      <c r="BJ433" s="190" t="s">
        <v>12651</v>
      </c>
      <c r="BK433" s="190" t="s">
        <v>12650</v>
      </c>
      <c r="BL433" s="190" t="s">
        <v>12649</v>
      </c>
      <c r="BM433" s="190" t="str">
        <f t="shared" si="40"/>
        <v/>
      </c>
      <c r="BN433" s="190" t="str">
        <f t="shared" si="41"/>
        <v/>
      </c>
      <c r="BO433" s="190" t="str">
        <f t="shared" si="42"/>
        <v/>
      </c>
      <c r="BP433" s="190" t="str">
        <f t="shared" si="43"/>
        <v/>
      </c>
      <c r="BQ433" s="190">
        <f t="shared" si="44"/>
        <v>0</v>
      </c>
      <c r="BR433" s="190">
        <f t="shared" si="45"/>
        <v>0</v>
      </c>
      <c r="BS433" s="190">
        <f t="shared" si="46"/>
        <v>0</v>
      </c>
      <c r="BT433" s="190">
        <f t="shared" si="47"/>
        <v>0</v>
      </c>
      <c r="BY433" s="27">
        <v>1</v>
      </c>
    </row>
    <row r="434" spans="32:77" ht="15.75" customHeight="1" x14ac:dyDescent="0.25">
      <c r="AF434" s="2"/>
      <c r="AG434" s="2"/>
      <c r="AH434" s="2"/>
      <c r="AI434" s="2"/>
      <c r="AJ434" s="2"/>
      <c r="AK434" s="2"/>
      <c r="BA434" s="190" t="s">
        <v>156</v>
      </c>
      <c r="BB434" s="190" t="s">
        <v>265</v>
      </c>
      <c r="BC434" s="190">
        <v>4</v>
      </c>
      <c r="BD434" s="190">
        <v>4</v>
      </c>
      <c r="BE434" s="190">
        <v>2</v>
      </c>
      <c r="BF434" s="190" t="s">
        <v>13085</v>
      </c>
      <c r="BG434" s="190" t="s">
        <v>12610</v>
      </c>
      <c r="BH434" s="190" t="s">
        <v>13084</v>
      </c>
      <c r="BI434" s="190" t="s">
        <v>13083</v>
      </c>
      <c r="BJ434" s="190" t="s">
        <v>2886</v>
      </c>
      <c r="BK434" s="190" t="s">
        <v>13082</v>
      </c>
      <c r="BL434" s="190" t="s">
        <v>13081</v>
      </c>
      <c r="BM434" s="190" t="str">
        <f t="shared" si="40"/>
        <v/>
      </c>
      <c r="BN434" s="190" t="str">
        <f t="shared" si="41"/>
        <v/>
      </c>
      <c r="BO434" s="190" t="str">
        <f t="shared" si="42"/>
        <v/>
      </c>
      <c r="BP434" s="190" t="str">
        <f t="shared" si="43"/>
        <v/>
      </c>
      <c r="BQ434" s="190">
        <f t="shared" si="44"/>
        <v>0</v>
      </c>
      <c r="BR434" s="190">
        <f t="shared" si="45"/>
        <v>0</v>
      </c>
      <c r="BS434" s="190">
        <f t="shared" si="46"/>
        <v>0</v>
      </c>
      <c r="BT434" s="190">
        <f t="shared" si="47"/>
        <v>0</v>
      </c>
      <c r="BY434" s="27">
        <v>1</v>
      </c>
    </row>
    <row r="435" spans="32:77" ht="15.75" customHeight="1" x14ac:dyDescent="0.25">
      <c r="AF435" s="2"/>
      <c r="AG435" s="2"/>
      <c r="AH435" s="2"/>
      <c r="AI435" s="2"/>
      <c r="AJ435" s="2"/>
      <c r="AK435" s="2"/>
      <c r="BA435" s="190" t="s">
        <v>156</v>
      </c>
      <c r="BB435" s="190" t="s">
        <v>265</v>
      </c>
      <c r="BC435" s="190">
        <v>5</v>
      </c>
      <c r="BD435" s="190">
        <v>4</v>
      </c>
      <c r="BE435" s="190">
        <v>2</v>
      </c>
      <c r="BF435" s="190" t="s">
        <v>13080</v>
      </c>
      <c r="BG435" s="190" t="s">
        <v>12603</v>
      </c>
      <c r="BH435" s="190" t="s">
        <v>13079</v>
      </c>
      <c r="BI435" s="190" t="s">
        <v>13078</v>
      </c>
      <c r="BJ435" s="190" t="s">
        <v>13077</v>
      </c>
      <c r="BK435" s="190" t="s">
        <v>13076</v>
      </c>
      <c r="BL435" s="190" t="s">
        <v>13075</v>
      </c>
      <c r="BM435" s="190" t="str">
        <f t="shared" si="40"/>
        <v/>
      </c>
      <c r="BN435" s="190" t="str">
        <f t="shared" si="41"/>
        <v/>
      </c>
      <c r="BO435" s="190" t="str">
        <f t="shared" si="42"/>
        <v/>
      </c>
      <c r="BP435" s="190" t="str">
        <f t="shared" si="43"/>
        <v/>
      </c>
      <c r="BQ435" s="190">
        <f t="shared" si="44"/>
        <v>0</v>
      </c>
      <c r="BR435" s="190">
        <f t="shared" si="45"/>
        <v>0</v>
      </c>
      <c r="BS435" s="190">
        <f t="shared" si="46"/>
        <v>0</v>
      </c>
      <c r="BT435" s="190">
        <f t="shared" si="47"/>
        <v>0</v>
      </c>
      <c r="BY435" s="27">
        <v>1</v>
      </c>
    </row>
    <row r="436" spans="32:77" ht="15.75" customHeight="1" x14ac:dyDescent="0.25">
      <c r="AF436" s="2"/>
      <c r="AG436" s="2"/>
      <c r="AH436" s="2"/>
      <c r="AI436" s="2"/>
      <c r="AJ436" s="2"/>
      <c r="AK436" s="2"/>
      <c r="BA436" s="190" t="s">
        <v>156</v>
      </c>
      <c r="BB436" s="190" t="s">
        <v>301</v>
      </c>
      <c r="BC436" s="190">
        <v>1</v>
      </c>
      <c r="BD436" s="190">
        <v>5</v>
      </c>
      <c r="BE436" s="190">
        <v>2</v>
      </c>
      <c r="BF436" s="190" t="s">
        <v>13074</v>
      </c>
      <c r="BG436" s="190" t="s">
        <v>13073</v>
      </c>
      <c r="BH436" s="190" t="s">
        <v>2889</v>
      </c>
      <c r="BI436" s="190" t="s">
        <v>13072</v>
      </c>
      <c r="BJ436" s="190" t="s">
        <v>13071</v>
      </c>
      <c r="BL436" s="190" t="s">
        <v>13070</v>
      </c>
      <c r="BM436" s="190" t="str">
        <f t="shared" si="40"/>
        <v/>
      </c>
      <c r="BN436" s="190" t="str">
        <f t="shared" si="41"/>
        <v/>
      </c>
      <c r="BO436" s="190" t="str">
        <f t="shared" si="42"/>
        <v/>
      </c>
      <c r="BP436" s="190" t="str">
        <f t="shared" si="43"/>
        <v/>
      </c>
      <c r="BQ436" s="190">
        <f t="shared" si="44"/>
        <v>0</v>
      </c>
      <c r="BR436" s="190">
        <f t="shared" si="45"/>
        <v>0</v>
      </c>
      <c r="BS436" s="190">
        <f t="shared" si="46"/>
        <v>0</v>
      </c>
      <c r="BT436" s="190">
        <f t="shared" si="47"/>
        <v>0</v>
      </c>
      <c r="BY436" s="27">
        <v>1</v>
      </c>
    </row>
    <row r="437" spans="32:77" ht="15.75" customHeight="1" x14ac:dyDescent="0.25">
      <c r="AF437" s="2"/>
      <c r="AG437" s="2"/>
      <c r="AH437" s="2"/>
      <c r="AI437" s="2"/>
      <c r="AJ437" s="2"/>
      <c r="AK437" s="2"/>
      <c r="BA437" s="190" t="s">
        <v>156</v>
      </c>
      <c r="BB437" s="190" t="s">
        <v>301</v>
      </c>
      <c r="BC437" s="190">
        <v>2</v>
      </c>
      <c r="BD437" s="190">
        <v>5</v>
      </c>
      <c r="BE437" s="190">
        <v>2</v>
      </c>
      <c r="BF437" s="190" t="s">
        <v>13069</v>
      </c>
      <c r="BG437" s="190" t="s">
        <v>13068</v>
      </c>
      <c r="BH437" s="190" t="s">
        <v>13067</v>
      </c>
      <c r="BI437" s="190" t="s">
        <v>13066</v>
      </c>
      <c r="BJ437" s="190" t="s">
        <v>13065</v>
      </c>
      <c r="BK437" s="190" t="s">
        <v>13064</v>
      </c>
      <c r="BL437" s="190" t="s">
        <v>13063</v>
      </c>
      <c r="BM437" s="190" t="str">
        <f t="shared" si="40"/>
        <v/>
      </c>
      <c r="BN437" s="190" t="str">
        <f t="shared" si="41"/>
        <v/>
      </c>
      <c r="BO437" s="190" t="str">
        <f t="shared" si="42"/>
        <v/>
      </c>
      <c r="BP437" s="190" t="str">
        <f t="shared" si="43"/>
        <v/>
      </c>
      <c r="BQ437" s="190">
        <f t="shared" si="44"/>
        <v>0</v>
      </c>
      <c r="BR437" s="190">
        <f t="shared" si="45"/>
        <v>0</v>
      </c>
      <c r="BS437" s="190">
        <f t="shared" si="46"/>
        <v>0</v>
      </c>
      <c r="BT437" s="190">
        <f t="shared" si="47"/>
        <v>0</v>
      </c>
      <c r="BY437" s="27">
        <v>1</v>
      </c>
    </row>
    <row r="438" spans="32:77" ht="15.75" customHeight="1" x14ac:dyDescent="0.25">
      <c r="AF438" s="2"/>
      <c r="AG438" s="2"/>
      <c r="AH438" s="2"/>
      <c r="AI438" s="2"/>
      <c r="AJ438" s="2"/>
      <c r="AK438" s="2"/>
      <c r="BA438" s="190" t="s">
        <v>156</v>
      </c>
      <c r="BB438" s="190" t="s">
        <v>301</v>
      </c>
      <c r="BC438" s="190">
        <v>3</v>
      </c>
      <c r="BD438" s="190">
        <v>5</v>
      </c>
      <c r="BE438" s="190">
        <v>2</v>
      </c>
      <c r="BF438" s="190" t="s">
        <v>12648</v>
      </c>
      <c r="BG438" s="190" t="s">
        <v>12587</v>
      </c>
      <c r="BH438" s="190" t="s">
        <v>12647</v>
      </c>
      <c r="BI438" s="190" t="s">
        <v>12646</v>
      </c>
      <c r="BL438" s="190" t="s">
        <v>12645</v>
      </c>
      <c r="BM438" s="190" t="str">
        <f t="shared" si="40"/>
        <v/>
      </c>
      <c r="BN438" s="190" t="str">
        <f t="shared" si="41"/>
        <v/>
      </c>
      <c r="BO438" s="190" t="str">
        <f t="shared" si="42"/>
        <v/>
      </c>
      <c r="BP438" s="190" t="str">
        <f t="shared" si="43"/>
        <v/>
      </c>
      <c r="BQ438" s="190">
        <f t="shared" si="44"/>
        <v>0</v>
      </c>
      <c r="BR438" s="190">
        <f t="shared" si="45"/>
        <v>0</v>
      </c>
      <c r="BS438" s="190">
        <f t="shared" si="46"/>
        <v>0</v>
      </c>
      <c r="BT438" s="190">
        <f t="shared" si="47"/>
        <v>0</v>
      </c>
      <c r="BY438" s="27">
        <v>1</v>
      </c>
    </row>
    <row r="439" spans="32:77" ht="15.75" customHeight="1" x14ac:dyDescent="0.25">
      <c r="AF439" s="2"/>
      <c r="AG439" s="2"/>
      <c r="AH439" s="2"/>
      <c r="AI439" s="2"/>
      <c r="AJ439" s="2"/>
      <c r="AK439" s="2"/>
      <c r="BA439" s="190" t="s">
        <v>156</v>
      </c>
      <c r="BB439" s="190" t="s">
        <v>301</v>
      </c>
      <c r="BC439" s="190">
        <v>4</v>
      </c>
      <c r="BD439" s="190">
        <v>5</v>
      </c>
      <c r="BE439" s="190">
        <v>2</v>
      </c>
      <c r="BF439" s="190" t="s">
        <v>13062</v>
      </c>
      <c r="BG439" s="190" t="s">
        <v>12581</v>
      </c>
      <c r="BH439" s="190" t="s">
        <v>13061</v>
      </c>
      <c r="BL439" s="190" t="s">
        <v>13060</v>
      </c>
      <c r="BM439" s="190" t="str">
        <f t="shared" si="40"/>
        <v/>
      </c>
      <c r="BN439" s="190" t="str">
        <f t="shared" si="41"/>
        <v/>
      </c>
      <c r="BO439" s="190" t="str">
        <f t="shared" si="42"/>
        <v/>
      </c>
      <c r="BP439" s="190" t="str">
        <f t="shared" si="43"/>
        <v/>
      </c>
      <c r="BQ439" s="190">
        <f t="shared" si="44"/>
        <v>0</v>
      </c>
      <c r="BR439" s="190">
        <f t="shared" si="45"/>
        <v>0</v>
      </c>
      <c r="BS439" s="190">
        <f t="shared" si="46"/>
        <v>0</v>
      </c>
      <c r="BT439" s="190">
        <f t="shared" si="47"/>
        <v>0</v>
      </c>
      <c r="BY439" s="27">
        <v>1</v>
      </c>
    </row>
    <row r="440" spans="32:77" ht="15.75" customHeight="1" x14ac:dyDescent="0.25">
      <c r="AF440" s="2"/>
      <c r="AG440" s="2"/>
      <c r="AH440" s="2"/>
      <c r="AI440" s="2"/>
      <c r="AJ440" s="2"/>
      <c r="AK440" s="2"/>
      <c r="BA440" s="190" t="s">
        <v>157</v>
      </c>
      <c r="BB440" s="190" t="s">
        <v>265</v>
      </c>
      <c r="BC440" s="190">
        <v>1</v>
      </c>
      <c r="BD440" s="190">
        <v>4</v>
      </c>
      <c r="BE440" s="190">
        <v>2</v>
      </c>
      <c r="BF440" s="190" t="s">
        <v>13093</v>
      </c>
      <c r="BG440" s="190" t="s">
        <v>13092</v>
      </c>
      <c r="BH440" s="190" t="s">
        <v>13091</v>
      </c>
      <c r="BL440" s="190" t="s">
        <v>13090</v>
      </c>
      <c r="BM440" s="190" t="str">
        <f t="shared" si="40"/>
        <v/>
      </c>
      <c r="BN440" s="190" t="str">
        <f t="shared" si="41"/>
        <v/>
      </c>
      <c r="BO440" s="190" t="str">
        <f t="shared" si="42"/>
        <v/>
      </c>
      <c r="BP440" s="190" t="str">
        <f t="shared" si="43"/>
        <v/>
      </c>
      <c r="BQ440" s="190">
        <f t="shared" si="44"/>
        <v>0</v>
      </c>
      <c r="BR440" s="190">
        <f t="shared" si="45"/>
        <v>0</v>
      </c>
      <c r="BS440" s="190">
        <f t="shared" si="46"/>
        <v>0</v>
      </c>
      <c r="BT440" s="190">
        <f t="shared" si="47"/>
        <v>0</v>
      </c>
      <c r="BY440" s="27">
        <v>1</v>
      </c>
    </row>
    <row r="441" spans="32:77" ht="15.75" customHeight="1" x14ac:dyDescent="0.25">
      <c r="AF441" s="2"/>
      <c r="AG441" s="2"/>
      <c r="AH441" s="2"/>
      <c r="AI441" s="2"/>
      <c r="AJ441" s="2"/>
      <c r="AK441" s="2"/>
      <c r="BA441" s="190" t="s">
        <v>157</v>
      </c>
      <c r="BB441" s="190" t="s">
        <v>265</v>
      </c>
      <c r="BC441" s="190">
        <v>2</v>
      </c>
      <c r="BD441" s="190">
        <v>4</v>
      </c>
      <c r="BE441" s="190">
        <v>2</v>
      </c>
      <c r="BF441" s="190" t="s">
        <v>13089</v>
      </c>
      <c r="BG441" s="190" t="s">
        <v>12873</v>
      </c>
      <c r="BH441" s="190" t="s">
        <v>13088</v>
      </c>
      <c r="BI441" s="190" t="s">
        <v>13087</v>
      </c>
      <c r="BL441" s="190" t="s">
        <v>13086</v>
      </c>
      <c r="BM441" s="190" t="str">
        <f t="shared" si="40"/>
        <v/>
      </c>
      <c r="BN441" s="190" t="str">
        <f t="shared" si="41"/>
        <v/>
      </c>
      <c r="BO441" s="190" t="str">
        <f t="shared" si="42"/>
        <v/>
      </c>
      <c r="BP441" s="190" t="str">
        <f t="shared" si="43"/>
        <v/>
      </c>
      <c r="BQ441" s="190">
        <f t="shared" si="44"/>
        <v>0</v>
      </c>
      <c r="BR441" s="190">
        <f t="shared" si="45"/>
        <v>0</v>
      </c>
      <c r="BS441" s="190">
        <f t="shared" si="46"/>
        <v>0</v>
      </c>
      <c r="BT441" s="190">
        <f t="shared" si="47"/>
        <v>0</v>
      </c>
      <c r="BY441" s="27">
        <v>1</v>
      </c>
    </row>
    <row r="442" spans="32:77" ht="15.75" customHeight="1" x14ac:dyDescent="0.25">
      <c r="AF442" s="2"/>
      <c r="AG442" s="2"/>
      <c r="AH442" s="2"/>
      <c r="AI442" s="2"/>
      <c r="AJ442" s="2"/>
      <c r="AK442" s="2"/>
      <c r="BA442" s="190" t="s">
        <v>157</v>
      </c>
      <c r="BB442" s="190" t="s">
        <v>265</v>
      </c>
      <c r="BC442" s="190">
        <v>3</v>
      </c>
      <c r="BD442" s="190">
        <v>4</v>
      </c>
      <c r="BE442" s="190">
        <v>2</v>
      </c>
      <c r="BF442" s="190" t="s">
        <v>12644</v>
      </c>
      <c r="BG442" s="190" t="s">
        <v>12643</v>
      </c>
      <c r="BH442" s="190" t="s">
        <v>12642</v>
      </c>
      <c r="BI442" s="190" t="s">
        <v>12641</v>
      </c>
      <c r="BJ442" s="190" t="s">
        <v>12640</v>
      </c>
      <c r="BL442" s="190" t="s">
        <v>12639</v>
      </c>
      <c r="BM442" s="190" t="str">
        <f t="shared" si="40"/>
        <v/>
      </c>
      <c r="BN442" s="190" t="str">
        <f t="shared" si="41"/>
        <v/>
      </c>
      <c r="BO442" s="190" t="str">
        <f t="shared" si="42"/>
        <v/>
      </c>
      <c r="BP442" s="190" t="str">
        <f t="shared" si="43"/>
        <v/>
      </c>
      <c r="BQ442" s="190">
        <f t="shared" si="44"/>
        <v>0</v>
      </c>
      <c r="BR442" s="190">
        <f t="shared" si="45"/>
        <v>0</v>
      </c>
      <c r="BS442" s="190">
        <f t="shared" si="46"/>
        <v>0</v>
      </c>
      <c r="BT442" s="190">
        <f t="shared" si="47"/>
        <v>0</v>
      </c>
      <c r="BY442" s="27">
        <v>1</v>
      </c>
    </row>
    <row r="443" spans="32:77" ht="15.75" customHeight="1" x14ac:dyDescent="0.25">
      <c r="AF443" s="2"/>
      <c r="AG443" s="2"/>
      <c r="AH443" s="2"/>
      <c r="AI443" s="2"/>
      <c r="AJ443" s="2"/>
      <c r="AK443" s="2"/>
      <c r="BA443" s="190" t="s">
        <v>157</v>
      </c>
      <c r="BB443" s="190" t="s">
        <v>265</v>
      </c>
      <c r="BC443" s="190">
        <v>4</v>
      </c>
      <c r="BD443" s="190">
        <v>4</v>
      </c>
      <c r="BE443" s="190">
        <v>2</v>
      </c>
      <c r="BF443" s="190" t="s">
        <v>13085</v>
      </c>
      <c r="BG443" s="190" t="s">
        <v>12610</v>
      </c>
      <c r="BH443" s="190" t="s">
        <v>13084</v>
      </c>
      <c r="BI443" s="190" t="s">
        <v>13083</v>
      </c>
      <c r="BJ443" s="190" t="s">
        <v>2886</v>
      </c>
      <c r="BK443" s="190" t="s">
        <v>13082</v>
      </c>
      <c r="BL443" s="190" t="s">
        <v>13081</v>
      </c>
      <c r="BM443" s="190" t="str">
        <f t="shared" si="40"/>
        <v/>
      </c>
      <c r="BN443" s="190" t="str">
        <f t="shared" si="41"/>
        <v/>
      </c>
      <c r="BO443" s="190" t="str">
        <f t="shared" si="42"/>
        <v/>
      </c>
      <c r="BP443" s="190" t="str">
        <f t="shared" si="43"/>
        <v/>
      </c>
      <c r="BQ443" s="190">
        <f t="shared" si="44"/>
        <v>0</v>
      </c>
      <c r="BR443" s="190">
        <f t="shared" si="45"/>
        <v>0</v>
      </c>
      <c r="BS443" s="190">
        <f t="shared" si="46"/>
        <v>0</v>
      </c>
      <c r="BT443" s="190">
        <f t="shared" si="47"/>
        <v>0</v>
      </c>
      <c r="BY443" s="27">
        <v>1</v>
      </c>
    </row>
    <row r="444" spans="32:77" ht="15.75" customHeight="1" x14ac:dyDescent="0.25">
      <c r="AF444" s="2"/>
      <c r="AG444" s="2"/>
      <c r="AH444" s="2"/>
      <c r="AI444" s="2"/>
      <c r="AJ444" s="2"/>
      <c r="AK444" s="2"/>
      <c r="BA444" s="190" t="s">
        <v>157</v>
      </c>
      <c r="BB444" s="190" t="s">
        <v>265</v>
      </c>
      <c r="BC444" s="190">
        <v>5</v>
      </c>
      <c r="BD444" s="190">
        <v>4</v>
      </c>
      <c r="BE444" s="190">
        <v>2</v>
      </c>
      <c r="BF444" s="190" t="s">
        <v>13080</v>
      </c>
      <c r="BG444" s="190" t="s">
        <v>12603</v>
      </c>
      <c r="BH444" s="190" t="s">
        <v>13079</v>
      </c>
      <c r="BI444" s="190" t="s">
        <v>13078</v>
      </c>
      <c r="BJ444" s="190" t="s">
        <v>13077</v>
      </c>
      <c r="BK444" s="190" t="s">
        <v>13076</v>
      </c>
      <c r="BL444" s="190" t="s">
        <v>13075</v>
      </c>
      <c r="BM444" s="190" t="str">
        <f t="shared" si="40"/>
        <v/>
      </c>
      <c r="BN444" s="190" t="str">
        <f t="shared" si="41"/>
        <v/>
      </c>
      <c r="BO444" s="190" t="str">
        <f t="shared" si="42"/>
        <v/>
      </c>
      <c r="BP444" s="190" t="str">
        <f t="shared" si="43"/>
        <v/>
      </c>
      <c r="BQ444" s="190">
        <f t="shared" si="44"/>
        <v>0</v>
      </c>
      <c r="BR444" s="190">
        <f t="shared" si="45"/>
        <v>0</v>
      </c>
      <c r="BS444" s="190">
        <f t="shared" si="46"/>
        <v>0</v>
      </c>
      <c r="BT444" s="190">
        <f t="shared" si="47"/>
        <v>0</v>
      </c>
      <c r="BY444" s="27">
        <v>1</v>
      </c>
    </row>
    <row r="445" spans="32:77" ht="15.75" customHeight="1" x14ac:dyDescent="0.25">
      <c r="AF445" s="2"/>
      <c r="AG445" s="2"/>
      <c r="AH445" s="2"/>
      <c r="AI445" s="2"/>
      <c r="AJ445" s="2"/>
      <c r="AK445" s="2"/>
      <c r="BA445" s="190" t="s">
        <v>157</v>
      </c>
      <c r="BB445" s="190" t="s">
        <v>301</v>
      </c>
      <c r="BC445" s="190">
        <v>1</v>
      </c>
      <c r="BD445" s="190">
        <v>5</v>
      </c>
      <c r="BE445" s="190">
        <v>2</v>
      </c>
      <c r="BF445" s="190" t="s">
        <v>13074</v>
      </c>
      <c r="BG445" s="190" t="s">
        <v>13073</v>
      </c>
      <c r="BH445" s="190" t="s">
        <v>2889</v>
      </c>
      <c r="BI445" s="190" t="s">
        <v>13072</v>
      </c>
      <c r="BJ445" s="190" t="s">
        <v>13071</v>
      </c>
      <c r="BL445" s="190" t="s">
        <v>13070</v>
      </c>
      <c r="BM445" s="190" t="str">
        <f t="shared" si="40"/>
        <v/>
      </c>
      <c r="BN445" s="190" t="str">
        <f t="shared" si="41"/>
        <v/>
      </c>
      <c r="BO445" s="190" t="str">
        <f t="shared" si="42"/>
        <v/>
      </c>
      <c r="BP445" s="190" t="str">
        <f t="shared" si="43"/>
        <v/>
      </c>
      <c r="BQ445" s="190">
        <f t="shared" si="44"/>
        <v>0</v>
      </c>
      <c r="BR445" s="190">
        <f t="shared" si="45"/>
        <v>0</v>
      </c>
      <c r="BS445" s="190">
        <f t="shared" si="46"/>
        <v>0</v>
      </c>
      <c r="BT445" s="190">
        <f t="shared" si="47"/>
        <v>0</v>
      </c>
      <c r="BY445" s="27">
        <v>1</v>
      </c>
    </row>
    <row r="446" spans="32:77" ht="15.75" customHeight="1" x14ac:dyDescent="0.25">
      <c r="AF446" s="2"/>
      <c r="AG446" s="2"/>
      <c r="AH446" s="2"/>
      <c r="AI446" s="2"/>
      <c r="AJ446" s="2"/>
      <c r="AK446" s="2"/>
      <c r="BA446" s="190" t="s">
        <v>157</v>
      </c>
      <c r="BB446" s="190" t="s">
        <v>301</v>
      </c>
      <c r="BC446" s="190">
        <v>2</v>
      </c>
      <c r="BD446" s="190">
        <v>5</v>
      </c>
      <c r="BE446" s="190">
        <v>2</v>
      </c>
      <c r="BF446" s="190" t="s">
        <v>13069</v>
      </c>
      <c r="BG446" s="190" t="s">
        <v>13068</v>
      </c>
      <c r="BH446" s="190" t="s">
        <v>13067</v>
      </c>
      <c r="BI446" s="190" t="s">
        <v>13066</v>
      </c>
      <c r="BJ446" s="190" t="s">
        <v>13065</v>
      </c>
      <c r="BK446" s="190" t="s">
        <v>13064</v>
      </c>
      <c r="BL446" s="190" t="s">
        <v>13063</v>
      </c>
      <c r="BM446" s="190" t="str">
        <f t="shared" si="40"/>
        <v/>
      </c>
      <c r="BN446" s="190" t="str">
        <f t="shared" si="41"/>
        <v/>
      </c>
      <c r="BO446" s="190" t="str">
        <f t="shared" si="42"/>
        <v/>
      </c>
      <c r="BP446" s="190" t="str">
        <f t="shared" si="43"/>
        <v/>
      </c>
      <c r="BQ446" s="190">
        <f t="shared" si="44"/>
        <v>0</v>
      </c>
      <c r="BR446" s="190">
        <f t="shared" si="45"/>
        <v>0</v>
      </c>
      <c r="BS446" s="190">
        <f t="shared" si="46"/>
        <v>0</v>
      </c>
      <c r="BT446" s="190">
        <f t="shared" si="47"/>
        <v>0</v>
      </c>
      <c r="BY446" s="27">
        <v>1</v>
      </c>
    </row>
    <row r="447" spans="32:77" ht="15.75" customHeight="1" x14ac:dyDescent="0.25">
      <c r="AF447" s="2"/>
      <c r="AG447" s="2"/>
      <c r="AH447" s="2"/>
      <c r="AI447" s="2"/>
      <c r="AJ447" s="2"/>
      <c r="AK447" s="2"/>
      <c r="BA447" s="190" t="s">
        <v>157</v>
      </c>
      <c r="BB447" s="190" t="s">
        <v>301</v>
      </c>
      <c r="BC447" s="190">
        <v>3</v>
      </c>
      <c r="BD447" s="190">
        <v>5</v>
      </c>
      <c r="BE447" s="190">
        <v>2</v>
      </c>
      <c r="BF447" s="190" t="s">
        <v>12638</v>
      </c>
      <c r="BG447" s="190" t="s">
        <v>12587</v>
      </c>
      <c r="BH447" s="190" t="s">
        <v>12637</v>
      </c>
      <c r="BI447" s="190" t="s">
        <v>1499</v>
      </c>
      <c r="BJ447" s="190" t="s">
        <v>12636</v>
      </c>
      <c r="BK447" s="190" t="s">
        <v>12635</v>
      </c>
      <c r="BL447" s="190" t="s">
        <v>12634</v>
      </c>
      <c r="BM447" s="190" t="str">
        <f t="shared" si="40"/>
        <v/>
      </c>
      <c r="BN447" s="190" t="str">
        <f t="shared" si="41"/>
        <v/>
      </c>
      <c r="BO447" s="190" t="str">
        <f t="shared" si="42"/>
        <v/>
      </c>
      <c r="BP447" s="190" t="str">
        <f t="shared" si="43"/>
        <v/>
      </c>
      <c r="BQ447" s="190">
        <f t="shared" si="44"/>
        <v>0</v>
      </c>
      <c r="BR447" s="190">
        <f t="shared" si="45"/>
        <v>0</v>
      </c>
      <c r="BS447" s="190">
        <f t="shared" si="46"/>
        <v>0</v>
      </c>
      <c r="BT447" s="190">
        <f t="shared" si="47"/>
        <v>0</v>
      </c>
      <c r="BY447" s="27">
        <v>1</v>
      </c>
    </row>
    <row r="448" spans="32:77" ht="15.75" customHeight="1" x14ac:dyDescent="0.25">
      <c r="AF448" s="2"/>
      <c r="AG448" s="2"/>
      <c r="AH448" s="2"/>
      <c r="AI448" s="2"/>
      <c r="AJ448" s="2"/>
      <c r="AK448" s="2"/>
      <c r="BA448" s="190" t="s">
        <v>157</v>
      </c>
      <c r="BB448" s="190" t="s">
        <v>301</v>
      </c>
      <c r="BC448" s="190">
        <v>4</v>
      </c>
      <c r="BD448" s="190">
        <v>5</v>
      </c>
      <c r="BE448" s="190">
        <v>2</v>
      </c>
      <c r="BF448" s="190" t="s">
        <v>13062</v>
      </c>
      <c r="BG448" s="190" t="s">
        <v>12581</v>
      </c>
      <c r="BH448" s="190" t="s">
        <v>13061</v>
      </c>
      <c r="BL448" s="190" t="s">
        <v>13060</v>
      </c>
      <c r="BM448" s="190" t="str">
        <f t="shared" si="40"/>
        <v/>
      </c>
      <c r="BN448" s="190" t="str">
        <f t="shared" si="41"/>
        <v/>
      </c>
      <c r="BO448" s="190" t="str">
        <f t="shared" si="42"/>
        <v/>
      </c>
      <c r="BP448" s="190" t="str">
        <f t="shared" si="43"/>
        <v/>
      </c>
      <c r="BQ448" s="190">
        <f t="shared" si="44"/>
        <v>0</v>
      </c>
      <c r="BR448" s="190">
        <f t="shared" si="45"/>
        <v>0</v>
      </c>
      <c r="BS448" s="190">
        <f t="shared" si="46"/>
        <v>0</v>
      </c>
      <c r="BT448" s="190">
        <f t="shared" si="47"/>
        <v>0</v>
      </c>
      <c r="BY448" s="27">
        <v>1</v>
      </c>
    </row>
    <row r="449" spans="32:77" ht="15.75" customHeight="1" x14ac:dyDescent="0.25">
      <c r="AF449" s="2"/>
      <c r="AG449" s="2"/>
      <c r="AH449" s="2"/>
      <c r="AI449" s="2"/>
      <c r="AJ449" s="2"/>
      <c r="AK449" s="2"/>
      <c r="BA449" s="190" t="s">
        <v>158</v>
      </c>
      <c r="BB449" s="190" t="s">
        <v>265</v>
      </c>
      <c r="BC449" s="190">
        <v>1</v>
      </c>
      <c r="BD449" s="190">
        <v>3.3332999999999999</v>
      </c>
      <c r="BE449" s="190">
        <v>2</v>
      </c>
      <c r="BF449" s="190" t="s">
        <v>13093</v>
      </c>
      <c r="BG449" s="190" t="s">
        <v>13092</v>
      </c>
      <c r="BH449" s="190" t="s">
        <v>13091</v>
      </c>
      <c r="BL449" s="190" t="s">
        <v>13090</v>
      </c>
      <c r="BM449" s="190" t="str">
        <f t="shared" si="40"/>
        <v/>
      </c>
      <c r="BN449" s="190" t="str">
        <f t="shared" si="41"/>
        <v/>
      </c>
      <c r="BO449" s="190" t="str">
        <f t="shared" si="42"/>
        <v/>
      </c>
      <c r="BP449" s="190" t="str">
        <f t="shared" si="43"/>
        <v/>
      </c>
      <c r="BQ449" s="190">
        <f t="shared" si="44"/>
        <v>0</v>
      </c>
      <c r="BR449" s="190">
        <f t="shared" si="45"/>
        <v>0</v>
      </c>
      <c r="BS449" s="190">
        <f t="shared" si="46"/>
        <v>0</v>
      </c>
      <c r="BT449" s="190">
        <f t="shared" si="47"/>
        <v>0</v>
      </c>
      <c r="BY449" s="27">
        <v>1</v>
      </c>
    </row>
    <row r="450" spans="32:77" ht="15.75" customHeight="1" x14ac:dyDescent="0.25">
      <c r="AF450" s="2"/>
      <c r="AG450" s="2"/>
      <c r="AH450" s="2"/>
      <c r="AI450" s="2"/>
      <c r="AJ450" s="2"/>
      <c r="AK450" s="2"/>
      <c r="BA450" s="190" t="s">
        <v>158</v>
      </c>
      <c r="BB450" s="190" t="s">
        <v>265</v>
      </c>
      <c r="BC450" s="190">
        <v>2</v>
      </c>
      <c r="BD450" s="190">
        <v>3.3332999999999999</v>
      </c>
      <c r="BE450" s="190">
        <v>2</v>
      </c>
      <c r="BF450" s="190" t="s">
        <v>13089</v>
      </c>
      <c r="BG450" s="190" t="s">
        <v>12873</v>
      </c>
      <c r="BH450" s="190" t="s">
        <v>13088</v>
      </c>
      <c r="BI450" s="190" t="s">
        <v>13087</v>
      </c>
      <c r="BL450" s="190" t="s">
        <v>13086</v>
      </c>
      <c r="BM450" s="190" t="str">
        <f t="shared" si="40"/>
        <v/>
      </c>
      <c r="BN450" s="190" t="str">
        <f t="shared" si="41"/>
        <v/>
      </c>
      <c r="BO450" s="190" t="str">
        <f t="shared" si="42"/>
        <v/>
      </c>
      <c r="BP450" s="190" t="str">
        <f t="shared" si="43"/>
        <v/>
      </c>
      <c r="BQ450" s="190">
        <f t="shared" si="44"/>
        <v>0</v>
      </c>
      <c r="BR450" s="190">
        <f t="shared" si="45"/>
        <v>0</v>
      </c>
      <c r="BS450" s="190">
        <f t="shared" si="46"/>
        <v>0</v>
      </c>
      <c r="BT450" s="190">
        <f t="shared" si="47"/>
        <v>0</v>
      </c>
      <c r="BY450" s="27">
        <v>1</v>
      </c>
    </row>
    <row r="451" spans="32:77" ht="15.75" customHeight="1" x14ac:dyDescent="0.25">
      <c r="AF451" s="2"/>
      <c r="AG451" s="2"/>
      <c r="AH451" s="2"/>
      <c r="AI451" s="2"/>
      <c r="AJ451" s="2"/>
      <c r="AK451" s="2"/>
      <c r="BA451" s="190" t="s">
        <v>158</v>
      </c>
      <c r="BB451" s="190" t="s">
        <v>265</v>
      </c>
      <c r="BC451" s="190">
        <v>3</v>
      </c>
      <c r="BD451" s="190">
        <v>3.3332999999999999</v>
      </c>
      <c r="BE451" s="190">
        <v>2</v>
      </c>
      <c r="BF451" s="190" t="s">
        <v>12623</v>
      </c>
      <c r="BG451" s="190" t="s">
        <v>12622</v>
      </c>
      <c r="BH451" s="190" t="s">
        <v>12621</v>
      </c>
      <c r="BI451" s="190" t="s">
        <v>1306</v>
      </c>
      <c r="BJ451" s="190" t="s">
        <v>12620</v>
      </c>
      <c r="BL451" s="190" t="s">
        <v>12619</v>
      </c>
      <c r="BM451" s="190" t="str">
        <f t="shared" si="40"/>
        <v/>
      </c>
      <c r="BN451" s="190" t="str">
        <f t="shared" si="41"/>
        <v/>
      </c>
      <c r="BO451" s="190" t="str">
        <f t="shared" si="42"/>
        <v/>
      </c>
      <c r="BP451" s="190" t="str">
        <f t="shared" si="43"/>
        <v/>
      </c>
      <c r="BQ451" s="190">
        <f t="shared" si="44"/>
        <v>0</v>
      </c>
      <c r="BR451" s="190">
        <f t="shared" si="45"/>
        <v>0</v>
      </c>
      <c r="BS451" s="190">
        <f t="shared" si="46"/>
        <v>0</v>
      </c>
      <c r="BT451" s="190">
        <f t="shared" si="47"/>
        <v>0</v>
      </c>
      <c r="BY451" s="27">
        <v>1</v>
      </c>
    </row>
    <row r="452" spans="32:77" ht="15.75" customHeight="1" x14ac:dyDescent="0.25">
      <c r="AF452" s="2"/>
      <c r="AG452" s="2"/>
      <c r="AH452" s="2"/>
      <c r="AI452" s="2"/>
      <c r="AJ452" s="2"/>
      <c r="AK452" s="2"/>
      <c r="BA452" s="190" t="s">
        <v>158</v>
      </c>
      <c r="BB452" s="190" t="s">
        <v>265</v>
      </c>
      <c r="BC452" s="190">
        <v>4</v>
      </c>
      <c r="BD452" s="190">
        <v>3.3332999999999999</v>
      </c>
      <c r="BE452" s="190">
        <v>2</v>
      </c>
      <c r="BF452" s="190" t="s">
        <v>12618</v>
      </c>
      <c r="BG452" s="190" t="s">
        <v>12617</v>
      </c>
      <c r="BH452" s="190" t="s">
        <v>12616</v>
      </c>
      <c r="BI452" s="190" t="s">
        <v>12615</v>
      </c>
      <c r="BJ452" s="190" t="s">
        <v>12614</v>
      </c>
      <c r="BK452" s="190" t="s">
        <v>12613</v>
      </c>
      <c r="BL452" s="190" t="s">
        <v>12612</v>
      </c>
      <c r="BM452" s="190" t="str">
        <f t="shared" si="40"/>
        <v/>
      </c>
      <c r="BN452" s="190" t="str">
        <f t="shared" si="41"/>
        <v/>
      </c>
      <c r="BO452" s="190" t="str">
        <f t="shared" si="42"/>
        <v/>
      </c>
      <c r="BP452" s="190" t="str">
        <f t="shared" si="43"/>
        <v/>
      </c>
      <c r="BQ452" s="190">
        <f t="shared" si="44"/>
        <v>0</v>
      </c>
      <c r="BR452" s="190">
        <f t="shared" si="45"/>
        <v>0</v>
      </c>
      <c r="BS452" s="190">
        <f t="shared" si="46"/>
        <v>0</v>
      </c>
      <c r="BT452" s="190">
        <f t="shared" si="47"/>
        <v>0</v>
      </c>
      <c r="BY452" s="27">
        <v>1</v>
      </c>
    </row>
    <row r="453" spans="32:77" ht="15.75" customHeight="1" x14ac:dyDescent="0.25">
      <c r="AF453" s="2"/>
      <c r="AG453" s="2"/>
      <c r="AH453" s="2"/>
      <c r="AI453" s="2"/>
      <c r="AJ453" s="2"/>
      <c r="AK453" s="2"/>
      <c r="BA453" s="190" t="s">
        <v>158</v>
      </c>
      <c r="BB453" s="190" t="s">
        <v>265</v>
      </c>
      <c r="BC453" s="190">
        <v>5</v>
      </c>
      <c r="BD453" s="190">
        <v>3.3332999999999999</v>
      </c>
      <c r="BE453" s="190">
        <v>2</v>
      </c>
      <c r="BF453" s="190" t="s">
        <v>13085</v>
      </c>
      <c r="BG453" s="190" t="s">
        <v>12610</v>
      </c>
      <c r="BH453" s="190" t="s">
        <v>13084</v>
      </c>
      <c r="BI453" s="190" t="s">
        <v>13083</v>
      </c>
      <c r="BJ453" s="190" t="s">
        <v>2886</v>
      </c>
      <c r="BK453" s="190" t="s">
        <v>13082</v>
      </c>
      <c r="BL453" s="190" t="s">
        <v>13081</v>
      </c>
      <c r="BM453" s="190" t="str">
        <f t="shared" si="40"/>
        <v/>
      </c>
      <c r="BN453" s="190" t="str">
        <f t="shared" si="41"/>
        <v/>
      </c>
      <c r="BO453" s="190" t="str">
        <f t="shared" si="42"/>
        <v/>
      </c>
      <c r="BP453" s="190" t="str">
        <f t="shared" si="43"/>
        <v/>
      </c>
      <c r="BQ453" s="190">
        <f t="shared" si="44"/>
        <v>0</v>
      </c>
      <c r="BR453" s="190">
        <f t="shared" si="45"/>
        <v>0</v>
      </c>
      <c r="BS453" s="190">
        <f t="shared" si="46"/>
        <v>0</v>
      </c>
      <c r="BT453" s="190">
        <f t="shared" si="47"/>
        <v>0</v>
      </c>
      <c r="BY453" s="27">
        <v>1</v>
      </c>
    </row>
    <row r="454" spans="32:77" ht="15.75" customHeight="1" x14ac:dyDescent="0.25">
      <c r="AF454" s="2"/>
      <c r="AG454" s="2"/>
      <c r="AH454" s="2"/>
      <c r="AI454" s="2"/>
      <c r="AJ454" s="2"/>
      <c r="AK454" s="2"/>
      <c r="BA454" s="190" t="s">
        <v>158</v>
      </c>
      <c r="BB454" s="190" t="s">
        <v>265</v>
      </c>
      <c r="BC454" s="190">
        <v>6</v>
      </c>
      <c r="BD454" s="190">
        <v>3.3332999999999999</v>
      </c>
      <c r="BE454" s="190">
        <v>2</v>
      </c>
      <c r="BF454" s="190" t="s">
        <v>13080</v>
      </c>
      <c r="BG454" s="190" t="s">
        <v>12603</v>
      </c>
      <c r="BH454" s="190" t="s">
        <v>13079</v>
      </c>
      <c r="BI454" s="190" t="s">
        <v>13078</v>
      </c>
      <c r="BJ454" s="190" t="s">
        <v>13077</v>
      </c>
      <c r="BK454" s="190" t="s">
        <v>13076</v>
      </c>
      <c r="BL454" s="190" t="s">
        <v>13075</v>
      </c>
      <c r="BM454" s="190" t="str">
        <f t="shared" si="40"/>
        <v/>
      </c>
      <c r="BN454" s="190" t="str">
        <f t="shared" si="41"/>
        <v/>
      </c>
      <c r="BO454" s="190" t="str">
        <f t="shared" si="42"/>
        <v/>
      </c>
      <c r="BP454" s="190" t="str">
        <f t="shared" si="43"/>
        <v/>
      </c>
      <c r="BQ454" s="190">
        <f t="shared" si="44"/>
        <v>0</v>
      </c>
      <c r="BR454" s="190">
        <f t="shared" si="45"/>
        <v>0</v>
      </c>
      <c r="BS454" s="190">
        <f t="shared" si="46"/>
        <v>0</v>
      </c>
      <c r="BT454" s="190">
        <f t="shared" si="47"/>
        <v>0</v>
      </c>
      <c r="BY454" s="27">
        <v>1</v>
      </c>
    </row>
    <row r="455" spans="32:77" ht="15.75" customHeight="1" x14ac:dyDescent="0.25">
      <c r="AF455" s="2"/>
      <c r="AG455" s="2"/>
      <c r="AH455" s="2"/>
      <c r="AI455" s="2"/>
      <c r="AJ455" s="2"/>
      <c r="AK455" s="2"/>
      <c r="BA455" s="190" t="s">
        <v>158</v>
      </c>
      <c r="BB455" s="190" t="s">
        <v>301</v>
      </c>
      <c r="BC455" s="190">
        <v>1</v>
      </c>
      <c r="BD455" s="190">
        <v>5</v>
      </c>
      <c r="BE455" s="190">
        <v>2</v>
      </c>
      <c r="BF455" s="190" t="s">
        <v>13074</v>
      </c>
      <c r="BG455" s="190" t="s">
        <v>13073</v>
      </c>
      <c r="BH455" s="190" t="s">
        <v>2889</v>
      </c>
      <c r="BI455" s="190" t="s">
        <v>13072</v>
      </c>
      <c r="BJ455" s="190" t="s">
        <v>13071</v>
      </c>
      <c r="BL455" s="190" t="s">
        <v>13070</v>
      </c>
      <c r="BM455" s="190" t="str">
        <f t="shared" si="40"/>
        <v/>
      </c>
      <c r="BN455" s="190" t="str">
        <f t="shared" si="41"/>
        <v/>
      </c>
      <c r="BO455" s="190" t="str">
        <f t="shared" si="42"/>
        <v/>
      </c>
      <c r="BP455" s="190" t="str">
        <f t="shared" si="43"/>
        <v/>
      </c>
      <c r="BQ455" s="190">
        <f t="shared" si="44"/>
        <v>0</v>
      </c>
      <c r="BR455" s="190">
        <f t="shared" si="45"/>
        <v>0</v>
      </c>
      <c r="BS455" s="190">
        <f t="shared" si="46"/>
        <v>0</v>
      </c>
      <c r="BT455" s="190">
        <f t="shared" si="47"/>
        <v>0</v>
      </c>
      <c r="BY455" s="27">
        <v>1</v>
      </c>
    </row>
    <row r="456" spans="32:77" ht="15.75" customHeight="1" x14ac:dyDescent="0.25">
      <c r="AF456" s="2"/>
      <c r="AG456" s="2"/>
      <c r="AH456" s="2"/>
      <c r="AI456" s="2"/>
      <c r="AJ456" s="2"/>
      <c r="AK456" s="2"/>
      <c r="BA456" s="190" t="s">
        <v>158</v>
      </c>
      <c r="BB456" s="190" t="s">
        <v>301</v>
      </c>
      <c r="BC456" s="190">
        <v>2</v>
      </c>
      <c r="BD456" s="190">
        <v>5</v>
      </c>
      <c r="BE456" s="190">
        <v>2</v>
      </c>
      <c r="BF456" s="190" t="s">
        <v>13069</v>
      </c>
      <c r="BG456" s="190" t="s">
        <v>13068</v>
      </c>
      <c r="BH456" s="190" t="s">
        <v>13067</v>
      </c>
      <c r="BI456" s="190" t="s">
        <v>13066</v>
      </c>
      <c r="BJ456" s="190" t="s">
        <v>13065</v>
      </c>
      <c r="BK456" s="190" t="s">
        <v>13064</v>
      </c>
      <c r="BL456" s="190" t="s">
        <v>13063</v>
      </c>
      <c r="BM456" s="190" t="str">
        <f t="shared" si="40"/>
        <v/>
      </c>
      <c r="BN456" s="190" t="str">
        <f t="shared" si="41"/>
        <v/>
      </c>
      <c r="BO456" s="190" t="str">
        <f t="shared" si="42"/>
        <v/>
      </c>
      <c r="BP456" s="190" t="str">
        <f t="shared" si="43"/>
        <v/>
      </c>
      <c r="BQ456" s="190">
        <f t="shared" si="44"/>
        <v>0</v>
      </c>
      <c r="BR456" s="190">
        <f t="shared" si="45"/>
        <v>0</v>
      </c>
      <c r="BS456" s="190">
        <f t="shared" si="46"/>
        <v>0</v>
      </c>
      <c r="BT456" s="190">
        <f t="shared" si="47"/>
        <v>0</v>
      </c>
      <c r="BY456" s="27">
        <v>1</v>
      </c>
    </row>
    <row r="457" spans="32:77" ht="15.75" customHeight="1" x14ac:dyDescent="0.25">
      <c r="AF457" s="2"/>
      <c r="AG457" s="2"/>
      <c r="AH457" s="2"/>
      <c r="AI457" s="2"/>
      <c r="AJ457" s="2"/>
      <c r="AK457" s="2"/>
      <c r="BA457" s="190" t="s">
        <v>158</v>
      </c>
      <c r="BB457" s="190" t="s">
        <v>301</v>
      </c>
      <c r="BC457" s="190">
        <v>3</v>
      </c>
      <c r="BD457" s="190">
        <v>5</v>
      </c>
      <c r="BE457" s="190">
        <v>2</v>
      </c>
      <c r="BF457" s="190" t="s">
        <v>12588</v>
      </c>
      <c r="BG457" s="190" t="s">
        <v>12587</v>
      </c>
      <c r="BH457" s="190" t="s">
        <v>12586</v>
      </c>
      <c r="BI457" s="190" t="s">
        <v>12585</v>
      </c>
      <c r="BJ457" s="190" t="s">
        <v>12584</v>
      </c>
      <c r="BL457" s="190" t="s">
        <v>12583</v>
      </c>
      <c r="BM457" s="190" t="str">
        <f t="shared" si="40"/>
        <v/>
      </c>
      <c r="BN457" s="190" t="str">
        <f t="shared" si="41"/>
        <v/>
      </c>
      <c r="BO457" s="190" t="str">
        <f t="shared" si="42"/>
        <v/>
      </c>
      <c r="BP457" s="190" t="str">
        <f t="shared" si="43"/>
        <v/>
      </c>
      <c r="BQ457" s="190">
        <f t="shared" si="44"/>
        <v>0</v>
      </c>
      <c r="BR457" s="190">
        <f t="shared" si="45"/>
        <v>0</v>
      </c>
      <c r="BS457" s="190">
        <f t="shared" si="46"/>
        <v>0</v>
      </c>
      <c r="BT457" s="190">
        <f t="shared" si="47"/>
        <v>0</v>
      </c>
      <c r="BY457" s="27">
        <v>1</v>
      </c>
    </row>
    <row r="458" spans="32:77" ht="15.75" customHeight="1" x14ac:dyDescent="0.25">
      <c r="AF458" s="2"/>
      <c r="AG458" s="2"/>
      <c r="AH458" s="2"/>
      <c r="AI458" s="2"/>
      <c r="AJ458" s="2"/>
      <c r="AK458" s="2"/>
      <c r="BA458" s="190" t="s">
        <v>158</v>
      </c>
      <c r="BB458" s="190" t="s">
        <v>301</v>
      </c>
      <c r="BC458" s="190">
        <v>4</v>
      </c>
      <c r="BD458" s="190">
        <v>5</v>
      </c>
      <c r="BE458" s="190">
        <v>2</v>
      </c>
      <c r="BF458" s="190" t="s">
        <v>13062</v>
      </c>
      <c r="BG458" s="190" t="s">
        <v>12581</v>
      </c>
      <c r="BH458" s="190" t="s">
        <v>13061</v>
      </c>
      <c r="BL458" s="190" t="s">
        <v>13060</v>
      </c>
      <c r="BM458" s="190" t="str">
        <f t="shared" si="40"/>
        <v/>
      </c>
      <c r="BN458" s="190" t="str">
        <f t="shared" si="41"/>
        <v/>
      </c>
      <c r="BO458" s="190" t="str">
        <f t="shared" si="42"/>
        <v/>
      </c>
      <c r="BP458" s="190" t="str">
        <f t="shared" si="43"/>
        <v/>
      </c>
      <c r="BQ458" s="190">
        <f t="shared" si="44"/>
        <v>0</v>
      </c>
      <c r="BR458" s="190">
        <f t="shared" si="45"/>
        <v>0</v>
      </c>
      <c r="BS458" s="190">
        <f t="shared" si="46"/>
        <v>0</v>
      </c>
      <c r="BT458" s="190">
        <f t="shared" si="47"/>
        <v>0</v>
      </c>
      <c r="BY458" s="27">
        <v>1</v>
      </c>
    </row>
    <row r="459" spans="32:77" ht="15.75" customHeight="1" x14ac:dyDescent="0.25">
      <c r="AF459" s="2"/>
      <c r="AG459" s="2"/>
      <c r="AH459" s="2"/>
      <c r="AI459" s="2"/>
      <c r="AJ459" s="2"/>
      <c r="AK459" s="2"/>
      <c r="BA459" s="190" t="s">
        <v>159</v>
      </c>
      <c r="BB459" s="190" t="s">
        <v>265</v>
      </c>
      <c r="BC459" s="190">
        <v>1</v>
      </c>
      <c r="BD459" s="190">
        <v>4</v>
      </c>
      <c r="BE459" s="190">
        <v>2</v>
      </c>
      <c r="BF459" s="190" t="s">
        <v>13059</v>
      </c>
      <c r="BG459" s="190" t="s">
        <v>13058</v>
      </c>
      <c r="BH459" s="190" t="s">
        <v>13057</v>
      </c>
      <c r="BI459" s="190" t="s">
        <v>13056</v>
      </c>
      <c r="BJ459" s="190" t="s">
        <v>13055</v>
      </c>
      <c r="BK459" s="190" t="s">
        <v>13054</v>
      </c>
      <c r="BL459" s="190" t="s">
        <v>13053</v>
      </c>
      <c r="BM459" s="190" t="str">
        <f t="shared" si="40"/>
        <v/>
      </c>
      <c r="BN459" s="190" t="str">
        <f t="shared" si="41"/>
        <v/>
      </c>
      <c r="BO459" s="190" t="str">
        <f t="shared" si="42"/>
        <v/>
      </c>
      <c r="BP459" s="190" t="str">
        <f t="shared" si="43"/>
        <v/>
      </c>
      <c r="BQ459" s="190">
        <f t="shared" si="44"/>
        <v>0</v>
      </c>
      <c r="BR459" s="190">
        <f t="shared" si="45"/>
        <v>0</v>
      </c>
      <c r="BS459" s="190">
        <f t="shared" si="46"/>
        <v>0</v>
      </c>
      <c r="BT459" s="190">
        <f t="shared" si="47"/>
        <v>0</v>
      </c>
      <c r="BY459" s="27">
        <v>1</v>
      </c>
    </row>
    <row r="460" spans="32:77" ht="15.75" customHeight="1" x14ac:dyDescent="0.25">
      <c r="AF460" s="2"/>
      <c r="AG460" s="2"/>
      <c r="AH460" s="2"/>
      <c r="AI460" s="2"/>
      <c r="AJ460" s="2"/>
      <c r="AK460" s="2"/>
      <c r="BA460" s="190" t="s">
        <v>159</v>
      </c>
      <c r="BB460" s="190" t="s">
        <v>265</v>
      </c>
      <c r="BC460" s="190">
        <v>2</v>
      </c>
      <c r="BD460" s="190">
        <v>4</v>
      </c>
      <c r="BE460" s="190">
        <v>2</v>
      </c>
      <c r="BF460" s="190" t="s">
        <v>13052</v>
      </c>
      <c r="BG460" s="190" t="s">
        <v>13051</v>
      </c>
      <c r="BH460" s="190" t="s">
        <v>13050</v>
      </c>
      <c r="BI460" s="190" t="s">
        <v>13049</v>
      </c>
      <c r="BJ460" s="190" t="s">
        <v>13048</v>
      </c>
      <c r="BK460" s="190" t="s">
        <v>13047</v>
      </c>
      <c r="BL460" s="190" t="s">
        <v>13046</v>
      </c>
      <c r="BM460" s="190" t="str">
        <f t="shared" si="40"/>
        <v/>
      </c>
      <c r="BN460" s="190" t="str">
        <f t="shared" si="41"/>
        <v/>
      </c>
      <c r="BO460" s="190" t="str">
        <f t="shared" si="42"/>
        <v/>
      </c>
      <c r="BP460" s="190" t="str">
        <f t="shared" si="43"/>
        <v/>
      </c>
      <c r="BQ460" s="190">
        <f t="shared" si="44"/>
        <v>0</v>
      </c>
      <c r="BR460" s="190">
        <f t="shared" si="45"/>
        <v>0</v>
      </c>
      <c r="BS460" s="190">
        <f t="shared" si="46"/>
        <v>0</v>
      </c>
      <c r="BT460" s="190">
        <f t="shared" si="47"/>
        <v>0</v>
      </c>
      <c r="BY460" s="27">
        <v>1</v>
      </c>
    </row>
    <row r="461" spans="32:77" ht="15.75" customHeight="1" x14ac:dyDescent="0.25">
      <c r="AF461" s="2"/>
      <c r="AG461" s="2"/>
      <c r="AH461" s="2"/>
      <c r="AI461" s="2"/>
      <c r="AJ461" s="2"/>
      <c r="AK461" s="2"/>
      <c r="BA461" s="190" t="s">
        <v>159</v>
      </c>
      <c r="BB461" s="190" t="s">
        <v>265</v>
      </c>
      <c r="BC461" s="190">
        <v>3</v>
      </c>
      <c r="BD461" s="190">
        <v>4</v>
      </c>
      <c r="BE461" s="190">
        <v>2</v>
      </c>
      <c r="BF461" s="190" t="s">
        <v>12676</v>
      </c>
      <c r="BG461" s="190" t="s">
        <v>12675</v>
      </c>
      <c r="BH461" s="190" t="s">
        <v>12674</v>
      </c>
      <c r="BI461" s="190" t="s">
        <v>12673</v>
      </c>
      <c r="BL461" s="190" t="s">
        <v>12672</v>
      </c>
      <c r="BM461" s="190" t="str">
        <f t="shared" si="40"/>
        <v/>
      </c>
      <c r="BN461" s="190" t="str">
        <f t="shared" si="41"/>
        <v/>
      </c>
      <c r="BO461" s="190" t="str">
        <f t="shared" si="42"/>
        <v/>
      </c>
      <c r="BP461" s="190" t="str">
        <f t="shared" si="43"/>
        <v/>
      </c>
      <c r="BQ461" s="190">
        <f t="shared" si="44"/>
        <v>0</v>
      </c>
      <c r="BR461" s="190">
        <f t="shared" si="45"/>
        <v>0</v>
      </c>
      <c r="BS461" s="190">
        <f t="shared" si="46"/>
        <v>0</v>
      </c>
      <c r="BT461" s="190">
        <f t="shared" si="47"/>
        <v>0</v>
      </c>
      <c r="BY461" s="27">
        <v>1</v>
      </c>
    </row>
    <row r="462" spans="32:77" ht="15.75" customHeight="1" x14ac:dyDescent="0.25">
      <c r="AF462" s="2"/>
      <c r="AG462" s="2"/>
      <c r="AH462" s="2"/>
      <c r="AI462" s="2"/>
      <c r="AJ462" s="2"/>
      <c r="AK462" s="2"/>
      <c r="BA462" s="190" t="s">
        <v>159</v>
      </c>
      <c r="BB462" s="190" t="s">
        <v>265</v>
      </c>
      <c r="BC462" s="190">
        <v>4</v>
      </c>
      <c r="BD462" s="190">
        <v>4</v>
      </c>
      <c r="BE462" s="190">
        <v>2</v>
      </c>
      <c r="BF462" s="190" t="s">
        <v>13045</v>
      </c>
      <c r="BG462" s="190" t="s">
        <v>12610</v>
      </c>
      <c r="BH462" s="190" t="s">
        <v>2890</v>
      </c>
      <c r="BI462" s="190" t="s">
        <v>2905</v>
      </c>
      <c r="BJ462" s="190" t="s">
        <v>12968</v>
      </c>
      <c r="BK462" s="190" t="s">
        <v>13044</v>
      </c>
      <c r="BL462" s="190" t="s">
        <v>13043</v>
      </c>
      <c r="BM462" s="190" t="str">
        <f t="shared" si="40"/>
        <v/>
      </c>
      <c r="BN462" s="190" t="str">
        <f t="shared" si="41"/>
        <v/>
      </c>
      <c r="BO462" s="190" t="str">
        <f t="shared" si="42"/>
        <v/>
      </c>
      <c r="BP462" s="190" t="str">
        <f t="shared" si="43"/>
        <v/>
      </c>
      <c r="BQ462" s="190">
        <f t="shared" si="44"/>
        <v>0</v>
      </c>
      <c r="BR462" s="190">
        <f t="shared" si="45"/>
        <v>0</v>
      </c>
      <c r="BS462" s="190">
        <f t="shared" si="46"/>
        <v>0</v>
      </c>
      <c r="BT462" s="190">
        <f t="shared" si="47"/>
        <v>0</v>
      </c>
      <c r="BY462" s="27">
        <v>1</v>
      </c>
    </row>
    <row r="463" spans="32:77" ht="15.75" customHeight="1" x14ac:dyDescent="0.25">
      <c r="AF463" s="2"/>
      <c r="AG463" s="2"/>
      <c r="AH463" s="2"/>
      <c r="AI463" s="2"/>
      <c r="AJ463" s="2"/>
      <c r="AK463" s="2"/>
      <c r="BA463" s="190" t="s">
        <v>159</v>
      </c>
      <c r="BB463" s="190" t="s">
        <v>265</v>
      </c>
      <c r="BC463" s="190">
        <v>5</v>
      </c>
      <c r="BD463" s="190">
        <v>4</v>
      </c>
      <c r="BE463" s="190">
        <v>2</v>
      </c>
      <c r="BF463" s="190" t="s">
        <v>13042</v>
      </c>
      <c r="BG463" s="190" t="s">
        <v>12603</v>
      </c>
      <c r="BH463" s="190" t="s">
        <v>13041</v>
      </c>
      <c r="BI463" s="190" t="s">
        <v>13040</v>
      </c>
      <c r="BJ463" s="190" t="s">
        <v>10498</v>
      </c>
      <c r="BL463" s="190" t="s">
        <v>13039</v>
      </c>
      <c r="BM463" s="190" t="str">
        <f t="shared" si="40"/>
        <v/>
      </c>
      <c r="BN463" s="190" t="str">
        <f t="shared" si="41"/>
        <v/>
      </c>
      <c r="BO463" s="190" t="str">
        <f t="shared" si="42"/>
        <v/>
      </c>
      <c r="BP463" s="190" t="str">
        <f t="shared" si="43"/>
        <v/>
      </c>
      <c r="BQ463" s="190">
        <f t="shared" si="44"/>
        <v>0</v>
      </c>
      <c r="BR463" s="190">
        <f t="shared" si="45"/>
        <v>0</v>
      </c>
      <c r="BS463" s="190">
        <f t="shared" si="46"/>
        <v>0</v>
      </c>
      <c r="BT463" s="190">
        <f t="shared" si="47"/>
        <v>0</v>
      </c>
      <c r="BY463" s="27">
        <v>1</v>
      </c>
    </row>
    <row r="464" spans="32:77" ht="15.75" customHeight="1" x14ac:dyDescent="0.25">
      <c r="AF464" s="2"/>
      <c r="AG464" s="2"/>
      <c r="AH464" s="2"/>
      <c r="AI464" s="2"/>
      <c r="AJ464" s="2"/>
      <c r="AK464" s="2"/>
      <c r="BA464" s="190" t="s">
        <v>159</v>
      </c>
      <c r="BB464" s="190" t="s">
        <v>301</v>
      </c>
      <c r="BC464" s="190">
        <v>1</v>
      </c>
      <c r="BD464" s="190">
        <v>5</v>
      </c>
      <c r="BE464" s="190">
        <v>2</v>
      </c>
      <c r="BF464" s="190" t="s">
        <v>13038</v>
      </c>
      <c r="BG464" s="190" t="s">
        <v>13037</v>
      </c>
      <c r="BH464" s="190" t="s">
        <v>13036</v>
      </c>
      <c r="BI464" s="190" t="s">
        <v>13035</v>
      </c>
      <c r="BJ464" s="190" t="s">
        <v>13034</v>
      </c>
      <c r="BK464" s="190" t="s">
        <v>13033</v>
      </c>
      <c r="BL464" s="190" t="s">
        <v>13032</v>
      </c>
      <c r="BM464" s="190" t="str">
        <f t="shared" si="40"/>
        <v/>
      </c>
      <c r="BN464" s="190" t="str">
        <f t="shared" si="41"/>
        <v/>
      </c>
      <c r="BO464" s="190" t="str">
        <f t="shared" si="42"/>
        <v/>
      </c>
      <c r="BP464" s="190" t="str">
        <f t="shared" si="43"/>
        <v/>
      </c>
      <c r="BQ464" s="190">
        <f t="shared" si="44"/>
        <v>0</v>
      </c>
      <c r="BR464" s="190">
        <f t="shared" si="45"/>
        <v>0</v>
      </c>
      <c r="BS464" s="190">
        <f t="shared" si="46"/>
        <v>0</v>
      </c>
      <c r="BT464" s="190">
        <f t="shared" si="47"/>
        <v>0</v>
      </c>
      <c r="BY464" s="27">
        <v>1</v>
      </c>
    </row>
    <row r="465" spans="32:77" ht="15.75" customHeight="1" x14ac:dyDescent="0.25">
      <c r="AF465" s="2"/>
      <c r="AG465" s="2"/>
      <c r="AH465" s="2"/>
      <c r="AI465" s="2"/>
      <c r="AJ465" s="2"/>
      <c r="AK465" s="2"/>
      <c r="BA465" s="190" t="s">
        <v>159</v>
      </c>
      <c r="BB465" s="190" t="s">
        <v>301</v>
      </c>
      <c r="BC465" s="190">
        <v>2</v>
      </c>
      <c r="BD465" s="190">
        <v>5</v>
      </c>
      <c r="BE465" s="190">
        <v>2</v>
      </c>
      <c r="BF465" s="190" t="s">
        <v>13031</v>
      </c>
      <c r="BG465" s="190" t="s">
        <v>13030</v>
      </c>
      <c r="BH465" s="190" t="s">
        <v>13029</v>
      </c>
      <c r="BI465" s="190" t="s">
        <v>13028</v>
      </c>
      <c r="BL465" s="190" t="s">
        <v>13027</v>
      </c>
      <c r="BM465" s="190" t="str">
        <f t="shared" si="40"/>
        <v/>
      </c>
      <c r="BN465" s="190" t="str">
        <f t="shared" si="41"/>
        <v/>
      </c>
      <c r="BO465" s="190" t="str">
        <f t="shared" si="42"/>
        <v/>
      </c>
      <c r="BP465" s="190" t="str">
        <f t="shared" si="43"/>
        <v/>
      </c>
      <c r="BQ465" s="190">
        <f t="shared" si="44"/>
        <v>0</v>
      </c>
      <c r="BR465" s="190">
        <f t="shared" si="45"/>
        <v>0</v>
      </c>
      <c r="BS465" s="190">
        <f t="shared" si="46"/>
        <v>0</v>
      </c>
      <c r="BT465" s="190">
        <f t="shared" si="47"/>
        <v>0</v>
      </c>
      <c r="BY465" s="27">
        <v>1</v>
      </c>
    </row>
    <row r="466" spans="32:77" ht="15.75" customHeight="1" x14ac:dyDescent="0.25">
      <c r="AF466" s="2"/>
      <c r="AG466" s="2"/>
      <c r="AH466" s="2"/>
      <c r="AI466" s="2"/>
      <c r="AJ466" s="2"/>
      <c r="AK466" s="2"/>
      <c r="BA466" s="190" t="s">
        <v>159</v>
      </c>
      <c r="BB466" s="190" t="s">
        <v>301</v>
      </c>
      <c r="BC466" s="190">
        <v>3</v>
      </c>
      <c r="BD466" s="190">
        <v>5</v>
      </c>
      <c r="BE466" s="190">
        <v>2</v>
      </c>
      <c r="BF466" s="190" t="s">
        <v>12671</v>
      </c>
      <c r="BG466" s="190" t="s">
        <v>12587</v>
      </c>
      <c r="BH466" s="190" t="s">
        <v>12670</v>
      </c>
      <c r="BI466" s="190" t="s">
        <v>12669</v>
      </c>
      <c r="BL466" s="190" t="s">
        <v>12668</v>
      </c>
      <c r="BM466" s="190" t="str">
        <f t="shared" si="40"/>
        <v/>
      </c>
      <c r="BN466" s="190" t="str">
        <f t="shared" si="41"/>
        <v/>
      </c>
      <c r="BO466" s="190" t="str">
        <f t="shared" si="42"/>
        <v/>
      </c>
      <c r="BP466" s="190" t="str">
        <f t="shared" si="43"/>
        <v/>
      </c>
      <c r="BQ466" s="190">
        <f t="shared" si="44"/>
        <v>0</v>
      </c>
      <c r="BR466" s="190">
        <f t="shared" si="45"/>
        <v>0</v>
      </c>
      <c r="BS466" s="190">
        <f t="shared" si="46"/>
        <v>0</v>
      </c>
      <c r="BT466" s="190">
        <f t="shared" si="47"/>
        <v>0</v>
      </c>
      <c r="BY466" s="27">
        <v>1</v>
      </c>
    </row>
    <row r="467" spans="32:77" ht="15.75" customHeight="1" x14ac:dyDescent="0.25">
      <c r="AF467" s="2"/>
      <c r="AG467" s="2"/>
      <c r="AH467" s="2"/>
      <c r="AI467" s="2"/>
      <c r="AJ467" s="2"/>
      <c r="AK467" s="2"/>
      <c r="BA467" s="190" t="s">
        <v>159</v>
      </c>
      <c r="BB467" s="190" t="s">
        <v>301</v>
      </c>
      <c r="BC467" s="190">
        <v>4</v>
      </c>
      <c r="BD467" s="190">
        <v>5</v>
      </c>
      <c r="BE467" s="190">
        <v>2</v>
      </c>
      <c r="BF467" s="190" t="s">
        <v>13026</v>
      </c>
      <c r="BG467" s="190" t="s">
        <v>12581</v>
      </c>
      <c r="BH467" s="190" t="s">
        <v>13025</v>
      </c>
      <c r="BI467" s="190" t="s">
        <v>13024</v>
      </c>
      <c r="BL467" s="190" t="s">
        <v>13023</v>
      </c>
      <c r="BM467" s="190" t="str">
        <f t="shared" si="40"/>
        <v/>
      </c>
      <c r="BN467" s="190" t="str">
        <f t="shared" si="41"/>
        <v/>
      </c>
      <c r="BO467" s="190" t="str">
        <f t="shared" si="42"/>
        <v/>
      </c>
      <c r="BP467" s="190" t="str">
        <f t="shared" si="43"/>
        <v/>
      </c>
      <c r="BQ467" s="190">
        <f t="shared" si="44"/>
        <v>0</v>
      </c>
      <c r="BR467" s="190">
        <f t="shared" si="45"/>
        <v>0</v>
      </c>
      <c r="BS467" s="190">
        <f t="shared" si="46"/>
        <v>0</v>
      </c>
      <c r="BT467" s="190">
        <f t="shared" si="47"/>
        <v>0</v>
      </c>
      <c r="BY467" s="27">
        <v>1</v>
      </c>
    </row>
    <row r="468" spans="32:77" ht="15.75" customHeight="1" x14ac:dyDescent="0.25">
      <c r="AF468" s="2"/>
      <c r="AG468" s="2"/>
      <c r="AH468" s="2"/>
      <c r="AI468" s="2"/>
      <c r="AJ468" s="2"/>
      <c r="AK468" s="2"/>
      <c r="BA468" s="190" t="s">
        <v>161</v>
      </c>
      <c r="BB468" s="190" t="s">
        <v>265</v>
      </c>
      <c r="BC468" s="190">
        <v>1</v>
      </c>
      <c r="BD468" s="190">
        <v>4</v>
      </c>
      <c r="BE468" s="190">
        <v>2</v>
      </c>
      <c r="BF468" s="190" t="s">
        <v>13059</v>
      </c>
      <c r="BG468" s="190" t="s">
        <v>13058</v>
      </c>
      <c r="BH468" s="190" t="s">
        <v>13057</v>
      </c>
      <c r="BI468" s="190" t="s">
        <v>13056</v>
      </c>
      <c r="BJ468" s="190" t="s">
        <v>13055</v>
      </c>
      <c r="BK468" s="190" t="s">
        <v>13054</v>
      </c>
      <c r="BL468" s="190" t="s">
        <v>13053</v>
      </c>
      <c r="BM468" s="190" t="str">
        <f t="shared" si="40"/>
        <v/>
      </c>
      <c r="BN468" s="190" t="str">
        <f t="shared" si="41"/>
        <v/>
      </c>
      <c r="BO468" s="190" t="str">
        <f t="shared" si="42"/>
        <v/>
      </c>
      <c r="BP468" s="190" t="str">
        <f t="shared" si="43"/>
        <v/>
      </c>
      <c r="BQ468" s="190">
        <f t="shared" si="44"/>
        <v>0</v>
      </c>
      <c r="BR468" s="190">
        <f t="shared" si="45"/>
        <v>0</v>
      </c>
      <c r="BS468" s="190">
        <f t="shared" si="46"/>
        <v>0</v>
      </c>
      <c r="BT468" s="190">
        <f t="shared" si="47"/>
        <v>0</v>
      </c>
      <c r="BY468" s="27">
        <v>1</v>
      </c>
    </row>
    <row r="469" spans="32:77" ht="15.75" customHeight="1" x14ac:dyDescent="0.25">
      <c r="AF469" s="2"/>
      <c r="AG469" s="2"/>
      <c r="AH469" s="2"/>
      <c r="AI469" s="2"/>
      <c r="AJ469" s="2"/>
      <c r="AK469" s="2"/>
      <c r="BA469" s="190" t="s">
        <v>161</v>
      </c>
      <c r="BB469" s="190" t="s">
        <v>265</v>
      </c>
      <c r="BC469" s="190">
        <v>2</v>
      </c>
      <c r="BD469" s="190">
        <v>4</v>
      </c>
      <c r="BE469" s="190">
        <v>2</v>
      </c>
      <c r="BF469" s="190" t="s">
        <v>13052</v>
      </c>
      <c r="BG469" s="190" t="s">
        <v>13051</v>
      </c>
      <c r="BH469" s="190" t="s">
        <v>13050</v>
      </c>
      <c r="BI469" s="190" t="s">
        <v>13049</v>
      </c>
      <c r="BJ469" s="190" t="s">
        <v>13048</v>
      </c>
      <c r="BK469" s="190" t="s">
        <v>13047</v>
      </c>
      <c r="BL469" s="190" t="s">
        <v>13046</v>
      </c>
      <c r="BM469" s="190" t="str">
        <f t="shared" si="40"/>
        <v/>
      </c>
      <c r="BN469" s="190" t="str">
        <f t="shared" si="41"/>
        <v/>
      </c>
      <c r="BO469" s="190" t="str">
        <f t="shared" si="42"/>
        <v/>
      </c>
      <c r="BP469" s="190" t="str">
        <f t="shared" si="43"/>
        <v/>
      </c>
      <c r="BQ469" s="190">
        <f t="shared" si="44"/>
        <v>0</v>
      </c>
      <c r="BR469" s="190">
        <f t="shared" si="45"/>
        <v>0</v>
      </c>
      <c r="BS469" s="190">
        <f t="shared" si="46"/>
        <v>0</v>
      </c>
      <c r="BT469" s="190">
        <f t="shared" si="47"/>
        <v>0</v>
      </c>
      <c r="BY469" s="27">
        <v>1</v>
      </c>
    </row>
    <row r="470" spans="32:77" ht="15.75" customHeight="1" x14ac:dyDescent="0.25">
      <c r="AF470" s="2"/>
      <c r="AG470" s="2"/>
      <c r="AH470" s="2"/>
      <c r="AI470" s="2"/>
      <c r="AJ470" s="2"/>
      <c r="AK470" s="2"/>
      <c r="BA470" s="190" t="s">
        <v>161</v>
      </c>
      <c r="BB470" s="190" t="s">
        <v>265</v>
      </c>
      <c r="BC470" s="190">
        <v>3</v>
      </c>
      <c r="BD470" s="190">
        <v>4</v>
      </c>
      <c r="BE470" s="190">
        <v>2</v>
      </c>
      <c r="BF470" s="190" t="s">
        <v>12667</v>
      </c>
      <c r="BG470" s="190" t="s">
        <v>12666</v>
      </c>
      <c r="BH470" s="190" t="s">
        <v>12665</v>
      </c>
      <c r="BI470" s="190" t="s">
        <v>12664</v>
      </c>
      <c r="BJ470" s="190" t="s">
        <v>12663</v>
      </c>
      <c r="BK470" s="190" t="s">
        <v>12662</v>
      </c>
      <c r="BL470" s="190" t="s">
        <v>12661</v>
      </c>
      <c r="BM470" s="190" t="str">
        <f t="shared" si="40"/>
        <v/>
      </c>
      <c r="BN470" s="190" t="str">
        <f t="shared" si="41"/>
        <v/>
      </c>
      <c r="BO470" s="190" t="str">
        <f t="shared" si="42"/>
        <v/>
      </c>
      <c r="BP470" s="190" t="str">
        <f t="shared" si="43"/>
        <v/>
      </c>
      <c r="BQ470" s="190">
        <f t="shared" si="44"/>
        <v>0</v>
      </c>
      <c r="BR470" s="190">
        <f t="shared" si="45"/>
        <v>0</v>
      </c>
      <c r="BS470" s="190">
        <f t="shared" si="46"/>
        <v>0</v>
      </c>
      <c r="BT470" s="190">
        <f t="shared" si="47"/>
        <v>0</v>
      </c>
      <c r="BY470" s="27">
        <v>1</v>
      </c>
    </row>
    <row r="471" spans="32:77" ht="15.75" customHeight="1" x14ac:dyDescent="0.25">
      <c r="AF471" s="2"/>
      <c r="AG471" s="2"/>
      <c r="AH471" s="2"/>
      <c r="AI471" s="2"/>
      <c r="AJ471" s="2"/>
      <c r="AK471" s="2"/>
      <c r="BA471" s="190" t="s">
        <v>161</v>
      </c>
      <c r="BB471" s="190" t="s">
        <v>265</v>
      </c>
      <c r="BC471" s="190">
        <v>4</v>
      </c>
      <c r="BD471" s="190">
        <v>4</v>
      </c>
      <c r="BE471" s="190">
        <v>2</v>
      </c>
      <c r="BF471" s="190" t="s">
        <v>13045</v>
      </c>
      <c r="BG471" s="190" t="s">
        <v>12610</v>
      </c>
      <c r="BH471" s="190" t="s">
        <v>2890</v>
      </c>
      <c r="BI471" s="190" t="s">
        <v>2905</v>
      </c>
      <c r="BJ471" s="190" t="s">
        <v>12968</v>
      </c>
      <c r="BK471" s="190" t="s">
        <v>13044</v>
      </c>
      <c r="BL471" s="190" t="s">
        <v>13043</v>
      </c>
      <c r="BM471" s="190" t="str">
        <f t="shared" si="40"/>
        <v/>
      </c>
      <c r="BN471" s="190" t="str">
        <f t="shared" si="41"/>
        <v/>
      </c>
      <c r="BO471" s="190" t="str">
        <f t="shared" si="42"/>
        <v/>
      </c>
      <c r="BP471" s="190" t="str">
        <f t="shared" si="43"/>
        <v/>
      </c>
      <c r="BQ471" s="190">
        <f t="shared" si="44"/>
        <v>0</v>
      </c>
      <c r="BR471" s="190">
        <f t="shared" si="45"/>
        <v>0</v>
      </c>
      <c r="BS471" s="190">
        <f t="shared" si="46"/>
        <v>0</v>
      </c>
      <c r="BT471" s="190">
        <f t="shared" si="47"/>
        <v>0</v>
      </c>
      <c r="BY471" s="27">
        <v>1</v>
      </c>
    </row>
    <row r="472" spans="32:77" ht="15.75" customHeight="1" x14ac:dyDescent="0.25">
      <c r="AF472" s="2"/>
      <c r="AG472" s="2"/>
      <c r="AH472" s="2"/>
      <c r="AI472" s="2"/>
      <c r="AJ472" s="2"/>
      <c r="AK472" s="2"/>
      <c r="BA472" s="190" t="s">
        <v>161</v>
      </c>
      <c r="BB472" s="190" t="s">
        <v>265</v>
      </c>
      <c r="BC472" s="190">
        <v>5</v>
      </c>
      <c r="BD472" s="190">
        <v>4</v>
      </c>
      <c r="BE472" s="190">
        <v>2</v>
      </c>
      <c r="BF472" s="190" t="s">
        <v>13042</v>
      </c>
      <c r="BG472" s="190" t="s">
        <v>12603</v>
      </c>
      <c r="BH472" s="190" t="s">
        <v>13041</v>
      </c>
      <c r="BI472" s="190" t="s">
        <v>13040</v>
      </c>
      <c r="BJ472" s="190" t="s">
        <v>10498</v>
      </c>
      <c r="BL472" s="190" t="s">
        <v>13039</v>
      </c>
      <c r="BM472" s="190" t="str">
        <f t="shared" si="40"/>
        <v/>
      </c>
      <c r="BN472" s="190" t="str">
        <f t="shared" si="41"/>
        <v/>
      </c>
      <c r="BO472" s="190" t="str">
        <f t="shared" si="42"/>
        <v/>
      </c>
      <c r="BP472" s="190" t="str">
        <f t="shared" si="43"/>
        <v/>
      </c>
      <c r="BQ472" s="190">
        <f t="shared" si="44"/>
        <v>0</v>
      </c>
      <c r="BR472" s="190">
        <f t="shared" si="45"/>
        <v>0</v>
      </c>
      <c r="BS472" s="190">
        <f t="shared" si="46"/>
        <v>0</v>
      </c>
      <c r="BT472" s="190">
        <f t="shared" si="47"/>
        <v>0</v>
      </c>
      <c r="BY472" s="27">
        <v>1</v>
      </c>
    </row>
    <row r="473" spans="32:77" ht="15.75" customHeight="1" x14ac:dyDescent="0.25">
      <c r="AF473" s="2"/>
      <c r="AG473" s="2"/>
      <c r="AH473" s="2"/>
      <c r="AI473" s="2"/>
      <c r="AJ473" s="2"/>
      <c r="AK473" s="2"/>
      <c r="BA473" s="190" t="s">
        <v>161</v>
      </c>
      <c r="BB473" s="190" t="s">
        <v>301</v>
      </c>
      <c r="BC473" s="190">
        <v>1</v>
      </c>
      <c r="BD473" s="190">
        <v>5</v>
      </c>
      <c r="BE473" s="190">
        <v>2</v>
      </c>
      <c r="BF473" s="190" t="s">
        <v>13038</v>
      </c>
      <c r="BG473" s="190" t="s">
        <v>13037</v>
      </c>
      <c r="BH473" s="190" t="s">
        <v>13036</v>
      </c>
      <c r="BI473" s="190" t="s">
        <v>13035</v>
      </c>
      <c r="BJ473" s="190" t="s">
        <v>13034</v>
      </c>
      <c r="BK473" s="190" t="s">
        <v>13033</v>
      </c>
      <c r="BL473" s="190" t="s">
        <v>13032</v>
      </c>
      <c r="BM473" s="190" t="str">
        <f t="shared" si="40"/>
        <v/>
      </c>
      <c r="BN473" s="190" t="str">
        <f t="shared" si="41"/>
        <v/>
      </c>
      <c r="BO473" s="190" t="str">
        <f t="shared" si="42"/>
        <v/>
      </c>
      <c r="BP473" s="190" t="str">
        <f t="shared" si="43"/>
        <v/>
      </c>
      <c r="BQ473" s="190">
        <f t="shared" si="44"/>
        <v>0</v>
      </c>
      <c r="BR473" s="190">
        <f t="shared" si="45"/>
        <v>0</v>
      </c>
      <c r="BS473" s="190">
        <f t="shared" si="46"/>
        <v>0</v>
      </c>
      <c r="BT473" s="190">
        <f t="shared" si="47"/>
        <v>0</v>
      </c>
      <c r="BY473" s="27">
        <v>1</v>
      </c>
    </row>
    <row r="474" spans="32:77" ht="15.75" customHeight="1" x14ac:dyDescent="0.25">
      <c r="AF474" s="2"/>
      <c r="AG474" s="2"/>
      <c r="AH474" s="2"/>
      <c r="AI474" s="2"/>
      <c r="AJ474" s="2"/>
      <c r="AK474" s="2"/>
      <c r="BA474" s="190" t="s">
        <v>161</v>
      </c>
      <c r="BB474" s="190" t="s">
        <v>301</v>
      </c>
      <c r="BC474" s="190">
        <v>2</v>
      </c>
      <c r="BD474" s="190">
        <v>5</v>
      </c>
      <c r="BE474" s="190">
        <v>2</v>
      </c>
      <c r="BF474" s="190" t="s">
        <v>13031</v>
      </c>
      <c r="BG474" s="190" t="s">
        <v>13030</v>
      </c>
      <c r="BH474" s="190" t="s">
        <v>13029</v>
      </c>
      <c r="BI474" s="190" t="s">
        <v>13028</v>
      </c>
      <c r="BL474" s="190" t="s">
        <v>13027</v>
      </c>
      <c r="BM474" s="190" t="str">
        <f t="shared" si="40"/>
        <v/>
      </c>
      <c r="BN474" s="190" t="str">
        <f t="shared" si="41"/>
        <v/>
      </c>
      <c r="BO474" s="190" t="str">
        <f t="shared" si="42"/>
        <v/>
      </c>
      <c r="BP474" s="190" t="str">
        <f t="shared" si="43"/>
        <v/>
      </c>
      <c r="BQ474" s="190">
        <f t="shared" si="44"/>
        <v>0</v>
      </c>
      <c r="BR474" s="190">
        <f t="shared" si="45"/>
        <v>0</v>
      </c>
      <c r="BS474" s="190">
        <f t="shared" si="46"/>
        <v>0</v>
      </c>
      <c r="BT474" s="190">
        <f t="shared" si="47"/>
        <v>0</v>
      </c>
      <c r="BY474" s="27">
        <v>1</v>
      </c>
    </row>
    <row r="475" spans="32:77" ht="15.75" customHeight="1" x14ac:dyDescent="0.25">
      <c r="AF475" s="2"/>
      <c r="AG475" s="2"/>
      <c r="AH475" s="2"/>
      <c r="AI475" s="2"/>
      <c r="AJ475" s="2"/>
      <c r="AK475" s="2"/>
      <c r="BA475" s="190" t="s">
        <v>161</v>
      </c>
      <c r="BB475" s="190" t="s">
        <v>301</v>
      </c>
      <c r="BC475" s="190">
        <v>3</v>
      </c>
      <c r="BD475" s="190">
        <v>5</v>
      </c>
      <c r="BE475" s="190">
        <v>2</v>
      </c>
      <c r="BF475" s="190" t="s">
        <v>12660</v>
      </c>
      <c r="BG475" s="190" t="s">
        <v>12587</v>
      </c>
      <c r="BH475" s="190" t="s">
        <v>12659</v>
      </c>
      <c r="BI475" s="190" t="s">
        <v>12658</v>
      </c>
      <c r="BJ475" s="190" t="s">
        <v>12657</v>
      </c>
      <c r="BL475" s="190" t="s">
        <v>12656</v>
      </c>
      <c r="BM475" s="190" t="str">
        <f t="shared" si="40"/>
        <v/>
      </c>
      <c r="BN475" s="190" t="str">
        <f t="shared" si="41"/>
        <v/>
      </c>
      <c r="BO475" s="190" t="str">
        <f t="shared" si="42"/>
        <v/>
      </c>
      <c r="BP475" s="190" t="str">
        <f t="shared" si="43"/>
        <v/>
      </c>
      <c r="BQ475" s="190">
        <f t="shared" si="44"/>
        <v>0</v>
      </c>
      <c r="BR475" s="190">
        <f t="shared" si="45"/>
        <v>0</v>
      </c>
      <c r="BS475" s="190">
        <f t="shared" si="46"/>
        <v>0</v>
      </c>
      <c r="BT475" s="190">
        <f t="shared" si="47"/>
        <v>0</v>
      </c>
      <c r="BY475" s="27">
        <v>1</v>
      </c>
    </row>
    <row r="476" spans="32:77" ht="15.75" customHeight="1" x14ac:dyDescent="0.25">
      <c r="AF476" s="2"/>
      <c r="AG476" s="2"/>
      <c r="AH476" s="2"/>
      <c r="AI476" s="2"/>
      <c r="AJ476" s="2"/>
      <c r="AK476" s="2"/>
      <c r="BA476" s="190" t="s">
        <v>161</v>
      </c>
      <c r="BB476" s="190" t="s">
        <v>301</v>
      </c>
      <c r="BC476" s="190">
        <v>4</v>
      </c>
      <c r="BD476" s="190">
        <v>5</v>
      </c>
      <c r="BE476" s="190">
        <v>2</v>
      </c>
      <c r="BF476" s="190" t="s">
        <v>13026</v>
      </c>
      <c r="BG476" s="190" t="s">
        <v>12581</v>
      </c>
      <c r="BH476" s="190" t="s">
        <v>13025</v>
      </c>
      <c r="BI476" s="190" t="s">
        <v>13024</v>
      </c>
      <c r="BL476" s="190" t="s">
        <v>13023</v>
      </c>
      <c r="BM476" s="190" t="str">
        <f t="shared" si="40"/>
        <v/>
      </c>
      <c r="BN476" s="190" t="str">
        <f t="shared" si="41"/>
        <v/>
      </c>
      <c r="BO476" s="190" t="str">
        <f t="shared" si="42"/>
        <v/>
      </c>
      <c r="BP476" s="190" t="str">
        <f t="shared" si="43"/>
        <v/>
      </c>
      <c r="BQ476" s="190">
        <f t="shared" si="44"/>
        <v>0</v>
      </c>
      <c r="BR476" s="190">
        <f t="shared" si="45"/>
        <v>0</v>
      </c>
      <c r="BS476" s="190">
        <f t="shared" si="46"/>
        <v>0</v>
      </c>
      <c r="BT476" s="190">
        <f t="shared" si="47"/>
        <v>0</v>
      </c>
      <c r="BY476" s="27">
        <v>1</v>
      </c>
    </row>
    <row r="477" spans="32:77" ht="15.75" customHeight="1" x14ac:dyDescent="0.25">
      <c r="AF477" s="2"/>
      <c r="AG477" s="2"/>
      <c r="AH477" s="2"/>
      <c r="AI477" s="2"/>
      <c r="AJ477" s="2"/>
      <c r="AK477" s="2"/>
      <c r="BA477" s="190" t="s">
        <v>162</v>
      </c>
      <c r="BB477" s="190" t="s">
        <v>265</v>
      </c>
      <c r="BC477" s="190">
        <v>1</v>
      </c>
      <c r="BD477" s="190">
        <v>4</v>
      </c>
      <c r="BE477" s="190">
        <v>2</v>
      </c>
      <c r="BF477" s="190" t="s">
        <v>13059</v>
      </c>
      <c r="BG477" s="190" t="s">
        <v>13058</v>
      </c>
      <c r="BH477" s="190" t="s">
        <v>13057</v>
      </c>
      <c r="BI477" s="190" t="s">
        <v>13056</v>
      </c>
      <c r="BJ477" s="190" t="s">
        <v>13055</v>
      </c>
      <c r="BK477" s="190" t="s">
        <v>13054</v>
      </c>
      <c r="BL477" s="190" t="s">
        <v>13053</v>
      </c>
      <c r="BM477" s="190" t="str">
        <f t="shared" si="40"/>
        <v/>
      </c>
      <c r="BN477" s="190" t="str">
        <f t="shared" si="41"/>
        <v/>
      </c>
      <c r="BO477" s="190" t="str">
        <f t="shared" si="42"/>
        <v/>
      </c>
      <c r="BP477" s="190" t="str">
        <f t="shared" si="43"/>
        <v/>
      </c>
      <c r="BQ477" s="190">
        <f t="shared" si="44"/>
        <v>0</v>
      </c>
      <c r="BR477" s="190">
        <f t="shared" si="45"/>
        <v>0</v>
      </c>
      <c r="BS477" s="190">
        <f t="shared" si="46"/>
        <v>0</v>
      </c>
      <c r="BT477" s="190">
        <f t="shared" si="47"/>
        <v>0</v>
      </c>
      <c r="BY477" s="27">
        <v>1</v>
      </c>
    </row>
    <row r="478" spans="32:77" ht="15.75" customHeight="1" x14ac:dyDescent="0.25">
      <c r="AF478" s="2"/>
      <c r="AG478" s="2"/>
      <c r="AH478" s="2"/>
      <c r="AI478" s="2"/>
      <c r="AJ478" s="2"/>
      <c r="AK478" s="2"/>
      <c r="BA478" s="190" t="s">
        <v>162</v>
      </c>
      <c r="BB478" s="190" t="s">
        <v>265</v>
      </c>
      <c r="BC478" s="190">
        <v>2</v>
      </c>
      <c r="BD478" s="190">
        <v>4</v>
      </c>
      <c r="BE478" s="190">
        <v>2</v>
      </c>
      <c r="BF478" s="190" t="s">
        <v>13052</v>
      </c>
      <c r="BG478" s="190" t="s">
        <v>13051</v>
      </c>
      <c r="BH478" s="190" t="s">
        <v>13050</v>
      </c>
      <c r="BI478" s="190" t="s">
        <v>13049</v>
      </c>
      <c r="BJ478" s="190" t="s">
        <v>13048</v>
      </c>
      <c r="BK478" s="190" t="s">
        <v>13047</v>
      </c>
      <c r="BL478" s="190" t="s">
        <v>13046</v>
      </c>
      <c r="BM478" s="190" t="str">
        <f t="shared" si="40"/>
        <v/>
      </c>
      <c r="BN478" s="190" t="str">
        <f t="shared" si="41"/>
        <v/>
      </c>
      <c r="BO478" s="190" t="str">
        <f t="shared" si="42"/>
        <v/>
      </c>
      <c r="BP478" s="190" t="str">
        <f t="shared" si="43"/>
        <v/>
      </c>
      <c r="BQ478" s="190">
        <f t="shared" si="44"/>
        <v>0</v>
      </c>
      <c r="BR478" s="190">
        <f t="shared" si="45"/>
        <v>0</v>
      </c>
      <c r="BS478" s="190">
        <f t="shared" si="46"/>
        <v>0</v>
      </c>
      <c r="BT478" s="190">
        <f t="shared" si="47"/>
        <v>0</v>
      </c>
      <c r="BY478" s="27">
        <v>1</v>
      </c>
    </row>
    <row r="479" spans="32:77" ht="15.75" customHeight="1" x14ac:dyDescent="0.25">
      <c r="AF479" s="2"/>
      <c r="AG479" s="2"/>
      <c r="AH479" s="2"/>
      <c r="AI479" s="2"/>
      <c r="AJ479" s="2"/>
      <c r="AK479" s="2"/>
      <c r="BA479" s="190" t="s">
        <v>162</v>
      </c>
      <c r="BB479" s="190" t="s">
        <v>265</v>
      </c>
      <c r="BC479" s="190">
        <v>3</v>
      </c>
      <c r="BD479" s="190">
        <v>4</v>
      </c>
      <c r="BE479" s="190">
        <v>2</v>
      </c>
      <c r="BF479" s="190" t="s">
        <v>12655</v>
      </c>
      <c r="BG479" s="190" t="s">
        <v>12654</v>
      </c>
      <c r="BH479" s="190" t="s">
        <v>12653</v>
      </c>
      <c r="BI479" s="190" t="s">
        <v>12652</v>
      </c>
      <c r="BJ479" s="190" t="s">
        <v>12651</v>
      </c>
      <c r="BK479" s="190" t="s">
        <v>12650</v>
      </c>
      <c r="BL479" s="190" t="s">
        <v>12649</v>
      </c>
      <c r="BM479" s="190" t="str">
        <f t="shared" si="40"/>
        <v/>
      </c>
      <c r="BN479" s="190" t="str">
        <f t="shared" si="41"/>
        <v/>
      </c>
      <c r="BO479" s="190" t="str">
        <f t="shared" si="42"/>
        <v/>
      </c>
      <c r="BP479" s="190" t="str">
        <f t="shared" si="43"/>
        <v/>
      </c>
      <c r="BQ479" s="190">
        <f t="shared" si="44"/>
        <v>0</v>
      </c>
      <c r="BR479" s="190">
        <f t="shared" si="45"/>
        <v>0</v>
      </c>
      <c r="BS479" s="190">
        <f t="shared" si="46"/>
        <v>0</v>
      </c>
      <c r="BT479" s="190">
        <f t="shared" si="47"/>
        <v>0</v>
      </c>
      <c r="BY479" s="27">
        <v>1</v>
      </c>
    </row>
    <row r="480" spans="32:77" ht="15.75" customHeight="1" x14ac:dyDescent="0.25">
      <c r="AF480" s="2"/>
      <c r="AG480" s="2"/>
      <c r="AH480" s="2"/>
      <c r="AI480" s="2"/>
      <c r="AJ480" s="2"/>
      <c r="AK480" s="2"/>
      <c r="BA480" s="190" t="s">
        <v>162</v>
      </c>
      <c r="BB480" s="190" t="s">
        <v>265</v>
      </c>
      <c r="BC480" s="190">
        <v>4</v>
      </c>
      <c r="BD480" s="190">
        <v>4</v>
      </c>
      <c r="BE480" s="190">
        <v>2</v>
      </c>
      <c r="BF480" s="190" t="s">
        <v>13045</v>
      </c>
      <c r="BG480" s="190" t="s">
        <v>12610</v>
      </c>
      <c r="BH480" s="190" t="s">
        <v>2890</v>
      </c>
      <c r="BI480" s="190" t="s">
        <v>2905</v>
      </c>
      <c r="BJ480" s="190" t="s">
        <v>12968</v>
      </c>
      <c r="BK480" s="190" t="s">
        <v>13044</v>
      </c>
      <c r="BL480" s="190" t="s">
        <v>13043</v>
      </c>
      <c r="BM480" s="190" t="str">
        <f t="shared" si="40"/>
        <v/>
      </c>
      <c r="BN480" s="190" t="str">
        <f t="shared" si="41"/>
        <v/>
      </c>
      <c r="BO480" s="190" t="str">
        <f t="shared" si="42"/>
        <v/>
      </c>
      <c r="BP480" s="190" t="str">
        <f t="shared" si="43"/>
        <v/>
      </c>
      <c r="BQ480" s="190">
        <f t="shared" si="44"/>
        <v>0</v>
      </c>
      <c r="BR480" s="190">
        <f t="shared" si="45"/>
        <v>0</v>
      </c>
      <c r="BS480" s="190">
        <f t="shared" si="46"/>
        <v>0</v>
      </c>
      <c r="BT480" s="190">
        <f t="shared" si="47"/>
        <v>0</v>
      </c>
      <c r="BY480" s="27">
        <v>1</v>
      </c>
    </row>
    <row r="481" spans="32:77" ht="15.75" customHeight="1" x14ac:dyDescent="0.25">
      <c r="AF481" s="2"/>
      <c r="AG481" s="2"/>
      <c r="AH481" s="2"/>
      <c r="AI481" s="2"/>
      <c r="AJ481" s="2"/>
      <c r="AK481" s="2"/>
      <c r="BA481" s="190" t="s">
        <v>162</v>
      </c>
      <c r="BB481" s="190" t="s">
        <v>265</v>
      </c>
      <c r="BC481" s="190">
        <v>5</v>
      </c>
      <c r="BD481" s="190">
        <v>4</v>
      </c>
      <c r="BE481" s="190">
        <v>2</v>
      </c>
      <c r="BF481" s="190" t="s">
        <v>13042</v>
      </c>
      <c r="BG481" s="190" t="s">
        <v>12603</v>
      </c>
      <c r="BH481" s="190" t="s">
        <v>13041</v>
      </c>
      <c r="BI481" s="190" t="s">
        <v>13040</v>
      </c>
      <c r="BJ481" s="190" t="s">
        <v>10498</v>
      </c>
      <c r="BL481" s="190" t="s">
        <v>13039</v>
      </c>
      <c r="BM481" s="190" t="str">
        <f t="shared" si="40"/>
        <v/>
      </c>
      <c r="BN481" s="190" t="str">
        <f t="shared" si="41"/>
        <v/>
      </c>
      <c r="BO481" s="190" t="str">
        <f t="shared" si="42"/>
        <v/>
      </c>
      <c r="BP481" s="190" t="str">
        <f t="shared" si="43"/>
        <v/>
      </c>
      <c r="BQ481" s="190">
        <f t="shared" si="44"/>
        <v>0</v>
      </c>
      <c r="BR481" s="190">
        <f t="shared" si="45"/>
        <v>0</v>
      </c>
      <c r="BS481" s="190">
        <f t="shared" si="46"/>
        <v>0</v>
      </c>
      <c r="BT481" s="190">
        <f t="shared" si="47"/>
        <v>0</v>
      </c>
      <c r="BY481" s="27">
        <v>1</v>
      </c>
    </row>
    <row r="482" spans="32:77" ht="15.75" customHeight="1" x14ac:dyDescent="0.25">
      <c r="AF482" s="2"/>
      <c r="AG482" s="2"/>
      <c r="AH482" s="2"/>
      <c r="AI482" s="2"/>
      <c r="AJ482" s="2"/>
      <c r="AK482" s="2"/>
      <c r="BA482" s="190" t="s">
        <v>162</v>
      </c>
      <c r="BB482" s="190" t="s">
        <v>301</v>
      </c>
      <c r="BC482" s="190">
        <v>1</v>
      </c>
      <c r="BD482" s="190">
        <v>5</v>
      </c>
      <c r="BE482" s="190">
        <v>2</v>
      </c>
      <c r="BF482" s="190" t="s">
        <v>13038</v>
      </c>
      <c r="BG482" s="190" t="s">
        <v>13037</v>
      </c>
      <c r="BH482" s="190" t="s">
        <v>13036</v>
      </c>
      <c r="BI482" s="190" t="s">
        <v>13035</v>
      </c>
      <c r="BJ482" s="190" t="s">
        <v>13034</v>
      </c>
      <c r="BK482" s="190" t="s">
        <v>13033</v>
      </c>
      <c r="BL482" s="190" t="s">
        <v>13032</v>
      </c>
      <c r="BM482" s="190" t="str">
        <f t="shared" si="40"/>
        <v/>
      </c>
      <c r="BN482" s="190" t="str">
        <f t="shared" si="41"/>
        <v/>
      </c>
      <c r="BO482" s="190" t="str">
        <f t="shared" si="42"/>
        <v/>
      </c>
      <c r="BP482" s="190" t="str">
        <f t="shared" si="43"/>
        <v/>
      </c>
      <c r="BQ482" s="190">
        <f t="shared" si="44"/>
        <v>0</v>
      </c>
      <c r="BR482" s="190">
        <f t="shared" si="45"/>
        <v>0</v>
      </c>
      <c r="BS482" s="190">
        <f t="shared" si="46"/>
        <v>0</v>
      </c>
      <c r="BT482" s="190">
        <f t="shared" si="47"/>
        <v>0</v>
      </c>
      <c r="BY482" s="27">
        <v>1</v>
      </c>
    </row>
    <row r="483" spans="32:77" ht="15.75" customHeight="1" x14ac:dyDescent="0.25">
      <c r="AF483" s="2"/>
      <c r="AG483" s="2"/>
      <c r="AH483" s="2"/>
      <c r="AI483" s="2"/>
      <c r="AJ483" s="2"/>
      <c r="AK483" s="2"/>
      <c r="BA483" s="190" t="s">
        <v>162</v>
      </c>
      <c r="BB483" s="190" t="s">
        <v>301</v>
      </c>
      <c r="BC483" s="190">
        <v>2</v>
      </c>
      <c r="BD483" s="190">
        <v>5</v>
      </c>
      <c r="BE483" s="190">
        <v>2</v>
      </c>
      <c r="BF483" s="190" t="s">
        <v>13031</v>
      </c>
      <c r="BG483" s="190" t="s">
        <v>13030</v>
      </c>
      <c r="BH483" s="190" t="s">
        <v>13029</v>
      </c>
      <c r="BI483" s="190" t="s">
        <v>13028</v>
      </c>
      <c r="BL483" s="190" t="s">
        <v>13027</v>
      </c>
      <c r="BM483" s="190" t="str">
        <f t="shared" si="40"/>
        <v/>
      </c>
      <c r="BN483" s="190" t="str">
        <f t="shared" si="41"/>
        <v/>
      </c>
      <c r="BO483" s="190" t="str">
        <f t="shared" si="42"/>
        <v/>
      </c>
      <c r="BP483" s="190" t="str">
        <f t="shared" si="43"/>
        <v/>
      </c>
      <c r="BQ483" s="190">
        <f t="shared" si="44"/>
        <v>0</v>
      </c>
      <c r="BR483" s="190">
        <f t="shared" si="45"/>
        <v>0</v>
      </c>
      <c r="BS483" s="190">
        <f t="shared" si="46"/>
        <v>0</v>
      </c>
      <c r="BT483" s="190">
        <f t="shared" si="47"/>
        <v>0</v>
      </c>
      <c r="BY483" s="27">
        <v>1</v>
      </c>
    </row>
    <row r="484" spans="32:77" ht="15.75" customHeight="1" x14ac:dyDescent="0.25">
      <c r="AF484" s="2"/>
      <c r="AG484" s="2"/>
      <c r="AH484" s="2"/>
      <c r="AI484" s="2"/>
      <c r="AJ484" s="2"/>
      <c r="AK484" s="2"/>
      <c r="BA484" s="190" t="s">
        <v>162</v>
      </c>
      <c r="BB484" s="190" t="s">
        <v>301</v>
      </c>
      <c r="BC484" s="190">
        <v>3</v>
      </c>
      <c r="BD484" s="190">
        <v>5</v>
      </c>
      <c r="BE484" s="190">
        <v>2</v>
      </c>
      <c r="BF484" s="190" t="s">
        <v>12648</v>
      </c>
      <c r="BG484" s="190" t="s">
        <v>12587</v>
      </c>
      <c r="BH484" s="190" t="s">
        <v>12647</v>
      </c>
      <c r="BI484" s="190" t="s">
        <v>12646</v>
      </c>
      <c r="BL484" s="190" t="s">
        <v>12645</v>
      </c>
      <c r="BM484" s="190" t="str">
        <f t="shared" si="40"/>
        <v/>
      </c>
      <c r="BN484" s="190" t="str">
        <f t="shared" si="41"/>
        <v/>
      </c>
      <c r="BO484" s="190" t="str">
        <f t="shared" si="42"/>
        <v/>
      </c>
      <c r="BP484" s="190" t="str">
        <f t="shared" si="43"/>
        <v/>
      </c>
      <c r="BQ484" s="190">
        <f t="shared" si="44"/>
        <v>0</v>
      </c>
      <c r="BR484" s="190">
        <f t="shared" si="45"/>
        <v>0</v>
      </c>
      <c r="BS484" s="190">
        <f t="shared" si="46"/>
        <v>0</v>
      </c>
      <c r="BT484" s="190">
        <f t="shared" si="47"/>
        <v>0</v>
      </c>
      <c r="BY484" s="27">
        <v>1</v>
      </c>
    </row>
    <row r="485" spans="32:77" ht="15.75" customHeight="1" x14ac:dyDescent="0.25">
      <c r="AF485" s="2"/>
      <c r="AG485" s="2"/>
      <c r="AH485" s="2"/>
      <c r="AI485" s="2"/>
      <c r="AJ485" s="2"/>
      <c r="AK485" s="2"/>
      <c r="BA485" s="190" t="s">
        <v>162</v>
      </c>
      <c r="BB485" s="190" t="s">
        <v>301</v>
      </c>
      <c r="BC485" s="190">
        <v>4</v>
      </c>
      <c r="BD485" s="190">
        <v>5</v>
      </c>
      <c r="BE485" s="190">
        <v>2</v>
      </c>
      <c r="BF485" s="190" t="s">
        <v>13026</v>
      </c>
      <c r="BG485" s="190" t="s">
        <v>12581</v>
      </c>
      <c r="BH485" s="190" t="s">
        <v>13025</v>
      </c>
      <c r="BI485" s="190" t="s">
        <v>13024</v>
      </c>
      <c r="BL485" s="190" t="s">
        <v>13023</v>
      </c>
      <c r="BM485" s="190" t="str">
        <f t="shared" si="40"/>
        <v/>
      </c>
      <c r="BN485" s="190" t="str">
        <f t="shared" si="41"/>
        <v/>
      </c>
      <c r="BO485" s="190" t="str">
        <f t="shared" si="42"/>
        <v/>
      </c>
      <c r="BP485" s="190" t="str">
        <f t="shared" si="43"/>
        <v/>
      </c>
      <c r="BQ485" s="190">
        <f t="shared" si="44"/>
        <v>0</v>
      </c>
      <c r="BR485" s="190">
        <f t="shared" si="45"/>
        <v>0</v>
      </c>
      <c r="BS485" s="190">
        <f t="shared" si="46"/>
        <v>0</v>
      </c>
      <c r="BT485" s="190">
        <f t="shared" si="47"/>
        <v>0</v>
      </c>
      <c r="BY485" s="27">
        <v>1</v>
      </c>
    </row>
    <row r="486" spans="32:77" ht="15.75" customHeight="1" x14ac:dyDescent="0.25">
      <c r="AF486" s="2"/>
      <c r="AG486" s="2"/>
      <c r="AH486" s="2"/>
      <c r="AI486" s="2"/>
      <c r="AJ486" s="2"/>
      <c r="AK486" s="2"/>
      <c r="BA486" s="190" t="s">
        <v>163</v>
      </c>
      <c r="BB486" s="190" t="s">
        <v>265</v>
      </c>
      <c r="BC486" s="190">
        <v>1</v>
      </c>
      <c r="BD486" s="190">
        <v>4</v>
      </c>
      <c r="BE486" s="190">
        <v>2</v>
      </c>
      <c r="BF486" s="190" t="s">
        <v>13059</v>
      </c>
      <c r="BG486" s="190" t="s">
        <v>13058</v>
      </c>
      <c r="BH486" s="190" t="s">
        <v>13057</v>
      </c>
      <c r="BI486" s="190" t="s">
        <v>13056</v>
      </c>
      <c r="BJ486" s="190" t="s">
        <v>13055</v>
      </c>
      <c r="BK486" s="190" t="s">
        <v>13054</v>
      </c>
      <c r="BL486" s="190" t="s">
        <v>13053</v>
      </c>
      <c r="BM486" s="190" t="str">
        <f t="shared" si="40"/>
        <v/>
      </c>
      <c r="BN486" s="190" t="str">
        <f t="shared" si="41"/>
        <v/>
      </c>
      <c r="BO486" s="190" t="str">
        <f t="shared" si="42"/>
        <v/>
      </c>
      <c r="BP486" s="190" t="str">
        <f t="shared" si="43"/>
        <v/>
      </c>
      <c r="BQ486" s="190">
        <f t="shared" si="44"/>
        <v>0</v>
      </c>
      <c r="BR486" s="190">
        <f t="shared" si="45"/>
        <v>0</v>
      </c>
      <c r="BS486" s="190">
        <f t="shared" si="46"/>
        <v>0</v>
      </c>
      <c r="BT486" s="190">
        <f t="shared" si="47"/>
        <v>0</v>
      </c>
      <c r="BY486" s="27">
        <v>1</v>
      </c>
    </row>
    <row r="487" spans="32:77" ht="15.75" customHeight="1" x14ac:dyDescent="0.25">
      <c r="AF487" s="2"/>
      <c r="AG487" s="2"/>
      <c r="AH487" s="2"/>
      <c r="AI487" s="2"/>
      <c r="AJ487" s="2"/>
      <c r="AK487" s="2"/>
      <c r="BA487" s="190" t="s">
        <v>163</v>
      </c>
      <c r="BB487" s="190" t="s">
        <v>265</v>
      </c>
      <c r="BC487" s="190">
        <v>2</v>
      </c>
      <c r="BD487" s="190">
        <v>4</v>
      </c>
      <c r="BE487" s="190">
        <v>2</v>
      </c>
      <c r="BF487" s="190" t="s">
        <v>13052</v>
      </c>
      <c r="BG487" s="190" t="s">
        <v>13051</v>
      </c>
      <c r="BH487" s="190" t="s">
        <v>13050</v>
      </c>
      <c r="BI487" s="190" t="s">
        <v>13049</v>
      </c>
      <c r="BJ487" s="190" t="s">
        <v>13048</v>
      </c>
      <c r="BK487" s="190" t="s">
        <v>13047</v>
      </c>
      <c r="BL487" s="190" t="s">
        <v>13046</v>
      </c>
      <c r="BM487" s="190" t="str">
        <f t="shared" si="40"/>
        <v/>
      </c>
      <c r="BN487" s="190" t="str">
        <f t="shared" si="41"/>
        <v/>
      </c>
      <c r="BO487" s="190" t="str">
        <f t="shared" si="42"/>
        <v/>
      </c>
      <c r="BP487" s="190" t="str">
        <f t="shared" si="43"/>
        <v/>
      </c>
      <c r="BQ487" s="190">
        <f t="shared" si="44"/>
        <v>0</v>
      </c>
      <c r="BR487" s="190">
        <f t="shared" si="45"/>
        <v>0</v>
      </c>
      <c r="BS487" s="190">
        <f t="shared" si="46"/>
        <v>0</v>
      </c>
      <c r="BT487" s="190">
        <f t="shared" si="47"/>
        <v>0</v>
      </c>
      <c r="BY487" s="27">
        <v>1</v>
      </c>
    </row>
    <row r="488" spans="32:77" ht="15.75" customHeight="1" x14ac:dyDescent="0.25">
      <c r="AF488" s="2"/>
      <c r="AG488" s="2"/>
      <c r="AH488" s="2"/>
      <c r="AI488" s="2"/>
      <c r="AJ488" s="2"/>
      <c r="AK488" s="2"/>
      <c r="BA488" s="190" t="s">
        <v>163</v>
      </c>
      <c r="BB488" s="190" t="s">
        <v>265</v>
      </c>
      <c r="BC488" s="190">
        <v>3</v>
      </c>
      <c r="BD488" s="190">
        <v>4</v>
      </c>
      <c r="BE488" s="190">
        <v>2</v>
      </c>
      <c r="BF488" s="190" t="s">
        <v>12644</v>
      </c>
      <c r="BG488" s="190" t="s">
        <v>12643</v>
      </c>
      <c r="BH488" s="190" t="s">
        <v>12642</v>
      </c>
      <c r="BI488" s="190" t="s">
        <v>12641</v>
      </c>
      <c r="BJ488" s="190" t="s">
        <v>12640</v>
      </c>
      <c r="BL488" s="190" t="s">
        <v>12639</v>
      </c>
      <c r="BM488" s="190" t="str">
        <f t="shared" si="40"/>
        <v/>
      </c>
      <c r="BN488" s="190" t="str">
        <f t="shared" si="41"/>
        <v/>
      </c>
      <c r="BO488" s="190" t="str">
        <f t="shared" si="42"/>
        <v/>
      </c>
      <c r="BP488" s="190" t="str">
        <f t="shared" si="43"/>
        <v/>
      </c>
      <c r="BQ488" s="190">
        <f t="shared" si="44"/>
        <v>0</v>
      </c>
      <c r="BR488" s="190">
        <f t="shared" si="45"/>
        <v>0</v>
      </c>
      <c r="BS488" s="190">
        <f t="shared" si="46"/>
        <v>0</v>
      </c>
      <c r="BT488" s="190">
        <f t="shared" si="47"/>
        <v>0</v>
      </c>
      <c r="BY488" s="27">
        <v>1</v>
      </c>
    </row>
    <row r="489" spans="32:77" ht="15.75" customHeight="1" x14ac:dyDescent="0.25">
      <c r="AF489" s="2"/>
      <c r="AG489" s="2"/>
      <c r="AH489" s="2"/>
      <c r="AI489" s="2"/>
      <c r="AJ489" s="2"/>
      <c r="AK489" s="2"/>
      <c r="BA489" s="190" t="s">
        <v>163</v>
      </c>
      <c r="BB489" s="190" t="s">
        <v>265</v>
      </c>
      <c r="BC489" s="190">
        <v>4</v>
      </c>
      <c r="BD489" s="190">
        <v>4</v>
      </c>
      <c r="BE489" s="190">
        <v>2</v>
      </c>
      <c r="BF489" s="190" t="s">
        <v>13045</v>
      </c>
      <c r="BG489" s="190" t="s">
        <v>12610</v>
      </c>
      <c r="BH489" s="190" t="s">
        <v>2890</v>
      </c>
      <c r="BI489" s="190" t="s">
        <v>2905</v>
      </c>
      <c r="BJ489" s="190" t="s">
        <v>12968</v>
      </c>
      <c r="BK489" s="190" t="s">
        <v>13044</v>
      </c>
      <c r="BL489" s="190" t="s">
        <v>13043</v>
      </c>
      <c r="BM489" s="190" t="str">
        <f t="shared" si="40"/>
        <v/>
      </c>
      <c r="BN489" s="190" t="str">
        <f t="shared" si="41"/>
        <v/>
      </c>
      <c r="BO489" s="190" t="str">
        <f t="shared" si="42"/>
        <v/>
      </c>
      <c r="BP489" s="190" t="str">
        <f t="shared" si="43"/>
        <v/>
      </c>
      <c r="BQ489" s="190">
        <f t="shared" si="44"/>
        <v>0</v>
      </c>
      <c r="BR489" s="190">
        <f t="shared" si="45"/>
        <v>0</v>
      </c>
      <c r="BS489" s="190">
        <f t="shared" si="46"/>
        <v>0</v>
      </c>
      <c r="BT489" s="190">
        <f t="shared" si="47"/>
        <v>0</v>
      </c>
      <c r="BY489" s="27">
        <v>1</v>
      </c>
    </row>
    <row r="490" spans="32:77" ht="15.75" customHeight="1" x14ac:dyDescent="0.25">
      <c r="AF490" s="2"/>
      <c r="AG490" s="2"/>
      <c r="AH490" s="2"/>
      <c r="AI490" s="2"/>
      <c r="AJ490" s="2"/>
      <c r="AK490" s="2"/>
      <c r="BA490" s="190" t="s">
        <v>163</v>
      </c>
      <c r="BB490" s="190" t="s">
        <v>265</v>
      </c>
      <c r="BC490" s="190">
        <v>5</v>
      </c>
      <c r="BD490" s="190">
        <v>4</v>
      </c>
      <c r="BE490" s="190">
        <v>2</v>
      </c>
      <c r="BF490" s="190" t="s">
        <v>13042</v>
      </c>
      <c r="BG490" s="190" t="s">
        <v>12603</v>
      </c>
      <c r="BH490" s="190" t="s">
        <v>13041</v>
      </c>
      <c r="BI490" s="190" t="s">
        <v>13040</v>
      </c>
      <c r="BJ490" s="190" t="s">
        <v>10498</v>
      </c>
      <c r="BL490" s="190" t="s">
        <v>13039</v>
      </c>
      <c r="BM490" s="190" t="str">
        <f t="shared" ref="BM490:BM553" si="48">IF(OR($BA490="",$BA490&lt;&gt;$B$4,$BB490&lt;&gt;"PRO"),"",--(OR(ISNUMBER(SEARCH($BF490,$BV$2)),((($BG490&lt;&gt;"")*ISNUMBER(SEARCH($BG490,$BV$2)))+(($BH490&lt;&gt;"")*ISNUMBER(SEARCH($BH490,$BV$2)))+(($BI490&lt;&gt;"")*ISNUMBER(SEARCH($BI490,$BV$2)))+(($BJ490&lt;&gt;"")*ISNUMBER(SEARCH($BJ490,$BV$2)))+(($BK490&lt;&gt;"")*ISNUMBER(SEARCH($BK490,$BV$2))))&gt;=$BE490)))</f>
        <v/>
      </c>
      <c r="BN490" s="190" t="str">
        <f t="shared" ref="BN490:BN553" si="49">IF(OR($BA490="",$BA490&lt;&gt;$B$4,$BB490&lt;&gt;"PRO"),"",--(OR(ISNUMBER(SEARCH($BF490,$BV$3)),((($BG490&lt;&gt;"")*ISNUMBER(SEARCH($BG490,$BV$3)))+(($BH490&lt;&gt;"")*ISNUMBER(SEARCH($BH490,$BV$3)))+(($BI490&lt;&gt;"")*ISNUMBER(SEARCH($BI490,$BV$3)))+(($BJ490&lt;&gt;"")*ISNUMBER(SEARCH($BJ490,$BV$3)))+(($BK490&lt;&gt;"")*ISNUMBER(SEARCH($BK490,$BV$3))))&gt;=$BE490)))</f>
        <v/>
      </c>
      <c r="BO490" s="190" t="str">
        <f t="shared" ref="BO490:BO553" si="50">IF(OR($BA490="",$BA490&lt;&gt;$B$4,$BB490&lt;&gt;"CFA"),"",--(OR(ISNUMBER(SEARCH($BF490,$BW$2)),((($BG490&lt;&gt;"")*ISNUMBER(SEARCH($BG490,$BW$2)))+(($BH490&lt;&gt;"")*ISNUMBER(SEARCH($BH490,$BW$2)))+(($BI490&lt;&gt;"")*ISNUMBER(SEARCH($BI490,$BW$2)))+(($BJ490&lt;&gt;"")*ISNUMBER(SEARCH($BJ490,$BW$2)))+(($BK490&lt;&gt;"")*ISNUMBER(SEARCH($BK490,$BW$2))))&gt;=$BE490)))</f>
        <v/>
      </c>
      <c r="BP490" s="190" t="str">
        <f t="shared" ref="BP490:BP553" si="51">IF(OR($BA490="",$BA490&lt;&gt;$B$4,$BB490&lt;&gt;"CFA"),"",--(OR(ISNUMBER(SEARCH($BF490,$BW$3)),((($BG490&lt;&gt;"")*ISNUMBER(SEARCH($BG490,$BW$3)))+(($BH490&lt;&gt;"")*ISNUMBER(SEARCH($BH490,$BW$3)))+(($BI490&lt;&gt;"")*ISNUMBER(SEARCH($BI490,$BW$3)))+(($BJ490&lt;&gt;"")*ISNUMBER(SEARCH($BJ490,$BW$3)))+(($BK490&lt;&gt;"")*ISNUMBER(SEARCH($BK490,$BW$3))))&gt;=$BE490)))</f>
        <v/>
      </c>
      <c r="BQ490" s="190">
        <f t="shared" ref="BQ490:BQ553" si="52">IF($BM490="",0,$BM490*$BD490)</f>
        <v>0</v>
      </c>
      <c r="BR490" s="190">
        <f t="shared" ref="BR490:BR553" si="53">IF($BN490="",0,$BN490*$BD490)</f>
        <v>0</v>
      </c>
      <c r="BS490" s="190">
        <f t="shared" ref="BS490:BS553" si="54">IF($BO490="",0,$BO490*$BD490)</f>
        <v>0</v>
      </c>
      <c r="BT490" s="190">
        <f t="shared" ref="BT490:BT553" si="55">IF($BP490="",0,$BP490*$BD490)</f>
        <v>0</v>
      </c>
      <c r="BY490" s="27">
        <v>1</v>
      </c>
    </row>
    <row r="491" spans="32:77" ht="15.75" customHeight="1" x14ac:dyDescent="0.25">
      <c r="AF491" s="2"/>
      <c r="AG491" s="2"/>
      <c r="AH491" s="2"/>
      <c r="AI491" s="2"/>
      <c r="AJ491" s="2"/>
      <c r="AK491" s="2"/>
      <c r="BA491" s="190" t="s">
        <v>163</v>
      </c>
      <c r="BB491" s="190" t="s">
        <v>301</v>
      </c>
      <c r="BC491" s="190">
        <v>1</v>
      </c>
      <c r="BD491" s="190">
        <v>5</v>
      </c>
      <c r="BE491" s="190">
        <v>2</v>
      </c>
      <c r="BF491" s="190" t="s">
        <v>13038</v>
      </c>
      <c r="BG491" s="190" t="s">
        <v>13037</v>
      </c>
      <c r="BH491" s="190" t="s">
        <v>13036</v>
      </c>
      <c r="BI491" s="190" t="s">
        <v>13035</v>
      </c>
      <c r="BJ491" s="190" t="s">
        <v>13034</v>
      </c>
      <c r="BK491" s="190" t="s">
        <v>13033</v>
      </c>
      <c r="BL491" s="190" t="s">
        <v>13032</v>
      </c>
      <c r="BM491" s="190" t="str">
        <f t="shared" si="48"/>
        <v/>
      </c>
      <c r="BN491" s="190" t="str">
        <f t="shared" si="49"/>
        <v/>
      </c>
      <c r="BO491" s="190" t="str">
        <f t="shared" si="50"/>
        <v/>
      </c>
      <c r="BP491" s="190" t="str">
        <f t="shared" si="51"/>
        <v/>
      </c>
      <c r="BQ491" s="190">
        <f t="shared" si="52"/>
        <v>0</v>
      </c>
      <c r="BR491" s="190">
        <f t="shared" si="53"/>
        <v>0</v>
      </c>
      <c r="BS491" s="190">
        <f t="shared" si="54"/>
        <v>0</v>
      </c>
      <c r="BT491" s="190">
        <f t="shared" si="55"/>
        <v>0</v>
      </c>
      <c r="BY491" s="27">
        <v>1</v>
      </c>
    </row>
    <row r="492" spans="32:77" ht="15.75" customHeight="1" x14ac:dyDescent="0.25">
      <c r="AF492" s="2"/>
      <c r="AG492" s="2"/>
      <c r="AH492" s="2"/>
      <c r="AI492" s="2"/>
      <c r="AJ492" s="2"/>
      <c r="AK492" s="2"/>
      <c r="BA492" s="190" t="s">
        <v>163</v>
      </c>
      <c r="BB492" s="190" t="s">
        <v>301</v>
      </c>
      <c r="BC492" s="190">
        <v>2</v>
      </c>
      <c r="BD492" s="190">
        <v>5</v>
      </c>
      <c r="BE492" s="190">
        <v>2</v>
      </c>
      <c r="BF492" s="190" t="s">
        <v>13031</v>
      </c>
      <c r="BG492" s="190" t="s">
        <v>13030</v>
      </c>
      <c r="BH492" s="190" t="s">
        <v>13029</v>
      </c>
      <c r="BI492" s="190" t="s">
        <v>13028</v>
      </c>
      <c r="BL492" s="190" t="s">
        <v>13027</v>
      </c>
      <c r="BM492" s="190" t="str">
        <f t="shared" si="48"/>
        <v/>
      </c>
      <c r="BN492" s="190" t="str">
        <f t="shared" si="49"/>
        <v/>
      </c>
      <c r="BO492" s="190" t="str">
        <f t="shared" si="50"/>
        <v/>
      </c>
      <c r="BP492" s="190" t="str">
        <f t="shared" si="51"/>
        <v/>
      </c>
      <c r="BQ492" s="190">
        <f t="shared" si="52"/>
        <v>0</v>
      </c>
      <c r="BR492" s="190">
        <f t="shared" si="53"/>
        <v>0</v>
      </c>
      <c r="BS492" s="190">
        <f t="shared" si="54"/>
        <v>0</v>
      </c>
      <c r="BT492" s="190">
        <f t="shared" si="55"/>
        <v>0</v>
      </c>
      <c r="BY492" s="27">
        <v>1</v>
      </c>
    </row>
    <row r="493" spans="32:77" ht="15.75" customHeight="1" x14ac:dyDescent="0.25">
      <c r="AF493" s="2"/>
      <c r="AG493" s="2"/>
      <c r="AH493" s="2"/>
      <c r="AI493" s="2"/>
      <c r="AJ493" s="2"/>
      <c r="AK493" s="2"/>
      <c r="BA493" s="190" t="s">
        <v>163</v>
      </c>
      <c r="BB493" s="190" t="s">
        <v>301</v>
      </c>
      <c r="BC493" s="190">
        <v>3</v>
      </c>
      <c r="BD493" s="190">
        <v>5</v>
      </c>
      <c r="BE493" s="190">
        <v>2</v>
      </c>
      <c r="BF493" s="190" t="s">
        <v>12638</v>
      </c>
      <c r="BG493" s="190" t="s">
        <v>12587</v>
      </c>
      <c r="BH493" s="190" t="s">
        <v>12637</v>
      </c>
      <c r="BI493" s="190" t="s">
        <v>1499</v>
      </c>
      <c r="BJ493" s="190" t="s">
        <v>12636</v>
      </c>
      <c r="BK493" s="190" t="s">
        <v>12635</v>
      </c>
      <c r="BL493" s="190" t="s">
        <v>12634</v>
      </c>
      <c r="BM493" s="190" t="str">
        <f t="shared" si="48"/>
        <v/>
      </c>
      <c r="BN493" s="190" t="str">
        <f t="shared" si="49"/>
        <v/>
      </c>
      <c r="BO493" s="190" t="str">
        <f t="shared" si="50"/>
        <v/>
      </c>
      <c r="BP493" s="190" t="str">
        <f t="shared" si="51"/>
        <v/>
      </c>
      <c r="BQ493" s="190">
        <f t="shared" si="52"/>
        <v>0</v>
      </c>
      <c r="BR493" s="190">
        <f t="shared" si="53"/>
        <v>0</v>
      </c>
      <c r="BS493" s="190">
        <f t="shared" si="54"/>
        <v>0</v>
      </c>
      <c r="BT493" s="190">
        <f t="shared" si="55"/>
        <v>0</v>
      </c>
      <c r="BY493" s="27">
        <v>1</v>
      </c>
    </row>
    <row r="494" spans="32:77" ht="15.75" customHeight="1" x14ac:dyDescent="0.25">
      <c r="AF494" s="2"/>
      <c r="AG494" s="2"/>
      <c r="AH494" s="2"/>
      <c r="AI494" s="2"/>
      <c r="AJ494" s="2"/>
      <c r="AK494" s="2"/>
      <c r="BA494" s="190" t="s">
        <v>163</v>
      </c>
      <c r="BB494" s="190" t="s">
        <v>301</v>
      </c>
      <c r="BC494" s="190">
        <v>4</v>
      </c>
      <c r="BD494" s="190">
        <v>5</v>
      </c>
      <c r="BE494" s="190">
        <v>2</v>
      </c>
      <c r="BF494" s="190" t="s">
        <v>13026</v>
      </c>
      <c r="BG494" s="190" t="s">
        <v>12581</v>
      </c>
      <c r="BH494" s="190" t="s">
        <v>13025</v>
      </c>
      <c r="BI494" s="190" t="s">
        <v>13024</v>
      </c>
      <c r="BL494" s="190" t="s">
        <v>13023</v>
      </c>
      <c r="BM494" s="190" t="str">
        <f t="shared" si="48"/>
        <v/>
      </c>
      <c r="BN494" s="190" t="str">
        <f t="shared" si="49"/>
        <v/>
      </c>
      <c r="BO494" s="190" t="str">
        <f t="shared" si="50"/>
        <v/>
      </c>
      <c r="BP494" s="190" t="str">
        <f t="shared" si="51"/>
        <v/>
      </c>
      <c r="BQ494" s="190">
        <f t="shared" si="52"/>
        <v>0</v>
      </c>
      <c r="BR494" s="190">
        <f t="shared" si="53"/>
        <v>0</v>
      </c>
      <c r="BS494" s="190">
        <f t="shared" si="54"/>
        <v>0</v>
      </c>
      <c r="BT494" s="190">
        <f t="shared" si="55"/>
        <v>0</v>
      </c>
      <c r="BY494" s="27">
        <v>1</v>
      </c>
    </row>
    <row r="495" spans="32:77" ht="15.75" customHeight="1" x14ac:dyDescent="0.25">
      <c r="AF495" s="2"/>
      <c r="AG495" s="2"/>
      <c r="AH495" s="2"/>
      <c r="AI495" s="2"/>
      <c r="AJ495" s="2"/>
      <c r="AK495" s="2"/>
      <c r="BA495" s="190" t="s">
        <v>164</v>
      </c>
      <c r="BB495" s="190" t="s">
        <v>265</v>
      </c>
      <c r="BC495" s="190">
        <v>1</v>
      </c>
      <c r="BD495" s="190">
        <v>3.3332999999999999</v>
      </c>
      <c r="BE495" s="190">
        <v>2</v>
      </c>
      <c r="BF495" s="190" t="s">
        <v>13059</v>
      </c>
      <c r="BG495" s="190" t="s">
        <v>13058</v>
      </c>
      <c r="BH495" s="190" t="s">
        <v>13057</v>
      </c>
      <c r="BI495" s="190" t="s">
        <v>13056</v>
      </c>
      <c r="BJ495" s="190" t="s">
        <v>13055</v>
      </c>
      <c r="BK495" s="190" t="s">
        <v>13054</v>
      </c>
      <c r="BL495" s="190" t="s">
        <v>13053</v>
      </c>
      <c r="BM495" s="190" t="str">
        <f t="shared" si="48"/>
        <v/>
      </c>
      <c r="BN495" s="190" t="str">
        <f t="shared" si="49"/>
        <v/>
      </c>
      <c r="BO495" s="190" t="str">
        <f t="shared" si="50"/>
        <v/>
      </c>
      <c r="BP495" s="190" t="str">
        <f t="shared" si="51"/>
        <v/>
      </c>
      <c r="BQ495" s="190">
        <f t="shared" si="52"/>
        <v>0</v>
      </c>
      <c r="BR495" s="190">
        <f t="shared" si="53"/>
        <v>0</v>
      </c>
      <c r="BS495" s="190">
        <f t="shared" si="54"/>
        <v>0</v>
      </c>
      <c r="BT495" s="190">
        <f t="shared" si="55"/>
        <v>0</v>
      </c>
      <c r="BY495" s="27">
        <v>1</v>
      </c>
    </row>
    <row r="496" spans="32:77" ht="15.75" customHeight="1" x14ac:dyDescent="0.25">
      <c r="AF496" s="2"/>
      <c r="AG496" s="2"/>
      <c r="AH496" s="2"/>
      <c r="AI496" s="2"/>
      <c r="AJ496" s="2"/>
      <c r="AK496" s="2"/>
      <c r="BA496" s="190" t="s">
        <v>164</v>
      </c>
      <c r="BB496" s="190" t="s">
        <v>265</v>
      </c>
      <c r="BC496" s="190">
        <v>2</v>
      </c>
      <c r="BD496" s="190">
        <v>3.3332999999999999</v>
      </c>
      <c r="BE496" s="190">
        <v>2</v>
      </c>
      <c r="BF496" s="190" t="s">
        <v>13052</v>
      </c>
      <c r="BG496" s="190" t="s">
        <v>13051</v>
      </c>
      <c r="BH496" s="190" t="s">
        <v>13050</v>
      </c>
      <c r="BI496" s="190" t="s">
        <v>13049</v>
      </c>
      <c r="BJ496" s="190" t="s">
        <v>13048</v>
      </c>
      <c r="BK496" s="190" t="s">
        <v>13047</v>
      </c>
      <c r="BL496" s="190" t="s">
        <v>13046</v>
      </c>
      <c r="BM496" s="190" t="str">
        <f t="shared" si="48"/>
        <v/>
      </c>
      <c r="BN496" s="190" t="str">
        <f t="shared" si="49"/>
        <v/>
      </c>
      <c r="BO496" s="190" t="str">
        <f t="shared" si="50"/>
        <v/>
      </c>
      <c r="BP496" s="190" t="str">
        <f t="shared" si="51"/>
        <v/>
      </c>
      <c r="BQ496" s="190">
        <f t="shared" si="52"/>
        <v>0</v>
      </c>
      <c r="BR496" s="190">
        <f t="shared" si="53"/>
        <v>0</v>
      </c>
      <c r="BS496" s="190">
        <f t="shared" si="54"/>
        <v>0</v>
      </c>
      <c r="BT496" s="190">
        <f t="shared" si="55"/>
        <v>0</v>
      </c>
      <c r="BY496" s="27">
        <v>1</v>
      </c>
    </row>
    <row r="497" spans="32:77" ht="15.75" customHeight="1" x14ac:dyDescent="0.25">
      <c r="AF497" s="2"/>
      <c r="AG497" s="2"/>
      <c r="AH497" s="2"/>
      <c r="AI497" s="2"/>
      <c r="AJ497" s="2"/>
      <c r="AK497" s="2"/>
      <c r="BA497" s="190" t="s">
        <v>164</v>
      </c>
      <c r="BB497" s="190" t="s">
        <v>265</v>
      </c>
      <c r="BC497" s="190">
        <v>3</v>
      </c>
      <c r="BD497" s="190">
        <v>3.3332999999999999</v>
      </c>
      <c r="BE497" s="190">
        <v>2</v>
      </c>
      <c r="BF497" s="190" t="s">
        <v>12623</v>
      </c>
      <c r="BG497" s="190" t="s">
        <v>12622</v>
      </c>
      <c r="BH497" s="190" t="s">
        <v>12621</v>
      </c>
      <c r="BI497" s="190" t="s">
        <v>1306</v>
      </c>
      <c r="BJ497" s="190" t="s">
        <v>12620</v>
      </c>
      <c r="BL497" s="190" t="s">
        <v>12619</v>
      </c>
      <c r="BM497" s="190" t="str">
        <f t="shared" si="48"/>
        <v/>
      </c>
      <c r="BN497" s="190" t="str">
        <f t="shared" si="49"/>
        <v/>
      </c>
      <c r="BO497" s="190" t="str">
        <f t="shared" si="50"/>
        <v/>
      </c>
      <c r="BP497" s="190" t="str">
        <f t="shared" si="51"/>
        <v/>
      </c>
      <c r="BQ497" s="190">
        <f t="shared" si="52"/>
        <v>0</v>
      </c>
      <c r="BR497" s="190">
        <f t="shared" si="53"/>
        <v>0</v>
      </c>
      <c r="BS497" s="190">
        <f t="shared" si="54"/>
        <v>0</v>
      </c>
      <c r="BT497" s="190">
        <f t="shared" si="55"/>
        <v>0</v>
      </c>
      <c r="BY497" s="27">
        <v>1</v>
      </c>
    </row>
    <row r="498" spans="32:77" ht="15.75" customHeight="1" x14ac:dyDescent="0.25">
      <c r="AF498" s="2"/>
      <c r="AG498" s="2"/>
      <c r="AH498" s="2"/>
      <c r="AI498" s="2"/>
      <c r="AJ498" s="2"/>
      <c r="AK498" s="2"/>
      <c r="BA498" s="190" t="s">
        <v>164</v>
      </c>
      <c r="BB498" s="190" t="s">
        <v>265</v>
      </c>
      <c r="BC498" s="190">
        <v>4</v>
      </c>
      <c r="BD498" s="190">
        <v>3.3332999999999999</v>
      </c>
      <c r="BE498" s="190">
        <v>2</v>
      </c>
      <c r="BF498" s="190" t="s">
        <v>12618</v>
      </c>
      <c r="BG498" s="190" t="s">
        <v>12617</v>
      </c>
      <c r="BH498" s="190" t="s">
        <v>12616</v>
      </c>
      <c r="BI498" s="190" t="s">
        <v>12615</v>
      </c>
      <c r="BJ498" s="190" t="s">
        <v>12614</v>
      </c>
      <c r="BK498" s="190" t="s">
        <v>12613</v>
      </c>
      <c r="BL498" s="190" t="s">
        <v>12612</v>
      </c>
      <c r="BM498" s="190" t="str">
        <f t="shared" si="48"/>
        <v/>
      </c>
      <c r="BN498" s="190" t="str">
        <f t="shared" si="49"/>
        <v/>
      </c>
      <c r="BO498" s="190" t="str">
        <f t="shared" si="50"/>
        <v/>
      </c>
      <c r="BP498" s="190" t="str">
        <f t="shared" si="51"/>
        <v/>
      </c>
      <c r="BQ498" s="190">
        <f t="shared" si="52"/>
        <v>0</v>
      </c>
      <c r="BR498" s="190">
        <f t="shared" si="53"/>
        <v>0</v>
      </c>
      <c r="BS498" s="190">
        <f t="shared" si="54"/>
        <v>0</v>
      </c>
      <c r="BT498" s="190">
        <f t="shared" si="55"/>
        <v>0</v>
      </c>
      <c r="BY498" s="27">
        <v>1</v>
      </c>
    </row>
    <row r="499" spans="32:77" ht="15.75" customHeight="1" x14ac:dyDescent="0.25">
      <c r="AF499" s="2"/>
      <c r="AG499" s="2"/>
      <c r="AH499" s="2"/>
      <c r="AI499" s="2"/>
      <c r="AJ499" s="2"/>
      <c r="AK499" s="2"/>
      <c r="BA499" s="190" t="s">
        <v>164</v>
      </c>
      <c r="BB499" s="190" t="s">
        <v>265</v>
      </c>
      <c r="BC499" s="190">
        <v>5</v>
      </c>
      <c r="BD499" s="190">
        <v>3.3332999999999999</v>
      </c>
      <c r="BE499" s="190">
        <v>2</v>
      </c>
      <c r="BF499" s="190" t="s">
        <v>13045</v>
      </c>
      <c r="BG499" s="190" t="s">
        <v>12610</v>
      </c>
      <c r="BH499" s="190" t="s">
        <v>2890</v>
      </c>
      <c r="BI499" s="190" t="s">
        <v>2905</v>
      </c>
      <c r="BJ499" s="190" t="s">
        <v>12968</v>
      </c>
      <c r="BK499" s="190" t="s">
        <v>13044</v>
      </c>
      <c r="BL499" s="190" t="s">
        <v>13043</v>
      </c>
      <c r="BM499" s="190" t="str">
        <f t="shared" si="48"/>
        <v/>
      </c>
      <c r="BN499" s="190" t="str">
        <f t="shared" si="49"/>
        <v/>
      </c>
      <c r="BO499" s="190" t="str">
        <f t="shared" si="50"/>
        <v/>
      </c>
      <c r="BP499" s="190" t="str">
        <f t="shared" si="51"/>
        <v/>
      </c>
      <c r="BQ499" s="190">
        <f t="shared" si="52"/>
        <v>0</v>
      </c>
      <c r="BR499" s="190">
        <f t="shared" si="53"/>
        <v>0</v>
      </c>
      <c r="BS499" s="190">
        <f t="shared" si="54"/>
        <v>0</v>
      </c>
      <c r="BT499" s="190">
        <f t="shared" si="55"/>
        <v>0</v>
      </c>
      <c r="BY499" s="27">
        <v>1</v>
      </c>
    </row>
    <row r="500" spans="32:77" ht="15.75" customHeight="1" x14ac:dyDescent="0.25">
      <c r="AF500" s="2"/>
      <c r="AG500" s="2"/>
      <c r="AH500" s="2"/>
      <c r="AI500" s="2"/>
      <c r="AJ500" s="2"/>
      <c r="AK500" s="2"/>
      <c r="BA500" s="190" t="s">
        <v>164</v>
      </c>
      <c r="BB500" s="190" t="s">
        <v>265</v>
      </c>
      <c r="BC500" s="190">
        <v>6</v>
      </c>
      <c r="BD500" s="190">
        <v>3.3332999999999999</v>
      </c>
      <c r="BE500" s="190">
        <v>2</v>
      </c>
      <c r="BF500" s="190" t="s">
        <v>13042</v>
      </c>
      <c r="BG500" s="190" t="s">
        <v>12603</v>
      </c>
      <c r="BH500" s="190" t="s">
        <v>13041</v>
      </c>
      <c r="BI500" s="190" t="s">
        <v>13040</v>
      </c>
      <c r="BJ500" s="190" t="s">
        <v>10498</v>
      </c>
      <c r="BL500" s="190" t="s">
        <v>13039</v>
      </c>
      <c r="BM500" s="190" t="str">
        <f t="shared" si="48"/>
        <v/>
      </c>
      <c r="BN500" s="190" t="str">
        <f t="shared" si="49"/>
        <v/>
      </c>
      <c r="BO500" s="190" t="str">
        <f t="shared" si="50"/>
        <v/>
      </c>
      <c r="BP500" s="190" t="str">
        <f t="shared" si="51"/>
        <v/>
      </c>
      <c r="BQ500" s="190">
        <f t="shared" si="52"/>
        <v>0</v>
      </c>
      <c r="BR500" s="190">
        <f t="shared" si="53"/>
        <v>0</v>
      </c>
      <c r="BS500" s="190">
        <f t="shared" si="54"/>
        <v>0</v>
      </c>
      <c r="BT500" s="190">
        <f t="shared" si="55"/>
        <v>0</v>
      </c>
      <c r="BY500" s="27">
        <v>1</v>
      </c>
    </row>
    <row r="501" spans="32:77" ht="15.75" customHeight="1" x14ac:dyDescent="0.25">
      <c r="AF501" s="2"/>
      <c r="AG501" s="2"/>
      <c r="AH501" s="2"/>
      <c r="AI501" s="2"/>
      <c r="AJ501" s="2"/>
      <c r="AK501" s="2"/>
      <c r="BA501" s="190" t="s">
        <v>164</v>
      </c>
      <c r="BB501" s="190" t="s">
        <v>301</v>
      </c>
      <c r="BC501" s="190">
        <v>1</v>
      </c>
      <c r="BD501" s="190">
        <v>5</v>
      </c>
      <c r="BE501" s="190">
        <v>2</v>
      </c>
      <c r="BF501" s="190" t="s">
        <v>13038</v>
      </c>
      <c r="BG501" s="190" t="s">
        <v>13037</v>
      </c>
      <c r="BH501" s="190" t="s">
        <v>13036</v>
      </c>
      <c r="BI501" s="190" t="s">
        <v>13035</v>
      </c>
      <c r="BJ501" s="190" t="s">
        <v>13034</v>
      </c>
      <c r="BK501" s="190" t="s">
        <v>13033</v>
      </c>
      <c r="BL501" s="190" t="s">
        <v>13032</v>
      </c>
      <c r="BM501" s="190" t="str">
        <f t="shared" si="48"/>
        <v/>
      </c>
      <c r="BN501" s="190" t="str">
        <f t="shared" si="49"/>
        <v/>
      </c>
      <c r="BO501" s="190" t="str">
        <f t="shared" si="50"/>
        <v/>
      </c>
      <c r="BP501" s="190" t="str">
        <f t="shared" si="51"/>
        <v/>
      </c>
      <c r="BQ501" s="190">
        <f t="shared" si="52"/>
        <v>0</v>
      </c>
      <c r="BR501" s="190">
        <f t="shared" si="53"/>
        <v>0</v>
      </c>
      <c r="BS501" s="190">
        <f t="shared" si="54"/>
        <v>0</v>
      </c>
      <c r="BT501" s="190">
        <f t="shared" si="55"/>
        <v>0</v>
      </c>
      <c r="BY501" s="27">
        <v>1</v>
      </c>
    </row>
    <row r="502" spans="32:77" ht="15.75" customHeight="1" x14ac:dyDescent="0.25">
      <c r="AF502" s="2"/>
      <c r="AG502" s="2"/>
      <c r="AH502" s="2"/>
      <c r="AI502" s="2"/>
      <c r="AJ502" s="2"/>
      <c r="AK502" s="2"/>
      <c r="BA502" s="190" t="s">
        <v>164</v>
      </c>
      <c r="BB502" s="190" t="s">
        <v>301</v>
      </c>
      <c r="BC502" s="190">
        <v>2</v>
      </c>
      <c r="BD502" s="190">
        <v>5</v>
      </c>
      <c r="BE502" s="190">
        <v>2</v>
      </c>
      <c r="BF502" s="190" t="s">
        <v>13031</v>
      </c>
      <c r="BG502" s="190" t="s">
        <v>13030</v>
      </c>
      <c r="BH502" s="190" t="s">
        <v>13029</v>
      </c>
      <c r="BI502" s="190" t="s">
        <v>13028</v>
      </c>
      <c r="BL502" s="190" t="s">
        <v>13027</v>
      </c>
      <c r="BM502" s="190" t="str">
        <f t="shared" si="48"/>
        <v/>
      </c>
      <c r="BN502" s="190" t="str">
        <f t="shared" si="49"/>
        <v/>
      </c>
      <c r="BO502" s="190" t="str">
        <f t="shared" si="50"/>
        <v/>
      </c>
      <c r="BP502" s="190" t="str">
        <f t="shared" si="51"/>
        <v/>
      </c>
      <c r="BQ502" s="190">
        <f t="shared" si="52"/>
        <v>0</v>
      </c>
      <c r="BR502" s="190">
        <f t="shared" si="53"/>
        <v>0</v>
      </c>
      <c r="BS502" s="190">
        <f t="shared" si="54"/>
        <v>0</v>
      </c>
      <c r="BT502" s="190">
        <f t="shared" si="55"/>
        <v>0</v>
      </c>
      <c r="BY502" s="27">
        <v>1</v>
      </c>
    </row>
    <row r="503" spans="32:77" ht="15.75" customHeight="1" x14ac:dyDescent="0.25">
      <c r="AF503" s="2"/>
      <c r="AG503" s="2"/>
      <c r="AH503" s="2"/>
      <c r="AI503" s="2"/>
      <c r="AJ503" s="2"/>
      <c r="AK503" s="2"/>
      <c r="BA503" s="190" t="s">
        <v>164</v>
      </c>
      <c r="BB503" s="190" t="s">
        <v>301</v>
      </c>
      <c r="BC503" s="190">
        <v>3</v>
      </c>
      <c r="BD503" s="190">
        <v>5</v>
      </c>
      <c r="BE503" s="190">
        <v>2</v>
      </c>
      <c r="BF503" s="190" t="s">
        <v>12588</v>
      </c>
      <c r="BG503" s="190" t="s">
        <v>12587</v>
      </c>
      <c r="BH503" s="190" t="s">
        <v>12586</v>
      </c>
      <c r="BI503" s="190" t="s">
        <v>12585</v>
      </c>
      <c r="BJ503" s="190" t="s">
        <v>12584</v>
      </c>
      <c r="BL503" s="190" t="s">
        <v>12583</v>
      </c>
      <c r="BM503" s="190" t="str">
        <f t="shared" si="48"/>
        <v/>
      </c>
      <c r="BN503" s="190" t="str">
        <f t="shared" si="49"/>
        <v/>
      </c>
      <c r="BO503" s="190" t="str">
        <f t="shared" si="50"/>
        <v/>
      </c>
      <c r="BP503" s="190" t="str">
        <f t="shared" si="51"/>
        <v/>
      </c>
      <c r="BQ503" s="190">
        <f t="shared" si="52"/>
        <v>0</v>
      </c>
      <c r="BR503" s="190">
        <f t="shared" si="53"/>
        <v>0</v>
      </c>
      <c r="BS503" s="190">
        <f t="shared" si="54"/>
        <v>0</v>
      </c>
      <c r="BT503" s="190">
        <f t="shared" si="55"/>
        <v>0</v>
      </c>
      <c r="BY503" s="27">
        <v>1</v>
      </c>
    </row>
    <row r="504" spans="32:77" ht="15.75" customHeight="1" x14ac:dyDescent="0.25">
      <c r="AF504" s="2"/>
      <c r="AG504" s="2"/>
      <c r="AH504" s="2"/>
      <c r="AI504" s="2"/>
      <c r="AJ504" s="2"/>
      <c r="AK504" s="2"/>
      <c r="BA504" s="190" t="s">
        <v>164</v>
      </c>
      <c r="BB504" s="190" t="s">
        <v>301</v>
      </c>
      <c r="BC504" s="190">
        <v>4</v>
      </c>
      <c r="BD504" s="190">
        <v>5</v>
      </c>
      <c r="BE504" s="190">
        <v>2</v>
      </c>
      <c r="BF504" s="190" t="s">
        <v>13026</v>
      </c>
      <c r="BG504" s="190" t="s">
        <v>12581</v>
      </c>
      <c r="BH504" s="190" t="s">
        <v>13025</v>
      </c>
      <c r="BI504" s="190" t="s">
        <v>13024</v>
      </c>
      <c r="BL504" s="190" t="s">
        <v>13023</v>
      </c>
      <c r="BM504" s="190" t="str">
        <f t="shared" si="48"/>
        <v/>
      </c>
      <c r="BN504" s="190" t="str">
        <f t="shared" si="49"/>
        <v/>
      </c>
      <c r="BO504" s="190" t="str">
        <f t="shared" si="50"/>
        <v/>
      </c>
      <c r="BP504" s="190" t="str">
        <f t="shared" si="51"/>
        <v/>
      </c>
      <c r="BQ504" s="190">
        <f t="shared" si="52"/>
        <v>0</v>
      </c>
      <c r="BR504" s="190">
        <f t="shared" si="53"/>
        <v>0</v>
      </c>
      <c r="BS504" s="190">
        <f t="shared" si="54"/>
        <v>0</v>
      </c>
      <c r="BT504" s="190">
        <f t="shared" si="55"/>
        <v>0</v>
      </c>
      <c r="BY504" s="27">
        <v>1</v>
      </c>
    </row>
    <row r="505" spans="32:77" ht="15.75" customHeight="1" x14ac:dyDescent="0.25">
      <c r="AF505" s="2"/>
      <c r="AG505" s="2"/>
      <c r="AH505" s="2"/>
      <c r="AI505" s="2"/>
      <c r="AJ505" s="2"/>
      <c r="AK505" s="2"/>
      <c r="BA505" s="190" t="s">
        <v>165</v>
      </c>
      <c r="BB505" s="190" t="s">
        <v>265</v>
      </c>
      <c r="BC505" s="190">
        <v>1</v>
      </c>
      <c r="BD505" s="190">
        <v>4</v>
      </c>
      <c r="BE505" s="190">
        <v>2</v>
      </c>
      <c r="BF505" s="190" t="s">
        <v>13022</v>
      </c>
      <c r="BG505" s="190" t="s">
        <v>13021</v>
      </c>
      <c r="BH505" s="190" t="s">
        <v>13020</v>
      </c>
      <c r="BI505" s="190" t="s">
        <v>2211</v>
      </c>
      <c r="BJ505" s="190" t="s">
        <v>903</v>
      </c>
      <c r="BK505" s="190" t="s">
        <v>1241</v>
      </c>
      <c r="BL505" s="190" t="s">
        <v>13019</v>
      </c>
      <c r="BM505" s="190" t="str">
        <f t="shared" si="48"/>
        <v/>
      </c>
      <c r="BN505" s="190" t="str">
        <f t="shared" si="49"/>
        <v/>
      </c>
      <c r="BO505" s="190" t="str">
        <f t="shared" si="50"/>
        <v/>
      </c>
      <c r="BP505" s="190" t="str">
        <f t="shared" si="51"/>
        <v/>
      </c>
      <c r="BQ505" s="190">
        <f t="shared" si="52"/>
        <v>0</v>
      </c>
      <c r="BR505" s="190">
        <f t="shared" si="53"/>
        <v>0</v>
      </c>
      <c r="BS505" s="190">
        <f t="shared" si="54"/>
        <v>0</v>
      </c>
      <c r="BT505" s="190">
        <f t="shared" si="55"/>
        <v>0</v>
      </c>
      <c r="BY505" s="27">
        <v>1</v>
      </c>
    </row>
    <row r="506" spans="32:77" ht="15.75" customHeight="1" x14ac:dyDescent="0.25">
      <c r="AF506" s="2"/>
      <c r="AG506" s="2"/>
      <c r="AH506" s="2"/>
      <c r="AI506" s="2"/>
      <c r="AJ506" s="2"/>
      <c r="AK506" s="2"/>
      <c r="BA506" s="190" t="s">
        <v>165</v>
      </c>
      <c r="BB506" s="190" t="s">
        <v>265</v>
      </c>
      <c r="BC506" s="190">
        <v>2</v>
      </c>
      <c r="BD506" s="190">
        <v>4</v>
      </c>
      <c r="BE506" s="190">
        <v>2</v>
      </c>
      <c r="BF506" s="190" t="s">
        <v>13018</v>
      </c>
      <c r="BG506" s="190" t="s">
        <v>13017</v>
      </c>
      <c r="BH506" s="190" t="s">
        <v>13016</v>
      </c>
      <c r="BL506" s="190" t="s">
        <v>13015</v>
      </c>
      <c r="BM506" s="190" t="str">
        <f t="shared" si="48"/>
        <v/>
      </c>
      <c r="BN506" s="190" t="str">
        <f t="shared" si="49"/>
        <v/>
      </c>
      <c r="BO506" s="190" t="str">
        <f t="shared" si="50"/>
        <v/>
      </c>
      <c r="BP506" s="190" t="str">
        <f t="shared" si="51"/>
        <v/>
      </c>
      <c r="BQ506" s="190">
        <f t="shared" si="52"/>
        <v>0</v>
      </c>
      <c r="BR506" s="190">
        <f t="shared" si="53"/>
        <v>0</v>
      </c>
      <c r="BS506" s="190">
        <f t="shared" si="54"/>
        <v>0</v>
      </c>
      <c r="BT506" s="190">
        <f t="shared" si="55"/>
        <v>0</v>
      </c>
      <c r="BY506" s="27">
        <v>1</v>
      </c>
    </row>
    <row r="507" spans="32:77" ht="15.75" customHeight="1" x14ac:dyDescent="0.25">
      <c r="AF507" s="2"/>
      <c r="AG507" s="2"/>
      <c r="AH507" s="2"/>
      <c r="AI507" s="2"/>
      <c r="AJ507" s="2"/>
      <c r="AK507" s="2"/>
      <c r="BA507" s="190" t="s">
        <v>165</v>
      </c>
      <c r="BB507" s="190" t="s">
        <v>265</v>
      </c>
      <c r="BC507" s="190">
        <v>3</v>
      </c>
      <c r="BD507" s="190">
        <v>4</v>
      </c>
      <c r="BE507" s="190">
        <v>2</v>
      </c>
      <c r="BF507" s="190" t="s">
        <v>12676</v>
      </c>
      <c r="BG507" s="190" t="s">
        <v>12675</v>
      </c>
      <c r="BH507" s="190" t="s">
        <v>12674</v>
      </c>
      <c r="BI507" s="190" t="s">
        <v>12673</v>
      </c>
      <c r="BL507" s="190" t="s">
        <v>12672</v>
      </c>
      <c r="BM507" s="190" t="str">
        <f t="shared" si="48"/>
        <v/>
      </c>
      <c r="BN507" s="190" t="str">
        <f t="shared" si="49"/>
        <v/>
      </c>
      <c r="BO507" s="190" t="str">
        <f t="shared" si="50"/>
        <v/>
      </c>
      <c r="BP507" s="190" t="str">
        <f t="shared" si="51"/>
        <v/>
      </c>
      <c r="BQ507" s="190">
        <f t="shared" si="52"/>
        <v>0</v>
      </c>
      <c r="BR507" s="190">
        <f t="shared" si="53"/>
        <v>0</v>
      </c>
      <c r="BS507" s="190">
        <f t="shared" si="54"/>
        <v>0</v>
      </c>
      <c r="BT507" s="190">
        <f t="shared" si="55"/>
        <v>0</v>
      </c>
      <c r="BY507" s="27">
        <v>1</v>
      </c>
    </row>
    <row r="508" spans="32:77" ht="15.75" customHeight="1" x14ac:dyDescent="0.25">
      <c r="AF508" s="2"/>
      <c r="AG508" s="2"/>
      <c r="AH508" s="2"/>
      <c r="AI508" s="2"/>
      <c r="AJ508" s="2"/>
      <c r="AK508" s="2"/>
      <c r="BA508" s="190" t="s">
        <v>165</v>
      </c>
      <c r="BB508" s="190" t="s">
        <v>265</v>
      </c>
      <c r="BC508" s="190">
        <v>4</v>
      </c>
      <c r="BD508" s="190">
        <v>4</v>
      </c>
      <c r="BE508" s="190">
        <v>2</v>
      </c>
      <c r="BF508" s="190" t="s">
        <v>13014</v>
      </c>
      <c r="BG508" s="190" t="s">
        <v>12610</v>
      </c>
      <c r="BH508" s="190" t="s">
        <v>2494</v>
      </c>
      <c r="BI508" s="190" t="s">
        <v>13013</v>
      </c>
      <c r="BJ508" s="190" t="s">
        <v>13012</v>
      </c>
      <c r="BK508" s="190" t="s">
        <v>13011</v>
      </c>
      <c r="BL508" s="190" t="s">
        <v>13010</v>
      </c>
      <c r="BM508" s="190" t="str">
        <f t="shared" si="48"/>
        <v/>
      </c>
      <c r="BN508" s="190" t="str">
        <f t="shared" si="49"/>
        <v/>
      </c>
      <c r="BO508" s="190" t="str">
        <f t="shared" si="50"/>
        <v/>
      </c>
      <c r="BP508" s="190" t="str">
        <f t="shared" si="51"/>
        <v/>
      </c>
      <c r="BQ508" s="190">
        <f t="shared" si="52"/>
        <v>0</v>
      </c>
      <c r="BR508" s="190">
        <f t="shared" si="53"/>
        <v>0</v>
      </c>
      <c r="BS508" s="190">
        <f t="shared" si="54"/>
        <v>0</v>
      </c>
      <c r="BT508" s="190">
        <f t="shared" si="55"/>
        <v>0</v>
      </c>
      <c r="BY508" s="27">
        <v>1</v>
      </c>
    </row>
    <row r="509" spans="32:77" ht="15.75" customHeight="1" x14ac:dyDescent="0.25">
      <c r="AF509" s="2"/>
      <c r="AG509" s="2"/>
      <c r="AH509" s="2"/>
      <c r="AI509" s="2"/>
      <c r="AJ509" s="2"/>
      <c r="AK509" s="2"/>
      <c r="BA509" s="190" t="s">
        <v>165</v>
      </c>
      <c r="BB509" s="190" t="s">
        <v>265</v>
      </c>
      <c r="BC509" s="190">
        <v>5</v>
      </c>
      <c r="BD509" s="190">
        <v>4</v>
      </c>
      <c r="BE509" s="190">
        <v>2</v>
      </c>
      <c r="BF509" s="190" t="s">
        <v>13009</v>
      </c>
      <c r="BG509" s="190" t="s">
        <v>12603</v>
      </c>
      <c r="BH509" s="190" t="s">
        <v>13008</v>
      </c>
      <c r="BI509" s="190" t="s">
        <v>13007</v>
      </c>
      <c r="BJ509" s="190" t="s">
        <v>13006</v>
      </c>
      <c r="BL509" s="190" t="s">
        <v>13005</v>
      </c>
      <c r="BM509" s="190" t="str">
        <f t="shared" si="48"/>
        <v/>
      </c>
      <c r="BN509" s="190" t="str">
        <f t="shared" si="49"/>
        <v/>
      </c>
      <c r="BO509" s="190" t="str">
        <f t="shared" si="50"/>
        <v/>
      </c>
      <c r="BP509" s="190" t="str">
        <f t="shared" si="51"/>
        <v/>
      </c>
      <c r="BQ509" s="190">
        <f t="shared" si="52"/>
        <v>0</v>
      </c>
      <c r="BR509" s="190">
        <f t="shared" si="53"/>
        <v>0</v>
      </c>
      <c r="BS509" s="190">
        <f t="shared" si="54"/>
        <v>0</v>
      </c>
      <c r="BT509" s="190">
        <f t="shared" si="55"/>
        <v>0</v>
      </c>
      <c r="BY509" s="27">
        <v>1</v>
      </c>
    </row>
    <row r="510" spans="32:77" ht="15.75" customHeight="1" x14ac:dyDescent="0.25">
      <c r="AF510" s="2"/>
      <c r="AG510" s="2"/>
      <c r="AH510" s="2"/>
      <c r="AI510" s="2"/>
      <c r="AJ510" s="2"/>
      <c r="AK510" s="2"/>
      <c r="BA510" s="190" t="s">
        <v>165</v>
      </c>
      <c r="BB510" s="190" t="s">
        <v>301</v>
      </c>
      <c r="BC510" s="190">
        <v>1</v>
      </c>
      <c r="BD510" s="190">
        <v>5</v>
      </c>
      <c r="BE510" s="190">
        <v>2</v>
      </c>
      <c r="BF510" s="190" t="s">
        <v>13004</v>
      </c>
      <c r="BG510" s="190" t="s">
        <v>13003</v>
      </c>
      <c r="BH510" s="190" t="s">
        <v>13002</v>
      </c>
      <c r="BI510" s="190" t="s">
        <v>13001</v>
      </c>
      <c r="BJ510" s="190" t="s">
        <v>13000</v>
      </c>
      <c r="BK510" s="190" t="s">
        <v>12999</v>
      </c>
      <c r="BL510" s="190" t="s">
        <v>12998</v>
      </c>
      <c r="BM510" s="190" t="str">
        <f t="shared" si="48"/>
        <v/>
      </c>
      <c r="BN510" s="190" t="str">
        <f t="shared" si="49"/>
        <v/>
      </c>
      <c r="BO510" s="190" t="str">
        <f t="shared" si="50"/>
        <v/>
      </c>
      <c r="BP510" s="190" t="str">
        <f t="shared" si="51"/>
        <v/>
      </c>
      <c r="BQ510" s="190">
        <f t="shared" si="52"/>
        <v>0</v>
      </c>
      <c r="BR510" s="190">
        <f t="shared" si="53"/>
        <v>0</v>
      </c>
      <c r="BS510" s="190">
        <f t="shared" si="54"/>
        <v>0</v>
      </c>
      <c r="BT510" s="190">
        <f t="shared" si="55"/>
        <v>0</v>
      </c>
      <c r="BY510" s="27">
        <v>1</v>
      </c>
    </row>
    <row r="511" spans="32:77" ht="15.75" customHeight="1" x14ac:dyDescent="0.25">
      <c r="AF511" s="2"/>
      <c r="AG511" s="2"/>
      <c r="AH511" s="2"/>
      <c r="AI511" s="2"/>
      <c r="AJ511" s="2"/>
      <c r="AK511" s="2"/>
      <c r="BA511" s="190" t="s">
        <v>165</v>
      </c>
      <c r="BB511" s="190" t="s">
        <v>301</v>
      </c>
      <c r="BC511" s="190">
        <v>2</v>
      </c>
      <c r="BD511" s="190">
        <v>5</v>
      </c>
      <c r="BE511" s="190">
        <v>2</v>
      </c>
      <c r="BF511" s="190" t="s">
        <v>12997</v>
      </c>
      <c r="BG511" s="190" t="s">
        <v>12996</v>
      </c>
      <c r="BH511" s="190" t="s">
        <v>12995</v>
      </c>
      <c r="BI511" s="190" t="s">
        <v>12994</v>
      </c>
      <c r="BJ511" s="190" t="s">
        <v>12993</v>
      </c>
      <c r="BL511" s="190" t="s">
        <v>12992</v>
      </c>
      <c r="BM511" s="190" t="str">
        <f t="shared" si="48"/>
        <v/>
      </c>
      <c r="BN511" s="190" t="str">
        <f t="shared" si="49"/>
        <v/>
      </c>
      <c r="BO511" s="190" t="str">
        <f t="shared" si="50"/>
        <v/>
      </c>
      <c r="BP511" s="190" t="str">
        <f t="shared" si="51"/>
        <v/>
      </c>
      <c r="BQ511" s="190">
        <f t="shared" si="52"/>
        <v>0</v>
      </c>
      <c r="BR511" s="190">
        <f t="shared" si="53"/>
        <v>0</v>
      </c>
      <c r="BS511" s="190">
        <f t="shared" si="54"/>
        <v>0</v>
      </c>
      <c r="BT511" s="190">
        <f t="shared" si="55"/>
        <v>0</v>
      </c>
      <c r="BY511" s="27">
        <v>1</v>
      </c>
    </row>
    <row r="512" spans="32:77" ht="15.75" customHeight="1" x14ac:dyDescent="0.25">
      <c r="AF512" s="2"/>
      <c r="AG512" s="2"/>
      <c r="AH512" s="2"/>
      <c r="AI512" s="2"/>
      <c r="AJ512" s="2"/>
      <c r="AK512" s="2"/>
      <c r="BA512" s="190" t="s">
        <v>165</v>
      </c>
      <c r="BB512" s="190" t="s">
        <v>301</v>
      </c>
      <c r="BC512" s="190">
        <v>3</v>
      </c>
      <c r="BD512" s="190">
        <v>5</v>
      </c>
      <c r="BE512" s="190">
        <v>2</v>
      </c>
      <c r="BF512" s="190" t="s">
        <v>12671</v>
      </c>
      <c r="BG512" s="190" t="s">
        <v>12587</v>
      </c>
      <c r="BH512" s="190" t="s">
        <v>12670</v>
      </c>
      <c r="BI512" s="190" t="s">
        <v>12669</v>
      </c>
      <c r="BL512" s="190" t="s">
        <v>12668</v>
      </c>
      <c r="BM512" s="190" t="str">
        <f t="shared" si="48"/>
        <v/>
      </c>
      <c r="BN512" s="190" t="str">
        <f t="shared" si="49"/>
        <v/>
      </c>
      <c r="BO512" s="190" t="str">
        <f t="shared" si="50"/>
        <v/>
      </c>
      <c r="BP512" s="190" t="str">
        <f t="shared" si="51"/>
        <v/>
      </c>
      <c r="BQ512" s="190">
        <f t="shared" si="52"/>
        <v>0</v>
      </c>
      <c r="BR512" s="190">
        <f t="shared" si="53"/>
        <v>0</v>
      </c>
      <c r="BS512" s="190">
        <f t="shared" si="54"/>
        <v>0</v>
      </c>
      <c r="BT512" s="190">
        <f t="shared" si="55"/>
        <v>0</v>
      </c>
      <c r="BY512" s="27">
        <v>1</v>
      </c>
    </row>
    <row r="513" spans="32:77" ht="15.75" customHeight="1" x14ac:dyDescent="0.25">
      <c r="AF513" s="2"/>
      <c r="AG513" s="2"/>
      <c r="AH513" s="2"/>
      <c r="AI513" s="2"/>
      <c r="AJ513" s="2"/>
      <c r="AK513" s="2"/>
      <c r="BA513" s="190" t="s">
        <v>165</v>
      </c>
      <c r="BB513" s="190" t="s">
        <v>301</v>
      </c>
      <c r="BC513" s="190">
        <v>4</v>
      </c>
      <c r="BD513" s="190">
        <v>5</v>
      </c>
      <c r="BE513" s="190">
        <v>2</v>
      </c>
      <c r="BF513" s="190" t="s">
        <v>12991</v>
      </c>
      <c r="BG513" s="190" t="s">
        <v>12581</v>
      </c>
      <c r="BH513" s="190" t="s">
        <v>12990</v>
      </c>
      <c r="BI513" s="190" t="s">
        <v>12989</v>
      </c>
      <c r="BL513" s="190" t="s">
        <v>12988</v>
      </c>
      <c r="BM513" s="190" t="str">
        <f t="shared" si="48"/>
        <v/>
      </c>
      <c r="BN513" s="190" t="str">
        <f t="shared" si="49"/>
        <v/>
      </c>
      <c r="BO513" s="190" t="str">
        <f t="shared" si="50"/>
        <v/>
      </c>
      <c r="BP513" s="190" t="str">
        <f t="shared" si="51"/>
        <v/>
      </c>
      <c r="BQ513" s="190">
        <f t="shared" si="52"/>
        <v>0</v>
      </c>
      <c r="BR513" s="190">
        <f t="shared" si="53"/>
        <v>0</v>
      </c>
      <c r="BS513" s="190">
        <f t="shared" si="54"/>
        <v>0</v>
      </c>
      <c r="BT513" s="190">
        <f t="shared" si="55"/>
        <v>0</v>
      </c>
      <c r="BY513" s="27">
        <v>1</v>
      </c>
    </row>
    <row r="514" spans="32:77" ht="15.75" customHeight="1" x14ac:dyDescent="0.25">
      <c r="AF514" s="2"/>
      <c r="AG514" s="2"/>
      <c r="AH514" s="2"/>
      <c r="AI514" s="2"/>
      <c r="AJ514" s="2"/>
      <c r="AK514" s="2"/>
      <c r="BA514" s="190" t="s">
        <v>167</v>
      </c>
      <c r="BB514" s="190" t="s">
        <v>265</v>
      </c>
      <c r="BC514" s="190">
        <v>1</v>
      </c>
      <c r="BD514" s="190">
        <v>4</v>
      </c>
      <c r="BE514" s="190">
        <v>2</v>
      </c>
      <c r="BF514" s="190" t="s">
        <v>13022</v>
      </c>
      <c r="BG514" s="190" t="s">
        <v>13021</v>
      </c>
      <c r="BH514" s="190" t="s">
        <v>13020</v>
      </c>
      <c r="BI514" s="190" t="s">
        <v>2211</v>
      </c>
      <c r="BJ514" s="190" t="s">
        <v>903</v>
      </c>
      <c r="BK514" s="190" t="s">
        <v>1241</v>
      </c>
      <c r="BL514" s="190" t="s">
        <v>13019</v>
      </c>
      <c r="BM514" s="190" t="str">
        <f t="shared" si="48"/>
        <v/>
      </c>
      <c r="BN514" s="190" t="str">
        <f t="shared" si="49"/>
        <v/>
      </c>
      <c r="BO514" s="190" t="str">
        <f t="shared" si="50"/>
        <v/>
      </c>
      <c r="BP514" s="190" t="str">
        <f t="shared" si="51"/>
        <v/>
      </c>
      <c r="BQ514" s="190">
        <f t="shared" si="52"/>
        <v>0</v>
      </c>
      <c r="BR514" s="190">
        <f t="shared" si="53"/>
        <v>0</v>
      </c>
      <c r="BS514" s="190">
        <f t="shared" si="54"/>
        <v>0</v>
      </c>
      <c r="BT514" s="190">
        <f t="shared" si="55"/>
        <v>0</v>
      </c>
      <c r="BY514" s="27">
        <v>1</v>
      </c>
    </row>
    <row r="515" spans="32:77" ht="15.75" customHeight="1" x14ac:dyDescent="0.25">
      <c r="AF515" s="2"/>
      <c r="AG515" s="2"/>
      <c r="AH515" s="2"/>
      <c r="AI515" s="2"/>
      <c r="AJ515" s="2"/>
      <c r="AK515" s="2"/>
      <c r="BA515" s="190" t="s">
        <v>167</v>
      </c>
      <c r="BB515" s="190" t="s">
        <v>265</v>
      </c>
      <c r="BC515" s="190">
        <v>2</v>
      </c>
      <c r="BD515" s="190">
        <v>4</v>
      </c>
      <c r="BE515" s="190">
        <v>2</v>
      </c>
      <c r="BF515" s="190" t="s">
        <v>13018</v>
      </c>
      <c r="BG515" s="190" t="s">
        <v>13017</v>
      </c>
      <c r="BH515" s="190" t="s">
        <v>13016</v>
      </c>
      <c r="BL515" s="190" t="s">
        <v>13015</v>
      </c>
      <c r="BM515" s="190" t="str">
        <f t="shared" si="48"/>
        <v/>
      </c>
      <c r="BN515" s="190" t="str">
        <f t="shared" si="49"/>
        <v/>
      </c>
      <c r="BO515" s="190" t="str">
        <f t="shared" si="50"/>
        <v/>
      </c>
      <c r="BP515" s="190" t="str">
        <f t="shared" si="51"/>
        <v/>
      </c>
      <c r="BQ515" s="190">
        <f t="shared" si="52"/>
        <v>0</v>
      </c>
      <c r="BR515" s="190">
        <f t="shared" si="53"/>
        <v>0</v>
      </c>
      <c r="BS515" s="190">
        <f t="shared" si="54"/>
        <v>0</v>
      </c>
      <c r="BT515" s="190">
        <f t="shared" si="55"/>
        <v>0</v>
      </c>
      <c r="BY515" s="27">
        <v>1</v>
      </c>
    </row>
    <row r="516" spans="32:77" ht="15.75" customHeight="1" x14ac:dyDescent="0.25">
      <c r="AF516" s="2"/>
      <c r="AG516" s="2"/>
      <c r="AH516" s="2"/>
      <c r="AI516" s="2"/>
      <c r="AJ516" s="2"/>
      <c r="AK516" s="2"/>
      <c r="BA516" s="190" t="s">
        <v>167</v>
      </c>
      <c r="BB516" s="190" t="s">
        <v>265</v>
      </c>
      <c r="BC516" s="190">
        <v>3</v>
      </c>
      <c r="BD516" s="190">
        <v>4</v>
      </c>
      <c r="BE516" s="190">
        <v>2</v>
      </c>
      <c r="BF516" s="190" t="s">
        <v>12667</v>
      </c>
      <c r="BG516" s="190" t="s">
        <v>12666</v>
      </c>
      <c r="BH516" s="190" t="s">
        <v>12665</v>
      </c>
      <c r="BI516" s="190" t="s">
        <v>12664</v>
      </c>
      <c r="BJ516" s="190" t="s">
        <v>12663</v>
      </c>
      <c r="BK516" s="190" t="s">
        <v>12662</v>
      </c>
      <c r="BL516" s="190" t="s">
        <v>12661</v>
      </c>
      <c r="BM516" s="190" t="str">
        <f t="shared" si="48"/>
        <v/>
      </c>
      <c r="BN516" s="190" t="str">
        <f t="shared" si="49"/>
        <v/>
      </c>
      <c r="BO516" s="190" t="str">
        <f t="shared" si="50"/>
        <v/>
      </c>
      <c r="BP516" s="190" t="str">
        <f t="shared" si="51"/>
        <v/>
      </c>
      <c r="BQ516" s="190">
        <f t="shared" si="52"/>
        <v>0</v>
      </c>
      <c r="BR516" s="190">
        <f t="shared" si="53"/>
        <v>0</v>
      </c>
      <c r="BS516" s="190">
        <f t="shared" si="54"/>
        <v>0</v>
      </c>
      <c r="BT516" s="190">
        <f t="shared" si="55"/>
        <v>0</v>
      </c>
      <c r="BY516" s="27">
        <v>1</v>
      </c>
    </row>
    <row r="517" spans="32:77" ht="15.75" customHeight="1" x14ac:dyDescent="0.25">
      <c r="AF517" s="2"/>
      <c r="AG517" s="2"/>
      <c r="AH517" s="2"/>
      <c r="AI517" s="2"/>
      <c r="AJ517" s="2"/>
      <c r="AK517" s="2"/>
      <c r="BA517" s="190" t="s">
        <v>167</v>
      </c>
      <c r="BB517" s="190" t="s">
        <v>265</v>
      </c>
      <c r="BC517" s="190">
        <v>4</v>
      </c>
      <c r="BD517" s="190">
        <v>4</v>
      </c>
      <c r="BE517" s="190">
        <v>2</v>
      </c>
      <c r="BF517" s="190" t="s">
        <v>13014</v>
      </c>
      <c r="BG517" s="190" t="s">
        <v>12610</v>
      </c>
      <c r="BH517" s="190" t="s">
        <v>2494</v>
      </c>
      <c r="BI517" s="190" t="s">
        <v>13013</v>
      </c>
      <c r="BJ517" s="190" t="s">
        <v>13012</v>
      </c>
      <c r="BK517" s="190" t="s">
        <v>13011</v>
      </c>
      <c r="BL517" s="190" t="s">
        <v>13010</v>
      </c>
      <c r="BM517" s="190" t="str">
        <f t="shared" si="48"/>
        <v/>
      </c>
      <c r="BN517" s="190" t="str">
        <f t="shared" si="49"/>
        <v/>
      </c>
      <c r="BO517" s="190" t="str">
        <f t="shared" si="50"/>
        <v/>
      </c>
      <c r="BP517" s="190" t="str">
        <f t="shared" si="51"/>
        <v/>
      </c>
      <c r="BQ517" s="190">
        <f t="shared" si="52"/>
        <v>0</v>
      </c>
      <c r="BR517" s="190">
        <f t="shared" si="53"/>
        <v>0</v>
      </c>
      <c r="BS517" s="190">
        <f t="shared" si="54"/>
        <v>0</v>
      </c>
      <c r="BT517" s="190">
        <f t="shared" si="55"/>
        <v>0</v>
      </c>
      <c r="BY517" s="27">
        <v>1</v>
      </c>
    </row>
    <row r="518" spans="32:77" ht="15.75" customHeight="1" x14ac:dyDescent="0.25">
      <c r="AF518" s="2"/>
      <c r="AG518" s="2"/>
      <c r="AH518" s="2"/>
      <c r="AI518" s="2"/>
      <c r="AJ518" s="2"/>
      <c r="AK518" s="2"/>
      <c r="BA518" s="190" t="s">
        <v>167</v>
      </c>
      <c r="BB518" s="190" t="s">
        <v>265</v>
      </c>
      <c r="BC518" s="190">
        <v>5</v>
      </c>
      <c r="BD518" s="190">
        <v>4</v>
      </c>
      <c r="BE518" s="190">
        <v>2</v>
      </c>
      <c r="BF518" s="190" t="s">
        <v>13009</v>
      </c>
      <c r="BG518" s="190" t="s">
        <v>12603</v>
      </c>
      <c r="BH518" s="190" t="s">
        <v>13008</v>
      </c>
      <c r="BI518" s="190" t="s">
        <v>13007</v>
      </c>
      <c r="BJ518" s="190" t="s">
        <v>13006</v>
      </c>
      <c r="BL518" s="190" t="s">
        <v>13005</v>
      </c>
      <c r="BM518" s="190" t="str">
        <f t="shared" si="48"/>
        <v/>
      </c>
      <c r="BN518" s="190" t="str">
        <f t="shared" si="49"/>
        <v/>
      </c>
      <c r="BO518" s="190" t="str">
        <f t="shared" si="50"/>
        <v/>
      </c>
      <c r="BP518" s="190" t="str">
        <f t="shared" si="51"/>
        <v/>
      </c>
      <c r="BQ518" s="190">
        <f t="shared" si="52"/>
        <v>0</v>
      </c>
      <c r="BR518" s="190">
        <f t="shared" si="53"/>
        <v>0</v>
      </c>
      <c r="BS518" s="190">
        <f t="shared" si="54"/>
        <v>0</v>
      </c>
      <c r="BT518" s="190">
        <f t="shared" si="55"/>
        <v>0</v>
      </c>
      <c r="BY518" s="27">
        <v>1</v>
      </c>
    </row>
    <row r="519" spans="32:77" ht="15.75" customHeight="1" x14ac:dyDescent="0.25">
      <c r="AF519" s="2"/>
      <c r="AG519" s="2"/>
      <c r="AH519" s="2"/>
      <c r="AI519" s="2"/>
      <c r="AJ519" s="2"/>
      <c r="AK519" s="2"/>
      <c r="BA519" s="190" t="s">
        <v>167</v>
      </c>
      <c r="BB519" s="190" t="s">
        <v>301</v>
      </c>
      <c r="BC519" s="190">
        <v>1</v>
      </c>
      <c r="BD519" s="190">
        <v>5</v>
      </c>
      <c r="BE519" s="190">
        <v>2</v>
      </c>
      <c r="BF519" s="190" t="s">
        <v>13004</v>
      </c>
      <c r="BG519" s="190" t="s">
        <v>13003</v>
      </c>
      <c r="BH519" s="190" t="s">
        <v>13002</v>
      </c>
      <c r="BI519" s="190" t="s">
        <v>13001</v>
      </c>
      <c r="BJ519" s="190" t="s">
        <v>13000</v>
      </c>
      <c r="BK519" s="190" t="s">
        <v>12999</v>
      </c>
      <c r="BL519" s="190" t="s">
        <v>12998</v>
      </c>
      <c r="BM519" s="190" t="str">
        <f t="shared" si="48"/>
        <v/>
      </c>
      <c r="BN519" s="190" t="str">
        <f t="shared" si="49"/>
        <v/>
      </c>
      <c r="BO519" s="190" t="str">
        <f t="shared" si="50"/>
        <v/>
      </c>
      <c r="BP519" s="190" t="str">
        <f t="shared" si="51"/>
        <v/>
      </c>
      <c r="BQ519" s="190">
        <f t="shared" si="52"/>
        <v>0</v>
      </c>
      <c r="BR519" s="190">
        <f t="shared" si="53"/>
        <v>0</v>
      </c>
      <c r="BS519" s="190">
        <f t="shared" si="54"/>
        <v>0</v>
      </c>
      <c r="BT519" s="190">
        <f t="shared" si="55"/>
        <v>0</v>
      </c>
      <c r="BY519" s="27">
        <v>1</v>
      </c>
    </row>
    <row r="520" spans="32:77" ht="15.75" customHeight="1" x14ac:dyDescent="0.25">
      <c r="AF520" s="2"/>
      <c r="AG520" s="2"/>
      <c r="AH520" s="2"/>
      <c r="AI520" s="2"/>
      <c r="AJ520" s="2"/>
      <c r="AK520" s="2"/>
      <c r="BA520" s="190" t="s">
        <v>167</v>
      </c>
      <c r="BB520" s="190" t="s">
        <v>301</v>
      </c>
      <c r="BC520" s="190">
        <v>2</v>
      </c>
      <c r="BD520" s="190">
        <v>5</v>
      </c>
      <c r="BE520" s="190">
        <v>2</v>
      </c>
      <c r="BF520" s="190" t="s">
        <v>12997</v>
      </c>
      <c r="BG520" s="190" t="s">
        <v>12996</v>
      </c>
      <c r="BH520" s="190" t="s">
        <v>12995</v>
      </c>
      <c r="BI520" s="190" t="s">
        <v>12994</v>
      </c>
      <c r="BJ520" s="190" t="s">
        <v>12993</v>
      </c>
      <c r="BL520" s="190" t="s">
        <v>12992</v>
      </c>
      <c r="BM520" s="190" t="str">
        <f t="shared" si="48"/>
        <v/>
      </c>
      <c r="BN520" s="190" t="str">
        <f t="shared" si="49"/>
        <v/>
      </c>
      <c r="BO520" s="190" t="str">
        <f t="shared" si="50"/>
        <v/>
      </c>
      <c r="BP520" s="190" t="str">
        <f t="shared" si="51"/>
        <v/>
      </c>
      <c r="BQ520" s="190">
        <f t="shared" si="52"/>
        <v>0</v>
      </c>
      <c r="BR520" s="190">
        <f t="shared" si="53"/>
        <v>0</v>
      </c>
      <c r="BS520" s="190">
        <f t="shared" si="54"/>
        <v>0</v>
      </c>
      <c r="BT520" s="190">
        <f t="shared" si="55"/>
        <v>0</v>
      </c>
      <c r="BY520" s="27">
        <v>1</v>
      </c>
    </row>
    <row r="521" spans="32:77" ht="15.75" customHeight="1" x14ac:dyDescent="0.25">
      <c r="AF521" s="2"/>
      <c r="AG521" s="2"/>
      <c r="AH521" s="2"/>
      <c r="AI521" s="2"/>
      <c r="AJ521" s="2"/>
      <c r="AK521" s="2"/>
      <c r="BA521" s="190" t="s">
        <v>167</v>
      </c>
      <c r="BB521" s="190" t="s">
        <v>301</v>
      </c>
      <c r="BC521" s="190">
        <v>3</v>
      </c>
      <c r="BD521" s="190">
        <v>5</v>
      </c>
      <c r="BE521" s="190">
        <v>2</v>
      </c>
      <c r="BF521" s="190" t="s">
        <v>12660</v>
      </c>
      <c r="BG521" s="190" t="s">
        <v>12587</v>
      </c>
      <c r="BH521" s="190" t="s">
        <v>12659</v>
      </c>
      <c r="BI521" s="190" t="s">
        <v>12658</v>
      </c>
      <c r="BJ521" s="190" t="s">
        <v>12657</v>
      </c>
      <c r="BL521" s="190" t="s">
        <v>12656</v>
      </c>
      <c r="BM521" s="190" t="str">
        <f t="shared" si="48"/>
        <v/>
      </c>
      <c r="BN521" s="190" t="str">
        <f t="shared" si="49"/>
        <v/>
      </c>
      <c r="BO521" s="190" t="str">
        <f t="shared" si="50"/>
        <v/>
      </c>
      <c r="BP521" s="190" t="str">
        <f t="shared" si="51"/>
        <v/>
      </c>
      <c r="BQ521" s="190">
        <f t="shared" si="52"/>
        <v>0</v>
      </c>
      <c r="BR521" s="190">
        <f t="shared" si="53"/>
        <v>0</v>
      </c>
      <c r="BS521" s="190">
        <f t="shared" si="54"/>
        <v>0</v>
      </c>
      <c r="BT521" s="190">
        <f t="shared" si="55"/>
        <v>0</v>
      </c>
      <c r="BY521" s="27">
        <v>1</v>
      </c>
    </row>
    <row r="522" spans="32:77" ht="15.75" customHeight="1" x14ac:dyDescent="0.25">
      <c r="AF522" s="2"/>
      <c r="AG522" s="2"/>
      <c r="AH522" s="2"/>
      <c r="AI522" s="2"/>
      <c r="AJ522" s="2"/>
      <c r="AK522" s="2"/>
      <c r="BA522" s="190" t="s">
        <v>167</v>
      </c>
      <c r="BB522" s="190" t="s">
        <v>301</v>
      </c>
      <c r="BC522" s="190">
        <v>4</v>
      </c>
      <c r="BD522" s="190">
        <v>5</v>
      </c>
      <c r="BE522" s="190">
        <v>2</v>
      </c>
      <c r="BF522" s="190" t="s">
        <v>12991</v>
      </c>
      <c r="BG522" s="190" t="s">
        <v>12581</v>
      </c>
      <c r="BH522" s="190" t="s">
        <v>12990</v>
      </c>
      <c r="BI522" s="190" t="s">
        <v>12989</v>
      </c>
      <c r="BL522" s="190" t="s">
        <v>12988</v>
      </c>
      <c r="BM522" s="190" t="str">
        <f t="shared" si="48"/>
        <v/>
      </c>
      <c r="BN522" s="190" t="str">
        <f t="shared" si="49"/>
        <v/>
      </c>
      <c r="BO522" s="190" t="str">
        <f t="shared" si="50"/>
        <v/>
      </c>
      <c r="BP522" s="190" t="str">
        <f t="shared" si="51"/>
        <v/>
      </c>
      <c r="BQ522" s="190">
        <f t="shared" si="52"/>
        <v>0</v>
      </c>
      <c r="BR522" s="190">
        <f t="shared" si="53"/>
        <v>0</v>
      </c>
      <c r="BS522" s="190">
        <f t="shared" si="54"/>
        <v>0</v>
      </c>
      <c r="BT522" s="190">
        <f t="shared" si="55"/>
        <v>0</v>
      </c>
      <c r="BY522" s="27">
        <v>1</v>
      </c>
    </row>
    <row r="523" spans="32:77" ht="15.75" customHeight="1" x14ac:dyDescent="0.25">
      <c r="AF523" s="2"/>
      <c r="AG523" s="2"/>
      <c r="AH523" s="2"/>
      <c r="AI523" s="2"/>
      <c r="AJ523" s="2"/>
      <c r="AK523" s="2"/>
      <c r="BA523" s="190" t="s">
        <v>168</v>
      </c>
      <c r="BB523" s="190" t="s">
        <v>265</v>
      </c>
      <c r="BC523" s="190">
        <v>1</v>
      </c>
      <c r="BD523" s="190">
        <v>4</v>
      </c>
      <c r="BE523" s="190">
        <v>2</v>
      </c>
      <c r="BF523" s="190" t="s">
        <v>13022</v>
      </c>
      <c r="BG523" s="190" t="s">
        <v>13021</v>
      </c>
      <c r="BH523" s="190" t="s">
        <v>13020</v>
      </c>
      <c r="BI523" s="190" t="s">
        <v>2211</v>
      </c>
      <c r="BJ523" s="190" t="s">
        <v>903</v>
      </c>
      <c r="BK523" s="190" t="s">
        <v>1241</v>
      </c>
      <c r="BL523" s="190" t="s">
        <v>13019</v>
      </c>
      <c r="BM523" s="190" t="str">
        <f t="shared" si="48"/>
        <v/>
      </c>
      <c r="BN523" s="190" t="str">
        <f t="shared" si="49"/>
        <v/>
      </c>
      <c r="BO523" s="190" t="str">
        <f t="shared" si="50"/>
        <v/>
      </c>
      <c r="BP523" s="190" t="str">
        <f t="shared" si="51"/>
        <v/>
      </c>
      <c r="BQ523" s="190">
        <f t="shared" si="52"/>
        <v>0</v>
      </c>
      <c r="BR523" s="190">
        <f t="shared" si="53"/>
        <v>0</v>
      </c>
      <c r="BS523" s="190">
        <f t="shared" si="54"/>
        <v>0</v>
      </c>
      <c r="BT523" s="190">
        <f t="shared" si="55"/>
        <v>0</v>
      </c>
      <c r="BY523" s="27">
        <v>1</v>
      </c>
    </row>
    <row r="524" spans="32:77" ht="15.75" customHeight="1" x14ac:dyDescent="0.25">
      <c r="AF524" s="2"/>
      <c r="AG524" s="2"/>
      <c r="AH524" s="2"/>
      <c r="AI524" s="2"/>
      <c r="AJ524" s="2"/>
      <c r="AK524" s="2"/>
      <c r="BA524" s="190" t="s">
        <v>168</v>
      </c>
      <c r="BB524" s="190" t="s">
        <v>265</v>
      </c>
      <c r="BC524" s="190">
        <v>2</v>
      </c>
      <c r="BD524" s="190">
        <v>4</v>
      </c>
      <c r="BE524" s="190">
        <v>2</v>
      </c>
      <c r="BF524" s="190" t="s">
        <v>13018</v>
      </c>
      <c r="BG524" s="190" t="s">
        <v>13017</v>
      </c>
      <c r="BH524" s="190" t="s">
        <v>13016</v>
      </c>
      <c r="BL524" s="190" t="s">
        <v>13015</v>
      </c>
      <c r="BM524" s="190" t="str">
        <f t="shared" si="48"/>
        <v/>
      </c>
      <c r="BN524" s="190" t="str">
        <f t="shared" si="49"/>
        <v/>
      </c>
      <c r="BO524" s="190" t="str">
        <f t="shared" si="50"/>
        <v/>
      </c>
      <c r="BP524" s="190" t="str">
        <f t="shared" si="51"/>
        <v/>
      </c>
      <c r="BQ524" s="190">
        <f t="shared" si="52"/>
        <v>0</v>
      </c>
      <c r="BR524" s="190">
        <f t="shared" si="53"/>
        <v>0</v>
      </c>
      <c r="BS524" s="190">
        <f t="shared" si="54"/>
        <v>0</v>
      </c>
      <c r="BT524" s="190">
        <f t="shared" si="55"/>
        <v>0</v>
      </c>
      <c r="BY524" s="27">
        <v>1</v>
      </c>
    </row>
    <row r="525" spans="32:77" ht="15.75" customHeight="1" x14ac:dyDescent="0.25">
      <c r="AF525" s="2"/>
      <c r="AG525" s="2"/>
      <c r="AH525" s="2"/>
      <c r="AI525" s="2"/>
      <c r="AJ525" s="2"/>
      <c r="AK525" s="2"/>
      <c r="BA525" s="190" t="s">
        <v>168</v>
      </c>
      <c r="BB525" s="190" t="s">
        <v>265</v>
      </c>
      <c r="BC525" s="190">
        <v>3</v>
      </c>
      <c r="BD525" s="190">
        <v>4</v>
      </c>
      <c r="BE525" s="190">
        <v>2</v>
      </c>
      <c r="BF525" s="190" t="s">
        <v>12655</v>
      </c>
      <c r="BG525" s="190" t="s">
        <v>12654</v>
      </c>
      <c r="BH525" s="190" t="s">
        <v>12653</v>
      </c>
      <c r="BI525" s="190" t="s">
        <v>12652</v>
      </c>
      <c r="BJ525" s="190" t="s">
        <v>12651</v>
      </c>
      <c r="BK525" s="190" t="s">
        <v>12650</v>
      </c>
      <c r="BL525" s="190" t="s">
        <v>12649</v>
      </c>
      <c r="BM525" s="190" t="str">
        <f t="shared" si="48"/>
        <v/>
      </c>
      <c r="BN525" s="190" t="str">
        <f t="shared" si="49"/>
        <v/>
      </c>
      <c r="BO525" s="190" t="str">
        <f t="shared" si="50"/>
        <v/>
      </c>
      <c r="BP525" s="190" t="str">
        <f t="shared" si="51"/>
        <v/>
      </c>
      <c r="BQ525" s="190">
        <f t="shared" si="52"/>
        <v>0</v>
      </c>
      <c r="BR525" s="190">
        <f t="shared" si="53"/>
        <v>0</v>
      </c>
      <c r="BS525" s="190">
        <f t="shared" si="54"/>
        <v>0</v>
      </c>
      <c r="BT525" s="190">
        <f t="shared" si="55"/>
        <v>0</v>
      </c>
      <c r="BY525" s="27">
        <v>1</v>
      </c>
    </row>
    <row r="526" spans="32:77" ht="15.75" customHeight="1" x14ac:dyDescent="0.25">
      <c r="AF526" s="2"/>
      <c r="AG526" s="2"/>
      <c r="AH526" s="2"/>
      <c r="AI526" s="2"/>
      <c r="AJ526" s="2"/>
      <c r="AK526" s="2"/>
      <c r="BA526" s="190" t="s">
        <v>168</v>
      </c>
      <c r="BB526" s="190" t="s">
        <v>265</v>
      </c>
      <c r="BC526" s="190">
        <v>4</v>
      </c>
      <c r="BD526" s="190">
        <v>4</v>
      </c>
      <c r="BE526" s="190">
        <v>2</v>
      </c>
      <c r="BF526" s="190" t="s">
        <v>13014</v>
      </c>
      <c r="BG526" s="190" t="s">
        <v>12610</v>
      </c>
      <c r="BH526" s="190" t="s">
        <v>2494</v>
      </c>
      <c r="BI526" s="190" t="s">
        <v>13013</v>
      </c>
      <c r="BJ526" s="190" t="s">
        <v>13012</v>
      </c>
      <c r="BK526" s="190" t="s">
        <v>13011</v>
      </c>
      <c r="BL526" s="190" t="s">
        <v>13010</v>
      </c>
      <c r="BM526" s="190" t="str">
        <f t="shared" si="48"/>
        <v/>
      </c>
      <c r="BN526" s="190" t="str">
        <f t="shared" si="49"/>
        <v/>
      </c>
      <c r="BO526" s="190" t="str">
        <f t="shared" si="50"/>
        <v/>
      </c>
      <c r="BP526" s="190" t="str">
        <f t="shared" si="51"/>
        <v/>
      </c>
      <c r="BQ526" s="190">
        <f t="shared" si="52"/>
        <v>0</v>
      </c>
      <c r="BR526" s="190">
        <f t="shared" si="53"/>
        <v>0</v>
      </c>
      <c r="BS526" s="190">
        <f t="shared" si="54"/>
        <v>0</v>
      </c>
      <c r="BT526" s="190">
        <f t="shared" si="55"/>
        <v>0</v>
      </c>
      <c r="BY526" s="27">
        <v>1</v>
      </c>
    </row>
    <row r="527" spans="32:77" ht="15.75" customHeight="1" x14ac:dyDescent="0.25">
      <c r="AF527" s="2"/>
      <c r="AG527" s="2"/>
      <c r="AH527" s="2"/>
      <c r="AI527" s="2"/>
      <c r="AJ527" s="2"/>
      <c r="AK527" s="2"/>
      <c r="BA527" s="190" t="s">
        <v>168</v>
      </c>
      <c r="BB527" s="190" t="s">
        <v>265</v>
      </c>
      <c r="BC527" s="190">
        <v>5</v>
      </c>
      <c r="BD527" s="190">
        <v>4</v>
      </c>
      <c r="BE527" s="190">
        <v>2</v>
      </c>
      <c r="BF527" s="190" t="s">
        <v>13009</v>
      </c>
      <c r="BG527" s="190" t="s">
        <v>12603</v>
      </c>
      <c r="BH527" s="190" t="s">
        <v>13008</v>
      </c>
      <c r="BI527" s="190" t="s">
        <v>13007</v>
      </c>
      <c r="BJ527" s="190" t="s">
        <v>13006</v>
      </c>
      <c r="BL527" s="190" t="s">
        <v>13005</v>
      </c>
      <c r="BM527" s="190" t="str">
        <f t="shared" si="48"/>
        <v/>
      </c>
      <c r="BN527" s="190" t="str">
        <f t="shared" si="49"/>
        <v/>
      </c>
      <c r="BO527" s="190" t="str">
        <f t="shared" si="50"/>
        <v/>
      </c>
      <c r="BP527" s="190" t="str">
        <f t="shared" si="51"/>
        <v/>
      </c>
      <c r="BQ527" s="190">
        <f t="shared" si="52"/>
        <v>0</v>
      </c>
      <c r="BR527" s="190">
        <f t="shared" si="53"/>
        <v>0</v>
      </c>
      <c r="BS527" s="190">
        <f t="shared" si="54"/>
        <v>0</v>
      </c>
      <c r="BT527" s="190">
        <f t="shared" si="55"/>
        <v>0</v>
      </c>
      <c r="BY527" s="27">
        <v>1</v>
      </c>
    </row>
    <row r="528" spans="32:77" ht="15.75" customHeight="1" x14ac:dyDescent="0.25">
      <c r="AF528" s="2"/>
      <c r="AG528" s="2"/>
      <c r="AH528" s="2"/>
      <c r="AI528" s="2"/>
      <c r="AJ528" s="2"/>
      <c r="AK528" s="2"/>
      <c r="BA528" s="190" t="s">
        <v>168</v>
      </c>
      <c r="BB528" s="190" t="s">
        <v>301</v>
      </c>
      <c r="BC528" s="190">
        <v>1</v>
      </c>
      <c r="BD528" s="190">
        <v>5</v>
      </c>
      <c r="BE528" s="190">
        <v>2</v>
      </c>
      <c r="BF528" s="190" t="s">
        <v>13004</v>
      </c>
      <c r="BG528" s="190" t="s">
        <v>13003</v>
      </c>
      <c r="BH528" s="190" t="s">
        <v>13002</v>
      </c>
      <c r="BI528" s="190" t="s">
        <v>13001</v>
      </c>
      <c r="BJ528" s="190" t="s">
        <v>13000</v>
      </c>
      <c r="BK528" s="190" t="s">
        <v>12999</v>
      </c>
      <c r="BL528" s="190" t="s">
        <v>12998</v>
      </c>
      <c r="BM528" s="190" t="str">
        <f t="shared" si="48"/>
        <v/>
      </c>
      <c r="BN528" s="190" t="str">
        <f t="shared" si="49"/>
        <v/>
      </c>
      <c r="BO528" s="190" t="str">
        <f t="shared" si="50"/>
        <v/>
      </c>
      <c r="BP528" s="190" t="str">
        <f t="shared" si="51"/>
        <v/>
      </c>
      <c r="BQ528" s="190">
        <f t="shared" si="52"/>
        <v>0</v>
      </c>
      <c r="BR528" s="190">
        <f t="shared" si="53"/>
        <v>0</v>
      </c>
      <c r="BS528" s="190">
        <f t="shared" si="54"/>
        <v>0</v>
      </c>
      <c r="BT528" s="190">
        <f t="shared" si="55"/>
        <v>0</v>
      </c>
      <c r="BY528" s="27">
        <v>1</v>
      </c>
    </row>
    <row r="529" spans="32:77" ht="15.75" customHeight="1" x14ac:dyDescent="0.25">
      <c r="AF529" s="2"/>
      <c r="AG529" s="2"/>
      <c r="AH529" s="2"/>
      <c r="AI529" s="2"/>
      <c r="AJ529" s="2"/>
      <c r="AK529" s="2"/>
      <c r="BA529" s="190" t="s">
        <v>168</v>
      </c>
      <c r="BB529" s="190" t="s">
        <v>301</v>
      </c>
      <c r="BC529" s="190">
        <v>2</v>
      </c>
      <c r="BD529" s="190">
        <v>5</v>
      </c>
      <c r="BE529" s="190">
        <v>2</v>
      </c>
      <c r="BF529" s="190" t="s">
        <v>12997</v>
      </c>
      <c r="BG529" s="190" t="s">
        <v>12996</v>
      </c>
      <c r="BH529" s="190" t="s">
        <v>12995</v>
      </c>
      <c r="BI529" s="190" t="s">
        <v>12994</v>
      </c>
      <c r="BJ529" s="190" t="s">
        <v>12993</v>
      </c>
      <c r="BL529" s="190" t="s">
        <v>12992</v>
      </c>
      <c r="BM529" s="190" t="str">
        <f t="shared" si="48"/>
        <v/>
      </c>
      <c r="BN529" s="190" t="str">
        <f t="shared" si="49"/>
        <v/>
      </c>
      <c r="BO529" s="190" t="str">
        <f t="shared" si="50"/>
        <v/>
      </c>
      <c r="BP529" s="190" t="str">
        <f t="shared" si="51"/>
        <v/>
      </c>
      <c r="BQ529" s="190">
        <f t="shared" si="52"/>
        <v>0</v>
      </c>
      <c r="BR529" s="190">
        <f t="shared" si="53"/>
        <v>0</v>
      </c>
      <c r="BS529" s="190">
        <f t="shared" si="54"/>
        <v>0</v>
      </c>
      <c r="BT529" s="190">
        <f t="shared" si="55"/>
        <v>0</v>
      </c>
      <c r="BY529" s="27">
        <v>1</v>
      </c>
    </row>
    <row r="530" spans="32:77" ht="15.75" customHeight="1" x14ac:dyDescent="0.25">
      <c r="AF530" s="2"/>
      <c r="AG530" s="2"/>
      <c r="AH530" s="2"/>
      <c r="AI530" s="2"/>
      <c r="AJ530" s="2"/>
      <c r="AK530" s="2"/>
      <c r="BA530" s="190" t="s">
        <v>168</v>
      </c>
      <c r="BB530" s="190" t="s">
        <v>301</v>
      </c>
      <c r="BC530" s="190">
        <v>3</v>
      </c>
      <c r="BD530" s="190">
        <v>5</v>
      </c>
      <c r="BE530" s="190">
        <v>2</v>
      </c>
      <c r="BF530" s="190" t="s">
        <v>12648</v>
      </c>
      <c r="BG530" s="190" t="s">
        <v>12587</v>
      </c>
      <c r="BH530" s="190" t="s">
        <v>12647</v>
      </c>
      <c r="BI530" s="190" t="s">
        <v>12646</v>
      </c>
      <c r="BL530" s="190" t="s">
        <v>12645</v>
      </c>
      <c r="BM530" s="190" t="str">
        <f t="shared" si="48"/>
        <v/>
      </c>
      <c r="BN530" s="190" t="str">
        <f t="shared" si="49"/>
        <v/>
      </c>
      <c r="BO530" s="190" t="str">
        <f t="shared" si="50"/>
        <v/>
      </c>
      <c r="BP530" s="190" t="str">
        <f t="shared" si="51"/>
        <v/>
      </c>
      <c r="BQ530" s="190">
        <f t="shared" si="52"/>
        <v>0</v>
      </c>
      <c r="BR530" s="190">
        <f t="shared" si="53"/>
        <v>0</v>
      </c>
      <c r="BS530" s="190">
        <f t="shared" si="54"/>
        <v>0</v>
      </c>
      <c r="BT530" s="190">
        <f t="shared" si="55"/>
        <v>0</v>
      </c>
      <c r="BY530" s="27">
        <v>1</v>
      </c>
    </row>
    <row r="531" spans="32:77" ht="15.75" customHeight="1" x14ac:dyDescent="0.25">
      <c r="AF531" s="2"/>
      <c r="AG531" s="2"/>
      <c r="AH531" s="2"/>
      <c r="AI531" s="2"/>
      <c r="AJ531" s="2"/>
      <c r="AK531" s="2"/>
      <c r="BA531" s="190" t="s">
        <v>168</v>
      </c>
      <c r="BB531" s="190" t="s">
        <v>301</v>
      </c>
      <c r="BC531" s="190">
        <v>4</v>
      </c>
      <c r="BD531" s="190">
        <v>5</v>
      </c>
      <c r="BE531" s="190">
        <v>2</v>
      </c>
      <c r="BF531" s="190" t="s">
        <v>12991</v>
      </c>
      <c r="BG531" s="190" t="s">
        <v>12581</v>
      </c>
      <c r="BH531" s="190" t="s">
        <v>12990</v>
      </c>
      <c r="BI531" s="190" t="s">
        <v>12989</v>
      </c>
      <c r="BL531" s="190" t="s">
        <v>12988</v>
      </c>
      <c r="BM531" s="190" t="str">
        <f t="shared" si="48"/>
        <v/>
      </c>
      <c r="BN531" s="190" t="str">
        <f t="shared" si="49"/>
        <v/>
      </c>
      <c r="BO531" s="190" t="str">
        <f t="shared" si="50"/>
        <v/>
      </c>
      <c r="BP531" s="190" t="str">
        <f t="shared" si="51"/>
        <v/>
      </c>
      <c r="BQ531" s="190">
        <f t="shared" si="52"/>
        <v>0</v>
      </c>
      <c r="BR531" s="190">
        <f t="shared" si="53"/>
        <v>0</v>
      </c>
      <c r="BS531" s="190">
        <f t="shared" si="54"/>
        <v>0</v>
      </c>
      <c r="BT531" s="190">
        <f t="shared" si="55"/>
        <v>0</v>
      </c>
      <c r="BY531" s="27">
        <v>1</v>
      </c>
    </row>
    <row r="532" spans="32:77" ht="15.75" customHeight="1" x14ac:dyDescent="0.25">
      <c r="AF532" s="2"/>
      <c r="AG532" s="2"/>
      <c r="AH532" s="2"/>
      <c r="AI532" s="2"/>
      <c r="AJ532" s="2"/>
      <c r="AK532" s="2"/>
      <c r="BA532" s="190" t="s">
        <v>169</v>
      </c>
      <c r="BB532" s="190" t="s">
        <v>265</v>
      </c>
      <c r="BC532" s="190">
        <v>1</v>
      </c>
      <c r="BD532" s="190">
        <v>4</v>
      </c>
      <c r="BE532" s="190">
        <v>2</v>
      </c>
      <c r="BF532" s="190" t="s">
        <v>13022</v>
      </c>
      <c r="BG532" s="190" t="s">
        <v>13021</v>
      </c>
      <c r="BH532" s="190" t="s">
        <v>13020</v>
      </c>
      <c r="BI532" s="190" t="s">
        <v>2211</v>
      </c>
      <c r="BJ532" s="190" t="s">
        <v>903</v>
      </c>
      <c r="BK532" s="190" t="s">
        <v>1241</v>
      </c>
      <c r="BL532" s="190" t="s">
        <v>13019</v>
      </c>
      <c r="BM532" s="190" t="str">
        <f t="shared" si="48"/>
        <v/>
      </c>
      <c r="BN532" s="190" t="str">
        <f t="shared" si="49"/>
        <v/>
      </c>
      <c r="BO532" s="190" t="str">
        <f t="shared" si="50"/>
        <v/>
      </c>
      <c r="BP532" s="190" t="str">
        <f t="shared" si="51"/>
        <v/>
      </c>
      <c r="BQ532" s="190">
        <f t="shared" si="52"/>
        <v>0</v>
      </c>
      <c r="BR532" s="190">
        <f t="shared" si="53"/>
        <v>0</v>
      </c>
      <c r="BS532" s="190">
        <f t="shared" si="54"/>
        <v>0</v>
      </c>
      <c r="BT532" s="190">
        <f t="shared" si="55"/>
        <v>0</v>
      </c>
      <c r="BY532" s="27">
        <v>1</v>
      </c>
    </row>
    <row r="533" spans="32:77" ht="15.75" customHeight="1" x14ac:dyDescent="0.25">
      <c r="AF533" s="2"/>
      <c r="AG533" s="2"/>
      <c r="AH533" s="2"/>
      <c r="AI533" s="2"/>
      <c r="AJ533" s="2"/>
      <c r="AK533" s="2"/>
      <c r="BA533" s="190" t="s">
        <v>169</v>
      </c>
      <c r="BB533" s="190" t="s">
        <v>265</v>
      </c>
      <c r="BC533" s="190">
        <v>2</v>
      </c>
      <c r="BD533" s="190">
        <v>4</v>
      </c>
      <c r="BE533" s="190">
        <v>2</v>
      </c>
      <c r="BF533" s="190" t="s">
        <v>13018</v>
      </c>
      <c r="BG533" s="190" t="s">
        <v>13017</v>
      </c>
      <c r="BH533" s="190" t="s">
        <v>13016</v>
      </c>
      <c r="BL533" s="190" t="s">
        <v>13015</v>
      </c>
      <c r="BM533" s="190" t="str">
        <f t="shared" si="48"/>
        <v/>
      </c>
      <c r="BN533" s="190" t="str">
        <f t="shared" si="49"/>
        <v/>
      </c>
      <c r="BO533" s="190" t="str">
        <f t="shared" si="50"/>
        <v/>
      </c>
      <c r="BP533" s="190" t="str">
        <f t="shared" si="51"/>
        <v/>
      </c>
      <c r="BQ533" s="190">
        <f t="shared" si="52"/>
        <v>0</v>
      </c>
      <c r="BR533" s="190">
        <f t="shared" si="53"/>
        <v>0</v>
      </c>
      <c r="BS533" s="190">
        <f t="shared" si="54"/>
        <v>0</v>
      </c>
      <c r="BT533" s="190">
        <f t="shared" si="55"/>
        <v>0</v>
      </c>
      <c r="BY533" s="27">
        <v>1</v>
      </c>
    </row>
    <row r="534" spans="32:77" ht="15.75" customHeight="1" x14ac:dyDescent="0.25">
      <c r="AF534" s="2"/>
      <c r="AG534" s="2"/>
      <c r="AH534" s="2"/>
      <c r="AI534" s="2"/>
      <c r="AJ534" s="2"/>
      <c r="AK534" s="2"/>
      <c r="BA534" s="190" t="s">
        <v>169</v>
      </c>
      <c r="BB534" s="190" t="s">
        <v>265</v>
      </c>
      <c r="BC534" s="190">
        <v>3</v>
      </c>
      <c r="BD534" s="190">
        <v>4</v>
      </c>
      <c r="BE534" s="190">
        <v>2</v>
      </c>
      <c r="BF534" s="190" t="s">
        <v>12644</v>
      </c>
      <c r="BG534" s="190" t="s">
        <v>12643</v>
      </c>
      <c r="BH534" s="190" t="s">
        <v>12642</v>
      </c>
      <c r="BI534" s="190" t="s">
        <v>12641</v>
      </c>
      <c r="BJ534" s="190" t="s">
        <v>12640</v>
      </c>
      <c r="BL534" s="190" t="s">
        <v>12639</v>
      </c>
      <c r="BM534" s="190" t="str">
        <f t="shared" si="48"/>
        <v/>
      </c>
      <c r="BN534" s="190" t="str">
        <f t="shared" si="49"/>
        <v/>
      </c>
      <c r="BO534" s="190" t="str">
        <f t="shared" si="50"/>
        <v/>
      </c>
      <c r="BP534" s="190" t="str">
        <f t="shared" si="51"/>
        <v/>
      </c>
      <c r="BQ534" s="190">
        <f t="shared" si="52"/>
        <v>0</v>
      </c>
      <c r="BR534" s="190">
        <f t="shared" si="53"/>
        <v>0</v>
      </c>
      <c r="BS534" s="190">
        <f t="shared" si="54"/>
        <v>0</v>
      </c>
      <c r="BT534" s="190">
        <f t="shared" si="55"/>
        <v>0</v>
      </c>
      <c r="BY534" s="27">
        <v>1</v>
      </c>
    </row>
    <row r="535" spans="32:77" ht="15.75" customHeight="1" x14ac:dyDescent="0.25">
      <c r="AF535" s="2"/>
      <c r="AG535" s="2"/>
      <c r="AH535" s="2"/>
      <c r="AI535" s="2"/>
      <c r="AJ535" s="2"/>
      <c r="AK535" s="2"/>
      <c r="BA535" s="190" t="s">
        <v>169</v>
      </c>
      <c r="BB535" s="190" t="s">
        <v>265</v>
      </c>
      <c r="BC535" s="190">
        <v>4</v>
      </c>
      <c r="BD535" s="190">
        <v>4</v>
      </c>
      <c r="BE535" s="190">
        <v>2</v>
      </c>
      <c r="BF535" s="190" t="s">
        <v>13014</v>
      </c>
      <c r="BG535" s="190" t="s">
        <v>12610</v>
      </c>
      <c r="BH535" s="190" t="s">
        <v>2494</v>
      </c>
      <c r="BI535" s="190" t="s">
        <v>13013</v>
      </c>
      <c r="BJ535" s="190" t="s">
        <v>13012</v>
      </c>
      <c r="BK535" s="190" t="s">
        <v>13011</v>
      </c>
      <c r="BL535" s="190" t="s">
        <v>13010</v>
      </c>
      <c r="BM535" s="190" t="str">
        <f t="shared" si="48"/>
        <v/>
      </c>
      <c r="BN535" s="190" t="str">
        <f t="shared" si="49"/>
        <v/>
      </c>
      <c r="BO535" s="190" t="str">
        <f t="shared" si="50"/>
        <v/>
      </c>
      <c r="BP535" s="190" t="str">
        <f t="shared" si="51"/>
        <v/>
      </c>
      <c r="BQ535" s="190">
        <f t="shared" si="52"/>
        <v>0</v>
      </c>
      <c r="BR535" s="190">
        <f t="shared" si="53"/>
        <v>0</v>
      </c>
      <c r="BS535" s="190">
        <f t="shared" si="54"/>
        <v>0</v>
      </c>
      <c r="BT535" s="190">
        <f t="shared" si="55"/>
        <v>0</v>
      </c>
      <c r="BY535" s="27">
        <v>1</v>
      </c>
    </row>
    <row r="536" spans="32:77" ht="15.75" customHeight="1" x14ac:dyDescent="0.25">
      <c r="AF536" s="2"/>
      <c r="AG536" s="2"/>
      <c r="AH536" s="2"/>
      <c r="AI536" s="2"/>
      <c r="AJ536" s="2"/>
      <c r="AK536" s="2"/>
      <c r="BA536" s="190" t="s">
        <v>169</v>
      </c>
      <c r="BB536" s="190" t="s">
        <v>265</v>
      </c>
      <c r="BC536" s="190">
        <v>5</v>
      </c>
      <c r="BD536" s="190">
        <v>4</v>
      </c>
      <c r="BE536" s="190">
        <v>2</v>
      </c>
      <c r="BF536" s="190" t="s">
        <v>13009</v>
      </c>
      <c r="BG536" s="190" t="s">
        <v>12603</v>
      </c>
      <c r="BH536" s="190" t="s">
        <v>13008</v>
      </c>
      <c r="BI536" s="190" t="s">
        <v>13007</v>
      </c>
      <c r="BJ536" s="190" t="s">
        <v>13006</v>
      </c>
      <c r="BL536" s="190" t="s">
        <v>13005</v>
      </c>
      <c r="BM536" s="190" t="str">
        <f t="shared" si="48"/>
        <v/>
      </c>
      <c r="BN536" s="190" t="str">
        <f t="shared" si="49"/>
        <v/>
      </c>
      <c r="BO536" s="190" t="str">
        <f t="shared" si="50"/>
        <v/>
      </c>
      <c r="BP536" s="190" t="str">
        <f t="shared" si="51"/>
        <v/>
      </c>
      <c r="BQ536" s="190">
        <f t="shared" si="52"/>
        <v>0</v>
      </c>
      <c r="BR536" s="190">
        <f t="shared" si="53"/>
        <v>0</v>
      </c>
      <c r="BS536" s="190">
        <f t="shared" si="54"/>
        <v>0</v>
      </c>
      <c r="BT536" s="190">
        <f t="shared" si="55"/>
        <v>0</v>
      </c>
      <c r="BY536" s="27">
        <v>1</v>
      </c>
    </row>
    <row r="537" spans="32:77" ht="15.75" customHeight="1" x14ac:dyDescent="0.25">
      <c r="AF537" s="2"/>
      <c r="AG537" s="2"/>
      <c r="AH537" s="2"/>
      <c r="AI537" s="2"/>
      <c r="AJ537" s="2"/>
      <c r="AK537" s="2"/>
      <c r="BA537" s="190" t="s">
        <v>169</v>
      </c>
      <c r="BB537" s="190" t="s">
        <v>301</v>
      </c>
      <c r="BC537" s="190">
        <v>1</v>
      </c>
      <c r="BD537" s="190">
        <v>5</v>
      </c>
      <c r="BE537" s="190">
        <v>2</v>
      </c>
      <c r="BF537" s="190" t="s">
        <v>13004</v>
      </c>
      <c r="BG537" s="190" t="s">
        <v>13003</v>
      </c>
      <c r="BH537" s="190" t="s">
        <v>13002</v>
      </c>
      <c r="BI537" s="190" t="s">
        <v>13001</v>
      </c>
      <c r="BJ537" s="190" t="s">
        <v>13000</v>
      </c>
      <c r="BK537" s="190" t="s">
        <v>12999</v>
      </c>
      <c r="BL537" s="190" t="s">
        <v>12998</v>
      </c>
      <c r="BM537" s="190" t="str">
        <f t="shared" si="48"/>
        <v/>
      </c>
      <c r="BN537" s="190" t="str">
        <f t="shared" si="49"/>
        <v/>
      </c>
      <c r="BO537" s="190" t="str">
        <f t="shared" si="50"/>
        <v/>
      </c>
      <c r="BP537" s="190" t="str">
        <f t="shared" si="51"/>
        <v/>
      </c>
      <c r="BQ537" s="190">
        <f t="shared" si="52"/>
        <v>0</v>
      </c>
      <c r="BR537" s="190">
        <f t="shared" si="53"/>
        <v>0</v>
      </c>
      <c r="BS537" s="190">
        <f t="shared" si="54"/>
        <v>0</v>
      </c>
      <c r="BT537" s="190">
        <f t="shared" si="55"/>
        <v>0</v>
      </c>
      <c r="BY537" s="27">
        <v>1</v>
      </c>
    </row>
    <row r="538" spans="32:77" ht="15.75" customHeight="1" x14ac:dyDescent="0.25">
      <c r="AF538" s="2"/>
      <c r="AG538" s="2"/>
      <c r="AH538" s="2"/>
      <c r="AI538" s="2"/>
      <c r="AJ538" s="2"/>
      <c r="AK538" s="2"/>
      <c r="BA538" s="190" t="s">
        <v>169</v>
      </c>
      <c r="BB538" s="190" t="s">
        <v>301</v>
      </c>
      <c r="BC538" s="190">
        <v>2</v>
      </c>
      <c r="BD538" s="190">
        <v>5</v>
      </c>
      <c r="BE538" s="190">
        <v>2</v>
      </c>
      <c r="BF538" s="190" t="s">
        <v>12997</v>
      </c>
      <c r="BG538" s="190" t="s">
        <v>12996</v>
      </c>
      <c r="BH538" s="190" t="s">
        <v>12995</v>
      </c>
      <c r="BI538" s="190" t="s">
        <v>12994</v>
      </c>
      <c r="BJ538" s="190" t="s">
        <v>12993</v>
      </c>
      <c r="BL538" s="190" t="s">
        <v>12992</v>
      </c>
      <c r="BM538" s="190" t="str">
        <f t="shared" si="48"/>
        <v/>
      </c>
      <c r="BN538" s="190" t="str">
        <f t="shared" si="49"/>
        <v/>
      </c>
      <c r="BO538" s="190" t="str">
        <f t="shared" si="50"/>
        <v/>
      </c>
      <c r="BP538" s="190" t="str">
        <f t="shared" si="51"/>
        <v/>
      </c>
      <c r="BQ538" s="190">
        <f t="shared" si="52"/>
        <v>0</v>
      </c>
      <c r="BR538" s="190">
        <f t="shared" si="53"/>
        <v>0</v>
      </c>
      <c r="BS538" s="190">
        <f t="shared" si="54"/>
        <v>0</v>
      </c>
      <c r="BT538" s="190">
        <f t="shared" si="55"/>
        <v>0</v>
      </c>
      <c r="BY538" s="27">
        <v>1</v>
      </c>
    </row>
    <row r="539" spans="32:77" ht="15.75" customHeight="1" x14ac:dyDescent="0.25">
      <c r="AF539" s="2"/>
      <c r="AG539" s="2"/>
      <c r="AH539" s="2"/>
      <c r="AI539" s="2"/>
      <c r="AJ539" s="2"/>
      <c r="AK539" s="2"/>
      <c r="BA539" s="190" t="s">
        <v>169</v>
      </c>
      <c r="BB539" s="190" t="s">
        <v>301</v>
      </c>
      <c r="BC539" s="190">
        <v>3</v>
      </c>
      <c r="BD539" s="190">
        <v>5</v>
      </c>
      <c r="BE539" s="190">
        <v>2</v>
      </c>
      <c r="BF539" s="190" t="s">
        <v>12638</v>
      </c>
      <c r="BG539" s="190" t="s">
        <v>12587</v>
      </c>
      <c r="BH539" s="190" t="s">
        <v>12637</v>
      </c>
      <c r="BI539" s="190" t="s">
        <v>1499</v>
      </c>
      <c r="BJ539" s="190" t="s">
        <v>12636</v>
      </c>
      <c r="BK539" s="190" t="s">
        <v>12635</v>
      </c>
      <c r="BL539" s="190" t="s">
        <v>12634</v>
      </c>
      <c r="BM539" s="190" t="str">
        <f t="shared" si="48"/>
        <v/>
      </c>
      <c r="BN539" s="190" t="str">
        <f t="shared" si="49"/>
        <v/>
      </c>
      <c r="BO539" s="190" t="str">
        <f t="shared" si="50"/>
        <v/>
      </c>
      <c r="BP539" s="190" t="str">
        <f t="shared" si="51"/>
        <v/>
      </c>
      <c r="BQ539" s="190">
        <f t="shared" si="52"/>
        <v>0</v>
      </c>
      <c r="BR539" s="190">
        <f t="shared" si="53"/>
        <v>0</v>
      </c>
      <c r="BS539" s="190">
        <f t="shared" si="54"/>
        <v>0</v>
      </c>
      <c r="BT539" s="190">
        <f t="shared" si="55"/>
        <v>0</v>
      </c>
      <c r="BY539" s="27">
        <v>1</v>
      </c>
    </row>
    <row r="540" spans="32:77" ht="15.75" customHeight="1" x14ac:dyDescent="0.25">
      <c r="AF540" s="2"/>
      <c r="AG540" s="2"/>
      <c r="AH540" s="2"/>
      <c r="AI540" s="2"/>
      <c r="AJ540" s="2"/>
      <c r="AK540" s="2"/>
      <c r="BA540" s="190" t="s">
        <v>169</v>
      </c>
      <c r="BB540" s="190" t="s">
        <v>301</v>
      </c>
      <c r="BC540" s="190">
        <v>4</v>
      </c>
      <c r="BD540" s="190">
        <v>5</v>
      </c>
      <c r="BE540" s="190">
        <v>2</v>
      </c>
      <c r="BF540" s="190" t="s">
        <v>12991</v>
      </c>
      <c r="BG540" s="190" t="s">
        <v>12581</v>
      </c>
      <c r="BH540" s="190" t="s">
        <v>12990</v>
      </c>
      <c r="BI540" s="190" t="s">
        <v>12989</v>
      </c>
      <c r="BL540" s="190" t="s">
        <v>12988</v>
      </c>
      <c r="BM540" s="190" t="str">
        <f t="shared" si="48"/>
        <v/>
      </c>
      <c r="BN540" s="190" t="str">
        <f t="shared" si="49"/>
        <v/>
      </c>
      <c r="BO540" s="190" t="str">
        <f t="shared" si="50"/>
        <v/>
      </c>
      <c r="BP540" s="190" t="str">
        <f t="shared" si="51"/>
        <v/>
      </c>
      <c r="BQ540" s="190">
        <f t="shared" si="52"/>
        <v>0</v>
      </c>
      <c r="BR540" s="190">
        <f t="shared" si="53"/>
        <v>0</v>
      </c>
      <c r="BS540" s="190">
        <f t="shared" si="54"/>
        <v>0</v>
      </c>
      <c r="BT540" s="190">
        <f t="shared" si="55"/>
        <v>0</v>
      </c>
      <c r="BY540" s="27">
        <v>1</v>
      </c>
    </row>
    <row r="541" spans="32:77" ht="15.75" customHeight="1" x14ac:dyDescent="0.25">
      <c r="AF541" s="2"/>
      <c r="AG541" s="2"/>
      <c r="AH541" s="2"/>
      <c r="AI541" s="2"/>
      <c r="AJ541" s="2"/>
      <c r="AK541" s="2"/>
      <c r="BA541" s="190" t="s">
        <v>170</v>
      </c>
      <c r="BB541" s="190" t="s">
        <v>265</v>
      </c>
      <c r="BC541" s="190">
        <v>1</v>
      </c>
      <c r="BD541" s="190">
        <v>3.3332999999999999</v>
      </c>
      <c r="BE541" s="190">
        <v>2</v>
      </c>
      <c r="BF541" s="190" t="s">
        <v>13022</v>
      </c>
      <c r="BG541" s="190" t="s">
        <v>13021</v>
      </c>
      <c r="BH541" s="190" t="s">
        <v>13020</v>
      </c>
      <c r="BI541" s="190" t="s">
        <v>2211</v>
      </c>
      <c r="BJ541" s="190" t="s">
        <v>903</v>
      </c>
      <c r="BK541" s="190" t="s">
        <v>1241</v>
      </c>
      <c r="BL541" s="190" t="s">
        <v>13019</v>
      </c>
      <c r="BM541" s="190" t="str">
        <f t="shared" si="48"/>
        <v/>
      </c>
      <c r="BN541" s="190" t="str">
        <f t="shared" si="49"/>
        <v/>
      </c>
      <c r="BO541" s="190" t="str">
        <f t="shared" si="50"/>
        <v/>
      </c>
      <c r="BP541" s="190" t="str">
        <f t="shared" si="51"/>
        <v/>
      </c>
      <c r="BQ541" s="190">
        <f t="shared" si="52"/>
        <v>0</v>
      </c>
      <c r="BR541" s="190">
        <f t="shared" si="53"/>
        <v>0</v>
      </c>
      <c r="BS541" s="190">
        <f t="shared" si="54"/>
        <v>0</v>
      </c>
      <c r="BT541" s="190">
        <f t="shared" si="55"/>
        <v>0</v>
      </c>
      <c r="BY541" s="27">
        <v>1</v>
      </c>
    </row>
    <row r="542" spans="32:77" ht="15.75" customHeight="1" x14ac:dyDescent="0.25">
      <c r="AF542" s="2"/>
      <c r="AG542" s="2"/>
      <c r="AH542" s="2"/>
      <c r="AI542" s="2"/>
      <c r="AJ542" s="2"/>
      <c r="AK542" s="2"/>
      <c r="BA542" s="190" t="s">
        <v>170</v>
      </c>
      <c r="BB542" s="190" t="s">
        <v>265</v>
      </c>
      <c r="BC542" s="190">
        <v>2</v>
      </c>
      <c r="BD542" s="190">
        <v>3.3332999999999999</v>
      </c>
      <c r="BE542" s="190">
        <v>2</v>
      </c>
      <c r="BF542" s="190" t="s">
        <v>13018</v>
      </c>
      <c r="BG542" s="190" t="s">
        <v>13017</v>
      </c>
      <c r="BH542" s="190" t="s">
        <v>13016</v>
      </c>
      <c r="BL542" s="190" t="s">
        <v>13015</v>
      </c>
      <c r="BM542" s="190" t="str">
        <f t="shared" si="48"/>
        <v/>
      </c>
      <c r="BN542" s="190" t="str">
        <f t="shared" si="49"/>
        <v/>
      </c>
      <c r="BO542" s="190" t="str">
        <f t="shared" si="50"/>
        <v/>
      </c>
      <c r="BP542" s="190" t="str">
        <f t="shared" si="51"/>
        <v/>
      </c>
      <c r="BQ542" s="190">
        <f t="shared" si="52"/>
        <v>0</v>
      </c>
      <c r="BR542" s="190">
        <f t="shared" si="53"/>
        <v>0</v>
      </c>
      <c r="BS542" s="190">
        <f t="shared" si="54"/>
        <v>0</v>
      </c>
      <c r="BT542" s="190">
        <f t="shared" si="55"/>
        <v>0</v>
      </c>
      <c r="BY542" s="27">
        <v>1</v>
      </c>
    </row>
    <row r="543" spans="32:77" ht="15.75" customHeight="1" x14ac:dyDescent="0.25">
      <c r="AF543" s="2"/>
      <c r="AG543" s="2"/>
      <c r="AH543" s="2"/>
      <c r="AI543" s="2"/>
      <c r="AJ543" s="2"/>
      <c r="AK543" s="2"/>
      <c r="BA543" s="190" t="s">
        <v>170</v>
      </c>
      <c r="BB543" s="190" t="s">
        <v>265</v>
      </c>
      <c r="BC543" s="190">
        <v>3</v>
      </c>
      <c r="BD543" s="190">
        <v>3.3332999999999999</v>
      </c>
      <c r="BE543" s="190">
        <v>2</v>
      </c>
      <c r="BF543" s="190" t="s">
        <v>12623</v>
      </c>
      <c r="BG543" s="190" t="s">
        <v>12622</v>
      </c>
      <c r="BH543" s="190" t="s">
        <v>12621</v>
      </c>
      <c r="BI543" s="190" t="s">
        <v>1306</v>
      </c>
      <c r="BJ543" s="190" t="s">
        <v>12620</v>
      </c>
      <c r="BL543" s="190" t="s">
        <v>12619</v>
      </c>
      <c r="BM543" s="190" t="str">
        <f t="shared" si="48"/>
        <v/>
      </c>
      <c r="BN543" s="190" t="str">
        <f t="shared" si="49"/>
        <v/>
      </c>
      <c r="BO543" s="190" t="str">
        <f t="shared" si="50"/>
        <v/>
      </c>
      <c r="BP543" s="190" t="str">
        <f t="shared" si="51"/>
        <v/>
      </c>
      <c r="BQ543" s="190">
        <f t="shared" si="52"/>
        <v>0</v>
      </c>
      <c r="BR543" s="190">
        <f t="shared" si="53"/>
        <v>0</v>
      </c>
      <c r="BS543" s="190">
        <f t="shared" si="54"/>
        <v>0</v>
      </c>
      <c r="BT543" s="190">
        <f t="shared" si="55"/>
        <v>0</v>
      </c>
      <c r="BY543" s="27">
        <v>1</v>
      </c>
    </row>
    <row r="544" spans="32:77" ht="15.75" customHeight="1" x14ac:dyDescent="0.25">
      <c r="AF544" s="2"/>
      <c r="AG544" s="2"/>
      <c r="AH544" s="2"/>
      <c r="AI544" s="2"/>
      <c r="AJ544" s="2"/>
      <c r="AK544" s="2"/>
      <c r="BA544" s="190" t="s">
        <v>170</v>
      </c>
      <c r="BB544" s="190" t="s">
        <v>265</v>
      </c>
      <c r="BC544" s="190">
        <v>4</v>
      </c>
      <c r="BD544" s="190">
        <v>3.3332999999999999</v>
      </c>
      <c r="BE544" s="190">
        <v>2</v>
      </c>
      <c r="BF544" s="190" t="s">
        <v>12618</v>
      </c>
      <c r="BG544" s="190" t="s">
        <v>12617</v>
      </c>
      <c r="BH544" s="190" t="s">
        <v>12616</v>
      </c>
      <c r="BI544" s="190" t="s">
        <v>12615</v>
      </c>
      <c r="BJ544" s="190" t="s">
        <v>12614</v>
      </c>
      <c r="BK544" s="190" t="s">
        <v>12613</v>
      </c>
      <c r="BL544" s="190" t="s">
        <v>12612</v>
      </c>
      <c r="BM544" s="190" t="str">
        <f t="shared" si="48"/>
        <v/>
      </c>
      <c r="BN544" s="190" t="str">
        <f t="shared" si="49"/>
        <v/>
      </c>
      <c r="BO544" s="190" t="str">
        <f t="shared" si="50"/>
        <v/>
      </c>
      <c r="BP544" s="190" t="str">
        <f t="shared" si="51"/>
        <v/>
      </c>
      <c r="BQ544" s="190">
        <f t="shared" si="52"/>
        <v>0</v>
      </c>
      <c r="BR544" s="190">
        <f t="shared" si="53"/>
        <v>0</v>
      </c>
      <c r="BS544" s="190">
        <f t="shared" si="54"/>
        <v>0</v>
      </c>
      <c r="BT544" s="190">
        <f t="shared" si="55"/>
        <v>0</v>
      </c>
      <c r="BY544" s="27">
        <v>1</v>
      </c>
    </row>
    <row r="545" spans="32:77" ht="15.75" customHeight="1" x14ac:dyDescent="0.25">
      <c r="AF545" s="2"/>
      <c r="AG545" s="2"/>
      <c r="AH545" s="2"/>
      <c r="AI545" s="2"/>
      <c r="AJ545" s="2"/>
      <c r="AK545" s="2"/>
      <c r="BA545" s="190" t="s">
        <v>170</v>
      </c>
      <c r="BB545" s="190" t="s">
        <v>265</v>
      </c>
      <c r="BC545" s="190">
        <v>5</v>
      </c>
      <c r="BD545" s="190">
        <v>3.3332999999999999</v>
      </c>
      <c r="BE545" s="190">
        <v>2</v>
      </c>
      <c r="BF545" s="190" t="s">
        <v>13014</v>
      </c>
      <c r="BG545" s="190" t="s">
        <v>12610</v>
      </c>
      <c r="BH545" s="190" t="s">
        <v>2494</v>
      </c>
      <c r="BI545" s="190" t="s">
        <v>13013</v>
      </c>
      <c r="BJ545" s="190" t="s">
        <v>13012</v>
      </c>
      <c r="BK545" s="190" t="s">
        <v>13011</v>
      </c>
      <c r="BL545" s="190" t="s">
        <v>13010</v>
      </c>
      <c r="BM545" s="190" t="str">
        <f t="shared" si="48"/>
        <v/>
      </c>
      <c r="BN545" s="190" t="str">
        <f t="shared" si="49"/>
        <v/>
      </c>
      <c r="BO545" s="190" t="str">
        <f t="shared" si="50"/>
        <v/>
      </c>
      <c r="BP545" s="190" t="str">
        <f t="shared" si="51"/>
        <v/>
      </c>
      <c r="BQ545" s="190">
        <f t="shared" si="52"/>
        <v>0</v>
      </c>
      <c r="BR545" s="190">
        <f t="shared" si="53"/>
        <v>0</v>
      </c>
      <c r="BS545" s="190">
        <f t="shared" si="54"/>
        <v>0</v>
      </c>
      <c r="BT545" s="190">
        <f t="shared" si="55"/>
        <v>0</v>
      </c>
      <c r="BY545" s="27">
        <v>1</v>
      </c>
    </row>
    <row r="546" spans="32:77" ht="15.75" customHeight="1" x14ac:dyDescent="0.25">
      <c r="AF546" s="2"/>
      <c r="AG546" s="2"/>
      <c r="AH546" s="2"/>
      <c r="AI546" s="2"/>
      <c r="AJ546" s="2"/>
      <c r="AK546" s="2"/>
      <c r="BA546" s="190" t="s">
        <v>170</v>
      </c>
      <c r="BB546" s="190" t="s">
        <v>265</v>
      </c>
      <c r="BC546" s="190">
        <v>6</v>
      </c>
      <c r="BD546" s="190">
        <v>3.3332999999999999</v>
      </c>
      <c r="BE546" s="190">
        <v>2</v>
      </c>
      <c r="BF546" s="190" t="s">
        <v>13009</v>
      </c>
      <c r="BG546" s="190" t="s">
        <v>12603</v>
      </c>
      <c r="BH546" s="190" t="s">
        <v>13008</v>
      </c>
      <c r="BI546" s="190" t="s">
        <v>13007</v>
      </c>
      <c r="BJ546" s="190" t="s">
        <v>13006</v>
      </c>
      <c r="BL546" s="190" t="s">
        <v>13005</v>
      </c>
      <c r="BM546" s="190" t="str">
        <f t="shared" si="48"/>
        <v/>
      </c>
      <c r="BN546" s="190" t="str">
        <f t="shared" si="49"/>
        <v/>
      </c>
      <c r="BO546" s="190" t="str">
        <f t="shared" si="50"/>
        <v/>
      </c>
      <c r="BP546" s="190" t="str">
        <f t="shared" si="51"/>
        <v/>
      </c>
      <c r="BQ546" s="190">
        <f t="shared" si="52"/>
        <v>0</v>
      </c>
      <c r="BR546" s="190">
        <f t="shared" si="53"/>
        <v>0</v>
      </c>
      <c r="BS546" s="190">
        <f t="shared" si="54"/>
        <v>0</v>
      </c>
      <c r="BT546" s="190">
        <f t="shared" si="55"/>
        <v>0</v>
      </c>
      <c r="BY546" s="27">
        <v>1</v>
      </c>
    </row>
    <row r="547" spans="32:77" ht="15.75" customHeight="1" x14ac:dyDescent="0.25">
      <c r="AF547" s="2"/>
      <c r="AG547" s="2"/>
      <c r="AH547" s="2"/>
      <c r="AI547" s="2"/>
      <c r="AJ547" s="2"/>
      <c r="AK547" s="2"/>
      <c r="BA547" s="190" t="s">
        <v>170</v>
      </c>
      <c r="BB547" s="190" t="s">
        <v>301</v>
      </c>
      <c r="BC547" s="190">
        <v>1</v>
      </c>
      <c r="BD547" s="190">
        <v>5</v>
      </c>
      <c r="BE547" s="190">
        <v>2</v>
      </c>
      <c r="BF547" s="190" t="s">
        <v>13004</v>
      </c>
      <c r="BG547" s="190" t="s">
        <v>13003</v>
      </c>
      <c r="BH547" s="190" t="s">
        <v>13002</v>
      </c>
      <c r="BI547" s="190" t="s">
        <v>13001</v>
      </c>
      <c r="BJ547" s="190" t="s">
        <v>13000</v>
      </c>
      <c r="BK547" s="190" t="s">
        <v>12999</v>
      </c>
      <c r="BL547" s="190" t="s">
        <v>12998</v>
      </c>
      <c r="BM547" s="190" t="str">
        <f t="shared" si="48"/>
        <v/>
      </c>
      <c r="BN547" s="190" t="str">
        <f t="shared" si="49"/>
        <v/>
      </c>
      <c r="BO547" s="190" t="str">
        <f t="shared" si="50"/>
        <v/>
      </c>
      <c r="BP547" s="190" t="str">
        <f t="shared" si="51"/>
        <v/>
      </c>
      <c r="BQ547" s="190">
        <f t="shared" si="52"/>
        <v>0</v>
      </c>
      <c r="BR547" s="190">
        <f t="shared" si="53"/>
        <v>0</v>
      </c>
      <c r="BS547" s="190">
        <f t="shared" si="54"/>
        <v>0</v>
      </c>
      <c r="BT547" s="190">
        <f t="shared" si="55"/>
        <v>0</v>
      </c>
      <c r="BY547" s="27">
        <v>1</v>
      </c>
    </row>
    <row r="548" spans="32:77" ht="15.75" customHeight="1" x14ac:dyDescent="0.25">
      <c r="AF548" s="2"/>
      <c r="AG548" s="2"/>
      <c r="AH548" s="2"/>
      <c r="AI548" s="2"/>
      <c r="AJ548" s="2"/>
      <c r="AK548" s="2"/>
      <c r="BA548" s="190" t="s">
        <v>170</v>
      </c>
      <c r="BB548" s="190" t="s">
        <v>301</v>
      </c>
      <c r="BC548" s="190">
        <v>2</v>
      </c>
      <c r="BD548" s="190">
        <v>5</v>
      </c>
      <c r="BE548" s="190">
        <v>2</v>
      </c>
      <c r="BF548" s="190" t="s">
        <v>12997</v>
      </c>
      <c r="BG548" s="190" t="s">
        <v>12996</v>
      </c>
      <c r="BH548" s="190" t="s">
        <v>12995</v>
      </c>
      <c r="BI548" s="190" t="s">
        <v>12994</v>
      </c>
      <c r="BJ548" s="190" t="s">
        <v>12993</v>
      </c>
      <c r="BL548" s="190" t="s">
        <v>12992</v>
      </c>
      <c r="BM548" s="190" t="str">
        <f t="shared" si="48"/>
        <v/>
      </c>
      <c r="BN548" s="190" t="str">
        <f t="shared" si="49"/>
        <v/>
      </c>
      <c r="BO548" s="190" t="str">
        <f t="shared" si="50"/>
        <v/>
      </c>
      <c r="BP548" s="190" t="str">
        <f t="shared" si="51"/>
        <v/>
      </c>
      <c r="BQ548" s="190">
        <f t="shared" si="52"/>
        <v>0</v>
      </c>
      <c r="BR548" s="190">
        <f t="shared" si="53"/>
        <v>0</v>
      </c>
      <c r="BS548" s="190">
        <f t="shared" si="54"/>
        <v>0</v>
      </c>
      <c r="BT548" s="190">
        <f t="shared" si="55"/>
        <v>0</v>
      </c>
      <c r="BY548" s="27">
        <v>1</v>
      </c>
    </row>
    <row r="549" spans="32:77" ht="15.75" customHeight="1" x14ac:dyDescent="0.25">
      <c r="AF549" s="2"/>
      <c r="AG549" s="2"/>
      <c r="AH549" s="2"/>
      <c r="AI549" s="2"/>
      <c r="AJ549" s="2"/>
      <c r="AK549" s="2"/>
      <c r="BA549" s="190" t="s">
        <v>170</v>
      </c>
      <c r="BB549" s="190" t="s">
        <v>301</v>
      </c>
      <c r="BC549" s="190">
        <v>3</v>
      </c>
      <c r="BD549" s="190">
        <v>5</v>
      </c>
      <c r="BE549" s="190">
        <v>2</v>
      </c>
      <c r="BF549" s="190" t="s">
        <v>12588</v>
      </c>
      <c r="BG549" s="190" t="s">
        <v>12587</v>
      </c>
      <c r="BH549" s="190" t="s">
        <v>12586</v>
      </c>
      <c r="BI549" s="190" t="s">
        <v>12585</v>
      </c>
      <c r="BJ549" s="190" t="s">
        <v>12584</v>
      </c>
      <c r="BL549" s="190" t="s">
        <v>12583</v>
      </c>
      <c r="BM549" s="190" t="str">
        <f t="shared" si="48"/>
        <v/>
      </c>
      <c r="BN549" s="190" t="str">
        <f t="shared" si="49"/>
        <v/>
      </c>
      <c r="BO549" s="190" t="str">
        <f t="shared" si="50"/>
        <v/>
      </c>
      <c r="BP549" s="190" t="str">
        <f t="shared" si="51"/>
        <v/>
      </c>
      <c r="BQ549" s="190">
        <f t="shared" si="52"/>
        <v>0</v>
      </c>
      <c r="BR549" s="190">
        <f t="shared" si="53"/>
        <v>0</v>
      </c>
      <c r="BS549" s="190">
        <f t="shared" si="54"/>
        <v>0</v>
      </c>
      <c r="BT549" s="190">
        <f t="shared" si="55"/>
        <v>0</v>
      </c>
      <c r="BY549" s="27">
        <v>1</v>
      </c>
    </row>
    <row r="550" spans="32:77" ht="15.75" customHeight="1" x14ac:dyDescent="0.25">
      <c r="AF550" s="2"/>
      <c r="AG550" s="2"/>
      <c r="AH550" s="2"/>
      <c r="AI550" s="2"/>
      <c r="AJ550" s="2"/>
      <c r="AK550" s="2"/>
      <c r="BA550" s="190" t="s">
        <v>170</v>
      </c>
      <c r="BB550" s="190" t="s">
        <v>301</v>
      </c>
      <c r="BC550" s="190">
        <v>4</v>
      </c>
      <c r="BD550" s="190">
        <v>5</v>
      </c>
      <c r="BE550" s="190">
        <v>2</v>
      </c>
      <c r="BF550" s="190" t="s">
        <v>12991</v>
      </c>
      <c r="BG550" s="190" t="s">
        <v>12581</v>
      </c>
      <c r="BH550" s="190" t="s">
        <v>12990</v>
      </c>
      <c r="BI550" s="190" t="s">
        <v>12989</v>
      </c>
      <c r="BL550" s="190" t="s">
        <v>12988</v>
      </c>
      <c r="BM550" s="190" t="str">
        <f t="shared" si="48"/>
        <v/>
      </c>
      <c r="BN550" s="190" t="str">
        <f t="shared" si="49"/>
        <v/>
      </c>
      <c r="BO550" s="190" t="str">
        <f t="shared" si="50"/>
        <v/>
      </c>
      <c r="BP550" s="190" t="str">
        <f t="shared" si="51"/>
        <v/>
      </c>
      <c r="BQ550" s="190">
        <f t="shared" si="52"/>
        <v>0</v>
      </c>
      <c r="BR550" s="190">
        <f t="shared" si="53"/>
        <v>0</v>
      </c>
      <c r="BS550" s="190">
        <f t="shared" si="54"/>
        <v>0</v>
      </c>
      <c r="BT550" s="190">
        <f t="shared" si="55"/>
        <v>0</v>
      </c>
      <c r="BY550" s="27">
        <v>1</v>
      </c>
    </row>
    <row r="551" spans="32:77" ht="15.75" customHeight="1" x14ac:dyDescent="0.25">
      <c r="AF551" s="2"/>
      <c r="AG551" s="2"/>
      <c r="AH551" s="2"/>
      <c r="AI551" s="2"/>
      <c r="AJ551" s="2"/>
      <c r="AK551" s="2"/>
      <c r="BA551" s="190" t="s">
        <v>171</v>
      </c>
      <c r="BB551" s="190" t="s">
        <v>265</v>
      </c>
      <c r="BC551" s="190">
        <v>1</v>
      </c>
      <c r="BD551" s="190">
        <v>3.3332999999999999</v>
      </c>
      <c r="BE551" s="190">
        <v>2</v>
      </c>
      <c r="BF551" s="190" t="s">
        <v>12987</v>
      </c>
      <c r="BG551" s="190" t="s">
        <v>12986</v>
      </c>
      <c r="BH551" s="190" t="s">
        <v>12985</v>
      </c>
      <c r="BI551" s="190" t="s">
        <v>12984</v>
      </c>
      <c r="BJ551" s="190" t="s">
        <v>12983</v>
      </c>
      <c r="BK551" s="190" t="s">
        <v>12982</v>
      </c>
      <c r="BL551" s="190" t="s">
        <v>12981</v>
      </c>
      <c r="BM551" s="190" t="str">
        <f t="shared" si="48"/>
        <v/>
      </c>
      <c r="BN551" s="190" t="str">
        <f t="shared" si="49"/>
        <v/>
      </c>
      <c r="BO551" s="190" t="str">
        <f t="shared" si="50"/>
        <v/>
      </c>
      <c r="BP551" s="190" t="str">
        <f t="shared" si="51"/>
        <v/>
      </c>
      <c r="BQ551" s="190">
        <f t="shared" si="52"/>
        <v>0</v>
      </c>
      <c r="BR551" s="190">
        <f t="shared" si="53"/>
        <v>0</v>
      </c>
      <c r="BS551" s="190">
        <f t="shared" si="54"/>
        <v>0</v>
      </c>
      <c r="BT551" s="190">
        <f t="shared" si="55"/>
        <v>0</v>
      </c>
      <c r="BY551" s="27">
        <v>1</v>
      </c>
    </row>
    <row r="552" spans="32:77" ht="15.75" customHeight="1" x14ac:dyDescent="0.25">
      <c r="AF552" s="2"/>
      <c r="AG552" s="2"/>
      <c r="AH552" s="2"/>
      <c r="AI552" s="2"/>
      <c r="AJ552" s="2"/>
      <c r="AK552" s="2"/>
      <c r="BA552" s="190" t="s">
        <v>171</v>
      </c>
      <c r="BB552" s="190" t="s">
        <v>265</v>
      </c>
      <c r="BC552" s="190">
        <v>2</v>
      </c>
      <c r="BD552" s="190">
        <v>3.3332999999999999</v>
      </c>
      <c r="BE552" s="190">
        <v>2</v>
      </c>
      <c r="BF552" s="190" t="s">
        <v>12980</v>
      </c>
      <c r="BG552" s="190" t="s">
        <v>12979</v>
      </c>
      <c r="BH552" s="190" t="s">
        <v>12978</v>
      </c>
      <c r="BL552" s="190" t="s">
        <v>12977</v>
      </c>
      <c r="BM552" s="190" t="str">
        <f t="shared" si="48"/>
        <v/>
      </c>
      <c r="BN552" s="190" t="str">
        <f t="shared" si="49"/>
        <v/>
      </c>
      <c r="BO552" s="190" t="str">
        <f t="shared" si="50"/>
        <v/>
      </c>
      <c r="BP552" s="190" t="str">
        <f t="shared" si="51"/>
        <v/>
      </c>
      <c r="BQ552" s="190">
        <f t="shared" si="52"/>
        <v>0</v>
      </c>
      <c r="BR552" s="190">
        <f t="shared" si="53"/>
        <v>0</v>
      </c>
      <c r="BS552" s="190">
        <f t="shared" si="54"/>
        <v>0</v>
      </c>
      <c r="BT552" s="190">
        <f t="shared" si="55"/>
        <v>0</v>
      </c>
      <c r="BY552" s="27">
        <v>1</v>
      </c>
    </row>
    <row r="553" spans="32:77" ht="15.75" customHeight="1" x14ac:dyDescent="0.25">
      <c r="AF553" s="2"/>
      <c r="AG553" s="2"/>
      <c r="AH553" s="2"/>
      <c r="AI553" s="2"/>
      <c r="AJ553" s="2"/>
      <c r="AK553" s="2"/>
      <c r="BA553" s="190" t="s">
        <v>171</v>
      </c>
      <c r="BB553" s="190" t="s">
        <v>265</v>
      </c>
      <c r="BC553" s="190">
        <v>3</v>
      </c>
      <c r="BD553" s="190">
        <v>3.3332999999999999</v>
      </c>
      <c r="BE553" s="190">
        <v>2</v>
      </c>
      <c r="BF553" s="190" t="s">
        <v>12976</v>
      </c>
      <c r="BG553" s="190" t="s">
        <v>12975</v>
      </c>
      <c r="BH553" s="190" t="s">
        <v>12974</v>
      </c>
      <c r="BI553" s="190" t="s">
        <v>12973</v>
      </c>
      <c r="BJ553" s="190" t="s">
        <v>12972</v>
      </c>
      <c r="BK553" s="190" t="s">
        <v>12971</v>
      </c>
      <c r="BL553" s="190" t="s">
        <v>12970</v>
      </c>
      <c r="BM553" s="190" t="str">
        <f t="shared" si="48"/>
        <v/>
      </c>
      <c r="BN553" s="190" t="str">
        <f t="shared" si="49"/>
        <v/>
      </c>
      <c r="BO553" s="190" t="str">
        <f t="shared" si="50"/>
        <v/>
      </c>
      <c r="BP553" s="190" t="str">
        <f t="shared" si="51"/>
        <v/>
      </c>
      <c r="BQ553" s="190">
        <f t="shared" si="52"/>
        <v>0</v>
      </c>
      <c r="BR553" s="190">
        <f t="shared" si="53"/>
        <v>0</v>
      </c>
      <c r="BS553" s="190">
        <f t="shared" si="54"/>
        <v>0</v>
      </c>
      <c r="BT553" s="190">
        <f t="shared" si="55"/>
        <v>0</v>
      </c>
      <c r="BY553" s="27">
        <v>1</v>
      </c>
    </row>
    <row r="554" spans="32:77" ht="15.75" customHeight="1" x14ac:dyDescent="0.25">
      <c r="AF554" s="2"/>
      <c r="AG554" s="2"/>
      <c r="AH554" s="2"/>
      <c r="AI554" s="2"/>
      <c r="AJ554" s="2"/>
      <c r="AK554" s="2"/>
      <c r="BA554" s="190" t="s">
        <v>171</v>
      </c>
      <c r="BB554" s="190" t="s">
        <v>265</v>
      </c>
      <c r="BC554" s="190">
        <v>4</v>
      </c>
      <c r="BD554" s="190">
        <v>3.3332999999999999</v>
      </c>
      <c r="BE554" s="190">
        <v>2</v>
      </c>
      <c r="BF554" s="190" t="s">
        <v>12676</v>
      </c>
      <c r="BG554" s="190" t="s">
        <v>12675</v>
      </c>
      <c r="BH554" s="190" t="s">
        <v>12674</v>
      </c>
      <c r="BI554" s="190" t="s">
        <v>12673</v>
      </c>
      <c r="BL554" s="190" t="s">
        <v>12672</v>
      </c>
      <c r="BM554" s="190" t="str">
        <f t="shared" ref="BM554:BM617" si="56">IF(OR($BA554="",$BA554&lt;&gt;$B$4,$BB554&lt;&gt;"PRO"),"",--(OR(ISNUMBER(SEARCH($BF554,$BV$2)),((($BG554&lt;&gt;"")*ISNUMBER(SEARCH($BG554,$BV$2)))+(($BH554&lt;&gt;"")*ISNUMBER(SEARCH($BH554,$BV$2)))+(($BI554&lt;&gt;"")*ISNUMBER(SEARCH($BI554,$BV$2)))+(($BJ554&lt;&gt;"")*ISNUMBER(SEARCH($BJ554,$BV$2)))+(($BK554&lt;&gt;"")*ISNUMBER(SEARCH($BK554,$BV$2))))&gt;=$BE554)))</f>
        <v/>
      </c>
      <c r="BN554" s="190" t="str">
        <f t="shared" ref="BN554:BN617" si="57">IF(OR($BA554="",$BA554&lt;&gt;$B$4,$BB554&lt;&gt;"PRO"),"",--(OR(ISNUMBER(SEARCH($BF554,$BV$3)),((($BG554&lt;&gt;"")*ISNUMBER(SEARCH($BG554,$BV$3)))+(($BH554&lt;&gt;"")*ISNUMBER(SEARCH($BH554,$BV$3)))+(($BI554&lt;&gt;"")*ISNUMBER(SEARCH($BI554,$BV$3)))+(($BJ554&lt;&gt;"")*ISNUMBER(SEARCH($BJ554,$BV$3)))+(($BK554&lt;&gt;"")*ISNUMBER(SEARCH($BK554,$BV$3))))&gt;=$BE554)))</f>
        <v/>
      </c>
      <c r="BO554" s="190" t="str">
        <f t="shared" ref="BO554:BO617" si="58">IF(OR($BA554="",$BA554&lt;&gt;$B$4,$BB554&lt;&gt;"CFA"),"",--(OR(ISNUMBER(SEARCH($BF554,$BW$2)),((($BG554&lt;&gt;"")*ISNUMBER(SEARCH($BG554,$BW$2)))+(($BH554&lt;&gt;"")*ISNUMBER(SEARCH($BH554,$BW$2)))+(($BI554&lt;&gt;"")*ISNUMBER(SEARCH($BI554,$BW$2)))+(($BJ554&lt;&gt;"")*ISNUMBER(SEARCH($BJ554,$BW$2)))+(($BK554&lt;&gt;"")*ISNUMBER(SEARCH($BK554,$BW$2))))&gt;=$BE554)))</f>
        <v/>
      </c>
      <c r="BP554" s="190" t="str">
        <f t="shared" ref="BP554:BP617" si="59">IF(OR($BA554="",$BA554&lt;&gt;$B$4,$BB554&lt;&gt;"CFA"),"",--(OR(ISNUMBER(SEARCH($BF554,$BW$3)),((($BG554&lt;&gt;"")*ISNUMBER(SEARCH($BG554,$BW$3)))+(($BH554&lt;&gt;"")*ISNUMBER(SEARCH($BH554,$BW$3)))+(($BI554&lt;&gt;"")*ISNUMBER(SEARCH($BI554,$BW$3)))+(($BJ554&lt;&gt;"")*ISNUMBER(SEARCH($BJ554,$BW$3)))+(($BK554&lt;&gt;"")*ISNUMBER(SEARCH($BK554,$BW$3))))&gt;=$BE554)))</f>
        <v/>
      </c>
      <c r="BQ554" s="190">
        <f t="shared" ref="BQ554:BQ617" si="60">IF($BM554="",0,$BM554*$BD554)</f>
        <v>0</v>
      </c>
      <c r="BR554" s="190">
        <f t="shared" ref="BR554:BR617" si="61">IF($BN554="",0,$BN554*$BD554)</f>
        <v>0</v>
      </c>
      <c r="BS554" s="190">
        <f t="shared" ref="BS554:BS617" si="62">IF($BO554="",0,$BO554*$BD554)</f>
        <v>0</v>
      </c>
      <c r="BT554" s="190">
        <f t="shared" ref="BT554:BT617" si="63">IF($BP554="",0,$BP554*$BD554)</f>
        <v>0</v>
      </c>
      <c r="BY554" s="27">
        <v>1</v>
      </c>
    </row>
    <row r="555" spans="32:77" ht="15.75" customHeight="1" x14ac:dyDescent="0.25">
      <c r="AF555" s="2"/>
      <c r="AG555" s="2"/>
      <c r="AH555" s="2"/>
      <c r="AI555" s="2"/>
      <c r="AJ555" s="2"/>
      <c r="AK555" s="2"/>
      <c r="BA555" s="190" t="s">
        <v>171</v>
      </c>
      <c r="BB555" s="190" t="s">
        <v>265</v>
      </c>
      <c r="BC555" s="190">
        <v>5</v>
      </c>
      <c r="BD555" s="190">
        <v>3.3332999999999999</v>
      </c>
      <c r="BE555" s="190">
        <v>2</v>
      </c>
      <c r="BF555" s="190" t="s">
        <v>12969</v>
      </c>
      <c r="BG555" s="190" t="s">
        <v>12610</v>
      </c>
      <c r="BH555" s="190" t="s">
        <v>2893</v>
      </c>
      <c r="BI555" s="190" t="s">
        <v>12968</v>
      </c>
      <c r="BJ555" s="190" t="s">
        <v>12967</v>
      </c>
      <c r="BK555" s="190" t="s">
        <v>12966</v>
      </c>
      <c r="BL555" s="190" t="s">
        <v>12965</v>
      </c>
      <c r="BM555" s="190" t="str">
        <f t="shared" si="56"/>
        <v/>
      </c>
      <c r="BN555" s="190" t="str">
        <f t="shared" si="57"/>
        <v/>
      </c>
      <c r="BO555" s="190" t="str">
        <f t="shared" si="58"/>
        <v/>
      </c>
      <c r="BP555" s="190" t="str">
        <f t="shared" si="59"/>
        <v/>
      </c>
      <c r="BQ555" s="190">
        <f t="shared" si="60"/>
        <v>0</v>
      </c>
      <c r="BR555" s="190">
        <f t="shared" si="61"/>
        <v>0</v>
      </c>
      <c r="BS555" s="190">
        <f t="shared" si="62"/>
        <v>0</v>
      </c>
      <c r="BT555" s="190">
        <f t="shared" si="63"/>
        <v>0</v>
      </c>
      <c r="BY555" s="27">
        <v>1</v>
      </c>
    </row>
    <row r="556" spans="32:77" ht="15.75" customHeight="1" x14ac:dyDescent="0.25">
      <c r="AF556" s="2"/>
      <c r="AG556" s="2"/>
      <c r="AH556" s="2"/>
      <c r="AI556" s="2"/>
      <c r="AJ556" s="2"/>
      <c r="AK556" s="2"/>
      <c r="BA556" s="190" t="s">
        <v>171</v>
      </c>
      <c r="BB556" s="190" t="s">
        <v>265</v>
      </c>
      <c r="BC556" s="190">
        <v>6</v>
      </c>
      <c r="BD556" s="190">
        <v>3.3332999999999999</v>
      </c>
      <c r="BE556" s="190">
        <v>2</v>
      </c>
      <c r="BF556" s="190" t="s">
        <v>12964</v>
      </c>
      <c r="BG556" s="190" t="s">
        <v>12603</v>
      </c>
      <c r="BH556" s="190" t="s">
        <v>12963</v>
      </c>
      <c r="BI556" s="190" t="s">
        <v>12962</v>
      </c>
      <c r="BJ556" s="190" t="s">
        <v>12961</v>
      </c>
      <c r="BL556" s="190" t="s">
        <v>12960</v>
      </c>
      <c r="BM556" s="190" t="str">
        <f t="shared" si="56"/>
        <v/>
      </c>
      <c r="BN556" s="190" t="str">
        <f t="shared" si="57"/>
        <v/>
      </c>
      <c r="BO556" s="190" t="str">
        <f t="shared" si="58"/>
        <v/>
      </c>
      <c r="BP556" s="190" t="str">
        <f t="shared" si="59"/>
        <v/>
      </c>
      <c r="BQ556" s="190">
        <f t="shared" si="60"/>
        <v>0</v>
      </c>
      <c r="BR556" s="190">
        <f t="shared" si="61"/>
        <v>0</v>
      </c>
      <c r="BS556" s="190">
        <f t="shared" si="62"/>
        <v>0</v>
      </c>
      <c r="BT556" s="190">
        <f t="shared" si="63"/>
        <v>0</v>
      </c>
      <c r="BY556" s="27">
        <v>1</v>
      </c>
    </row>
    <row r="557" spans="32:77" ht="15.75" customHeight="1" x14ac:dyDescent="0.25">
      <c r="AF557" s="2"/>
      <c r="AG557" s="2"/>
      <c r="AH557" s="2"/>
      <c r="AI557" s="2"/>
      <c r="AJ557" s="2"/>
      <c r="AK557" s="2"/>
      <c r="BA557" s="190" t="s">
        <v>171</v>
      </c>
      <c r="BB557" s="190" t="s">
        <v>301</v>
      </c>
      <c r="BC557" s="190">
        <v>1</v>
      </c>
      <c r="BD557" s="190">
        <v>6.6666999999999996</v>
      </c>
      <c r="BE557" s="190">
        <v>2</v>
      </c>
      <c r="BF557" s="190" t="s">
        <v>12959</v>
      </c>
      <c r="BG557" s="190" t="s">
        <v>12958</v>
      </c>
      <c r="BH557" s="190" t="s">
        <v>12957</v>
      </c>
      <c r="BL557" s="190" t="s">
        <v>12956</v>
      </c>
      <c r="BM557" s="190" t="str">
        <f t="shared" si="56"/>
        <v/>
      </c>
      <c r="BN557" s="190" t="str">
        <f t="shared" si="57"/>
        <v/>
      </c>
      <c r="BO557" s="190" t="str">
        <f t="shared" si="58"/>
        <v/>
      </c>
      <c r="BP557" s="190" t="str">
        <f t="shared" si="59"/>
        <v/>
      </c>
      <c r="BQ557" s="190">
        <f t="shared" si="60"/>
        <v>0</v>
      </c>
      <c r="BR557" s="190">
        <f t="shared" si="61"/>
        <v>0</v>
      </c>
      <c r="BS557" s="190">
        <f t="shared" si="62"/>
        <v>0</v>
      </c>
      <c r="BT557" s="190">
        <f t="shared" si="63"/>
        <v>0</v>
      </c>
      <c r="BY557" s="27">
        <v>1</v>
      </c>
    </row>
    <row r="558" spans="32:77" ht="15.75" customHeight="1" x14ac:dyDescent="0.25">
      <c r="AF558" s="2"/>
      <c r="AG558" s="2"/>
      <c r="AH558" s="2"/>
      <c r="AI558" s="2"/>
      <c r="AJ558" s="2"/>
      <c r="AK558" s="2"/>
      <c r="BA558" s="190" t="s">
        <v>171</v>
      </c>
      <c r="BB558" s="190" t="s">
        <v>301</v>
      </c>
      <c r="BC558" s="190">
        <v>2</v>
      </c>
      <c r="BD558" s="190">
        <v>6.6666999999999996</v>
      </c>
      <c r="BE558" s="190">
        <v>2</v>
      </c>
      <c r="BF558" s="190" t="s">
        <v>12671</v>
      </c>
      <c r="BG558" s="190" t="s">
        <v>12587</v>
      </c>
      <c r="BH558" s="190" t="s">
        <v>12670</v>
      </c>
      <c r="BI558" s="190" t="s">
        <v>12669</v>
      </c>
      <c r="BL558" s="190" t="s">
        <v>12668</v>
      </c>
      <c r="BM558" s="190" t="str">
        <f t="shared" si="56"/>
        <v/>
      </c>
      <c r="BN558" s="190" t="str">
        <f t="shared" si="57"/>
        <v/>
      </c>
      <c r="BO558" s="190" t="str">
        <f t="shared" si="58"/>
        <v/>
      </c>
      <c r="BP558" s="190" t="str">
        <f t="shared" si="59"/>
        <v/>
      </c>
      <c r="BQ558" s="190">
        <f t="shared" si="60"/>
        <v>0</v>
      </c>
      <c r="BR558" s="190">
        <f t="shared" si="61"/>
        <v>0</v>
      </c>
      <c r="BS558" s="190">
        <f t="shared" si="62"/>
        <v>0</v>
      </c>
      <c r="BT558" s="190">
        <f t="shared" si="63"/>
        <v>0</v>
      </c>
      <c r="BY558" s="27">
        <v>1</v>
      </c>
    </row>
    <row r="559" spans="32:77" ht="15.75" customHeight="1" x14ac:dyDescent="0.25">
      <c r="AF559" s="2"/>
      <c r="AG559" s="2"/>
      <c r="AH559" s="2"/>
      <c r="AI559" s="2"/>
      <c r="AJ559" s="2"/>
      <c r="AK559" s="2"/>
      <c r="BA559" s="190" t="s">
        <v>171</v>
      </c>
      <c r="BB559" s="190" t="s">
        <v>301</v>
      </c>
      <c r="BC559" s="190">
        <v>3</v>
      </c>
      <c r="BD559" s="190">
        <v>6.6666999999999996</v>
      </c>
      <c r="BE559" s="190">
        <v>2</v>
      </c>
      <c r="BF559" s="190" t="s">
        <v>12955</v>
      </c>
      <c r="BG559" s="190" t="s">
        <v>12581</v>
      </c>
      <c r="BH559" s="190" t="s">
        <v>12954</v>
      </c>
      <c r="BL559" s="190" t="s">
        <v>12953</v>
      </c>
      <c r="BM559" s="190" t="str">
        <f t="shared" si="56"/>
        <v/>
      </c>
      <c r="BN559" s="190" t="str">
        <f t="shared" si="57"/>
        <v/>
      </c>
      <c r="BO559" s="190" t="str">
        <f t="shared" si="58"/>
        <v/>
      </c>
      <c r="BP559" s="190" t="str">
        <f t="shared" si="59"/>
        <v/>
      </c>
      <c r="BQ559" s="190">
        <f t="shared" si="60"/>
        <v>0</v>
      </c>
      <c r="BR559" s="190">
        <f t="shared" si="61"/>
        <v>0</v>
      </c>
      <c r="BS559" s="190">
        <f t="shared" si="62"/>
        <v>0</v>
      </c>
      <c r="BT559" s="190">
        <f t="shared" si="63"/>
        <v>0</v>
      </c>
      <c r="BY559" s="27">
        <v>1</v>
      </c>
    </row>
    <row r="560" spans="32:77" ht="15.75" customHeight="1" x14ac:dyDescent="0.25">
      <c r="AF560" s="2"/>
      <c r="AG560" s="2"/>
      <c r="AH560" s="2"/>
      <c r="AI560" s="2"/>
      <c r="AJ560" s="2"/>
      <c r="AK560" s="2"/>
      <c r="BA560" s="190" t="s">
        <v>173</v>
      </c>
      <c r="BB560" s="190" t="s">
        <v>265</v>
      </c>
      <c r="BC560" s="190">
        <v>1</v>
      </c>
      <c r="BD560" s="190">
        <v>3.3332999999999999</v>
      </c>
      <c r="BE560" s="190">
        <v>2</v>
      </c>
      <c r="BF560" s="190" t="s">
        <v>12987</v>
      </c>
      <c r="BG560" s="190" t="s">
        <v>12986</v>
      </c>
      <c r="BH560" s="190" t="s">
        <v>12985</v>
      </c>
      <c r="BI560" s="190" t="s">
        <v>12984</v>
      </c>
      <c r="BJ560" s="190" t="s">
        <v>12983</v>
      </c>
      <c r="BK560" s="190" t="s">
        <v>12982</v>
      </c>
      <c r="BL560" s="190" t="s">
        <v>12981</v>
      </c>
      <c r="BM560" s="190" t="str">
        <f t="shared" si="56"/>
        <v/>
      </c>
      <c r="BN560" s="190" t="str">
        <f t="shared" si="57"/>
        <v/>
      </c>
      <c r="BO560" s="190" t="str">
        <f t="shared" si="58"/>
        <v/>
      </c>
      <c r="BP560" s="190" t="str">
        <f t="shared" si="59"/>
        <v/>
      </c>
      <c r="BQ560" s="190">
        <f t="shared" si="60"/>
        <v>0</v>
      </c>
      <c r="BR560" s="190">
        <f t="shared" si="61"/>
        <v>0</v>
      </c>
      <c r="BS560" s="190">
        <f t="shared" si="62"/>
        <v>0</v>
      </c>
      <c r="BT560" s="190">
        <f t="shared" si="63"/>
        <v>0</v>
      </c>
      <c r="BY560" s="27">
        <v>1</v>
      </c>
    </row>
    <row r="561" spans="32:77" ht="15.75" customHeight="1" x14ac:dyDescent="0.25">
      <c r="AF561" s="2"/>
      <c r="AG561" s="2"/>
      <c r="AH561" s="2"/>
      <c r="AI561" s="2"/>
      <c r="AJ561" s="2"/>
      <c r="AK561" s="2"/>
      <c r="BA561" s="190" t="s">
        <v>173</v>
      </c>
      <c r="BB561" s="190" t="s">
        <v>265</v>
      </c>
      <c r="BC561" s="190">
        <v>2</v>
      </c>
      <c r="BD561" s="190">
        <v>3.3332999999999999</v>
      </c>
      <c r="BE561" s="190">
        <v>2</v>
      </c>
      <c r="BF561" s="190" t="s">
        <v>12980</v>
      </c>
      <c r="BG561" s="190" t="s">
        <v>12979</v>
      </c>
      <c r="BH561" s="190" t="s">
        <v>12978</v>
      </c>
      <c r="BL561" s="190" t="s">
        <v>12977</v>
      </c>
      <c r="BM561" s="190" t="str">
        <f t="shared" si="56"/>
        <v/>
      </c>
      <c r="BN561" s="190" t="str">
        <f t="shared" si="57"/>
        <v/>
      </c>
      <c r="BO561" s="190" t="str">
        <f t="shared" si="58"/>
        <v/>
      </c>
      <c r="BP561" s="190" t="str">
        <f t="shared" si="59"/>
        <v/>
      </c>
      <c r="BQ561" s="190">
        <f t="shared" si="60"/>
        <v>0</v>
      </c>
      <c r="BR561" s="190">
        <f t="shared" si="61"/>
        <v>0</v>
      </c>
      <c r="BS561" s="190">
        <f t="shared" si="62"/>
        <v>0</v>
      </c>
      <c r="BT561" s="190">
        <f t="shared" si="63"/>
        <v>0</v>
      </c>
      <c r="BY561" s="27">
        <v>1</v>
      </c>
    </row>
    <row r="562" spans="32:77" ht="15.75" customHeight="1" x14ac:dyDescent="0.25">
      <c r="AF562" s="2"/>
      <c r="AG562" s="2"/>
      <c r="AH562" s="2"/>
      <c r="AI562" s="2"/>
      <c r="AJ562" s="2"/>
      <c r="AK562" s="2"/>
      <c r="BA562" s="190" t="s">
        <v>173</v>
      </c>
      <c r="BB562" s="190" t="s">
        <v>265</v>
      </c>
      <c r="BC562" s="190">
        <v>3</v>
      </c>
      <c r="BD562" s="190">
        <v>3.3332999999999999</v>
      </c>
      <c r="BE562" s="190">
        <v>2</v>
      </c>
      <c r="BF562" s="190" t="s">
        <v>12976</v>
      </c>
      <c r="BG562" s="190" t="s">
        <v>12975</v>
      </c>
      <c r="BH562" s="190" t="s">
        <v>12974</v>
      </c>
      <c r="BI562" s="190" t="s">
        <v>12973</v>
      </c>
      <c r="BJ562" s="190" t="s">
        <v>12972</v>
      </c>
      <c r="BK562" s="190" t="s">
        <v>12971</v>
      </c>
      <c r="BL562" s="190" t="s">
        <v>12970</v>
      </c>
      <c r="BM562" s="190" t="str">
        <f t="shared" si="56"/>
        <v/>
      </c>
      <c r="BN562" s="190" t="str">
        <f t="shared" si="57"/>
        <v/>
      </c>
      <c r="BO562" s="190" t="str">
        <f t="shared" si="58"/>
        <v/>
      </c>
      <c r="BP562" s="190" t="str">
        <f t="shared" si="59"/>
        <v/>
      </c>
      <c r="BQ562" s="190">
        <f t="shared" si="60"/>
        <v>0</v>
      </c>
      <c r="BR562" s="190">
        <f t="shared" si="61"/>
        <v>0</v>
      </c>
      <c r="BS562" s="190">
        <f t="shared" si="62"/>
        <v>0</v>
      </c>
      <c r="BT562" s="190">
        <f t="shared" si="63"/>
        <v>0</v>
      </c>
      <c r="BY562" s="27">
        <v>1</v>
      </c>
    </row>
    <row r="563" spans="32:77" ht="15.75" customHeight="1" x14ac:dyDescent="0.25">
      <c r="AF563" s="2"/>
      <c r="AG563" s="2"/>
      <c r="AH563" s="2"/>
      <c r="AI563" s="2"/>
      <c r="AJ563" s="2"/>
      <c r="AK563" s="2"/>
      <c r="BA563" s="190" t="s">
        <v>173</v>
      </c>
      <c r="BB563" s="190" t="s">
        <v>265</v>
      </c>
      <c r="BC563" s="190">
        <v>4</v>
      </c>
      <c r="BD563" s="190">
        <v>3.3332999999999999</v>
      </c>
      <c r="BE563" s="190">
        <v>2</v>
      </c>
      <c r="BF563" s="190" t="s">
        <v>12667</v>
      </c>
      <c r="BG563" s="190" t="s">
        <v>12666</v>
      </c>
      <c r="BH563" s="190" t="s">
        <v>12665</v>
      </c>
      <c r="BI563" s="190" t="s">
        <v>12664</v>
      </c>
      <c r="BJ563" s="190" t="s">
        <v>12663</v>
      </c>
      <c r="BK563" s="190" t="s">
        <v>12662</v>
      </c>
      <c r="BL563" s="190" t="s">
        <v>12661</v>
      </c>
      <c r="BM563" s="190" t="str">
        <f t="shared" si="56"/>
        <v/>
      </c>
      <c r="BN563" s="190" t="str">
        <f t="shared" si="57"/>
        <v/>
      </c>
      <c r="BO563" s="190" t="str">
        <f t="shared" si="58"/>
        <v/>
      </c>
      <c r="BP563" s="190" t="str">
        <f t="shared" si="59"/>
        <v/>
      </c>
      <c r="BQ563" s="190">
        <f t="shared" si="60"/>
        <v>0</v>
      </c>
      <c r="BR563" s="190">
        <f t="shared" si="61"/>
        <v>0</v>
      </c>
      <c r="BS563" s="190">
        <f t="shared" si="62"/>
        <v>0</v>
      </c>
      <c r="BT563" s="190">
        <f t="shared" si="63"/>
        <v>0</v>
      </c>
      <c r="BY563" s="27">
        <v>1</v>
      </c>
    </row>
    <row r="564" spans="32:77" ht="15.75" customHeight="1" x14ac:dyDescent="0.25">
      <c r="AF564" s="2"/>
      <c r="AG564" s="2"/>
      <c r="AH564" s="2"/>
      <c r="AI564" s="2"/>
      <c r="AJ564" s="2"/>
      <c r="AK564" s="2"/>
      <c r="BA564" s="190" t="s">
        <v>173</v>
      </c>
      <c r="BB564" s="190" t="s">
        <v>265</v>
      </c>
      <c r="BC564" s="190">
        <v>5</v>
      </c>
      <c r="BD564" s="190">
        <v>3.3332999999999999</v>
      </c>
      <c r="BE564" s="190">
        <v>2</v>
      </c>
      <c r="BF564" s="190" t="s">
        <v>12969</v>
      </c>
      <c r="BG564" s="190" t="s">
        <v>12610</v>
      </c>
      <c r="BH564" s="190" t="s">
        <v>2893</v>
      </c>
      <c r="BI564" s="190" t="s">
        <v>12968</v>
      </c>
      <c r="BJ564" s="190" t="s">
        <v>12967</v>
      </c>
      <c r="BK564" s="190" t="s">
        <v>12966</v>
      </c>
      <c r="BL564" s="190" t="s">
        <v>12965</v>
      </c>
      <c r="BM564" s="190" t="str">
        <f t="shared" si="56"/>
        <v/>
      </c>
      <c r="BN564" s="190" t="str">
        <f t="shared" si="57"/>
        <v/>
      </c>
      <c r="BO564" s="190" t="str">
        <f t="shared" si="58"/>
        <v/>
      </c>
      <c r="BP564" s="190" t="str">
        <f t="shared" si="59"/>
        <v/>
      </c>
      <c r="BQ564" s="190">
        <f t="shared" si="60"/>
        <v>0</v>
      </c>
      <c r="BR564" s="190">
        <f t="shared" si="61"/>
        <v>0</v>
      </c>
      <c r="BS564" s="190">
        <f t="shared" si="62"/>
        <v>0</v>
      </c>
      <c r="BT564" s="190">
        <f t="shared" si="63"/>
        <v>0</v>
      </c>
      <c r="BY564" s="27">
        <v>1</v>
      </c>
    </row>
    <row r="565" spans="32:77" ht="15.75" customHeight="1" x14ac:dyDescent="0.25">
      <c r="AF565" s="2"/>
      <c r="AG565" s="2"/>
      <c r="AH565" s="2"/>
      <c r="AI565" s="2"/>
      <c r="AJ565" s="2"/>
      <c r="AK565" s="2"/>
      <c r="BA565" s="190" t="s">
        <v>173</v>
      </c>
      <c r="BB565" s="190" t="s">
        <v>265</v>
      </c>
      <c r="BC565" s="190">
        <v>6</v>
      </c>
      <c r="BD565" s="190">
        <v>3.3332999999999999</v>
      </c>
      <c r="BE565" s="190">
        <v>2</v>
      </c>
      <c r="BF565" s="190" t="s">
        <v>12964</v>
      </c>
      <c r="BG565" s="190" t="s">
        <v>12603</v>
      </c>
      <c r="BH565" s="190" t="s">
        <v>12963</v>
      </c>
      <c r="BI565" s="190" t="s">
        <v>12962</v>
      </c>
      <c r="BJ565" s="190" t="s">
        <v>12961</v>
      </c>
      <c r="BL565" s="190" t="s">
        <v>12960</v>
      </c>
      <c r="BM565" s="190" t="str">
        <f t="shared" si="56"/>
        <v/>
      </c>
      <c r="BN565" s="190" t="str">
        <f t="shared" si="57"/>
        <v/>
      </c>
      <c r="BO565" s="190" t="str">
        <f t="shared" si="58"/>
        <v/>
      </c>
      <c r="BP565" s="190" t="str">
        <f t="shared" si="59"/>
        <v/>
      </c>
      <c r="BQ565" s="190">
        <f t="shared" si="60"/>
        <v>0</v>
      </c>
      <c r="BR565" s="190">
        <f t="shared" si="61"/>
        <v>0</v>
      </c>
      <c r="BS565" s="190">
        <f t="shared" si="62"/>
        <v>0</v>
      </c>
      <c r="BT565" s="190">
        <f t="shared" si="63"/>
        <v>0</v>
      </c>
      <c r="BY565" s="27">
        <v>1</v>
      </c>
    </row>
    <row r="566" spans="32:77" ht="15.75" customHeight="1" x14ac:dyDescent="0.25">
      <c r="AF566" s="2"/>
      <c r="AG566" s="2"/>
      <c r="AH566" s="2"/>
      <c r="AI566" s="2"/>
      <c r="AJ566" s="2"/>
      <c r="AK566" s="2"/>
      <c r="BA566" s="190" t="s">
        <v>173</v>
      </c>
      <c r="BB566" s="190" t="s">
        <v>301</v>
      </c>
      <c r="BC566" s="190">
        <v>1</v>
      </c>
      <c r="BD566" s="190">
        <v>6.6666999999999996</v>
      </c>
      <c r="BE566" s="190">
        <v>2</v>
      </c>
      <c r="BF566" s="190" t="s">
        <v>12959</v>
      </c>
      <c r="BG566" s="190" t="s">
        <v>12958</v>
      </c>
      <c r="BH566" s="190" t="s">
        <v>12957</v>
      </c>
      <c r="BL566" s="190" t="s">
        <v>12956</v>
      </c>
      <c r="BM566" s="190" t="str">
        <f t="shared" si="56"/>
        <v/>
      </c>
      <c r="BN566" s="190" t="str">
        <f t="shared" si="57"/>
        <v/>
      </c>
      <c r="BO566" s="190" t="str">
        <f t="shared" si="58"/>
        <v/>
      </c>
      <c r="BP566" s="190" t="str">
        <f t="shared" si="59"/>
        <v/>
      </c>
      <c r="BQ566" s="190">
        <f t="shared" si="60"/>
        <v>0</v>
      </c>
      <c r="BR566" s="190">
        <f t="shared" si="61"/>
        <v>0</v>
      </c>
      <c r="BS566" s="190">
        <f t="shared" si="62"/>
        <v>0</v>
      </c>
      <c r="BT566" s="190">
        <f t="shared" si="63"/>
        <v>0</v>
      </c>
      <c r="BY566" s="27">
        <v>1</v>
      </c>
    </row>
    <row r="567" spans="32:77" ht="15.75" customHeight="1" x14ac:dyDescent="0.25">
      <c r="AF567" s="2"/>
      <c r="AG567" s="2"/>
      <c r="AH567" s="2"/>
      <c r="AI567" s="2"/>
      <c r="AJ567" s="2"/>
      <c r="AK567" s="2"/>
      <c r="BA567" s="190" t="s">
        <v>173</v>
      </c>
      <c r="BB567" s="190" t="s">
        <v>301</v>
      </c>
      <c r="BC567" s="190">
        <v>2</v>
      </c>
      <c r="BD567" s="190">
        <v>6.6666999999999996</v>
      </c>
      <c r="BE567" s="190">
        <v>2</v>
      </c>
      <c r="BF567" s="190" t="s">
        <v>12660</v>
      </c>
      <c r="BG567" s="190" t="s">
        <v>12587</v>
      </c>
      <c r="BH567" s="190" t="s">
        <v>12659</v>
      </c>
      <c r="BI567" s="190" t="s">
        <v>12658</v>
      </c>
      <c r="BJ567" s="190" t="s">
        <v>12657</v>
      </c>
      <c r="BL567" s="190" t="s">
        <v>12656</v>
      </c>
      <c r="BM567" s="190" t="str">
        <f t="shared" si="56"/>
        <v/>
      </c>
      <c r="BN567" s="190" t="str">
        <f t="shared" si="57"/>
        <v/>
      </c>
      <c r="BO567" s="190" t="str">
        <f t="shared" si="58"/>
        <v/>
      </c>
      <c r="BP567" s="190" t="str">
        <f t="shared" si="59"/>
        <v/>
      </c>
      <c r="BQ567" s="190">
        <f t="shared" si="60"/>
        <v>0</v>
      </c>
      <c r="BR567" s="190">
        <f t="shared" si="61"/>
        <v>0</v>
      </c>
      <c r="BS567" s="190">
        <f t="shared" si="62"/>
        <v>0</v>
      </c>
      <c r="BT567" s="190">
        <f t="shared" si="63"/>
        <v>0</v>
      </c>
      <c r="BY567" s="27">
        <v>1</v>
      </c>
    </row>
    <row r="568" spans="32:77" ht="15.75" customHeight="1" x14ac:dyDescent="0.25">
      <c r="AF568" s="2"/>
      <c r="AG568" s="2"/>
      <c r="AH568" s="2"/>
      <c r="AI568" s="2"/>
      <c r="AJ568" s="2"/>
      <c r="AK568" s="2"/>
      <c r="BA568" s="190" t="s">
        <v>173</v>
      </c>
      <c r="BB568" s="190" t="s">
        <v>301</v>
      </c>
      <c r="BC568" s="190">
        <v>3</v>
      </c>
      <c r="BD568" s="190">
        <v>6.6666999999999996</v>
      </c>
      <c r="BE568" s="190">
        <v>2</v>
      </c>
      <c r="BF568" s="190" t="s">
        <v>12955</v>
      </c>
      <c r="BG568" s="190" t="s">
        <v>12581</v>
      </c>
      <c r="BH568" s="190" t="s">
        <v>12954</v>
      </c>
      <c r="BL568" s="190" t="s">
        <v>12953</v>
      </c>
      <c r="BM568" s="190" t="str">
        <f t="shared" si="56"/>
        <v/>
      </c>
      <c r="BN568" s="190" t="str">
        <f t="shared" si="57"/>
        <v/>
      </c>
      <c r="BO568" s="190" t="str">
        <f t="shared" si="58"/>
        <v/>
      </c>
      <c r="BP568" s="190" t="str">
        <f t="shared" si="59"/>
        <v/>
      </c>
      <c r="BQ568" s="190">
        <f t="shared" si="60"/>
        <v>0</v>
      </c>
      <c r="BR568" s="190">
        <f t="shared" si="61"/>
        <v>0</v>
      </c>
      <c r="BS568" s="190">
        <f t="shared" si="62"/>
        <v>0</v>
      </c>
      <c r="BT568" s="190">
        <f t="shared" si="63"/>
        <v>0</v>
      </c>
      <c r="BY568" s="27">
        <v>1</v>
      </c>
    </row>
    <row r="569" spans="32:77" ht="15.75" customHeight="1" x14ac:dyDescent="0.25">
      <c r="AF569" s="2"/>
      <c r="AG569" s="2"/>
      <c r="AH569" s="2"/>
      <c r="AI569" s="2"/>
      <c r="AJ569" s="2"/>
      <c r="AK569" s="2"/>
      <c r="BA569" s="190" t="s">
        <v>174</v>
      </c>
      <c r="BB569" s="190" t="s">
        <v>265</v>
      </c>
      <c r="BC569" s="190">
        <v>1</v>
      </c>
      <c r="BD569" s="190">
        <v>3.3332999999999999</v>
      </c>
      <c r="BE569" s="190">
        <v>2</v>
      </c>
      <c r="BF569" s="190" t="s">
        <v>12987</v>
      </c>
      <c r="BG569" s="190" t="s">
        <v>12986</v>
      </c>
      <c r="BH569" s="190" t="s">
        <v>12985</v>
      </c>
      <c r="BI569" s="190" t="s">
        <v>12984</v>
      </c>
      <c r="BJ569" s="190" t="s">
        <v>12983</v>
      </c>
      <c r="BK569" s="190" t="s">
        <v>12982</v>
      </c>
      <c r="BL569" s="190" t="s">
        <v>12981</v>
      </c>
      <c r="BM569" s="190" t="str">
        <f t="shared" si="56"/>
        <v/>
      </c>
      <c r="BN569" s="190" t="str">
        <f t="shared" si="57"/>
        <v/>
      </c>
      <c r="BO569" s="190" t="str">
        <f t="shared" si="58"/>
        <v/>
      </c>
      <c r="BP569" s="190" t="str">
        <f t="shared" si="59"/>
        <v/>
      </c>
      <c r="BQ569" s="190">
        <f t="shared" si="60"/>
        <v>0</v>
      </c>
      <c r="BR569" s="190">
        <f t="shared" si="61"/>
        <v>0</v>
      </c>
      <c r="BS569" s="190">
        <f t="shared" si="62"/>
        <v>0</v>
      </c>
      <c r="BT569" s="190">
        <f t="shared" si="63"/>
        <v>0</v>
      </c>
      <c r="BY569" s="27">
        <v>1</v>
      </c>
    </row>
    <row r="570" spans="32:77" ht="15.75" customHeight="1" x14ac:dyDescent="0.25">
      <c r="AF570" s="2"/>
      <c r="AG570" s="2"/>
      <c r="AH570" s="2"/>
      <c r="AI570" s="2"/>
      <c r="AJ570" s="2"/>
      <c r="AK570" s="2"/>
      <c r="BA570" s="190" t="s">
        <v>174</v>
      </c>
      <c r="BB570" s="190" t="s">
        <v>265</v>
      </c>
      <c r="BC570" s="190">
        <v>2</v>
      </c>
      <c r="BD570" s="190">
        <v>3.3332999999999999</v>
      </c>
      <c r="BE570" s="190">
        <v>2</v>
      </c>
      <c r="BF570" s="190" t="s">
        <v>12980</v>
      </c>
      <c r="BG570" s="190" t="s">
        <v>12979</v>
      </c>
      <c r="BH570" s="190" t="s">
        <v>12978</v>
      </c>
      <c r="BL570" s="190" t="s">
        <v>12977</v>
      </c>
      <c r="BM570" s="190" t="str">
        <f t="shared" si="56"/>
        <v/>
      </c>
      <c r="BN570" s="190" t="str">
        <f t="shared" si="57"/>
        <v/>
      </c>
      <c r="BO570" s="190" t="str">
        <f t="shared" si="58"/>
        <v/>
      </c>
      <c r="BP570" s="190" t="str">
        <f t="shared" si="59"/>
        <v/>
      </c>
      <c r="BQ570" s="190">
        <f t="shared" si="60"/>
        <v>0</v>
      </c>
      <c r="BR570" s="190">
        <f t="shared" si="61"/>
        <v>0</v>
      </c>
      <c r="BS570" s="190">
        <f t="shared" si="62"/>
        <v>0</v>
      </c>
      <c r="BT570" s="190">
        <f t="shared" si="63"/>
        <v>0</v>
      </c>
      <c r="BY570" s="27">
        <v>1</v>
      </c>
    </row>
    <row r="571" spans="32:77" ht="15.75" customHeight="1" x14ac:dyDescent="0.25">
      <c r="AF571" s="2"/>
      <c r="AG571" s="2"/>
      <c r="AH571" s="2"/>
      <c r="AI571" s="2"/>
      <c r="AJ571" s="2"/>
      <c r="AK571" s="2"/>
      <c r="BA571" s="190" t="s">
        <v>174</v>
      </c>
      <c r="BB571" s="190" t="s">
        <v>265</v>
      </c>
      <c r="BC571" s="190">
        <v>3</v>
      </c>
      <c r="BD571" s="190">
        <v>3.3332999999999999</v>
      </c>
      <c r="BE571" s="190">
        <v>2</v>
      </c>
      <c r="BF571" s="190" t="s">
        <v>12976</v>
      </c>
      <c r="BG571" s="190" t="s">
        <v>12975</v>
      </c>
      <c r="BH571" s="190" t="s">
        <v>12974</v>
      </c>
      <c r="BI571" s="190" t="s">
        <v>12973</v>
      </c>
      <c r="BJ571" s="190" t="s">
        <v>12972</v>
      </c>
      <c r="BK571" s="190" t="s">
        <v>12971</v>
      </c>
      <c r="BL571" s="190" t="s">
        <v>12970</v>
      </c>
      <c r="BM571" s="190" t="str">
        <f t="shared" si="56"/>
        <v/>
      </c>
      <c r="BN571" s="190" t="str">
        <f t="shared" si="57"/>
        <v/>
      </c>
      <c r="BO571" s="190" t="str">
        <f t="shared" si="58"/>
        <v/>
      </c>
      <c r="BP571" s="190" t="str">
        <f t="shared" si="59"/>
        <v/>
      </c>
      <c r="BQ571" s="190">
        <f t="shared" si="60"/>
        <v>0</v>
      </c>
      <c r="BR571" s="190">
        <f t="shared" si="61"/>
        <v>0</v>
      </c>
      <c r="BS571" s="190">
        <f t="shared" si="62"/>
        <v>0</v>
      </c>
      <c r="BT571" s="190">
        <f t="shared" si="63"/>
        <v>0</v>
      </c>
      <c r="BY571" s="27">
        <v>1</v>
      </c>
    </row>
    <row r="572" spans="32:77" ht="15.75" customHeight="1" x14ac:dyDescent="0.25">
      <c r="AF572" s="2"/>
      <c r="AG572" s="2"/>
      <c r="AH572" s="2"/>
      <c r="AI572" s="2"/>
      <c r="AJ572" s="2"/>
      <c r="AK572" s="2"/>
      <c r="BA572" s="190" t="s">
        <v>174</v>
      </c>
      <c r="BB572" s="190" t="s">
        <v>265</v>
      </c>
      <c r="BC572" s="190">
        <v>4</v>
      </c>
      <c r="BD572" s="190">
        <v>3.3332999999999999</v>
      </c>
      <c r="BE572" s="190">
        <v>2</v>
      </c>
      <c r="BF572" s="190" t="s">
        <v>12655</v>
      </c>
      <c r="BG572" s="190" t="s">
        <v>12654</v>
      </c>
      <c r="BH572" s="190" t="s">
        <v>12653</v>
      </c>
      <c r="BI572" s="190" t="s">
        <v>12652</v>
      </c>
      <c r="BJ572" s="190" t="s">
        <v>12651</v>
      </c>
      <c r="BK572" s="190" t="s">
        <v>12650</v>
      </c>
      <c r="BL572" s="190" t="s">
        <v>12649</v>
      </c>
      <c r="BM572" s="190" t="str">
        <f t="shared" si="56"/>
        <v/>
      </c>
      <c r="BN572" s="190" t="str">
        <f t="shared" si="57"/>
        <v/>
      </c>
      <c r="BO572" s="190" t="str">
        <f t="shared" si="58"/>
        <v/>
      </c>
      <c r="BP572" s="190" t="str">
        <f t="shared" si="59"/>
        <v/>
      </c>
      <c r="BQ572" s="190">
        <f t="shared" si="60"/>
        <v>0</v>
      </c>
      <c r="BR572" s="190">
        <f t="shared" si="61"/>
        <v>0</v>
      </c>
      <c r="BS572" s="190">
        <f t="shared" si="62"/>
        <v>0</v>
      </c>
      <c r="BT572" s="190">
        <f t="shared" si="63"/>
        <v>0</v>
      </c>
      <c r="BY572" s="27">
        <v>1</v>
      </c>
    </row>
    <row r="573" spans="32:77" ht="15.75" customHeight="1" x14ac:dyDescent="0.25">
      <c r="AF573" s="2"/>
      <c r="AG573" s="2"/>
      <c r="AH573" s="2"/>
      <c r="AI573" s="2"/>
      <c r="AJ573" s="2"/>
      <c r="AK573" s="2"/>
      <c r="BA573" s="190" t="s">
        <v>174</v>
      </c>
      <c r="BB573" s="190" t="s">
        <v>265</v>
      </c>
      <c r="BC573" s="190">
        <v>5</v>
      </c>
      <c r="BD573" s="190">
        <v>3.3332999999999999</v>
      </c>
      <c r="BE573" s="190">
        <v>2</v>
      </c>
      <c r="BF573" s="190" t="s">
        <v>12969</v>
      </c>
      <c r="BG573" s="190" t="s">
        <v>12610</v>
      </c>
      <c r="BH573" s="190" t="s">
        <v>2893</v>
      </c>
      <c r="BI573" s="190" t="s">
        <v>12968</v>
      </c>
      <c r="BJ573" s="190" t="s">
        <v>12967</v>
      </c>
      <c r="BK573" s="190" t="s">
        <v>12966</v>
      </c>
      <c r="BL573" s="190" t="s">
        <v>12965</v>
      </c>
      <c r="BM573" s="190" t="str">
        <f t="shared" si="56"/>
        <v/>
      </c>
      <c r="BN573" s="190" t="str">
        <f t="shared" si="57"/>
        <v/>
      </c>
      <c r="BO573" s="190" t="str">
        <f t="shared" si="58"/>
        <v/>
      </c>
      <c r="BP573" s="190" t="str">
        <f t="shared" si="59"/>
        <v/>
      </c>
      <c r="BQ573" s="190">
        <f t="shared" si="60"/>
        <v>0</v>
      </c>
      <c r="BR573" s="190">
        <f t="shared" si="61"/>
        <v>0</v>
      </c>
      <c r="BS573" s="190">
        <f t="shared" si="62"/>
        <v>0</v>
      </c>
      <c r="BT573" s="190">
        <f t="shared" si="63"/>
        <v>0</v>
      </c>
      <c r="BY573" s="27">
        <v>1</v>
      </c>
    </row>
    <row r="574" spans="32:77" ht="15.75" customHeight="1" x14ac:dyDescent="0.25">
      <c r="AF574" s="2"/>
      <c r="AG574" s="2"/>
      <c r="AH574" s="2"/>
      <c r="AI574" s="2"/>
      <c r="AJ574" s="2"/>
      <c r="AK574" s="2"/>
      <c r="BA574" s="190" t="s">
        <v>174</v>
      </c>
      <c r="BB574" s="190" t="s">
        <v>265</v>
      </c>
      <c r="BC574" s="190">
        <v>6</v>
      </c>
      <c r="BD574" s="190">
        <v>3.3332999999999999</v>
      </c>
      <c r="BE574" s="190">
        <v>2</v>
      </c>
      <c r="BF574" s="190" t="s">
        <v>12964</v>
      </c>
      <c r="BG574" s="190" t="s">
        <v>12603</v>
      </c>
      <c r="BH574" s="190" t="s">
        <v>12963</v>
      </c>
      <c r="BI574" s="190" t="s">
        <v>12962</v>
      </c>
      <c r="BJ574" s="190" t="s">
        <v>12961</v>
      </c>
      <c r="BL574" s="190" t="s">
        <v>12960</v>
      </c>
      <c r="BM574" s="190" t="str">
        <f t="shared" si="56"/>
        <v/>
      </c>
      <c r="BN574" s="190" t="str">
        <f t="shared" si="57"/>
        <v/>
      </c>
      <c r="BO574" s="190" t="str">
        <f t="shared" si="58"/>
        <v/>
      </c>
      <c r="BP574" s="190" t="str">
        <f t="shared" si="59"/>
        <v/>
      </c>
      <c r="BQ574" s="190">
        <f t="shared" si="60"/>
        <v>0</v>
      </c>
      <c r="BR574" s="190">
        <f t="shared" si="61"/>
        <v>0</v>
      </c>
      <c r="BS574" s="190">
        <f t="shared" si="62"/>
        <v>0</v>
      </c>
      <c r="BT574" s="190">
        <f t="shared" si="63"/>
        <v>0</v>
      </c>
      <c r="BY574" s="27">
        <v>1</v>
      </c>
    </row>
    <row r="575" spans="32:77" ht="15.75" customHeight="1" x14ac:dyDescent="0.25">
      <c r="AF575" s="2"/>
      <c r="AG575" s="2"/>
      <c r="AH575" s="2"/>
      <c r="AI575" s="2"/>
      <c r="AJ575" s="2"/>
      <c r="AK575" s="2"/>
      <c r="BA575" s="190" t="s">
        <v>174</v>
      </c>
      <c r="BB575" s="190" t="s">
        <v>301</v>
      </c>
      <c r="BC575" s="190">
        <v>1</v>
      </c>
      <c r="BD575" s="190">
        <v>6.6666999999999996</v>
      </c>
      <c r="BE575" s="190">
        <v>2</v>
      </c>
      <c r="BF575" s="190" t="s">
        <v>12959</v>
      </c>
      <c r="BG575" s="190" t="s">
        <v>12958</v>
      </c>
      <c r="BH575" s="190" t="s">
        <v>12957</v>
      </c>
      <c r="BL575" s="190" t="s">
        <v>12956</v>
      </c>
      <c r="BM575" s="190" t="str">
        <f t="shared" si="56"/>
        <v/>
      </c>
      <c r="BN575" s="190" t="str">
        <f t="shared" si="57"/>
        <v/>
      </c>
      <c r="BO575" s="190" t="str">
        <f t="shared" si="58"/>
        <v/>
      </c>
      <c r="BP575" s="190" t="str">
        <f t="shared" si="59"/>
        <v/>
      </c>
      <c r="BQ575" s="190">
        <f t="shared" si="60"/>
        <v>0</v>
      </c>
      <c r="BR575" s="190">
        <f t="shared" si="61"/>
        <v>0</v>
      </c>
      <c r="BS575" s="190">
        <f t="shared" si="62"/>
        <v>0</v>
      </c>
      <c r="BT575" s="190">
        <f t="shared" si="63"/>
        <v>0</v>
      </c>
      <c r="BY575" s="27">
        <v>1</v>
      </c>
    </row>
    <row r="576" spans="32:77" ht="15.75" customHeight="1" x14ac:dyDescent="0.25">
      <c r="AF576" s="2"/>
      <c r="AG576" s="2"/>
      <c r="AH576" s="2"/>
      <c r="AI576" s="2"/>
      <c r="AJ576" s="2"/>
      <c r="AK576" s="2"/>
      <c r="BA576" s="190" t="s">
        <v>174</v>
      </c>
      <c r="BB576" s="190" t="s">
        <v>301</v>
      </c>
      <c r="BC576" s="190">
        <v>2</v>
      </c>
      <c r="BD576" s="190">
        <v>6.6666999999999996</v>
      </c>
      <c r="BE576" s="190">
        <v>2</v>
      </c>
      <c r="BF576" s="190" t="s">
        <v>12648</v>
      </c>
      <c r="BG576" s="190" t="s">
        <v>12587</v>
      </c>
      <c r="BH576" s="190" t="s">
        <v>12647</v>
      </c>
      <c r="BI576" s="190" t="s">
        <v>12646</v>
      </c>
      <c r="BL576" s="190" t="s">
        <v>12645</v>
      </c>
      <c r="BM576" s="190" t="str">
        <f t="shared" si="56"/>
        <v/>
      </c>
      <c r="BN576" s="190" t="str">
        <f t="shared" si="57"/>
        <v/>
      </c>
      <c r="BO576" s="190" t="str">
        <f t="shared" si="58"/>
        <v/>
      </c>
      <c r="BP576" s="190" t="str">
        <f t="shared" si="59"/>
        <v/>
      </c>
      <c r="BQ576" s="190">
        <f t="shared" si="60"/>
        <v>0</v>
      </c>
      <c r="BR576" s="190">
        <f t="shared" si="61"/>
        <v>0</v>
      </c>
      <c r="BS576" s="190">
        <f t="shared" si="62"/>
        <v>0</v>
      </c>
      <c r="BT576" s="190">
        <f t="shared" si="63"/>
        <v>0</v>
      </c>
      <c r="BY576" s="27">
        <v>1</v>
      </c>
    </row>
    <row r="577" spans="32:77" ht="15.75" customHeight="1" x14ac:dyDescent="0.25">
      <c r="AF577" s="2"/>
      <c r="AG577" s="2"/>
      <c r="AH577" s="2"/>
      <c r="AI577" s="2"/>
      <c r="AJ577" s="2"/>
      <c r="AK577" s="2"/>
      <c r="BA577" s="190" t="s">
        <v>174</v>
      </c>
      <c r="BB577" s="190" t="s">
        <v>301</v>
      </c>
      <c r="BC577" s="190">
        <v>3</v>
      </c>
      <c r="BD577" s="190">
        <v>6.6666999999999996</v>
      </c>
      <c r="BE577" s="190">
        <v>2</v>
      </c>
      <c r="BF577" s="190" t="s">
        <v>12955</v>
      </c>
      <c r="BG577" s="190" t="s">
        <v>12581</v>
      </c>
      <c r="BH577" s="190" t="s">
        <v>12954</v>
      </c>
      <c r="BL577" s="190" t="s">
        <v>12953</v>
      </c>
      <c r="BM577" s="190" t="str">
        <f t="shared" si="56"/>
        <v/>
      </c>
      <c r="BN577" s="190" t="str">
        <f t="shared" si="57"/>
        <v/>
      </c>
      <c r="BO577" s="190" t="str">
        <f t="shared" si="58"/>
        <v/>
      </c>
      <c r="BP577" s="190" t="str">
        <f t="shared" si="59"/>
        <v/>
      </c>
      <c r="BQ577" s="190">
        <f t="shared" si="60"/>
        <v>0</v>
      </c>
      <c r="BR577" s="190">
        <f t="shared" si="61"/>
        <v>0</v>
      </c>
      <c r="BS577" s="190">
        <f t="shared" si="62"/>
        <v>0</v>
      </c>
      <c r="BT577" s="190">
        <f t="shared" si="63"/>
        <v>0</v>
      </c>
      <c r="BY577" s="27">
        <v>1</v>
      </c>
    </row>
    <row r="578" spans="32:77" ht="15.75" customHeight="1" x14ac:dyDescent="0.25">
      <c r="AF578" s="2"/>
      <c r="AG578" s="2"/>
      <c r="AH578" s="2"/>
      <c r="AI578" s="2"/>
      <c r="AJ578" s="2"/>
      <c r="AK578" s="2"/>
      <c r="BA578" s="190" t="s">
        <v>175</v>
      </c>
      <c r="BB578" s="190" t="s">
        <v>265</v>
      </c>
      <c r="BC578" s="190">
        <v>1</v>
      </c>
      <c r="BD578" s="190">
        <v>3.3332999999999999</v>
      </c>
      <c r="BE578" s="190">
        <v>2</v>
      </c>
      <c r="BF578" s="190" t="s">
        <v>12987</v>
      </c>
      <c r="BG578" s="190" t="s">
        <v>12986</v>
      </c>
      <c r="BH578" s="190" t="s">
        <v>12985</v>
      </c>
      <c r="BI578" s="190" t="s">
        <v>12984</v>
      </c>
      <c r="BJ578" s="190" t="s">
        <v>12983</v>
      </c>
      <c r="BK578" s="190" t="s">
        <v>12982</v>
      </c>
      <c r="BL578" s="190" t="s">
        <v>12981</v>
      </c>
      <c r="BM578" s="190" t="str">
        <f t="shared" si="56"/>
        <v/>
      </c>
      <c r="BN578" s="190" t="str">
        <f t="shared" si="57"/>
        <v/>
      </c>
      <c r="BO578" s="190" t="str">
        <f t="shared" si="58"/>
        <v/>
      </c>
      <c r="BP578" s="190" t="str">
        <f t="shared" si="59"/>
        <v/>
      </c>
      <c r="BQ578" s="190">
        <f t="shared" si="60"/>
        <v>0</v>
      </c>
      <c r="BR578" s="190">
        <f t="shared" si="61"/>
        <v>0</v>
      </c>
      <c r="BS578" s="190">
        <f t="shared" si="62"/>
        <v>0</v>
      </c>
      <c r="BT578" s="190">
        <f t="shared" si="63"/>
        <v>0</v>
      </c>
      <c r="BY578" s="27">
        <v>1</v>
      </c>
    </row>
    <row r="579" spans="32:77" ht="15.75" customHeight="1" x14ac:dyDescent="0.25">
      <c r="AF579" s="2"/>
      <c r="AG579" s="2"/>
      <c r="AH579" s="2"/>
      <c r="AI579" s="2"/>
      <c r="AJ579" s="2"/>
      <c r="AK579" s="2"/>
      <c r="BA579" s="190" t="s">
        <v>175</v>
      </c>
      <c r="BB579" s="190" t="s">
        <v>265</v>
      </c>
      <c r="BC579" s="190">
        <v>2</v>
      </c>
      <c r="BD579" s="190">
        <v>3.3332999999999999</v>
      </c>
      <c r="BE579" s="190">
        <v>2</v>
      </c>
      <c r="BF579" s="190" t="s">
        <v>12980</v>
      </c>
      <c r="BG579" s="190" t="s">
        <v>12979</v>
      </c>
      <c r="BH579" s="190" t="s">
        <v>12978</v>
      </c>
      <c r="BL579" s="190" t="s">
        <v>12977</v>
      </c>
      <c r="BM579" s="190" t="str">
        <f t="shared" si="56"/>
        <v/>
      </c>
      <c r="BN579" s="190" t="str">
        <f t="shared" si="57"/>
        <v/>
      </c>
      <c r="BO579" s="190" t="str">
        <f t="shared" si="58"/>
        <v/>
      </c>
      <c r="BP579" s="190" t="str">
        <f t="shared" si="59"/>
        <v/>
      </c>
      <c r="BQ579" s="190">
        <f t="shared" si="60"/>
        <v>0</v>
      </c>
      <c r="BR579" s="190">
        <f t="shared" si="61"/>
        <v>0</v>
      </c>
      <c r="BS579" s="190">
        <f t="shared" si="62"/>
        <v>0</v>
      </c>
      <c r="BT579" s="190">
        <f t="shared" si="63"/>
        <v>0</v>
      </c>
      <c r="BY579" s="27">
        <v>1</v>
      </c>
    </row>
    <row r="580" spans="32:77" ht="15.75" customHeight="1" x14ac:dyDescent="0.25">
      <c r="AF580" s="2"/>
      <c r="AG580" s="2"/>
      <c r="AH580" s="2"/>
      <c r="AI580" s="2"/>
      <c r="AJ580" s="2"/>
      <c r="AK580" s="2"/>
      <c r="BA580" s="190" t="s">
        <v>175</v>
      </c>
      <c r="BB580" s="190" t="s">
        <v>265</v>
      </c>
      <c r="BC580" s="190">
        <v>3</v>
      </c>
      <c r="BD580" s="190">
        <v>3.3332999999999999</v>
      </c>
      <c r="BE580" s="190">
        <v>2</v>
      </c>
      <c r="BF580" s="190" t="s">
        <v>12976</v>
      </c>
      <c r="BG580" s="190" t="s">
        <v>12975</v>
      </c>
      <c r="BH580" s="190" t="s">
        <v>12974</v>
      </c>
      <c r="BI580" s="190" t="s">
        <v>12973</v>
      </c>
      <c r="BJ580" s="190" t="s">
        <v>12972</v>
      </c>
      <c r="BK580" s="190" t="s">
        <v>12971</v>
      </c>
      <c r="BL580" s="190" t="s">
        <v>12970</v>
      </c>
      <c r="BM580" s="190" t="str">
        <f t="shared" si="56"/>
        <v/>
      </c>
      <c r="BN580" s="190" t="str">
        <f t="shared" si="57"/>
        <v/>
      </c>
      <c r="BO580" s="190" t="str">
        <f t="shared" si="58"/>
        <v/>
      </c>
      <c r="BP580" s="190" t="str">
        <f t="shared" si="59"/>
        <v/>
      </c>
      <c r="BQ580" s="190">
        <f t="shared" si="60"/>
        <v>0</v>
      </c>
      <c r="BR580" s="190">
        <f t="shared" si="61"/>
        <v>0</v>
      </c>
      <c r="BS580" s="190">
        <f t="shared" si="62"/>
        <v>0</v>
      </c>
      <c r="BT580" s="190">
        <f t="shared" si="63"/>
        <v>0</v>
      </c>
      <c r="BY580" s="27">
        <v>1</v>
      </c>
    </row>
    <row r="581" spans="32:77" ht="15.75" customHeight="1" x14ac:dyDescent="0.25">
      <c r="AF581" s="2"/>
      <c r="AG581" s="2"/>
      <c r="AH581" s="2"/>
      <c r="AI581" s="2"/>
      <c r="AJ581" s="2"/>
      <c r="AK581" s="2"/>
      <c r="BA581" s="190" t="s">
        <v>175</v>
      </c>
      <c r="BB581" s="190" t="s">
        <v>265</v>
      </c>
      <c r="BC581" s="190">
        <v>4</v>
      </c>
      <c r="BD581" s="190">
        <v>3.3332999999999999</v>
      </c>
      <c r="BE581" s="190">
        <v>2</v>
      </c>
      <c r="BF581" s="190" t="s">
        <v>12644</v>
      </c>
      <c r="BG581" s="190" t="s">
        <v>12643</v>
      </c>
      <c r="BH581" s="190" t="s">
        <v>12642</v>
      </c>
      <c r="BI581" s="190" t="s">
        <v>12641</v>
      </c>
      <c r="BJ581" s="190" t="s">
        <v>12640</v>
      </c>
      <c r="BL581" s="190" t="s">
        <v>12639</v>
      </c>
      <c r="BM581" s="190" t="str">
        <f t="shared" si="56"/>
        <v/>
      </c>
      <c r="BN581" s="190" t="str">
        <f t="shared" si="57"/>
        <v/>
      </c>
      <c r="BO581" s="190" t="str">
        <f t="shared" si="58"/>
        <v/>
      </c>
      <c r="BP581" s="190" t="str">
        <f t="shared" si="59"/>
        <v/>
      </c>
      <c r="BQ581" s="190">
        <f t="shared" si="60"/>
        <v>0</v>
      </c>
      <c r="BR581" s="190">
        <f t="shared" si="61"/>
        <v>0</v>
      </c>
      <c r="BS581" s="190">
        <f t="shared" si="62"/>
        <v>0</v>
      </c>
      <c r="BT581" s="190">
        <f t="shared" si="63"/>
        <v>0</v>
      </c>
      <c r="BY581" s="27">
        <v>1</v>
      </c>
    </row>
    <row r="582" spans="32:77" ht="15.75" customHeight="1" x14ac:dyDescent="0.25">
      <c r="AF582" s="2"/>
      <c r="AG582" s="2"/>
      <c r="AH582" s="2"/>
      <c r="AI582" s="2"/>
      <c r="AJ582" s="2"/>
      <c r="AK582" s="2"/>
      <c r="BA582" s="190" t="s">
        <v>175</v>
      </c>
      <c r="BB582" s="190" t="s">
        <v>265</v>
      </c>
      <c r="BC582" s="190">
        <v>5</v>
      </c>
      <c r="BD582" s="190">
        <v>3.3332999999999999</v>
      </c>
      <c r="BE582" s="190">
        <v>2</v>
      </c>
      <c r="BF582" s="190" t="s">
        <v>12969</v>
      </c>
      <c r="BG582" s="190" t="s">
        <v>12610</v>
      </c>
      <c r="BH582" s="190" t="s">
        <v>2893</v>
      </c>
      <c r="BI582" s="190" t="s">
        <v>12968</v>
      </c>
      <c r="BJ582" s="190" t="s">
        <v>12967</v>
      </c>
      <c r="BK582" s="190" t="s">
        <v>12966</v>
      </c>
      <c r="BL582" s="190" t="s">
        <v>12965</v>
      </c>
      <c r="BM582" s="190" t="str">
        <f t="shared" si="56"/>
        <v/>
      </c>
      <c r="BN582" s="190" t="str">
        <f t="shared" si="57"/>
        <v/>
      </c>
      <c r="BO582" s="190" t="str">
        <f t="shared" si="58"/>
        <v/>
      </c>
      <c r="BP582" s="190" t="str">
        <f t="shared" si="59"/>
        <v/>
      </c>
      <c r="BQ582" s="190">
        <f t="shared" si="60"/>
        <v>0</v>
      </c>
      <c r="BR582" s="190">
        <f t="shared" si="61"/>
        <v>0</v>
      </c>
      <c r="BS582" s="190">
        <f t="shared" si="62"/>
        <v>0</v>
      </c>
      <c r="BT582" s="190">
        <f t="shared" si="63"/>
        <v>0</v>
      </c>
      <c r="BY582" s="27">
        <v>1</v>
      </c>
    </row>
    <row r="583" spans="32:77" ht="15.75" customHeight="1" x14ac:dyDescent="0.25">
      <c r="AF583" s="2"/>
      <c r="AG583" s="2"/>
      <c r="AH583" s="2"/>
      <c r="AI583" s="2"/>
      <c r="AJ583" s="2"/>
      <c r="AK583" s="2"/>
      <c r="BA583" s="190" t="s">
        <v>175</v>
      </c>
      <c r="BB583" s="190" t="s">
        <v>265</v>
      </c>
      <c r="BC583" s="190">
        <v>6</v>
      </c>
      <c r="BD583" s="190">
        <v>3.3332999999999999</v>
      </c>
      <c r="BE583" s="190">
        <v>2</v>
      </c>
      <c r="BF583" s="190" t="s">
        <v>12964</v>
      </c>
      <c r="BG583" s="190" t="s">
        <v>12603</v>
      </c>
      <c r="BH583" s="190" t="s">
        <v>12963</v>
      </c>
      <c r="BI583" s="190" t="s">
        <v>12962</v>
      </c>
      <c r="BJ583" s="190" t="s">
        <v>12961</v>
      </c>
      <c r="BL583" s="190" t="s">
        <v>12960</v>
      </c>
      <c r="BM583" s="190" t="str">
        <f t="shared" si="56"/>
        <v/>
      </c>
      <c r="BN583" s="190" t="str">
        <f t="shared" si="57"/>
        <v/>
      </c>
      <c r="BO583" s="190" t="str">
        <f t="shared" si="58"/>
        <v/>
      </c>
      <c r="BP583" s="190" t="str">
        <f t="shared" si="59"/>
        <v/>
      </c>
      <c r="BQ583" s="190">
        <f t="shared" si="60"/>
        <v>0</v>
      </c>
      <c r="BR583" s="190">
        <f t="shared" si="61"/>
        <v>0</v>
      </c>
      <c r="BS583" s="190">
        <f t="shared" si="62"/>
        <v>0</v>
      </c>
      <c r="BT583" s="190">
        <f t="shared" si="63"/>
        <v>0</v>
      </c>
      <c r="BY583" s="27">
        <v>1</v>
      </c>
    </row>
    <row r="584" spans="32:77" ht="15.75" customHeight="1" x14ac:dyDescent="0.25">
      <c r="AF584" s="2"/>
      <c r="AG584" s="2"/>
      <c r="AH584" s="2"/>
      <c r="AI584" s="2"/>
      <c r="AJ584" s="2"/>
      <c r="AK584" s="2"/>
      <c r="BA584" s="190" t="s">
        <v>175</v>
      </c>
      <c r="BB584" s="190" t="s">
        <v>301</v>
      </c>
      <c r="BC584" s="190">
        <v>1</v>
      </c>
      <c r="BD584" s="190">
        <v>6.6666999999999996</v>
      </c>
      <c r="BE584" s="190">
        <v>2</v>
      </c>
      <c r="BF584" s="190" t="s">
        <v>12959</v>
      </c>
      <c r="BG584" s="190" t="s">
        <v>12958</v>
      </c>
      <c r="BH584" s="190" t="s">
        <v>12957</v>
      </c>
      <c r="BL584" s="190" t="s">
        <v>12956</v>
      </c>
      <c r="BM584" s="190" t="str">
        <f t="shared" si="56"/>
        <v/>
      </c>
      <c r="BN584" s="190" t="str">
        <f t="shared" si="57"/>
        <v/>
      </c>
      <c r="BO584" s="190" t="str">
        <f t="shared" si="58"/>
        <v/>
      </c>
      <c r="BP584" s="190" t="str">
        <f t="shared" si="59"/>
        <v/>
      </c>
      <c r="BQ584" s="190">
        <f t="shared" si="60"/>
        <v>0</v>
      </c>
      <c r="BR584" s="190">
        <f t="shared" si="61"/>
        <v>0</v>
      </c>
      <c r="BS584" s="190">
        <f t="shared" si="62"/>
        <v>0</v>
      </c>
      <c r="BT584" s="190">
        <f t="shared" si="63"/>
        <v>0</v>
      </c>
      <c r="BY584" s="27">
        <v>1</v>
      </c>
    </row>
    <row r="585" spans="32:77" ht="15.75" customHeight="1" x14ac:dyDescent="0.25">
      <c r="AF585" s="2"/>
      <c r="AG585" s="2"/>
      <c r="AH585" s="2"/>
      <c r="AI585" s="2"/>
      <c r="AJ585" s="2"/>
      <c r="AK585" s="2"/>
      <c r="BA585" s="190" t="s">
        <v>175</v>
      </c>
      <c r="BB585" s="190" t="s">
        <v>301</v>
      </c>
      <c r="BC585" s="190">
        <v>2</v>
      </c>
      <c r="BD585" s="190">
        <v>6.6666999999999996</v>
      </c>
      <c r="BE585" s="190">
        <v>2</v>
      </c>
      <c r="BF585" s="190" t="s">
        <v>12638</v>
      </c>
      <c r="BG585" s="190" t="s">
        <v>12587</v>
      </c>
      <c r="BH585" s="190" t="s">
        <v>12637</v>
      </c>
      <c r="BI585" s="190" t="s">
        <v>1499</v>
      </c>
      <c r="BJ585" s="190" t="s">
        <v>12636</v>
      </c>
      <c r="BK585" s="190" t="s">
        <v>12635</v>
      </c>
      <c r="BL585" s="190" t="s">
        <v>12634</v>
      </c>
      <c r="BM585" s="190" t="str">
        <f t="shared" si="56"/>
        <v/>
      </c>
      <c r="BN585" s="190" t="str">
        <f t="shared" si="57"/>
        <v/>
      </c>
      <c r="BO585" s="190" t="str">
        <f t="shared" si="58"/>
        <v/>
      </c>
      <c r="BP585" s="190" t="str">
        <f t="shared" si="59"/>
        <v/>
      </c>
      <c r="BQ585" s="190">
        <f t="shared" si="60"/>
        <v>0</v>
      </c>
      <c r="BR585" s="190">
        <f t="shared" si="61"/>
        <v>0</v>
      </c>
      <c r="BS585" s="190">
        <f t="shared" si="62"/>
        <v>0</v>
      </c>
      <c r="BT585" s="190">
        <f t="shared" si="63"/>
        <v>0</v>
      </c>
      <c r="BY585" s="27">
        <v>1</v>
      </c>
    </row>
    <row r="586" spans="32:77" ht="15.75" customHeight="1" x14ac:dyDescent="0.25">
      <c r="AF586" s="2"/>
      <c r="AG586" s="2"/>
      <c r="AH586" s="2"/>
      <c r="AI586" s="2"/>
      <c r="AJ586" s="2"/>
      <c r="AK586" s="2"/>
      <c r="BA586" s="190" t="s">
        <v>175</v>
      </c>
      <c r="BB586" s="190" t="s">
        <v>301</v>
      </c>
      <c r="BC586" s="190">
        <v>3</v>
      </c>
      <c r="BD586" s="190">
        <v>6.6666999999999996</v>
      </c>
      <c r="BE586" s="190">
        <v>2</v>
      </c>
      <c r="BF586" s="190" t="s">
        <v>12955</v>
      </c>
      <c r="BG586" s="190" t="s">
        <v>12581</v>
      </c>
      <c r="BH586" s="190" t="s">
        <v>12954</v>
      </c>
      <c r="BL586" s="190" t="s">
        <v>12953</v>
      </c>
      <c r="BM586" s="190" t="str">
        <f t="shared" si="56"/>
        <v/>
      </c>
      <c r="BN586" s="190" t="str">
        <f t="shared" si="57"/>
        <v/>
      </c>
      <c r="BO586" s="190" t="str">
        <f t="shared" si="58"/>
        <v/>
      </c>
      <c r="BP586" s="190" t="str">
        <f t="shared" si="59"/>
        <v/>
      </c>
      <c r="BQ586" s="190">
        <f t="shared" si="60"/>
        <v>0</v>
      </c>
      <c r="BR586" s="190">
        <f t="shared" si="61"/>
        <v>0</v>
      </c>
      <c r="BS586" s="190">
        <f t="shared" si="62"/>
        <v>0</v>
      </c>
      <c r="BT586" s="190">
        <f t="shared" si="63"/>
        <v>0</v>
      </c>
      <c r="BY586" s="27">
        <v>1</v>
      </c>
    </row>
    <row r="587" spans="32:77" ht="15.75" customHeight="1" x14ac:dyDescent="0.25">
      <c r="AF587" s="2"/>
      <c r="AG587" s="2"/>
      <c r="AH587" s="2"/>
      <c r="AI587" s="2"/>
      <c r="AJ587" s="2"/>
      <c r="AK587" s="2"/>
      <c r="BA587" s="190" t="s">
        <v>176</v>
      </c>
      <c r="BB587" s="190" t="s">
        <v>265</v>
      </c>
      <c r="BC587" s="190">
        <v>1</v>
      </c>
      <c r="BD587" s="190">
        <v>2.8571</v>
      </c>
      <c r="BE587" s="190">
        <v>2</v>
      </c>
      <c r="BF587" s="190" t="s">
        <v>12987</v>
      </c>
      <c r="BG587" s="190" t="s">
        <v>12986</v>
      </c>
      <c r="BH587" s="190" t="s">
        <v>12985</v>
      </c>
      <c r="BI587" s="190" t="s">
        <v>12984</v>
      </c>
      <c r="BJ587" s="190" t="s">
        <v>12983</v>
      </c>
      <c r="BK587" s="190" t="s">
        <v>12982</v>
      </c>
      <c r="BL587" s="190" t="s">
        <v>12981</v>
      </c>
      <c r="BM587" s="190" t="str">
        <f t="shared" si="56"/>
        <v/>
      </c>
      <c r="BN587" s="190" t="str">
        <f t="shared" si="57"/>
        <v/>
      </c>
      <c r="BO587" s="190" t="str">
        <f t="shared" si="58"/>
        <v/>
      </c>
      <c r="BP587" s="190" t="str">
        <f t="shared" si="59"/>
        <v/>
      </c>
      <c r="BQ587" s="190">
        <f t="shared" si="60"/>
        <v>0</v>
      </c>
      <c r="BR587" s="190">
        <f t="shared" si="61"/>
        <v>0</v>
      </c>
      <c r="BS587" s="190">
        <f t="shared" si="62"/>
        <v>0</v>
      </c>
      <c r="BT587" s="190">
        <f t="shared" si="63"/>
        <v>0</v>
      </c>
      <c r="BY587" s="27">
        <v>1</v>
      </c>
    </row>
    <row r="588" spans="32:77" ht="15.75" customHeight="1" x14ac:dyDescent="0.25">
      <c r="AF588" s="2"/>
      <c r="AG588" s="2"/>
      <c r="AH588" s="2"/>
      <c r="AI588" s="2"/>
      <c r="AJ588" s="2"/>
      <c r="AK588" s="2"/>
      <c r="BA588" s="190" t="s">
        <v>176</v>
      </c>
      <c r="BB588" s="190" t="s">
        <v>265</v>
      </c>
      <c r="BC588" s="190">
        <v>2</v>
      </c>
      <c r="BD588" s="190">
        <v>2.8571</v>
      </c>
      <c r="BE588" s="190">
        <v>2</v>
      </c>
      <c r="BF588" s="190" t="s">
        <v>12980</v>
      </c>
      <c r="BG588" s="190" t="s">
        <v>12979</v>
      </c>
      <c r="BH588" s="190" t="s">
        <v>12978</v>
      </c>
      <c r="BL588" s="190" t="s">
        <v>12977</v>
      </c>
      <c r="BM588" s="190" t="str">
        <f t="shared" si="56"/>
        <v/>
      </c>
      <c r="BN588" s="190" t="str">
        <f t="shared" si="57"/>
        <v/>
      </c>
      <c r="BO588" s="190" t="str">
        <f t="shared" si="58"/>
        <v/>
      </c>
      <c r="BP588" s="190" t="str">
        <f t="shared" si="59"/>
        <v/>
      </c>
      <c r="BQ588" s="190">
        <f t="shared" si="60"/>
        <v>0</v>
      </c>
      <c r="BR588" s="190">
        <f t="shared" si="61"/>
        <v>0</v>
      </c>
      <c r="BS588" s="190">
        <f t="shared" si="62"/>
        <v>0</v>
      </c>
      <c r="BT588" s="190">
        <f t="shared" si="63"/>
        <v>0</v>
      </c>
      <c r="BY588" s="27">
        <v>1</v>
      </c>
    </row>
    <row r="589" spans="32:77" ht="15.75" customHeight="1" x14ac:dyDescent="0.25">
      <c r="AF589" s="2"/>
      <c r="AG589" s="2"/>
      <c r="AH589" s="2"/>
      <c r="AI589" s="2"/>
      <c r="AJ589" s="2"/>
      <c r="AK589" s="2"/>
      <c r="BA589" s="190" t="s">
        <v>176</v>
      </c>
      <c r="BB589" s="190" t="s">
        <v>265</v>
      </c>
      <c r="BC589" s="190">
        <v>3</v>
      </c>
      <c r="BD589" s="190">
        <v>2.8571</v>
      </c>
      <c r="BE589" s="190">
        <v>2</v>
      </c>
      <c r="BF589" s="190" t="s">
        <v>12976</v>
      </c>
      <c r="BG589" s="190" t="s">
        <v>12975</v>
      </c>
      <c r="BH589" s="190" t="s">
        <v>12974</v>
      </c>
      <c r="BI589" s="190" t="s">
        <v>12973</v>
      </c>
      <c r="BJ589" s="190" t="s">
        <v>12972</v>
      </c>
      <c r="BK589" s="190" t="s">
        <v>12971</v>
      </c>
      <c r="BL589" s="190" t="s">
        <v>12970</v>
      </c>
      <c r="BM589" s="190" t="str">
        <f t="shared" si="56"/>
        <v/>
      </c>
      <c r="BN589" s="190" t="str">
        <f t="shared" si="57"/>
        <v/>
      </c>
      <c r="BO589" s="190" t="str">
        <f t="shared" si="58"/>
        <v/>
      </c>
      <c r="BP589" s="190" t="str">
        <f t="shared" si="59"/>
        <v/>
      </c>
      <c r="BQ589" s="190">
        <f t="shared" si="60"/>
        <v>0</v>
      </c>
      <c r="BR589" s="190">
        <f t="shared" si="61"/>
        <v>0</v>
      </c>
      <c r="BS589" s="190">
        <f t="shared" si="62"/>
        <v>0</v>
      </c>
      <c r="BT589" s="190">
        <f t="shared" si="63"/>
        <v>0</v>
      </c>
      <c r="BY589" s="27">
        <v>1</v>
      </c>
    </row>
    <row r="590" spans="32:77" ht="15.75" customHeight="1" x14ac:dyDescent="0.25">
      <c r="AF590" s="2"/>
      <c r="AG590" s="2"/>
      <c r="AH590" s="2"/>
      <c r="AI590" s="2"/>
      <c r="AJ590" s="2"/>
      <c r="AK590" s="2"/>
      <c r="BA590" s="190" t="s">
        <v>176</v>
      </c>
      <c r="BB590" s="190" t="s">
        <v>265</v>
      </c>
      <c r="BC590" s="190">
        <v>4</v>
      </c>
      <c r="BD590" s="190">
        <v>2.8571</v>
      </c>
      <c r="BE590" s="190">
        <v>2</v>
      </c>
      <c r="BF590" s="190" t="s">
        <v>12623</v>
      </c>
      <c r="BG590" s="190" t="s">
        <v>12622</v>
      </c>
      <c r="BH590" s="190" t="s">
        <v>12621</v>
      </c>
      <c r="BI590" s="190" t="s">
        <v>1306</v>
      </c>
      <c r="BJ590" s="190" t="s">
        <v>12620</v>
      </c>
      <c r="BL590" s="190" t="s">
        <v>12619</v>
      </c>
      <c r="BM590" s="190" t="str">
        <f t="shared" si="56"/>
        <v/>
      </c>
      <c r="BN590" s="190" t="str">
        <f t="shared" si="57"/>
        <v/>
      </c>
      <c r="BO590" s="190" t="str">
        <f t="shared" si="58"/>
        <v/>
      </c>
      <c r="BP590" s="190" t="str">
        <f t="shared" si="59"/>
        <v/>
      </c>
      <c r="BQ590" s="190">
        <f t="shared" si="60"/>
        <v>0</v>
      </c>
      <c r="BR590" s="190">
        <f t="shared" si="61"/>
        <v>0</v>
      </c>
      <c r="BS590" s="190">
        <f t="shared" si="62"/>
        <v>0</v>
      </c>
      <c r="BT590" s="190">
        <f t="shared" si="63"/>
        <v>0</v>
      </c>
      <c r="BY590" s="27">
        <v>1</v>
      </c>
    </row>
    <row r="591" spans="32:77" ht="15.75" customHeight="1" x14ac:dyDescent="0.25">
      <c r="AF591" s="2"/>
      <c r="AG591" s="2"/>
      <c r="AH591" s="2"/>
      <c r="AI591" s="2"/>
      <c r="AJ591" s="2"/>
      <c r="AK591" s="2"/>
      <c r="BA591" s="190" t="s">
        <v>176</v>
      </c>
      <c r="BB591" s="190" t="s">
        <v>265</v>
      </c>
      <c r="BC591" s="190">
        <v>5</v>
      </c>
      <c r="BD591" s="190">
        <v>2.8571</v>
      </c>
      <c r="BE591" s="190">
        <v>2</v>
      </c>
      <c r="BF591" s="190" t="s">
        <v>12618</v>
      </c>
      <c r="BG591" s="190" t="s">
        <v>12617</v>
      </c>
      <c r="BH591" s="190" t="s">
        <v>12616</v>
      </c>
      <c r="BI591" s="190" t="s">
        <v>12615</v>
      </c>
      <c r="BJ591" s="190" t="s">
        <v>12614</v>
      </c>
      <c r="BK591" s="190" t="s">
        <v>12613</v>
      </c>
      <c r="BL591" s="190" t="s">
        <v>12612</v>
      </c>
      <c r="BM591" s="190" t="str">
        <f t="shared" si="56"/>
        <v/>
      </c>
      <c r="BN591" s="190" t="str">
        <f t="shared" si="57"/>
        <v/>
      </c>
      <c r="BO591" s="190" t="str">
        <f t="shared" si="58"/>
        <v/>
      </c>
      <c r="BP591" s="190" t="str">
        <f t="shared" si="59"/>
        <v/>
      </c>
      <c r="BQ591" s="190">
        <f t="shared" si="60"/>
        <v>0</v>
      </c>
      <c r="BR591" s="190">
        <f t="shared" si="61"/>
        <v>0</v>
      </c>
      <c r="BS591" s="190">
        <f t="shared" si="62"/>
        <v>0</v>
      </c>
      <c r="BT591" s="190">
        <f t="shared" si="63"/>
        <v>0</v>
      </c>
      <c r="BY591" s="27">
        <v>1</v>
      </c>
    </row>
    <row r="592" spans="32:77" ht="15.75" customHeight="1" x14ac:dyDescent="0.25">
      <c r="AF592" s="2"/>
      <c r="AG592" s="2"/>
      <c r="AH592" s="2"/>
      <c r="AI592" s="2"/>
      <c r="AJ592" s="2"/>
      <c r="AK592" s="2"/>
      <c r="BA592" s="190" t="s">
        <v>176</v>
      </c>
      <c r="BB592" s="190" t="s">
        <v>265</v>
      </c>
      <c r="BC592" s="190">
        <v>6</v>
      </c>
      <c r="BD592" s="190">
        <v>2.8571</v>
      </c>
      <c r="BE592" s="190">
        <v>2</v>
      </c>
      <c r="BF592" s="190" t="s">
        <v>12969</v>
      </c>
      <c r="BG592" s="190" t="s">
        <v>12610</v>
      </c>
      <c r="BH592" s="190" t="s">
        <v>2893</v>
      </c>
      <c r="BI592" s="190" t="s">
        <v>12968</v>
      </c>
      <c r="BJ592" s="190" t="s">
        <v>12967</v>
      </c>
      <c r="BK592" s="190" t="s">
        <v>12966</v>
      </c>
      <c r="BL592" s="190" t="s">
        <v>12965</v>
      </c>
      <c r="BM592" s="190" t="str">
        <f t="shared" si="56"/>
        <v/>
      </c>
      <c r="BN592" s="190" t="str">
        <f t="shared" si="57"/>
        <v/>
      </c>
      <c r="BO592" s="190" t="str">
        <f t="shared" si="58"/>
        <v/>
      </c>
      <c r="BP592" s="190" t="str">
        <f t="shared" si="59"/>
        <v/>
      </c>
      <c r="BQ592" s="190">
        <f t="shared" si="60"/>
        <v>0</v>
      </c>
      <c r="BR592" s="190">
        <f t="shared" si="61"/>
        <v>0</v>
      </c>
      <c r="BS592" s="190">
        <f t="shared" si="62"/>
        <v>0</v>
      </c>
      <c r="BT592" s="190">
        <f t="shared" si="63"/>
        <v>0</v>
      </c>
      <c r="BY592" s="27">
        <v>1</v>
      </c>
    </row>
    <row r="593" spans="32:77" ht="15.75" customHeight="1" x14ac:dyDescent="0.25">
      <c r="AF593" s="2"/>
      <c r="AG593" s="2"/>
      <c r="AH593" s="2"/>
      <c r="AI593" s="2"/>
      <c r="AJ593" s="2"/>
      <c r="AK593" s="2"/>
      <c r="BA593" s="190" t="s">
        <v>176</v>
      </c>
      <c r="BB593" s="190" t="s">
        <v>265</v>
      </c>
      <c r="BC593" s="190">
        <v>7</v>
      </c>
      <c r="BD593" s="190">
        <v>2.8571</v>
      </c>
      <c r="BE593" s="190">
        <v>2</v>
      </c>
      <c r="BF593" s="190" t="s">
        <v>12964</v>
      </c>
      <c r="BG593" s="190" t="s">
        <v>12603</v>
      </c>
      <c r="BH593" s="190" t="s">
        <v>12963</v>
      </c>
      <c r="BI593" s="190" t="s">
        <v>12962</v>
      </c>
      <c r="BJ593" s="190" t="s">
        <v>12961</v>
      </c>
      <c r="BL593" s="190" t="s">
        <v>12960</v>
      </c>
      <c r="BM593" s="190" t="str">
        <f t="shared" si="56"/>
        <v/>
      </c>
      <c r="BN593" s="190" t="str">
        <f t="shared" si="57"/>
        <v/>
      </c>
      <c r="BO593" s="190" t="str">
        <f t="shared" si="58"/>
        <v/>
      </c>
      <c r="BP593" s="190" t="str">
        <f t="shared" si="59"/>
        <v/>
      </c>
      <c r="BQ593" s="190">
        <f t="shared" si="60"/>
        <v>0</v>
      </c>
      <c r="BR593" s="190">
        <f t="shared" si="61"/>
        <v>0</v>
      </c>
      <c r="BS593" s="190">
        <f t="shared" si="62"/>
        <v>0</v>
      </c>
      <c r="BT593" s="190">
        <f t="shared" si="63"/>
        <v>0</v>
      </c>
      <c r="BY593" s="27">
        <v>1</v>
      </c>
    </row>
    <row r="594" spans="32:77" ht="15.75" customHeight="1" x14ac:dyDescent="0.25">
      <c r="AF594" s="2"/>
      <c r="AG594" s="2"/>
      <c r="AH594" s="2"/>
      <c r="AI594" s="2"/>
      <c r="AJ594" s="2"/>
      <c r="AK594" s="2"/>
      <c r="BA594" s="190" t="s">
        <v>176</v>
      </c>
      <c r="BB594" s="190" t="s">
        <v>301</v>
      </c>
      <c r="BC594" s="190">
        <v>1</v>
      </c>
      <c r="BD594" s="190">
        <v>6.6666999999999996</v>
      </c>
      <c r="BE594" s="190">
        <v>2</v>
      </c>
      <c r="BF594" s="190" t="s">
        <v>12959</v>
      </c>
      <c r="BG594" s="190" t="s">
        <v>12958</v>
      </c>
      <c r="BH594" s="190" t="s">
        <v>12957</v>
      </c>
      <c r="BL594" s="190" t="s">
        <v>12956</v>
      </c>
      <c r="BM594" s="190" t="str">
        <f t="shared" si="56"/>
        <v/>
      </c>
      <c r="BN594" s="190" t="str">
        <f t="shared" si="57"/>
        <v/>
      </c>
      <c r="BO594" s="190" t="str">
        <f t="shared" si="58"/>
        <v/>
      </c>
      <c r="BP594" s="190" t="str">
        <f t="shared" si="59"/>
        <v/>
      </c>
      <c r="BQ594" s="190">
        <f t="shared" si="60"/>
        <v>0</v>
      </c>
      <c r="BR594" s="190">
        <f t="shared" si="61"/>
        <v>0</v>
      </c>
      <c r="BS594" s="190">
        <f t="shared" si="62"/>
        <v>0</v>
      </c>
      <c r="BT594" s="190">
        <f t="shared" si="63"/>
        <v>0</v>
      </c>
      <c r="BY594" s="27">
        <v>1</v>
      </c>
    </row>
    <row r="595" spans="32:77" ht="15.75" customHeight="1" x14ac:dyDescent="0.25">
      <c r="AF595" s="2"/>
      <c r="AG595" s="2"/>
      <c r="AH595" s="2"/>
      <c r="AI595" s="2"/>
      <c r="AJ595" s="2"/>
      <c r="AK595" s="2"/>
      <c r="BA595" s="190" t="s">
        <v>176</v>
      </c>
      <c r="BB595" s="190" t="s">
        <v>301</v>
      </c>
      <c r="BC595" s="190">
        <v>2</v>
      </c>
      <c r="BD595" s="190">
        <v>6.6666999999999996</v>
      </c>
      <c r="BE595" s="190">
        <v>2</v>
      </c>
      <c r="BF595" s="190" t="s">
        <v>12588</v>
      </c>
      <c r="BG595" s="190" t="s">
        <v>12587</v>
      </c>
      <c r="BH595" s="190" t="s">
        <v>12586</v>
      </c>
      <c r="BI595" s="190" t="s">
        <v>12585</v>
      </c>
      <c r="BJ595" s="190" t="s">
        <v>12584</v>
      </c>
      <c r="BL595" s="190" t="s">
        <v>12583</v>
      </c>
      <c r="BM595" s="190" t="str">
        <f t="shared" si="56"/>
        <v/>
      </c>
      <c r="BN595" s="190" t="str">
        <f t="shared" si="57"/>
        <v/>
      </c>
      <c r="BO595" s="190" t="str">
        <f t="shared" si="58"/>
        <v/>
      </c>
      <c r="BP595" s="190" t="str">
        <f t="shared" si="59"/>
        <v/>
      </c>
      <c r="BQ595" s="190">
        <f t="shared" si="60"/>
        <v>0</v>
      </c>
      <c r="BR595" s="190">
        <f t="shared" si="61"/>
        <v>0</v>
      </c>
      <c r="BS595" s="190">
        <f t="shared" si="62"/>
        <v>0</v>
      </c>
      <c r="BT595" s="190">
        <f t="shared" si="63"/>
        <v>0</v>
      </c>
      <c r="BY595" s="27">
        <v>1</v>
      </c>
    </row>
    <row r="596" spans="32:77" ht="15.75" customHeight="1" x14ac:dyDescent="0.25">
      <c r="AF596" s="2"/>
      <c r="AG596" s="2"/>
      <c r="AH596" s="2"/>
      <c r="AI596" s="2"/>
      <c r="AJ596" s="2"/>
      <c r="AK596" s="2"/>
      <c r="BA596" s="190" t="s">
        <v>176</v>
      </c>
      <c r="BB596" s="190" t="s">
        <v>301</v>
      </c>
      <c r="BC596" s="190">
        <v>3</v>
      </c>
      <c r="BD596" s="190">
        <v>6.6666999999999996</v>
      </c>
      <c r="BE596" s="190">
        <v>2</v>
      </c>
      <c r="BF596" s="190" t="s">
        <v>12955</v>
      </c>
      <c r="BG596" s="190" t="s">
        <v>12581</v>
      </c>
      <c r="BH596" s="190" t="s">
        <v>12954</v>
      </c>
      <c r="BL596" s="190" t="s">
        <v>12953</v>
      </c>
      <c r="BM596" s="190" t="str">
        <f t="shared" si="56"/>
        <v/>
      </c>
      <c r="BN596" s="190" t="str">
        <f t="shared" si="57"/>
        <v/>
      </c>
      <c r="BO596" s="190" t="str">
        <f t="shared" si="58"/>
        <v/>
      </c>
      <c r="BP596" s="190" t="str">
        <f t="shared" si="59"/>
        <v/>
      </c>
      <c r="BQ596" s="190">
        <f t="shared" si="60"/>
        <v>0</v>
      </c>
      <c r="BR596" s="190">
        <f t="shared" si="61"/>
        <v>0</v>
      </c>
      <c r="BS596" s="190">
        <f t="shared" si="62"/>
        <v>0</v>
      </c>
      <c r="BT596" s="190">
        <f t="shared" si="63"/>
        <v>0</v>
      </c>
      <c r="BY596" s="27">
        <v>1</v>
      </c>
    </row>
    <row r="597" spans="32:77" ht="15.75" customHeight="1" x14ac:dyDescent="0.25">
      <c r="AF597" s="2"/>
      <c r="AG597" s="2"/>
      <c r="AH597" s="2"/>
      <c r="AI597" s="2"/>
      <c r="AJ597" s="2"/>
      <c r="AK597" s="2"/>
      <c r="BA597" s="190" t="s">
        <v>177</v>
      </c>
      <c r="BB597" s="190" t="s">
        <v>265</v>
      </c>
      <c r="BC597" s="190">
        <v>1</v>
      </c>
      <c r="BD597" s="190">
        <v>3.3332999999999999</v>
      </c>
      <c r="BE597" s="190">
        <v>2</v>
      </c>
      <c r="BF597" s="190" t="s">
        <v>12952</v>
      </c>
      <c r="BG597" s="190" t="s">
        <v>12951</v>
      </c>
      <c r="BH597" s="190" t="s">
        <v>12950</v>
      </c>
      <c r="BI597" s="190" t="s">
        <v>12949</v>
      </c>
      <c r="BJ597" s="190" t="s">
        <v>12948</v>
      </c>
      <c r="BK597" s="190" t="s">
        <v>12947</v>
      </c>
      <c r="BL597" s="190" t="s">
        <v>12946</v>
      </c>
      <c r="BM597" s="190" t="str">
        <f t="shared" si="56"/>
        <v/>
      </c>
      <c r="BN597" s="190" t="str">
        <f t="shared" si="57"/>
        <v/>
      </c>
      <c r="BO597" s="190" t="str">
        <f t="shared" si="58"/>
        <v/>
      </c>
      <c r="BP597" s="190" t="str">
        <f t="shared" si="59"/>
        <v/>
      </c>
      <c r="BQ597" s="190">
        <f t="shared" si="60"/>
        <v>0</v>
      </c>
      <c r="BR597" s="190">
        <f t="shared" si="61"/>
        <v>0</v>
      </c>
      <c r="BS597" s="190">
        <f t="shared" si="62"/>
        <v>0</v>
      </c>
      <c r="BT597" s="190">
        <f t="shared" si="63"/>
        <v>0</v>
      </c>
      <c r="BY597" s="27">
        <v>1</v>
      </c>
    </row>
    <row r="598" spans="32:77" ht="15.75" customHeight="1" x14ac:dyDescent="0.25">
      <c r="AF598" s="2"/>
      <c r="AG598" s="2"/>
      <c r="AH598" s="2"/>
      <c r="AI598" s="2"/>
      <c r="AJ598" s="2"/>
      <c r="AK598" s="2"/>
      <c r="BA598" s="190" t="s">
        <v>177</v>
      </c>
      <c r="BB598" s="190" t="s">
        <v>265</v>
      </c>
      <c r="BC598" s="190">
        <v>2</v>
      </c>
      <c r="BD598" s="190">
        <v>3.3332999999999999</v>
      </c>
      <c r="BE598" s="190">
        <v>2</v>
      </c>
      <c r="BF598" s="190" t="s">
        <v>12945</v>
      </c>
      <c r="BG598" s="190" t="s">
        <v>12944</v>
      </c>
      <c r="BH598" s="190" t="s">
        <v>12943</v>
      </c>
      <c r="BL598" s="190" t="s">
        <v>12942</v>
      </c>
      <c r="BM598" s="190" t="str">
        <f t="shared" si="56"/>
        <v/>
      </c>
      <c r="BN598" s="190" t="str">
        <f t="shared" si="57"/>
        <v/>
      </c>
      <c r="BO598" s="190" t="str">
        <f t="shared" si="58"/>
        <v/>
      </c>
      <c r="BP598" s="190" t="str">
        <f t="shared" si="59"/>
        <v/>
      </c>
      <c r="BQ598" s="190">
        <f t="shared" si="60"/>
        <v>0</v>
      </c>
      <c r="BR598" s="190">
        <f t="shared" si="61"/>
        <v>0</v>
      </c>
      <c r="BS598" s="190">
        <f t="shared" si="62"/>
        <v>0</v>
      </c>
      <c r="BT598" s="190">
        <f t="shared" si="63"/>
        <v>0</v>
      </c>
      <c r="BY598" s="27">
        <v>1</v>
      </c>
    </row>
    <row r="599" spans="32:77" ht="15.75" customHeight="1" x14ac:dyDescent="0.25">
      <c r="AF599" s="2"/>
      <c r="AG599" s="2"/>
      <c r="AH599" s="2"/>
      <c r="AI599" s="2"/>
      <c r="AJ599" s="2"/>
      <c r="AK599" s="2"/>
      <c r="BA599" s="190" t="s">
        <v>177</v>
      </c>
      <c r="BB599" s="190" t="s">
        <v>265</v>
      </c>
      <c r="BC599" s="190">
        <v>3</v>
      </c>
      <c r="BD599" s="190">
        <v>3.3332999999999999</v>
      </c>
      <c r="BE599" s="190">
        <v>2</v>
      </c>
      <c r="BF599" s="190" t="s">
        <v>12941</v>
      </c>
      <c r="BG599" s="190" t="s">
        <v>12940</v>
      </c>
      <c r="BH599" s="190" t="s">
        <v>12939</v>
      </c>
      <c r="BI599" s="190" t="s">
        <v>12938</v>
      </c>
      <c r="BJ599" s="190" t="s">
        <v>12937</v>
      </c>
      <c r="BK599" s="190" t="s">
        <v>12936</v>
      </c>
      <c r="BL599" s="190" t="s">
        <v>12935</v>
      </c>
      <c r="BM599" s="190" t="str">
        <f t="shared" si="56"/>
        <v/>
      </c>
      <c r="BN599" s="190" t="str">
        <f t="shared" si="57"/>
        <v/>
      </c>
      <c r="BO599" s="190" t="str">
        <f t="shared" si="58"/>
        <v/>
      </c>
      <c r="BP599" s="190" t="str">
        <f t="shared" si="59"/>
        <v/>
      </c>
      <c r="BQ599" s="190">
        <f t="shared" si="60"/>
        <v>0</v>
      </c>
      <c r="BR599" s="190">
        <f t="shared" si="61"/>
        <v>0</v>
      </c>
      <c r="BS599" s="190">
        <f t="shared" si="62"/>
        <v>0</v>
      </c>
      <c r="BT599" s="190">
        <f t="shared" si="63"/>
        <v>0</v>
      </c>
      <c r="BY599" s="27">
        <v>1</v>
      </c>
    </row>
    <row r="600" spans="32:77" ht="15.75" customHeight="1" x14ac:dyDescent="0.25">
      <c r="AF600" s="2"/>
      <c r="AG600" s="2"/>
      <c r="AH600" s="2"/>
      <c r="AI600" s="2"/>
      <c r="AJ600" s="2"/>
      <c r="AK600" s="2"/>
      <c r="BA600" s="190" t="s">
        <v>177</v>
      </c>
      <c r="BB600" s="190" t="s">
        <v>265</v>
      </c>
      <c r="BC600" s="190">
        <v>4</v>
      </c>
      <c r="BD600" s="190">
        <v>3.3332999999999999</v>
      </c>
      <c r="BE600" s="190">
        <v>2</v>
      </c>
      <c r="BF600" s="190" t="s">
        <v>12676</v>
      </c>
      <c r="BG600" s="190" t="s">
        <v>12675</v>
      </c>
      <c r="BH600" s="190" t="s">
        <v>12674</v>
      </c>
      <c r="BI600" s="190" t="s">
        <v>12673</v>
      </c>
      <c r="BL600" s="190" t="s">
        <v>12672</v>
      </c>
      <c r="BM600" s="190" t="str">
        <f t="shared" si="56"/>
        <v/>
      </c>
      <c r="BN600" s="190" t="str">
        <f t="shared" si="57"/>
        <v/>
      </c>
      <c r="BO600" s="190" t="str">
        <f t="shared" si="58"/>
        <v/>
      </c>
      <c r="BP600" s="190" t="str">
        <f t="shared" si="59"/>
        <v/>
      </c>
      <c r="BQ600" s="190">
        <f t="shared" si="60"/>
        <v>0</v>
      </c>
      <c r="BR600" s="190">
        <f t="shared" si="61"/>
        <v>0</v>
      </c>
      <c r="BS600" s="190">
        <f t="shared" si="62"/>
        <v>0</v>
      </c>
      <c r="BT600" s="190">
        <f t="shared" si="63"/>
        <v>0</v>
      </c>
      <c r="BY600" s="27">
        <v>1</v>
      </c>
    </row>
    <row r="601" spans="32:77" ht="15.75" customHeight="1" x14ac:dyDescent="0.25">
      <c r="AF601" s="2"/>
      <c r="AG601" s="2"/>
      <c r="AH601" s="2"/>
      <c r="AI601" s="2"/>
      <c r="AJ601" s="2"/>
      <c r="AK601" s="2"/>
      <c r="BA601" s="190" t="s">
        <v>177</v>
      </c>
      <c r="BB601" s="190" t="s">
        <v>265</v>
      </c>
      <c r="BC601" s="190">
        <v>5</v>
      </c>
      <c r="BD601" s="190">
        <v>3.3332999999999999</v>
      </c>
      <c r="BE601" s="190">
        <v>2</v>
      </c>
      <c r="BF601" s="190" t="s">
        <v>12934</v>
      </c>
      <c r="BG601" s="190" t="s">
        <v>12610</v>
      </c>
      <c r="BH601" s="190" t="s">
        <v>1470</v>
      </c>
      <c r="BI601" s="190" t="s">
        <v>12933</v>
      </c>
      <c r="BJ601" s="190" t="s">
        <v>12932</v>
      </c>
      <c r="BK601" s="190" t="s">
        <v>12931</v>
      </c>
      <c r="BL601" s="190" t="s">
        <v>12930</v>
      </c>
      <c r="BM601" s="190" t="str">
        <f t="shared" si="56"/>
        <v/>
      </c>
      <c r="BN601" s="190" t="str">
        <f t="shared" si="57"/>
        <v/>
      </c>
      <c r="BO601" s="190" t="str">
        <f t="shared" si="58"/>
        <v/>
      </c>
      <c r="BP601" s="190" t="str">
        <f t="shared" si="59"/>
        <v/>
      </c>
      <c r="BQ601" s="190">
        <f t="shared" si="60"/>
        <v>0</v>
      </c>
      <c r="BR601" s="190">
        <f t="shared" si="61"/>
        <v>0</v>
      </c>
      <c r="BS601" s="190">
        <f t="shared" si="62"/>
        <v>0</v>
      </c>
      <c r="BT601" s="190">
        <f t="shared" si="63"/>
        <v>0</v>
      </c>
      <c r="BY601" s="27">
        <v>1</v>
      </c>
    </row>
    <row r="602" spans="32:77" ht="15.75" customHeight="1" x14ac:dyDescent="0.25">
      <c r="AF602" s="2"/>
      <c r="AG602" s="2"/>
      <c r="AH602" s="2"/>
      <c r="AI602" s="2"/>
      <c r="AJ602" s="2"/>
      <c r="AK602" s="2"/>
      <c r="BA602" s="190" t="s">
        <v>177</v>
      </c>
      <c r="BB602" s="190" t="s">
        <v>265</v>
      </c>
      <c r="BC602" s="190">
        <v>6</v>
      </c>
      <c r="BD602" s="190">
        <v>3.3332999999999999</v>
      </c>
      <c r="BE602" s="190">
        <v>2</v>
      </c>
      <c r="BF602" s="190" t="s">
        <v>12929</v>
      </c>
      <c r="BG602" s="190" t="s">
        <v>12603</v>
      </c>
      <c r="BH602" s="190" t="s">
        <v>12928</v>
      </c>
      <c r="BI602" s="190" t="s">
        <v>12927</v>
      </c>
      <c r="BJ602" s="190" t="s">
        <v>12926</v>
      </c>
      <c r="BL602" s="190" t="s">
        <v>12925</v>
      </c>
      <c r="BM602" s="190" t="str">
        <f t="shared" si="56"/>
        <v/>
      </c>
      <c r="BN602" s="190" t="str">
        <f t="shared" si="57"/>
        <v/>
      </c>
      <c r="BO602" s="190" t="str">
        <f t="shared" si="58"/>
        <v/>
      </c>
      <c r="BP602" s="190" t="str">
        <f t="shared" si="59"/>
        <v/>
      </c>
      <c r="BQ602" s="190">
        <f t="shared" si="60"/>
        <v>0</v>
      </c>
      <c r="BR602" s="190">
        <f t="shared" si="61"/>
        <v>0</v>
      </c>
      <c r="BS602" s="190">
        <f t="shared" si="62"/>
        <v>0</v>
      </c>
      <c r="BT602" s="190">
        <f t="shared" si="63"/>
        <v>0</v>
      </c>
      <c r="BY602" s="27">
        <v>1</v>
      </c>
    </row>
    <row r="603" spans="32:77" ht="15.75" customHeight="1" x14ac:dyDescent="0.25">
      <c r="AF603" s="2"/>
      <c r="AG603" s="2"/>
      <c r="AH603" s="2"/>
      <c r="AI603" s="2"/>
      <c r="AJ603" s="2"/>
      <c r="AK603" s="2"/>
      <c r="BA603" s="190" t="s">
        <v>177</v>
      </c>
      <c r="BB603" s="190" t="s">
        <v>301</v>
      </c>
      <c r="BC603" s="190">
        <v>1</v>
      </c>
      <c r="BD603" s="190">
        <v>6.6666999999999996</v>
      </c>
      <c r="BE603" s="190">
        <v>2</v>
      </c>
      <c r="BF603" s="190" t="s">
        <v>12924</v>
      </c>
      <c r="BG603" s="190" t="s">
        <v>12923</v>
      </c>
      <c r="BH603" s="190" t="s">
        <v>12922</v>
      </c>
      <c r="BI603" s="190" t="s">
        <v>12921</v>
      </c>
      <c r="BL603" s="190" t="s">
        <v>12920</v>
      </c>
      <c r="BM603" s="190" t="str">
        <f t="shared" si="56"/>
        <v/>
      </c>
      <c r="BN603" s="190" t="str">
        <f t="shared" si="57"/>
        <v/>
      </c>
      <c r="BO603" s="190" t="str">
        <f t="shared" si="58"/>
        <v/>
      </c>
      <c r="BP603" s="190" t="str">
        <f t="shared" si="59"/>
        <v/>
      </c>
      <c r="BQ603" s="190">
        <f t="shared" si="60"/>
        <v>0</v>
      </c>
      <c r="BR603" s="190">
        <f t="shared" si="61"/>
        <v>0</v>
      </c>
      <c r="BS603" s="190">
        <f t="shared" si="62"/>
        <v>0</v>
      </c>
      <c r="BT603" s="190">
        <f t="shared" si="63"/>
        <v>0</v>
      </c>
      <c r="BY603" s="27">
        <v>1</v>
      </c>
    </row>
    <row r="604" spans="32:77" ht="15.75" customHeight="1" x14ac:dyDescent="0.25">
      <c r="AF604" s="2"/>
      <c r="AG604" s="2"/>
      <c r="AH604" s="2"/>
      <c r="AI604" s="2"/>
      <c r="AJ604" s="2"/>
      <c r="AK604" s="2"/>
      <c r="BA604" s="190" t="s">
        <v>177</v>
      </c>
      <c r="BB604" s="190" t="s">
        <v>301</v>
      </c>
      <c r="BC604" s="190">
        <v>2</v>
      </c>
      <c r="BD604" s="190">
        <v>6.6666999999999996</v>
      </c>
      <c r="BE604" s="190">
        <v>2</v>
      </c>
      <c r="BF604" s="190" t="s">
        <v>12671</v>
      </c>
      <c r="BG604" s="190" t="s">
        <v>12587</v>
      </c>
      <c r="BH604" s="190" t="s">
        <v>12670</v>
      </c>
      <c r="BI604" s="190" t="s">
        <v>12669</v>
      </c>
      <c r="BL604" s="190" t="s">
        <v>12668</v>
      </c>
      <c r="BM604" s="190" t="str">
        <f t="shared" si="56"/>
        <v/>
      </c>
      <c r="BN604" s="190" t="str">
        <f t="shared" si="57"/>
        <v/>
      </c>
      <c r="BO604" s="190" t="str">
        <f t="shared" si="58"/>
        <v/>
      </c>
      <c r="BP604" s="190" t="str">
        <f t="shared" si="59"/>
        <v/>
      </c>
      <c r="BQ604" s="190">
        <f t="shared" si="60"/>
        <v>0</v>
      </c>
      <c r="BR604" s="190">
        <f t="shared" si="61"/>
        <v>0</v>
      </c>
      <c r="BS604" s="190">
        <f t="shared" si="62"/>
        <v>0</v>
      </c>
      <c r="BT604" s="190">
        <f t="shared" si="63"/>
        <v>0</v>
      </c>
      <c r="BY604" s="27">
        <v>1</v>
      </c>
    </row>
    <row r="605" spans="32:77" ht="15.75" customHeight="1" x14ac:dyDescent="0.25">
      <c r="AF605" s="2"/>
      <c r="AG605" s="2"/>
      <c r="AH605" s="2"/>
      <c r="AI605" s="2"/>
      <c r="AJ605" s="2"/>
      <c r="AK605" s="2"/>
      <c r="BA605" s="190" t="s">
        <v>177</v>
      </c>
      <c r="BB605" s="190" t="s">
        <v>301</v>
      </c>
      <c r="BC605" s="190">
        <v>3</v>
      </c>
      <c r="BD605" s="190">
        <v>6.6666999999999996</v>
      </c>
      <c r="BE605" s="190">
        <v>2</v>
      </c>
      <c r="BF605" s="190" t="s">
        <v>12919</v>
      </c>
      <c r="BG605" s="190" t="s">
        <v>12581</v>
      </c>
      <c r="BH605" s="190" t="s">
        <v>12918</v>
      </c>
      <c r="BL605" s="190" t="s">
        <v>12917</v>
      </c>
      <c r="BM605" s="190" t="str">
        <f t="shared" si="56"/>
        <v/>
      </c>
      <c r="BN605" s="190" t="str">
        <f t="shared" si="57"/>
        <v/>
      </c>
      <c r="BO605" s="190" t="str">
        <f t="shared" si="58"/>
        <v/>
      </c>
      <c r="BP605" s="190" t="str">
        <f t="shared" si="59"/>
        <v/>
      </c>
      <c r="BQ605" s="190">
        <f t="shared" si="60"/>
        <v>0</v>
      </c>
      <c r="BR605" s="190">
        <f t="shared" si="61"/>
        <v>0</v>
      </c>
      <c r="BS605" s="190">
        <f t="shared" si="62"/>
        <v>0</v>
      </c>
      <c r="BT605" s="190">
        <f t="shared" si="63"/>
        <v>0</v>
      </c>
      <c r="BY605" s="27">
        <v>1</v>
      </c>
    </row>
    <row r="606" spans="32:77" ht="15.75" customHeight="1" x14ac:dyDescent="0.25">
      <c r="AF606" s="2"/>
      <c r="AG606" s="2"/>
      <c r="AH606" s="2"/>
      <c r="AI606" s="2"/>
      <c r="AJ606" s="2"/>
      <c r="AK606" s="2"/>
      <c r="BA606" s="190" t="s">
        <v>179</v>
      </c>
      <c r="BB606" s="190" t="s">
        <v>265</v>
      </c>
      <c r="BC606" s="190">
        <v>1</v>
      </c>
      <c r="BD606" s="190">
        <v>3.3332999999999999</v>
      </c>
      <c r="BE606" s="190">
        <v>2</v>
      </c>
      <c r="BF606" s="190" t="s">
        <v>12952</v>
      </c>
      <c r="BG606" s="190" t="s">
        <v>12951</v>
      </c>
      <c r="BH606" s="190" t="s">
        <v>12950</v>
      </c>
      <c r="BI606" s="190" t="s">
        <v>12949</v>
      </c>
      <c r="BJ606" s="190" t="s">
        <v>12948</v>
      </c>
      <c r="BK606" s="190" t="s">
        <v>12947</v>
      </c>
      <c r="BL606" s="190" t="s">
        <v>12946</v>
      </c>
      <c r="BM606" s="190" t="str">
        <f t="shared" si="56"/>
        <v/>
      </c>
      <c r="BN606" s="190" t="str">
        <f t="shared" si="57"/>
        <v/>
      </c>
      <c r="BO606" s="190" t="str">
        <f t="shared" si="58"/>
        <v/>
      </c>
      <c r="BP606" s="190" t="str">
        <f t="shared" si="59"/>
        <v/>
      </c>
      <c r="BQ606" s="190">
        <f t="shared" si="60"/>
        <v>0</v>
      </c>
      <c r="BR606" s="190">
        <f t="shared" si="61"/>
        <v>0</v>
      </c>
      <c r="BS606" s="190">
        <f t="shared" si="62"/>
        <v>0</v>
      </c>
      <c r="BT606" s="190">
        <f t="shared" si="63"/>
        <v>0</v>
      </c>
      <c r="BY606" s="27">
        <v>1</v>
      </c>
    </row>
    <row r="607" spans="32:77" ht="15.75" customHeight="1" x14ac:dyDescent="0.25">
      <c r="AF607" s="2"/>
      <c r="AG607" s="2"/>
      <c r="AH607" s="2"/>
      <c r="AI607" s="2"/>
      <c r="AJ607" s="2"/>
      <c r="AK607" s="2"/>
      <c r="BA607" s="190" t="s">
        <v>179</v>
      </c>
      <c r="BB607" s="190" t="s">
        <v>265</v>
      </c>
      <c r="BC607" s="190">
        <v>2</v>
      </c>
      <c r="BD607" s="190">
        <v>3.3332999999999999</v>
      </c>
      <c r="BE607" s="190">
        <v>2</v>
      </c>
      <c r="BF607" s="190" t="s">
        <v>12945</v>
      </c>
      <c r="BG607" s="190" t="s">
        <v>12944</v>
      </c>
      <c r="BH607" s="190" t="s">
        <v>12943</v>
      </c>
      <c r="BL607" s="190" t="s">
        <v>12942</v>
      </c>
      <c r="BM607" s="190" t="str">
        <f t="shared" si="56"/>
        <v/>
      </c>
      <c r="BN607" s="190" t="str">
        <f t="shared" si="57"/>
        <v/>
      </c>
      <c r="BO607" s="190" t="str">
        <f t="shared" si="58"/>
        <v/>
      </c>
      <c r="BP607" s="190" t="str">
        <f t="shared" si="59"/>
        <v/>
      </c>
      <c r="BQ607" s="190">
        <f t="shared" si="60"/>
        <v>0</v>
      </c>
      <c r="BR607" s="190">
        <f t="shared" si="61"/>
        <v>0</v>
      </c>
      <c r="BS607" s="190">
        <f t="shared" si="62"/>
        <v>0</v>
      </c>
      <c r="BT607" s="190">
        <f t="shared" si="63"/>
        <v>0</v>
      </c>
      <c r="BY607" s="27">
        <v>1</v>
      </c>
    </row>
    <row r="608" spans="32:77" ht="15.75" customHeight="1" x14ac:dyDescent="0.25">
      <c r="AF608" s="2"/>
      <c r="AG608" s="2"/>
      <c r="AH608" s="2"/>
      <c r="AI608" s="2"/>
      <c r="AJ608" s="2"/>
      <c r="AK608" s="2"/>
      <c r="BA608" s="190" t="s">
        <v>179</v>
      </c>
      <c r="BB608" s="190" t="s">
        <v>265</v>
      </c>
      <c r="BC608" s="190">
        <v>3</v>
      </c>
      <c r="BD608" s="190">
        <v>3.3332999999999999</v>
      </c>
      <c r="BE608" s="190">
        <v>2</v>
      </c>
      <c r="BF608" s="190" t="s">
        <v>12941</v>
      </c>
      <c r="BG608" s="190" t="s">
        <v>12940</v>
      </c>
      <c r="BH608" s="190" t="s">
        <v>12939</v>
      </c>
      <c r="BI608" s="190" t="s">
        <v>12938</v>
      </c>
      <c r="BJ608" s="190" t="s">
        <v>12937</v>
      </c>
      <c r="BK608" s="190" t="s">
        <v>12936</v>
      </c>
      <c r="BL608" s="190" t="s">
        <v>12935</v>
      </c>
      <c r="BM608" s="190" t="str">
        <f t="shared" si="56"/>
        <v/>
      </c>
      <c r="BN608" s="190" t="str">
        <f t="shared" si="57"/>
        <v/>
      </c>
      <c r="BO608" s="190" t="str">
        <f t="shared" si="58"/>
        <v/>
      </c>
      <c r="BP608" s="190" t="str">
        <f t="shared" si="59"/>
        <v/>
      </c>
      <c r="BQ608" s="190">
        <f t="shared" si="60"/>
        <v>0</v>
      </c>
      <c r="BR608" s="190">
        <f t="shared" si="61"/>
        <v>0</v>
      </c>
      <c r="BS608" s="190">
        <f t="shared" si="62"/>
        <v>0</v>
      </c>
      <c r="BT608" s="190">
        <f t="shared" si="63"/>
        <v>0</v>
      </c>
      <c r="BY608" s="27">
        <v>1</v>
      </c>
    </row>
    <row r="609" spans="32:77" ht="15.75" customHeight="1" x14ac:dyDescent="0.25">
      <c r="AF609" s="2"/>
      <c r="AG609" s="2"/>
      <c r="AH609" s="2"/>
      <c r="AI609" s="2"/>
      <c r="AJ609" s="2"/>
      <c r="AK609" s="2"/>
      <c r="BA609" s="190" t="s">
        <v>179</v>
      </c>
      <c r="BB609" s="190" t="s">
        <v>265</v>
      </c>
      <c r="BC609" s="190">
        <v>4</v>
      </c>
      <c r="BD609" s="190">
        <v>3.3332999999999999</v>
      </c>
      <c r="BE609" s="190">
        <v>2</v>
      </c>
      <c r="BF609" s="190" t="s">
        <v>12667</v>
      </c>
      <c r="BG609" s="190" t="s">
        <v>12666</v>
      </c>
      <c r="BH609" s="190" t="s">
        <v>12665</v>
      </c>
      <c r="BI609" s="190" t="s">
        <v>12664</v>
      </c>
      <c r="BJ609" s="190" t="s">
        <v>12663</v>
      </c>
      <c r="BK609" s="190" t="s">
        <v>12662</v>
      </c>
      <c r="BL609" s="190" t="s">
        <v>12661</v>
      </c>
      <c r="BM609" s="190" t="str">
        <f t="shared" si="56"/>
        <v/>
      </c>
      <c r="BN609" s="190" t="str">
        <f t="shared" si="57"/>
        <v/>
      </c>
      <c r="BO609" s="190" t="str">
        <f t="shared" si="58"/>
        <v/>
      </c>
      <c r="BP609" s="190" t="str">
        <f t="shared" si="59"/>
        <v/>
      </c>
      <c r="BQ609" s="190">
        <f t="shared" si="60"/>
        <v>0</v>
      </c>
      <c r="BR609" s="190">
        <f t="shared" si="61"/>
        <v>0</v>
      </c>
      <c r="BS609" s="190">
        <f t="shared" si="62"/>
        <v>0</v>
      </c>
      <c r="BT609" s="190">
        <f t="shared" si="63"/>
        <v>0</v>
      </c>
      <c r="BY609" s="27">
        <v>1</v>
      </c>
    </row>
    <row r="610" spans="32:77" ht="15.75" customHeight="1" x14ac:dyDescent="0.25">
      <c r="AF610" s="2"/>
      <c r="AG610" s="2"/>
      <c r="AH610" s="2"/>
      <c r="AI610" s="2"/>
      <c r="AJ610" s="2"/>
      <c r="AK610" s="2"/>
      <c r="BA610" s="190" t="s">
        <v>179</v>
      </c>
      <c r="BB610" s="190" t="s">
        <v>265</v>
      </c>
      <c r="BC610" s="190">
        <v>5</v>
      </c>
      <c r="BD610" s="190">
        <v>3.3332999999999999</v>
      </c>
      <c r="BE610" s="190">
        <v>2</v>
      </c>
      <c r="BF610" s="190" t="s">
        <v>12934</v>
      </c>
      <c r="BG610" s="190" t="s">
        <v>12610</v>
      </c>
      <c r="BH610" s="190" t="s">
        <v>1470</v>
      </c>
      <c r="BI610" s="190" t="s">
        <v>12933</v>
      </c>
      <c r="BJ610" s="190" t="s">
        <v>12932</v>
      </c>
      <c r="BK610" s="190" t="s">
        <v>12931</v>
      </c>
      <c r="BL610" s="190" t="s">
        <v>12930</v>
      </c>
      <c r="BM610" s="190" t="str">
        <f t="shared" si="56"/>
        <v/>
      </c>
      <c r="BN610" s="190" t="str">
        <f t="shared" si="57"/>
        <v/>
      </c>
      <c r="BO610" s="190" t="str">
        <f t="shared" si="58"/>
        <v/>
      </c>
      <c r="BP610" s="190" t="str">
        <f t="shared" si="59"/>
        <v/>
      </c>
      <c r="BQ610" s="190">
        <f t="shared" si="60"/>
        <v>0</v>
      </c>
      <c r="BR610" s="190">
        <f t="shared" si="61"/>
        <v>0</v>
      </c>
      <c r="BS610" s="190">
        <f t="shared" si="62"/>
        <v>0</v>
      </c>
      <c r="BT610" s="190">
        <f t="shared" si="63"/>
        <v>0</v>
      </c>
      <c r="BY610" s="27">
        <v>1</v>
      </c>
    </row>
    <row r="611" spans="32:77" ht="15.75" customHeight="1" x14ac:dyDescent="0.25">
      <c r="AF611" s="2"/>
      <c r="AG611" s="2"/>
      <c r="AH611" s="2"/>
      <c r="AI611" s="2"/>
      <c r="AJ611" s="2"/>
      <c r="AK611" s="2"/>
      <c r="BA611" s="190" t="s">
        <v>179</v>
      </c>
      <c r="BB611" s="190" t="s">
        <v>265</v>
      </c>
      <c r="BC611" s="190">
        <v>6</v>
      </c>
      <c r="BD611" s="190">
        <v>3.3332999999999999</v>
      </c>
      <c r="BE611" s="190">
        <v>2</v>
      </c>
      <c r="BF611" s="190" t="s">
        <v>12929</v>
      </c>
      <c r="BG611" s="190" t="s">
        <v>12603</v>
      </c>
      <c r="BH611" s="190" t="s">
        <v>12928</v>
      </c>
      <c r="BI611" s="190" t="s">
        <v>12927</v>
      </c>
      <c r="BJ611" s="190" t="s">
        <v>12926</v>
      </c>
      <c r="BL611" s="190" t="s">
        <v>12925</v>
      </c>
      <c r="BM611" s="190" t="str">
        <f t="shared" si="56"/>
        <v/>
      </c>
      <c r="BN611" s="190" t="str">
        <f t="shared" si="57"/>
        <v/>
      </c>
      <c r="BO611" s="190" t="str">
        <f t="shared" si="58"/>
        <v/>
      </c>
      <c r="BP611" s="190" t="str">
        <f t="shared" si="59"/>
        <v/>
      </c>
      <c r="BQ611" s="190">
        <f t="shared" si="60"/>
        <v>0</v>
      </c>
      <c r="BR611" s="190">
        <f t="shared" si="61"/>
        <v>0</v>
      </c>
      <c r="BS611" s="190">
        <f t="shared" si="62"/>
        <v>0</v>
      </c>
      <c r="BT611" s="190">
        <f t="shared" si="63"/>
        <v>0</v>
      </c>
      <c r="BY611" s="27">
        <v>1</v>
      </c>
    </row>
    <row r="612" spans="32:77" ht="15.75" customHeight="1" x14ac:dyDescent="0.25">
      <c r="AF612" s="2"/>
      <c r="AG612" s="2"/>
      <c r="AH612" s="2"/>
      <c r="AI612" s="2"/>
      <c r="AJ612" s="2"/>
      <c r="AK612" s="2"/>
      <c r="BA612" s="190" t="s">
        <v>179</v>
      </c>
      <c r="BB612" s="190" t="s">
        <v>301</v>
      </c>
      <c r="BC612" s="190">
        <v>1</v>
      </c>
      <c r="BD612" s="190">
        <v>6.6666999999999996</v>
      </c>
      <c r="BE612" s="190">
        <v>2</v>
      </c>
      <c r="BF612" s="190" t="s">
        <v>12924</v>
      </c>
      <c r="BG612" s="190" t="s">
        <v>12923</v>
      </c>
      <c r="BH612" s="190" t="s">
        <v>12922</v>
      </c>
      <c r="BI612" s="190" t="s">
        <v>12921</v>
      </c>
      <c r="BL612" s="190" t="s">
        <v>12920</v>
      </c>
      <c r="BM612" s="190" t="str">
        <f t="shared" si="56"/>
        <v/>
      </c>
      <c r="BN612" s="190" t="str">
        <f t="shared" si="57"/>
        <v/>
      </c>
      <c r="BO612" s="190" t="str">
        <f t="shared" si="58"/>
        <v/>
      </c>
      <c r="BP612" s="190" t="str">
        <f t="shared" si="59"/>
        <v/>
      </c>
      <c r="BQ612" s="190">
        <f t="shared" si="60"/>
        <v>0</v>
      </c>
      <c r="BR612" s="190">
        <f t="shared" si="61"/>
        <v>0</v>
      </c>
      <c r="BS612" s="190">
        <f t="shared" si="62"/>
        <v>0</v>
      </c>
      <c r="BT612" s="190">
        <f t="shared" si="63"/>
        <v>0</v>
      </c>
      <c r="BY612" s="27">
        <v>1</v>
      </c>
    </row>
    <row r="613" spans="32:77" ht="15.75" customHeight="1" x14ac:dyDescent="0.25">
      <c r="AF613" s="2"/>
      <c r="AG613" s="2"/>
      <c r="AH613" s="2"/>
      <c r="AI613" s="2"/>
      <c r="AJ613" s="2"/>
      <c r="AK613" s="2"/>
      <c r="BA613" s="190" t="s">
        <v>179</v>
      </c>
      <c r="BB613" s="190" t="s">
        <v>301</v>
      </c>
      <c r="BC613" s="190">
        <v>2</v>
      </c>
      <c r="BD613" s="190">
        <v>6.6666999999999996</v>
      </c>
      <c r="BE613" s="190">
        <v>2</v>
      </c>
      <c r="BF613" s="190" t="s">
        <v>12660</v>
      </c>
      <c r="BG613" s="190" t="s">
        <v>12587</v>
      </c>
      <c r="BH613" s="190" t="s">
        <v>12659</v>
      </c>
      <c r="BI613" s="190" t="s">
        <v>12658</v>
      </c>
      <c r="BJ613" s="190" t="s">
        <v>12657</v>
      </c>
      <c r="BL613" s="190" t="s">
        <v>12656</v>
      </c>
      <c r="BM613" s="190" t="str">
        <f t="shared" si="56"/>
        <v/>
      </c>
      <c r="BN613" s="190" t="str">
        <f t="shared" si="57"/>
        <v/>
      </c>
      <c r="BO613" s="190" t="str">
        <f t="shared" si="58"/>
        <v/>
      </c>
      <c r="BP613" s="190" t="str">
        <f t="shared" si="59"/>
        <v/>
      </c>
      <c r="BQ613" s="190">
        <f t="shared" si="60"/>
        <v>0</v>
      </c>
      <c r="BR613" s="190">
        <f t="shared" si="61"/>
        <v>0</v>
      </c>
      <c r="BS613" s="190">
        <f t="shared" si="62"/>
        <v>0</v>
      </c>
      <c r="BT613" s="190">
        <f t="shared" si="63"/>
        <v>0</v>
      </c>
      <c r="BY613" s="27">
        <v>1</v>
      </c>
    </row>
    <row r="614" spans="32:77" ht="15.75" customHeight="1" x14ac:dyDescent="0.25">
      <c r="AF614" s="2"/>
      <c r="AG614" s="2"/>
      <c r="AH614" s="2"/>
      <c r="AI614" s="2"/>
      <c r="AJ614" s="2"/>
      <c r="AK614" s="2"/>
      <c r="BA614" s="190" t="s">
        <v>179</v>
      </c>
      <c r="BB614" s="190" t="s">
        <v>301</v>
      </c>
      <c r="BC614" s="190">
        <v>3</v>
      </c>
      <c r="BD614" s="190">
        <v>6.6666999999999996</v>
      </c>
      <c r="BE614" s="190">
        <v>2</v>
      </c>
      <c r="BF614" s="190" t="s">
        <v>12919</v>
      </c>
      <c r="BG614" s="190" t="s">
        <v>12581</v>
      </c>
      <c r="BH614" s="190" t="s">
        <v>12918</v>
      </c>
      <c r="BL614" s="190" t="s">
        <v>12917</v>
      </c>
      <c r="BM614" s="190" t="str">
        <f t="shared" si="56"/>
        <v/>
      </c>
      <c r="BN614" s="190" t="str">
        <f t="shared" si="57"/>
        <v/>
      </c>
      <c r="BO614" s="190" t="str">
        <f t="shared" si="58"/>
        <v/>
      </c>
      <c r="BP614" s="190" t="str">
        <f t="shared" si="59"/>
        <v/>
      </c>
      <c r="BQ614" s="190">
        <f t="shared" si="60"/>
        <v>0</v>
      </c>
      <c r="BR614" s="190">
        <f t="shared" si="61"/>
        <v>0</v>
      </c>
      <c r="BS614" s="190">
        <f t="shared" si="62"/>
        <v>0</v>
      </c>
      <c r="BT614" s="190">
        <f t="shared" si="63"/>
        <v>0</v>
      </c>
      <c r="BY614" s="27">
        <v>1</v>
      </c>
    </row>
    <row r="615" spans="32:77" ht="15.75" customHeight="1" x14ac:dyDescent="0.25">
      <c r="AF615" s="2"/>
      <c r="AG615" s="2"/>
      <c r="AH615" s="2"/>
      <c r="AI615" s="2"/>
      <c r="AJ615" s="2"/>
      <c r="AK615" s="2"/>
      <c r="BA615" s="190" t="s">
        <v>180</v>
      </c>
      <c r="BB615" s="190" t="s">
        <v>265</v>
      </c>
      <c r="BC615" s="190">
        <v>1</v>
      </c>
      <c r="BD615" s="190">
        <v>3.3332999999999999</v>
      </c>
      <c r="BE615" s="190">
        <v>2</v>
      </c>
      <c r="BF615" s="190" t="s">
        <v>12952</v>
      </c>
      <c r="BG615" s="190" t="s">
        <v>12951</v>
      </c>
      <c r="BH615" s="190" t="s">
        <v>12950</v>
      </c>
      <c r="BI615" s="190" t="s">
        <v>12949</v>
      </c>
      <c r="BJ615" s="190" t="s">
        <v>12948</v>
      </c>
      <c r="BK615" s="190" t="s">
        <v>12947</v>
      </c>
      <c r="BL615" s="190" t="s">
        <v>12946</v>
      </c>
      <c r="BM615" s="190" t="str">
        <f t="shared" si="56"/>
        <v/>
      </c>
      <c r="BN615" s="190" t="str">
        <f t="shared" si="57"/>
        <v/>
      </c>
      <c r="BO615" s="190" t="str">
        <f t="shared" si="58"/>
        <v/>
      </c>
      <c r="BP615" s="190" t="str">
        <f t="shared" si="59"/>
        <v/>
      </c>
      <c r="BQ615" s="190">
        <f t="shared" si="60"/>
        <v>0</v>
      </c>
      <c r="BR615" s="190">
        <f t="shared" si="61"/>
        <v>0</v>
      </c>
      <c r="BS615" s="190">
        <f t="shared" si="62"/>
        <v>0</v>
      </c>
      <c r="BT615" s="190">
        <f t="shared" si="63"/>
        <v>0</v>
      </c>
      <c r="BY615" s="27">
        <v>1</v>
      </c>
    </row>
    <row r="616" spans="32:77" ht="15.75" customHeight="1" x14ac:dyDescent="0.25">
      <c r="AF616" s="2"/>
      <c r="AG616" s="2"/>
      <c r="AH616" s="2"/>
      <c r="AI616" s="2"/>
      <c r="AJ616" s="2"/>
      <c r="AK616" s="2"/>
      <c r="BA616" s="190" t="s">
        <v>180</v>
      </c>
      <c r="BB616" s="190" t="s">
        <v>265</v>
      </c>
      <c r="BC616" s="190">
        <v>2</v>
      </c>
      <c r="BD616" s="190">
        <v>3.3332999999999999</v>
      </c>
      <c r="BE616" s="190">
        <v>2</v>
      </c>
      <c r="BF616" s="190" t="s">
        <v>12945</v>
      </c>
      <c r="BG616" s="190" t="s">
        <v>12944</v>
      </c>
      <c r="BH616" s="190" t="s">
        <v>12943</v>
      </c>
      <c r="BL616" s="190" t="s">
        <v>12942</v>
      </c>
      <c r="BM616" s="190" t="str">
        <f t="shared" si="56"/>
        <v/>
      </c>
      <c r="BN616" s="190" t="str">
        <f t="shared" si="57"/>
        <v/>
      </c>
      <c r="BO616" s="190" t="str">
        <f t="shared" si="58"/>
        <v/>
      </c>
      <c r="BP616" s="190" t="str">
        <f t="shared" si="59"/>
        <v/>
      </c>
      <c r="BQ616" s="190">
        <f t="shared" si="60"/>
        <v>0</v>
      </c>
      <c r="BR616" s="190">
        <f t="shared" si="61"/>
        <v>0</v>
      </c>
      <c r="BS616" s="190">
        <f t="shared" si="62"/>
        <v>0</v>
      </c>
      <c r="BT616" s="190">
        <f t="shared" si="63"/>
        <v>0</v>
      </c>
      <c r="BY616" s="27">
        <v>1</v>
      </c>
    </row>
    <row r="617" spans="32:77" ht="15.75" customHeight="1" x14ac:dyDescent="0.25">
      <c r="AF617" s="2"/>
      <c r="AG617" s="2"/>
      <c r="AH617" s="2"/>
      <c r="AI617" s="2"/>
      <c r="AJ617" s="2"/>
      <c r="AK617" s="2"/>
      <c r="BA617" s="190" t="s">
        <v>180</v>
      </c>
      <c r="BB617" s="190" t="s">
        <v>265</v>
      </c>
      <c r="BC617" s="190">
        <v>3</v>
      </c>
      <c r="BD617" s="190">
        <v>3.3332999999999999</v>
      </c>
      <c r="BE617" s="190">
        <v>2</v>
      </c>
      <c r="BF617" s="190" t="s">
        <v>12941</v>
      </c>
      <c r="BG617" s="190" t="s">
        <v>12940</v>
      </c>
      <c r="BH617" s="190" t="s">
        <v>12939</v>
      </c>
      <c r="BI617" s="190" t="s">
        <v>12938</v>
      </c>
      <c r="BJ617" s="190" t="s">
        <v>12937</v>
      </c>
      <c r="BK617" s="190" t="s">
        <v>12936</v>
      </c>
      <c r="BL617" s="190" t="s">
        <v>12935</v>
      </c>
      <c r="BM617" s="190" t="str">
        <f t="shared" si="56"/>
        <v/>
      </c>
      <c r="BN617" s="190" t="str">
        <f t="shared" si="57"/>
        <v/>
      </c>
      <c r="BO617" s="190" t="str">
        <f t="shared" si="58"/>
        <v/>
      </c>
      <c r="BP617" s="190" t="str">
        <f t="shared" si="59"/>
        <v/>
      </c>
      <c r="BQ617" s="190">
        <f t="shared" si="60"/>
        <v>0</v>
      </c>
      <c r="BR617" s="190">
        <f t="shared" si="61"/>
        <v>0</v>
      </c>
      <c r="BS617" s="190">
        <f t="shared" si="62"/>
        <v>0</v>
      </c>
      <c r="BT617" s="190">
        <f t="shared" si="63"/>
        <v>0</v>
      </c>
      <c r="BY617" s="27">
        <v>1</v>
      </c>
    </row>
    <row r="618" spans="32:77" ht="15.75" customHeight="1" x14ac:dyDescent="0.25">
      <c r="AF618" s="2"/>
      <c r="AG618" s="2"/>
      <c r="AH618" s="2"/>
      <c r="AI618" s="2"/>
      <c r="AJ618" s="2"/>
      <c r="AK618" s="2"/>
      <c r="BA618" s="190" t="s">
        <v>180</v>
      </c>
      <c r="BB618" s="190" t="s">
        <v>265</v>
      </c>
      <c r="BC618" s="190">
        <v>4</v>
      </c>
      <c r="BD618" s="190">
        <v>3.3332999999999999</v>
      </c>
      <c r="BE618" s="190">
        <v>2</v>
      </c>
      <c r="BF618" s="190" t="s">
        <v>12655</v>
      </c>
      <c r="BG618" s="190" t="s">
        <v>12654</v>
      </c>
      <c r="BH618" s="190" t="s">
        <v>12653</v>
      </c>
      <c r="BI618" s="190" t="s">
        <v>12652</v>
      </c>
      <c r="BJ618" s="190" t="s">
        <v>12651</v>
      </c>
      <c r="BK618" s="190" t="s">
        <v>12650</v>
      </c>
      <c r="BL618" s="190" t="s">
        <v>12649</v>
      </c>
      <c r="BM618" s="190" t="str">
        <f t="shared" ref="BM618:BM681" si="64">IF(OR($BA618="",$BA618&lt;&gt;$B$4,$BB618&lt;&gt;"PRO"),"",--(OR(ISNUMBER(SEARCH($BF618,$BV$2)),((($BG618&lt;&gt;"")*ISNUMBER(SEARCH($BG618,$BV$2)))+(($BH618&lt;&gt;"")*ISNUMBER(SEARCH($BH618,$BV$2)))+(($BI618&lt;&gt;"")*ISNUMBER(SEARCH($BI618,$BV$2)))+(($BJ618&lt;&gt;"")*ISNUMBER(SEARCH($BJ618,$BV$2)))+(($BK618&lt;&gt;"")*ISNUMBER(SEARCH($BK618,$BV$2))))&gt;=$BE618)))</f>
        <v/>
      </c>
      <c r="BN618" s="190" t="str">
        <f t="shared" ref="BN618:BN681" si="65">IF(OR($BA618="",$BA618&lt;&gt;$B$4,$BB618&lt;&gt;"PRO"),"",--(OR(ISNUMBER(SEARCH($BF618,$BV$3)),((($BG618&lt;&gt;"")*ISNUMBER(SEARCH($BG618,$BV$3)))+(($BH618&lt;&gt;"")*ISNUMBER(SEARCH($BH618,$BV$3)))+(($BI618&lt;&gt;"")*ISNUMBER(SEARCH($BI618,$BV$3)))+(($BJ618&lt;&gt;"")*ISNUMBER(SEARCH($BJ618,$BV$3)))+(($BK618&lt;&gt;"")*ISNUMBER(SEARCH($BK618,$BV$3))))&gt;=$BE618)))</f>
        <v/>
      </c>
      <c r="BO618" s="190" t="str">
        <f t="shared" ref="BO618:BO681" si="66">IF(OR($BA618="",$BA618&lt;&gt;$B$4,$BB618&lt;&gt;"CFA"),"",--(OR(ISNUMBER(SEARCH($BF618,$BW$2)),((($BG618&lt;&gt;"")*ISNUMBER(SEARCH($BG618,$BW$2)))+(($BH618&lt;&gt;"")*ISNUMBER(SEARCH($BH618,$BW$2)))+(($BI618&lt;&gt;"")*ISNUMBER(SEARCH($BI618,$BW$2)))+(($BJ618&lt;&gt;"")*ISNUMBER(SEARCH($BJ618,$BW$2)))+(($BK618&lt;&gt;"")*ISNUMBER(SEARCH($BK618,$BW$2))))&gt;=$BE618)))</f>
        <v/>
      </c>
      <c r="BP618" s="190" t="str">
        <f t="shared" ref="BP618:BP681" si="67">IF(OR($BA618="",$BA618&lt;&gt;$B$4,$BB618&lt;&gt;"CFA"),"",--(OR(ISNUMBER(SEARCH($BF618,$BW$3)),((($BG618&lt;&gt;"")*ISNUMBER(SEARCH($BG618,$BW$3)))+(($BH618&lt;&gt;"")*ISNUMBER(SEARCH($BH618,$BW$3)))+(($BI618&lt;&gt;"")*ISNUMBER(SEARCH($BI618,$BW$3)))+(($BJ618&lt;&gt;"")*ISNUMBER(SEARCH($BJ618,$BW$3)))+(($BK618&lt;&gt;"")*ISNUMBER(SEARCH($BK618,$BW$3))))&gt;=$BE618)))</f>
        <v/>
      </c>
      <c r="BQ618" s="190">
        <f t="shared" ref="BQ618:BQ681" si="68">IF($BM618="",0,$BM618*$BD618)</f>
        <v>0</v>
      </c>
      <c r="BR618" s="190">
        <f t="shared" ref="BR618:BR681" si="69">IF($BN618="",0,$BN618*$BD618)</f>
        <v>0</v>
      </c>
      <c r="BS618" s="190">
        <f t="shared" ref="BS618:BS681" si="70">IF($BO618="",0,$BO618*$BD618)</f>
        <v>0</v>
      </c>
      <c r="BT618" s="190">
        <f t="shared" ref="BT618:BT681" si="71">IF($BP618="",0,$BP618*$BD618)</f>
        <v>0</v>
      </c>
      <c r="BY618" s="27">
        <v>1</v>
      </c>
    </row>
    <row r="619" spans="32:77" ht="15.75" customHeight="1" x14ac:dyDescent="0.25">
      <c r="AF619" s="2"/>
      <c r="AG619" s="2"/>
      <c r="AH619" s="2"/>
      <c r="AI619" s="2"/>
      <c r="AJ619" s="2"/>
      <c r="AK619" s="2"/>
      <c r="BA619" s="190" t="s">
        <v>180</v>
      </c>
      <c r="BB619" s="190" t="s">
        <v>265</v>
      </c>
      <c r="BC619" s="190">
        <v>5</v>
      </c>
      <c r="BD619" s="190">
        <v>3.3332999999999999</v>
      </c>
      <c r="BE619" s="190">
        <v>2</v>
      </c>
      <c r="BF619" s="190" t="s">
        <v>12934</v>
      </c>
      <c r="BG619" s="190" t="s">
        <v>12610</v>
      </c>
      <c r="BH619" s="190" t="s">
        <v>1470</v>
      </c>
      <c r="BI619" s="190" t="s">
        <v>12933</v>
      </c>
      <c r="BJ619" s="190" t="s">
        <v>12932</v>
      </c>
      <c r="BK619" s="190" t="s">
        <v>12931</v>
      </c>
      <c r="BL619" s="190" t="s">
        <v>12930</v>
      </c>
      <c r="BM619" s="190" t="str">
        <f t="shared" si="64"/>
        <v/>
      </c>
      <c r="BN619" s="190" t="str">
        <f t="shared" si="65"/>
        <v/>
      </c>
      <c r="BO619" s="190" t="str">
        <f t="shared" si="66"/>
        <v/>
      </c>
      <c r="BP619" s="190" t="str">
        <f t="shared" si="67"/>
        <v/>
      </c>
      <c r="BQ619" s="190">
        <f t="shared" si="68"/>
        <v>0</v>
      </c>
      <c r="BR619" s="190">
        <f t="shared" si="69"/>
        <v>0</v>
      </c>
      <c r="BS619" s="190">
        <f t="shared" si="70"/>
        <v>0</v>
      </c>
      <c r="BT619" s="190">
        <f t="shared" si="71"/>
        <v>0</v>
      </c>
      <c r="BY619" s="27">
        <v>1</v>
      </c>
    </row>
    <row r="620" spans="32:77" ht="15.75" customHeight="1" x14ac:dyDescent="0.25">
      <c r="AF620" s="2"/>
      <c r="AG620" s="2"/>
      <c r="AH620" s="2"/>
      <c r="AI620" s="2"/>
      <c r="AJ620" s="2"/>
      <c r="AK620" s="2"/>
      <c r="BA620" s="190" t="s">
        <v>180</v>
      </c>
      <c r="BB620" s="190" t="s">
        <v>265</v>
      </c>
      <c r="BC620" s="190">
        <v>6</v>
      </c>
      <c r="BD620" s="190">
        <v>3.3332999999999999</v>
      </c>
      <c r="BE620" s="190">
        <v>2</v>
      </c>
      <c r="BF620" s="190" t="s">
        <v>12929</v>
      </c>
      <c r="BG620" s="190" t="s">
        <v>12603</v>
      </c>
      <c r="BH620" s="190" t="s">
        <v>12928</v>
      </c>
      <c r="BI620" s="190" t="s">
        <v>12927</v>
      </c>
      <c r="BJ620" s="190" t="s">
        <v>12926</v>
      </c>
      <c r="BL620" s="190" t="s">
        <v>12925</v>
      </c>
      <c r="BM620" s="190" t="str">
        <f t="shared" si="64"/>
        <v/>
      </c>
      <c r="BN620" s="190" t="str">
        <f t="shared" si="65"/>
        <v/>
      </c>
      <c r="BO620" s="190" t="str">
        <f t="shared" si="66"/>
        <v/>
      </c>
      <c r="BP620" s="190" t="str">
        <f t="shared" si="67"/>
        <v/>
      </c>
      <c r="BQ620" s="190">
        <f t="shared" si="68"/>
        <v>0</v>
      </c>
      <c r="BR620" s="190">
        <f t="shared" si="69"/>
        <v>0</v>
      </c>
      <c r="BS620" s="190">
        <f t="shared" si="70"/>
        <v>0</v>
      </c>
      <c r="BT620" s="190">
        <f t="shared" si="71"/>
        <v>0</v>
      </c>
      <c r="BY620" s="27">
        <v>1</v>
      </c>
    </row>
    <row r="621" spans="32:77" ht="15.75" customHeight="1" x14ac:dyDescent="0.25">
      <c r="AF621" s="2"/>
      <c r="AG621" s="2"/>
      <c r="AH621" s="2"/>
      <c r="AI621" s="2"/>
      <c r="AJ621" s="2"/>
      <c r="AK621" s="2"/>
      <c r="BA621" s="190" t="s">
        <v>180</v>
      </c>
      <c r="BB621" s="190" t="s">
        <v>301</v>
      </c>
      <c r="BC621" s="190">
        <v>1</v>
      </c>
      <c r="BD621" s="190">
        <v>6.6666999999999996</v>
      </c>
      <c r="BE621" s="190">
        <v>2</v>
      </c>
      <c r="BF621" s="190" t="s">
        <v>12924</v>
      </c>
      <c r="BG621" s="190" t="s">
        <v>12923</v>
      </c>
      <c r="BH621" s="190" t="s">
        <v>12922</v>
      </c>
      <c r="BI621" s="190" t="s">
        <v>12921</v>
      </c>
      <c r="BL621" s="190" t="s">
        <v>12920</v>
      </c>
      <c r="BM621" s="190" t="str">
        <f t="shared" si="64"/>
        <v/>
      </c>
      <c r="BN621" s="190" t="str">
        <f t="shared" si="65"/>
        <v/>
      </c>
      <c r="BO621" s="190" t="str">
        <f t="shared" si="66"/>
        <v/>
      </c>
      <c r="BP621" s="190" t="str">
        <f t="shared" si="67"/>
        <v/>
      </c>
      <c r="BQ621" s="190">
        <f t="shared" si="68"/>
        <v>0</v>
      </c>
      <c r="BR621" s="190">
        <f t="shared" si="69"/>
        <v>0</v>
      </c>
      <c r="BS621" s="190">
        <f t="shared" si="70"/>
        <v>0</v>
      </c>
      <c r="BT621" s="190">
        <f t="shared" si="71"/>
        <v>0</v>
      </c>
      <c r="BY621" s="27">
        <v>1</v>
      </c>
    </row>
    <row r="622" spans="32:77" ht="15.75" customHeight="1" x14ac:dyDescent="0.25">
      <c r="AF622" s="2"/>
      <c r="AG622" s="2"/>
      <c r="AH622" s="2"/>
      <c r="AI622" s="2"/>
      <c r="AJ622" s="2"/>
      <c r="AK622" s="2"/>
      <c r="BA622" s="190" t="s">
        <v>180</v>
      </c>
      <c r="BB622" s="190" t="s">
        <v>301</v>
      </c>
      <c r="BC622" s="190">
        <v>2</v>
      </c>
      <c r="BD622" s="190">
        <v>6.6666999999999996</v>
      </c>
      <c r="BE622" s="190">
        <v>2</v>
      </c>
      <c r="BF622" s="190" t="s">
        <v>12648</v>
      </c>
      <c r="BG622" s="190" t="s">
        <v>12587</v>
      </c>
      <c r="BH622" s="190" t="s">
        <v>12647</v>
      </c>
      <c r="BI622" s="190" t="s">
        <v>12646</v>
      </c>
      <c r="BL622" s="190" t="s">
        <v>12645</v>
      </c>
      <c r="BM622" s="190" t="str">
        <f t="shared" si="64"/>
        <v/>
      </c>
      <c r="BN622" s="190" t="str">
        <f t="shared" si="65"/>
        <v/>
      </c>
      <c r="BO622" s="190" t="str">
        <f t="shared" si="66"/>
        <v/>
      </c>
      <c r="BP622" s="190" t="str">
        <f t="shared" si="67"/>
        <v/>
      </c>
      <c r="BQ622" s="190">
        <f t="shared" si="68"/>
        <v>0</v>
      </c>
      <c r="BR622" s="190">
        <f t="shared" si="69"/>
        <v>0</v>
      </c>
      <c r="BS622" s="190">
        <f t="shared" si="70"/>
        <v>0</v>
      </c>
      <c r="BT622" s="190">
        <f t="shared" si="71"/>
        <v>0</v>
      </c>
      <c r="BY622" s="27">
        <v>1</v>
      </c>
    </row>
    <row r="623" spans="32:77" ht="15.75" customHeight="1" x14ac:dyDescent="0.25">
      <c r="AF623" s="2"/>
      <c r="AG623" s="2"/>
      <c r="AH623" s="2"/>
      <c r="AI623" s="2"/>
      <c r="AJ623" s="2"/>
      <c r="AK623" s="2"/>
      <c r="BA623" s="190" t="s">
        <v>180</v>
      </c>
      <c r="BB623" s="190" t="s">
        <v>301</v>
      </c>
      <c r="BC623" s="190">
        <v>3</v>
      </c>
      <c r="BD623" s="190">
        <v>6.6666999999999996</v>
      </c>
      <c r="BE623" s="190">
        <v>2</v>
      </c>
      <c r="BF623" s="190" t="s">
        <v>12919</v>
      </c>
      <c r="BG623" s="190" t="s">
        <v>12581</v>
      </c>
      <c r="BH623" s="190" t="s">
        <v>12918</v>
      </c>
      <c r="BL623" s="190" t="s">
        <v>12917</v>
      </c>
      <c r="BM623" s="190" t="str">
        <f t="shared" si="64"/>
        <v/>
      </c>
      <c r="BN623" s="190" t="str">
        <f t="shared" si="65"/>
        <v/>
      </c>
      <c r="BO623" s="190" t="str">
        <f t="shared" si="66"/>
        <v/>
      </c>
      <c r="BP623" s="190" t="str">
        <f t="shared" si="67"/>
        <v/>
      </c>
      <c r="BQ623" s="190">
        <f t="shared" si="68"/>
        <v>0</v>
      </c>
      <c r="BR623" s="190">
        <f t="shared" si="69"/>
        <v>0</v>
      </c>
      <c r="BS623" s="190">
        <f t="shared" si="70"/>
        <v>0</v>
      </c>
      <c r="BT623" s="190">
        <f t="shared" si="71"/>
        <v>0</v>
      </c>
      <c r="BY623" s="27">
        <v>1</v>
      </c>
    </row>
    <row r="624" spans="32:77" ht="15.75" customHeight="1" x14ac:dyDescent="0.25">
      <c r="AF624" s="2"/>
      <c r="AG624" s="2"/>
      <c r="AH624" s="2"/>
      <c r="AI624" s="2"/>
      <c r="AJ624" s="2"/>
      <c r="AK624" s="2"/>
      <c r="BA624" s="190" t="s">
        <v>181</v>
      </c>
      <c r="BB624" s="190" t="s">
        <v>265</v>
      </c>
      <c r="BC624" s="190">
        <v>1</v>
      </c>
      <c r="BD624" s="190">
        <v>3.3332999999999999</v>
      </c>
      <c r="BE624" s="190">
        <v>2</v>
      </c>
      <c r="BF624" s="190" t="s">
        <v>12952</v>
      </c>
      <c r="BG624" s="190" t="s">
        <v>12951</v>
      </c>
      <c r="BH624" s="190" t="s">
        <v>12950</v>
      </c>
      <c r="BI624" s="190" t="s">
        <v>12949</v>
      </c>
      <c r="BJ624" s="190" t="s">
        <v>12948</v>
      </c>
      <c r="BK624" s="190" t="s">
        <v>12947</v>
      </c>
      <c r="BL624" s="190" t="s">
        <v>12946</v>
      </c>
      <c r="BM624" s="190" t="str">
        <f t="shared" si="64"/>
        <v/>
      </c>
      <c r="BN624" s="190" t="str">
        <f t="shared" si="65"/>
        <v/>
      </c>
      <c r="BO624" s="190" t="str">
        <f t="shared" si="66"/>
        <v/>
      </c>
      <c r="BP624" s="190" t="str">
        <f t="shared" si="67"/>
        <v/>
      </c>
      <c r="BQ624" s="190">
        <f t="shared" si="68"/>
        <v>0</v>
      </c>
      <c r="BR624" s="190">
        <f t="shared" si="69"/>
        <v>0</v>
      </c>
      <c r="BS624" s="190">
        <f t="shared" si="70"/>
        <v>0</v>
      </c>
      <c r="BT624" s="190">
        <f t="shared" si="71"/>
        <v>0</v>
      </c>
      <c r="BY624" s="27">
        <v>1</v>
      </c>
    </row>
    <row r="625" spans="32:77" ht="15.75" customHeight="1" x14ac:dyDescent="0.25">
      <c r="AF625" s="2"/>
      <c r="AG625" s="2"/>
      <c r="AH625" s="2"/>
      <c r="AI625" s="2"/>
      <c r="AJ625" s="2"/>
      <c r="AK625" s="2"/>
      <c r="BA625" s="190" t="s">
        <v>181</v>
      </c>
      <c r="BB625" s="190" t="s">
        <v>265</v>
      </c>
      <c r="BC625" s="190">
        <v>2</v>
      </c>
      <c r="BD625" s="190">
        <v>3.3332999999999999</v>
      </c>
      <c r="BE625" s="190">
        <v>2</v>
      </c>
      <c r="BF625" s="190" t="s">
        <v>12945</v>
      </c>
      <c r="BG625" s="190" t="s">
        <v>12944</v>
      </c>
      <c r="BH625" s="190" t="s">
        <v>12943</v>
      </c>
      <c r="BL625" s="190" t="s">
        <v>12942</v>
      </c>
      <c r="BM625" s="190" t="str">
        <f t="shared" si="64"/>
        <v/>
      </c>
      <c r="BN625" s="190" t="str">
        <f t="shared" si="65"/>
        <v/>
      </c>
      <c r="BO625" s="190" t="str">
        <f t="shared" si="66"/>
        <v/>
      </c>
      <c r="BP625" s="190" t="str">
        <f t="shared" si="67"/>
        <v/>
      </c>
      <c r="BQ625" s="190">
        <f t="shared" si="68"/>
        <v>0</v>
      </c>
      <c r="BR625" s="190">
        <f t="shared" si="69"/>
        <v>0</v>
      </c>
      <c r="BS625" s="190">
        <f t="shared" si="70"/>
        <v>0</v>
      </c>
      <c r="BT625" s="190">
        <f t="shared" si="71"/>
        <v>0</v>
      </c>
      <c r="BY625" s="27">
        <v>1</v>
      </c>
    </row>
    <row r="626" spans="32:77" ht="15.75" customHeight="1" x14ac:dyDescent="0.25">
      <c r="AF626" s="2"/>
      <c r="AG626" s="2"/>
      <c r="AH626" s="2"/>
      <c r="AI626" s="2"/>
      <c r="AJ626" s="2"/>
      <c r="AK626" s="2"/>
      <c r="BA626" s="190" t="s">
        <v>181</v>
      </c>
      <c r="BB626" s="190" t="s">
        <v>265</v>
      </c>
      <c r="BC626" s="190">
        <v>3</v>
      </c>
      <c r="BD626" s="190">
        <v>3.3332999999999999</v>
      </c>
      <c r="BE626" s="190">
        <v>2</v>
      </c>
      <c r="BF626" s="190" t="s">
        <v>12941</v>
      </c>
      <c r="BG626" s="190" t="s">
        <v>12940</v>
      </c>
      <c r="BH626" s="190" t="s">
        <v>12939</v>
      </c>
      <c r="BI626" s="190" t="s">
        <v>12938</v>
      </c>
      <c r="BJ626" s="190" t="s">
        <v>12937</v>
      </c>
      <c r="BK626" s="190" t="s">
        <v>12936</v>
      </c>
      <c r="BL626" s="190" t="s">
        <v>12935</v>
      </c>
      <c r="BM626" s="190" t="str">
        <f t="shared" si="64"/>
        <v/>
      </c>
      <c r="BN626" s="190" t="str">
        <f t="shared" si="65"/>
        <v/>
      </c>
      <c r="BO626" s="190" t="str">
        <f t="shared" si="66"/>
        <v/>
      </c>
      <c r="BP626" s="190" t="str">
        <f t="shared" si="67"/>
        <v/>
      </c>
      <c r="BQ626" s="190">
        <f t="shared" si="68"/>
        <v>0</v>
      </c>
      <c r="BR626" s="190">
        <f t="shared" si="69"/>
        <v>0</v>
      </c>
      <c r="BS626" s="190">
        <f t="shared" si="70"/>
        <v>0</v>
      </c>
      <c r="BT626" s="190">
        <f t="shared" si="71"/>
        <v>0</v>
      </c>
      <c r="BY626" s="27">
        <v>1</v>
      </c>
    </row>
    <row r="627" spans="32:77" ht="15.75" customHeight="1" x14ac:dyDescent="0.25">
      <c r="AF627" s="2"/>
      <c r="AG627" s="2"/>
      <c r="AH627" s="2"/>
      <c r="AI627" s="2"/>
      <c r="AJ627" s="2"/>
      <c r="AK627" s="2"/>
      <c r="BA627" s="190" t="s">
        <v>181</v>
      </c>
      <c r="BB627" s="190" t="s">
        <v>265</v>
      </c>
      <c r="BC627" s="190">
        <v>4</v>
      </c>
      <c r="BD627" s="190">
        <v>3.3332999999999999</v>
      </c>
      <c r="BE627" s="190">
        <v>2</v>
      </c>
      <c r="BF627" s="190" t="s">
        <v>12644</v>
      </c>
      <c r="BG627" s="190" t="s">
        <v>12643</v>
      </c>
      <c r="BH627" s="190" t="s">
        <v>12642</v>
      </c>
      <c r="BI627" s="190" t="s">
        <v>12641</v>
      </c>
      <c r="BJ627" s="190" t="s">
        <v>12640</v>
      </c>
      <c r="BL627" s="190" t="s">
        <v>12639</v>
      </c>
      <c r="BM627" s="190" t="str">
        <f t="shared" si="64"/>
        <v/>
      </c>
      <c r="BN627" s="190" t="str">
        <f t="shared" si="65"/>
        <v/>
      </c>
      <c r="BO627" s="190" t="str">
        <f t="shared" si="66"/>
        <v/>
      </c>
      <c r="BP627" s="190" t="str">
        <f t="shared" si="67"/>
        <v/>
      </c>
      <c r="BQ627" s="190">
        <f t="shared" si="68"/>
        <v>0</v>
      </c>
      <c r="BR627" s="190">
        <f t="shared" si="69"/>
        <v>0</v>
      </c>
      <c r="BS627" s="190">
        <f t="shared" si="70"/>
        <v>0</v>
      </c>
      <c r="BT627" s="190">
        <f t="shared" si="71"/>
        <v>0</v>
      </c>
      <c r="BY627" s="27">
        <v>1</v>
      </c>
    </row>
    <row r="628" spans="32:77" ht="15.75" customHeight="1" x14ac:dyDescent="0.25">
      <c r="AF628" s="2"/>
      <c r="AG628" s="2"/>
      <c r="AH628" s="2"/>
      <c r="AI628" s="2"/>
      <c r="AJ628" s="2"/>
      <c r="AK628" s="2"/>
      <c r="BA628" s="190" t="s">
        <v>181</v>
      </c>
      <c r="BB628" s="190" t="s">
        <v>265</v>
      </c>
      <c r="BC628" s="190">
        <v>5</v>
      </c>
      <c r="BD628" s="190">
        <v>3.3332999999999999</v>
      </c>
      <c r="BE628" s="190">
        <v>2</v>
      </c>
      <c r="BF628" s="190" t="s">
        <v>12934</v>
      </c>
      <c r="BG628" s="190" t="s">
        <v>12610</v>
      </c>
      <c r="BH628" s="190" t="s">
        <v>1470</v>
      </c>
      <c r="BI628" s="190" t="s">
        <v>12933</v>
      </c>
      <c r="BJ628" s="190" t="s">
        <v>12932</v>
      </c>
      <c r="BK628" s="190" t="s">
        <v>12931</v>
      </c>
      <c r="BL628" s="190" t="s">
        <v>12930</v>
      </c>
      <c r="BM628" s="190" t="str">
        <f t="shared" si="64"/>
        <v/>
      </c>
      <c r="BN628" s="190" t="str">
        <f t="shared" si="65"/>
        <v/>
      </c>
      <c r="BO628" s="190" t="str">
        <f t="shared" si="66"/>
        <v/>
      </c>
      <c r="BP628" s="190" t="str">
        <f t="shared" si="67"/>
        <v/>
      </c>
      <c r="BQ628" s="190">
        <f t="shared" si="68"/>
        <v>0</v>
      </c>
      <c r="BR628" s="190">
        <f t="shared" si="69"/>
        <v>0</v>
      </c>
      <c r="BS628" s="190">
        <f t="shared" si="70"/>
        <v>0</v>
      </c>
      <c r="BT628" s="190">
        <f t="shared" si="71"/>
        <v>0</v>
      </c>
      <c r="BY628" s="27">
        <v>1</v>
      </c>
    </row>
    <row r="629" spans="32:77" ht="15.75" customHeight="1" x14ac:dyDescent="0.25">
      <c r="AF629" s="2"/>
      <c r="AG629" s="2"/>
      <c r="AH629" s="2"/>
      <c r="AI629" s="2"/>
      <c r="AJ629" s="2"/>
      <c r="AK629" s="2"/>
      <c r="BA629" s="190" t="s">
        <v>181</v>
      </c>
      <c r="BB629" s="190" t="s">
        <v>265</v>
      </c>
      <c r="BC629" s="190">
        <v>6</v>
      </c>
      <c r="BD629" s="190">
        <v>3.3332999999999999</v>
      </c>
      <c r="BE629" s="190">
        <v>2</v>
      </c>
      <c r="BF629" s="190" t="s">
        <v>12929</v>
      </c>
      <c r="BG629" s="190" t="s">
        <v>12603</v>
      </c>
      <c r="BH629" s="190" t="s">
        <v>12928</v>
      </c>
      <c r="BI629" s="190" t="s">
        <v>12927</v>
      </c>
      <c r="BJ629" s="190" t="s">
        <v>12926</v>
      </c>
      <c r="BL629" s="190" t="s">
        <v>12925</v>
      </c>
      <c r="BM629" s="190" t="str">
        <f t="shared" si="64"/>
        <v/>
      </c>
      <c r="BN629" s="190" t="str">
        <f t="shared" si="65"/>
        <v/>
      </c>
      <c r="BO629" s="190" t="str">
        <f t="shared" si="66"/>
        <v/>
      </c>
      <c r="BP629" s="190" t="str">
        <f t="shared" si="67"/>
        <v/>
      </c>
      <c r="BQ629" s="190">
        <f t="shared" si="68"/>
        <v>0</v>
      </c>
      <c r="BR629" s="190">
        <f t="shared" si="69"/>
        <v>0</v>
      </c>
      <c r="BS629" s="190">
        <f t="shared" si="70"/>
        <v>0</v>
      </c>
      <c r="BT629" s="190">
        <f t="shared" si="71"/>
        <v>0</v>
      </c>
      <c r="BY629" s="27">
        <v>1</v>
      </c>
    </row>
    <row r="630" spans="32:77" ht="15.75" customHeight="1" x14ac:dyDescent="0.25">
      <c r="AF630" s="2"/>
      <c r="AG630" s="2"/>
      <c r="AH630" s="2"/>
      <c r="AI630" s="2"/>
      <c r="AJ630" s="2"/>
      <c r="AK630" s="2"/>
      <c r="BA630" s="190" t="s">
        <v>181</v>
      </c>
      <c r="BB630" s="190" t="s">
        <v>301</v>
      </c>
      <c r="BC630" s="190">
        <v>1</v>
      </c>
      <c r="BD630" s="190">
        <v>6.6666999999999996</v>
      </c>
      <c r="BE630" s="190">
        <v>2</v>
      </c>
      <c r="BF630" s="190" t="s">
        <v>12924</v>
      </c>
      <c r="BG630" s="190" t="s">
        <v>12923</v>
      </c>
      <c r="BH630" s="190" t="s">
        <v>12922</v>
      </c>
      <c r="BI630" s="190" t="s">
        <v>12921</v>
      </c>
      <c r="BL630" s="190" t="s">
        <v>12920</v>
      </c>
      <c r="BM630" s="190" t="str">
        <f t="shared" si="64"/>
        <v/>
      </c>
      <c r="BN630" s="190" t="str">
        <f t="shared" si="65"/>
        <v/>
      </c>
      <c r="BO630" s="190" t="str">
        <f t="shared" si="66"/>
        <v/>
      </c>
      <c r="BP630" s="190" t="str">
        <f t="shared" si="67"/>
        <v/>
      </c>
      <c r="BQ630" s="190">
        <f t="shared" si="68"/>
        <v>0</v>
      </c>
      <c r="BR630" s="190">
        <f t="shared" si="69"/>
        <v>0</v>
      </c>
      <c r="BS630" s="190">
        <f t="shared" si="70"/>
        <v>0</v>
      </c>
      <c r="BT630" s="190">
        <f t="shared" si="71"/>
        <v>0</v>
      </c>
      <c r="BY630" s="27">
        <v>1</v>
      </c>
    </row>
    <row r="631" spans="32:77" ht="15.75" customHeight="1" x14ac:dyDescent="0.25">
      <c r="AF631" s="2"/>
      <c r="AG631" s="2"/>
      <c r="AH631" s="2"/>
      <c r="AI631" s="2"/>
      <c r="AJ631" s="2"/>
      <c r="AK631" s="2"/>
      <c r="BA631" s="190" t="s">
        <v>181</v>
      </c>
      <c r="BB631" s="190" t="s">
        <v>301</v>
      </c>
      <c r="BC631" s="190">
        <v>2</v>
      </c>
      <c r="BD631" s="190">
        <v>6.6666999999999996</v>
      </c>
      <c r="BE631" s="190">
        <v>2</v>
      </c>
      <c r="BF631" s="190" t="s">
        <v>12638</v>
      </c>
      <c r="BG631" s="190" t="s">
        <v>12587</v>
      </c>
      <c r="BH631" s="190" t="s">
        <v>12637</v>
      </c>
      <c r="BI631" s="190" t="s">
        <v>1499</v>
      </c>
      <c r="BJ631" s="190" t="s">
        <v>12636</v>
      </c>
      <c r="BK631" s="190" t="s">
        <v>12635</v>
      </c>
      <c r="BL631" s="190" t="s">
        <v>12634</v>
      </c>
      <c r="BM631" s="190" t="str">
        <f t="shared" si="64"/>
        <v/>
      </c>
      <c r="BN631" s="190" t="str">
        <f t="shared" si="65"/>
        <v/>
      </c>
      <c r="BO631" s="190" t="str">
        <f t="shared" si="66"/>
        <v/>
      </c>
      <c r="BP631" s="190" t="str">
        <f t="shared" si="67"/>
        <v/>
      </c>
      <c r="BQ631" s="190">
        <f t="shared" si="68"/>
        <v>0</v>
      </c>
      <c r="BR631" s="190">
        <f t="shared" si="69"/>
        <v>0</v>
      </c>
      <c r="BS631" s="190">
        <f t="shared" si="70"/>
        <v>0</v>
      </c>
      <c r="BT631" s="190">
        <f t="shared" si="71"/>
        <v>0</v>
      </c>
      <c r="BY631" s="27">
        <v>1</v>
      </c>
    </row>
    <row r="632" spans="32:77" ht="15.75" customHeight="1" x14ac:dyDescent="0.25">
      <c r="AF632" s="2"/>
      <c r="AG632" s="2"/>
      <c r="AH632" s="2"/>
      <c r="AI632" s="2"/>
      <c r="AJ632" s="2"/>
      <c r="AK632" s="2"/>
      <c r="BA632" s="190" t="s">
        <v>181</v>
      </c>
      <c r="BB632" s="190" t="s">
        <v>301</v>
      </c>
      <c r="BC632" s="190">
        <v>3</v>
      </c>
      <c r="BD632" s="190">
        <v>6.6666999999999996</v>
      </c>
      <c r="BE632" s="190">
        <v>2</v>
      </c>
      <c r="BF632" s="190" t="s">
        <v>12919</v>
      </c>
      <c r="BG632" s="190" t="s">
        <v>12581</v>
      </c>
      <c r="BH632" s="190" t="s">
        <v>12918</v>
      </c>
      <c r="BL632" s="190" t="s">
        <v>12917</v>
      </c>
      <c r="BM632" s="190" t="str">
        <f t="shared" si="64"/>
        <v/>
      </c>
      <c r="BN632" s="190" t="str">
        <f t="shared" si="65"/>
        <v/>
      </c>
      <c r="BO632" s="190" t="str">
        <f t="shared" si="66"/>
        <v/>
      </c>
      <c r="BP632" s="190" t="str">
        <f t="shared" si="67"/>
        <v/>
      </c>
      <c r="BQ632" s="190">
        <f t="shared" si="68"/>
        <v>0</v>
      </c>
      <c r="BR632" s="190">
        <f t="shared" si="69"/>
        <v>0</v>
      </c>
      <c r="BS632" s="190">
        <f t="shared" si="70"/>
        <v>0</v>
      </c>
      <c r="BT632" s="190">
        <f t="shared" si="71"/>
        <v>0</v>
      </c>
      <c r="BY632" s="27">
        <v>1</v>
      </c>
    </row>
    <row r="633" spans="32:77" ht="15.75" customHeight="1" x14ac:dyDescent="0.25">
      <c r="AF633" s="2"/>
      <c r="AG633" s="2"/>
      <c r="AH633" s="2"/>
      <c r="AI633" s="2"/>
      <c r="AJ633" s="2"/>
      <c r="AK633" s="2"/>
      <c r="BA633" s="190" t="s">
        <v>182</v>
      </c>
      <c r="BB633" s="190" t="s">
        <v>265</v>
      </c>
      <c r="BC633" s="190">
        <v>1</v>
      </c>
      <c r="BD633" s="190">
        <v>2.8571</v>
      </c>
      <c r="BE633" s="190">
        <v>2</v>
      </c>
      <c r="BF633" s="190" t="s">
        <v>12952</v>
      </c>
      <c r="BG633" s="190" t="s">
        <v>12951</v>
      </c>
      <c r="BH633" s="190" t="s">
        <v>12950</v>
      </c>
      <c r="BI633" s="190" t="s">
        <v>12949</v>
      </c>
      <c r="BJ633" s="190" t="s">
        <v>12948</v>
      </c>
      <c r="BK633" s="190" t="s">
        <v>12947</v>
      </c>
      <c r="BL633" s="190" t="s">
        <v>12946</v>
      </c>
      <c r="BM633" s="190" t="str">
        <f t="shared" si="64"/>
        <v/>
      </c>
      <c r="BN633" s="190" t="str">
        <f t="shared" si="65"/>
        <v/>
      </c>
      <c r="BO633" s="190" t="str">
        <f t="shared" si="66"/>
        <v/>
      </c>
      <c r="BP633" s="190" t="str">
        <f t="shared" si="67"/>
        <v/>
      </c>
      <c r="BQ633" s="190">
        <f t="shared" si="68"/>
        <v>0</v>
      </c>
      <c r="BR633" s="190">
        <f t="shared" si="69"/>
        <v>0</v>
      </c>
      <c r="BS633" s="190">
        <f t="shared" si="70"/>
        <v>0</v>
      </c>
      <c r="BT633" s="190">
        <f t="shared" si="71"/>
        <v>0</v>
      </c>
      <c r="BY633" s="27">
        <v>1</v>
      </c>
    </row>
    <row r="634" spans="32:77" ht="15.75" customHeight="1" x14ac:dyDescent="0.25">
      <c r="AF634" s="2"/>
      <c r="AG634" s="2"/>
      <c r="AH634" s="2"/>
      <c r="AI634" s="2"/>
      <c r="AJ634" s="2"/>
      <c r="AK634" s="2"/>
      <c r="BA634" s="190" t="s">
        <v>182</v>
      </c>
      <c r="BB634" s="190" t="s">
        <v>265</v>
      </c>
      <c r="BC634" s="190">
        <v>2</v>
      </c>
      <c r="BD634" s="190">
        <v>2.8571</v>
      </c>
      <c r="BE634" s="190">
        <v>2</v>
      </c>
      <c r="BF634" s="190" t="s">
        <v>12945</v>
      </c>
      <c r="BG634" s="190" t="s">
        <v>12944</v>
      </c>
      <c r="BH634" s="190" t="s">
        <v>12943</v>
      </c>
      <c r="BL634" s="190" t="s">
        <v>12942</v>
      </c>
      <c r="BM634" s="190" t="str">
        <f t="shared" si="64"/>
        <v/>
      </c>
      <c r="BN634" s="190" t="str">
        <f t="shared" si="65"/>
        <v/>
      </c>
      <c r="BO634" s="190" t="str">
        <f t="shared" si="66"/>
        <v/>
      </c>
      <c r="BP634" s="190" t="str">
        <f t="shared" si="67"/>
        <v/>
      </c>
      <c r="BQ634" s="190">
        <f t="shared" si="68"/>
        <v>0</v>
      </c>
      <c r="BR634" s="190">
        <f t="shared" si="69"/>
        <v>0</v>
      </c>
      <c r="BS634" s="190">
        <f t="shared" si="70"/>
        <v>0</v>
      </c>
      <c r="BT634" s="190">
        <f t="shared" si="71"/>
        <v>0</v>
      </c>
      <c r="BY634" s="27">
        <v>1</v>
      </c>
    </row>
    <row r="635" spans="32:77" ht="15.75" customHeight="1" x14ac:dyDescent="0.25">
      <c r="AF635" s="2"/>
      <c r="AG635" s="2"/>
      <c r="AH635" s="2"/>
      <c r="AI635" s="2"/>
      <c r="AJ635" s="2"/>
      <c r="AK635" s="2"/>
      <c r="BA635" s="190" t="s">
        <v>182</v>
      </c>
      <c r="BB635" s="190" t="s">
        <v>265</v>
      </c>
      <c r="BC635" s="190">
        <v>3</v>
      </c>
      <c r="BD635" s="190">
        <v>2.8571</v>
      </c>
      <c r="BE635" s="190">
        <v>2</v>
      </c>
      <c r="BF635" s="190" t="s">
        <v>12941</v>
      </c>
      <c r="BG635" s="190" t="s">
        <v>12940</v>
      </c>
      <c r="BH635" s="190" t="s">
        <v>12939</v>
      </c>
      <c r="BI635" s="190" t="s">
        <v>12938</v>
      </c>
      <c r="BJ635" s="190" t="s">
        <v>12937</v>
      </c>
      <c r="BK635" s="190" t="s">
        <v>12936</v>
      </c>
      <c r="BL635" s="190" t="s">
        <v>12935</v>
      </c>
      <c r="BM635" s="190" t="str">
        <f t="shared" si="64"/>
        <v/>
      </c>
      <c r="BN635" s="190" t="str">
        <f t="shared" si="65"/>
        <v/>
      </c>
      <c r="BO635" s="190" t="str">
        <f t="shared" si="66"/>
        <v/>
      </c>
      <c r="BP635" s="190" t="str">
        <f t="shared" si="67"/>
        <v/>
      </c>
      <c r="BQ635" s="190">
        <f t="shared" si="68"/>
        <v>0</v>
      </c>
      <c r="BR635" s="190">
        <f t="shared" si="69"/>
        <v>0</v>
      </c>
      <c r="BS635" s="190">
        <f t="shared" si="70"/>
        <v>0</v>
      </c>
      <c r="BT635" s="190">
        <f t="shared" si="71"/>
        <v>0</v>
      </c>
      <c r="BY635" s="27">
        <v>1</v>
      </c>
    </row>
    <row r="636" spans="32:77" ht="15.75" customHeight="1" x14ac:dyDescent="0.25">
      <c r="AF636" s="2"/>
      <c r="AG636" s="2"/>
      <c r="AH636" s="2"/>
      <c r="AI636" s="2"/>
      <c r="AJ636" s="2"/>
      <c r="AK636" s="2"/>
      <c r="BA636" s="190" t="s">
        <v>182</v>
      </c>
      <c r="BB636" s="190" t="s">
        <v>265</v>
      </c>
      <c r="BC636" s="190">
        <v>4</v>
      </c>
      <c r="BD636" s="190">
        <v>2.8571</v>
      </c>
      <c r="BE636" s="190">
        <v>2</v>
      </c>
      <c r="BF636" s="190" t="s">
        <v>12623</v>
      </c>
      <c r="BG636" s="190" t="s">
        <v>12622</v>
      </c>
      <c r="BH636" s="190" t="s">
        <v>12621</v>
      </c>
      <c r="BI636" s="190" t="s">
        <v>1306</v>
      </c>
      <c r="BJ636" s="190" t="s">
        <v>12620</v>
      </c>
      <c r="BL636" s="190" t="s">
        <v>12619</v>
      </c>
      <c r="BM636" s="190" t="str">
        <f t="shared" si="64"/>
        <v/>
      </c>
      <c r="BN636" s="190" t="str">
        <f t="shared" si="65"/>
        <v/>
      </c>
      <c r="BO636" s="190" t="str">
        <f t="shared" si="66"/>
        <v/>
      </c>
      <c r="BP636" s="190" t="str">
        <f t="shared" si="67"/>
        <v/>
      </c>
      <c r="BQ636" s="190">
        <f t="shared" si="68"/>
        <v>0</v>
      </c>
      <c r="BR636" s="190">
        <f t="shared" si="69"/>
        <v>0</v>
      </c>
      <c r="BS636" s="190">
        <f t="shared" si="70"/>
        <v>0</v>
      </c>
      <c r="BT636" s="190">
        <f t="shared" si="71"/>
        <v>0</v>
      </c>
      <c r="BY636" s="27">
        <v>1</v>
      </c>
    </row>
    <row r="637" spans="32:77" ht="15.75" customHeight="1" x14ac:dyDescent="0.25">
      <c r="AF637" s="2"/>
      <c r="AG637" s="2"/>
      <c r="AH637" s="2"/>
      <c r="AI637" s="2"/>
      <c r="AJ637" s="2"/>
      <c r="AK637" s="2"/>
      <c r="BA637" s="190" t="s">
        <v>182</v>
      </c>
      <c r="BB637" s="190" t="s">
        <v>265</v>
      </c>
      <c r="BC637" s="190">
        <v>5</v>
      </c>
      <c r="BD637" s="190">
        <v>2.8571</v>
      </c>
      <c r="BE637" s="190">
        <v>2</v>
      </c>
      <c r="BF637" s="190" t="s">
        <v>12618</v>
      </c>
      <c r="BG637" s="190" t="s">
        <v>12617</v>
      </c>
      <c r="BH637" s="190" t="s">
        <v>12616</v>
      </c>
      <c r="BI637" s="190" t="s">
        <v>12615</v>
      </c>
      <c r="BJ637" s="190" t="s">
        <v>12614</v>
      </c>
      <c r="BK637" s="190" t="s">
        <v>12613</v>
      </c>
      <c r="BL637" s="190" t="s">
        <v>12612</v>
      </c>
      <c r="BM637" s="190" t="str">
        <f t="shared" si="64"/>
        <v/>
      </c>
      <c r="BN637" s="190" t="str">
        <f t="shared" si="65"/>
        <v/>
      </c>
      <c r="BO637" s="190" t="str">
        <f t="shared" si="66"/>
        <v/>
      </c>
      <c r="BP637" s="190" t="str">
        <f t="shared" si="67"/>
        <v/>
      </c>
      <c r="BQ637" s="190">
        <f t="shared" si="68"/>
        <v>0</v>
      </c>
      <c r="BR637" s="190">
        <f t="shared" si="69"/>
        <v>0</v>
      </c>
      <c r="BS637" s="190">
        <f t="shared" si="70"/>
        <v>0</v>
      </c>
      <c r="BT637" s="190">
        <f t="shared" si="71"/>
        <v>0</v>
      </c>
      <c r="BY637" s="27">
        <v>1</v>
      </c>
    </row>
    <row r="638" spans="32:77" ht="15.75" customHeight="1" x14ac:dyDescent="0.25">
      <c r="AF638" s="2"/>
      <c r="AG638" s="2"/>
      <c r="AH638" s="2"/>
      <c r="AI638" s="2"/>
      <c r="AJ638" s="2"/>
      <c r="AK638" s="2"/>
      <c r="BA638" s="190" t="s">
        <v>182</v>
      </c>
      <c r="BB638" s="190" t="s">
        <v>265</v>
      </c>
      <c r="BC638" s="190">
        <v>6</v>
      </c>
      <c r="BD638" s="190">
        <v>2.8571</v>
      </c>
      <c r="BE638" s="190">
        <v>2</v>
      </c>
      <c r="BF638" s="190" t="s">
        <v>12934</v>
      </c>
      <c r="BG638" s="190" t="s">
        <v>12610</v>
      </c>
      <c r="BH638" s="190" t="s">
        <v>1470</v>
      </c>
      <c r="BI638" s="190" t="s">
        <v>12933</v>
      </c>
      <c r="BJ638" s="190" t="s">
        <v>12932</v>
      </c>
      <c r="BK638" s="190" t="s">
        <v>12931</v>
      </c>
      <c r="BL638" s="190" t="s">
        <v>12930</v>
      </c>
      <c r="BM638" s="190" t="str">
        <f t="shared" si="64"/>
        <v/>
      </c>
      <c r="BN638" s="190" t="str">
        <f t="shared" si="65"/>
        <v/>
      </c>
      <c r="BO638" s="190" t="str">
        <f t="shared" si="66"/>
        <v/>
      </c>
      <c r="BP638" s="190" t="str">
        <f t="shared" si="67"/>
        <v/>
      </c>
      <c r="BQ638" s="190">
        <f t="shared" si="68"/>
        <v>0</v>
      </c>
      <c r="BR638" s="190">
        <f t="shared" si="69"/>
        <v>0</v>
      </c>
      <c r="BS638" s="190">
        <f t="shared" si="70"/>
        <v>0</v>
      </c>
      <c r="BT638" s="190">
        <f t="shared" si="71"/>
        <v>0</v>
      </c>
      <c r="BY638" s="27">
        <v>1</v>
      </c>
    </row>
    <row r="639" spans="32:77" ht="15.75" customHeight="1" x14ac:dyDescent="0.25">
      <c r="AF639" s="2"/>
      <c r="AG639" s="2"/>
      <c r="AH639" s="2"/>
      <c r="AI639" s="2"/>
      <c r="AJ639" s="2"/>
      <c r="AK639" s="2"/>
      <c r="BA639" s="190" t="s">
        <v>182</v>
      </c>
      <c r="BB639" s="190" t="s">
        <v>265</v>
      </c>
      <c r="BC639" s="190">
        <v>7</v>
      </c>
      <c r="BD639" s="190">
        <v>2.8571</v>
      </c>
      <c r="BE639" s="190">
        <v>2</v>
      </c>
      <c r="BF639" s="190" t="s">
        <v>12929</v>
      </c>
      <c r="BG639" s="190" t="s">
        <v>12603</v>
      </c>
      <c r="BH639" s="190" t="s">
        <v>12928</v>
      </c>
      <c r="BI639" s="190" t="s">
        <v>12927</v>
      </c>
      <c r="BJ639" s="190" t="s">
        <v>12926</v>
      </c>
      <c r="BL639" s="190" t="s">
        <v>12925</v>
      </c>
      <c r="BM639" s="190" t="str">
        <f t="shared" si="64"/>
        <v/>
      </c>
      <c r="BN639" s="190" t="str">
        <f t="shared" si="65"/>
        <v/>
      </c>
      <c r="BO639" s="190" t="str">
        <f t="shared" si="66"/>
        <v/>
      </c>
      <c r="BP639" s="190" t="str">
        <f t="shared" si="67"/>
        <v/>
      </c>
      <c r="BQ639" s="190">
        <f t="shared" si="68"/>
        <v>0</v>
      </c>
      <c r="BR639" s="190">
        <f t="shared" si="69"/>
        <v>0</v>
      </c>
      <c r="BS639" s="190">
        <f t="shared" si="70"/>
        <v>0</v>
      </c>
      <c r="BT639" s="190">
        <f t="shared" si="71"/>
        <v>0</v>
      </c>
      <c r="BY639" s="27">
        <v>1</v>
      </c>
    </row>
    <row r="640" spans="32:77" ht="15.75" customHeight="1" x14ac:dyDescent="0.25">
      <c r="AF640" s="2"/>
      <c r="AG640" s="2"/>
      <c r="AH640" s="2"/>
      <c r="AI640" s="2"/>
      <c r="AJ640" s="2"/>
      <c r="AK640" s="2"/>
      <c r="BA640" s="190" t="s">
        <v>182</v>
      </c>
      <c r="BB640" s="190" t="s">
        <v>301</v>
      </c>
      <c r="BC640" s="190">
        <v>1</v>
      </c>
      <c r="BD640" s="190">
        <v>6.6666999999999996</v>
      </c>
      <c r="BE640" s="190">
        <v>2</v>
      </c>
      <c r="BF640" s="190" t="s">
        <v>12924</v>
      </c>
      <c r="BG640" s="190" t="s">
        <v>12923</v>
      </c>
      <c r="BH640" s="190" t="s">
        <v>12922</v>
      </c>
      <c r="BI640" s="190" t="s">
        <v>12921</v>
      </c>
      <c r="BL640" s="190" t="s">
        <v>12920</v>
      </c>
      <c r="BM640" s="190" t="str">
        <f t="shared" si="64"/>
        <v/>
      </c>
      <c r="BN640" s="190" t="str">
        <f t="shared" si="65"/>
        <v/>
      </c>
      <c r="BO640" s="190" t="str">
        <f t="shared" si="66"/>
        <v/>
      </c>
      <c r="BP640" s="190" t="str">
        <f t="shared" si="67"/>
        <v/>
      </c>
      <c r="BQ640" s="190">
        <f t="shared" si="68"/>
        <v>0</v>
      </c>
      <c r="BR640" s="190">
        <f t="shared" si="69"/>
        <v>0</v>
      </c>
      <c r="BS640" s="190">
        <f t="shared" si="70"/>
        <v>0</v>
      </c>
      <c r="BT640" s="190">
        <f t="shared" si="71"/>
        <v>0</v>
      </c>
      <c r="BY640" s="27">
        <v>1</v>
      </c>
    </row>
    <row r="641" spans="32:77" ht="15.75" customHeight="1" x14ac:dyDescent="0.25">
      <c r="AF641" s="2"/>
      <c r="AG641" s="2"/>
      <c r="AH641" s="2"/>
      <c r="AI641" s="2"/>
      <c r="AJ641" s="2"/>
      <c r="AK641" s="2"/>
      <c r="BA641" s="190" t="s">
        <v>182</v>
      </c>
      <c r="BB641" s="190" t="s">
        <v>301</v>
      </c>
      <c r="BC641" s="190">
        <v>2</v>
      </c>
      <c r="BD641" s="190">
        <v>6.6666999999999996</v>
      </c>
      <c r="BE641" s="190">
        <v>2</v>
      </c>
      <c r="BF641" s="190" t="s">
        <v>12588</v>
      </c>
      <c r="BG641" s="190" t="s">
        <v>12587</v>
      </c>
      <c r="BH641" s="190" t="s">
        <v>12586</v>
      </c>
      <c r="BI641" s="190" t="s">
        <v>12585</v>
      </c>
      <c r="BJ641" s="190" t="s">
        <v>12584</v>
      </c>
      <c r="BL641" s="190" t="s">
        <v>12583</v>
      </c>
      <c r="BM641" s="190" t="str">
        <f t="shared" si="64"/>
        <v/>
      </c>
      <c r="BN641" s="190" t="str">
        <f t="shared" si="65"/>
        <v/>
      </c>
      <c r="BO641" s="190" t="str">
        <f t="shared" si="66"/>
        <v/>
      </c>
      <c r="BP641" s="190" t="str">
        <f t="shared" si="67"/>
        <v/>
      </c>
      <c r="BQ641" s="190">
        <f t="shared" si="68"/>
        <v>0</v>
      </c>
      <c r="BR641" s="190">
        <f t="shared" si="69"/>
        <v>0</v>
      </c>
      <c r="BS641" s="190">
        <f t="shared" si="70"/>
        <v>0</v>
      </c>
      <c r="BT641" s="190">
        <f t="shared" si="71"/>
        <v>0</v>
      </c>
      <c r="BY641" s="27">
        <v>1</v>
      </c>
    </row>
    <row r="642" spans="32:77" ht="15.75" customHeight="1" x14ac:dyDescent="0.25">
      <c r="AF642" s="2"/>
      <c r="AG642" s="2"/>
      <c r="AH642" s="2"/>
      <c r="AI642" s="2"/>
      <c r="AJ642" s="2"/>
      <c r="AK642" s="2"/>
      <c r="BA642" s="190" t="s">
        <v>182</v>
      </c>
      <c r="BB642" s="190" t="s">
        <v>301</v>
      </c>
      <c r="BC642" s="190">
        <v>3</v>
      </c>
      <c r="BD642" s="190">
        <v>6.6666999999999996</v>
      </c>
      <c r="BE642" s="190">
        <v>2</v>
      </c>
      <c r="BF642" s="190" t="s">
        <v>12919</v>
      </c>
      <c r="BG642" s="190" t="s">
        <v>12581</v>
      </c>
      <c r="BH642" s="190" t="s">
        <v>12918</v>
      </c>
      <c r="BL642" s="190" t="s">
        <v>12917</v>
      </c>
      <c r="BM642" s="190" t="str">
        <f t="shared" si="64"/>
        <v/>
      </c>
      <c r="BN642" s="190" t="str">
        <f t="shared" si="65"/>
        <v/>
      </c>
      <c r="BO642" s="190" t="str">
        <f t="shared" si="66"/>
        <v/>
      </c>
      <c r="BP642" s="190" t="str">
        <f t="shared" si="67"/>
        <v/>
      </c>
      <c r="BQ642" s="190">
        <f t="shared" si="68"/>
        <v>0</v>
      </c>
      <c r="BR642" s="190">
        <f t="shared" si="69"/>
        <v>0</v>
      </c>
      <c r="BS642" s="190">
        <f t="shared" si="70"/>
        <v>0</v>
      </c>
      <c r="BT642" s="190">
        <f t="shared" si="71"/>
        <v>0</v>
      </c>
      <c r="BY642" s="27">
        <v>1</v>
      </c>
    </row>
    <row r="643" spans="32:77" ht="15.75" customHeight="1" x14ac:dyDescent="0.25">
      <c r="AF643" s="2"/>
      <c r="AG643" s="2"/>
      <c r="AH643" s="2"/>
      <c r="AI643" s="2"/>
      <c r="AJ643" s="2"/>
      <c r="AK643" s="2"/>
      <c r="BA643" s="190" t="s">
        <v>183</v>
      </c>
      <c r="BB643" s="190" t="s">
        <v>265</v>
      </c>
      <c r="BC643" s="190">
        <v>1</v>
      </c>
      <c r="BD643" s="190">
        <v>4</v>
      </c>
      <c r="BE643" s="190">
        <v>2</v>
      </c>
      <c r="BF643" s="190" t="s">
        <v>12916</v>
      </c>
      <c r="BG643" s="190" t="s">
        <v>12915</v>
      </c>
      <c r="BH643" s="190" t="s">
        <v>12914</v>
      </c>
      <c r="BI643" s="190" t="s">
        <v>12913</v>
      </c>
      <c r="BJ643" s="190" t="s">
        <v>12912</v>
      </c>
      <c r="BK643" s="190" t="s">
        <v>12911</v>
      </c>
      <c r="BL643" s="190" t="s">
        <v>12910</v>
      </c>
      <c r="BM643" s="190" t="str">
        <f t="shared" si="64"/>
        <v/>
      </c>
      <c r="BN643" s="190" t="str">
        <f t="shared" si="65"/>
        <v/>
      </c>
      <c r="BO643" s="190" t="str">
        <f t="shared" si="66"/>
        <v/>
      </c>
      <c r="BP643" s="190" t="str">
        <f t="shared" si="67"/>
        <v/>
      </c>
      <c r="BQ643" s="190">
        <f t="shared" si="68"/>
        <v>0</v>
      </c>
      <c r="BR643" s="190">
        <f t="shared" si="69"/>
        <v>0</v>
      </c>
      <c r="BS643" s="190">
        <f t="shared" si="70"/>
        <v>0</v>
      </c>
      <c r="BT643" s="190">
        <f t="shared" si="71"/>
        <v>0</v>
      </c>
      <c r="BY643" s="27">
        <v>1</v>
      </c>
    </row>
    <row r="644" spans="32:77" ht="15.75" customHeight="1" x14ac:dyDescent="0.25">
      <c r="AF644" s="2"/>
      <c r="AG644" s="2"/>
      <c r="AH644" s="2"/>
      <c r="AI644" s="2"/>
      <c r="AJ644" s="2"/>
      <c r="AK644" s="2"/>
      <c r="BA644" s="190" t="s">
        <v>183</v>
      </c>
      <c r="BB644" s="190" t="s">
        <v>265</v>
      </c>
      <c r="BC644" s="190">
        <v>2</v>
      </c>
      <c r="BD644" s="190">
        <v>4</v>
      </c>
      <c r="BE644" s="190">
        <v>2</v>
      </c>
      <c r="BF644" s="190" t="s">
        <v>12909</v>
      </c>
      <c r="BG644" s="190" t="s">
        <v>12908</v>
      </c>
      <c r="BH644" s="190" t="s">
        <v>12907</v>
      </c>
      <c r="BL644" s="190" t="s">
        <v>12906</v>
      </c>
      <c r="BM644" s="190" t="str">
        <f t="shared" si="64"/>
        <v/>
      </c>
      <c r="BN644" s="190" t="str">
        <f t="shared" si="65"/>
        <v/>
      </c>
      <c r="BO644" s="190" t="str">
        <f t="shared" si="66"/>
        <v/>
      </c>
      <c r="BP644" s="190" t="str">
        <f t="shared" si="67"/>
        <v/>
      </c>
      <c r="BQ644" s="190">
        <f t="shared" si="68"/>
        <v>0</v>
      </c>
      <c r="BR644" s="190">
        <f t="shared" si="69"/>
        <v>0</v>
      </c>
      <c r="BS644" s="190">
        <f t="shared" si="70"/>
        <v>0</v>
      </c>
      <c r="BT644" s="190">
        <f t="shared" si="71"/>
        <v>0</v>
      </c>
      <c r="BY644" s="27">
        <v>1</v>
      </c>
    </row>
    <row r="645" spans="32:77" ht="15.75" customHeight="1" x14ac:dyDescent="0.25">
      <c r="AF645" s="2"/>
      <c r="AG645" s="2"/>
      <c r="AH645" s="2"/>
      <c r="AI645" s="2"/>
      <c r="AJ645" s="2"/>
      <c r="AK645" s="2"/>
      <c r="BA645" s="190" t="s">
        <v>183</v>
      </c>
      <c r="BB645" s="190" t="s">
        <v>265</v>
      </c>
      <c r="BC645" s="190">
        <v>3</v>
      </c>
      <c r="BD645" s="190">
        <v>4</v>
      </c>
      <c r="BE645" s="190">
        <v>2</v>
      </c>
      <c r="BF645" s="190" t="s">
        <v>12676</v>
      </c>
      <c r="BG645" s="190" t="s">
        <v>12675</v>
      </c>
      <c r="BH645" s="190" t="s">
        <v>12674</v>
      </c>
      <c r="BI645" s="190" t="s">
        <v>12673</v>
      </c>
      <c r="BL645" s="190" t="s">
        <v>12672</v>
      </c>
      <c r="BM645" s="190" t="str">
        <f t="shared" si="64"/>
        <v/>
      </c>
      <c r="BN645" s="190" t="str">
        <f t="shared" si="65"/>
        <v/>
      </c>
      <c r="BO645" s="190" t="str">
        <f t="shared" si="66"/>
        <v/>
      </c>
      <c r="BP645" s="190" t="str">
        <f t="shared" si="67"/>
        <v/>
      </c>
      <c r="BQ645" s="190">
        <f t="shared" si="68"/>
        <v>0</v>
      </c>
      <c r="BR645" s="190">
        <f t="shared" si="69"/>
        <v>0</v>
      </c>
      <c r="BS645" s="190">
        <f t="shared" si="70"/>
        <v>0</v>
      </c>
      <c r="BT645" s="190">
        <f t="shared" si="71"/>
        <v>0</v>
      </c>
      <c r="BY645" s="27">
        <v>1</v>
      </c>
    </row>
    <row r="646" spans="32:77" ht="15.75" customHeight="1" x14ac:dyDescent="0.25">
      <c r="AF646" s="2"/>
      <c r="AG646" s="2"/>
      <c r="AH646" s="2"/>
      <c r="AI646" s="2"/>
      <c r="AJ646" s="2"/>
      <c r="AK646" s="2"/>
      <c r="BA646" s="190" t="s">
        <v>183</v>
      </c>
      <c r="BB646" s="190" t="s">
        <v>265</v>
      </c>
      <c r="BC646" s="190">
        <v>4</v>
      </c>
      <c r="BD646" s="190">
        <v>4</v>
      </c>
      <c r="BE646" s="190">
        <v>2</v>
      </c>
      <c r="BF646" s="190" t="s">
        <v>12905</v>
      </c>
      <c r="BG646" s="190" t="s">
        <v>12610</v>
      </c>
      <c r="BH646" s="190" t="s">
        <v>12904</v>
      </c>
      <c r="BI646" s="190" t="s">
        <v>12903</v>
      </c>
      <c r="BJ646" s="190" t="s">
        <v>12902</v>
      </c>
      <c r="BK646" s="190" t="s">
        <v>2895</v>
      </c>
      <c r="BL646" s="190" t="s">
        <v>12901</v>
      </c>
      <c r="BM646" s="190" t="str">
        <f t="shared" si="64"/>
        <v/>
      </c>
      <c r="BN646" s="190" t="str">
        <f t="shared" si="65"/>
        <v/>
      </c>
      <c r="BO646" s="190" t="str">
        <f t="shared" si="66"/>
        <v/>
      </c>
      <c r="BP646" s="190" t="str">
        <f t="shared" si="67"/>
        <v/>
      </c>
      <c r="BQ646" s="190">
        <f t="shared" si="68"/>
        <v>0</v>
      </c>
      <c r="BR646" s="190">
        <f t="shared" si="69"/>
        <v>0</v>
      </c>
      <c r="BS646" s="190">
        <f t="shared" si="70"/>
        <v>0</v>
      </c>
      <c r="BT646" s="190">
        <f t="shared" si="71"/>
        <v>0</v>
      </c>
      <c r="BY646" s="27">
        <v>1</v>
      </c>
    </row>
    <row r="647" spans="32:77" ht="15.75" customHeight="1" x14ac:dyDescent="0.25">
      <c r="AF647" s="2"/>
      <c r="AG647" s="2"/>
      <c r="AH647" s="2"/>
      <c r="AI647" s="2"/>
      <c r="AJ647" s="2"/>
      <c r="AK647" s="2"/>
      <c r="BA647" s="190" t="s">
        <v>183</v>
      </c>
      <c r="BB647" s="190" t="s">
        <v>265</v>
      </c>
      <c r="BC647" s="190">
        <v>5</v>
      </c>
      <c r="BD647" s="190">
        <v>4</v>
      </c>
      <c r="BE647" s="190">
        <v>2</v>
      </c>
      <c r="BF647" s="190" t="s">
        <v>12900</v>
      </c>
      <c r="BG647" s="190" t="s">
        <v>12603</v>
      </c>
      <c r="BH647" s="190" t="s">
        <v>12899</v>
      </c>
      <c r="BI647" s="190" t="s">
        <v>10498</v>
      </c>
      <c r="BJ647" s="190" t="s">
        <v>12898</v>
      </c>
      <c r="BK647" s="190" t="s">
        <v>12897</v>
      </c>
      <c r="BL647" s="190" t="s">
        <v>12896</v>
      </c>
      <c r="BM647" s="190" t="str">
        <f t="shared" si="64"/>
        <v/>
      </c>
      <c r="BN647" s="190" t="str">
        <f t="shared" si="65"/>
        <v/>
      </c>
      <c r="BO647" s="190" t="str">
        <f t="shared" si="66"/>
        <v/>
      </c>
      <c r="BP647" s="190" t="str">
        <f t="shared" si="67"/>
        <v/>
      </c>
      <c r="BQ647" s="190">
        <f t="shared" si="68"/>
        <v>0</v>
      </c>
      <c r="BR647" s="190">
        <f t="shared" si="69"/>
        <v>0</v>
      </c>
      <c r="BS647" s="190">
        <f t="shared" si="70"/>
        <v>0</v>
      </c>
      <c r="BT647" s="190">
        <f t="shared" si="71"/>
        <v>0</v>
      </c>
      <c r="BY647" s="27">
        <v>1</v>
      </c>
    </row>
    <row r="648" spans="32:77" ht="15.75" customHeight="1" x14ac:dyDescent="0.25">
      <c r="AF648" s="2"/>
      <c r="AG648" s="2"/>
      <c r="AH648" s="2"/>
      <c r="AI648" s="2"/>
      <c r="AJ648" s="2"/>
      <c r="AK648" s="2"/>
      <c r="BA648" s="190" t="s">
        <v>183</v>
      </c>
      <c r="BB648" s="190" t="s">
        <v>301</v>
      </c>
      <c r="BC648" s="190">
        <v>1</v>
      </c>
      <c r="BD648" s="190">
        <v>5</v>
      </c>
      <c r="BE648" s="190">
        <v>2</v>
      </c>
      <c r="BF648" s="190" t="s">
        <v>12895</v>
      </c>
      <c r="BG648" s="190" t="s">
        <v>12894</v>
      </c>
      <c r="BH648" s="190" t="s">
        <v>12893</v>
      </c>
      <c r="BL648" s="190" t="s">
        <v>12892</v>
      </c>
      <c r="BM648" s="190" t="str">
        <f t="shared" si="64"/>
        <v/>
      </c>
      <c r="BN648" s="190" t="str">
        <f t="shared" si="65"/>
        <v/>
      </c>
      <c r="BO648" s="190" t="str">
        <f t="shared" si="66"/>
        <v/>
      </c>
      <c r="BP648" s="190" t="str">
        <f t="shared" si="67"/>
        <v/>
      </c>
      <c r="BQ648" s="190">
        <f t="shared" si="68"/>
        <v>0</v>
      </c>
      <c r="BR648" s="190">
        <f t="shared" si="69"/>
        <v>0</v>
      </c>
      <c r="BS648" s="190">
        <f t="shared" si="70"/>
        <v>0</v>
      </c>
      <c r="BT648" s="190">
        <f t="shared" si="71"/>
        <v>0</v>
      </c>
      <c r="BY648" s="27">
        <v>1</v>
      </c>
    </row>
    <row r="649" spans="32:77" ht="15.75" customHeight="1" x14ac:dyDescent="0.25">
      <c r="AF649" s="2"/>
      <c r="AG649" s="2"/>
      <c r="AH649" s="2"/>
      <c r="AI649" s="2"/>
      <c r="AJ649" s="2"/>
      <c r="AK649" s="2"/>
      <c r="BA649" s="190" t="s">
        <v>183</v>
      </c>
      <c r="BB649" s="190" t="s">
        <v>301</v>
      </c>
      <c r="BC649" s="190">
        <v>2</v>
      </c>
      <c r="BD649" s="190">
        <v>5</v>
      </c>
      <c r="BE649" s="190">
        <v>2</v>
      </c>
      <c r="BF649" s="190" t="s">
        <v>12891</v>
      </c>
      <c r="BG649" s="190" t="s">
        <v>12890</v>
      </c>
      <c r="BH649" s="190" t="s">
        <v>12889</v>
      </c>
      <c r="BI649" s="190" t="s">
        <v>12888</v>
      </c>
      <c r="BJ649" s="190" t="s">
        <v>12887</v>
      </c>
      <c r="BL649" s="190" t="s">
        <v>12886</v>
      </c>
      <c r="BM649" s="190" t="str">
        <f t="shared" si="64"/>
        <v/>
      </c>
      <c r="BN649" s="190" t="str">
        <f t="shared" si="65"/>
        <v/>
      </c>
      <c r="BO649" s="190" t="str">
        <f t="shared" si="66"/>
        <v/>
      </c>
      <c r="BP649" s="190" t="str">
        <f t="shared" si="67"/>
        <v/>
      </c>
      <c r="BQ649" s="190">
        <f t="shared" si="68"/>
        <v>0</v>
      </c>
      <c r="BR649" s="190">
        <f t="shared" si="69"/>
        <v>0</v>
      </c>
      <c r="BS649" s="190">
        <f t="shared" si="70"/>
        <v>0</v>
      </c>
      <c r="BT649" s="190">
        <f t="shared" si="71"/>
        <v>0</v>
      </c>
      <c r="BY649" s="27">
        <v>1</v>
      </c>
    </row>
    <row r="650" spans="32:77" ht="15.75" customHeight="1" x14ac:dyDescent="0.25">
      <c r="AF650" s="2"/>
      <c r="AG650" s="2"/>
      <c r="AH650" s="2"/>
      <c r="AI650" s="2"/>
      <c r="AJ650" s="2"/>
      <c r="AK650" s="2"/>
      <c r="BA650" s="190" t="s">
        <v>183</v>
      </c>
      <c r="BB650" s="190" t="s">
        <v>301</v>
      </c>
      <c r="BC650" s="190">
        <v>3</v>
      </c>
      <c r="BD650" s="190">
        <v>5</v>
      </c>
      <c r="BE650" s="190">
        <v>2</v>
      </c>
      <c r="BF650" s="190" t="s">
        <v>12671</v>
      </c>
      <c r="BG650" s="190" t="s">
        <v>12587</v>
      </c>
      <c r="BH650" s="190" t="s">
        <v>12670</v>
      </c>
      <c r="BI650" s="190" t="s">
        <v>12669</v>
      </c>
      <c r="BL650" s="190" t="s">
        <v>12668</v>
      </c>
      <c r="BM650" s="190" t="str">
        <f t="shared" si="64"/>
        <v/>
      </c>
      <c r="BN650" s="190" t="str">
        <f t="shared" si="65"/>
        <v/>
      </c>
      <c r="BO650" s="190" t="str">
        <f t="shared" si="66"/>
        <v/>
      </c>
      <c r="BP650" s="190" t="str">
        <f t="shared" si="67"/>
        <v/>
      </c>
      <c r="BQ650" s="190">
        <f t="shared" si="68"/>
        <v>0</v>
      </c>
      <c r="BR650" s="190">
        <f t="shared" si="69"/>
        <v>0</v>
      </c>
      <c r="BS650" s="190">
        <f t="shared" si="70"/>
        <v>0</v>
      </c>
      <c r="BT650" s="190">
        <f t="shared" si="71"/>
        <v>0</v>
      </c>
      <c r="BY650" s="27">
        <v>1</v>
      </c>
    </row>
    <row r="651" spans="32:77" ht="15.75" customHeight="1" x14ac:dyDescent="0.25">
      <c r="AF651" s="2"/>
      <c r="AG651" s="2"/>
      <c r="AH651" s="2"/>
      <c r="AI651" s="2"/>
      <c r="AJ651" s="2"/>
      <c r="AK651" s="2"/>
      <c r="BA651" s="190" t="s">
        <v>183</v>
      </c>
      <c r="BB651" s="190" t="s">
        <v>301</v>
      </c>
      <c r="BC651" s="190">
        <v>4</v>
      </c>
      <c r="BD651" s="190">
        <v>5</v>
      </c>
      <c r="BE651" s="190">
        <v>2</v>
      </c>
      <c r="BF651" s="190" t="s">
        <v>12885</v>
      </c>
      <c r="BG651" s="190" t="s">
        <v>12581</v>
      </c>
      <c r="BH651" s="190" t="s">
        <v>12884</v>
      </c>
      <c r="BI651" s="190" t="s">
        <v>12883</v>
      </c>
      <c r="BL651" s="190" t="s">
        <v>12882</v>
      </c>
      <c r="BM651" s="190" t="str">
        <f t="shared" si="64"/>
        <v/>
      </c>
      <c r="BN651" s="190" t="str">
        <f t="shared" si="65"/>
        <v/>
      </c>
      <c r="BO651" s="190" t="str">
        <f t="shared" si="66"/>
        <v/>
      </c>
      <c r="BP651" s="190" t="str">
        <f t="shared" si="67"/>
        <v/>
      </c>
      <c r="BQ651" s="190">
        <f t="shared" si="68"/>
        <v>0</v>
      </c>
      <c r="BR651" s="190">
        <f t="shared" si="69"/>
        <v>0</v>
      </c>
      <c r="BS651" s="190">
        <f t="shared" si="70"/>
        <v>0</v>
      </c>
      <c r="BT651" s="190">
        <f t="shared" si="71"/>
        <v>0</v>
      </c>
      <c r="BY651" s="27">
        <v>1</v>
      </c>
    </row>
    <row r="652" spans="32:77" ht="15.75" customHeight="1" x14ac:dyDescent="0.25">
      <c r="AF652" s="2"/>
      <c r="AG652" s="2"/>
      <c r="AH652" s="2"/>
      <c r="AI652" s="2"/>
      <c r="AJ652" s="2"/>
      <c r="AK652" s="2"/>
      <c r="BA652" s="190" t="s">
        <v>186</v>
      </c>
      <c r="BB652" s="190" t="s">
        <v>265</v>
      </c>
      <c r="BC652" s="190">
        <v>1</v>
      </c>
      <c r="BD652" s="190">
        <v>4</v>
      </c>
      <c r="BE652" s="190">
        <v>2</v>
      </c>
      <c r="BF652" s="190" t="s">
        <v>12916</v>
      </c>
      <c r="BG652" s="190" t="s">
        <v>12915</v>
      </c>
      <c r="BH652" s="190" t="s">
        <v>12914</v>
      </c>
      <c r="BI652" s="190" t="s">
        <v>12913</v>
      </c>
      <c r="BJ652" s="190" t="s">
        <v>12912</v>
      </c>
      <c r="BK652" s="190" t="s">
        <v>12911</v>
      </c>
      <c r="BL652" s="190" t="s">
        <v>12910</v>
      </c>
      <c r="BM652" s="190" t="str">
        <f t="shared" si="64"/>
        <v/>
      </c>
      <c r="BN652" s="190" t="str">
        <f t="shared" si="65"/>
        <v/>
      </c>
      <c r="BO652" s="190" t="str">
        <f t="shared" si="66"/>
        <v/>
      </c>
      <c r="BP652" s="190" t="str">
        <f t="shared" si="67"/>
        <v/>
      </c>
      <c r="BQ652" s="190">
        <f t="shared" si="68"/>
        <v>0</v>
      </c>
      <c r="BR652" s="190">
        <f t="shared" si="69"/>
        <v>0</v>
      </c>
      <c r="BS652" s="190">
        <f t="shared" si="70"/>
        <v>0</v>
      </c>
      <c r="BT652" s="190">
        <f t="shared" si="71"/>
        <v>0</v>
      </c>
      <c r="BY652" s="27">
        <v>1</v>
      </c>
    </row>
    <row r="653" spans="32:77" ht="15.75" customHeight="1" x14ac:dyDescent="0.25">
      <c r="AF653" s="2"/>
      <c r="AG653" s="2"/>
      <c r="AH653" s="2"/>
      <c r="AI653" s="2"/>
      <c r="AJ653" s="2"/>
      <c r="AK653" s="2"/>
      <c r="BA653" s="190" t="s">
        <v>186</v>
      </c>
      <c r="BB653" s="190" t="s">
        <v>265</v>
      </c>
      <c r="BC653" s="190">
        <v>2</v>
      </c>
      <c r="BD653" s="190">
        <v>4</v>
      </c>
      <c r="BE653" s="190">
        <v>2</v>
      </c>
      <c r="BF653" s="190" t="s">
        <v>12909</v>
      </c>
      <c r="BG653" s="190" t="s">
        <v>12908</v>
      </c>
      <c r="BH653" s="190" t="s">
        <v>12907</v>
      </c>
      <c r="BL653" s="190" t="s">
        <v>12906</v>
      </c>
      <c r="BM653" s="190" t="str">
        <f t="shared" si="64"/>
        <v/>
      </c>
      <c r="BN653" s="190" t="str">
        <f t="shared" si="65"/>
        <v/>
      </c>
      <c r="BO653" s="190" t="str">
        <f t="shared" si="66"/>
        <v/>
      </c>
      <c r="BP653" s="190" t="str">
        <f t="shared" si="67"/>
        <v/>
      </c>
      <c r="BQ653" s="190">
        <f t="shared" si="68"/>
        <v>0</v>
      </c>
      <c r="BR653" s="190">
        <f t="shared" si="69"/>
        <v>0</v>
      </c>
      <c r="BS653" s="190">
        <f t="shared" si="70"/>
        <v>0</v>
      </c>
      <c r="BT653" s="190">
        <f t="shared" si="71"/>
        <v>0</v>
      </c>
      <c r="BY653" s="27">
        <v>1</v>
      </c>
    </row>
    <row r="654" spans="32:77" ht="15.75" customHeight="1" x14ac:dyDescent="0.25">
      <c r="AF654" s="2"/>
      <c r="AG654" s="2"/>
      <c r="AH654" s="2"/>
      <c r="AI654" s="2"/>
      <c r="AJ654" s="2"/>
      <c r="AK654" s="2"/>
      <c r="BA654" s="190" t="s">
        <v>186</v>
      </c>
      <c r="BB654" s="190" t="s">
        <v>265</v>
      </c>
      <c r="BC654" s="190">
        <v>3</v>
      </c>
      <c r="BD654" s="190">
        <v>4</v>
      </c>
      <c r="BE654" s="190">
        <v>2</v>
      </c>
      <c r="BF654" s="190" t="s">
        <v>12667</v>
      </c>
      <c r="BG654" s="190" t="s">
        <v>12666</v>
      </c>
      <c r="BH654" s="190" t="s">
        <v>12665</v>
      </c>
      <c r="BI654" s="190" t="s">
        <v>12664</v>
      </c>
      <c r="BJ654" s="190" t="s">
        <v>12663</v>
      </c>
      <c r="BK654" s="190" t="s">
        <v>12662</v>
      </c>
      <c r="BL654" s="190" t="s">
        <v>12661</v>
      </c>
      <c r="BM654" s="190" t="str">
        <f t="shared" si="64"/>
        <v/>
      </c>
      <c r="BN654" s="190" t="str">
        <f t="shared" si="65"/>
        <v/>
      </c>
      <c r="BO654" s="190" t="str">
        <f t="shared" si="66"/>
        <v/>
      </c>
      <c r="BP654" s="190" t="str">
        <f t="shared" si="67"/>
        <v/>
      </c>
      <c r="BQ654" s="190">
        <f t="shared" si="68"/>
        <v>0</v>
      </c>
      <c r="BR654" s="190">
        <f t="shared" si="69"/>
        <v>0</v>
      </c>
      <c r="BS654" s="190">
        <f t="shared" si="70"/>
        <v>0</v>
      </c>
      <c r="BT654" s="190">
        <f t="shared" si="71"/>
        <v>0</v>
      </c>
      <c r="BY654" s="27">
        <v>1</v>
      </c>
    </row>
    <row r="655" spans="32:77" ht="15.75" customHeight="1" x14ac:dyDescent="0.25">
      <c r="AF655" s="2"/>
      <c r="AG655" s="2"/>
      <c r="AH655" s="2"/>
      <c r="AI655" s="2"/>
      <c r="AJ655" s="2"/>
      <c r="AK655" s="2"/>
      <c r="BA655" s="190" t="s">
        <v>186</v>
      </c>
      <c r="BB655" s="190" t="s">
        <v>265</v>
      </c>
      <c r="BC655" s="190">
        <v>4</v>
      </c>
      <c r="BD655" s="190">
        <v>4</v>
      </c>
      <c r="BE655" s="190">
        <v>2</v>
      </c>
      <c r="BF655" s="190" t="s">
        <v>12905</v>
      </c>
      <c r="BG655" s="190" t="s">
        <v>12610</v>
      </c>
      <c r="BH655" s="190" t="s">
        <v>12904</v>
      </c>
      <c r="BI655" s="190" t="s">
        <v>12903</v>
      </c>
      <c r="BJ655" s="190" t="s">
        <v>12902</v>
      </c>
      <c r="BK655" s="190" t="s">
        <v>2895</v>
      </c>
      <c r="BL655" s="190" t="s">
        <v>12901</v>
      </c>
      <c r="BM655" s="190" t="str">
        <f t="shared" si="64"/>
        <v/>
      </c>
      <c r="BN655" s="190" t="str">
        <f t="shared" si="65"/>
        <v/>
      </c>
      <c r="BO655" s="190" t="str">
        <f t="shared" si="66"/>
        <v/>
      </c>
      <c r="BP655" s="190" t="str">
        <f t="shared" si="67"/>
        <v/>
      </c>
      <c r="BQ655" s="190">
        <f t="shared" si="68"/>
        <v>0</v>
      </c>
      <c r="BR655" s="190">
        <f t="shared" si="69"/>
        <v>0</v>
      </c>
      <c r="BS655" s="190">
        <f t="shared" si="70"/>
        <v>0</v>
      </c>
      <c r="BT655" s="190">
        <f t="shared" si="71"/>
        <v>0</v>
      </c>
      <c r="BY655" s="27">
        <v>1</v>
      </c>
    </row>
    <row r="656" spans="32:77" ht="15.75" customHeight="1" x14ac:dyDescent="0.25">
      <c r="AF656" s="2"/>
      <c r="AG656" s="2"/>
      <c r="AH656" s="2"/>
      <c r="AI656" s="2"/>
      <c r="AJ656" s="2"/>
      <c r="AK656" s="2"/>
      <c r="BA656" s="190" t="s">
        <v>186</v>
      </c>
      <c r="BB656" s="190" t="s">
        <v>265</v>
      </c>
      <c r="BC656" s="190">
        <v>5</v>
      </c>
      <c r="BD656" s="190">
        <v>4</v>
      </c>
      <c r="BE656" s="190">
        <v>2</v>
      </c>
      <c r="BF656" s="190" t="s">
        <v>12900</v>
      </c>
      <c r="BG656" s="190" t="s">
        <v>12603</v>
      </c>
      <c r="BH656" s="190" t="s">
        <v>12899</v>
      </c>
      <c r="BI656" s="190" t="s">
        <v>10498</v>
      </c>
      <c r="BJ656" s="190" t="s">
        <v>12898</v>
      </c>
      <c r="BK656" s="190" t="s">
        <v>12897</v>
      </c>
      <c r="BL656" s="190" t="s">
        <v>12896</v>
      </c>
      <c r="BM656" s="190" t="str">
        <f t="shared" si="64"/>
        <v/>
      </c>
      <c r="BN656" s="190" t="str">
        <f t="shared" si="65"/>
        <v/>
      </c>
      <c r="BO656" s="190" t="str">
        <f t="shared" si="66"/>
        <v/>
      </c>
      <c r="BP656" s="190" t="str">
        <f t="shared" si="67"/>
        <v/>
      </c>
      <c r="BQ656" s="190">
        <f t="shared" si="68"/>
        <v>0</v>
      </c>
      <c r="BR656" s="190">
        <f t="shared" si="69"/>
        <v>0</v>
      </c>
      <c r="BS656" s="190">
        <f t="shared" si="70"/>
        <v>0</v>
      </c>
      <c r="BT656" s="190">
        <f t="shared" si="71"/>
        <v>0</v>
      </c>
      <c r="BY656" s="27">
        <v>1</v>
      </c>
    </row>
    <row r="657" spans="32:77" ht="15.75" customHeight="1" x14ac:dyDescent="0.25">
      <c r="AF657" s="2"/>
      <c r="AG657" s="2"/>
      <c r="AH657" s="2"/>
      <c r="AI657" s="2"/>
      <c r="AJ657" s="2"/>
      <c r="AK657" s="2"/>
      <c r="BA657" s="190" t="s">
        <v>186</v>
      </c>
      <c r="BB657" s="190" t="s">
        <v>301</v>
      </c>
      <c r="BC657" s="190">
        <v>1</v>
      </c>
      <c r="BD657" s="190">
        <v>5</v>
      </c>
      <c r="BE657" s="190">
        <v>2</v>
      </c>
      <c r="BF657" s="190" t="s">
        <v>12895</v>
      </c>
      <c r="BG657" s="190" t="s">
        <v>12894</v>
      </c>
      <c r="BH657" s="190" t="s">
        <v>12893</v>
      </c>
      <c r="BL657" s="190" t="s">
        <v>12892</v>
      </c>
      <c r="BM657" s="190" t="str">
        <f t="shared" si="64"/>
        <v/>
      </c>
      <c r="BN657" s="190" t="str">
        <f t="shared" si="65"/>
        <v/>
      </c>
      <c r="BO657" s="190" t="str">
        <f t="shared" si="66"/>
        <v/>
      </c>
      <c r="BP657" s="190" t="str">
        <f t="shared" si="67"/>
        <v/>
      </c>
      <c r="BQ657" s="190">
        <f t="shared" si="68"/>
        <v>0</v>
      </c>
      <c r="BR657" s="190">
        <f t="shared" si="69"/>
        <v>0</v>
      </c>
      <c r="BS657" s="190">
        <f t="shared" si="70"/>
        <v>0</v>
      </c>
      <c r="BT657" s="190">
        <f t="shared" si="71"/>
        <v>0</v>
      </c>
      <c r="BY657" s="27">
        <v>1</v>
      </c>
    </row>
    <row r="658" spans="32:77" ht="15.75" customHeight="1" x14ac:dyDescent="0.25">
      <c r="AF658" s="2"/>
      <c r="AG658" s="2"/>
      <c r="AH658" s="2"/>
      <c r="AI658" s="2"/>
      <c r="AJ658" s="2"/>
      <c r="AK658" s="2"/>
      <c r="BA658" s="190" t="s">
        <v>186</v>
      </c>
      <c r="BB658" s="190" t="s">
        <v>301</v>
      </c>
      <c r="BC658" s="190">
        <v>2</v>
      </c>
      <c r="BD658" s="190">
        <v>5</v>
      </c>
      <c r="BE658" s="190">
        <v>2</v>
      </c>
      <c r="BF658" s="190" t="s">
        <v>12891</v>
      </c>
      <c r="BG658" s="190" t="s">
        <v>12890</v>
      </c>
      <c r="BH658" s="190" t="s">
        <v>12889</v>
      </c>
      <c r="BI658" s="190" t="s">
        <v>12888</v>
      </c>
      <c r="BJ658" s="190" t="s">
        <v>12887</v>
      </c>
      <c r="BL658" s="190" t="s">
        <v>12886</v>
      </c>
      <c r="BM658" s="190" t="str">
        <f t="shared" si="64"/>
        <v/>
      </c>
      <c r="BN658" s="190" t="str">
        <f t="shared" si="65"/>
        <v/>
      </c>
      <c r="BO658" s="190" t="str">
        <f t="shared" si="66"/>
        <v/>
      </c>
      <c r="BP658" s="190" t="str">
        <f t="shared" si="67"/>
        <v/>
      </c>
      <c r="BQ658" s="190">
        <f t="shared" si="68"/>
        <v>0</v>
      </c>
      <c r="BR658" s="190">
        <f t="shared" si="69"/>
        <v>0</v>
      </c>
      <c r="BS658" s="190">
        <f t="shared" si="70"/>
        <v>0</v>
      </c>
      <c r="BT658" s="190">
        <f t="shared" si="71"/>
        <v>0</v>
      </c>
      <c r="BY658" s="27">
        <v>1</v>
      </c>
    </row>
    <row r="659" spans="32:77" ht="15.75" customHeight="1" x14ac:dyDescent="0.25">
      <c r="AF659" s="2"/>
      <c r="AG659" s="2"/>
      <c r="AH659" s="2"/>
      <c r="AI659" s="2"/>
      <c r="AJ659" s="2"/>
      <c r="AK659" s="2"/>
      <c r="BA659" s="190" t="s">
        <v>186</v>
      </c>
      <c r="BB659" s="190" t="s">
        <v>301</v>
      </c>
      <c r="BC659" s="190">
        <v>3</v>
      </c>
      <c r="BD659" s="190">
        <v>5</v>
      </c>
      <c r="BE659" s="190">
        <v>2</v>
      </c>
      <c r="BF659" s="190" t="s">
        <v>12660</v>
      </c>
      <c r="BG659" s="190" t="s">
        <v>12587</v>
      </c>
      <c r="BH659" s="190" t="s">
        <v>12659</v>
      </c>
      <c r="BI659" s="190" t="s">
        <v>12658</v>
      </c>
      <c r="BJ659" s="190" t="s">
        <v>12657</v>
      </c>
      <c r="BL659" s="190" t="s">
        <v>12656</v>
      </c>
      <c r="BM659" s="190" t="str">
        <f t="shared" si="64"/>
        <v/>
      </c>
      <c r="BN659" s="190" t="str">
        <f t="shared" si="65"/>
        <v/>
      </c>
      <c r="BO659" s="190" t="str">
        <f t="shared" si="66"/>
        <v/>
      </c>
      <c r="BP659" s="190" t="str">
        <f t="shared" si="67"/>
        <v/>
      </c>
      <c r="BQ659" s="190">
        <f t="shared" si="68"/>
        <v>0</v>
      </c>
      <c r="BR659" s="190">
        <f t="shared" si="69"/>
        <v>0</v>
      </c>
      <c r="BS659" s="190">
        <f t="shared" si="70"/>
        <v>0</v>
      </c>
      <c r="BT659" s="190">
        <f t="shared" si="71"/>
        <v>0</v>
      </c>
      <c r="BY659" s="27">
        <v>1</v>
      </c>
    </row>
    <row r="660" spans="32:77" ht="15.75" customHeight="1" x14ac:dyDescent="0.25">
      <c r="AF660" s="2"/>
      <c r="AG660" s="2"/>
      <c r="AH660" s="2"/>
      <c r="AI660" s="2"/>
      <c r="AJ660" s="2"/>
      <c r="AK660" s="2"/>
      <c r="BA660" s="190" t="s">
        <v>186</v>
      </c>
      <c r="BB660" s="190" t="s">
        <v>301</v>
      </c>
      <c r="BC660" s="190">
        <v>4</v>
      </c>
      <c r="BD660" s="190">
        <v>5</v>
      </c>
      <c r="BE660" s="190">
        <v>2</v>
      </c>
      <c r="BF660" s="190" t="s">
        <v>12885</v>
      </c>
      <c r="BG660" s="190" t="s">
        <v>12581</v>
      </c>
      <c r="BH660" s="190" t="s">
        <v>12884</v>
      </c>
      <c r="BI660" s="190" t="s">
        <v>12883</v>
      </c>
      <c r="BL660" s="190" t="s">
        <v>12882</v>
      </c>
      <c r="BM660" s="190" t="str">
        <f t="shared" si="64"/>
        <v/>
      </c>
      <c r="BN660" s="190" t="str">
        <f t="shared" si="65"/>
        <v/>
      </c>
      <c r="BO660" s="190" t="str">
        <f t="shared" si="66"/>
        <v/>
      </c>
      <c r="BP660" s="190" t="str">
        <f t="shared" si="67"/>
        <v/>
      </c>
      <c r="BQ660" s="190">
        <f t="shared" si="68"/>
        <v>0</v>
      </c>
      <c r="BR660" s="190">
        <f t="shared" si="69"/>
        <v>0</v>
      </c>
      <c r="BS660" s="190">
        <f t="shared" si="70"/>
        <v>0</v>
      </c>
      <c r="BT660" s="190">
        <f t="shared" si="71"/>
        <v>0</v>
      </c>
      <c r="BY660" s="27">
        <v>1</v>
      </c>
    </row>
    <row r="661" spans="32:77" ht="15.75" customHeight="1" x14ac:dyDescent="0.25">
      <c r="AF661" s="2"/>
      <c r="AG661" s="2"/>
      <c r="AH661" s="2"/>
      <c r="AI661" s="2"/>
      <c r="AJ661" s="2"/>
      <c r="AK661" s="2"/>
      <c r="BA661" s="190" t="s">
        <v>187</v>
      </c>
      <c r="BB661" s="190" t="s">
        <v>265</v>
      </c>
      <c r="BC661" s="190">
        <v>1</v>
      </c>
      <c r="BD661" s="190">
        <v>4</v>
      </c>
      <c r="BE661" s="190">
        <v>2</v>
      </c>
      <c r="BF661" s="190" t="s">
        <v>12916</v>
      </c>
      <c r="BG661" s="190" t="s">
        <v>12915</v>
      </c>
      <c r="BH661" s="190" t="s">
        <v>12914</v>
      </c>
      <c r="BI661" s="190" t="s">
        <v>12913</v>
      </c>
      <c r="BJ661" s="190" t="s">
        <v>12912</v>
      </c>
      <c r="BK661" s="190" t="s">
        <v>12911</v>
      </c>
      <c r="BL661" s="190" t="s">
        <v>12910</v>
      </c>
      <c r="BM661" s="190" t="str">
        <f t="shared" si="64"/>
        <v/>
      </c>
      <c r="BN661" s="190" t="str">
        <f t="shared" si="65"/>
        <v/>
      </c>
      <c r="BO661" s="190" t="str">
        <f t="shared" si="66"/>
        <v/>
      </c>
      <c r="BP661" s="190" t="str">
        <f t="shared" si="67"/>
        <v/>
      </c>
      <c r="BQ661" s="190">
        <f t="shared" si="68"/>
        <v>0</v>
      </c>
      <c r="BR661" s="190">
        <f t="shared" si="69"/>
        <v>0</v>
      </c>
      <c r="BS661" s="190">
        <f t="shared" si="70"/>
        <v>0</v>
      </c>
      <c r="BT661" s="190">
        <f t="shared" si="71"/>
        <v>0</v>
      </c>
      <c r="BY661" s="27">
        <v>1</v>
      </c>
    </row>
    <row r="662" spans="32:77" ht="15.75" customHeight="1" x14ac:dyDescent="0.25">
      <c r="AF662" s="2"/>
      <c r="AG662" s="2"/>
      <c r="AH662" s="2"/>
      <c r="AI662" s="2"/>
      <c r="AJ662" s="2"/>
      <c r="AK662" s="2"/>
      <c r="BA662" s="190" t="s">
        <v>187</v>
      </c>
      <c r="BB662" s="190" t="s">
        <v>265</v>
      </c>
      <c r="BC662" s="190">
        <v>2</v>
      </c>
      <c r="BD662" s="190">
        <v>4</v>
      </c>
      <c r="BE662" s="190">
        <v>2</v>
      </c>
      <c r="BF662" s="190" t="s">
        <v>12909</v>
      </c>
      <c r="BG662" s="190" t="s">
        <v>12908</v>
      </c>
      <c r="BH662" s="190" t="s">
        <v>12907</v>
      </c>
      <c r="BL662" s="190" t="s">
        <v>12906</v>
      </c>
      <c r="BM662" s="190" t="str">
        <f t="shared" si="64"/>
        <v/>
      </c>
      <c r="BN662" s="190" t="str">
        <f t="shared" si="65"/>
        <v/>
      </c>
      <c r="BO662" s="190" t="str">
        <f t="shared" si="66"/>
        <v/>
      </c>
      <c r="BP662" s="190" t="str">
        <f t="shared" si="67"/>
        <v/>
      </c>
      <c r="BQ662" s="190">
        <f t="shared" si="68"/>
        <v>0</v>
      </c>
      <c r="BR662" s="190">
        <f t="shared" si="69"/>
        <v>0</v>
      </c>
      <c r="BS662" s="190">
        <f t="shared" si="70"/>
        <v>0</v>
      </c>
      <c r="BT662" s="190">
        <f t="shared" si="71"/>
        <v>0</v>
      </c>
      <c r="BY662" s="27">
        <v>1</v>
      </c>
    </row>
    <row r="663" spans="32:77" ht="15.75" customHeight="1" x14ac:dyDescent="0.25">
      <c r="AF663" s="2"/>
      <c r="AG663" s="2"/>
      <c r="AH663" s="2"/>
      <c r="AI663" s="2"/>
      <c r="AJ663" s="2"/>
      <c r="AK663" s="2"/>
      <c r="BA663" s="190" t="s">
        <v>187</v>
      </c>
      <c r="BB663" s="190" t="s">
        <v>265</v>
      </c>
      <c r="BC663" s="190">
        <v>3</v>
      </c>
      <c r="BD663" s="190">
        <v>4</v>
      </c>
      <c r="BE663" s="190">
        <v>2</v>
      </c>
      <c r="BF663" s="190" t="s">
        <v>12655</v>
      </c>
      <c r="BG663" s="190" t="s">
        <v>12654</v>
      </c>
      <c r="BH663" s="190" t="s">
        <v>12653</v>
      </c>
      <c r="BI663" s="190" t="s">
        <v>12652</v>
      </c>
      <c r="BJ663" s="190" t="s">
        <v>12651</v>
      </c>
      <c r="BK663" s="190" t="s">
        <v>12650</v>
      </c>
      <c r="BL663" s="190" t="s">
        <v>12649</v>
      </c>
      <c r="BM663" s="190" t="str">
        <f t="shared" si="64"/>
        <v/>
      </c>
      <c r="BN663" s="190" t="str">
        <f t="shared" si="65"/>
        <v/>
      </c>
      <c r="BO663" s="190" t="str">
        <f t="shared" si="66"/>
        <v/>
      </c>
      <c r="BP663" s="190" t="str">
        <f t="shared" si="67"/>
        <v/>
      </c>
      <c r="BQ663" s="190">
        <f t="shared" si="68"/>
        <v>0</v>
      </c>
      <c r="BR663" s="190">
        <f t="shared" si="69"/>
        <v>0</v>
      </c>
      <c r="BS663" s="190">
        <f t="shared" si="70"/>
        <v>0</v>
      </c>
      <c r="BT663" s="190">
        <f t="shared" si="71"/>
        <v>0</v>
      </c>
      <c r="BY663" s="27">
        <v>1</v>
      </c>
    </row>
    <row r="664" spans="32:77" ht="15.75" customHeight="1" x14ac:dyDescent="0.25">
      <c r="AF664" s="2"/>
      <c r="AG664" s="2"/>
      <c r="AH664" s="2"/>
      <c r="AI664" s="2"/>
      <c r="AJ664" s="2"/>
      <c r="AK664" s="2"/>
      <c r="BA664" s="190" t="s">
        <v>187</v>
      </c>
      <c r="BB664" s="190" t="s">
        <v>265</v>
      </c>
      <c r="BC664" s="190">
        <v>4</v>
      </c>
      <c r="BD664" s="190">
        <v>4</v>
      </c>
      <c r="BE664" s="190">
        <v>2</v>
      </c>
      <c r="BF664" s="190" t="s">
        <v>12905</v>
      </c>
      <c r="BG664" s="190" t="s">
        <v>12610</v>
      </c>
      <c r="BH664" s="190" t="s">
        <v>12904</v>
      </c>
      <c r="BI664" s="190" t="s">
        <v>12903</v>
      </c>
      <c r="BJ664" s="190" t="s">
        <v>12902</v>
      </c>
      <c r="BK664" s="190" t="s">
        <v>2895</v>
      </c>
      <c r="BL664" s="190" t="s">
        <v>12901</v>
      </c>
      <c r="BM664" s="190" t="str">
        <f t="shared" si="64"/>
        <v/>
      </c>
      <c r="BN664" s="190" t="str">
        <f t="shared" si="65"/>
        <v/>
      </c>
      <c r="BO664" s="190" t="str">
        <f t="shared" si="66"/>
        <v/>
      </c>
      <c r="BP664" s="190" t="str">
        <f t="shared" si="67"/>
        <v/>
      </c>
      <c r="BQ664" s="190">
        <f t="shared" si="68"/>
        <v>0</v>
      </c>
      <c r="BR664" s="190">
        <f t="shared" si="69"/>
        <v>0</v>
      </c>
      <c r="BS664" s="190">
        <f t="shared" si="70"/>
        <v>0</v>
      </c>
      <c r="BT664" s="190">
        <f t="shared" si="71"/>
        <v>0</v>
      </c>
      <c r="BY664" s="27">
        <v>1</v>
      </c>
    </row>
    <row r="665" spans="32:77" ht="15.75" customHeight="1" x14ac:dyDescent="0.25">
      <c r="AF665" s="2"/>
      <c r="AG665" s="2"/>
      <c r="AH665" s="2"/>
      <c r="AI665" s="2"/>
      <c r="AJ665" s="2"/>
      <c r="AK665" s="2"/>
      <c r="BA665" s="190" t="s">
        <v>187</v>
      </c>
      <c r="BB665" s="190" t="s">
        <v>265</v>
      </c>
      <c r="BC665" s="190">
        <v>5</v>
      </c>
      <c r="BD665" s="190">
        <v>4</v>
      </c>
      <c r="BE665" s="190">
        <v>2</v>
      </c>
      <c r="BF665" s="190" t="s">
        <v>12900</v>
      </c>
      <c r="BG665" s="190" t="s">
        <v>12603</v>
      </c>
      <c r="BH665" s="190" t="s">
        <v>12899</v>
      </c>
      <c r="BI665" s="190" t="s">
        <v>10498</v>
      </c>
      <c r="BJ665" s="190" t="s">
        <v>12898</v>
      </c>
      <c r="BK665" s="190" t="s">
        <v>12897</v>
      </c>
      <c r="BL665" s="190" t="s">
        <v>12896</v>
      </c>
      <c r="BM665" s="190" t="str">
        <f t="shared" si="64"/>
        <v/>
      </c>
      <c r="BN665" s="190" t="str">
        <f t="shared" si="65"/>
        <v/>
      </c>
      <c r="BO665" s="190" t="str">
        <f t="shared" si="66"/>
        <v/>
      </c>
      <c r="BP665" s="190" t="str">
        <f t="shared" si="67"/>
        <v/>
      </c>
      <c r="BQ665" s="190">
        <f t="shared" si="68"/>
        <v>0</v>
      </c>
      <c r="BR665" s="190">
        <f t="shared" si="69"/>
        <v>0</v>
      </c>
      <c r="BS665" s="190">
        <f t="shared" si="70"/>
        <v>0</v>
      </c>
      <c r="BT665" s="190">
        <f t="shared" si="71"/>
        <v>0</v>
      </c>
      <c r="BY665" s="27">
        <v>1</v>
      </c>
    </row>
    <row r="666" spans="32:77" ht="15.75" customHeight="1" x14ac:dyDescent="0.25">
      <c r="AF666" s="2"/>
      <c r="AG666" s="2"/>
      <c r="AH666" s="2"/>
      <c r="AI666" s="2"/>
      <c r="AJ666" s="2"/>
      <c r="AK666" s="2"/>
      <c r="BA666" s="190" t="s">
        <v>187</v>
      </c>
      <c r="BB666" s="190" t="s">
        <v>301</v>
      </c>
      <c r="BC666" s="190">
        <v>1</v>
      </c>
      <c r="BD666" s="190">
        <v>5</v>
      </c>
      <c r="BE666" s="190">
        <v>2</v>
      </c>
      <c r="BF666" s="190" t="s">
        <v>12895</v>
      </c>
      <c r="BG666" s="190" t="s">
        <v>12894</v>
      </c>
      <c r="BH666" s="190" t="s">
        <v>12893</v>
      </c>
      <c r="BL666" s="190" t="s">
        <v>12892</v>
      </c>
      <c r="BM666" s="190" t="str">
        <f t="shared" si="64"/>
        <v/>
      </c>
      <c r="BN666" s="190" t="str">
        <f t="shared" si="65"/>
        <v/>
      </c>
      <c r="BO666" s="190" t="str">
        <f t="shared" si="66"/>
        <v/>
      </c>
      <c r="BP666" s="190" t="str">
        <f t="shared" si="67"/>
        <v/>
      </c>
      <c r="BQ666" s="190">
        <f t="shared" si="68"/>
        <v>0</v>
      </c>
      <c r="BR666" s="190">
        <f t="shared" si="69"/>
        <v>0</v>
      </c>
      <c r="BS666" s="190">
        <f t="shared" si="70"/>
        <v>0</v>
      </c>
      <c r="BT666" s="190">
        <f t="shared" si="71"/>
        <v>0</v>
      </c>
      <c r="BY666" s="27">
        <v>1</v>
      </c>
    </row>
    <row r="667" spans="32:77" ht="15.75" customHeight="1" x14ac:dyDescent="0.25">
      <c r="AF667" s="2"/>
      <c r="AG667" s="2"/>
      <c r="AH667" s="2"/>
      <c r="AI667" s="2"/>
      <c r="AJ667" s="2"/>
      <c r="AK667" s="2"/>
      <c r="BA667" s="190" t="s">
        <v>187</v>
      </c>
      <c r="BB667" s="190" t="s">
        <v>301</v>
      </c>
      <c r="BC667" s="190">
        <v>2</v>
      </c>
      <c r="BD667" s="190">
        <v>5</v>
      </c>
      <c r="BE667" s="190">
        <v>2</v>
      </c>
      <c r="BF667" s="190" t="s">
        <v>12891</v>
      </c>
      <c r="BG667" s="190" t="s">
        <v>12890</v>
      </c>
      <c r="BH667" s="190" t="s">
        <v>12889</v>
      </c>
      <c r="BI667" s="190" t="s">
        <v>12888</v>
      </c>
      <c r="BJ667" s="190" t="s">
        <v>12887</v>
      </c>
      <c r="BL667" s="190" t="s">
        <v>12886</v>
      </c>
      <c r="BM667" s="190" t="str">
        <f t="shared" si="64"/>
        <v/>
      </c>
      <c r="BN667" s="190" t="str">
        <f t="shared" si="65"/>
        <v/>
      </c>
      <c r="BO667" s="190" t="str">
        <f t="shared" si="66"/>
        <v/>
      </c>
      <c r="BP667" s="190" t="str">
        <f t="shared" si="67"/>
        <v/>
      </c>
      <c r="BQ667" s="190">
        <f t="shared" si="68"/>
        <v>0</v>
      </c>
      <c r="BR667" s="190">
        <f t="shared" si="69"/>
        <v>0</v>
      </c>
      <c r="BS667" s="190">
        <f t="shared" si="70"/>
        <v>0</v>
      </c>
      <c r="BT667" s="190">
        <f t="shared" si="71"/>
        <v>0</v>
      </c>
      <c r="BY667" s="27">
        <v>1</v>
      </c>
    </row>
    <row r="668" spans="32:77" ht="15.75" customHeight="1" x14ac:dyDescent="0.25">
      <c r="AF668" s="2"/>
      <c r="AG668" s="2"/>
      <c r="AH668" s="2"/>
      <c r="AI668" s="2"/>
      <c r="AJ668" s="2"/>
      <c r="AK668" s="2"/>
      <c r="BA668" s="190" t="s">
        <v>187</v>
      </c>
      <c r="BB668" s="190" t="s">
        <v>301</v>
      </c>
      <c r="BC668" s="190">
        <v>3</v>
      </c>
      <c r="BD668" s="190">
        <v>5</v>
      </c>
      <c r="BE668" s="190">
        <v>2</v>
      </c>
      <c r="BF668" s="190" t="s">
        <v>12648</v>
      </c>
      <c r="BG668" s="190" t="s">
        <v>12587</v>
      </c>
      <c r="BH668" s="190" t="s">
        <v>12647</v>
      </c>
      <c r="BI668" s="190" t="s">
        <v>12646</v>
      </c>
      <c r="BL668" s="190" t="s">
        <v>12645</v>
      </c>
      <c r="BM668" s="190" t="str">
        <f t="shared" si="64"/>
        <v/>
      </c>
      <c r="BN668" s="190" t="str">
        <f t="shared" si="65"/>
        <v/>
      </c>
      <c r="BO668" s="190" t="str">
        <f t="shared" si="66"/>
        <v/>
      </c>
      <c r="BP668" s="190" t="str">
        <f t="shared" si="67"/>
        <v/>
      </c>
      <c r="BQ668" s="190">
        <f t="shared" si="68"/>
        <v>0</v>
      </c>
      <c r="BR668" s="190">
        <f t="shared" si="69"/>
        <v>0</v>
      </c>
      <c r="BS668" s="190">
        <f t="shared" si="70"/>
        <v>0</v>
      </c>
      <c r="BT668" s="190">
        <f t="shared" si="71"/>
        <v>0</v>
      </c>
      <c r="BY668" s="27">
        <v>1</v>
      </c>
    </row>
    <row r="669" spans="32:77" ht="15.75" customHeight="1" x14ac:dyDescent="0.25">
      <c r="AF669" s="2"/>
      <c r="AG669" s="2"/>
      <c r="AH669" s="2"/>
      <c r="AI669" s="2"/>
      <c r="AJ669" s="2"/>
      <c r="AK669" s="2"/>
      <c r="BA669" s="190" t="s">
        <v>187</v>
      </c>
      <c r="BB669" s="190" t="s">
        <v>301</v>
      </c>
      <c r="BC669" s="190">
        <v>4</v>
      </c>
      <c r="BD669" s="190">
        <v>5</v>
      </c>
      <c r="BE669" s="190">
        <v>2</v>
      </c>
      <c r="BF669" s="190" t="s">
        <v>12885</v>
      </c>
      <c r="BG669" s="190" t="s">
        <v>12581</v>
      </c>
      <c r="BH669" s="190" t="s">
        <v>12884</v>
      </c>
      <c r="BI669" s="190" t="s">
        <v>12883</v>
      </c>
      <c r="BL669" s="190" t="s">
        <v>12882</v>
      </c>
      <c r="BM669" s="190" t="str">
        <f t="shared" si="64"/>
        <v/>
      </c>
      <c r="BN669" s="190" t="str">
        <f t="shared" si="65"/>
        <v/>
      </c>
      <c r="BO669" s="190" t="str">
        <f t="shared" si="66"/>
        <v/>
      </c>
      <c r="BP669" s="190" t="str">
        <f t="shared" si="67"/>
        <v/>
      </c>
      <c r="BQ669" s="190">
        <f t="shared" si="68"/>
        <v>0</v>
      </c>
      <c r="BR669" s="190">
        <f t="shared" si="69"/>
        <v>0</v>
      </c>
      <c r="BS669" s="190">
        <f t="shared" si="70"/>
        <v>0</v>
      </c>
      <c r="BT669" s="190">
        <f t="shared" si="71"/>
        <v>0</v>
      </c>
      <c r="BY669" s="27">
        <v>1</v>
      </c>
    </row>
    <row r="670" spans="32:77" ht="15.75" customHeight="1" x14ac:dyDescent="0.25">
      <c r="AF670" s="2"/>
      <c r="AG670" s="2"/>
      <c r="AH670" s="2"/>
      <c r="AI670" s="2"/>
      <c r="AJ670" s="2"/>
      <c r="AK670" s="2"/>
      <c r="BA670" s="190" t="s">
        <v>188</v>
      </c>
      <c r="BB670" s="190" t="s">
        <v>265</v>
      </c>
      <c r="BC670" s="190">
        <v>1</v>
      </c>
      <c r="BD670" s="190">
        <v>4</v>
      </c>
      <c r="BE670" s="190">
        <v>2</v>
      </c>
      <c r="BF670" s="190" t="s">
        <v>12916</v>
      </c>
      <c r="BG670" s="190" t="s">
        <v>12915</v>
      </c>
      <c r="BH670" s="190" t="s">
        <v>12914</v>
      </c>
      <c r="BI670" s="190" t="s">
        <v>12913</v>
      </c>
      <c r="BJ670" s="190" t="s">
        <v>12912</v>
      </c>
      <c r="BK670" s="190" t="s">
        <v>12911</v>
      </c>
      <c r="BL670" s="190" t="s">
        <v>12910</v>
      </c>
      <c r="BM670" s="190" t="str">
        <f t="shared" si="64"/>
        <v/>
      </c>
      <c r="BN670" s="190" t="str">
        <f t="shared" si="65"/>
        <v/>
      </c>
      <c r="BO670" s="190" t="str">
        <f t="shared" si="66"/>
        <v/>
      </c>
      <c r="BP670" s="190" t="str">
        <f t="shared" si="67"/>
        <v/>
      </c>
      <c r="BQ670" s="190">
        <f t="shared" si="68"/>
        <v>0</v>
      </c>
      <c r="BR670" s="190">
        <f t="shared" si="69"/>
        <v>0</v>
      </c>
      <c r="BS670" s="190">
        <f t="shared" si="70"/>
        <v>0</v>
      </c>
      <c r="BT670" s="190">
        <f t="shared" si="71"/>
        <v>0</v>
      </c>
      <c r="BY670" s="27">
        <v>1</v>
      </c>
    </row>
    <row r="671" spans="32:77" ht="15.75" customHeight="1" x14ac:dyDescent="0.25">
      <c r="AF671" s="2"/>
      <c r="AG671" s="2"/>
      <c r="AH671" s="2"/>
      <c r="AI671" s="2"/>
      <c r="AJ671" s="2"/>
      <c r="AK671" s="2"/>
      <c r="BA671" s="190" t="s">
        <v>188</v>
      </c>
      <c r="BB671" s="190" t="s">
        <v>265</v>
      </c>
      <c r="BC671" s="190">
        <v>2</v>
      </c>
      <c r="BD671" s="190">
        <v>4</v>
      </c>
      <c r="BE671" s="190">
        <v>2</v>
      </c>
      <c r="BF671" s="190" t="s">
        <v>12909</v>
      </c>
      <c r="BG671" s="190" t="s">
        <v>12908</v>
      </c>
      <c r="BH671" s="190" t="s">
        <v>12907</v>
      </c>
      <c r="BL671" s="190" t="s">
        <v>12906</v>
      </c>
      <c r="BM671" s="190" t="str">
        <f t="shared" si="64"/>
        <v/>
      </c>
      <c r="BN671" s="190" t="str">
        <f t="shared" si="65"/>
        <v/>
      </c>
      <c r="BO671" s="190" t="str">
        <f t="shared" si="66"/>
        <v/>
      </c>
      <c r="BP671" s="190" t="str">
        <f t="shared" si="67"/>
        <v/>
      </c>
      <c r="BQ671" s="190">
        <f t="shared" si="68"/>
        <v>0</v>
      </c>
      <c r="BR671" s="190">
        <f t="shared" si="69"/>
        <v>0</v>
      </c>
      <c r="BS671" s="190">
        <f t="shared" si="70"/>
        <v>0</v>
      </c>
      <c r="BT671" s="190">
        <f t="shared" si="71"/>
        <v>0</v>
      </c>
      <c r="BY671" s="27">
        <v>1</v>
      </c>
    </row>
    <row r="672" spans="32:77" ht="15.75" customHeight="1" x14ac:dyDescent="0.25">
      <c r="AF672" s="2"/>
      <c r="AG672" s="2"/>
      <c r="AH672" s="2"/>
      <c r="AI672" s="2"/>
      <c r="AJ672" s="2"/>
      <c r="AK672" s="2"/>
      <c r="BA672" s="190" t="s">
        <v>188</v>
      </c>
      <c r="BB672" s="190" t="s">
        <v>265</v>
      </c>
      <c r="BC672" s="190">
        <v>3</v>
      </c>
      <c r="BD672" s="190">
        <v>4</v>
      </c>
      <c r="BE672" s="190">
        <v>2</v>
      </c>
      <c r="BF672" s="190" t="s">
        <v>12644</v>
      </c>
      <c r="BG672" s="190" t="s">
        <v>12643</v>
      </c>
      <c r="BH672" s="190" t="s">
        <v>12642</v>
      </c>
      <c r="BI672" s="190" t="s">
        <v>12641</v>
      </c>
      <c r="BJ672" s="190" t="s">
        <v>12640</v>
      </c>
      <c r="BL672" s="190" t="s">
        <v>12639</v>
      </c>
      <c r="BM672" s="190" t="str">
        <f t="shared" si="64"/>
        <v/>
      </c>
      <c r="BN672" s="190" t="str">
        <f t="shared" si="65"/>
        <v/>
      </c>
      <c r="BO672" s="190" t="str">
        <f t="shared" si="66"/>
        <v/>
      </c>
      <c r="BP672" s="190" t="str">
        <f t="shared" si="67"/>
        <v/>
      </c>
      <c r="BQ672" s="190">
        <f t="shared" si="68"/>
        <v>0</v>
      </c>
      <c r="BR672" s="190">
        <f t="shared" si="69"/>
        <v>0</v>
      </c>
      <c r="BS672" s="190">
        <f t="shared" si="70"/>
        <v>0</v>
      </c>
      <c r="BT672" s="190">
        <f t="shared" si="71"/>
        <v>0</v>
      </c>
      <c r="BY672" s="27">
        <v>1</v>
      </c>
    </row>
    <row r="673" spans="32:77" ht="15.75" customHeight="1" x14ac:dyDescent="0.25">
      <c r="AF673" s="2"/>
      <c r="AG673" s="2"/>
      <c r="AH673" s="2"/>
      <c r="AI673" s="2"/>
      <c r="AJ673" s="2"/>
      <c r="AK673" s="2"/>
      <c r="BA673" s="190" t="s">
        <v>188</v>
      </c>
      <c r="BB673" s="190" t="s">
        <v>265</v>
      </c>
      <c r="BC673" s="190">
        <v>4</v>
      </c>
      <c r="BD673" s="190">
        <v>4</v>
      </c>
      <c r="BE673" s="190">
        <v>2</v>
      </c>
      <c r="BF673" s="190" t="s">
        <v>12905</v>
      </c>
      <c r="BG673" s="190" t="s">
        <v>12610</v>
      </c>
      <c r="BH673" s="190" t="s">
        <v>12904</v>
      </c>
      <c r="BI673" s="190" t="s">
        <v>12903</v>
      </c>
      <c r="BJ673" s="190" t="s">
        <v>12902</v>
      </c>
      <c r="BK673" s="190" t="s">
        <v>2895</v>
      </c>
      <c r="BL673" s="190" t="s">
        <v>12901</v>
      </c>
      <c r="BM673" s="190" t="str">
        <f t="shared" si="64"/>
        <v/>
      </c>
      <c r="BN673" s="190" t="str">
        <f t="shared" si="65"/>
        <v/>
      </c>
      <c r="BO673" s="190" t="str">
        <f t="shared" si="66"/>
        <v/>
      </c>
      <c r="BP673" s="190" t="str">
        <f t="shared" si="67"/>
        <v/>
      </c>
      <c r="BQ673" s="190">
        <f t="shared" si="68"/>
        <v>0</v>
      </c>
      <c r="BR673" s="190">
        <f t="shared" si="69"/>
        <v>0</v>
      </c>
      <c r="BS673" s="190">
        <f t="shared" si="70"/>
        <v>0</v>
      </c>
      <c r="BT673" s="190">
        <f t="shared" si="71"/>
        <v>0</v>
      </c>
      <c r="BY673" s="27">
        <v>1</v>
      </c>
    </row>
    <row r="674" spans="32:77" ht="15.75" customHeight="1" x14ac:dyDescent="0.25">
      <c r="AF674" s="2"/>
      <c r="AG674" s="2"/>
      <c r="AH674" s="2"/>
      <c r="AI674" s="2"/>
      <c r="AJ674" s="2"/>
      <c r="AK674" s="2"/>
      <c r="BA674" s="190" t="s">
        <v>188</v>
      </c>
      <c r="BB674" s="190" t="s">
        <v>265</v>
      </c>
      <c r="BC674" s="190">
        <v>5</v>
      </c>
      <c r="BD674" s="190">
        <v>4</v>
      </c>
      <c r="BE674" s="190">
        <v>2</v>
      </c>
      <c r="BF674" s="190" t="s">
        <v>12900</v>
      </c>
      <c r="BG674" s="190" t="s">
        <v>12603</v>
      </c>
      <c r="BH674" s="190" t="s">
        <v>12899</v>
      </c>
      <c r="BI674" s="190" t="s">
        <v>10498</v>
      </c>
      <c r="BJ674" s="190" t="s">
        <v>12898</v>
      </c>
      <c r="BK674" s="190" t="s">
        <v>12897</v>
      </c>
      <c r="BL674" s="190" t="s">
        <v>12896</v>
      </c>
      <c r="BM674" s="190" t="str">
        <f t="shared" si="64"/>
        <v/>
      </c>
      <c r="BN674" s="190" t="str">
        <f t="shared" si="65"/>
        <v/>
      </c>
      <c r="BO674" s="190" t="str">
        <f t="shared" si="66"/>
        <v/>
      </c>
      <c r="BP674" s="190" t="str">
        <f t="shared" si="67"/>
        <v/>
      </c>
      <c r="BQ674" s="190">
        <f t="shared" si="68"/>
        <v>0</v>
      </c>
      <c r="BR674" s="190">
        <f t="shared" si="69"/>
        <v>0</v>
      </c>
      <c r="BS674" s="190">
        <f t="shared" si="70"/>
        <v>0</v>
      </c>
      <c r="BT674" s="190">
        <f t="shared" si="71"/>
        <v>0</v>
      </c>
      <c r="BY674" s="27">
        <v>1</v>
      </c>
    </row>
    <row r="675" spans="32:77" ht="15.75" customHeight="1" x14ac:dyDescent="0.25">
      <c r="AF675" s="2"/>
      <c r="AG675" s="2"/>
      <c r="AH675" s="2"/>
      <c r="AI675" s="2"/>
      <c r="AJ675" s="2"/>
      <c r="AK675" s="2"/>
      <c r="BA675" s="190" t="s">
        <v>188</v>
      </c>
      <c r="BB675" s="190" t="s">
        <v>301</v>
      </c>
      <c r="BC675" s="190">
        <v>1</v>
      </c>
      <c r="BD675" s="190">
        <v>5</v>
      </c>
      <c r="BE675" s="190">
        <v>2</v>
      </c>
      <c r="BF675" s="190" t="s">
        <v>12895</v>
      </c>
      <c r="BG675" s="190" t="s">
        <v>12894</v>
      </c>
      <c r="BH675" s="190" t="s">
        <v>12893</v>
      </c>
      <c r="BL675" s="190" t="s">
        <v>12892</v>
      </c>
      <c r="BM675" s="190" t="str">
        <f t="shared" si="64"/>
        <v/>
      </c>
      <c r="BN675" s="190" t="str">
        <f t="shared" si="65"/>
        <v/>
      </c>
      <c r="BO675" s="190" t="str">
        <f t="shared" si="66"/>
        <v/>
      </c>
      <c r="BP675" s="190" t="str">
        <f t="shared" si="67"/>
        <v/>
      </c>
      <c r="BQ675" s="190">
        <f t="shared" si="68"/>
        <v>0</v>
      </c>
      <c r="BR675" s="190">
        <f t="shared" si="69"/>
        <v>0</v>
      </c>
      <c r="BS675" s="190">
        <f t="shared" si="70"/>
        <v>0</v>
      </c>
      <c r="BT675" s="190">
        <f t="shared" si="71"/>
        <v>0</v>
      </c>
      <c r="BY675" s="27">
        <v>1</v>
      </c>
    </row>
    <row r="676" spans="32:77" ht="15.75" customHeight="1" x14ac:dyDescent="0.25">
      <c r="AF676" s="2"/>
      <c r="AG676" s="2"/>
      <c r="AH676" s="2"/>
      <c r="AI676" s="2"/>
      <c r="AJ676" s="2"/>
      <c r="AK676" s="2"/>
      <c r="BA676" s="190" t="s">
        <v>188</v>
      </c>
      <c r="BB676" s="190" t="s">
        <v>301</v>
      </c>
      <c r="BC676" s="190">
        <v>2</v>
      </c>
      <c r="BD676" s="190">
        <v>5</v>
      </c>
      <c r="BE676" s="190">
        <v>2</v>
      </c>
      <c r="BF676" s="190" t="s">
        <v>12891</v>
      </c>
      <c r="BG676" s="190" t="s">
        <v>12890</v>
      </c>
      <c r="BH676" s="190" t="s">
        <v>12889</v>
      </c>
      <c r="BI676" s="190" t="s">
        <v>12888</v>
      </c>
      <c r="BJ676" s="190" t="s">
        <v>12887</v>
      </c>
      <c r="BL676" s="190" t="s">
        <v>12886</v>
      </c>
      <c r="BM676" s="190" t="str">
        <f t="shared" si="64"/>
        <v/>
      </c>
      <c r="BN676" s="190" t="str">
        <f t="shared" si="65"/>
        <v/>
      </c>
      <c r="BO676" s="190" t="str">
        <f t="shared" si="66"/>
        <v/>
      </c>
      <c r="BP676" s="190" t="str">
        <f t="shared" si="67"/>
        <v/>
      </c>
      <c r="BQ676" s="190">
        <f t="shared" si="68"/>
        <v>0</v>
      </c>
      <c r="BR676" s="190">
        <f t="shared" si="69"/>
        <v>0</v>
      </c>
      <c r="BS676" s="190">
        <f t="shared" si="70"/>
        <v>0</v>
      </c>
      <c r="BT676" s="190">
        <f t="shared" si="71"/>
        <v>0</v>
      </c>
      <c r="BY676" s="27">
        <v>1</v>
      </c>
    </row>
    <row r="677" spans="32:77" ht="15.75" customHeight="1" x14ac:dyDescent="0.25">
      <c r="AF677" s="2"/>
      <c r="AG677" s="2"/>
      <c r="AH677" s="2"/>
      <c r="AI677" s="2"/>
      <c r="AJ677" s="2"/>
      <c r="AK677" s="2"/>
      <c r="BA677" s="190" t="s">
        <v>188</v>
      </c>
      <c r="BB677" s="190" t="s">
        <v>301</v>
      </c>
      <c r="BC677" s="190">
        <v>3</v>
      </c>
      <c r="BD677" s="190">
        <v>5</v>
      </c>
      <c r="BE677" s="190">
        <v>2</v>
      </c>
      <c r="BF677" s="190" t="s">
        <v>12638</v>
      </c>
      <c r="BG677" s="190" t="s">
        <v>12587</v>
      </c>
      <c r="BH677" s="190" t="s">
        <v>12637</v>
      </c>
      <c r="BI677" s="190" t="s">
        <v>1499</v>
      </c>
      <c r="BJ677" s="190" t="s">
        <v>12636</v>
      </c>
      <c r="BK677" s="190" t="s">
        <v>12635</v>
      </c>
      <c r="BL677" s="190" t="s">
        <v>12634</v>
      </c>
      <c r="BM677" s="190" t="str">
        <f t="shared" si="64"/>
        <v/>
      </c>
      <c r="BN677" s="190" t="str">
        <f t="shared" si="65"/>
        <v/>
      </c>
      <c r="BO677" s="190" t="str">
        <f t="shared" si="66"/>
        <v/>
      </c>
      <c r="BP677" s="190" t="str">
        <f t="shared" si="67"/>
        <v/>
      </c>
      <c r="BQ677" s="190">
        <f t="shared" si="68"/>
        <v>0</v>
      </c>
      <c r="BR677" s="190">
        <f t="shared" si="69"/>
        <v>0</v>
      </c>
      <c r="BS677" s="190">
        <f t="shared" si="70"/>
        <v>0</v>
      </c>
      <c r="BT677" s="190">
        <f t="shared" si="71"/>
        <v>0</v>
      </c>
      <c r="BY677" s="27">
        <v>1</v>
      </c>
    </row>
    <row r="678" spans="32:77" ht="15.75" customHeight="1" x14ac:dyDescent="0.25">
      <c r="AF678" s="2"/>
      <c r="AG678" s="2"/>
      <c r="AH678" s="2"/>
      <c r="AI678" s="2"/>
      <c r="AJ678" s="2"/>
      <c r="AK678" s="2"/>
      <c r="BA678" s="190" t="s">
        <v>188</v>
      </c>
      <c r="BB678" s="190" t="s">
        <v>301</v>
      </c>
      <c r="BC678" s="190">
        <v>4</v>
      </c>
      <c r="BD678" s="190">
        <v>5</v>
      </c>
      <c r="BE678" s="190">
        <v>2</v>
      </c>
      <c r="BF678" s="190" t="s">
        <v>12885</v>
      </c>
      <c r="BG678" s="190" t="s">
        <v>12581</v>
      </c>
      <c r="BH678" s="190" t="s">
        <v>12884</v>
      </c>
      <c r="BI678" s="190" t="s">
        <v>12883</v>
      </c>
      <c r="BL678" s="190" t="s">
        <v>12882</v>
      </c>
      <c r="BM678" s="190" t="str">
        <f t="shared" si="64"/>
        <v/>
      </c>
      <c r="BN678" s="190" t="str">
        <f t="shared" si="65"/>
        <v/>
      </c>
      <c r="BO678" s="190" t="str">
        <f t="shared" si="66"/>
        <v/>
      </c>
      <c r="BP678" s="190" t="str">
        <f t="shared" si="67"/>
        <v/>
      </c>
      <c r="BQ678" s="190">
        <f t="shared" si="68"/>
        <v>0</v>
      </c>
      <c r="BR678" s="190">
        <f t="shared" si="69"/>
        <v>0</v>
      </c>
      <c r="BS678" s="190">
        <f t="shared" si="70"/>
        <v>0</v>
      </c>
      <c r="BT678" s="190">
        <f t="shared" si="71"/>
        <v>0</v>
      </c>
      <c r="BY678" s="27">
        <v>1</v>
      </c>
    </row>
    <row r="679" spans="32:77" ht="15.75" customHeight="1" x14ac:dyDescent="0.25">
      <c r="AF679" s="2"/>
      <c r="AG679" s="2"/>
      <c r="AH679" s="2"/>
      <c r="AI679" s="2"/>
      <c r="AJ679" s="2"/>
      <c r="AK679" s="2"/>
      <c r="BA679" s="190" t="s">
        <v>189</v>
      </c>
      <c r="BB679" s="190" t="s">
        <v>265</v>
      </c>
      <c r="BC679" s="190">
        <v>1</v>
      </c>
      <c r="BD679" s="190">
        <v>3.3332999999999999</v>
      </c>
      <c r="BE679" s="190">
        <v>2</v>
      </c>
      <c r="BF679" s="190" t="s">
        <v>12916</v>
      </c>
      <c r="BG679" s="190" t="s">
        <v>12915</v>
      </c>
      <c r="BH679" s="190" t="s">
        <v>12914</v>
      </c>
      <c r="BI679" s="190" t="s">
        <v>12913</v>
      </c>
      <c r="BJ679" s="190" t="s">
        <v>12912</v>
      </c>
      <c r="BK679" s="190" t="s">
        <v>12911</v>
      </c>
      <c r="BL679" s="190" t="s">
        <v>12910</v>
      </c>
      <c r="BM679" s="190" t="str">
        <f t="shared" si="64"/>
        <v/>
      </c>
      <c r="BN679" s="190" t="str">
        <f t="shared" si="65"/>
        <v/>
      </c>
      <c r="BO679" s="190" t="str">
        <f t="shared" si="66"/>
        <v/>
      </c>
      <c r="BP679" s="190" t="str">
        <f t="shared" si="67"/>
        <v/>
      </c>
      <c r="BQ679" s="190">
        <f t="shared" si="68"/>
        <v>0</v>
      </c>
      <c r="BR679" s="190">
        <f t="shared" si="69"/>
        <v>0</v>
      </c>
      <c r="BS679" s="190">
        <f t="shared" si="70"/>
        <v>0</v>
      </c>
      <c r="BT679" s="190">
        <f t="shared" si="71"/>
        <v>0</v>
      </c>
      <c r="BY679" s="27">
        <v>1</v>
      </c>
    </row>
    <row r="680" spans="32:77" ht="15.75" customHeight="1" x14ac:dyDescent="0.25">
      <c r="AF680" s="2"/>
      <c r="AG680" s="2"/>
      <c r="AH680" s="2"/>
      <c r="AI680" s="2"/>
      <c r="AJ680" s="2"/>
      <c r="AK680" s="2"/>
      <c r="BA680" s="190" t="s">
        <v>189</v>
      </c>
      <c r="BB680" s="190" t="s">
        <v>265</v>
      </c>
      <c r="BC680" s="190">
        <v>2</v>
      </c>
      <c r="BD680" s="190">
        <v>3.3332999999999999</v>
      </c>
      <c r="BE680" s="190">
        <v>2</v>
      </c>
      <c r="BF680" s="190" t="s">
        <v>12909</v>
      </c>
      <c r="BG680" s="190" t="s">
        <v>12908</v>
      </c>
      <c r="BH680" s="190" t="s">
        <v>12907</v>
      </c>
      <c r="BL680" s="190" t="s">
        <v>12906</v>
      </c>
      <c r="BM680" s="190" t="str">
        <f t="shared" si="64"/>
        <v/>
      </c>
      <c r="BN680" s="190" t="str">
        <f t="shared" si="65"/>
        <v/>
      </c>
      <c r="BO680" s="190" t="str">
        <f t="shared" si="66"/>
        <v/>
      </c>
      <c r="BP680" s="190" t="str">
        <f t="shared" si="67"/>
        <v/>
      </c>
      <c r="BQ680" s="190">
        <f t="shared" si="68"/>
        <v>0</v>
      </c>
      <c r="BR680" s="190">
        <f t="shared" si="69"/>
        <v>0</v>
      </c>
      <c r="BS680" s="190">
        <f t="shared" si="70"/>
        <v>0</v>
      </c>
      <c r="BT680" s="190">
        <f t="shared" si="71"/>
        <v>0</v>
      </c>
      <c r="BY680" s="27">
        <v>1</v>
      </c>
    </row>
    <row r="681" spans="32:77" ht="15.75" customHeight="1" x14ac:dyDescent="0.25">
      <c r="AF681" s="2"/>
      <c r="AG681" s="2"/>
      <c r="AH681" s="2"/>
      <c r="AI681" s="2"/>
      <c r="AJ681" s="2"/>
      <c r="AK681" s="2"/>
      <c r="BA681" s="190" t="s">
        <v>189</v>
      </c>
      <c r="BB681" s="190" t="s">
        <v>265</v>
      </c>
      <c r="BC681" s="190">
        <v>3</v>
      </c>
      <c r="BD681" s="190">
        <v>3.3332999999999999</v>
      </c>
      <c r="BE681" s="190">
        <v>2</v>
      </c>
      <c r="BF681" s="190" t="s">
        <v>12623</v>
      </c>
      <c r="BG681" s="190" t="s">
        <v>12622</v>
      </c>
      <c r="BH681" s="190" t="s">
        <v>12621</v>
      </c>
      <c r="BI681" s="190" t="s">
        <v>1306</v>
      </c>
      <c r="BJ681" s="190" t="s">
        <v>12620</v>
      </c>
      <c r="BL681" s="190" t="s">
        <v>12619</v>
      </c>
      <c r="BM681" s="190" t="str">
        <f t="shared" si="64"/>
        <v/>
      </c>
      <c r="BN681" s="190" t="str">
        <f t="shared" si="65"/>
        <v/>
      </c>
      <c r="BO681" s="190" t="str">
        <f t="shared" si="66"/>
        <v/>
      </c>
      <c r="BP681" s="190" t="str">
        <f t="shared" si="67"/>
        <v/>
      </c>
      <c r="BQ681" s="190">
        <f t="shared" si="68"/>
        <v>0</v>
      </c>
      <c r="BR681" s="190">
        <f t="shared" si="69"/>
        <v>0</v>
      </c>
      <c r="BS681" s="190">
        <f t="shared" si="70"/>
        <v>0</v>
      </c>
      <c r="BT681" s="190">
        <f t="shared" si="71"/>
        <v>0</v>
      </c>
      <c r="BY681" s="27">
        <v>1</v>
      </c>
    </row>
    <row r="682" spans="32:77" ht="15.75" customHeight="1" x14ac:dyDescent="0.25">
      <c r="AF682" s="2"/>
      <c r="AG682" s="2"/>
      <c r="AH682" s="2"/>
      <c r="AI682" s="2"/>
      <c r="AJ682" s="2"/>
      <c r="AK682" s="2"/>
      <c r="BA682" s="190" t="s">
        <v>189</v>
      </c>
      <c r="BB682" s="190" t="s">
        <v>265</v>
      </c>
      <c r="BC682" s="190">
        <v>4</v>
      </c>
      <c r="BD682" s="190">
        <v>3.3332999999999999</v>
      </c>
      <c r="BE682" s="190">
        <v>2</v>
      </c>
      <c r="BF682" s="190" t="s">
        <v>12618</v>
      </c>
      <c r="BG682" s="190" t="s">
        <v>12617</v>
      </c>
      <c r="BH682" s="190" t="s">
        <v>12616</v>
      </c>
      <c r="BI682" s="190" t="s">
        <v>12615</v>
      </c>
      <c r="BJ682" s="190" t="s">
        <v>12614</v>
      </c>
      <c r="BK682" s="190" t="s">
        <v>12613</v>
      </c>
      <c r="BL682" s="190" t="s">
        <v>12612</v>
      </c>
      <c r="BM682" s="190" t="str">
        <f t="shared" ref="BM682:BM745" si="72">IF(OR($BA682="",$BA682&lt;&gt;$B$4,$BB682&lt;&gt;"PRO"),"",--(OR(ISNUMBER(SEARCH($BF682,$BV$2)),((($BG682&lt;&gt;"")*ISNUMBER(SEARCH($BG682,$BV$2)))+(($BH682&lt;&gt;"")*ISNUMBER(SEARCH($BH682,$BV$2)))+(($BI682&lt;&gt;"")*ISNUMBER(SEARCH($BI682,$BV$2)))+(($BJ682&lt;&gt;"")*ISNUMBER(SEARCH($BJ682,$BV$2)))+(($BK682&lt;&gt;"")*ISNUMBER(SEARCH($BK682,$BV$2))))&gt;=$BE682)))</f>
        <v/>
      </c>
      <c r="BN682" s="190" t="str">
        <f t="shared" ref="BN682:BN745" si="73">IF(OR($BA682="",$BA682&lt;&gt;$B$4,$BB682&lt;&gt;"PRO"),"",--(OR(ISNUMBER(SEARCH($BF682,$BV$3)),((($BG682&lt;&gt;"")*ISNUMBER(SEARCH($BG682,$BV$3)))+(($BH682&lt;&gt;"")*ISNUMBER(SEARCH($BH682,$BV$3)))+(($BI682&lt;&gt;"")*ISNUMBER(SEARCH($BI682,$BV$3)))+(($BJ682&lt;&gt;"")*ISNUMBER(SEARCH($BJ682,$BV$3)))+(($BK682&lt;&gt;"")*ISNUMBER(SEARCH($BK682,$BV$3))))&gt;=$BE682)))</f>
        <v/>
      </c>
      <c r="BO682" s="190" t="str">
        <f t="shared" ref="BO682:BO745" si="74">IF(OR($BA682="",$BA682&lt;&gt;$B$4,$BB682&lt;&gt;"CFA"),"",--(OR(ISNUMBER(SEARCH($BF682,$BW$2)),((($BG682&lt;&gt;"")*ISNUMBER(SEARCH($BG682,$BW$2)))+(($BH682&lt;&gt;"")*ISNUMBER(SEARCH($BH682,$BW$2)))+(($BI682&lt;&gt;"")*ISNUMBER(SEARCH($BI682,$BW$2)))+(($BJ682&lt;&gt;"")*ISNUMBER(SEARCH($BJ682,$BW$2)))+(($BK682&lt;&gt;"")*ISNUMBER(SEARCH($BK682,$BW$2))))&gt;=$BE682)))</f>
        <v/>
      </c>
      <c r="BP682" s="190" t="str">
        <f t="shared" ref="BP682:BP745" si="75">IF(OR($BA682="",$BA682&lt;&gt;$B$4,$BB682&lt;&gt;"CFA"),"",--(OR(ISNUMBER(SEARCH($BF682,$BW$3)),((($BG682&lt;&gt;"")*ISNUMBER(SEARCH($BG682,$BW$3)))+(($BH682&lt;&gt;"")*ISNUMBER(SEARCH($BH682,$BW$3)))+(($BI682&lt;&gt;"")*ISNUMBER(SEARCH($BI682,$BW$3)))+(($BJ682&lt;&gt;"")*ISNUMBER(SEARCH($BJ682,$BW$3)))+(($BK682&lt;&gt;"")*ISNUMBER(SEARCH($BK682,$BW$3))))&gt;=$BE682)))</f>
        <v/>
      </c>
      <c r="BQ682" s="190">
        <f t="shared" ref="BQ682:BQ745" si="76">IF($BM682="",0,$BM682*$BD682)</f>
        <v>0</v>
      </c>
      <c r="BR682" s="190">
        <f t="shared" ref="BR682:BR745" si="77">IF($BN682="",0,$BN682*$BD682)</f>
        <v>0</v>
      </c>
      <c r="BS682" s="190">
        <f t="shared" ref="BS682:BS745" si="78">IF($BO682="",0,$BO682*$BD682)</f>
        <v>0</v>
      </c>
      <c r="BT682" s="190">
        <f t="shared" ref="BT682:BT745" si="79">IF($BP682="",0,$BP682*$BD682)</f>
        <v>0</v>
      </c>
      <c r="BY682" s="27">
        <v>1</v>
      </c>
    </row>
    <row r="683" spans="32:77" ht="15.75" customHeight="1" x14ac:dyDescent="0.25">
      <c r="AF683" s="2"/>
      <c r="AG683" s="2"/>
      <c r="AH683" s="2"/>
      <c r="AI683" s="2"/>
      <c r="AJ683" s="2"/>
      <c r="AK683" s="2"/>
      <c r="BA683" s="190" t="s">
        <v>189</v>
      </c>
      <c r="BB683" s="190" t="s">
        <v>265</v>
      </c>
      <c r="BC683" s="190">
        <v>5</v>
      </c>
      <c r="BD683" s="190">
        <v>3.3332999999999999</v>
      </c>
      <c r="BE683" s="190">
        <v>2</v>
      </c>
      <c r="BF683" s="190" t="s">
        <v>12905</v>
      </c>
      <c r="BG683" s="190" t="s">
        <v>12610</v>
      </c>
      <c r="BH683" s="190" t="s">
        <v>12904</v>
      </c>
      <c r="BI683" s="190" t="s">
        <v>12903</v>
      </c>
      <c r="BJ683" s="190" t="s">
        <v>12902</v>
      </c>
      <c r="BK683" s="190" t="s">
        <v>2895</v>
      </c>
      <c r="BL683" s="190" t="s">
        <v>12901</v>
      </c>
      <c r="BM683" s="190" t="str">
        <f t="shared" si="72"/>
        <v/>
      </c>
      <c r="BN683" s="190" t="str">
        <f t="shared" si="73"/>
        <v/>
      </c>
      <c r="BO683" s="190" t="str">
        <f t="shared" si="74"/>
        <v/>
      </c>
      <c r="BP683" s="190" t="str">
        <f t="shared" si="75"/>
        <v/>
      </c>
      <c r="BQ683" s="190">
        <f t="shared" si="76"/>
        <v>0</v>
      </c>
      <c r="BR683" s="190">
        <f t="shared" si="77"/>
        <v>0</v>
      </c>
      <c r="BS683" s="190">
        <f t="shared" si="78"/>
        <v>0</v>
      </c>
      <c r="BT683" s="190">
        <f t="shared" si="79"/>
        <v>0</v>
      </c>
      <c r="BY683" s="27">
        <v>1</v>
      </c>
    </row>
    <row r="684" spans="32:77" ht="15.75" customHeight="1" x14ac:dyDescent="0.25">
      <c r="AF684" s="2"/>
      <c r="AG684" s="2"/>
      <c r="AH684" s="2"/>
      <c r="AI684" s="2"/>
      <c r="AJ684" s="2"/>
      <c r="AK684" s="2"/>
      <c r="BA684" s="190" t="s">
        <v>189</v>
      </c>
      <c r="BB684" s="190" t="s">
        <v>265</v>
      </c>
      <c r="BC684" s="190">
        <v>6</v>
      </c>
      <c r="BD684" s="190">
        <v>3.3332999999999999</v>
      </c>
      <c r="BE684" s="190">
        <v>2</v>
      </c>
      <c r="BF684" s="190" t="s">
        <v>12900</v>
      </c>
      <c r="BG684" s="190" t="s">
        <v>12603</v>
      </c>
      <c r="BH684" s="190" t="s">
        <v>12899</v>
      </c>
      <c r="BI684" s="190" t="s">
        <v>10498</v>
      </c>
      <c r="BJ684" s="190" t="s">
        <v>12898</v>
      </c>
      <c r="BK684" s="190" t="s">
        <v>12897</v>
      </c>
      <c r="BL684" s="190" t="s">
        <v>12896</v>
      </c>
      <c r="BM684" s="190" t="str">
        <f t="shared" si="72"/>
        <v/>
      </c>
      <c r="BN684" s="190" t="str">
        <f t="shared" si="73"/>
        <v/>
      </c>
      <c r="BO684" s="190" t="str">
        <f t="shared" si="74"/>
        <v/>
      </c>
      <c r="BP684" s="190" t="str">
        <f t="shared" si="75"/>
        <v/>
      </c>
      <c r="BQ684" s="190">
        <f t="shared" si="76"/>
        <v>0</v>
      </c>
      <c r="BR684" s="190">
        <f t="shared" si="77"/>
        <v>0</v>
      </c>
      <c r="BS684" s="190">
        <f t="shared" si="78"/>
        <v>0</v>
      </c>
      <c r="BT684" s="190">
        <f t="shared" si="79"/>
        <v>0</v>
      </c>
      <c r="BY684" s="27">
        <v>1</v>
      </c>
    </row>
    <row r="685" spans="32:77" ht="15.75" customHeight="1" x14ac:dyDescent="0.25">
      <c r="AF685" s="2"/>
      <c r="AG685" s="2"/>
      <c r="AH685" s="2"/>
      <c r="AI685" s="2"/>
      <c r="AJ685" s="2"/>
      <c r="AK685" s="2"/>
      <c r="BA685" s="190" t="s">
        <v>189</v>
      </c>
      <c r="BB685" s="190" t="s">
        <v>301</v>
      </c>
      <c r="BC685" s="190">
        <v>1</v>
      </c>
      <c r="BD685" s="190">
        <v>5</v>
      </c>
      <c r="BE685" s="190">
        <v>2</v>
      </c>
      <c r="BF685" s="190" t="s">
        <v>12895</v>
      </c>
      <c r="BG685" s="190" t="s">
        <v>12894</v>
      </c>
      <c r="BH685" s="190" t="s">
        <v>12893</v>
      </c>
      <c r="BL685" s="190" t="s">
        <v>12892</v>
      </c>
      <c r="BM685" s="190" t="str">
        <f t="shared" si="72"/>
        <v/>
      </c>
      <c r="BN685" s="190" t="str">
        <f t="shared" si="73"/>
        <v/>
      </c>
      <c r="BO685" s="190" t="str">
        <f t="shared" si="74"/>
        <v/>
      </c>
      <c r="BP685" s="190" t="str">
        <f t="shared" si="75"/>
        <v/>
      </c>
      <c r="BQ685" s="190">
        <f t="shared" si="76"/>
        <v>0</v>
      </c>
      <c r="BR685" s="190">
        <f t="shared" si="77"/>
        <v>0</v>
      </c>
      <c r="BS685" s="190">
        <f t="shared" si="78"/>
        <v>0</v>
      </c>
      <c r="BT685" s="190">
        <f t="shared" si="79"/>
        <v>0</v>
      </c>
      <c r="BY685" s="27">
        <v>1</v>
      </c>
    </row>
    <row r="686" spans="32:77" ht="15.75" customHeight="1" x14ac:dyDescent="0.25">
      <c r="AF686" s="2"/>
      <c r="AG686" s="2"/>
      <c r="AH686" s="2"/>
      <c r="AI686" s="2"/>
      <c r="AJ686" s="2"/>
      <c r="AK686" s="2"/>
      <c r="BA686" s="190" t="s">
        <v>189</v>
      </c>
      <c r="BB686" s="190" t="s">
        <v>301</v>
      </c>
      <c r="BC686" s="190">
        <v>2</v>
      </c>
      <c r="BD686" s="190">
        <v>5</v>
      </c>
      <c r="BE686" s="190">
        <v>2</v>
      </c>
      <c r="BF686" s="190" t="s">
        <v>12891</v>
      </c>
      <c r="BG686" s="190" t="s">
        <v>12890</v>
      </c>
      <c r="BH686" s="190" t="s">
        <v>12889</v>
      </c>
      <c r="BI686" s="190" t="s">
        <v>12888</v>
      </c>
      <c r="BJ686" s="190" t="s">
        <v>12887</v>
      </c>
      <c r="BL686" s="190" t="s">
        <v>12886</v>
      </c>
      <c r="BM686" s="190" t="str">
        <f t="shared" si="72"/>
        <v/>
      </c>
      <c r="BN686" s="190" t="str">
        <f t="shared" si="73"/>
        <v/>
      </c>
      <c r="BO686" s="190" t="str">
        <f t="shared" si="74"/>
        <v/>
      </c>
      <c r="BP686" s="190" t="str">
        <f t="shared" si="75"/>
        <v/>
      </c>
      <c r="BQ686" s="190">
        <f t="shared" si="76"/>
        <v>0</v>
      </c>
      <c r="BR686" s="190">
        <f t="shared" si="77"/>
        <v>0</v>
      </c>
      <c r="BS686" s="190">
        <f t="shared" si="78"/>
        <v>0</v>
      </c>
      <c r="BT686" s="190">
        <f t="shared" si="79"/>
        <v>0</v>
      </c>
      <c r="BY686" s="27">
        <v>1</v>
      </c>
    </row>
    <row r="687" spans="32:77" ht="15.75" customHeight="1" x14ac:dyDescent="0.25">
      <c r="AF687" s="2"/>
      <c r="AG687" s="2"/>
      <c r="AH687" s="2"/>
      <c r="AI687" s="2"/>
      <c r="AJ687" s="2"/>
      <c r="AK687" s="2"/>
      <c r="BA687" s="190" t="s">
        <v>189</v>
      </c>
      <c r="BB687" s="190" t="s">
        <v>301</v>
      </c>
      <c r="BC687" s="190">
        <v>3</v>
      </c>
      <c r="BD687" s="190">
        <v>5</v>
      </c>
      <c r="BE687" s="190">
        <v>2</v>
      </c>
      <c r="BF687" s="190" t="s">
        <v>12588</v>
      </c>
      <c r="BG687" s="190" t="s">
        <v>12587</v>
      </c>
      <c r="BH687" s="190" t="s">
        <v>12586</v>
      </c>
      <c r="BI687" s="190" t="s">
        <v>12585</v>
      </c>
      <c r="BJ687" s="190" t="s">
        <v>12584</v>
      </c>
      <c r="BL687" s="190" t="s">
        <v>12583</v>
      </c>
      <c r="BM687" s="190" t="str">
        <f t="shared" si="72"/>
        <v/>
      </c>
      <c r="BN687" s="190" t="str">
        <f t="shared" si="73"/>
        <v/>
      </c>
      <c r="BO687" s="190" t="str">
        <f t="shared" si="74"/>
        <v/>
      </c>
      <c r="BP687" s="190" t="str">
        <f t="shared" si="75"/>
        <v/>
      </c>
      <c r="BQ687" s="190">
        <f t="shared" si="76"/>
        <v>0</v>
      </c>
      <c r="BR687" s="190">
        <f t="shared" si="77"/>
        <v>0</v>
      </c>
      <c r="BS687" s="190">
        <f t="shared" si="78"/>
        <v>0</v>
      </c>
      <c r="BT687" s="190">
        <f t="shared" si="79"/>
        <v>0</v>
      </c>
      <c r="BY687" s="27">
        <v>1</v>
      </c>
    </row>
    <row r="688" spans="32:77" ht="15.75" customHeight="1" x14ac:dyDescent="0.25">
      <c r="AF688" s="2"/>
      <c r="AG688" s="2"/>
      <c r="AH688" s="2"/>
      <c r="AI688" s="2"/>
      <c r="AJ688" s="2"/>
      <c r="AK688" s="2"/>
      <c r="BA688" s="190" t="s">
        <v>189</v>
      </c>
      <c r="BB688" s="190" t="s">
        <v>301</v>
      </c>
      <c r="BC688" s="190">
        <v>4</v>
      </c>
      <c r="BD688" s="190">
        <v>5</v>
      </c>
      <c r="BE688" s="190">
        <v>2</v>
      </c>
      <c r="BF688" s="190" t="s">
        <v>12885</v>
      </c>
      <c r="BG688" s="190" t="s">
        <v>12581</v>
      </c>
      <c r="BH688" s="190" t="s">
        <v>12884</v>
      </c>
      <c r="BI688" s="190" t="s">
        <v>12883</v>
      </c>
      <c r="BL688" s="190" t="s">
        <v>12882</v>
      </c>
      <c r="BM688" s="190" t="str">
        <f t="shared" si="72"/>
        <v/>
      </c>
      <c r="BN688" s="190" t="str">
        <f t="shared" si="73"/>
        <v/>
      </c>
      <c r="BO688" s="190" t="str">
        <f t="shared" si="74"/>
        <v/>
      </c>
      <c r="BP688" s="190" t="str">
        <f t="shared" si="75"/>
        <v/>
      </c>
      <c r="BQ688" s="190">
        <f t="shared" si="76"/>
        <v>0</v>
      </c>
      <c r="BR688" s="190">
        <f t="shared" si="77"/>
        <v>0</v>
      </c>
      <c r="BS688" s="190">
        <f t="shared" si="78"/>
        <v>0</v>
      </c>
      <c r="BT688" s="190">
        <f t="shared" si="79"/>
        <v>0</v>
      </c>
      <c r="BY688" s="27">
        <v>1</v>
      </c>
    </row>
    <row r="689" spans="32:77" ht="15.75" customHeight="1" x14ac:dyDescent="0.25">
      <c r="AF689" s="2"/>
      <c r="AG689" s="2"/>
      <c r="AH689" s="2"/>
      <c r="AI689" s="2"/>
      <c r="AJ689" s="2"/>
      <c r="AK689" s="2"/>
      <c r="BA689" s="190" t="s">
        <v>190</v>
      </c>
      <c r="BB689" s="190" t="s">
        <v>265</v>
      </c>
      <c r="BC689" s="190">
        <v>1</v>
      </c>
      <c r="BD689" s="190">
        <v>4</v>
      </c>
      <c r="BE689" s="190">
        <v>2</v>
      </c>
      <c r="BF689" s="190" t="s">
        <v>12881</v>
      </c>
      <c r="BG689" s="190" t="s">
        <v>12880</v>
      </c>
      <c r="BH689" s="190" t="s">
        <v>12879</v>
      </c>
      <c r="BI689" s="190" t="s">
        <v>12878</v>
      </c>
      <c r="BJ689" s="190" t="s">
        <v>12877</v>
      </c>
      <c r="BK689" s="190" t="s">
        <v>12876</v>
      </c>
      <c r="BL689" s="190" t="s">
        <v>12875</v>
      </c>
      <c r="BM689" s="190" t="str">
        <f t="shared" si="72"/>
        <v/>
      </c>
      <c r="BN689" s="190" t="str">
        <f t="shared" si="73"/>
        <v/>
      </c>
      <c r="BO689" s="190" t="str">
        <f t="shared" si="74"/>
        <v/>
      </c>
      <c r="BP689" s="190" t="str">
        <f t="shared" si="75"/>
        <v/>
      </c>
      <c r="BQ689" s="190">
        <f t="shared" si="76"/>
        <v>0</v>
      </c>
      <c r="BR689" s="190">
        <f t="shared" si="77"/>
        <v>0</v>
      </c>
      <c r="BS689" s="190">
        <f t="shared" si="78"/>
        <v>0</v>
      </c>
      <c r="BT689" s="190">
        <f t="shared" si="79"/>
        <v>0</v>
      </c>
      <c r="BY689" s="27">
        <v>1</v>
      </c>
    </row>
    <row r="690" spans="32:77" ht="15.75" customHeight="1" x14ac:dyDescent="0.25">
      <c r="AF690" s="2"/>
      <c r="AG690" s="2"/>
      <c r="AH690" s="2"/>
      <c r="AI690" s="2"/>
      <c r="AJ690" s="2"/>
      <c r="AK690" s="2"/>
      <c r="BA690" s="190" t="s">
        <v>190</v>
      </c>
      <c r="BB690" s="190" t="s">
        <v>265</v>
      </c>
      <c r="BC690" s="190">
        <v>2</v>
      </c>
      <c r="BD690" s="190">
        <v>4</v>
      </c>
      <c r="BE690" s="190">
        <v>2</v>
      </c>
      <c r="BF690" s="190" t="s">
        <v>12874</v>
      </c>
      <c r="BG690" s="190" t="s">
        <v>12873</v>
      </c>
      <c r="BH690" s="190" t="s">
        <v>12872</v>
      </c>
      <c r="BI690" s="190" t="s">
        <v>1640</v>
      </c>
      <c r="BJ690" s="190" t="s">
        <v>12871</v>
      </c>
      <c r="BK690" s="190" t="s">
        <v>12870</v>
      </c>
      <c r="BL690" s="190" t="s">
        <v>12869</v>
      </c>
      <c r="BM690" s="190" t="str">
        <f t="shared" si="72"/>
        <v/>
      </c>
      <c r="BN690" s="190" t="str">
        <f t="shared" si="73"/>
        <v/>
      </c>
      <c r="BO690" s="190" t="str">
        <f t="shared" si="74"/>
        <v/>
      </c>
      <c r="BP690" s="190" t="str">
        <f t="shared" si="75"/>
        <v/>
      </c>
      <c r="BQ690" s="190">
        <f t="shared" si="76"/>
        <v>0</v>
      </c>
      <c r="BR690" s="190">
        <f t="shared" si="77"/>
        <v>0</v>
      </c>
      <c r="BS690" s="190">
        <f t="shared" si="78"/>
        <v>0</v>
      </c>
      <c r="BT690" s="190">
        <f t="shared" si="79"/>
        <v>0</v>
      </c>
      <c r="BY690" s="27">
        <v>1</v>
      </c>
    </row>
    <row r="691" spans="32:77" ht="15.75" customHeight="1" x14ac:dyDescent="0.25">
      <c r="AF691" s="2"/>
      <c r="AG691" s="2"/>
      <c r="AH691" s="2"/>
      <c r="AI691" s="2"/>
      <c r="AJ691" s="2"/>
      <c r="AK691" s="2"/>
      <c r="BA691" s="190" t="s">
        <v>190</v>
      </c>
      <c r="BB691" s="190" t="s">
        <v>265</v>
      </c>
      <c r="BC691" s="190">
        <v>3</v>
      </c>
      <c r="BD691" s="190">
        <v>4</v>
      </c>
      <c r="BE691" s="190">
        <v>2</v>
      </c>
      <c r="BF691" s="190" t="s">
        <v>12676</v>
      </c>
      <c r="BG691" s="190" t="s">
        <v>12675</v>
      </c>
      <c r="BH691" s="190" t="s">
        <v>12674</v>
      </c>
      <c r="BI691" s="190" t="s">
        <v>12673</v>
      </c>
      <c r="BL691" s="190" t="s">
        <v>12672</v>
      </c>
      <c r="BM691" s="190" t="str">
        <f t="shared" si="72"/>
        <v/>
      </c>
      <c r="BN691" s="190" t="str">
        <f t="shared" si="73"/>
        <v/>
      </c>
      <c r="BO691" s="190" t="str">
        <f t="shared" si="74"/>
        <v/>
      </c>
      <c r="BP691" s="190" t="str">
        <f t="shared" si="75"/>
        <v/>
      </c>
      <c r="BQ691" s="190">
        <f t="shared" si="76"/>
        <v>0</v>
      </c>
      <c r="BR691" s="190">
        <f t="shared" si="77"/>
        <v>0</v>
      </c>
      <c r="BS691" s="190">
        <f t="shared" si="78"/>
        <v>0</v>
      </c>
      <c r="BT691" s="190">
        <f t="shared" si="79"/>
        <v>0</v>
      </c>
      <c r="BY691" s="27">
        <v>1</v>
      </c>
    </row>
    <row r="692" spans="32:77" ht="15.75" customHeight="1" x14ac:dyDescent="0.25">
      <c r="AF692" s="2"/>
      <c r="AG692" s="2"/>
      <c r="AH692" s="2"/>
      <c r="AI692" s="2"/>
      <c r="AJ692" s="2"/>
      <c r="AK692" s="2"/>
      <c r="BA692" s="190" t="s">
        <v>190</v>
      </c>
      <c r="BB692" s="190" t="s">
        <v>265</v>
      </c>
      <c r="BC692" s="190">
        <v>4</v>
      </c>
      <c r="BD692" s="190">
        <v>4</v>
      </c>
      <c r="BE692" s="190">
        <v>2</v>
      </c>
      <c r="BF692" s="190" t="s">
        <v>12868</v>
      </c>
      <c r="BG692" s="190" t="s">
        <v>12610</v>
      </c>
      <c r="BH692" s="190" t="s">
        <v>12867</v>
      </c>
      <c r="BI692" s="190" t="s">
        <v>12866</v>
      </c>
      <c r="BJ692" s="190" t="s">
        <v>12865</v>
      </c>
      <c r="BK692" s="190" t="s">
        <v>12864</v>
      </c>
      <c r="BL692" s="190" t="s">
        <v>12863</v>
      </c>
      <c r="BM692" s="190" t="str">
        <f t="shared" si="72"/>
        <v/>
      </c>
      <c r="BN692" s="190" t="str">
        <f t="shared" si="73"/>
        <v/>
      </c>
      <c r="BO692" s="190" t="str">
        <f t="shared" si="74"/>
        <v/>
      </c>
      <c r="BP692" s="190" t="str">
        <f t="shared" si="75"/>
        <v/>
      </c>
      <c r="BQ692" s="190">
        <f t="shared" si="76"/>
        <v>0</v>
      </c>
      <c r="BR692" s="190">
        <f t="shared" si="77"/>
        <v>0</v>
      </c>
      <c r="BS692" s="190">
        <f t="shared" si="78"/>
        <v>0</v>
      </c>
      <c r="BT692" s="190">
        <f t="shared" si="79"/>
        <v>0</v>
      </c>
      <c r="BY692" s="27">
        <v>1</v>
      </c>
    </row>
    <row r="693" spans="32:77" ht="15.75" customHeight="1" x14ac:dyDescent="0.25">
      <c r="AF693" s="2"/>
      <c r="AG693" s="2"/>
      <c r="AH693" s="2"/>
      <c r="AI693" s="2"/>
      <c r="AJ693" s="2"/>
      <c r="AK693" s="2"/>
      <c r="BA693" s="190" t="s">
        <v>190</v>
      </c>
      <c r="BB693" s="190" t="s">
        <v>265</v>
      </c>
      <c r="BC693" s="190">
        <v>5</v>
      </c>
      <c r="BD693" s="190">
        <v>4</v>
      </c>
      <c r="BE693" s="190">
        <v>2</v>
      </c>
      <c r="BF693" s="190" t="s">
        <v>12862</v>
      </c>
      <c r="BG693" s="190" t="s">
        <v>12603</v>
      </c>
      <c r="BH693" s="190" t="s">
        <v>12861</v>
      </c>
      <c r="BI693" s="190" t="s">
        <v>12860</v>
      </c>
      <c r="BJ693" s="190" t="s">
        <v>10498</v>
      </c>
      <c r="BK693" s="190" t="s">
        <v>12859</v>
      </c>
      <c r="BL693" s="190" t="s">
        <v>12858</v>
      </c>
      <c r="BM693" s="190" t="str">
        <f t="shared" si="72"/>
        <v/>
      </c>
      <c r="BN693" s="190" t="str">
        <f t="shared" si="73"/>
        <v/>
      </c>
      <c r="BO693" s="190" t="str">
        <f t="shared" si="74"/>
        <v/>
      </c>
      <c r="BP693" s="190" t="str">
        <f t="shared" si="75"/>
        <v/>
      </c>
      <c r="BQ693" s="190">
        <f t="shared" si="76"/>
        <v>0</v>
      </c>
      <c r="BR693" s="190">
        <f t="shared" si="77"/>
        <v>0</v>
      </c>
      <c r="BS693" s="190">
        <f t="shared" si="78"/>
        <v>0</v>
      </c>
      <c r="BT693" s="190">
        <f t="shared" si="79"/>
        <v>0</v>
      </c>
      <c r="BY693" s="27">
        <v>1</v>
      </c>
    </row>
    <row r="694" spans="32:77" ht="15.75" customHeight="1" x14ac:dyDescent="0.25">
      <c r="AF694" s="2"/>
      <c r="AG694" s="2"/>
      <c r="AH694" s="2"/>
      <c r="AI694" s="2"/>
      <c r="AJ694" s="2"/>
      <c r="AK694" s="2"/>
      <c r="BA694" s="190" t="s">
        <v>190</v>
      </c>
      <c r="BB694" s="190" t="s">
        <v>301</v>
      </c>
      <c r="BC694" s="190">
        <v>1</v>
      </c>
      <c r="BD694" s="190">
        <v>5</v>
      </c>
      <c r="BE694" s="190">
        <v>2</v>
      </c>
      <c r="BF694" s="190" t="s">
        <v>12857</v>
      </c>
      <c r="BG694" s="190" t="s">
        <v>12856</v>
      </c>
      <c r="BH694" s="190" t="s">
        <v>12855</v>
      </c>
      <c r="BL694" s="190" t="s">
        <v>12854</v>
      </c>
      <c r="BM694" s="190" t="str">
        <f t="shared" si="72"/>
        <v/>
      </c>
      <c r="BN694" s="190" t="str">
        <f t="shared" si="73"/>
        <v/>
      </c>
      <c r="BO694" s="190" t="str">
        <f t="shared" si="74"/>
        <v/>
      </c>
      <c r="BP694" s="190" t="str">
        <f t="shared" si="75"/>
        <v/>
      </c>
      <c r="BQ694" s="190">
        <f t="shared" si="76"/>
        <v>0</v>
      </c>
      <c r="BR694" s="190">
        <f t="shared" si="77"/>
        <v>0</v>
      </c>
      <c r="BS694" s="190">
        <f t="shared" si="78"/>
        <v>0</v>
      </c>
      <c r="BT694" s="190">
        <f t="shared" si="79"/>
        <v>0</v>
      </c>
      <c r="BY694" s="27">
        <v>1</v>
      </c>
    </row>
    <row r="695" spans="32:77" ht="15.75" customHeight="1" x14ac:dyDescent="0.25">
      <c r="AF695" s="2"/>
      <c r="AG695" s="2"/>
      <c r="AH695" s="2"/>
      <c r="AI695" s="2"/>
      <c r="AJ695" s="2"/>
      <c r="AK695" s="2"/>
      <c r="BA695" s="190" t="s">
        <v>190</v>
      </c>
      <c r="BB695" s="190" t="s">
        <v>301</v>
      </c>
      <c r="BC695" s="190">
        <v>2</v>
      </c>
      <c r="BD695" s="190">
        <v>5</v>
      </c>
      <c r="BE695" s="190">
        <v>2</v>
      </c>
      <c r="BF695" s="190" t="s">
        <v>12853</v>
      </c>
      <c r="BG695" s="190" t="s">
        <v>12852</v>
      </c>
      <c r="BH695" s="190" t="s">
        <v>12851</v>
      </c>
      <c r="BI695" s="190" t="s">
        <v>12850</v>
      </c>
      <c r="BJ695" s="190" t="s">
        <v>12849</v>
      </c>
      <c r="BK695" s="190" t="s">
        <v>12848</v>
      </c>
      <c r="BL695" s="190" t="s">
        <v>12847</v>
      </c>
      <c r="BM695" s="190" t="str">
        <f t="shared" si="72"/>
        <v/>
      </c>
      <c r="BN695" s="190" t="str">
        <f t="shared" si="73"/>
        <v/>
      </c>
      <c r="BO695" s="190" t="str">
        <f t="shared" si="74"/>
        <v/>
      </c>
      <c r="BP695" s="190" t="str">
        <f t="shared" si="75"/>
        <v/>
      </c>
      <c r="BQ695" s="190">
        <f t="shared" si="76"/>
        <v>0</v>
      </c>
      <c r="BR695" s="190">
        <f t="shared" si="77"/>
        <v>0</v>
      </c>
      <c r="BS695" s="190">
        <f t="shared" si="78"/>
        <v>0</v>
      </c>
      <c r="BT695" s="190">
        <f t="shared" si="79"/>
        <v>0</v>
      </c>
      <c r="BY695" s="27">
        <v>1</v>
      </c>
    </row>
    <row r="696" spans="32:77" ht="15.75" customHeight="1" x14ac:dyDescent="0.25">
      <c r="AF696" s="2"/>
      <c r="AG696" s="2"/>
      <c r="AH696" s="2"/>
      <c r="AI696" s="2"/>
      <c r="AJ696" s="2"/>
      <c r="AK696" s="2"/>
      <c r="BA696" s="190" t="s">
        <v>190</v>
      </c>
      <c r="BB696" s="190" t="s">
        <v>301</v>
      </c>
      <c r="BC696" s="190">
        <v>3</v>
      </c>
      <c r="BD696" s="190">
        <v>5</v>
      </c>
      <c r="BE696" s="190">
        <v>2</v>
      </c>
      <c r="BF696" s="190" t="s">
        <v>12671</v>
      </c>
      <c r="BG696" s="190" t="s">
        <v>12587</v>
      </c>
      <c r="BH696" s="190" t="s">
        <v>12670</v>
      </c>
      <c r="BI696" s="190" t="s">
        <v>12669</v>
      </c>
      <c r="BL696" s="190" t="s">
        <v>12668</v>
      </c>
      <c r="BM696" s="190" t="str">
        <f t="shared" si="72"/>
        <v/>
      </c>
      <c r="BN696" s="190" t="str">
        <f t="shared" si="73"/>
        <v/>
      </c>
      <c r="BO696" s="190" t="str">
        <f t="shared" si="74"/>
        <v/>
      </c>
      <c r="BP696" s="190" t="str">
        <f t="shared" si="75"/>
        <v/>
      </c>
      <c r="BQ696" s="190">
        <f t="shared" si="76"/>
        <v>0</v>
      </c>
      <c r="BR696" s="190">
        <f t="shared" si="77"/>
        <v>0</v>
      </c>
      <c r="BS696" s="190">
        <f t="shared" si="78"/>
        <v>0</v>
      </c>
      <c r="BT696" s="190">
        <f t="shared" si="79"/>
        <v>0</v>
      </c>
      <c r="BY696" s="27">
        <v>1</v>
      </c>
    </row>
    <row r="697" spans="32:77" ht="15.75" customHeight="1" x14ac:dyDescent="0.25">
      <c r="AF697" s="2"/>
      <c r="AG697" s="2"/>
      <c r="AH697" s="2"/>
      <c r="AI697" s="2"/>
      <c r="AJ697" s="2"/>
      <c r="AK697" s="2"/>
      <c r="BA697" s="190" t="s">
        <v>190</v>
      </c>
      <c r="BB697" s="190" t="s">
        <v>301</v>
      </c>
      <c r="BC697" s="190">
        <v>4</v>
      </c>
      <c r="BD697" s="190">
        <v>5</v>
      </c>
      <c r="BE697" s="190">
        <v>2</v>
      </c>
      <c r="BF697" s="190" t="s">
        <v>12846</v>
      </c>
      <c r="BG697" s="190" t="s">
        <v>12581</v>
      </c>
      <c r="BH697" s="190" t="s">
        <v>12845</v>
      </c>
      <c r="BL697" s="190" t="s">
        <v>12844</v>
      </c>
      <c r="BM697" s="190" t="str">
        <f t="shared" si="72"/>
        <v/>
      </c>
      <c r="BN697" s="190" t="str">
        <f t="shared" si="73"/>
        <v/>
      </c>
      <c r="BO697" s="190" t="str">
        <f t="shared" si="74"/>
        <v/>
      </c>
      <c r="BP697" s="190" t="str">
        <f t="shared" si="75"/>
        <v/>
      </c>
      <c r="BQ697" s="190">
        <f t="shared" si="76"/>
        <v>0</v>
      </c>
      <c r="BR697" s="190">
        <f t="shared" si="77"/>
        <v>0</v>
      </c>
      <c r="BS697" s="190">
        <f t="shared" si="78"/>
        <v>0</v>
      </c>
      <c r="BT697" s="190">
        <f t="shared" si="79"/>
        <v>0</v>
      </c>
      <c r="BY697" s="27">
        <v>1</v>
      </c>
    </row>
    <row r="698" spans="32:77" ht="15.75" customHeight="1" x14ac:dyDescent="0.25">
      <c r="AF698" s="2"/>
      <c r="AG698" s="2"/>
      <c r="AH698" s="2"/>
      <c r="AI698" s="2"/>
      <c r="AJ698" s="2"/>
      <c r="AK698" s="2"/>
      <c r="BA698" s="190" t="s">
        <v>192</v>
      </c>
      <c r="BB698" s="190" t="s">
        <v>265</v>
      </c>
      <c r="BC698" s="190">
        <v>1</v>
      </c>
      <c r="BD698" s="190">
        <v>4</v>
      </c>
      <c r="BE698" s="190">
        <v>2</v>
      </c>
      <c r="BF698" s="190" t="s">
        <v>12881</v>
      </c>
      <c r="BG698" s="190" t="s">
        <v>12880</v>
      </c>
      <c r="BH698" s="190" t="s">
        <v>12879</v>
      </c>
      <c r="BI698" s="190" t="s">
        <v>12878</v>
      </c>
      <c r="BJ698" s="190" t="s">
        <v>12877</v>
      </c>
      <c r="BK698" s="190" t="s">
        <v>12876</v>
      </c>
      <c r="BL698" s="190" t="s">
        <v>12875</v>
      </c>
      <c r="BM698" s="190" t="str">
        <f t="shared" si="72"/>
        <v/>
      </c>
      <c r="BN698" s="190" t="str">
        <f t="shared" si="73"/>
        <v/>
      </c>
      <c r="BO698" s="190" t="str">
        <f t="shared" si="74"/>
        <v/>
      </c>
      <c r="BP698" s="190" t="str">
        <f t="shared" si="75"/>
        <v/>
      </c>
      <c r="BQ698" s="190">
        <f t="shared" si="76"/>
        <v>0</v>
      </c>
      <c r="BR698" s="190">
        <f t="shared" si="77"/>
        <v>0</v>
      </c>
      <c r="BS698" s="190">
        <f t="shared" si="78"/>
        <v>0</v>
      </c>
      <c r="BT698" s="190">
        <f t="shared" si="79"/>
        <v>0</v>
      </c>
      <c r="BY698" s="27">
        <v>1</v>
      </c>
    </row>
    <row r="699" spans="32:77" ht="15.75" customHeight="1" x14ac:dyDescent="0.25">
      <c r="AF699" s="2"/>
      <c r="AG699" s="2"/>
      <c r="AH699" s="2"/>
      <c r="AI699" s="2"/>
      <c r="AJ699" s="2"/>
      <c r="AK699" s="2"/>
      <c r="BA699" s="190" t="s">
        <v>192</v>
      </c>
      <c r="BB699" s="190" t="s">
        <v>265</v>
      </c>
      <c r="BC699" s="190">
        <v>2</v>
      </c>
      <c r="BD699" s="190">
        <v>4</v>
      </c>
      <c r="BE699" s="190">
        <v>2</v>
      </c>
      <c r="BF699" s="190" t="s">
        <v>12874</v>
      </c>
      <c r="BG699" s="190" t="s">
        <v>12873</v>
      </c>
      <c r="BH699" s="190" t="s">
        <v>12872</v>
      </c>
      <c r="BI699" s="190" t="s">
        <v>1640</v>
      </c>
      <c r="BJ699" s="190" t="s">
        <v>12871</v>
      </c>
      <c r="BK699" s="190" t="s">
        <v>12870</v>
      </c>
      <c r="BL699" s="190" t="s">
        <v>12869</v>
      </c>
      <c r="BM699" s="190" t="str">
        <f t="shared" si="72"/>
        <v/>
      </c>
      <c r="BN699" s="190" t="str">
        <f t="shared" si="73"/>
        <v/>
      </c>
      <c r="BO699" s="190" t="str">
        <f t="shared" si="74"/>
        <v/>
      </c>
      <c r="BP699" s="190" t="str">
        <f t="shared" si="75"/>
        <v/>
      </c>
      <c r="BQ699" s="190">
        <f t="shared" si="76"/>
        <v>0</v>
      </c>
      <c r="BR699" s="190">
        <f t="shared" si="77"/>
        <v>0</v>
      </c>
      <c r="BS699" s="190">
        <f t="shared" si="78"/>
        <v>0</v>
      </c>
      <c r="BT699" s="190">
        <f t="shared" si="79"/>
        <v>0</v>
      </c>
      <c r="BY699" s="27">
        <v>1</v>
      </c>
    </row>
    <row r="700" spans="32:77" ht="15.75" customHeight="1" x14ac:dyDescent="0.25">
      <c r="AF700" s="2"/>
      <c r="AG700" s="2"/>
      <c r="AH700" s="2"/>
      <c r="AI700" s="2"/>
      <c r="AJ700" s="2"/>
      <c r="AK700" s="2"/>
      <c r="BA700" s="190" t="s">
        <v>192</v>
      </c>
      <c r="BB700" s="190" t="s">
        <v>265</v>
      </c>
      <c r="BC700" s="190">
        <v>3</v>
      </c>
      <c r="BD700" s="190">
        <v>4</v>
      </c>
      <c r="BE700" s="190">
        <v>2</v>
      </c>
      <c r="BF700" s="190" t="s">
        <v>12667</v>
      </c>
      <c r="BG700" s="190" t="s">
        <v>12666</v>
      </c>
      <c r="BH700" s="190" t="s">
        <v>12665</v>
      </c>
      <c r="BI700" s="190" t="s">
        <v>12664</v>
      </c>
      <c r="BJ700" s="190" t="s">
        <v>12663</v>
      </c>
      <c r="BK700" s="190" t="s">
        <v>12662</v>
      </c>
      <c r="BL700" s="190" t="s">
        <v>12661</v>
      </c>
      <c r="BM700" s="190" t="str">
        <f t="shared" si="72"/>
        <v/>
      </c>
      <c r="BN700" s="190" t="str">
        <f t="shared" si="73"/>
        <v/>
      </c>
      <c r="BO700" s="190" t="str">
        <f t="shared" si="74"/>
        <v/>
      </c>
      <c r="BP700" s="190" t="str">
        <f t="shared" si="75"/>
        <v/>
      </c>
      <c r="BQ700" s="190">
        <f t="shared" si="76"/>
        <v>0</v>
      </c>
      <c r="BR700" s="190">
        <f t="shared" si="77"/>
        <v>0</v>
      </c>
      <c r="BS700" s="190">
        <f t="shared" si="78"/>
        <v>0</v>
      </c>
      <c r="BT700" s="190">
        <f t="shared" si="79"/>
        <v>0</v>
      </c>
      <c r="BY700" s="27">
        <v>1</v>
      </c>
    </row>
    <row r="701" spans="32:77" ht="15.75" customHeight="1" x14ac:dyDescent="0.25">
      <c r="AF701" s="2"/>
      <c r="AG701" s="2"/>
      <c r="AH701" s="2"/>
      <c r="AI701" s="2"/>
      <c r="AJ701" s="2"/>
      <c r="AK701" s="2"/>
      <c r="BA701" s="190" t="s">
        <v>192</v>
      </c>
      <c r="BB701" s="190" t="s">
        <v>265</v>
      </c>
      <c r="BC701" s="190">
        <v>4</v>
      </c>
      <c r="BD701" s="190">
        <v>4</v>
      </c>
      <c r="BE701" s="190">
        <v>2</v>
      </c>
      <c r="BF701" s="190" t="s">
        <v>12868</v>
      </c>
      <c r="BG701" s="190" t="s">
        <v>12610</v>
      </c>
      <c r="BH701" s="190" t="s">
        <v>12867</v>
      </c>
      <c r="BI701" s="190" t="s">
        <v>12866</v>
      </c>
      <c r="BJ701" s="190" t="s">
        <v>12865</v>
      </c>
      <c r="BK701" s="190" t="s">
        <v>12864</v>
      </c>
      <c r="BL701" s="190" t="s">
        <v>12863</v>
      </c>
      <c r="BM701" s="190" t="str">
        <f t="shared" si="72"/>
        <v/>
      </c>
      <c r="BN701" s="190" t="str">
        <f t="shared" si="73"/>
        <v/>
      </c>
      <c r="BO701" s="190" t="str">
        <f t="shared" si="74"/>
        <v/>
      </c>
      <c r="BP701" s="190" t="str">
        <f t="shared" si="75"/>
        <v/>
      </c>
      <c r="BQ701" s="190">
        <f t="shared" si="76"/>
        <v>0</v>
      </c>
      <c r="BR701" s="190">
        <f t="shared" si="77"/>
        <v>0</v>
      </c>
      <c r="BS701" s="190">
        <f t="shared" si="78"/>
        <v>0</v>
      </c>
      <c r="BT701" s="190">
        <f t="shared" si="79"/>
        <v>0</v>
      </c>
      <c r="BY701" s="27">
        <v>1</v>
      </c>
    </row>
    <row r="702" spans="32:77" ht="15.75" customHeight="1" x14ac:dyDescent="0.25">
      <c r="AF702" s="2"/>
      <c r="AG702" s="2"/>
      <c r="AH702" s="2"/>
      <c r="AI702" s="2"/>
      <c r="AJ702" s="2"/>
      <c r="AK702" s="2"/>
      <c r="BA702" s="190" t="s">
        <v>192</v>
      </c>
      <c r="BB702" s="190" t="s">
        <v>265</v>
      </c>
      <c r="BC702" s="190">
        <v>5</v>
      </c>
      <c r="BD702" s="190">
        <v>4</v>
      </c>
      <c r="BE702" s="190">
        <v>2</v>
      </c>
      <c r="BF702" s="190" t="s">
        <v>12862</v>
      </c>
      <c r="BG702" s="190" t="s">
        <v>12603</v>
      </c>
      <c r="BH702" s="190" t="s">
        <v>12861</v>
      </c>
      <c r="BI702" s="190" t="s">
        <v>12860</v>
      </c>
      <c r="BJ702" s="190" t="s">
        <v>10498</v>
      </c>
      <c r="BK702" s="190" t="s">
        <v>12859</v>
      </c>
      <c r="BL702" s="190" t="s">
        <v>12858</v>
      </c>
      <c r="BM702" s="190" t="str">
        <f t="shared" si="72"/>
        <v/>
      </c>
      <c r="BN702" s="190" t="str">
        <f t="shared" si="73"/>
        <v/>
      </c>
      <c r="BO702" s="190" t="str">
        <f t="shared" si="74"/>
        <v/>
      </c>
      <c r="BP702" s="190" t="str">
        <f t="shared" si="75"/>
        <v/>
      </c>
      <c r="BQ702" s="190">
        <f t="shared" si="76"/>
        <v>0</v>
      </c>
      <c r="BR702" s="190">
        <f t="shared" si="77"/>
        <v>0</v>
      </c>
      <c r="BS702" s="190">
        <f t="shared" si="78"/>
        <v>0</v>
      </c>
      <c r="BT702" s="190">
        <f t="shared" si="79"/>
        <v>0</v>
      </c>
      <c r="BY702" s="27">
        <v>1</v>
      </c>
    </row>
    <row r="703" spans="32:77" ht="15.75" customHeight="1" x14ac:dyDescent="0.25">
      <c r="AF703" s="2"/>
      <c r="AG703" s="2"/>
      <c r="AH703" s="2"/>
      <c r="AI703" s="2"/>
      <c r="AJ703" s="2"/>
      <c r="AK703" s="2"/>
      <c r="BA703" s="190" t="s">
        <v>192</v>
      </c>
      <c r="BB703" s="190" t="s">
        <v>301</v>
      </c>
      <c r="BC703" s="190">
        <v>1</v>
      </c>
      <c r="BD703" s="190">
        <v>5</v>
      </c>
      <c r="BE703" s="190">
        <v>2</v>
      </c>
      <c r="BF703" s="190" t="s">
        <v>12857</v>
      </c>
      <c r="BG703" s="190" t="s">
        <v>12856</v>
      </c>
      <c r="BH703" s="190" t="s">
        <v>12855</v>
      </c>
      <c r="BL703" s="190" t="s">
        <v>12854</v>
      </c>
      <c r="BM703" s="190" t="str">
        <f t="shared" si="72"/>
        <v/>
      </c>
      <c r="BN703" s="190" t="str">
        <f t="shared" si="73"/>
        <v/>
      </c>
      <c r="BO703" s="190" t="str">
        <f t="shared" si="74"/>
        <v/>
      </c>
      <c r="BP703" s="190" t="str">
        <f t="shared" si="75"/>
        <v/>
      </c>
      <c r="BQ703" s="190">
        <f t="shared" si="76"/>
        <v>0</v>
      </c>
      <c r="BR703" s="190">
        <f t="shared" si="77"/>
        <v>0</v>
      </c>
      <c r="BS703" s="190">
        <f t="shared" si="78"/>
        <v>0</v>
      </c>
      <c r="BT703" s="190">
        <f t="shared" si="79"/>
        <v>0</v>
      </c>
      <c r="BY703" s="27">
        <v>1</v>
      </c>
    </row>
    <row r="704" spans="32:77" ht="15.75" customHeight="1" x14ac:dyDescent="0.25">
      <c r="AF704" s="2"/>
      <c r="AG704" s="2"/>
      <c r="AH704" s="2"/>
      <c r="AI704" s="2"/>
      <c r="AJ704" s="2"/>
      <c r="AK704" s="2"/>
      <c r="BA704" s="190" t="s">
        <v>192</v>
      </c>
      <c r="BB704" s="190" t="s">
        <v>301</v>
      </c>
      <c r="BC704" s="190">
        <v>2</v>
      </c>
      <c r="BD704" s="190">
        <v>5</v>
      </c>
      <c r="BE704" s="190">
        <v>2</v>
      </c>
      <c r="BF704" s="190" t="s">
        <v>12853</v>
      </c>
      <c r="BG704" s="190" t="s">
        <v>12852</v>
      </c>
      <c r="BH704" s="190" t="s">
        <v>12851</v>
      </c>
      <c r="BI704" s="190" t="s">
        <v>12850</v>
      </c>
      <c r="BJ704" s="190" t="s">
        <v>12849</v>
      </c>
      <c r="BK704" s="190" t="s">
        <v>12848</v>
      </c>
      <c r="BL704" s="190" t="s">
        <v>12847</v>
      </c>
      <c r="BM704" s="190" t="str">
        <f t="shared" si="72"/>
        <v/>
      </c>
      <c r="BN704" s="190" t="str">
        <f t="shared" si="73"/>
        <v/>
      </c>
      <c r="BO704" s="190" t="str">
        <f t="shared" si="74"/>
        <v/>
      </c>
      <c r="BP704" s="190" t="str">
        <f t="shared" si="75"/>
        <v/>
      </c>
      <c r="BQ704" s="190">
        <f t="shared" si="76"/>
        <v>0</v>
      </c>
      <c r="BR704" s="190">
        <f t="shared" si="77"/>
        <v>0</v>
      </c>
      <c r="BS704" s="190">
        <f t="shared" si="78"/>
        <v>0</v>
      </c>
      <c r="BT704" s="190">
        <f t="shared" si="79"/>
        <v>0</v>
      </c>
      <c r="BY704" s="27">
        <v>1</v>
      </c>
    </row>
    <row r="705" spans="32:77" ht="15.75" customHeight="1" x14ac:dyDescent="0.25">
      <c r="AF705" s="2"/>
      <c r="AG705" s="2"/>
      <c r="AH705" s="2"/>
      <c r="AI705" s="2"/>
      <c r="AJ705" s="2"/>
      <c r="AK705" s="2"/>
      <c r="BA705" s="190" t="s">
        <v>192</v>
      </c>
      <c r="BB705" s="190" t="s">
        <v>301</v>
      </c>
      <c r="BC705" s="190">
        <v>3</v>
      </c>
      <c r="BD705" s="190">
        <v>5</v>
      </c>
      <c r="BE705" s="190">
        <v>2</v>
      </c>
      <c r="BF705" s="190" t="s">
        <v>12660</v>
      </c>
      <c r="BG705" s="190" t="s">
        <v>12587</v>
      </c>
      <c r="BH705" s="190" t="s">
        <v>12659</v>
      </c>
      <c r="BI705" s="190" t="s">
        <v>12658</v>
      </c>
      <c r="BJ705" s="190" t="s">
        <v>12657</v>
      </c>
      <c r="BL705" s="190" t="s">
        <v>12656</v>
      </c>
      <c r="BM705" s="190" t="str">
        <f t="shared" si="72"/>
        <v/>
      </c>
      <c r="BN705" s="190" t="str">
        <f t="shared" si="73"/>
        <v/>
      </c>
      <c r="BO705" s="190" t="str">
        <f t="shared" si="74"/>
        <v/>
      </c>
      <c r="BP705" s="190" t="str">
        <f t="shared" si="75"/>
        <v/>
      </c>
      <c r="BQ705" s="190">
        <f t="shared" si="76"/>
        <v>0</v>
      </c>
      <c r="BR705" s="190">
        <f t="shared" si="77"/>
        <v>0</v>
      </c>
      <c r="BS705" s="190">
        <f t="shared" si="78"/>
        <v>0</v>
      </c>
      <c r="BT705" s="190">
        <f t="shared" si="79"/>
        <v>0</v>
      </c>
      <c r="BY705" s="27">
        <v>1</v>
      </c>
    </row>
    <row r="706" spans="32:77" ht="15.75" customHeight="1" x14ac:dyDescent="0.25">
      <c r="AF706" s="2"/>
      <c r="AG706" s="2"/>
      <c r="AH706" s="2"/>
      <c r="AI706" s="2"/>
      <c r="AJ706" s="2"/>
      <c r="AK706" s="2"/>
      <c r="BA706" s="190" t="s">
        <v>192</v>
      </c>
      <c r="BB706" s="190" t="s">
        <v>301</v>
      </c>
      <c r="BC706" s="190">
        <v>4</v>
      </c>
      <c r="BD706" s="190">
        <v>5</v>
      </c>
      <c r="BE706" s="190">
        <v>2</v>
      </c>
      <c r="BF706" s="190" t="s">
        <v>12846</v>
      </c>
      <c r="BG706" s="190" t="s">
        <v>12581</v>
      </c>
      <c r="BH706" s="190" t="s">
        <v>12845</v>
      </c>
      <c r="BL706" s="190" t="s">
        <v>12844</v>
      </c>
      <c r="BM706" s="190" t="str">
        <f t="shared" si="72"/>
        <v/>
      </c>
      <c r="BN706" s="190" t="str">
        <f t="shared" si="73"/>
        <v/>
      </c>
      <c r="BO706" s="190" t="str">
        <f t="shared" si="74"/>
        <v/>
      </c>
      <c r="BP706" s="190" t="str">
        <f t="shared" si="75"/>
        <v/>
      </c>
      <c r="BQ706" s="190">
        <f t="shared" si="76"/>
        <v>0</v>
      </c>
      <c r="BR706" s="190">
        <f t="shared" si="77"/>
        <v>0</v>
      </c>
      <c r="BS706" s="190">
        <f t="shared" si="78"/>
        <v>0</v>
      </c>
      <c r="BT706" s="190">
        <f t="shared" si="79"/>
        <v>0</v>
      </c>
      <c r="BY706" s="27">
        <v>1</v>
      </c>
    </row>
    <row r="707" spans="32:77" ht="15.75" customHeight="1" x14ac:dyDescent="0.25">
      <c r="AF707" s="2"/>
      <c r="AG707" s="2"/>
      <c r="AH707" s="2"/>
      <c r="AI707" s="2"/>
      <c r="AJ707" s="2"/>
      <c r="AK707" s="2"/>
      <c r="BA707" s="190" t="s">
        <v>193</v>
      </c>
      <c r="BB707" s="190" t="s">
        <v>265</v>
      </c>
      <c r="BC707" s="190">
        <v>1</v>
      </c>
      <c r="BD707" s="190">
        <v>4</v>
      </c>
      <c r="BE707" s="190">
        <v>2</v>
      </c>
      <c r="BF707" s="190" t="s">
        <v>12881</v>
      </c>
      <c r="BG707" s="190" t="s">
        <v>12880</v>
      </c>
      <c r="BH707" s="190" t="s">
        <v>12879</v>
      </c>
      <c r="BI707" s="190" t="s">
        <v>12878</v>
      </c>
      <c r="BJ707" s="190" t="s">
        <v>12877</v>
      </c>
      <c r="BK707" s="190" t="s">
        <v>12876</v>
      </c>
      <c r="BL707" s="190" t="s">
        <v>12875</v>
      </c>
      <c r="BM707" s="190" t="str">
        <f t="shared" si="72"/>
        <v/>
      </c>
      <c r="BN707" s="190" t="str">
        <f t="shared" si="73"/>
        <v/>
      </c>
      <c r="BO707" s="190" t="str">
        <f t="shared" si="74"/>
        <v/>
      </c>
      <c r="BP707" s="190" t="str">
        <f t="shared" si="75"/>
        <v/>
      </c>
      <c r="BQ707" s="190">
        <f t="shared" si="76"/>
        <v>0</v>
      </c>
      <c r="BR707" s="190">
        <f t="shared" si="77"/>
        <v>0</v>
      </c>
      <c r="BS707" s="190">
        <f t="shared" si="78"/>
        <v>0</v>
      </c>
      <c r="BT707" s="190">
        <f t="shared" si="79"/>
        <v>0</v>
      </c>
      <c r="BY707" s="27">
        <v>1</v>
      </c>
    </row>
    <row r="708" spans="32:77" ht="15.75" customHeight="1" x14ac:dyDescent="0.25">
      <c r="AF708" s="2"/>
      <c r="AG708" s="2"/>
      <c r="AH708" s="2"/>
      <c r="AI708" s="2"/>
      <c r="AJ708" s="2"/>
      <c r="AK708" s="2"/>
      <c r="BA708" s="190" t="s">
        <v>193</v>
      </c>
      <c r="BB708" s="190" t="s">
        <v>265</v>
      </c>
      <c r="BC708" s="190">
        <v>2</v>
      </c>
      <c r="BD708" s="190">
        <v>4</v>
      </c>
      <c r="BE708" s="190">
        <v>2</v>
      </c>
      <c r="BF708" s="190" t="s">
        <v>12874</v>
      </c>
      <c r="BG708" s="190" t="s">
        <v>12873</v>
      </c>
      <c r="BH708" s="190" t="s">
        <v>12872</v>
      </c>
      <c r="BI708" s="190" t="s">
        <v>1640</v>
      </c>
      <c r="BJ708" s="190" t="s">
        <v>12871</v>
      </c>
      <c r="BK708" s="190" t="s">
        <v>12870</v>
      </c>
      <c r="BL708" s="190" t="s">
        <v>12869</v>
      </c>
      <c r="BM708" s="190" t="str">
        <f t="shared" si="72"/>
        <v/>
      </c>
      <c r="BN708" s="190" t="str">
        <f t="shared" si="73"/>
        <v/>
      </c>
      <c r="BO708" s="190" t="str">
        <f t="shared" si="74"/>
        <v/>
      </c>
      <c r="BP708" s="190" t="str">
        <f t="shared" si="75"/>
        <v/>
      </c>
      <c r="BQ708" s="190">
        <f t="shared" si="76"/>
        <v>0</v>
      </c>
      <c r="BR708" s="190">
        <f t="shared" si="77"/>
        <v>0</v>
      </c>
      <c r="BS708" s="190">
        <f t="shared" si="78"/>
        <v>0</v>
      </c>
      <c r="BT708" s="190">
        <f t="shared" si="79"/>
        <v>0</v>
      </c>
      <c r="BY708" s="27">
        <v>1</v>
      </c>
    </row>
    <row r="709" spans="32:77" ht="15.75" customHeight="1" x14ac:dyDescent="0.25">
      <c r="AF709" s="2"/>
      <c r="AG709" s="2"/>
      <c r="AH709" s="2"/>
      <c r="AI709" s="2"/>
      <c r="AJ709" s="2"/>
      <c r="AK709" s="2"/>
      <c r="BA709" s="190" t="s">
        <v>193</v>
      </c>
      <c r="BB709" s="190" t="s">
        <v>265</v>
      </c>
      <c r="BC709" s="190">
        <v>3</v>
      </c>
      <c r="BD709" s="190">
        <v>4</v>
      </c>
      <c r="BE709" s="190">
        <v>2</v>
      </c>
      <c r="BF709" s="190" t="s">
        <v>12655</v>
      </c>
      <c r="BG709" s="190" t="s">
        <v>12654</v>
      </c>
      <c r="BH709" s="190" t="s">
        <v>12653</v>
      </c>
      <c r="BI709" s="190" t="s">
        <v>12652</v>
      </c>
      <c r="BJ709" s="190" t="s">
        <v>12651</v>
      </c>
      <c r="BK709" s="190" t="s">
        <v>12650</v>
      </c>
      <c r="BL709" s="190" t="s">
        <v>12649</v>
      </c>
      <c r="BM709" s="190" t="str">
        <f t="shared" si="72"/>
        <v/>
      </c>
      <c r="BN709" s="190" t="str">
        <f t="shared" si="73"/>
        <v/>
      </c>
      <c r="BO709" s="190" t="str">
        <f t="shared" si="74"/>
        <v/>
      </c>
      <c r="BP709" s="190" t="str">
        <f t="shared" si="75"/>
        <v/>
      </c>
      <c r="BQ709" s="190">
        <f t="shared" si="76"/>
        <v>0</v>
      </c>
      <c r="BR709" s="190">
        <f t="shared" si="77"/>
        <v>0</v>
      </c>
      <c r="BS709" s="190">
        <f t="shared" si="78"/>
        <v>0</v>
      </c>
      <c r="BT709" s="190">
        <f t="shared" si="79"/>
        <v>0</v>
      </c>
      <c r="BY709" s="27">
        <v>1</v>
      </c>
    </row>
    <row r="710" spans="32:77" ht="15.75" customHeight="1" x14ac:dyDescent="0.25">
      <c r="AF710" s="2"/>
      <c r="AG710" s="2"/>
      <c r="AH710" s="2"/>
      <c r="AI710" s="2"/>
      <c r="AJ710" s="2"/>
      <c r="AK710" s="2"/>
      <c r="BA710" s="190" t="s">
        <v>193</v>
      </c>
      <c r="BB710" s="190" t="s">
        <v>265</v>
      </c>
      <c r="BC710" s="190">
        <v>4</v>
      </c>
      <c r="BD710" s="190">
        <v>4</v>
      </c>
      <c r="BE710" s="190">
        <v>2</v>
      </c>
      <c r="BF710" s="190" t="s">
        <v>12868</v>
      </c>
      <c r="BG710" s="190" t="s">
        <v>12610</v>
      </c>
      <c r="BH710" s="190" t="s">
        <v>12867</v>
      </c>
      <c r="BI710" s="190" t="s">
        <v>12866</v>
      </c>
      <c r="BJ710" s="190" t="s">
        <v>12865</v>
      </c>
      <c r="BK710" s="190" t="s">
        <v>12864</v>
      </c>
      <c r="BL710" s="190" t="s">
        <v>12863</v>
      </c>
      <c r="BM710" s="190" t="str">
        <f t="shared" si="72"/>
        <v/>
      </c>
      <c r="BN710" s="190" t="str">
        <f t="shared" si="73"/>
        <v/>
      </c>
      <c r="BO710" s="190" t="str">
        <f t="shared" si="74"/>
        <v/>
      </c>
      <c r="BP710" s="190" t="str">
        <f t="shared" si="75"/>
        <v/>
      </c>
      <c r="BQ710" s="190">
        <f t="shared" si="76"/>
        <v>0</v>
      </c>
      <c r="BR710" s="190">
        <f t="shared" si="77"/>
        <v>0</v>
      </c>
      <c r="BS710" s="190">
        <f t="shared" si="78"/>
        <v>0</v>
      </c>
      <c r="BT710" s="190">
        <f t="shared" si="79"/>
        <v>0</v>
      </c>
      <c r="BY710" s="27">
        <v>1</v>
      </c>
    </row>
    <row r="711" spans="32:77" ht="15.75" customHeight="1" x14ac:dyDescent="0.25">
      <c r="AF711" s="2"/>
      <c r="AG711" s="2"/>
      <c r="AH711" s="2"/>
      <c r="AI711" s="2"/>
      <c r="AJ711" s="2"/>
      <c r="AK711" s="2"/>
      <c r="BA711" s="190" t="s">
        <v>193</v>
      </c>
      <c r="BB711" s="190" t="s">
        <v>265</v>
      </c>
      <c r="BC711" s="190">
        <v>5</v>
      </c>
      <c r="BD711" s="190">
        <v>4</v>
      </c>
      <c r="BE711" s="190">
        <v>2</v>
      </c>
      <c r="BF711" s="190" t="s">
        <v>12862</v>
      </c>
      <c r="BG711" s="190" t="s">
        <v>12603</v>
      </c>
      <c r="BH711" s="190" t="s">
        <v>12861</v>
      </c>
      <c r="BI711" s="190" t="s">
        <v>12860</v>
      </c>
      <c r="BJ711" s="190" t="s">
        <v>10498</v>
      </c>
      <c r="BK711" s="190" t="s">
        <v>12859</v>
      </c>
      <c r="BL711" s="190" t="s">
        <v>12858</v>
      </c>
      <c r="BM711" s="190" t="str">
        <f t="shared" si="72"/>
        <v/>
      </c>
      <c r="BN711" s="190" t="str">
        <f t="shared" si="73"/>
        <v/>
      </c>
      <c r="BO711" s="190" t="str">
        <f t="shared" si="74"/>
        <v/>
      </c>
      <c r="BP711" s="190" t="str">
        <f t="shared" si="75"/>
        <v/>
      </c>
      <c r="BQ711" s="190">
        <f t="shared" si="76"/>
        <v>0</v>
      </c>
      <c r="BR711" s="190">
        <f t="shared" si="77"/>
        <v>0</v>
      </c>
      <c r="BS711" s="190">
        <f t="shared" si="78"/>
        <v>0</v>
      </c>
      <c r="BT711" s="190">
        <f t="shared" si="79"/>
        <v>0</v>
      </c>
      <c r="BY711" s="27">
        <v>1</v>
      </c>
    </row>
    <row r="712" spans="32:77" ht="15.75" customHeight="1" x14ac:dyDescent="0.25">
      <c r="AF712" s="2"/>
      <c r="AG712" s="2"/>
      <c r="AH712" s="2"/>
      <c r="AI712" s="2"/>
      <c r="AJ712" s="2"/>
      <c r="AK712" s="2"/>
      <c r="BA712" s="190" t="s">
        <v>193</v>
      </c>
      <c r="BB712" s="190" t="s">
        <v>301</v>
      </c>
      <c r="BC712" s="190">
        <v>1</v>
      </c>
      <c r="BD712" s="190">
        <v>5</v>
      </c>
      <c r="BE712" s="190">
        <v>2</v>
      </c>
      <c r="BF712" s="190" t="s">
        <v>12857</v>
      </c>
      <c r="BG712" s="190" t="s">
        <v>12856</v>
      </c>
      <c r="BH712" s="190" t="s">
        <v>12855</v>
      </c>
      <c r="BL712" s="190" t="s">
        <v>12854</v>
      </c>
      <c r="BM712" s="190" t="str">
        <f t="shared" si="72"/>
        <v/>
      </c>
      <c r="BN712" s="190" t="str">
        <f t="shared" si="73"/>
        <v/>
      </c>
      <c r="BO712" s="190" t="str">
        <f t="shared" si="74"/>
        <v/>
      </c>
      <c r="BP712" s="190" t="str">
        <f t="shared" si="75"/>
        <v/>
      </c>
      <c r="BQ712" s="190">
        <f t="shared" si="76"/>
        <v>0</v>
      </c>
      <c r="BR712" s="190">
        <f t="shared" si="77"/>
        <v>0</v>
      </c>
      <c r="BS712" s="190">
        <f t="shared" si="78"/>
        <v>0</v>
      </c>
      <c r="BT712" s="190">
        <f t="shared" si="79"/>
        <v>0</v>
      </c>
      <c r="BY712" s="27">
        <v>1</v>
      </c>
    </row>
    <row r="713" spans="32:77" ht="15.75" customHeight="1" x14ac:dyDescent="0.25">
      <c r="AF713" s="2"/>
      <c r="AG713" s="2"/>
      <c r="AH713" s="2"/>
      <c r="AI713" s="2"/>
      <c r="AJ713" s="2"/>
      <c r="AK713" s="2"/>
      <c r="BA713" s="190" t="s">
        <v>193</v>
      </c>
      <c r="BB713" s="190" t="s">
        <v>301</v>
      </c>
      <c r="BC713" s="190">
        <v>2</v>
      </c>
      <c r="BD713" s="190">
        <v>5</v>
      </c>
      <c r="BE713" s="190">
        <v>2</v>
      </c>
      <c r="BF713" s="190" t="s">
        <v>12853</v>
      </c>
      <c r="BG713" s="190" t="s">
        <v>12852</v>
      </c>
      <c r="BH713" s="190" t="s">
        <v>12851</v>
      </c>
      <c r="BI713" s="190" t="s">
        <v>12850</v>
      </c>
      <c r="BJ713" s="190" t="s">
        <v>12849</v>
      </c>
      <c r="BK713" s="190" t="s">
        <v>12848</v>
      </c>
      <c r="BL713" s="190" t="s">
        <v>12847</v>
      </c>
      <c r="BM713" s="190" t="str">
        <f t="shared" si="72"/>
        <v/>
      </c>
      <c r="BN713" s="190" t="str">
        <f t="shared" si="73"/>
        <v/>
      </c>
      <c r="BO713" s="190" t="str">
        <f t="shared" si="74"/>
        <v/>
      </c>
      <c r="BP713" s="190" t="str">
        <f t="shared" si="75"/>
        <v/>
      </c>
      <c r="BQ713" s="190">
        <f t="shared" si="76"/>
        <v>0</v>
      </c>
      <c r="BR713" s="190">
        <f t="shared" si="77"/>
        <v>0</v>
      </c>
      <c r="BS713" s="190">
        <f t="shared" si="78"/>
        <v>0</v>
      </c>
      <c r="BT713" s="190">
        <f t="shared" si="79"/>
        <v>0</v>
      </c>
      <c r="BY713" s="27">
        <v>1</v>
      </c>
    </row>
    <row r="714" spans="32:77" ht="15.75" customHeight="1" x14ac:dyDescent="0.25">
      <c r="AF714" s="2"/>
      <c r="AG714" s="2"/>
      <c r="AH714" s="2"/>
      <c r="AI714" s="2"/>
      <c r="AJ714" s="2"/>
      <c r="AK714" s="2"/>
      <c r="BA714" s="190" t="s">
        <v>193</v>
      </c>
      <c r="BB714" s="190" t="s">
        <v>301</v>
      </c>
      <c r="BC714" s="190">
        <v>3</v>
      </c>
      <c r="BD714" s="190">
        <v>5</v>
      </c>
      <c r="BE714" s="190">
        <v>2</v>
      </c>
      <c r="BF714" s="190" t="s">
        <v>12648</v>
      </c>
      <c r="BG714" s="190" t="s">
        <v>12587</v>
      </c>
      <c r="BH714" s="190" t="s">
        <v>12647</v>
      </c>
      <c r="BI714" s="190" t="s">
        <v>12646</v>
      </c>
      <c r="BL714" s="190" t="s">
        <v>12645</v>
      </c>
      <c r="BM714" s="190" t="str">
        <f t="shared" si="72"/>
        <v/>
      </c>
      <c r="BN714" s="190" t="str">
        <f t="shared" si="73"/>
        <v/>
      </c>
      <c r="BO714" s="190" t="str">
        <f t="shared" si="74"/>
        <v/>
      </c>
      <c r="BP714" s="190" t="str">
        <f t="shared" si="75"/>
        <v/>
      </c>
      <c r="BQ714" s="190">
        <f t="shared" si="76"/>
        <v>0</v>
      </c>
      <c r="BR714" s="190">
        <f t="shared" si="77"/>
        <v>0</v>
      </c>
      <c r="BS714" s="190">
        <f t="shared" si="78"/>
        <v>0</v>
      </c>
      <c r="BT714" s="190">
        <f t="shared" si="79"/>
        <v>0</v>
      </c>
      <c r="BY714" s="27">
        <v>1</v>
      </c>
    </row>
    <row r="715" spans="32:77" ht="15.75" customHeight="1" x14ac:dyDescent="0.25">
      <c r="AF715" s="2"/>
      <c r="AG715" s="2"/>
      <c r="AH715" s="2"/>
      <c r="AI715" s="2"/>
      <c r="AJ715" s="2"/>
      <c r="AK715" s="2"/>
      <c r="BA715" s="190" t="s">
        <v>193</v>
      </c>
      <c r="BB715" s="190" t="s">
        <v>301</v>
      </c>
      <c r="BC715" s="190">
        <v>4</v>
      </c>
      <c r="BD715" s="190">
        <v>5</v>
      </c>
      <c r="BE715" s="190">
        <v>2</v>
      </c>
      <c r="BF715" s="190" t="s">
        <v>12846</v>
      </c>
      <c r="BG715" s="190" t="s">
        <v>12581</v>
      </c>
      <c r="BH715" s="190" t="s">
        <v>12845</v>
      </c>
      <c r="BL715" s="190" t="s">
        <v>12844</v>
      </c>
      <c r="BM715" s="190" t="str">
        <f t="shared" si="72"/>
        <v/>
      </c>
      <c r="BN715" s="190" t="str">
        <f t="shared" si="73"/>
        <v/>
      </c>
      <c r="BO715" s="190" t="str">
        <f t="shared" si="74"/>
        <v/>
      </c>
      <c r="BP715" s="190" t="str">
        <f t="shared" si="75"/>
        <v/>
      </c>
      <c r="BQ715" s="190">
        <f t="shared" si="76"/>
        <v>0</v>
      </c>
      <c r="BR715" s="190">
        <f t="shared" si="77"/>
        <v>0</v>
      </c>
      <c r="BS715" s="190">
        <f t="shared" si="78"/>
        <v>0</v>
      </c>
      <c r="BT715" s="190">
        <f t="shared" si="79"/>
        <v>0</v>
      </c>
      <c r="BY715" s="27">
        <v>1</v>
      </c>
    </row>
    <row r="716" spans="32:77" ht="15.75" customHeight="1" x14ac:dyDescent="0.25">
      <c r="AF716" s="2"/>
      <c r="AG716" s="2"/>
      <c r="AH716" s="2"/>
      <c r="AI716" s="2"/>
      <c r="AJ716" s="2"/>
      <c r="AK716" s="2"/>
      <c r="BA716" s="190" t="s">
        <v>194</v>
      </c>
      <c r="BB716" s="190" t="s">
        <v>265</v>
      </c>
      <c r="BC716" s="190">
        <v>1</v>
      </c>
      <c r="BD716" s="190">
        <v>4</v>
      </c>
      <c r="BE716" s="190">
        <v>2</v>
      </c>
      <c r="BF716" s="190" t="s">
        <v>12881</v>
      </c>
      <c r="BG716" s="190" t="s">
        <v>12880</v>
      </c>
      <c r="BH716" s="190" t="s">
        <v>12879</v>
      </c>
      <c r="BI716" s="190" t="s">
        <v>12878</v>
      </c>
      <c r="BJ716" s="190" t="s">
        <v>12877</v>
      </c>
      <c r="BK716" s="190" t="s">
        <v>12876</v>
      </c>
      <c r="BL716" s="190" t="s">
        <v>12875</v>
      </c>
      <c r="BM716" s="190" t="str">
        <f t="shared" si="72"/>
        <v/>
      </c>
      <c r="BN716" s="190" t="str">
        <f t="shared" si="73"/>
        <v/>
      </c>
      <c r="BO716" s="190" t="str">
        <f t="shared" si="74"/>
        <v/>
      </c>
      <c r="BP716" s="190" t="str">
        <f t="shared" si="75"/>
        <v/>
      </c>
      <c r="BQ716" s="190">
        <f t="shared" si="76"/>
        <v>0</v>
      </c>
      <c r="BR716" s="190">
        <f t="shared" si="77"/>
        <v>0</v>
      </c>
      <c r="BS716" s="190">
        <f t="shared" si="78"/>
        <v>0</v>
      </c>
      <c r="BT716" s="190">
        <f t="shared" si="79"/>
        <v>0</v>
      </c>
      <c r="BY716" s="27">
        <v>1</v>
      </c>
    </row>
    <row r="717" spans="32:77" ht="15.75" customHeight="1" x14ac:dyDescent="0.25">
      <c r="AF717" s="2"/>
      <c r="AG717" s="2"/>
      <c r="AH717" s="2"/>
      <c r="AI717" s="2"/>
      <c r="AJ717" s="2"/>
      <c r="AK717" s="2"/>
      <c r="BA717" s="190" t="s">
        <v>194</v>
      </c>
      <c r="BB717" s="190" t="s">
        <v>265</v>
      </c>
      <c r="BC717" s="190">
        <v>2</v>
      </c>
      <c r="BD717" s="190">
        <v>4</v>
      </c>
      <c r="BE717" s="190">
        <v>2</v>
      </c>
      <c r="BF717" s="190" t="s">
        <v>12874</v>
      </c>
      <c r="BG717" s="190" t="s">
        <v>12873</v>
      </c>
      <c r="BH717" s="190" t="s">
        <v>12872</v>
      </c>
      <c r="BI717" s="190" t="s">
        <v>1640</v>
      </c>
      <c r="BJ717" s="190" t="s">
        <v>12871</v>
      </c>
      <c r="BK717" s="190" t="s">
        <v>12870</v>
      </c>
      <c r="BL717" s="190" t="s">
        <v>12869</v>
      </c>
      <c r="BM717" s="190" t="str">
        <f t="shared" si="72"/>
        <v/>
      </c>
      <c r="BN717" s="190" t="str">
        <f t="shared" si="73"/>
        <v/>
      </c>
      <c r="BO717" s="190" t="str">
        <f t="shared" si="74"/>
        <v/>
      </c>
      <c r="BP717" s="190" t="str">
        <f t="shared" si="75"/>
        <v/>
      </c>
      <c r="BQ717" s="190">
        <f t="shared" si="76"/>
        <v>0</v>
      </c>
      <c r="BR717" s="190">
        <f t="shared" si="77"/>
        <v>0</v>
      </c>
      <c r="BS717" s="190">
        <f t="shared" si="78"/>
        <v>0</v>
      </c>
      <c r="BT717" s="190">
        <f t="shared" si="79"/>
        <v>0</v>
      </c>
      <c r="BY717" s="27">
        <v>1</v>
      </c>
    </row>
    <row r="718" spans="32:77" ht="15.75" customHeight="1" x14ac:dyDescent="0.25">
      <c r="AF718" s="2"/>
      <c r="AG718" s="2"/>
      <c r="AH718" s="2"/>
      <c r="AI718" s="2"/>
      <c r="AJ718" s="2"/>
      <c r="AK718" s="2"/>
      <c r="BA718" s="190" t="s">
        <v>194</v>
      </c>
      <c r="BB718" s="190" t="s">
        <v>265</v>
      </c>
      <c r="BC718" s="190">
        <v>3</v>
      </c>
      <c r="BD718" s="190">
        <v>4</v>
      </c>
      <c r="BE718" s="190">
        <v>2</v>
      </c>
      <c r="BF718" s="190" t="s">
        <v>12644</v>
      </c>
      <c r="BG718" s="190" t="s">
        <v>12643</v>
      </c>
      <c r="BH718" s="190" t="s">
        <v>12642</v>
      </c>
      <c r="BI718" s="190" t="s">
        <v>12641</v>
      </c>
      <c r="BJ718" s="190" t="s">
        <v>12640</v>
      </c>
      <c r="BL718" s="190" t="s">
        <v>12639</v>
      </c>
      <c r="BM718" s="190" t="str">
        <f t="shared" si="72"/>
        <v/>
      </c>
      <c r="BN718" s="190" t="str">
        <f t="shared" si="73"/>
        <v/>
      </c>
      <c r="BO718" s="190" t="str">
        <f t="shared" si="74"/>
        <v/>
      </c>
      <c r="BP718" s="190" t="str">
        <f t="shared" si="75"/>
        <v/>
      </c>
      <c r="BQ718" s="190">
        <f t="shared" si="76"/>
        <v>0</v>
      </c>
      <c r="BR718" s="190">
        <f t="shared" si="77"/>
        <v>0</v>
      </c>
      <c r="BS718" s="190">
        <f t="shared" si="78"/>
        <v>0</v>
      </c>
      <c r="BT718" s="190">
        <f t="shared" si="79"/>
        <v>0</v>
      </c>
      <c r="BY718" s="27">
        <v>1</v>
      </c>
    </row>
    <row r="719" spans="32:77" ht="15.75" customHeight="1" x14ac:dyDescent="0.25">
      <c r="AF719" s="2"/>
      <c r="AG719" s="2"/>
      <c r="AH719" s="2"/>
      <c r="AI719" s="2"/>
      <c r="AJ719" s="2"/>
      <c r="AK719" s="2"/>
      <c r="BA719" s="190" t="s">
        <v>194</v>
      </c>
      <c r="BB719" s="190" t="s">
        <v>265</v>
      </c>
      <c r="BC719" s="190">
        <v>4</v>
      </c>
      <c r="BD719" s="190">
        <v>4</v>
      </c>
      <c r="BE719" s="190">
        <v>2</v>
      </c>
      <c r="BF719" s="190" t="s">
        <v>12868</v>
      </c>
      <c r="BG719" s="190" t="s">
        <v>12610</v>
      </c>
      <c r="BH719" s="190" t="s">
        <v>12867</v>
      </c>
      <c r="BI719" s="190" t="s">
        <v>12866</v>
      </c>
      <c r="BJ719" s="190" t="s">
        <v>12865</v>
      </c>
      <c r="BK719" s="190" t="s">
        <v>12864</v>
      </c>
      <c r="BL719" s="190" t="s">
        <v>12863</v>
      </c>
      <c r="BM719" s="190" t="str">
        <f t="shared" si="72"/>
        <v/>
      </c>
      <c r="BN719" s="190" t="str">
        <f t="shared" si="73"/>
        <v/>
      </c>
      <c r="BO719" s="190" t="str">
        <f t="shared" si="74"/>
        <v/>
      </c>
      <c r="BP719" s="190" t="str">
        <f t="shared" si="75"/>
        <v/>
      </c>
      <c r="BQ719" s="190">
        <f t="shared" si="76"/>
        <v>0</v>
      </c>
      <c r="BR719" s="190">
        <f t="shared" si="77"/>
        <v>0</v>
      </c>
      <c r="BS719" s="190">
        <f t="shared" si="78"/>
        <v>0</v>
      </c>
      <c r="BT719" s="190">
        <f t="shared" si="79"/>
        <v>0</v>
      </c>
      <c r="BY719" s="27">
        <v>1</v>
      </c>
    </row>
    <row r="720" spans="32:77" ht="15.75" customHeight="1" x14ac:dyDescent="0.25">
      <c r="AF720" s="2"/>
      <c r="AG720" s="2"/>
      <c r="AH720" s="2"/>
      <c r="AI720" s="2"/>
      <c r="AJ720" s="2"/>
      <c r="AK720" s="2"/>
      <c r="BA720" s="190" t="s">
        <v>194</v>
      </c>
      <c r="BB720" s="190" t="s">
        <v>265</v>
      </c>
      <c r="BC720" s="190">
        <v>5</v>
      </c>
      <c r="BD720" s="190">
        <v>4</v>
      </c>
      <c r="BE720" s="190">
        <v>2</v>
      </c>
      <c r="BF720" s="190" t="s">
        <v>12862</v>
      </c>
      <c r="BG720" s="190" t="s">
        <v>12603</v>
      </c>
      <c r="BH720" s="190" t="s">
        <v>12861</v>
      </c>
      <c r="BI720" s="190" t="s">
        <v>12860</v>
      </c>
      <c r="BJ720" s="190" t="s">
        <v>10498</v>
      </c>
      <c r="BK720" s="190" t="s">
        <v>12859</v>
      </c>
      <c r="BL720" s="190" t="s">
        <v>12858</v>
      </c>
      <c r="BM720" s="190" t="str">
        <f t="shared" si="72"/>
        <v/>
      </c>
      <c r="BN720" s="190" t="str">
        <f t="shared" si="73"/>
        <v/>
      </c>
      <c r="BO720" s="190" t="str">
        <f t="shared" si="74"/>
        <v/>
      </c>
      <c r="BP720" s="190" t="str">
        <f t="shared" si="75"/>
        <v/>
      </c>
      <c r="BQ720" s="190">
        <f t="shared" si="76"/>
        <v>0</v>
      </c>
      <c r="BR720" s="190">
        <f t="shared" si="77"/>
        <v>0</v>
      </c>
      <c r="BS720" s="190">
        <f t="shared" si="78"/>
        <v>0</v>
      </c>
      <c r="BT720" s="190">
        <f t="shared" si="79"/>
        <v>0</v>
      </c>
      <c r="BY720" s="27">
        <v>1</v>
      </c>
    </row>
    <row r="721" spans="32:77" ht="15.75" customHeight="1" x14ac:dyDescent="0.25">
      <c r="AF721" s="2"/>
      <c r="AG721" s="2"/>
      <c r="AH721" s="2"/>
      <c r="AI721" s="2"/>
      <c r="AJ721" s="2"/>
      <c r="AK721" s="2"/>
      <c r="BA721" s="190" t="s">
        <v>194</v>
      </c>
      <c r="BB721" s="190" t="s">
        <v>301</v>
      </c>
      <c r="BC721" s="190">
        <v>1</v>
      </c>
      <c r="BD721" s="190">
        <v>5</v>
      </c>
      <c r="BE721" s="190">
        <v>2</v>
      </c>
      <c r="BF721" s="190" t="s">
        <v>12857</v>
      </c>
      <c r="BG721" s="190" t="s">
        <v>12856</v>
      </c>
      <c r="BH721" s="190" t="s">
        <v>12855</v>
      </c>
      <c r="BL721" s="190" t="s">
        <v>12854</v>
      </c>
      <c r="BM721" s="190" t="str">
        <f t="shared" si="72"/>
        <v/>
      </c>
      <c r="BN721" s="190" t="str">
        <f t="shared" si="73"/>
        <v/>
      </c>
      <c r="BO721" s="190" t="str">
        <f t="shared" si="74"/>
        <v/>
      </c>
      <c r="BP721" s="190" t="str">
        <f t="shared" si="75"/>
        <v/>
      </c>
      <c r="BQ721" s="190">
        <f t="shared" si="76"/>
        <v>0</v>
      </c>
      <c r="BR721" s="190">
        <f t="shared" si="77"/>
        <v>0</v>
      </c>
      <c r="BS721" s="190">
        <f t="shared" si="78"/>
        <v>0</v>
      </c>
      <c r="BT721" s="190">
        <f t="shared" si="79"/>
        <v>0</v>
      </c>
      <c r="BY721" s="27">
        <v>1</v>
      </c>
    </row>
    <row r="722" spans="32:77" ht="15.75" customHeight="1" x14ac:dyDescent="0.25">
      <c r="AF722" s="2"/>
      <c r="AG722" s="2"/>
      <c r="AH722" s="2"/>
      <c r="AI722" s="2"/>
      <c r="AJ722" s="2"/>
      <c r="AK722" s="2"/>
      <c r="BA722" s="190" t="s">
        <v>194</v>
      </c>
      <c r="BB722" s="190" t="s">
        <v>301</v>
      </c>
      <c r="BC722" s="190">
        <v>2</v>
      </c>
      <c r="BD722" s="190">
        <v>5</v>
      </c>
      <c r="BE722" s="190">
        <v>2</v>
      </c>
      <c r="BF722" s="190" t="s">
        <v>12853</v>
      </c>
      <c r="BG722" s="190" t="s">
        <v>12852</v>
      </c>
      <c r="BH722" s="190" t="s">
        <v>12851</v>
      </c>
      <c r="BI722" s="190" t="s">
        <v>12850</v>
      </c>
      <c r="BJ722" s="190" t="s">
        <v>12849</v>
      </c>
      <c r="BK722" s="190" t="s">
        <v>12848</v>
      </c>
      <c r="BL722" s="190" t="s">
        <v>12847</v>
      </c>
      <c r="BM722" s="190" t="str">
        <f t="shared" si="72"/>
        <v/>
      </c>
      <c r="BN722" s="190" t="str">
        <f t="shared" si="73"/>
        <v/>
      </c>
      <c r="BO722" s="190" t="str">
        <f t="shared" si="74"/>
        <v/>
      </c>
      <c r="BP722" s="190" t="str">
        <f t="shared" si="75"/>
        <v/>
      </c>
      <c r="BQ722" s="190">
        <f t="shared" si="76"/>
        <v>0</v>
      </c>
      <c r="BR722" s="190">
        <f t="shared" si="77"/>
        <v>0</v>
      </c>
      <c r="BS722" s="190">
        <f t="shared" si="78"/>
        <v>0</v>
      </c>
      <c r="BT722" s="190">
        <f t="shared" si="79"/>
        <v>0</v>
      </c>
      <c r="BY722" s="27">
        <v>1</v>
      </c>
    </row>
    <row r="723" spans="32:77" ht="15.75" customHeight="1" x14ac:dyDescent="0.25">
      <c r="AF723" s="2"/>
      <c r="AG723" s="2"/>
      <c r="AH723" s="2"/>
      <c r="AI723" s="2"/>
      <c r="AJ723" s="2"/>
      <c r="AK723" s="2"/>
      <c r="BA723" s="190" t="s">
        <v>194</v>
      </c>
      <c r="BB723" s="190" t="s">
        <v>301</v>
      </c>
      <c r="BC723" s="190">
        <v>3</v>
      </c>
      <c r="BD723" s="190">
        <v>5</v>
      </c>
      <c r="BE723" s="190">
        <v>2</v>
      </c>
      <c r="BF723" s="190" t="s">
        <v>12638</v>
      </c>
      <c r="BG723" s="190" t="s">
        <v>12587</v>
      </c>
      <c r="BH723" s="190" t="s">
        <v>12637</v>
      </c>
      <c r="BI723" s="190" t="s">
        <v>1499</v>
      </c>
      <c r="BJ723" s="190" t="s">
        <v>12636</v>
      </c>
      <c r="BK723" s="190" t="s">
        <v>12635</v>
      </c>
      <c r="BL723" s="190" t="s">
        <v>12634</v>
      </c>
      <c r="BM723" s="190" t="str">
        <f t="shared" si="72"/>
        <v/>
      </c>
      <c r="BN723" s="190" t="str">
        <f t="shared" si="73"/>
        <v/>
      </c>
      <c r="BO723" s="190" t="str">
        <f t="shared" si="74"/>
        <v/>
      </c>
      <c r="BP723" s="190" t="str">
        <f t="shared" si="75"/>
        <v/>
      </c>
      <c r="BQ723" s="190">
        <f t="shared" si="76"/>
        <v>0</v>
      </c>
      <c r="BR723" s="190">
        <f t="shared" si="77"/>
        <v>0</v>
      </c>
      <c r="BS723" s="190">
        <f t="shared" si="78"/>
        <v>0</v>
      </c>
      <c r="BT723" s="190">
        <f t="shared" si="79"/>
        <v>0</v>
      </c>
      <c r="BY723" s="27">
        <v>1</v>
      </c>
    </row>
    <row r="724" spans="32:77" ht="15.75" customHeight="1" x14ac:dyDescent="0.25">
      <c r="AF724" s="2"/>
      <c r="AG724" s="2"/>
      <c r="AH724" s="2"/>
      <c r="AI724" s="2"/>
      <c r="AJ724" s="2"/>
      <c r="AK724" s="2"/>
      <c r="BA724" s="190" t="s">
        <v>194</v>
      </c>
      <c r="BB724" s="190" t="s">
        <v>301</v>
      </c>
      <c r="BC724" s="190">
        <v>4</v>
      </c>
      <c r="BD724" s="190">
        <v>5</v>
      </c>
      <c r="BE724" s="190">
        <v>2</v>
      </c>
      <c r="BF724" s="190" t="s">
        <v>12846</v>
      </c>
      <c r="BG724" s="190" t="s">
        <v>12581</v>
      </c>
      <c r="BH724" s="190" t="s">
        <v>12845</v>
      </c>
      <c r="BL724" s="190" t="s">
        <v>12844</v>
      </c>
      <c r="BM724" s="190" t="str">
        <f t="shared" si="72"/>
        <v/>
      </c>
      <c r="BN724" s="190" t="str">
        <f t="shared" si="73"/>
        <v/>
      </c>
      <c r="BO724" s="190" t="str">
        <f t="shared" si="74"/>
        <v/>
      </c>
      <c r="BP724" s="190" t="str">
        <f t="shared" si="75"/>
        <v/>
      </c>
      <c r="BQ724" s="190">
        <f t="shared" si="76"/>
        <v>0</v>
      </c>
      <c r="BR724" s="190">
        <f t="shared" si="77"/>
        <v>0</v>
      </c>
      <c r="BS724" s="190">
        <f t="shared" si="78"/>
        <v>0</v>
      </c>
      <c r="BT724" s="190">
        <f t="shared" si="79"/>
        <v>0</v>
      </c>
      <c r="BY724" s="27">
        <v>1</v>
      </c>
    </row>
    <row r="725" spans="32:77" ht="15.75" customHeight="1" x14ac:dyDescent="0.25">
      <c r="AF725" s="2"/>
      <c r="AG725" s="2"/>
      <c r="AH725" s="2"/>
      <c r="AI725" s="2"/>
      <c r="AJ725" s="2"/>
      <c r="AK725" s="2"/>
      <c r="BA725" s="190" t="s">
        <v>195</v>
      </c>
      <c r="BB725" s="190" t="s">
        <v>265</v>
      </c>
      <c r="BC725" s="190">
        <v>1</v>
      </c>
      <c r="BD725" s="190">
        <v>3.3332999999999999</v>
      </c>
      <c r="BE725" s="190">
        <v>2</v>
      </c>
      <c r="BF725" s="190" t="s">
        <v>12881</v>
      </c>
      <c r="BG725" s="190" t="s">
        <v>12880</v>
      </c>
      <c r="BH725" s="190" t="s">
        <v>12879</v>
      </c>
      <c r="BI725" s="190" t="s">
        <v>12878</v>
      </c>
      <c r="BJ725" s="190" t="s">
        <v>12877</v>
      </c>
      <c r="BK725" s="190" t="s">
        <v>12876</v>
      </c>
      <c r="BL725" s="190" t="s">
        <v>12875</v>
      </c>
      <c r="BM725" s="190" t="str">
        <f t="shared" si="72"/>
        <v/>
      </c>
      <c r="BN725" s="190" t="str">
        <f t="shared" si="73"/>
        <v/>
      </c>
      <c r="BO725" s="190" t="str">
        <f t="shared" si="74"/>
        <v/>
      </c>
      <c r="BP725" s="190" t="str">
        <f t="shared" si="75"/>
        <v/>
      </c>
      <c r="BQ725" s="190">
        <f t="shared" si="76"/>
        <v>0</v>
      </c>
      <c r="BR725" s="190">
        <f t="shared" si="77"/>
        <v>0</v>
      </c>
      <c r="BS725" s="190">
        <f t="shared" si="78"/>
        <v>0</v>
      </c>
      <c r="BT725" s="190">
        <f t="shared" si="79"/>
        <v>0</v>
      </c>
      <c r="BY725" s="27">
        <v>1</v>
      </c>
    </row>
    <row r="726" spans="32:77" ht="15.75" customHeight="1" x14ac:dyDescent="0.25">
      <c r="AF726" s="2"/>
      <c r="AG726" s="2"/>
      <c r="AH726" s="2"/>
      <c r="AI726" s="2"/>
      <c r="AJ726" s="2"/>
      <c r="AK726" s="2"/>
      <c r="BA726" s="190" t="s">
        <v>195</v>
      </c>
      <c r="BB726" s="190" t="s">
        <v>265</v>
      </c>
      <c r="BC726" s="190">
        <v>2</v>
      </c>
      <c r="BD726" s="190">
        <v>3.3332999999999999</v>
      </c>
      <c r="BE726" s="190">
        <v>2</v>
      </c>
      <c r="BF726" s="190" t="s">
        <v>12874</v>
      </c>
      <c r="BG726" s="190" t="s">
        <v>12873</v>
      </c>
      <c r="BH726" s="190" t="s">
        <v>12872</v>
      </c>
      <c r="BI726" s="190" t="s">
        <v>1640</v>
      </c>
      <c r="BJ726" s="190" t="s">
        <v>12871</v>
      </c>
      <c r="BK726" s="190" t="s">
        <v>12870</v>
      </c>
      <c r="BL726" s="190" t="s">
        <v>12869</v>
      </c>
      <c r="BM726" s="190" t="str">
        <f t="shared" si="72"/>
        <v/>
      </c>
      <c r="BN726" s="190" t="str">
        <f t="shared" si="73"/>
        <v/>
      </c>
      <c r="BO726" s="190" t="str">
        <f t="shared" si="74"/>
        <v/>
      </c>
      <c r="BP726" s="190" t="str">
        <f t="shared" si="75"/>
        <v/>
      </c>
      <c r="BQ726" s="190">
        <f t="shared" si="76"/>
        <v>0</v>
      </c>
      <c r="BR726" s="190">
        <f t="shared" si="77"/>
        <v>0</v>
      </c>
      <c r="BS726" s="190">
        <f t="shared" si="78"/>
        <v>0</v>
      </c>
      <c r="BT726" s="190">
        <f t="shared" si="79"/>
        <v>0</v>
      </c>
      <c r="BY726" s="27">
        <v>1</v>
      </c>
    </row>
    <row r="727" spans="32:77" ht="15.75" customHeight="1" x14ac:dyDescent="0.25">
      <c r="AF727" s="2"/>
      <c r="AG727" s="2"/>
      <c r="AH727" s="2"/>
      <c r="AI727" s="2"/>
      <c r="AJ727" s="2"/>
      <c r="AK727" s="2"/>
      <c r="BA727" s="190" t="s">
        <v>195</v>
      </c>
      <c r="BB727" s="190" t="s">
        <v>265</v>
      </c>
      <c r="BC727" s="190">
        <v>3</v>
      </c>
      <c r="BD727" s="190">
        <v>3.3332999999999999</v>
      </c>
      <c r="BE727" s="190">
        <v>2</v>
      </c>
      <c r="BF727" s="190" t="s">
        <v>12623</v>
      </c>
      <c r="BG727" s="190" t="s">
        <v>12622</v>
      </c>
      <c r="BH727" s="190" t="s">
        <v>12621</v>
      </c>
      <c r="BI727" s="190" t="s">
        <v>1306</v>
      </c>
      <c r="BJ727" s="190" t="s">
        <v>12620</v>
      </c>
      <c r="BL727" s="190" t="s">
        <v>12619</v>
      </c>
      <c r="BM727" s="190" t="str">
        <f t="shared" si="72"/>
        <v/>
      </c>
      <c r="BN727" s="190" t="str">
        <f t="shared" si="73"/>
        <v/>
      </c>
      <c r="BO727" s="190" t="str">
        <f t="shared" si="74"/>
        <v/>
      </c>
      <c r="BP727" s="190" t="str">
        <f t="shared" si="75"/>
        <v/>
      </c>
      <c r="BQ727" s="190">
        <f t="shared" si="76"/>
        <v>0</v>
      </c>
      <c r="BR727" s="190">
        <f t="shared" si="77"/>
        <v>0</v>
      </c>
      <c r="BS727" s="190">
        <f t="shared" si="78"/>
        <v>0</v>
      </c>
      <c r="BT727" s="190">
        <f t="shared" si="79"/>
        <v>0</v>
      </c>
      <c r="BY727" s="27">
        <v>1</v>
      </c>
    </row>
    <row r="728" spans="32:77" ht="15.75" customHeight="1" x14ac:dyDescent="0.25">
      <c r="AF728" s="2"/>
      <c r="AG728" s="2"/>
      <c r="AH728" s="2"/>
      <c r="AI728" s="2"/>
      <c r="AJ728" s="2"/>
      <c r="AK728" s="2"/>
      <c r="BA728" s="190" t="s">
        <v>195</v>
      </c>
      <c r="BB728" s="190" t="s">
        <v>265</v>
      </c>
      <c r="BC728" s="190">
        <v>4</v>
      </c>
      <c r="BD728" s="190">
        <v>3.3332999999999999</v>
      </c>
      <c r="BE728" s="190">
        <v>2</v>
      </c>
      <c r="BF728" s="190" t="s">
        <v>12618</v>
      </c>
      <c r="BG728" s="190" t="s">
        <v>12617</v>
      </c>
      <c r="BH728" s="190" t="s">
        <v>12616</v>
      </c>
      <c r="BI728" s="190" t="s">
        <v>12615</v>
      </c>
      <c r="BJ728" s="190" t="s">
        <v>12614</v>
      </c>
      <c r="BK728" s="190" t="s">
        <v>12613</v>
      </c>
      <c r="BL728" s="190" t="s">
        <v>12612</v>
      </c>
      <c r="BM728" s="190" t="str">
        <f t="shared" si="72"/>
        <v/>
      </c>
      <c r="BN728" s="190" t="str">
        <f t="shared" si="73"/>
        <v/>
      </c>
      <c r="BO728" s="190" t="str">
        <f t="shared" si="74"/>
        <v/>
      </c>
      <c r="BP728" s="190" t="str">
        <f t="shared" si="75"/>
        <v/>
      </c>
      <c r="BQ728" s="190">
        <f t="shared" si="76"/>
        <v>0</v>
      </c>
      <c r="BR728" s="190">
        <f t="shared" si="77"/>
        <v>0</v>
      </c>
      <c r="BS728" s="190">
        <f t="shared" si="78"/>
        <v>0</v>
      </c>
      <c r="BT728" s="190">
        <f t="shared" si="79"/>
        <v>0</v>
      </c>
      <c r="BY728" s="27">
        <v>1</v>
      </c>
    </row>
    <row r="729" spans="32:77" ht="15.75" customHeight="1" x14ac:dyDescent="0.25">
      <c r="AF729" s="2"/>
      <c r="AG729" s="2"/>
      <c r="AH729" s="2"/>
      <c r="AI729" s="2"/>
      <c r="AJ729" s="2"/>
      <c r="AK729" s="2"/>
      <c r="BA729" s="190" t="s">
        <v>195</v>
      </c>
      <c r="BB729" s="190" t="s">
        <v>265</v>
      </c>
      <c r="BC729" s="190">
        <v>5</v>
      </c>
      <c r="BD729" s="190">
        <v>3.3332999999999999</v>
      </c>
      <c r="BE729" s="190">
        <v>2</v>
      </c>
      <c r="BF729" s="190" t="s">
        <v>12868</v>
      </c>
      <c r="BG729" s="190" t="s">
        <v>12610</v>
      </c>
      <c r="BH729" s="190" t="s">
        <v>12867</v>
      </c>
      <c r="BI729" s="190" t="s">
        <v>12866</v>
      </c>
      <c r="BJ729" s="190" t="s">
        <v>12865</v>
      </c>
      <c r="BK729" s="190" t="s">
        <v>12864</v>
      </c>
      <c r="BL729" s="190" t="s">
        <v>12863</v>
      </c>
      <c r="BM729" s="190" t="str">
        <f t="shared" si="72"/>
        <v/>
      </c>
      <c r="BN729" s="190" t="str">
        <f t="shared" si="73"/>
        <v/>
      </c>
      <c r="BO729" s="190" t="str">
        <f t="shared" si="74"/>
        <v/>
      </c>
      <c r="BP729" s="190" t="str">
        <f t="shared" si="75"/>
        <v/>
      </c>
      <c r="BQ729" s="190">
        <f t="shared" si="76"/>
        <v>0</v>
      </c>
      <c r="BR729" s="190">
        <f t="shared" si="77"/>
        <v>0</v>
      </c>
      <c r="BS729" s="190">
        <f t="shared" si="78"/>
        <v>0</v>
      </c>
      <c r="BT729" s="190">
        <f t="shared" si="79"/>
        <v>0</v>
      </c>
      <c r="BY729" s="27">
        <v>1</v>
      </c>
    </row>
    <row r="730" spans="32:77" ht="15.75" customHeight="1" x14ac:dyDescent="0.25">
      <c r="AF730" s="2"/>
      <c r="AG730" s="2"/>
      <c r="AH730" s="2"/>
      <c r="AI730" s="2"/>
      <c r="AJ730" s="2"/>
      <c r="AK730" s="2"/>
      <c r="BA730" s="190" t="s">
        <v>195</v>
      </c>
      <c r="BB730" s="190" t="s">
        <v>265</v>
      </c>
      <c r="BC730" s="190">
        <v>6</v>
      </c>
      <c r="BD730" s="190">
        <v>3.3332999999999999</v>
      </c>
      <c r="BE730" s="190">
        <v>2</v>
      </c>
      <c r="BF730" s="190" t="s">
        <v>12862</v>
      </c>
      <c r="BG730" s="190" t="s">
        <v>12603</v>
      </c>
      <c r="BH730" s="190" t="s">
        <v>12861</v>
      </c>
      <c r="BI730" s="190" t="s">
        <v>12860</v>
      </c>
      <c r="BJ730" s="190" t="s">
        <v>10498</v>
      </c>
      <c r="BK730" s="190" t="s">
        <v>12859</v>
      </c>
      <c r="BL730" s="190" t="s">
        <v>12858</v>
      </c>
      <c r="BM730" s="190" t="str">
        <f t="shared" si="72"/>
        <v/>
      </c>
      <c r="BN730" s="190" t="str">
        <f t="shared" si="73"/>
        <v/>
      </c>
      <c r="BO730" s="190" t="str">
        <f t="shared" si="74"/>
        <v/>
      </c>
      <c r="BP730" s="190" t="str">
        <f t="shared" si="75"/>
        <v/>
      </c>
      <c r="BQ730" s="190">
        <f t="shared" si="76"/>
        <v>0</v>
      </c>
      <c r="BR730" s="190">
        <f t="shared" si="77"/>
        <v>0</v>
      </c>
      <c r="BS730" s="190">
        <f t="shared" si="78"/>
        <v>0</v>
      </c>
      <c r="BT730" s="190">
        <f t="shared" si="79"/>
        <v>0</v>
      </c>
      <c r="BY730" s="27">
        <v>1</v>
      </c>
    </row>
    <row r="731" spans="32:77" ht="15.75" customHeight="1" x14ac:dyDescent="0.25">
      <c r="AF731" s="2"/>
      <c r="AG731" s="2"/>
      <c r="AH731" s="2"/>
      <c r="AI731" s="2"/>
      <c r="AJ731" s="2"/>
      <c r="AK731" s="2"/>
      <c r="BA731" s="190" t="s">
        <v>195</v>
      </c>
      <c r="BB731" s="190" t="s">
        <v>301</v>
      </c>
      <c r="BC731" s="190">
        <v>1</v>
      </c>
      <c r="BD731" s="190">
        <v>5</v>
      </c>
      <c r="BE731" s="190">
        <v>2</v>
      </c>
      <c r="BF731" s="190" t="s">
        <v>12857</v>
      </c>
      <c r="BG731" s="190" t="s">
        <v>12856</v>
      </c>
      <c r="BH731" s="190" t="s">
        <v>12855</v>
      </c>
      <c r="BL731" s="190" t="s">
        <v>12854</v>
      </c>
      <c r="BM731" s="190" t="str">
        <f t="shared" si="72"/>
        <v/>
      </c>
      <c r="BN731" s="190" t="str">
        <f t="shared" si="73"/>
        <v/>
      </c>
      <c r="BO731" s="190" t="str">
        <f t="shared" si="74"/>
        <v/>
      </c>
      <c r="BP731" s="190" t="str">
        <f t="shared" si="75"/>
        <v/>
      </c>
      <c r="BQ731" s="190">
        <f t="shared" si="76"/>
        <v>0</v>
      </c>
      <c r="BR731" s="190">
        <f t="shared" si="77"/>
        <v>0</v>
      </c>
      <c r="BS731" s="190">
        <f t="shared" si="78"/>
        <v>0</v>
      </c>
      <c r="BT731" s="190">
        <f t="shared" si="79"/>
        <v>0</v>
      </c>
      <c r="BY731" s="27">
        <v>1</v>
      </c>
    </row>
    <row r="732" spans="32:77" ht="15.75" customHeight="1" x14ac:dyDescent="0.25">
      <c r="AF732" s="2"/>
      <c r="AG732" s="2"/>
      <c r="AH732" s="2"/>
      <c r="AI732" s="2"/>
      <c r="AJ732" s="2"/>
      <c r="AK732" s="2"/>
      <c r="BA732" s="190" t="s">
        <v>195</v>
      </c>
      <c r="BB732" s="190" t="s">
        <v>301</v>
      </c>
      <c r="BC732" s="190">
        <v>2</v>
      </c>
      <c r="BD732" s="190">
        <v>5</v>
      </c>
      <c r="BE732" s="190">
        <v>2</v>
      </c>
      <c r="BF732" s="190" t="s">
        <v>12853</v>
      </c>
      <c r="BG732" s="190" t="s">
        <v>12852</v>
      </c>
      <c r="BH732" s="190" t="s">
        <v>12851</v>
      </c>
      <c r="BI732" s="190" t="s">
        <v>12850</v>
      </c>
      <c r="BJ732" s="190" t="s">
        <v>12849</v>
      </c>
      <c r="BK732" s="190" t="s">
        <v>12848</v>
      </c>
      <c r="BL732" s="190" t="s">
        <v>12847</v>
      </c>
      <c r="BM732" s="190" t="str">
        <f t="shared" si="72"/>
        <v/>
      </c>
      <c r="BN732" s="190" t="str">
        <f t="shared" si="73"/>
        <v/>
      </c>
      <c r="BO732" s="190" t="str">
        <f t="shared" si="74"/>
        <v/>
      </c>
      <c r="BP732" s="190" t="str">
        <f t="shared" si="75"/>
        <v/>
      </c>
      <c r="BQ732" s="190">
        <f t="shared" si="76"/>
        <v>0</v>
      </c>
      <c r="BR732" s="190">
        <f t="shared" si="77"/>
        <v>0</v>
      </c>
      <c r="BS732" s="190">
        <f t="shared" si="78"/>
        <v>0</v>
      </c>
      <c r="BT732" s="190">
        <f t="shared" si="79"/>
        <v>0</v>
      </c>
      <c r="BY732" s="27">
        <v>1</v>
      </c>
    </row>
    <row r="733" spans="32:77" ht="15.75" customHeight="1" x14ac:dyDescent="0.25">
      <c r="AF733" s="2"/>
      <c r="AG733" s="2"/>
      <c r="AH733" s="2"/>
      <c r="AI733" s="2"/>
      <c r="AJ733" s="2"/>
      <c r="AK733" s="2"/>
      <c r="BA733" s="190" t="s">
        <v>195</v>
      </c>
      <c r="BB733" s="190" t="s">
        <v>301</v>
      </c>
      <c r="BC733" s="190">
        <v>3</v>
      </c>
      <c r="BD733" s="190">
        <v>5</v>
      </c>
      <c r="BE733" s="190">
        <v>2</v>
      </c>
      <c r="BF733" s="190" t="s">
        <v>12588</v>
      </c>
      <c r="BG733" s="190" t="s">
        <v>12587</v>
      </c>
      <c r="BH733" s="190" t="s">
        <v>12586</v>
      </c>
      <c r="BI733" s="190" t="s">
        <v>12585</v>
      </c>
      <c r="BJ733" s="190" t="s">
        <v>12584</v>
      </c>
      <c r="BL733" s="190" t="s">
        <v>12583</v>
      </c>
      <c r="BM733" s="190" t="str">
        <f t="shared" si="72"/>
        <v/>
      </c>
      <c r="BN733" s="190" t="str">
        <f t="shared" si="73"/>
        <v/>
      </c>
      <c r="BO733" s="190" t="str">
        <f t="shared" si="74"/>
        <v/>
      </c>
      <c r="BP733" s="190" t="str">
        <f t="shared" si="75"/>
        <v/>
      </c>
      <c r="BQ733" s="190">
        <f t="shared" si="76"/>
        <v>0</v>
      </c>
      <c r="BR733" s="190">
        <f t="shared" si="77"/>
        <v>0</v>
      </c>
      <c r="BS733" s="190">
        <f t="shared" si="78"/>
        <v>0</v>
      </c>
      <c r="BT733" s="190">
        <f t="shared" si="79"/>
        <v>0</v>
      </c>
      <c r="BY733" s="27">
        <v>1</v>
      </c>
    </row>
    <row r="734" spans="32:77" ht="15.75" customHeight="1" x14ac:dyDescent="0.25">
      <c r="AF734" s="2"/>
      <c r="AG734" s="2"/>
      <c r="AH734" s="2"/>
      <c r="AI734" s="2"/>
      <c r="AJ734" s="2"/>
      <c r="AK734" s="2"/>
      <c r="BA734" s="190" t="s">
        <v>195</v>
      </c>
      <c r="BB734" s="190" t="s">
        <v>301</v>
      </c>
      <c r="BC734" s="190">
        <v>4</v>
      </c>
      <c r="BD734" s="190">
        <v>5</v>
      </c>
      <c r="BE734" s="190">
        <v>2</v>
      </c>
      <c r="BF734" s="190" t="s">
        <v>12846</v>
      </c>
      <c r="BG734" s="190" t="s">
        <v>12581</v>
      </c>
      <c r="BH734" s="190" t="s">
        <v>12845</v>
      </c>
      <c r="BL734" s="190" t="s">
        <v>12844</v>
      </c>
      <c r="BM734" s="190" t="str">
        <f t="shared" si="72"/>
        <v/>
      </c>
      <c r="BN734" s="190" t="str">
        <f t="shared" si="73"/>
        <v/>
      </c>
      <c r="BO734" s="190" t="str">
        <f t="shared" si="74"/>
        <v/>
      </c>
      <c r="BP734" s="190" t="str">
        <f t="shared" si="75"/>
        <v/>
      </c>
      <c r="BQ734" s="190">
        <f t="shared" si="76"/>
        <v>0</v>
      </c>
      <c r="BR734" s="190">
        <f t="shared" si="77"/>
        <v>0</v>
      </c>
      <c r="BS734" s="190">
        <f t="shared" si="78"/>
        <v>0</v>
      </c>
      <c r="BT734" s="190">
        <f t="shared" si="79"/>
        <v>0</v>
      </c>
      <c r="BY734" s="27">
        <v>1</v>
      </c>
    </row>
    <row r="735" spans="32:77" ht="15.75" customHeight="1" x14ac:dyDescent="0.25">
      <c r="AF735" s="2"/>
      <c r="AG735" s="2"/>
      <c r="AH735" s="2"/>
      <c r="AI735" s="2"/>
      <c r="AJ735" s="2"/>
      <c r="AK735" s="2"/>
      <c r="BA735" s="190" t="s">
        <v>196</v>
      </c>
      <c r="BB735" s="190" t="s">
        <v>265</v>
      </c>
      <c r="BC735" s="190">
        <v>1</v>
      </c>
      <c r="BD735" s="190">
        <v>4</v>
      </c>
      <c r="BE735" s="190">
        <v>2</v>
      </c>
      <c r="BF735" s="190" t="s">
        <v>12843</v>
      </c>
      <c r="BG735" s="190" t="s">
        <v>12842</v>
      </c>
      <c r="BH735" s="190" t="s">
        <v>12841</v>
      </c>
      <c r="BI735" s="190" t="s">
        <v>12840</v>
      </c>
      <c r="BJ735" s="190" t="s">
        <v>12839</v>
      </c>
      <c r="BK735" s="190" t="s">
        <v>12838</v>
      </c>
      <c r="BL735" s="190" t="s">
        <v>12837</v>
      </c>
      <c r="BM735" s="190" t="str">
        <f t="shared" si="72"/>
        <v/>
      </c>
      <c r="BN735" s="190" t="str">
        <f t="shared" si="73"/>
        <v/>
      </c>
      <c r="BO735" s="190" t="str">
        <f t="shared" si="74"/>
        <v/>
      </c>
      <c r="BP735" s="190" t="str">
        <f t="shared" si="75"/>
        <v/>
      </c>
      <c r="BQ735" s="190">
        <f t="shared" si="76"/>
        <v>0</v>
      </c>
      <c r="BR735" s="190">
        <f t="shared" si="77"/>
        <v>0</v>
      </c>
      <c r="BS735" s="190">
        <f t="shared" si="78"/>
        <v>0</v>
      </c>
      <c r="BT735" s="190">
        <f t="shared" si="79"/>
        <v>0</v>
      </c>
      <c r="BY735" s="27">
        <v>1</v>
      </c>
    </row>
    <row r="736" spans="32:77" ht="15.75" customHeight="1" x14ac:dyDescent="0.25">
      <c r="AF736" s="2"/>
      <c r="AG736" s="2"/>
      <c r="AH736" s="2"/>
      <c r="AI736" s="2"/>
      <c r="AJ736" s="2"/>
      <c r="AK736" s="2"/>
      <c r="BA736" s="190" t="s">
        <v>196</v>
      </c>
      <c r="BB736" s="190" t="s">
        <v>265</v>
      </c>
      <c r="BC736" s="190">
        <v>2</v>
      </c>
      <c r="BD736" s="190">
        <v>4</v>
      </c>
      <c r="BE736" s="190">
        <v>2</v>
      </c>
      <c r="BF736" s="190" t="s">
        <v>12836</v>
      </c>
      <c r="BG736" s="190" t="s">
        <v>12835</v>
      </c>
      <c r="BH736" s="190" t="s">
        <v>12834</v>
      </c>
      <c r="BI736" s="190" t="s">
        <v>12833</v>
      </c>
      <c r="BJ736" s="190" t="s">
        <v>12832</v>
      </c>
      <c r="BL736" s="190" t="s">
        <v>12831</v>
      </c>
      <c r="BM736" s="190" t="str">
        <f t="shared" si="72"/>
        <v/>
      </c>
      <c r="BN736" s="190" t="str">
        <f t="shared" si="73"/>
        <v/>
      </c>
      <c r="BO736" s="190" t="str">
        <f t="shared" si="74"/>
        <v/>
      </c>
      <c r="BP736" s="190" t="str">
        <f t="shared" si="75"/>
        <v/>
      </c>
      <c r="BQ736" s="190">
        <f t="shared" si="76"/>
        <v>0</v>
      </c>
      <c r="BR736" s="190">
        <f t="shared" si="77"/>
        <v>0</v>
      </c>
      <c r="BS736" s="190">
        <f t="shared" si="78"/>
        <v>0</v>
      </c>
      <c r="BT736" s="190">
        <f t="shared" si="79"/>
        <v>0</v>
      </c>
      <c r="BY736" s="27">
        <v>1</v>
      </c>
    </row>
    <row r="737" spans="32:77" ht="15.75" customHeight="1" x14ac:dyDescent="0.25">
      <c r="AF737" s="2"/>
      <c r="AG737" s="2"/>
      <c r="AH737" s="2"/>
      <c r="AI737" s="2"/>
      <c r="AJ737" s="2"/>
      <c r="AK737" s="2"/>
      <c r="BA737" s="190" t="s">
        <v>196</v>
      </c>
      <c r="BB737" s="190" t="s">
        <v>265</v>
      </c>
      <c r="BC737" s="190">
        <v>3</v>
      </c>
      <c r="BD737" s="190">
        <v>4</v>
      </c>
      <c r="BE737" s="190">
        <v>2</v>
      </c>
      <c r="BF737" s="190" t="s">
        <v>12676</v>
      </c>
      <c r="BG737" s="190" t="s">
        <v>12675</v>
      </c>
      <c r="BH737" s="190" t="s">
        <v>12674</v>
      </c>
      <c r="BI737" s="190" t="s">
        <v>12673</v>
      </c>
      <c r="BL737" s="190" t="s">
        <v>12672</v>
      </c>
      <c r="BM737" s="190" t="str">
        <f t="shared" si="72"/>
        <v/>
      </c>
      <c r="BN737" s="190" t="str">
        <f t="shared" si="73"/>
        <v/>
      </c>
      <c r="BO737" s="190" t="str">
        <f t="shared" si="74"/>
        <v/>
      </c>
      <c r="BP737" s="190" t="str">
        <f t="shared" si="75"/>
        <v/>
      </c>
      <c r="BQ737" s="190">
        <f t="shared" si="76"/>
        <v>0</v>
      </c>
      <c r="BR737" s="190">
        <f t="shared" si="77"/>
        <v>0</v>
      </c>
      <c r="BS737" s="190">
        <f t="shared" si="78"/>
        <v>0</v>
      </c>
      <c r="BT737" s="190">
        <f t="shared" si="79"/>
        <v>0</v>
      </c>
      <c r="BY737" s="27">
        <v>1</v>
      </c>
    </row>
    <row r="738" spans="32:77" ht="15.75" customHeight="1" x14ac:dyDescent="0.25">
      <c r="AF738" s="2"/>
      <c r="AG738" s="2"/>
      <c r="AH738" s="2"/>
      <c r="AI738" s="2"/>
      <c r="AJ738" s="2"/>
      <c r="AK738" s="2"/>
      <c r="BA738" s="190" t="s">
        <v>196</v>
      </c>
      <c r="BB738" s="190" t="s">
        <v>265</v>
      </c>
      <c r="BC738" s="190">
        <v>4</v>
      </c>
      <c r="BD738" s="190">
        <v>4</v>
      </c>
      <c r="BE738" s="190">
        <v>2</v>
      </c>
      <c r="BF738" s="190" t="s">
        <v>12830</v>
      </c>
      <c r="BG738" s="190" t="s">
        <v>12610</v>
      </c>
      <c r="BH738" s="190" t="s">
        <v>12829</v>
      </c>
      <c r="BI738" s="190" t="s">
        <v>282</v>
      </c>
      <c r="BJ738" s="190" t="s">
        <v>386</v>
      </c>
      <c r="BK738" s="190" t="s">
        <v>12828</v>
      </c>
      <c r="BL738" s="190" t="s">
        <v>12827</v>
      </c>
      <c r="BM738" s="190" t="str">
        <f t="shared" si="72"/>
        <v/>
      </c>
      <c r="BN738" s="190" t="str">
        <f t="shared" si="73"/>
        <v/>
      </c>
      <c r="BO738" s="190" t="str">
        <f t="shared" si="74"/>
        <v/>
      </c>
      <c r="BP738" s="190" t="str">
        <f t="shared" si="75"/>
        <v/>
      </c>
      <c r="BQ738" s="190">
        <f t="shared" si="76"/>
        <v>0</v>
      </c>
      <c r="BR738" s="190">
        <f t="shared" si="77"/>
        <v>0</v>
      </c>
      <c r="BS738" s="190">
        <f t="shared" si="78"/>
        <v>0</v>
      </c>
      <c r="BT738" s="190">
        <f t="shared" si="79"/>
        <v>0</v>
      </c>
      <c r="BY738" s="27">
        <v>1</v>
      </c>
    </row>
    <row r="739" spans="32:77" ht="15.75" customHeight="1" x14ac:dyDescent="0.25">
      <c r="AF739" s="2"/>
      <c r="AG739" s="2"/>
      <c r="AH739" s="2"/>
      <c r="AI739" s="2"/>
      <c r="AJ739" s="2"/>
      <c r="AK739" s="2"/>
      <c r="BA739" s="190" t="s">
        <v>196</v>
      </c>
      <c r="BB739" s="190" t="s">
        <v>265</v>
      </c>
      <c r="BC739" s="190">
        <v>5</v>
      </c>
      <c r="BD739" s="190">
        <v>4</v>
      </c>
      <c r="BE739" s="190">
        <v>2</v>
      </c>
      <c r="BF739" s="190" t="s">
        <v>12826</v>
      </c>
      <c r="BG739" s="190" t="s">
        <v>12603</v>
      </c>
      <c r="BH739" s="190" t="s">
        <v>12825</v>
      </c>
      <c r="BI739" s="190" t="s">
        <v>12824</v>
      </c>
      <c r="BJ739" s="190" t="s">
        <v>12823</v>
      </c>
      <c r="BL739" s="190" t="s">
        <v>12822</v>
      </c>
      <c r="BM739" s="190" t="str">
        <f t="shared" si="72"/>
        <v/>
      </c>
      <c r="BN739" s="190" t="str">
        <f t="shared" si="73"/>
        <v/>
      </c>
      <c r="BO739" s="190" t="str">
        <f t="shared" si="74"/>
        <v/>
      </c>
      <c r="BP739" s="190" t="str">
        <f t="shared" si="75"/>
        <v/>
      </c>
      <c r="BQ739" s="190">
        <f t="shared" si="76"/>
        <v>0</v>
      </c>
      <c r="BR739" s="190">
        <f t="shared" si="77"/>
        <v>0</v>
      </c>
      <c r="BS739" s="190">
        <f t="shared" si="78"/>
        <v>0</v>
      </c>
      <c r="BT739" s="190">
        <f t="shared" si="79"/>
        <v>0</v>
      </c>
      <c r="BY739" s="27">
        <v>1</v>
      </c>
    </row>
    <row r="740" spans="32:77" ht="15.75" customHeight="1" x14ac:dyDescent="0.25">
      <c r="AF740" s="2"/>
      <c r="AG740" s="2"/>
      <c r="AH740" s="2"/>
      <c r="AI740" s="2"/>
      <c r="AJ740" s="2"/>
      <c r="AK740" s="2"/>
      <c r="BA740" s="190" t="s">
        <v>196</v>
      </c>
      <c r="BB740" s="190" t="s">
        <v>301</v>
      </c>
      <c r="BC740" s="190">
        <v>1</v>
      </c>
      <c r="BD740" s="190">
        <v>6.6666999999999996</v>
      </c>
      <c r="BE740" s="190">
        <v>2</v>
      </c>
      <c r="BF740" s="190" t="s">
        <v>12821</v>
      </c>
      <c r="BG740" s="190" t="s">
        <v>12820</v>
      </c>
      <c r="BH740" s="190" t="s">
        <v>12819</v>
      </c>
      <c r="BI740" s="190" t="s">
        <v>12818</v>
      </c>
      <c r="BJ740" s="190" t="s">
        <v>12817</v>
      </c>
      <c r="BK740" s="190" t="s">
        <v>12816</v>
      </c>
      <c r="BL740" s="190" t="s">
        <v>12815</v>
      </c>
      <c r="BM740" s="190" t="str">
        <f t="shared" si="72"/>
        <v/>
      </c>
      <c r="BN740" s="190" t="str">
        <f t="shared" si="73"/>
        <v/>
      </c>
      <c r="BO740" s="190" t="str">
        <f t="shared" si="74"/>
        <v/>
      </c>
      <c r="BP740" s="190" t="str">
        <f t="shared" si="75"/>
        <v/>
      </c>
      <c r="BQ740" s="190">
        <f t="shared" si="76"/>
        <v>0</v>
      </c>
      <c r="BR740" s="190">
        <f t="shared" si="77"/>
        <v>0</v>
      </c>
      <c r="BS740" s="190">
        <f t="shared" si="78"/>
        <v>0</v>
      </c>
      <c r="BT740" s="190">
        <f t="shared" si="79"/>
        <v>0</v>
      </c>
      <c r="BY740" s="27">
        <v>1</v>
      </c>
    </row>
    <row r="741" spans="32:77" ht="15.75" customHeight="1" x14ac:dyDescent="0.25">
      <c r="AF741" s="2"/>
      <c r="AG741" s="2"/>
      <c r="AH741" s="2"/>
      <c r="AI741" s="2"/>
      <c r="AJ741" s="2"/>
      <c r="AK741" s="2"/>
      <c r="BA741" s="190" t="s">
        <v>196</v>
      </c>
      <c r="BB741" s="190" t="s">
        <v>301</v>
      </c>
      <c r="BC741" s="190">
        <v>2</v>
      </c>
      <c r="BD741" s="190">
        <v>6.6666999999999996</v>
      </c>
      <c r="BE741" s="190">
        <v>2</v>
      </c>
      <c r="BF741" s="190" t="s">
        <v>12671</v>
      </c>
      <c r="BG741" s="190" t="s">
        <v>12587</v>
      </c>
      <c r="BH741" s="190" t="s">
        <v>12670</v>
      </c>
      <c r="BI741" s="190" t="s">
        <v>12669</v>
      </c>
      <c r="BL741" s="190" t="s">
        <v>12668</v>
      </c>
      <c r="BM741" s="190" t="str">
        <f t="shared" si="72"/>
        <v/>
      </c>
      <c r="BN741" s="190" t="str">
        <f t="shared" si="73"/>
        <v/>
      </c>
      <c r="BO741" s="190" t="str">
        <f t="shared" si="74"/>
        <v/>
      </c>
      <c r="BP741" s="190" t="str">
        <f t="shared" si="75"/>
        <v/>
      </c>
      <c r="BQ741" s="190">
        <f t="shared" si="76"/>
        <v>0</v>
      </c>
      <c r="BR741" s="190">
        <f t="shared" si="77"/>
        <v>0</v>
      </c>
      <c r="BS741" s="190">
        <f t="shared" si="78"/>
        <v>0</v>
      </c>
      <c r="BT741" s="190">
        <f t="shared" si="79"/>
        <v>0</v>
      </c>
      <c r="BY741" s="27">
        <v>1</v>
      </c>
    </row>
    <row r="742" spans="32:77" ht="15.75" customHeight="1" x14ac:dyDescent="0.25">
      <c r="AF742" s="2"/>
      <c r="AG742" s="2"/>
      <c r="AH742" s="2"/>
      <c r="AI742" s="2"/>
      <c r="AJ742" s="2"/>
      <c r="AK742" s="2"/>
      <c r="BA742" s="190" t="s">
        <v>196</v>
      </c>
      <c r="BB742" s="190" t="s">
        <v>301</v>
      </c>
      <c r="BC742" s="190">
        <v>3</v>
      </c>
      <c r="BD742" s="190">
        <v>6.6666999999999996</v>
      </c>
      <c r="BE742" s="190">
        <v>2</v>
      </c>
      <c r="BF742" s="190" t="s">
        <v>12814</v>
      </c>
      <c r="BG742" s="190" t="s">
        <v>12581</v>
      </c>
      <c r="BH742" s="190" t="s">
        <v>12813</v>
      </c>
      <c r="BI742" s="190" t="s">
        <v>12812</v>
      </c>
      <c r="BJ742" s="190" t="s">
        <v>12811</v>
      </c>
      <c r="BL742" s="190" t="s">
        <v>12810</v>
      </c>
      <c r="BM742" s="190" t="str">
        <f t="shared" si="72"/>
        <v/>
      </c>
      <c r="BN742" s="190" t="str">
        <f t="shared" si="73"/>
        <v/>
      </c>
      <c r="BO742" s="190" t="str">
        <f t="shared" si="74"/>
        <v/>
      </c>
      <c r="BP742" s="190" t="str">
        <f t="shared" si="75"/>
        <v/>
      </c>
      <c r="BQ742" s="190">
        <f t="shared" si="76"/>
        <v>0</v>
      </c>
      <c r="BR742" s="190">
        <f t="shared" si="77"/>
        <v>0</v>
      </c>
      <c r="BS742" s="190">
        <f t="shared" si="78"/>
        <v>0</v>
      </c>
      <c r="BT742" s="190">
        <f t="shared" si="79"/>
        <v>0</v>
      </c>
      <c r="BY742" s="27">
        <v>1</v>
      </c>
    </row>
    <row r="743" spans="32:77" ht="15.75" customHeight="1" x14ac:dyDescent="0.25">
      <c r="AF743" s="2"/>
      <c r="AG743" s="2"/>
      <c r="AH743" s="2"/>
      <c r="AI743" s="2"/>
      <c r="AJ743" s="2"/>
      <c r="AK743" s="2"/>
      <c r="BA743" s="190" t="s">
        <v>198</v>
      </c>
      <c r="BB743" s="190" t="s">
        <v>265</v>
      </c>
      <c r="BC743" s="190">
        <v>1</v>
      </c>
      <c r="BD743" s="190">
        <v>4</v>
      </c>
      <c r="BE743" s="190">
        <v>2</v>
      </c>
      <c r="BF743" s="190" t="s">
        <v>12843</v>
      </c>
      <c r="BG743" s="190" t="s">
        <v>12842</v>
      </c>
      <c r="BH743" s="190" t="s">
        <v>12841</v>
      </c>
      <c r="BI743" s="190" t="s">
        <v>12840</v>
      </c>
      <c r="BJ743" s="190" t="s">
        <v>12839</v>
      </c>
      <c r="BK743" s="190" t="s">
        <v>12838</v>
      </c>
      <c r="BL743" s="190" t="s">
        <v>12837</v>
      </c>
      <c r="BM743" s="190" t="str">
        <f t="shared" si="72"/>
        <v/>
      </c>
      <c r="BN743" s="190" t="str">
        <f t="shared" si="73"/>
        <v/>
      </c>
      <c r="BO743" s="190" t="str">
        <f t="shared" si="74"/>
        <v/>
      </c>
      <c r="BP743" s="190" t="str">
        <f t="shared" si="75"/>
        <v/>
      </c>
      <c r="BQ743" s="190">
        <f t="shared" si="76"/>
        <v>0</v>
      </c>
      <c r="BR743" s="190">
        <f t="shared" si="77"/>
        <v>0</v>
      </c>
      <c r="BS743" s="190">
        <f t="shared" si="78"/>
        <v>0</v>
      </c>
      <c r="BT743" s="190">
        <f t="shared" si="79"/>
        <v>0</v>
      </c>
      <c r="BY743" s="27">
        <v>1</v>
      </c>
    </row>
    <row r="744" spans="32:77" ht="15.75" customHeight="1" x14ac:dyDescent="0.25">
      <c r="AF744" s="2"/>
      <c r="AG744" s="2"/>
      <c r="AH744" s="2"/>
      <c r="AI744" s="2"/>
      <c r="AJ744" s="2"/>
      <c r="AK744" s="2"/>
      <c r="BA744" s="190" t="s">
        <v>198</v>
      </c>
      <c r="BB744" s="190" t="s">
        <v>265</v>
      </c>
      <c r="BC744" s="190">
        <v>2</v>
      </c>
      <c r="BD744" s="190">
        <v>4</v>
      </c>
      <c r="BE744" s="190">
        <v>2</v>
      </c>
      <c r="BF744" s="190" t="s">
        <v>12836</v>
      </c>
      <c r="BG744" s="190" t="s">
        <v>12835</v>
      </c>
      <c r="BH744" s="190" t="s">
        <v>12834</v>
      </c>
      <c r="BI744" s="190" t="s">
        <v>12833</v>
      </c>
      <c r="BJ744" s="190" t="s">
        <v>12832</v>
      </c>
      <c r="BL744" s="190" t="s">
        <v>12831</v>
      </c>
      <c r="BM744" s="190" t="str">
        <f t="shared" si="72"/>
        <v/>
      </c>
      <c r="BN744" s="190" t="str">
        <f t="shared" si="73"/>
        <v/>
      </c>
      <c r="BO744" s="190" t="str">
        <f t="shared" si="74"/>
        <v/>
      </c>
      <c r="BP744" s="190" t="str">
        <f t="shared" si="75"/>
        <v/>
      </c>
      <c r="BQ744" s="190">
        <f t="shared" si="76"/>
        <v>0</v>
      </c>
      <c r="BR744" s="190">
        <f t="shared" si="77"/>
        <v>0</v>
      </c>
      <c r="BS744" s="190">
        <f t="shared" si="78"/>
        <v>0</v>
      </c>
      <c r="BT744" s="190">
        <f t="shared" si="79"/>
        <v>0</v>
      </c>
      <c r="BY744" s="27">
        <v>1</v>
      </c>
    </row>
    <row r="745" spans="32:77" ht="15.75" customHeight="1" x14ac:dyDescent="0.25">
      <c r="AF745" s="2"/>
      <c r="AG745" s="2"/>
      <c r="AH745" s="2"/>
      <c r="AI745" s="2"/>
      <c r="AJ745" s="2"/>
      <c r="AK745" s="2"/>
      <c r="BA745" s="190" t="s">
        <v>198</v>
      </c>
      <c r="BB745" s="190" t="s">
        <v>265</v>
      </c>
      <c r="BC745" s="190">
        <v>3</v>
      </c>
      <c r="BD745" s="190">
        <v>4</v>
      </c>
      <c r="BE745" s="190">
        <v>2</v>
      </c>
      <c r="BF745" s="190" t="s">
        <v>12667</v>
      </c>
      <c r="BG745" s="190" t="s">
        <v>12666</v>
      </c>
      <c r="BH745" s="190" t="s">
        <v>12665</v>
      </c>
      <c r="BI745" s="190" t="s">
        <v>12664</v>
      </c>
      <c r="BJ745" s="190" t="s">
        <v>12663</v>
      </c>
      <c r="BK745" s="190" t="s">
        <v>12662</v>
      </c>
      <c r="BL745" s="190" t="s">
        <v>12661</v>
      </c>
      <c r="BM745" s="190" t="str">
        <f t="shared" si="72"/>
        <v/>
      </c>
      <c r="BN745" s="190" t="str">
        <f t="shared" si="73"/>
        <v/>
      </c>
      <c r="BO745" s="190" t="str">
        <f t="shared" si="74"/>
        <v/>
      </c>
      <c r="BP745" s="190" t="str">
        <f t="shared" si="75"/>
        <v/>
      </c>
      <c r="BQ745" s="190">
        <f t="shared" si="76"/>
        <v>0</v>
      </c>
      <c r="BR745" s="190">
        <f t="shared" si="77"/>
        <v>0</v>
      </c>
      <c r="BS745" s="190">
        <f t="shared" si="78"/>
        <v>0</v>
      </c>
      <c r="BT745" s="190">
        <f t="shared" si="79"/>
        <v>0</v>
      </c>
      <c r="BY745" s="27">
        <v>1</v>
      </c>
    </row>
    <row r="746" spans="32:77" ht="15.75" customHeight="1" x14ac:dyDescent="0.25">
      <c r="AF746" s="2"/>
      <c r="AG746" s="2"/>
      <c r="AH746" s="2"/>
      <c r="AI746" s="2"/>
      <c r="AJ746" s="2"/>
      <c r="AK746" s="2"/>
      <c r="BA746" s="190" t="s">
        <v>198</v>
      </c>
      <c r="BB746" s="190" t="s">
        <v>265</v>
      </c>
      <c r="BC746" s="190">
        <v>4</v>
      </c>
      <c r="BD746" s="190">
        <v>4</v>
      </c>
      <c r="BE746" s="190">
        <v>2</v>
      </c>
      <c r="BF746" s="190" t="s">
        <v>12830</v>
      </c>
      <c r="BG746" s="190" t="s">
        <v>12610</v>
      </c>
      <c r="BH746" s="190" t="s">
        <v>12829</v>
      </c>
      <c r="BI746" s="190" t="s">
        <v>282</v>
      </c>
      <c r="BJ746" s="190" t="s">
        <v>386</v>
      </c>
      <c r="BK746" s="190" t="s">
        <v>12828</v>
      </c>
      <c r="BL746" s="190" t="s">
        <v>12827</v>
      </c>
      <c r="BM746" s="190" t="str">
        <f t="shared" ref="BM746:BM809" si="80">IF(OR($BA746="",$BA746&lt;&gt;$B$4,$BB746&lt;&gt;"PRO"),"",--(OR(ISNUMBER(SEARCH($BF746,$BV$2)),((($BG746&lt;&gt;"")*ISNUMBER(SEARCH($BG746,$BV$2)))+(($BH746&lt;&gt;"")*ISNUMBER(SEARCH($BH746,$BV$2)))+(($BI746&lt;&gt;"")*ISNUMBER(SEARCH($BI746,$BV$2)))+(($BJ746&lt;&gt;"")*ISNUMBER(SEARCH($BJ746,$BV$2)))+(($BK746&lt;&gt;"")*ISNUMBER(SEARCH($BK746,$BV$2))))&gt;=$BE746)))</f>
        <v/>
      </c>
      <c r="BN746" s="190" t="str">
        <f t="shared" ref="BN746:BN809" si="81">IF(OR($BA746="",$BA746&lt;&gt;$B$4,$BB746&lt;&gt;"PRO"),"",--(OR(ISNUMBER(SEARCH($BF746,$BV$3)),((($BG746&lt;&gt;"")*ISNUMBER(SEARCH($BG746,$BV$3)))+(($BH746&lt;&gt;"")*ISNUMBER(SEARCH($BH746,$BV$3)))+(($BI746&lt;&gt;"")*ISNUMBER(SEARCH($BI746,$BV$3)))+(($BJ746&lt;&gt;"")*ISNUMBER(SEARCH($BJ746,$BV$3)))+(($BK746&lt;&gt;"")*ISNUMBER(SEARCH($BK746,$BV$3))))&gt;=$BE746)))</f>
        <v/>
      </c>
      <c r="BO746" s="190" t="str">
        <f t="shared" ref="BO746:BO809" si="82">IF(OR($BA746="",$BA746&lt;&gt;$B$4,$BB746&lt;&gt;"CFA"),"",--(OR(ISNUMBER(SEARCH($BF746,$BW$2)),((($BG746&lt;&gt;"")*ISNUMBER(SEARCH($BG746,$BW$2)))+(($BH746&lt;&gt;"")*ISNUMBER(SEARCH($BH746,$BW$2)))+(($BI746&lt;&gt;"")*ISNUMBER(SEARCH($BI746,$BW$2)))+(($BJ746&lt;&gt;"")*ISNUMBER(SEARCH($BJ746,$BW$2)))+(($BK746&lt;&gt;"")*ISNUMBER(SEARCH($BK746,$BW$2))))&gt;=$BE746)))</f>
        <v/>
      </c>
      <c r="BP746" s="190" t="str">
        <f t="shared" ref="BP746:BP809" si="83">IF(OR($BA746="",$BA746&lt;&gt;$B$4,$BB746&lt;&gt;"CFA"),"",--(OR(ISNUMBER(SEARCH($BF746,$BW$3)),((($BG746&lt;&gt;"")*ISNUMBER(SEARCH($BG746,$BW$3)))+(($BH746&lt;&gt;"")*ISNUMBER(SEARCH($BH746,$BW$3)))+(($BI746&lt;&gt;"")*ISNUMBER(SEARCH($BI746,$BW$3)))+(($BJ746&lt;&gt;"")*ISNUMBER(SEARCH($BJ746,$BW$3)))+(($BK746&lt;&gt;"")*ISNUMBER(SEARCH($BK746,$BW$3))))&gt;=$BE746)))</f>
        <v/>
      </c>
      <c r="BQ746" s="190">
        <f t="shared" ref="BQ746:BQ809" si="84">IF($BM746="",0,$BM746*$BD746)</f>
        <v>0</v>
      </c>
      <c r="BR746" s="190">
        <f t="shared" ref="BR746:BR809" si="85">IF($BN746="",0,$BN746*$BD746)</f>
        <v>0</v>
      </c>
      <c r="BS746" s="190">
        <f t="shared" ref="BS746:BS809" si="86">IF($BO746="",0,$BO746*$BD746)</f>
        <v>0</v>
      </c>
      <c r="BT746" s="190">
        <f t="shared" ref="BT746:BT809" si="87">IF($BP746="",0,$BP746*$BD746)</f>
        <v>0</v>
      </c>
      <c r="BY746" s="27">
        <v>1</v>
      </c>
    </row>
    <row r="747" spans="32:77" ht="15.75" customHeight="1" x14ac:dyDescent="0.25">
      <c r="AF747" s="2"/>
      <c r="AG747" s="2"/>
      <c r="AH747" s="2"/>
      <c r="AI747" s="2"/>
      <c r="AJ747" s="2"/>
      <c r="AK747" s="2"/>
      <c r="BA747" s="190" t="s">
        <v>198</v>
      </c>
      <c r="BB747" s="190" t="s">
        <v>265</v>
      </c>
      <c r="BC747" s="190">
        <v>5</v>
      </c>
      <c r="BD747" s="190">
        <v>4</v>
      </c>
      <c r="BE747" s="190">
        <v>2</v>
      </c>
      <c r="BF747" s="190" t="s">
        <v>12826</v>
      </c>
      <c r="BG747" s="190" t="s">
        <v>12603</v>
      </c>
      <c r="BH747" s="190" t="s">
        <v>12825</v>
      </c>
      <c r="BI747" s="190" t="s">
        <v>12824</v>
      </c>
      <c r="BJ747" s="190" t="s">
        <v>12823</v>
      </c>
      <c r="BL747" s="190" t="s">
        <v>12822</v>
      </c>
      <c r="BM747" s="190" t="str">
        <f t="shared" si="80"/>
        <v/>
      </c>
      <c r="BN747" s="190" t="str">
        <f t="shared" si="81"/>
        <v/>
      </c>
      <c r="BO747" s="190" t="str">
        <f t="shared" si="82"/>
        <v/>
      </c>
      <c r="BP747" s="190" t="str">
        <f t="shared" si="83"/>
        <v/>
      </c>
      <c r="BQ747" s="190">
        <f t="shared" si="84"/>
        <v>0</v>
      </c>
      <c r="BR747" s="190">
        <f t="shared" si="85"/>
        <v>0</v>
      </c>
      <c r="BS747" s="190">
        <f t="shared" si="86"/>
        <v>0</v>
      </c>
      <c r="BT747" s="190">
        <f t="shared" si="87"/>
        <v>0</v>
      </c>
      <c r="BY747" s="27">
        <v>1</v>
      </c>
    </row>
    <row r="748" spans="32:77" ht="15.75" customHeight="1" x14ac:dyDescent="0.25">
      <c r="AF748" s="2"/>
      <c r="AG748" s="2"/>
      <c r="AH748" s="2"/>
      <c r="AI748" s="2"/>
      <c r="AJ748" s="2"/>
      <c r="AK748" s="2"/>
      <c r="BA748" s="190" t="s">
        <v>198</v>
      </c>
      <c r="BB748" s="190" t="s">
        <v>301</v>
      </c>
      <c r="BC748" s="190">
        <v>1</v>
      </c>
      <c r="BD748" s="190">
        <v>6.6666999999999996</v>
      </c>
      <c r="BE748" s="190">
        <v>2</v>
      </c>
      <c r="BF748" s="190" t="s">
        <v>12821</v>
      </c>
      <c r="BG748" s="190" t="s">
        <v>12820</v>
      </c>
      <c r="BH748" s="190" t="s">
        <v>12819</v>
      </c>
      <c r="BI748" s="190" t="s">
        <v>12818</v>
      </c>
      <c r="BJ748" s="190" t="s">
        <v>12817</v>
      </c>
      <c r="BK748" s="190" t="s">
        <v>12816</v>
      </c>
      <c r="BL748" s="190" t="s">
        <v>12815</v>
      </c>
      <c r="BM748" s="190" t="str">
        <f t="shared" si="80"/>
        <v/>
      </c>
      <c r="BN748" s="190" t="str">
        <f t="shared" si="81"/>
        <v/>
      </c>
      <c r="BO748" s="190" t="str">
        <f t="shared" si="82"/>
        <v/>
      </c>
      <c r="BP748" s="190" t="str">
        <f t="shared" si="83"/>
        <v/>
      </c>
      <c r="BQ748" s="190">
        <f t="shared" si="84"/>
        <v>0</v>
      </c>
      <c r="BR748" s="190">
        <f t="shared" si="85"/>
        <v>0</v>
      </c>
      <c r="BS748" s="190">
        <f t="shared" si="86"/>
        <v>0</v>
      </c>
      <c r="BT748" s="190">
        <f t="shared" si="87"/>
        <v>0</v>
      </c>
      <c r="BY748" s="27">
        <v>1</v>
      </c>
    </row>
    <row r="749" spans="32:77" ht="15.75" customHeight="1" x14ac:dyDescent="0.25">
      <c r="AF749" s="2"/>
      <c r="AG749" s="2"/>
      <c r="AH749" s="2"/>
      <c r="AI749" s="2"/>
      <c r="AJ749" s="2"/>
      <c r="AK749" s="2"/>
      <c r="BA749" s="190" t="s">
        <v>198</v>
      </c>
      <c r="BB749" s="190" t="s">
        <v>301</v>
      </c>
      <c r="BC749" s="190">
        <v>2</v>
      </c>
      <c r="BD749" s="190">
        <v>6.6666999999999996</v>
      </c>
      <c r="BE749" s="190">
        <v>2</v>
      </c>
      <c r="BF749" s="190" t="s">
        <v>12660</v>
      </c>
      <c r="BG749" s="190" t="s">
        <v>12587</v>
      </c>
      <c r="BH749" s="190" t="s">
        <v>12659</v>
      </c>
      <c r="BI749" s="190" t="s">
        <v>12658</v>
      </c>
      <c r="BJ749" s="190" t="s">
        <v>12657</v>
      </c>
      <c r="BL749" s="190" t="s">
        <v>12656</v>
      </c>
      <c r="BM749" s="190" t="str">
        <f t="shared" si="80"/>
        <v/>
      </c>
      <c r="BN749" s="190" t="str">
        <f t="shared" si="81"/>
        <v/>
      </c>
      <c r="BO749" s="190" t="str">
        <f t="shared" si="82"/>
        <v/>
      </c>
      <c r="BP749" s="190" t="str">
        <f t="shared" si="83"/>
        <v/>
      </c>
      <c r="BQ749" s="190">
        <f t="shared" si="84"/>
        <v>0</v>
      </c>
      <c r="BR749" s="190">
        <f t="shared" si="85"/>
        <v>0</v>
      </c>
      <c r="BS749" s="190">
        <f t="shared" si="86"/>
        <v>0</v>
      </c>
      <c r="BT749" s="190">
        <f t="shared" si="87"/>
        <v>0</v>
      </c>
      <c r="BY749" s="27">
        <v>1</v>
      </c>
    </row>
    <row r="750" spans="32:77" ht="15.75" customHeight="1" x14ac:dyDescent="0.25">
      <c r="AF750" s="2"/>
      <c r="AG750" s="2"/>
      <c r="AH750" s="2"/>
      <c r="AI750" s="2"/>
      <c r="AJ750" s="2"/>
      <c r="AK750" s="2"/>
      <c r="BA750" s="190" t="s">
        <v>198</v>
      </c>
      <c r="BB750" s="190" t="s">
        <v>301</v>
      </c>
      <c r="BC750" s="190">
        <v>3</v>
      </c>
      <c r="BD750" s="190">
        <v>6.6666999999999996</v>
      </c>
      <c r="BE750" s="190">
        <v>2</v>
      </c>
      <c r="BF750" s="190" t="s">
        <v>12814</v>
      </c>
      <c r="BG750" s="190" t="s">
        <v>12581</v>
      </c>
      <c r="BH750" s="190" t="s">
        <v>12813</v>
      </c>
      <c r="BI750" s="190" t="s">
        <v>12812</v>
      </c>
      <c r="BJ750" s="190" t="s">
        <v>12811</v>
      </c>
      <c r="BL750" s="190" t="s">
        <v>12810</v>
      </c>
      <c r="BM750" s="190" t="str">
        <f t="shared" si="80"/>
        <v/>
      </c>
      <c r="BN750" s="190" t="str">
        <f t="shared" si="81"/>
        <v/>
      </c>
      <c r="BO750" s="190" t="str">
        <f t="shared" si="82"/>
        <v/>
      </c>
      <c r="BP750" s="190" t="str">
        <f t="shared" si="83"/>
        <v/>
      </c>
      <c r="BQ750" s="190">
        <f t="shared" si="84"/>
        <v>0</v>
      </c>
      <c r="BR750" s="190">
        <f t="shared" si="85"/>
        <v>0</v>
      </c>
      <c r="BS750" s="190">
        <f t="shared" si="86"/>
        <v>0</v>
      </c>
      <c r="BT750" s="190">
        <f t="shared" si="87"/>
        <v>0</v>
      </c>
      <c r="BY750" s="27">
        <v>1</v>
      </c>
    </row>
    <row r="751" spans="32:77" ht="15.75" customHeight="1" x14ac:dyDescent="0.25">
      <c r="AF751" s="2"/>
      <c r="AG751" s="2"/>
      <c r="AH751" s="2"/>
      <c r="AI751" s="2"/>
      <c r="AJ751" s="2"/>
      <c r="AK751" s="2"/>
      <c r="BA751" s="190" t="s">
        <v>199</v>
      </c>
      <c r="BB751" s="190" t="s">
        <v>265</v>
      </c>
      <c r="BC751" s="190">
        <v>1</v>
      </c>
      <c r="BD751" s="190">
        <v>4</v>
      </c>
      <c r="BE751" s="190">
        <v>2</v>
      </c>
      <c r="BF751" s="190" t="s">
        <v>12843</v>
      </c>
      <c r="BG751" s="190" t="s">
        <v>12842</v>
      </c>
      <c r="BH751" s="190" t="s">
        <v>12841</v>
      </c>
      <c r="BI751" s="190" t="s">
        <v>12840</v>
      </c>
      <c r="BJ751" s="190" t="s">
        <v>12839</v>
      </c>
      <c r="BK751" s="190" t="s">
        <v>12838</v>
      </c>
      <c r="BL751" s="190" t="s">
        <v>12837</v>
      </c>
      <c r="BM751" s="190" t="str">
        <f t="shared" si="80"/>
        <v/>
      </c>
      <c r="BN751" s="190" t="str">
        <f t="shared" si="81"/>
        <v/>
      </c>
      <c r="BO751" s="190" t="str">
        <f t="shared" si="82"/>
        <v/>
      </c>
      <c r="BP751" s="190" t="str">
        <f t="shared" si="83"/>
        <v/>
      </c>
      <c r="BQ751" s="190">
        <f t="shared" si="84"/>
        <v>0</v>
      </c>
      <c r="BR751" s="190">
        <f t="shared" si="85"/>
        <v>0</v>
      </c>
      <c r="BS751" s="190">
        <f t="shared" si="86"/>
        <v>0</v>
      </c>
      <c r="BT751" s="190">
        <f t="shared" si="87"/>
        <v>0</v>
      </c>
      <c r="BY751" s="27">
        <v>1</v>
      </c>
    </row>
    <row r="752" spans="32:77" ht="15.75" customHeight="1" x14ac:dyDescent="0.25">
      <c r="AF752" s="2"/>
      <c r="AG752" s="2"/>
      <c r="AH752" s="2"/>
      <c r="AI752" s="2"/>
      <c r="AJ752" s="2"/>
      <c r="AK752" s="2"/>
      <c r="BA752" s="190" t="s">
        <v>199</v>
      </c>
      <c r="BB752" s="190" t="s">
        <v>265</v>
      </c>
      <c r="BC752" s="190">
        <v>2</v>
      </c>
      <c r="BD752" s="190">
        <v>4</v>
      </c>
      <c r="BE752" s="190">
        <v>2</v>
      </c>
      <c r="BF752" s="190" t="s">
        <v>12836</v>
      </c>
      <c r="BG752" s="190" t="s">
        <v>12835</v>
      </c>
      <c r="BH752" s="190" t="s">
        <v>12834</v>
      </c>
      <c r="BI752" s="190" t="s">
        <v>12833</v>
      </c>
      <c r="BJ752" s="190" t="s">
        <v>12832</v>
      </c>
      <c r="BL752" s="190" t="s">
        <v>12831</v>
      </c>
      <c r="BM752" s="190" t="str">
        <f t="shared" si="80"/>
        <v/>
      </c>
      <c r="BN752" s="190" t="str">
        <f t="shared" si="81"/>
        <v/>
      </c>
      <c r="BO752" s="190" t="str">
        <f t="shared" si="82"/>
        <v/>
      </c>
      <c r="BP752" s="190" t="str">
        <f t="shared" si="83"/>
        <v/>
      </c>
      <c r="BQ752" s="190">
        <f t="shared" si="84"/>
        <v>0</v>
      </c>
      <c r="BR752" s="190">
        <f t="shared" si="85"/>
        <v>0</v>
      </c>
      <c r="BS752" s="190">
        <f t="shared" si="86"/>
        <v>0</v>
      </c>
      <c r="BT752" s="190">
        <f t="shared" si="87"/>
        <v>0</v>
      </c>
      <c r="BY752" s="27">
        <v>1</v>
      </c>
    </row>
    <row r="753" spans="32:77" ht="15.75" customHeight="1" x14ac:dyDescent="0.25">
      <c r="AF753" s="2"/>
      <c r="AG753" s="2"/>
      <c r="AH753" s="2"/>
      <c r="AI753" s="2"/>
      <c r="AJ753" s="2"/>
      <c r="AK753" s="2"/>
      <c r="BA753" s="190" t="s">
        <v>199</v>
      </c>
      <c r="BB753" s="190" t="s">
        <v>265</v>
      </c>
      <c r="BC753" s="190">
        <v>3</v>
      </c>
      <c r="BD753" s="190">
        <v>4</v>
      </c>
      <c r="BE753" s="190">
        <v>2</v>
      </c>
      <c r="BF753" s="190" t="s">
        <v>12655</v>
      </c>
      <c r="BG753" s="190" t="s">
        <v>12654</v>
      </c>
      <c r="BH753" s="190" t="s">
        <v>12653</v>
      </c>
      <c r="BI753" s="190" t="s">
        <v>12652</v>
      </c>
      <c r="BJ753" s="190" t="s">
        <v>12651</v>
      </c>
      <c r="BK753" s="190" t="s">
        <v>12650</v>
      </c>
      <c r="BL753" s="190" t="s">
        <v>12649</v>
      </c>
      <c r="BM753" s="190" t="str">
        <f t="shared" si="80"/>
        <v/>
      </c>
      <c r="BN753" s="190" t="str">
        <f t="shared" si="81"/>
        <v/>
      </c>
      <c r="BO753" s="190" t="str">
        <f t="shared" si="82"/>
        <v/>
      </c>
      <c r="BP753" s="190" t="str">
        <f t="shared" si="83"/>
        <v/>
      </c>
      <c r="BQ753" s="190">
        <f t="shared" si="84"/>
        <v>0</v>
      </c>
      <c r="BR753" s="190">
        <f t="shared" si="85"/>
        <v>0</v>
      </c>
      <c r="BS753" s="190">
        <f t="shared" si="86"/>
        <v>0</v>
      </c>
      <c r="BT753" s="190">
        <f t="shared" si="87"/>
        <v>0</v>
      </c>
      <c r="BY753" s="27">
        <v>1</v>
      </c>
    </row>
    <row r="754" spans="32:77" ht="15.75" customHeight="1" x14ac:dyDescent="0.25">
      <c r="AF754" s="2"/>
      <c r="AG754" s="2"/>
      <c r="AH754" s="2"/>
      <c r="AI754" s="2"/>
      <c r="AJ754" s="2"/>
      <c r="AK754" s="2"/>
      <c r="BA754" s="190" t="s">
        <v>199</v>
      </c>
      <c r="BB754" s="190" t="s">
        <v>265</v>
      </c>
      <c r="BC754" s="190">
        <v>4</v>
      </c>
      <c r="BD754" s="190">
        <v>4</v>
      </c>
      <c r="BE754" s="190">
        <v>2</v>
      </c>
      <c r="BF754" s="190" t="s">
        <v>12830</v>
      </c>
      <c r="BG754" s="190" t="s">
        <v>12610</v>
      </c>
      <c r="BH754" s="190" t="s">
        <v>12829</v>
      </c>
      <c r="BI754" s="190" t="s">
        <v>282</v>
      </c>
      <c r="BJ754" s="190" t="s">
        <v>386</v>
      </c>
      <c r="BK754" s="190" t="s">
        <v>12828</v>
      </c>
      <c r="BL754" s="190" t="s">
        <v>12827</v>
      </c>
      <c r="BM754" s="190" t="str">
        <f t="shared" si="80"/>
        <v/>
      </c>
      <c r="BN754" s="190" t="str">
        <f t="shared" si="81"/>
        <v/>
      </c>
      <c r="BO754" s="190" t="str">
        <f t="shared" si="82"/>
        <v/>
      </c>
      <c r="BP754" s="190" t="str">
        <f t="shared" si="83"/>
        <v/>
      </c>
      <c r="BQ754" s="190">
        <f t="shared" si="84"/>
        <v>0</v>
      </c>
      <c r="BR754" s="190">
        <f t="shared" si="85"/>
        <v>0</v>
      </c>
      <c r="BS754" s="190">
        <f t="shared" si="86"/>
        <v>0</v>
      </c>
      <c r="BT754" s="190">
        <f t="shared" si="87"/>
        <v>0</v>
      </c>
      <c r="BY754" s="27">
        <v>1</v>
      </c>
    </row>
    <row r="755" spans="32:77" ht="15.75" customHeight="1" x14ac:dyDescent="0.25">
      <c r="AF755" s="2"/>
      <c r="AG755" s="2"/>
      <c r="AH755" s="2"/>
      <c r="AI755" s="2"/>
      <c r="AJ755" s="2"/>
      <c r="AK755" s="2"/>
      <c r="BA755" s="190" t="s">
        <v>199</v>
      </c>
      <c r="BB755" s="190" t="s">
        <v>265</v>
      </c>
      <c r="BC755" s="190">
        <v>5</v>
      </c>
      <c r="BD755" s="190">
        <v>4</v>
      </c>
      <c r="BE755" s="190">
        <v>2</v>
      </c>
      <c r="BF755" s="190" t="s">
        <v>12826</v>
      </c>
      <c r="BG755" s="190" t="s">
        <v>12603</v>
      </c>
      <c r="BH755" s="190" t="s">
        <v>12825</v>
      </c>
      <c r="BI755" s="190" t="s">
        <v>12824</v>
      </c>
      <c r="BJ755" s="190" t="s">
        <v>12823</v>
      </c>
      <c r="BL755" s="190" t="s">
        <v>12822</v>
      </c>
      <c r="BM755" s="190" t="str">
        <f t="shared" si="80"/>
        <v/>
      </c>
      <c r="BN755" s="190" t="str">
        <f t="shared" si="81"/>
        <v/>
      </c>
      <c r="BO755" s="190" t="str">
        <f t="shared" si="82"/>
        <v/>
      </c>
      <c r="BP755" s="190" t="str">
        <f t="shared" si="83"/>
        <v/>
      </c>
      <c r="BQ755" s="190">
        <f t="shared" si="84"/>
        <v>0</v>
      </c>
      <c r="BR755" s="190">
        <f t="shared" si="85"/>
        <v>0</v>
      </c>
      <c r="BS755" s="190">
        <f t="shared" si="86"/>
        <v>0</v>
      </c>
      <c r="BT755" s="190">
        <f t="shared" si="87"/>
        <v>0</v>
      </c>
      <c r="BY755" s="27">
        <v>1</v>
      </c>
    </row>
    <row r="756" spans="32:77" ht="15.75" customHeight="1" x14ac:dyDescent="0.25">
      <c r="AF756" s="2"/>
      <c r="AG756" s="2"/>
      <c r="AH756" s="2"/>
      <c r="AI756" s="2"/>
      <c r="AJ756" s="2"/>
      <c r="AK756" s="2"/>
      <c r="BA756" s="190" t="s">
        <v>199</v>
      </c>
      <c r="BB756" s="190" t="s">
        <v>301</v>
      </c>
      <c r="BC756" s="190">
        <v>1</v>
      </c>
      <c r="BD756" s="190">
        <v>6.6666999999999996</v>
      </c>
      <c r="BE756" s="190">
        <v>2</v>
      </c>
      <c r="BF756" s="190" t="s">
        <v>12821</v>
      </c>
      <c r="BG756" s="190" t="s">
        <v>12820</v>
      </c>
      <c r="BH756" s="190" t="s">
        <v>12819</v>
      </c>
      <c r="BI756" s="190" t="s">
        <v>12818</v>
      </c>
      <c r="BJ756" s="190" t="s">
        <v>12817</v>
      </c>
      <c r="BK756" s="190" t="s">
        <v>12816</v>
      </c>
      <c r="BL756" s="190" t="s">
        <v>12815</v>
      </c>
      <c r="BM756" s="190" t="str">
        <f t="shared" si="80"/>
        <v/>
      </c>
      <c r="BN756" s="190" t="str">
        <f t="shared" si="81"/>
        <v/>
      </c>
      <c r="BO756" s="190" t="str">
        <f t="shared" si="82"/>
        <v/>
      </c>
      <c r="BP756" s="190" t="str">
        <f t="shared" si="83"/>
        <v/>
      </c>
      <c r="BQ756" s="190">
        <f t="shared" si="84"/>
        <v>0</v>
      </c>
      <c r="BR756" s="190">
        <f t="shared" si="85"/>
        <v>0</v>
      </c>
      <c r="BS756" s="190">
        <f t="shared" si="86"/>
        <v>0</v>
      </c>
      <c r="BT756" s="190">
        <f t="shared" si="87"/>
        <v>0</v>
      </c>
      <c r="BY756" s="27">
        <v>1</v>
      </c>
    </row>
    <row r="757" spans="32:77" ht="15.75" customHeight="1" x14ac:dyDescent="0.25">
      <c r="AF757" s="2"/>
      <c r="AG757" s="2"/>
      <c r="AH757" s="2"/>
      <c r="AI757" s="2"/>
      <c r="AJ757" s="2"/>
      <c r="AK757" s="2"/>
      <c r="BA757" s="190" t="s">
        <v>199</v>
      </c>
      <c r="BB757" s="190" t="s">
        <v>301</v>
      </c>
      <c r="BC757" s="190">
        <v>2</v>
      </c>
      <c r="BD757" s="190">
        <v>6.6666999999999996</v>
      </c>
      <c r="BE757" s="190">
        <v>2</v>
      </c>
      <c r="BF757" s="190" t="s">
        <v>12648</v>
      </c>
      <c r="BG757" s="190" t="s">
        <v>12587</v>
      </c>
      <c r="BH757" s="190" t="s">
        <v>12647</v>
      </c>
      <c r="BI757" s="190" t="s">
        <v>12646</v>
      </c>
      <c r="BL757" s="190" t="s">
        <v>12645</v>
      </c>
      <c r="BM757" s="190" t="str">
        <f t="shared" si="80"/>
        <v/>
      </c>
      <c r="BN757" s="190" t="str">
        <f t="shared" si="81"/>
        <v/>
      </c>
      <c r="BO757" s="190" t="str">
        <f t="shared" si="82"/>
        <v/>
      </c>
      <c r="BP757" s="190" t="str">
        <f t="shared" si="83"/>
        <v/>
      </c>
      <c r="BQ757" s="190">
        <f t="shared" si="84"/>
        <v>0</v>
      </c>
      <c r="BR757" s="190">
        <f t="shared" si="85"/>
        <v>0</v>
      </c>
      <c r="BS757" s="190">
        <f t="shared" si="86"/>
        <v>0</v>
      </c>
      <c r="BT757" s="190">
        <f t="shared" si="87"/>
        <v>0</v>
      </c>
      <c r="BY757" s="27">
        <v>1</v>
      </c>
    </row>
    <row r="758" spans="32:77" ht="15.75" customHeight="1" x14ac:dyDescent="0.25">
      <c r="AF758" s="2"/>
      <c r="AG758" s="2"/>
      <c r="AH758" s="2"/>
      <c r="AI758" s="2"/>
      <c r="AJ758" s="2"/>
      <c r="AK758" s="2"/>
      <c r="BA758" s="190" t="s">
        <v>199</v>
      </c>
      <c r="BB758" s="190" t="s">
        <v>301</v>
      </c>
      <c r="BC758" s="190">
        <v>3</v>
      </c>
      <c r="BD758" s="190">
        <v>6.6666999999999996</v>
      </c>
      <c r="BE758" s="190">
        <v>2</v>
      </c>
      <c r="BF758" s="190" t="s">
        <v>12814</v>
      </c>
      <c r="BG758" s="190" t="s">
        <v>12581</v>
      </c>
      <c r="BH758" s="190" t="s">
        <v>12813</v>
      </c>
      <c r="BI758" s="190" t="s">
        <v>12812</v>
      </c>
      <c r="BJ758" s="190" t="s">
        <v>12811</v>
      </c>
      <c r="BL758" s="190" t="s">
        <v>12810</v>
      </c>
      <c r="BM758" s="190" t="str">
        <f t="shared" si="80"/>
        <v/>
      </c>
      <c r="BN758" s="190" t="str">
        <f t="shared" si="81"/>
        <v/>
      </c>
      <c r="BO758" s="190" t="str">
        <f t="shared" si="82"/>
        <v/>
      </c>
      <c r="BP758" s="190" t="str">
        <f t="shared" si="83"/>
        <v/>
      </c>
      <c r="BQ758" s="190">
        <f t="shared" si="84"/>
        <v>0</v>
      </c>
      <c r="BR758" s="190">
        <f t="shared" si="85"/>
        <v>0</v>
      </c>
      <c r="BS758" s="190">
        <f t="shared" si="86"/>
        <v>0</v>
      </c>
      <c r="BT758" s="190">
        <f t="shared" si="87"/>
        <v>0</v>
      </c>
      <c r="BY758" s="27">
        <v>1</v>
      </c>
    </row>
    <row r="759" spans="32:77" ht="15.75" customHeight="1" x14ac:dyDescent="0.25">
      <c r="AF759" s="2"/>
      <c r="AG759" s="2"/>
      <c r="AH759" s="2"/>
      <c r="AI759" s="2"/>
      <c r="AJ759" s="2"/>
      <c r="AK759" s="2"/>
      <c r="BA759" s="190" t="s">
        <v>200</v>
      </c>
      <c r="BB759" s="190" t="s">
        <v>265</v>
      </c>
      <c r="BC759" s="190">
        <v>1</v>
      </c>
      <c r="BD759" s="190">
        <v>4</v>
      </c>
      <c r="BE759" s="190">
        <v>2</v>
      </c>
      <c r="BF759" s="190" t="s">
        <v>12843</v>
      </c>
      <c r="BG759" s="190" t="s">
        <v>12842</v>
      </c>
      <c r="BH759" s="190" t="s">
        <v>12841</v>
      </c>
      <c r="BI759" s="190" t="s">
        <v>12840</v>
      </c>
      <c r="BJ759" s="190" t="s">
        <v>12839</v>
      </c>
      <c r="BK759" s="190" t="s">
        <v>12838</v>
      </c>
      <c r="BL759" s="190" t="s">
        <v>12837</v>
      </c>
      <c r="BM759" s="190" t="str">
        <f t="shared" si="80"/>
        <v/>
      </c>
      <c r="BN759" s="190" t="str">
        <f t="shared" si="81"/>
        <v/>
      </c>
      <c r="BO759" s="190" t="str">
        <f t="shared" si="82"/>
        <v/>
      </c>
      <c r="BP759" s="190" t="str">
        <f t="shared" si="83"/>
        <v/>
      </c>
      <c r="BQ759" s="190">
        <f t="shared" si="84"/>
        <v>0</v>
      </c>
      <c r="BR759" s="190">
        <f t="shared" si="85"/>
        <v>0</v>
      </c>
      <c r="BS759" s="190">
        <f t="shared" si="86"/>
        <v>0</v>
      </c>
      <c r="BT759" s="190">
        <f t="shared" si="87"/>
        <v>0</v>
      </c>
      <c r="BY759" s="27">
        <v>1</v>
      </c>
    </row>
    <row r="760" spans="32:77" ht="15.75" customHeight="1" x14ac:dyDescent="0.25">
      <c r="AF760" s="2"/>
      <c r="AG760" s="2"/>
      <c r="AH760" s="2"/>
      <c r="AI760" s="2"/>
      <c r="AJ760" s="2"/>
      <c r="AK760" s="2"/>
      <c r="BA760" s="190" t="s">
        <v>200</v>
      </c>
      <c r="BB760" s="190" t="s">
        <v>265</v>
      </c>
      <c r="BC760" s="190">
        <v>2</v>
      </c>
      <c r="BD760" s="190">
        <v>4</v>
      </c>
      <c r="BE760" s="190">
        <v>2</v>
      </c>
      <c r="BF760" s="190" t="s">
        <v>12836</v>
      </c>
      <c r="BG760" s="190" t="s">
        <v>12835</v>
      </c>
      <c r="BH760" s="190" t="s">
        <v>12834</v>
      </c>
      <c r="BI760" s="190" t="s">
        <v>12833</v>
      </c>
      <c r="BJ760" s="190" t="s">
        <v>12832</v>
      </c>
      <c r="BL760" s="190" t="s">
        <v>12831</v>
      </c>
      <c r="BM760" s="190" t="str">
        <f t="shared" si="80"/>
        <v/>
      </c>
      <c r="BN760" s="190" t="str">
        <f t="shared" si="81"/>
        <v/>
      </c>
      <c r="BO760" s="190" t="str">
        <f t="shared" si="82"/>
        <v/>
      </c>
      <c r="BP760" s="190" t="str">
        <f t="shared" si="83"/>
        <v/>
      </c>
      <c r="BQ760" s="190">
        <f t="shared" si="84"/>
        <v>0</v>
      </c>
      <c r="BR760" s="190">
        <f t="shared" si="85"/>
        <v>0</v>
      </c>
      <c r="BS760" s="190">
        <f t="shared" si="86"/>
        <v>0</v>
      </c>
      <c r="BT760" s="190">
        <f t="shared" si="87"/>
        <v>0</v>
      </c>
      <c r="BY760" s="27">
        <v>1</v>
      </c>
    </row>
    <row r="761" spans="32:77" ht="15.75" customHeight="1" x14ac:dyDescent="0.25">
      <c r="AF761" s="2"/>
      <c r="AG761" s="2"/>
      <c r="AH761" s="2"/>
      <c r="AI761" s="2"/>
      <c r="AJ761" s="2"/>
      <c r="AK761" s="2"/>
      <c r="BA761" s="190" t="s">
        <v>200</v>
      </c>
      <c r="BB761" s="190" t="s">
        <v>265</v>
      </c>
      <c r="BC761" s="190">
        <v>3</v>
      </c>
      <c r="BD761" s="190">
        <v>4</v>
      </c>
      <c r="BE761" s="190">
        <v>2</v>
      </c>
      <c r="BF761" s="190" t="s">
        <v>12644</v>
      </c>
      <c r="BG761" s="190" t="s">
        <v>12643</v>
      </c>
      <c r="BH761" s="190" t="s">
        <v>12642</v>
      </c>
      <c r="BI761" s="190" t="s">
        <v>12641</v>
      </c>
      <c r="BJ761" s="190" t="s">
        <v>12640</v>
      </c>
      <c r="BL761" s="190" t="s">
        <v>12639</v>
      </c>
      <c r="BM761" s="190" t="str">
        <f t="shared" si="80"/>
        <v/>
      </c>
      <c r="BN761" s="190" t="str">
        <f t="shared" si="81"/>
        <v/>
      </c>
      <c r="BO761" s="190" t="str">
        <f t="shared" si="82"/>
        <v/>
      </c>
      <c r="BP761" s="190" t="str">
        <f t="shared" si="83"/>
        <v/>
      </c>
      <c r="BQ761" s="190">
        <f t="shared" si="84"/>
        <v>0</v>
      </c>
      <c r="BR761" s="190">
        <f t="shared" si="85"/>
        <v>0</v>
      </c>
      <c r="BS761" s="190">
        <f t="shared" si="86"/>
        <v>0</v>
      </c>
      <c r="BT761" s="190">
        <f t="shared" si="87"/>
        <v>0</v>
      </c>
      <c r="BY761" s="27">
        <v>1</v>
      </c>
    </row>
    <row r="762" spans="32:77" ht="15.75" customHeight="1" x14ac:dyDescent="0.25">
      <c r="AF762" s="2"/>
      <c r="AG762" s="2"/>
      <c r="AH762" s="2"/>
      <c r="AI762" s="2"/>
      <c r="AJ762" s="2"/>
      <c r="AK762" s="2"/>
      <c r="BA762" s="190" t="s">
        <v>200</v>
      </c>
      <c r="BB762" s="190" t="s">
        <v>265</v>
      </c>
      <c r="BC762" s="190">
        <v>4</v>
      </c>
      <c r="BD762" s="190">
        <v>4</v>
      </c>
      <c r="BE762" s="190">
        <v>2</v>
      </c>
      <c r="BF762" s="190" t="s">
        <v>12830</v>
      </c>
      <c r="BG762" s="190" t="s">
        <v>12610</v>
      </c>
      <c r="BH762" s="190" t="s">
        <v>12829</v>
      </c>
      <c r="BI762" s="190" t="s">
        <v>282</v>
      </c>
      <c r="BJ762" s="190" t="s">
        <v>386</v>
      </c>
      <c r="BK762" s="190" t="s">
        <v>12828</v>
      </c>
      <c r="BL762" s="190" t="s">
        <v>12827</v>
      </c>
      <c r="BM762" s="190" t="str">
        <f t="shared" si="80"/>
        <v/>
      </c>
      <c r="BN762" s="190" t="str">
        <f t="shared" si="81"/>
        <v/>
      </c>
      <c r="BO762" s="190" t="str">
        <f t="shared" si="82"/>
        <v/>
      </c>
      <c r="BP762" s="190" t="str">
        <f t="shared" si="83"/>
        <v/>
      </c>
      <c r="BQ762" s="190">
        <f t="shared" si="84"/>
        <v>0</v>
      </c>
      <c r="BR762" s="190">
        <f t="shared" si="85"/>
        <v>0</v>
      </c>
      <c r="BS762" s="190">
        <f t="shared" si="86"/>
        <v>0</v>
      </c>
      <c r="BT762" s="190">
        <f t="shared" si="87"/>
        <v>0</v>
      </c>
      <c r="BY762" s="27">
        <v>1</v>
      </c>
    </row>
    <row r="763" spans="32:77" ht="15.75" customHeight="1" x14ac:dyDescent="0.25">
      <c r="AF763" s="2"/>
      <c r="AG763" s="2"/>
      <c r="AH763" s="2"/>
      <c r="AI763" s="2"/>
      <c r="AJ763" s="2"/>
      <c r="AK763" s="2"/>
      <c r="BA763" s="190" t="s">
        <v>200</v>
      </c>
      <c r="BB763" s="190" t="s">
        <v>265</v>
      </c>
      <c r="BC763" s="190">
        <v>5</v>
      </c>
      <c r="BD763" s="190">
        <v>4</v>
      </c>
      <c r="BE763" s="190">
        <v>2</v>
      </c>
      <c r="BF763" s="190" t="s">
        <v>12826</v>
      </c>
      <c r="BG763" s="190" t="s">
        <v>12603</v>
      </c>
      <c r="BH763" s="190" t="s">
        <v>12825</v>
      </c>
      <c r="BI763" s="190" t="s">
        <v>12824</v>
      </c>
      <c r="BJ763" s="190" t="s">
        <v>12823</v>
      </c>
      <c r="BL763" s="190" t="s">
        <v>12822</v>
      </c>
      <c r="BM763" s="190" t="str">
        <f t="shared" si="80"/>
        <v/>
      </c>
      <c r="BN763" s="190" t="str">
        <f t="shared" si="81"/>
        <v/>
      </c>
      <c r="BO763" s="190" t="str">
        <f t="shared" si="82"/>
        <v/>
      </c>
      <c r="BP763" s="190" t="str">
        <f t="shared" si="83"/>
        <v/>
      </c>
      <c r="BQ763" s="190">
        <f t="shared" si="84"/>
        <v>0</v>
      </c>
      <c r="BR763" s="190">
        <f t="shared" si="85"/>
        <v>0</v>
      </c>
      <c r="BS763" s="190">
        <f t="shared" si="86"/>
        <v>0</v>
      </c>
      <c r="BT763" s="190">
        <f t="shared" si="87"/>
        <v>0</v>
      </c>
      <c r="BY763" s="27">
        <v>1</v>
      </c>
    </row>
    <row r="764" spans="32:77" ht="15.75" customHeight="1" x14ac:dyDescent="0.25">
      <c r="AF764" s="2"/>
      <c r="AG764" s="2"/>
      <c r="AH764" s="2"/>
      <c r="AI764" s="2"/>
      <c r="AJ764" s="2"/>
      <c r="AK764" s="2"/>
      <c r="BA764" s="190" t="s">
        <v>200</v>
      </c>
      <c r="BB764" s="190" t="s">
        <v>301</v>
      </c>
      <c r="BC764" s="190">
        <v>1</v>
      </c>
      <c r="BD764" s="190">
        <v>6.6666999999999996</v>
      </c>
      <c r="BE764" s="190">
        <v>2</v>
      </c>
      <c r="BF764" s="190" t="s">
        <v>12821</v>
      </c>
      <c r="BG764" s="190" t="s">
        <v>12820</v>
      </c>
      <c r="BH764" s="190" t="s">
        <v>12819</v>
      </c>
      <c r="BI764" s="190" t="s">
        <v>12818</v>
      </c>
      <c r="BJ764" s="190" t="s">
        <v>12817</v>
      </c>
      <c r="BK764" s="190" t="s">
        <v>12816</v>
      </c>
      <c r="BL764" s="190" t="s">
        <v>12815</v>
      </c>
      <c r="BM764" s="190" t="str">
        <f t="shared" si="80"/>
        <v/>
      </c>
      <c r="BN764" s="190" t="str">
        <f t="shared" si="81"/>
        <v/>
      </c>
      <c r="BO764" s="190" t="str">
        <f t="shared" si="82"/>
        <v/>
      </c>
      <c r="BP764" s="190" t="str">
        <f t="shared" si="83"/>
        <v/>
      </c>
      <c r="BQ764" s="190">
        <f t="shared" si="84"/>
        <v>0</v>
      </c>
      <c r="BR764" s="190">
        <f t="shared" si="85"/>
        <v>0</v>
      </c>
      <c r="BS764" s="190">
        <f t="shared" si="86"/>
        <v>0</v>
      </c>
      <c r="BT764" s="190">
        <f t="shared" si="87"/>
        <v>0</v>
      </c>
      <c r="BY764" s="27">
        <v>1</v>
      </c>
    </row>
    <row r="765" spans="32:77" ht="15.75" customHeight="1" x14ac:dyDescent="0.25">
      <c r="AF765" s="2"/>
      <c r="AG765" s="2"/>
      <c r="AH765" s="2"/>
      <c r="AI765" s="2"/>
      <c r="AJ765" s="2"/>
      <c r="AK765" s="2"/>
      <c r="BA765" s="190" t="s">
        <v>200</v>
      </c>
      <c r="BB765" s="190" t="s">
        <v>301</v>
      </c>
      <c r="BC765" s="190">
        <v>2</v>
      </c>
      <c r="BD765" s="190">
        <v>6.6666999999999996</v>
      </c>
      <c r="BE765" s="190">
        <v>2</v>
      </c>
      <c r="BF765" s="190" t="s">
        <v>12638</v>
      </c>
      <c r="BG765" s="190" t="s">
        <v>12587</v>
      </c>
      <c r="BH765" s="190" t="s">
        <v>12637</v>
      </c>
      <c r="BI765" s="190" t="s">
        <v>1499</v>
      </c>
      <c r="BJ765" s="190" t="s">
        <v>12636</v>
      </c>
      <c r="BK765" s="190" t="s">
        <v>12635</v>
      </c>
      <c r="BL765" s="190" t="s">
        <v>12634</v>
      </c>
      <c r="BM765" s="190" t="str">
        <f t="shared" si="80"/>
        <v/>
      </c>
      <c r="BN765" s="190" t="str">
        <f t="shared" si="81"/>
        <v/>
      </c>
      <c r="BO765" s="190" t="str">
        <f t="shared" si="82"/>
        <v/>
      </c>
      <c r="BP765" s="190" t="str">
        <f t="shared" si="83"/>
        <v/>
      </c>
      <c r="BQ765" s="190">
        <f t="shared" si="84"/>
        <v>0</v>
      </c>
      <c r="BR765" s="190">
        <f t="shared" si="85"/>
        <v>0</v>
      </c>
      <c r="BS765" s="190">
        <f t="shared" si="86"/>
        <v>0</v>
      </c>
      <c r="BT765" s="190">
        <f t="shared" si="87"/>
        <v>0</v>
      </c>
      <c r="BY765" s="27">
        <v>1</v>
      </c>
    </row>
    <row r="766" spans="32:77" ht="15.75" customHeight="1" x14ac:dyDescent="0.25">
      <c r="AF766" s="2"/>
      <c r="AG766" s="2"/>
      <c r="AH766" s="2"/>
      <c r="AI766" s="2"/>
      <c r="AJ766" s="2"/>
      <c r="AK766" s="2"/>
      <c r="BA766" s="190" t="s">
        <v>200</v>
      </c>
      <c r="BB766" s="190" t="s">
        <v>301</v>
      </c>
      <c r="BC766" s="190">
        <v>3</v>
      </c>
      <c r="BD766" s="190">
        <v>6.6666999999999996</v>
      </c>
      <c r="BE766" s="190">
        <v>2</v>
      </c>
      <c r="BF766" s="190" t="s">
        <v>12814</v>
      </c>
      <c r="BG766" s="190" t="s">
        <v>12581</v>
      </c>
      <c r="BH766" s="190" t="s">
        <v>12813</v>
      </c>
      <c r="BI766" s="190" t="s">
        <v>12812</v>
      </c>
      <c r="BJ766" s="190" t="s">
        <v>12811</v>
      </c>
      <c r="BL766" s="190" t="s">
        <v>12810</v>
      </c>
      <c r="BM766" s="190" t="str">
        <f t="shared" si="80"/>
        <v/>
      </c>
      <c r="BN766" s="190" t="str">
        <f t="shared" si="81"/>
        <v/>
      </c>
      <c r="BO766" s="190" t="str">
        <f t="shared" si="82"/>
        <v/>
      </c>
      <c r="BP766" s="190" t="str">
        <f t="shared" si="83"/>
        <v/>
      </c>
      <c r="BQ766" s="190">
        <f t="shared" si="84"/>
        <v>0</v>
      </c>
      <c r="BR766" s="190">
        <f t="shared" si="85"/>
        <v>0</v>
      </c>
      <c r="BS766" s="190">
        <f t="shared" si="86"/>
        <v>0</v>
      </c>
      <c r="BT766" s="190">
        <f t="shared" si="87"/>
        <v>0</v>
      </c>
      <c r="BY766" s="27">
        <v>1</v>
      </c>
    </row>
    <row r="767" spans="32:77" ht="15.75" customHeight="1" x14ac:dyDescent="0.25">
      <c r="AF767" s="2"/>
      <c r="AG767" s="2"/>
      <c r="AH767" s="2"/>
      <c r="AI767" s="2"/>
      <c r="AJ767" s="2"/>
      <c r="AK767" s="2"/>
      <c r="BA767" s="190" t="s">
        <v>201</v>
      </c>
      <c r="BB767" s="190" t="s">
        <v>265</v>
      </c>
      <c r="BC767" s="190">
        <v>1</v>
      </c>
      <c r="BD767" s="190">
        <v>3.3332999999999999</v>
      </c>
      <c r="BE767" s="190">
        <v>2</v>
      </c>
      <c r="BF767" s="190" t="s">
        <v>12843</v>
      </c>
      <c r="BG767" s="190" t="s">
        <v>12842</v>
      </c>
      <c r="BH767" s="190" t="s">
        <v>12841</v>
      </c>
      <c r="BI767" s="190" t="s">
        <v>12840</v>
      </c>
      <c r="BJ767" s="190" t="s">
        <v>12839</v>
      </c>
      <c r="BK767" s="190" t="s">
        <v>12838</v>
      </c>
      <c r="BL767" s="190" t="s">
        <v>12837</v>
      </c>
      <c r="BM767" s="190" t="str">
        <f t="shared" si="80"/>
        <v/>
      </c>
      <c r="BN767" s="190" t="str">
        <f t="shared" si="81"/>
        <v/>
      </c>
      <c r="BO767" s="190" t="str">
        <f t="shared" si="82"/>
        <v/>
      </c>
      <c r="BP767" s="190" t="str">
        <f t="shared" si="83"/>
        <v/>
      </c>
      <c r="BQ767" s="190">
        <f t="shared" si="84"/>
        <v>0</v>
      </c>
      <c r="BR767" s="190">
        <f t="shared" si="85"/>
        <v>0</v>
      </c>
      <c r="BS767" s="190">
        <f t="shared" si="86"/>
        <v>0</v>
      </c>
      <c r="BT767" s="190">
        <f t="shared" si="87"/>
        <v>0</v>
      </c>
      <c r="BY767" s="27">
        <v>1</v>
      </c>
    </row>
    <row r="768" spans="32:77" ht="15.75" customHeight="1" x14ac:dyDescent="0.25">
      <c r="AF768" s="2"/>
      <c r="AG768" s="2"/>
      <c r="AH768" s="2"/>
      <c r="AI768" s="2"/>
      <c r="AJ768" s="2"/>
      <c r="AK768" s="2"/>
      <c r="BA768" s="190" t="s">
        <v>201</v>
      </c>
      <c r="BB768" s="190" t="s">
        <v>265</v>
      </c>
      <c r="BC768" s="190">
        <v>2</v>
      </c>
      <c r="BD768" s="190">
        <v>3.3332999999999999</v>
      </c>
      <c r="BE768" s="190">
        <v>2</v>
      </c>
      <c r="BF768" s="190" t="s">
        <v>12836</v>
      </c>
      <c r="BG768" s="190" t="s">
        <v>12835</v>
      </c>
      <c r="BH768" s="190" t="s">
        <v>12834</v>
      </c>
      <c r="BI768" s="190" t="s">
        <v>12833</v>
      </c>
      <c r="BJ768" s="190" t="s">
        <v>12832</v>
      </c>
      <c r="BL768" s="190" t="s">
        <v>12831</v>
      </c>
      <c r="BM768" s="190" t="str">
        <f t="shared" si="80"/>
        <v/>
      </c>
      <c r="BN768" s="190" t="str">
        <f t="shared" si="81"/>
        <v/>
      </c>
      <c r="BO768" s="190" t="str">
        <f t="shared" si="82"/>
        <v/>
      </c>
      <c r="BP768" s="190" t="str">
        <f t="shared" si="83"/>
        <v/>
      </c>
      <c r="BQ768" s="190">
        <f t="shared" si="84"/>
        <v>0</v>
      </c>
      <c r="BR768" s="190">
        <f t="shared" si="85"/>
        <v>0</v>
      </c>
      <c r="BS768" s="190">
        <f t="shared" si="86"/>
        <v>0</v>
      </c>
      <c r="BT768" s="190">
        <f t="shared" si="87"/>
        <v>0</v>
      </c>
      <c r="BY768" s="27">
        <v>1</v>
      </c>
    </row>
    <row r="769" spans="32:77" ht="15.75" customHeight="1" x14ac:dyDescent="0.25">
      <c r="AF769" s="2"/>
      <c r="AG769" s="2"/>
      <c r="AH769" s="2"/>
      <c r="AI769" s="2"/>
      <c r="AJ769" s="2"/>
      <c r="AK769" s="2"/>
      <c r="BA769" s="190" t="s">
        <v>201</v>
      </c>
      <c r="BB769" s="190" t="s">
        <v>265</v>
      </c>
      <c r="BC769" s="190">
        <v>3</v>
      </c>
      <c r="BD769" s="190">
        <v>3.3332999999999999</v>
      </c>
      <c r="BE769" s="190">
        <v>2</v>
      </c>
      <c r="BF769" s="190" t="s">
        <v>12623</v>
      </c>
      <c r="BG769" s="190" t="s">
        <v>12622</v>
      </c>
      <c r="BH769" s="190" t="s">
        <v>12621</v>
      </c>
      <c r="BI769" s="190" t="s">
        <v>1306</v>
      </c>
      <c r="BJ769" s="190" t="s">
        <v>12620</v>
      </c>
      <c r="BL769" s="190" t="s">
        <v>12619</v>
      </c>
      <c r="BM769" s="190" t="str">
        <f t="shared" si="80"/>
        <v/>
      </c>
      <c r="BN769" s="190" t="str">
        <f t="shared" si="81"/>
        <v/>
      </c>
      <c r="BO769" s="190" t="str">
        <f t="shared" si="82"/>
        <v/>
      </c>
      <c r="BP769" s="190" t="str">
        <f t="shared" si="83"/>
        <v/>
      </c>
      <c r="BQ769" s="190">
        <f t="shared" si="84"/>
        <v>0</v>
      </c>
      <c r="BR769" s="190">
        <f t="shared" si="85"/>
        <v>0</v>
      </c>
      <c r="BS769" s="190">
        <f t="shared" si="86"/>
        <v>0</v>
      </c>
      <c r="BT769" s="190">
        <f t="shared" si="87"/>
        <v>0</v>
      </c>
      <c r="BY769" s="27">
        <v>1</v>
      </c>
    </row>
    <row r="770" spans="32:77" ht="15.75" customHeight="1" x14ac:dyDescent="0.25">
      <c r="AF770" s="2"/>
      <c r="AG770" s="2"/>
      <c r="AH770" s="2"/>
      <c r="AI770" s="2"/>
      <c r="AJ770" s="2"/>
      <c r="AK770" s="2"/>
      <c r="BA770" s="190" t="s">
        <v>201</v>
      </c>
      <c r="BB770" s="190" t="s">
        <v>265</v>
      </c>
      <c r="BC770" s="190">
        <v>4</v>
      </c>
      <c r="BD770" s="190">
        <v>3.3332999999999999</v>
      </c>
      <c r="BE770" s="190">
        <v>2</v>
      </c>
      <c r="BF770" s="190" t="s">
        <v>12618</v>
      </c>
      <c r="BG770" s="190" t="s">
        <v>12617</v>
      </c>
      <c r="BH770" s="190" t="s">
        <v>12616</v>
      </c>
      <c r="BI770" s="190" t="s">
        <v>12615</v>
      </c>
      <c r="BJ770" s="190" t="s">
        <v>12614</v>
      </c>
      <c r="BK770" s="190" t="s">
        <v>12613</v>
      </c>
      <c r="BL770" s="190" t="s">
        <v>12612</v>
      </c>
      <c r="BM770" s="190" t="str">
        <f t="shared" si="80"/>
        <v/>
      </c>
      <c r="BN770" s="190" t="str">
        <f t="shared" si="81"/>
        <v/>
      </c>
      <c r="BO770" s="190" t="str">
        <f t="shared" si="82"/>
        <v/>
      </c>
      <c r="BP770" s="190" t="str">
        <f t="shared" si="83"/>
        <v/>
      </c>
      <c r="BQ770" s="190">
        <f t="shared" si="84"/>
        <v>0</v>
      </c>
      <c r="BR770" s="190">
        <f t="shared" si="85"/>
        <v>0</v>
      </c>
      <c r="BS770" s="190">
        <f t="shared" si="86"/>
        <v>0</v>
      </c>
      <c r="BT770" s="190">
        <f t="shared" si="87"/>
        <v>0</v>
      </c>
      <c r="BY770" s="27">
        <v>1</v>
      </c>
    </row>
    <row r="771" spans="32:77" ht="15.75" customHeight="1" x14ac:dyDescent="0.25">
      <c r="AF771" s="2"/>
      <c r="AG771" s="2"/>
      <c r="AH771" s="2"/>
      <c r="AI771" s="2"/>
      <c r="AJ771" s="2"/>
      <c r="AK771" s="2"/>
      <c r="BA771" s="190" t="s">
        <v>201</v>
      </c>
      <c r="BB771" s="190" t="s">
        <v>265</v>
      </c>
      <c r="BC771" s="190">
        <v>5</v>
      </c>
      <c r="BD771" s="190">
        <v>3.3332999999999999</v>
      </c>
      <c r="BE771" s="190">
        <v>2</v>
      </c>
      <c r="BF771" s="190" t="s">
        <v>12830</v>
      </c>
      <c r="BG771" s="190" t="s">
        <v>12610</v>
      </c>
      <c r="BH771" s="190" t="s">
        <v>12829</v>
      </c>
      <c r="BI771" s="190" t="s">
        <v>282</v>
      </c>
      <c r="BJ771" s="190" t="s">
        <v>386</v>
      </c>
      <c r="BK771" s="190" t="s">
        <v>12828</v>
      </c>
      <c r="BL771" s="190" t="s">
        <v>12827</v>
      </c>
      <c r="BM771" s="190" t="str">
        <f t="shared" si="80"/>
        <v/>
      </c>
      <c r="BN771" s="190" t="str">
        <f t="shared" si="81"/>
        <v/>
      </c>
      <c r="BO771" s="190" t="str">
        <f t="shared" si="82"/>
        <v/>
      </c>
      <c r="BP771" s="190" t="str">
        <f t="shared" si="83"/>
        <v/>
      </c>
      <c r="BQ771" s="190">
        <f t="shared" si="84"/>
        <v>0</v>
      </c>
      <c r="BR771" s="190">
        <f t="shared" si="85"/>
        <v>0</v>
      </c>
      <c r="BS771" s="190">
        <f t="shared" si="86"/>
        <v>0</v>
      </c>
      <c r="BT771" s="190">
        <f t="shared" si="87"/>
        <v>0</v>
      </c>
      <c r="BY771" s="27">
        <v>1</v>
      </c>
    </row>
    <row r="772" spans="32:77" ht="15.75" customHeight="1" x14ac:dyDescent="0.25">
      <c r="AF772" s="2"/>
      <c r="AG772" s="2"/>
      <c r="AH772" s="2"/>
      <c r="AI772" s="2"/>
      <c r="AJ772" s="2"/>
      <c r="AK772" s="2"/>
      <c r="BA772" s="190" t="s">
        <v>201</v>
      </c>
      <c r="BB772" s="190" t="s">
        <v>265</v>
      </c>
      <c r="BC772" s="190">
        <v>6</v>
      </c>
      <c r="BD772" s="190">
        <v>3.3332999999999999</v>
      </c>
      <c r="BE772" s="190">
        <v>2</v>
      </c>
      <c r="BF772" s="190" t="s">
        <v>12826</v>
      </c>
      <c r="BG772" s="190" t="s">
        <v>12603</v>
      </c>
      <c r="BH772" s="190" t="s">
        <v>12825</v>
      </c>
      <c r="BI772" s="190" t="s">
        <v>12824</v>
      </c>
      <c r="BJ772" s="190" t="s">
        <v>12823</v>
      </c>
      <c r="BL772" s="190" t="s">
        <v>12822</v>
      </c>
      <c r="BM772" s="190" t="str">
        <f t="shared" si="80"/>
        <v/>
      </c>
      <c r="BN772" s="190" t="str">
        <f t="shared" si="81"/>
        <v/>
      </c>
      <c r="BO772" s="190" t="str">
        <f t="shared" si="82"/>
        <v/>
      </c>
      <c r="BP772" s="190" t="str">
        <f t="shared" si="83"/>
        <v/>
      </c>
      <c r="BQ772" s="190">
        <f t="shared" si="84"/>
        <v>0</v>
      </c>
      <c r="BR772" s="190">
        <f t="shared" si="85"/>
        <v>0</v>
      </c>
      <c r="BS772" s="190">
        <f t="shared" si="86"/>
        <v>0</v>
      </c>
      <c r="BT772" s="190">
        <f t="shared" si="87"/>
        <v>0</v>
      </c>
      <c r="BY772" s="27">
        <v>1</v>
      </c>
    </row>
    <row r="773" spans="32:77" ht="15.75" customHeight="1" x14ac:dyDescent="0.25">
      <c r="AF773" s="2"/>
      <c r="AG773" s="2"/>
      <c r="AH773" s="2"/>
      <c r="AI773" s="2"/>
      <c r="AJ773" s="2"/>
      <c r="AK773" s="2"/>
      <c r="BA773" s="190" t="s">
        <v>201</v>
      </c>
      <c r="BB773" s="190" t="s">
        <v>301</v>
      </c>
      <c r="BC773" s="190">
        <v>1</v>
      </c>
      <c r="BD773" s="190">
        <v>6.6666999999999996</v>
      </c>
      <c r="BE773" s="190">
        <v>2</v>
      </c>
      <c r="BF773" s="190" t="s">
        <v>12821</v>
      </c>
      <c r="BG773" s="190" t="s">
        <v>12820</v>
      </c>
      <c r="BH773" s="190" t="s">
        <v>12819</v>
      </c>
      <c r="BI773" s="190" t="s">
        <v>12818</v>
      </c>
      <c r="BJ773" s="190" t="s">
        <v>12817</v>
      </c>
      <c r="BK773" s="190" t="s">
        <v>12816</v>
      </c>
      <c r="BL773" s="190" t="s">
        <v>12815</v>
      </c>
      <c r="BM773" s="190" t="str">
        <f t="shared" si="80"/>
        <v/>
      </c>
      <c r="BN773" s="190" t="str">
        <f t="shared" si="81"/>
        <v/>
      </c>
      <c r="BO773" s="190" t="str">
        <f t="shared" si="82"/>
        <v/>
      </c>
      <c r="BP773" s="190" t="str">
        <f t="shared" si="83"/>
        <v/>
      </c>
      <c r="BQ773" s="190">
        <f t="shared" si="84"/>
        <v>0</v>
      </c>
      <c r="BR773" s="190">
        <f t="shared" si="85"/>
        <v>0</v>
      </c>
      <c r="BS773" s="190">
        <f t="shared" si="86"/>
        <v>0</v>
      </c>
      <c r="BT773" s="190">
        <f t="shared" si="87"/>
        <v>0</v>
      </c>
      <c r="BY773" s="27">
        <v>1</v>
      </c>
    </row>
    <row r="774" spans="32:77" ht="15.75" customHeight="1" x14ac:dyDescent="0.25">
      <c r="AF774" s="2"/>
      <c r="AG774" s="2"/>
      <c r="AH774" s="2"/>
      <c r="AI774" s="2"/>
      <c r="AJ774" s="2"/>
      <c r="AK774" s="2"/>
      <c r="BA774" s="190" t="s">
        <v>201</v>
      </c>
      <c r="BB774" s="190" t="s">
        <v>301</v>
      </c>
      <c r="BC774" s="190">
        <v>2</v>
      </c>
      <c r="BD774" s="190">
        <v>6.6666999999999996</v>
      </c>
      <c r="BE774" s="190">
        <v>2</v>
      </c>
      <c r="BF774" s="190" t="s">
        <v>12588</v>
      </c>
      <c r="BG774" s="190" t="s">
        <v>12587</v>
      </c>
      <c r="BH774" s="190" t="s">
        <v>12586</v>
      </c>
      <c r="BI774" s="190" t="s">
        <v>12585</v>
      </c>
      <c r="BJ774" s="190" t="s">
        <v>12584</v>
      </c>
      <c r="BL774" s="190" t="s">
        <v>12583</v>
      </c>
      <c r="BM774" s="190" t="str">
        <f t="shared" si="80"/>
        <v/>
      </c>
      <c r="BN774" s="190" t="str">
        <f t="shared" si="81"/>
        <v/>
      </c>
      <c r="BO774" s="190" t="str">
        <f t="shared" si="82"/>
        <v/>
      </c>
      <c r="BP774" s="190" t="str">
        <f t="shared" si="83"/>
        <v/>
      </c>
      <c r="BQ774" s="190">
        <f t="shared" si="84"/>
        <v>0</v>
      </c>
      <c r="BR774" s="190">
        <f t="shared" si="85"/>
        <v>0</v>
      </c>
      <c r="BS774" s="190">
        <f t="shared" si="86"/>
        <v>0</v>
      </c>
      <c r="BT774" s="190">
        <f t="shared" si="87"/>
        <v>0</v>
      </c>
      <c r="BY774" s="27">
        <v>1</v>
      </c>
    </row>
    <row r="775" spans="32:77" ht="15.75" customHeight="1" x14ac:dyDescent="0.25">
      <c r="AF775" s="2"/>
      <c r="AG775" s="2"/>
      <c r="AH775" s="2"/>
      <c r="AI775" s="2"/>
      <c r="AJ775" s="2"/>
      <c r="AK775" s="2"/>
      <c r="BA775" s="190" t="s">
        <v>201</v>
      </c>
      <c r="BB775" s="190" t="s">
        <v>301</v>
      </c>
      <c r="BC775" s="190">
        <v>3</v>
      </c>
      <c r="BD775" s="190">
        <v>6.6666999999999996</v>
      </c>
      <c r="BE775" s="190">
        <v>2</v>
      </c>
      <c r="BF775" s="190" t="s">
        <v>12814</v>
      </c>
      <c r="BG775" s="190" t="s">
        <v>12581</v>
      </c>
      <c r="BH775" s="190" t="s">
        <v>12813</v>
      </c>
      <c r="BI775" s="190" t="s">
        <v>12812</v>
      </c>
      <c r="BJ775" s="190" t="s">
        <v>12811</v>
      </c>
      <c r="BL775" s="190" t="s">
        <v>12810</v>
      </c>
      <c r="BM775" s="190" t="str">
        <f t="shared" si="80"/>
        <v/>
      </c>
      <c r="BN775" s="190" t="str">
        <f t="shared" si="81"/>
        <v/>
      </c>
      <c r="BO775" s="190" t="str">
        <f t="shared" si="82"/>
        <v/>
      </c>
      <c r="BP775" s="190" t="str">
        <f t="shared" si="83"/>
        <v/>
      </c>
      <c r="BQ775" s="190">
        <f t="shared" si="84"/>
        <v>0</v>
      </c>
      <c r="BR775" s="190">
        <f t="shared" si="85"/>
        <v>0</v>
      </c>
      <c r="BS775" s="190">
        <f t="shared" si="86"/>
        <v>0</v>
      </c>
      <c r="BT775" s="190">
        <f t="shared" si="87"/>
        <v>0</v>
      </c>
      <c r="BY775" s="27">
        <v>1</v>
      </c>
    </row>
    <row r="776" spans="32:77" ht="15.75" customHeight="1" x14ac:dyDescent="0.25">
      <c r="AF776" s="2"/>
      <c r="AG776" s="2"/>
      <c r="AH776" s="2"/>
      <c r="AI776" s="2"/>
      <c r="AJ776" s="2"/>
      <c r="AK776" s="2"/>
      <c r="BA776" s="190" t="s">
        <v>202</v>
      </c>
      <c r="BB776" s="190" t="s">
        <v>265</v>
      </c>
      <c r="BC776" s="190">
        <v>1</v>
      </c>
      <c r="BD776" s="190">
        <v>4</v>
      </c>
      <c r="BE776" s="190">
        <v>2</v>
      </c>
      <c r="BF776" s="190" t="s">
        <v>12809</v>
      </c>
      <c r="BG776" s="190" t="s">
        <v>12808</v>
      </c>
      <c r="BH776" s="190" t="s">
        <v>2897</v>
      </c>
      <c r="BI776" s="190" t="s">
        <v>12807</v>
      </c>
      <c r="BJ776" s="190" t="s">
        <v>12806</v>
      </c>
      <c r="BK776" s="190" t="s">
        <v>12805</v>
      </c>
      <c r="BL776" s="190" t="s">
        <v>12804</v>
      </c>
      <c r="BM776" s="190" t="str">
        <f t="shared" si="80"/>
        <v/>
      </c>
      <c r="BN776" s="190" t="str">
        <f t="shared" si="81"/>
        <v/>
      </c>
      <c r="BO776" s="190" t="str">
        <f t="shared" si="82"/>
        <v/>
      </c>
      <c r="BP776" s="190" t="str">
        <f t="shared" si="83"/>
        <v/>
      </c>
      <c r="BQ776" s="190">
        <f t="shared" si="84"/>
        <v>0</v>
      </c>
      <c r="BR776" s="190">
        <f t="shared" si="85"/>
        <v>0</v>
      </c>
      <c r="BS776" s="190">
        <f t="shared" si="86"/>
        <v>0</v>
      </c>
      <c r="BT776" s="190">
        <f t="shared" si="87"/>
        <v>0</v>
      </c>
      <c r="BY776" s="27">
        <v>1</v>
      </c>
    </row>
    <row r="777" spans="32:77" ht="15.75" customHeight="1" x14ac:dyDescent="0.25">
      <c r="AF777" s="2"/>
      <c r="AG777" s="2"/>
      <c r="AH777" s="2"/>
      <c r="AI777" s="2"/>
      <c r="AJ777" s="2"/>
      <c r="AK777" s="2"/>
      <c r="BA777" s="190" t="s">
        <v>202</v>
      </c>
      <c r="BB777" s="190" t="s">
        <v>265</v>
      </c>
      <c r="BC777" s="190">
        <v>2</v>
      </c>
      <c r="BD777" s="190">
        <v>4</v>
      </c>
      <c r="BE777" s="190">
        <v>2</v>
      </c>
      <c r="BF777" s="190" t="s">
        <v>12803</v>
      </c>
      <c r="BG777" s="190" t="s">
        <v>12802</v>
      </c>
      <c r="BH777" s="190" t="s">
        <v>12801</v>
      </c>
      <c r="BI777" s="190" t="s">
        <v>12800</v>
      </c>
      <c r="BL777" s="190" t="s">
        <v>12799</v>
      </c>
      <c r="BM777" s="190" t="str">
        <f t="shared" si="80"/>
        <v/>
      </c>
      <c r="BN777" s="190" t="str">
        <f t="shared" si="81"/>
        <v/>
      </c>
      <c r="BO777" s="190" t="str">
        <f t="shared" si="82"/>
        <v/>
      </c>
      <c r="BP777" s="190" t="str">
        <f t="shared" si="83"/>
        <v/>
      </c>
      <c r="BQ777" s="190">
        <f t="shared" si="84"/>
        <v>0</v>
      </c>
      <c r="BR777" s="190">
        <f t="shared" si="85"/>
        <v>0</v>
      </c>
      <c r="BS777" s="190">
        <f t="shared" si="86"/>
        <v>0</v>
      </c>
      <c r="BT777" s="190">
        <f t="shared" si="87"/>
        <v>0</v>
      </c>
      <c r="BY777" s="27">
        <v>1</v>
      </c>
    </row>
    <row r="778" spans="32:77" ht="15.75" customHeight="1" x14ac:dyDescent="0.25">
      <c r="AF778" s="2"/>
      <c r="AG778" s="2"/>
      <c r="AH778" s="2"/>
      <c r="AI778" s="2"/>
      <c r="AJ778" s="2"/>
      <c r="AK778" s="2"/>
      <c r="BA778" s="190" t="s">
        <v>202</v>
      </c>
      <c r="BB778" s="190" t="s">
        <v>265</v>
      </c>
      <c r="BC778" s="190">
        <v>3</v>
      </c>
      <c r="BD778" s="190">
        <v>4</v>
      </c>
      <c r="BE778" s="190">
        <v>2</v>
      </c>
      <c r="BF778" s="190" t="s">
        <v>12676</v>
      </c>
      <c r="BG778" s="190" t="s">
        <v>12675</v>
      </c>
      <c r="BH778" s="190" t="s">
        <v>12674</v>
      </c>
      <c r="BI778" s="190" t="s">
        <v>12673</v>
      </c>
      <c r="BL778" s="190" t="s">
        <v>12672</v>
      </c>
      <c r="BM778" s="190" t="str">
        <f t="shared" si="80"/>
        <v/>
      </c>
      <c r="BN778" s="190" t="str">
        <f t="shared" si="81"/>
        <v/>
      </c>
      <c r="BO778" s="190" t="str">
        <f t="shared" si="82"/>
        <v/>
      </c>
      <c r="BP778" s="190" t="str">
        <f t="shared" si="83"/>
        <v/>
      </c>
      <c r="BQ778" s="190">
        <f t="shared" si="84"/>
        <v>0</v>
      </c>
      <c r="BR778" s="190">
        <f t="shared" si="85"/>
        <v>0</v>
      </c>
      <c r="BS778" s="190">
        <f t="shared" si="86"/>
        <v>0</v>
      </c>
      <c r="BT778" s="190">
        <f t="shared" si="87"/>
        <v>0</v>
      </c>
      <c r="BY778" s="27">
        <v>1</v>
      </c>
    </row>
    <row r="779" spans="32:77" ht="15.75" customHeight="1" x14ac:dyDescent="0.25">
      <c r="AF779" s="2"/>
      <c r="AG779" s="2"/>
      <c r="AH779" s="2"/>
      <c r="AI779" s="2"/>
      <c r="AJ779" s="2"/>
      <c r="AK779" s="2"/>
      <c r="BA779" s="190" t="s">
        <v>202</v>
      </c>
      <c r="BB779" s="190" t="s">
        <v>265</v>
      </c>
      <c r="BC779" s="190">
        <v>4</v>
      </c>
      <c r="BD779" s="190">
        <v>4</v>
      </c>
      <c r="BE779" s="190">
        <v>2</v>
      </c>
      <c r="BF779" s="190" t="s">
        <v>12798</v>
      </c>
      <c r="BG779" s="190" t="s">
        <v>12610</v>
      </c>
      <c r="BH779" s="190" t="s">
        <v>2897</v>
      </c>
      <c r="BI779" s="190" t="s">
        <v>12797</v>
      </c>
      <c r="BJ779" s="190" t="s">
        <v>12796</v>
      </c>
      <c r="BK779" s="190" t="s">
        <v>12795</v>
      </c>
      <c r="BL779" s="190" t="s">
        <v>12794</v>
      </c>
      <c r="BM779" s="190" t="str">
        <f t="shared" si="80"/>
        <v/>
      </c>
      <c r="BN779" s="190" t="str">
        <f t="shared" si="81"/>
        <v/>
      </c>
      <c r="BO779" s="190" t="str">
        <f t="shared" si="82"/>
        <v/>
      </c>
      <c r="BP779" s="190" t="str">
        <f t="shared" si="83"/>
        <v/>
      </c>
      <c r="BQ779" s="190">
        <f t="shared" si="84"/>
        <v>0</v>
      </c>
      <c r="BR779" s="190">
        <f t="shared" si="85"/>
        <v>0</v>
      </c>
      <c r="BS779" s="190">
        <f t="shared" si="86"/>
        <v>0</v>
      </c>
      <c r="BT779" s="190">
        <f t="shared" si="87"/>
        <v>0</v>
      </c>
      <c r="BY779" s="27">
        <v>1</v>
      </c>
    </row>
    <row r="780" spans="32:77" ht="15.75" customHeight="1" x14ac:dyDescent="0.25">
      <c r="AF780" s="2"/>
      <c r="AG780" s="2"/>
      <c r="AH780" s="2"/>
      <c r="AI780" s="2"/>
      <c r="AJ780" s="2"/>
      <c r="AK780" s="2"/>
      <c r="BA780" s="190" t="s">
        <v>202</v>
      </c>
      <c r="BB780" s="190" t="s">
        <v>265</v>
      </c>
      <c r="BC780" s="190">
        <v>5</v>
      </c>
      <c r="BD780" s="190">
        <v>4</v>
      </c>
      <c r="BE780" s="190">
        <v>2</v>
      </c>
      <c r="BF780" s="190" t="s">
        <v>12793</v>
      </c>
      <c r="BG780" s="190" t="s">
        <v>12603</v>
      </c>
      <c r="BH780" s="190" t="s">
        <v>12792</v>
      </c>
      <c r="BI780" s="190" t="s">
        <v>12791</v>
      </c>
      <c r="BJ780" s="190" t="s">
        <v>12790</v>
      </c>
      <c r="BK780" s="190" t="s">
        <v>12789</v>
      </c>
      <c r="BL780" s="190" t="s">
        <v>12788</v>
      </c>
      <c r="BM780" s="190" t="str">
        <f t="shared" si="80"/>
        <v/>
      </c>
      <c r="BN780" s="190" t="str">
        <f t="shared" si="81"/>
        <v/>
      </c>
      <c r="BO780" s="190" t="str">
        <f t="shared" si="82"/>
        <v/>
      </c>
      <c r="BP780" s="190" t="str">
        <f t="shared" si="83"/>
        <v/>
      </c>
      <c r="BQ780" s="190">
        <f t="shared" si="84"/>
        <v>0</v>
      </c>
      <c r="BR780" s="190">
        <f t="shared" si="85"/>
        <v>0</v>
      </c>
      <c r="BS780" s="190">
        <f t="shared" si="86"/>
        <v>0</v>
      </c>
      <c r="BT780" s="190">
        <f t="shared" si="87"/>
        <v>0</v>
      </c>
      <c r="BY780" s="27">
        <v>1</v>
      </c>
    </row>
    <row r="781" spans="32:77" ht="15.75" customHeight="1" x14ac:dyDescent="0.25">
      <c r="AF781" s="2"/>
      <c r="AG781" s="2"/>
      <c r="AH781" s="2"/>
      <c r="AI781" s="2"/>
      <c r="AJ781" s="2"/>
      <c r="AK781" s="2"/>
      <c r="BA781" s="190" t="s">
        <v>202</v>
      </c>
      <c r="BB781" s="190" t="s">
        <v>301</v>
      </c>
      <c r="BC781" s="190">
        <v>1</v>
      </c>
      <c r="BD781" s="190">
        <v>6.6666999999999996</v>
      </c>
      <c r="BE781" s="190">
        <v>2</v>
      </c>
      <c r="BF781" s="190" t="s">
        <v>12787</v>
      </c>
      <c r="BG781" s="190" t="s">
        <v>12786</v>
      </c>
      <c r="BH781" s="190" t="s">
        <v>12785</v>
      </c>
      <c r="BL781" s="190" t="s">
        <v>12784</v>
      </c>
      <c r="BM781" s="190" t="str">
        <f t="shared" si="80"/>
        <v/>
      </c>
      <c r="BN781" s="190" t="str">
        <f t="shared" si="81"/>
        <v/>
      </c>
      <c r="BO781" s="190" t="str">
        <f t="shared" si="82"/>
        <v/>
      </c>
      <c r="BP781" s="190" t="str">
        <f t="shared" si="83"/>
        <v/>
      </c>
      <c r="BQ781" s="190">
        <f t="shared" si="84"/>
        <v>0</v>
      </c>
      <c r="BR781" s="190">
        <f t="shared" si="85"/>
        <v>0</v>
      </c>
      <c r="BS781" s="190">
        <f t="shared" si="86"/>
        <v>0</v>
      </c>
      <c r="BT781" s="190">
        <f t="shared" si="87"/>
        <v>0</v>
      </c>
      <c r="BY781" s="27">
        <v>1</v>
      </c>
    </row>
    <row r="782" spans="32:77" ht="15.75" customHeight="1" x14ac:dyDescent="0.25">
      <c r="AF782" s="2"/>
      <c r="AG782" s="2"/>
      <c r="AH782" s="2"/>
      <c r="AI782" s="2"/>
      <c r="AJ782" s="2"/>
      <c r="AK782" s="2"/>
      <c r="BA782" s="190" t="s">
        <v>202</v>
      </c>
      <c r="BB782" s="190" t="s">
        <v>301</v>
      </c>
      <c r="BC782" s="190">
        <v>2</v>
      </c>
      <c r="BD782" s="190">
        <v>6.6666999999999996</v>
      </c>
      <c r="BE782" s="190">
        <v>2</v>
      </c>
      <c r="BF782" s="190" t="s">
        <v>12671</v>
      </c>
      <c r="BG782" s="190" t="s">
        <v>12587</v>
      </c>
      <c r="BH782" s="190" t="s">
        <v>12670</v>
      </c>
      <c r="BI782" s="190" t="s">
        <v>12669</v>
      </c>
      <c r="BL782" s="190" t="s">
        <v>12668</v>
      </c>
      <c r="BM782" s="190" t="str">
        <f t="shared" si="80"/>
        <v/>
      </c>
      <c r="BN782" s="190" t="str">
        <f t="shared" si="81"/>
        <v/>
      </c>
      <c r="BO782" s="190" t="str">
        <f t="shared" si="82"/>
        <v/>
      </c>
      <c r="BP782" s="190" t="str">
        <f t="shared" si="83"/>
        <v/>
      </c>
      <c r="BQ782" s="190">
        <f t="shared" si="84"/>
        <v>0</v>
      </c>
      <c r="BR782" s="190">
        <f t="shared" si="85"/>
        <v>0</v>
      </c>
      <c r="BS782" s="190">
        <f t="shared" si="86"/>
        <v>0</v>
      </c>
      <c r="BT782" s="190">
        <f t="shared" si="87"/>
        <v>0</v>
      </c>
      <c r="BY782" s="27">
        <v>1</v>
      </c>
    </row>
    <row r="783" spans="32:77" ht="15.75" customHeight="1" x14ac:dyDescent="0.25">
      <c r="AF783" s="2"/>
      <c r="AG783" s="2"/>
      <c r="AH783" s="2"/>
      <c r="AI783" s="2"/>
      <c r="AJ783" s="2"/>
      <c r="AK783" s="2"/>
      <c r="BA783" s="190" t="s">
        <v>202</v>
      </c>
      <c r="BB783" s="190" t="s">
        <v>301</v>
      </c>
      <c r="BC783" s="190">
        <v>3</v>
      </c>
      <c r="BD783" s="190">
        <v>6.6666999999999996</v>
      </c>
      <c r="BE783" s="190">
        <v>2</v>
      </c>
      <c r="BF783" s="190" t="s">
        <v>12783</v>
      </c>
      <c r="BG783" s="190" t="s">
        <v>12581</v>
      </c>
      <c r="BH783" s="190" t="s">
        <v>12782</v>
      </c>
      <c r="BL783" s="190" t="s">
        <v>12781</v>
      </c>
      <c r="BM783" s="190" t="str">
        <f t="shared" si="80"/>
        <v/>
      </c>
      <c r="BN783" s="190" t="str">
        <f t="shared" si="81"/>
        <v/>
      </c>
      <c r="BO783" s="190" t="str">
        <f t="shared" si="82"/>
        <v/>
      </c>
      <c r="BP783" s="190" t="str">
        <f t="shared" si="83"/>
        <v/>
      </c>
      <c r="BQ783" s="190">
        <f t="shared" si="84"/>
        <v>0</v>
      </c>
      <c r="BR783" s="190">
        <f t="shared" si="85"/>
        <v>0</v>
      </c>
      <c r="BS783" s="190">
        <f t="shared" si="86"/>
        <v>0</v>
      </c>
      <c r="BT783" s="190">
        <f t="shared" si="87"/>
        <v>0</v>
      </c>
      <c r="BY783" s="27">
        <v>1</v>
      </c>
    </row>
    <row r="784" spans="32:77" ht="15.75" customHeight="1" x14ac:dyDescent="0.25">
      <c r="AF784" s="2"/>
      <c r="AG784" s="2"/>
      <c r="AH784" s="2"/>
      <c r="AI784" s="2"/>
      <c r="AJ784" s="2"/>
      <c r="AK784" s="2"/>
      <c r="BA784" s="190" t="s">
        <v>205</v>
      </c>
      <c r="BB784" s="190" t="s">
        <v>265</v>
      </c>
      <c r="BC784" s="190">
        <v>1</v>
      </c>
      <c r="BD784" s="190">
        <v>4</v>
      </c>
      <c r="BE784" s="190">
        <v>2</v>
      </c>
      <c r="BF784" s="190" t="s">
        <v>12809</v>
      </c>
      <c r="BG784" s="190" t="s">
        <v>12808</v>
      </c>
      <c r="BH784" s="190" t="s">
        <v>2897</v>
      </c>
      <c r="BI784" s="190" t="s">
        <v>12807</v>
      </c>
      <c r="BJ784" s="190" t="s">
        <v>12806</v>
      </c>
      <c r="BK784" s="190" t="s">
        <v>12805</v>
      </c>
      <c r="BL784" s="190" t="s">
        <v>12804</v>
      </c>
      <c r="BM784" s="190" t="str">
        <f t="shared" si="80"/>
        <v/>
      </c>
      <c r="BN784" s="190" t="str">
        <f t="shared" si="81"/>
        <v/>
      </c>
      <c r="BO784" s="190" t="str">
        <f t="shared" si="82"/>
        <v/>
      </c>
      <c r="BP784" s="190" t="str">
        <f t="shared" si="83"/>
        <v/>
      </c>
      <c r="BQ784" s="190">
        <f t="shared" si="84"/>
        <v>0</v>
      </c>
      <c r="BR784" s="190">
        <f t="shared" si="85"/>
        <v>0</v>
      </c>
      <c r="BS784" s="190">
        <f t="shared" si="86"/>
        <v>0</v>
      </c>
      <c r="BT784" s="190">
        <f t="shared" si="87"/>
        <v>0</v>
      </c>
      <c r="BY784" s="27">
        <v>1</v>
      </c>
    </row>
    <row r="785" spans="32:77" ht="15.75" customHeight="1" x14ac:dyDescent="0.25">
      <c r="AF785" s="2"/>
      <c r="AG785" s="2"/>
      <c r="AH785" s="2"/>
      <c r="AI785" s="2"/>
      <c r="AJ785" s="2"/>
      <c r="AK785" s="2"/>
      <c r="BA785" s="190" t="s">
        <v>205</v>
      </c>
      <c r="BB785" s="190" t="s">
        <v>265</v>
      </c>
      <c r="BC785" s="190">
        <v>2</v>
      </c>
      <c r="BD785" s="190">
        <v>4</v>
      </c>
      <c r="BE785" s="190">
        <v>2</v>
      </c>
      <c r="BF785" s="190" t="s">
        <v>12803</v>
      </c>
      <c r="BG785" s="190" t="s">
        <v>12802</v>
      </c>
      <c r="BH785" s="190" t="s">
        <v>12801</v>
      </c>
      <c r="BI785" s="190" t="s">
        <v>12800</v>
      </c>
      <c r="BL785" s="190" t="s">
        <v>12799</v>
      </c>
      <c r="BM785" s="190" t="str">
        <f t="shared" si="80"/>
        <v/>
      </c>
      <c r="BN785" s="190" t="str">
        <f t="shared" si="81"/>
        <v/>
      </c>
      <c r="BO785" s="190" t="str">
        <f t="shared" si="82"/>
        <v/>
      </c>
      <c r="BP785" s="190" t="str">
        <f t="shared" si="83"/>
        <v/>
      </c>
      <c r="BQ785" s="190">
        <f t="shared" si="84"/>
        <v>0</v>
      </c>
      <c r="BR785" s="190">
        <f t="shared" si="85"/>
        <v>0</v>
      </c>
      <c r="BS785" s="190">
        <f t="shared" si="86"/>
        <v>0</v>
      </c>
      <c r="BT785" s="190">
        <f t="shared" si="87"/>
        <v>0</v>
      </c>
      <c r="BY785" s="27">
        <v>1</v>
      </c>
    </row>
    <row r="786" spans="32:77" ht="15.75" customHeight="1" x14ac:dyDescent="0.25">
      <c r="AF786" s="2"/>
      <c r="AG786" s="2"/>
      <c r="AH786" s="2"/>
      <c r="AI786" s="2"/>
      <c r="AJ786" s="2"/>
      <c r="AK786" s="2"/>
      <c r="BA786" s="190" t="s">
        <v>205</v>
      </c>
      <c r="BB786" s="190" t="s">
        <v>265</v>
      </c>
      <c r="BC786" s="190">
        <v>3</v>
      </c>
      <c r="BD786" s="190">
        <v>4</v>
      </c>
      <c r="BE786" s="190">
        <v>2</v>
      </c>
      <c r="BF786" s="190" t="s">
        <v>12667</v>
      </c>
      <c r="BG786" s="190" t="s">
        <v>12666</v>
      </c>
      <c r="BH786" s="190" t="s">
        <v>12665</v>
      </c>
      <c r="BI786" s="190" t="s">
        <v>12664</v>
      </c>
      <c r="BJ786" s="190" t="s">
        <v>12663</v>
      </c>
      <c r="BK786" s="190" t="s">
        <v>12662</v>
      </c>
      <c r="BL786" s="190" t="s">
        <v>12661</v>
      </c>
      <c r="BM786" s="190" t="str">
        <f t="shared" si="80"/>
        <v/>
      </c>
      <c r="BN786" s="190" t="str">
        <f t="shared" si="81"/>
        <v/>
      </c>
      <c r="BO786" s="190" t="str">
        <f t="shared" si="82"/>
        <v/>
      </c>
      <c r="BP786" s="190" t="str">
        <f t="shared" si="83"/>
        <v/>
      </c>
      <c r="BQ786" s="190">
        <f t="shared" si="84"/>
        <v>0</v>
      </c>
      <c r="BR786" s="190">
        <f t="shared" si="85"/>
        <v>0</v>
      </c>
      <c r="BS786" s="190">
        <f t="shared" si="86"/>
        <v>0</v>
      </c>
      <c r="BT786" s="190">
        <f t="shared" si="87"/>
        <v>0</v>
      </c>
      <c r="BY786" s="27">
        <v>1</v>
      </c>
    </row>
    <row r="787" spans="32:77" ht="15.75" customHeight="1" x14ac:dyDescent="0.25">
      <c r="AF787" s="2"/>
      <c r="AG787" s="2"/>
      <c r="AH787" s="2"/>
      <c r="AI787" s="2"/>
      <c r="AJ787" s="2"/>
      <c r="AK787" s="2"/>
      <c r="BA787" s="190" t="s">
        <v>205</v>
      </c>
      <c r="BB787" s="190" t="s">
        <v>265</v>
      </c>
      <c r="BC787" s="190">
        <v>4</v>
      </c>
      <c r="BD787" s="190">
        <v>4</v>
      </c>
      <c r="BE787" s="190">
        <v>2</v>
      </c>
      <c r="BF787" s="190" t="s">
        <v>12798</v>
      </c>
      <c r="BG787" s="190" t="s">
        <v>12610</v>
      </c>
      <c r="BH787" s="190" t="s">
        <v>2897</v>
      </c>
      <c r="BI787" s="190" t="s">
        <v>12797</v>
      </c>
      <c r="BJ787" s="190" t="s">
        <v>12796</v>
      </c>
      <c r="BK787" s="190" t="s">
        <v>12795</v>
      </c>
      <c r="BL787" s="190" t="s">
        <v>12794</v>
      </c>
      <c r="BM787" s="190" t="str">
        <f t="shared" si="80"/>
        <v/>
      </c>
      <c r="BN787" s="190" t="str">
        <f t="shared" si="81"/>
        <v/>
      </c>
      <c r="BO787" s="190" t="str">
        <f t="shared" si="82"/>
        <v/>
      </c>
      <c r="BP787" s="190" t="str">
        <f t="shared" si="83"/>
        <v/>
      </c>
      <c r="BQ787" s="190">
        <f t="shared" si="84"/>
        <v>0</v>
      </c>
      <c r="BR787" s="190">
        <f t="shared" si="85"/>
        <v>0</v>
      </c>
      <c r="BS787" s="190">
        <f t="shared" si="86"/>
        <v>0</v>
      </c>
      <c r="BT787" s="190">
        <f t="shared" si="87"/>
        <v>0</v>
      </c>
      <c r="BY787" s="27">
        <v>1</v>
      </c>
    </row>
    <row r="788" spans="32:77" ht="15.75" customHeight="1" x14ac:dyDescent="0.25">
      <c r="AF788" s="2"/>
      <c r="AG788" s="2"/>
      <c r="AH788" s="2"/>
      <c r="AI788" s="2"/>
      <c r="AJ788" s="2"/>
      <c r="AK788" s="2"/>
      <c r="BA788" s="190" t="s">
        <v>205</v>
      </c>
      <c r="BB788" s="190" t="s">
        <v>265</v>
      </c>
      <c r="BC788" s="190">
        <v>5</v>
      </c>
      <c r="BD788" s="190">
        <v>4</v>
      </c>
      <c r="BE788" s="190">
        <v>2</v>
      </c>
      <c r="BF788" s="190" t="s">
        <v>12793</v>
      </c>
      <c r="BG788" s="190" t="s">
        <v>12603</v>
      </c>
      <c r="BH788" s="190" t="s">
        <v>12792</v>
      </c>
      <c r="BI788" s="190" t="s">
        <v>12791</v>
      </c>
      <c r="BJ788" s="190" t="s">
        <v>12790</v>
      </c>
      <c r="BK788" s="190" t="s">
        <v>12789</v>
      </c>
      <c r="BL788" s="190" t="s">
        <v>12788</v>
      </c>
      <c r="BM788" s="190" t="str">
        <f t="shared" si="80"/>
        <v/>
      </c>
      <c r="BN788" s="190" t="str">
        <f t="shared" si="81"/>
        <v/>
      </c>
      <c r="BO788" s="190" t="str">
        <f t="shared" si="82"/>
        <v/>
      </c>
      <c r="BP788" s="190" t="str">
        <f t="shared" si="83"/>
        <v/>
      </c>
      <c r="BQ788" s="190">
        <f t="shared" si="84"/>
        <v>0</v>
      </c>
      <c r="BR788" s="190">
        <f t="shared" si="85"/>
        <v>0</v>
      </c>
      <c r="BS788" s="190">
        <f t="shared" si="86"/>
        <v>0</v>
      </c>
      <c r="BT788" s="190">
        <f t="shared" si="87"/>
        <v>0</v>
      </c>
      <c r="BY788" s="27">
        <v>1</v>
      </c>
    </row>
    <row r="789" spans="32:77" ht="15.75" customHeight="1" x14ac:dyDescent="0.25">
      <c r="AF789" s="2"/>
      <c r="AG789" s="2"/>
      <c r="AH789" s="2"/>
      <c r="AI789" s="2"/>
      <c r="AJ789" s="2"/>
      <c r="AK789" s="2"/>
      <c r="BA789" s="190" t="s">
        <v>205</v>
      </c>
      <c r="BB789" s="190" t="s">
        <v>301</v>
      </c>
      <c r="BC789" s="190">
        <v>1</v>
      </c>
      <c r="BD789" s="190">
        <v>6.6666999999999996</v>
      </c>
      <c r="BE789" s="190">
        <v>2</v>
      </c>
      <c r="BF789" s="190" t="s">
        <v>12787</v>
      </c>
      <c r="BG789" s="190" t="s">
        <v>12786</v>
      </c>
      <c r="BH789" s="190" t="s">
        <v>12785</v>
      </c>
      <c r="BL789" s="190" t="s">
        <v>12784</v>
      </c>
      <c r="BM789" s="190" t="str">
        <f t="shared" si="80"/>
        <v/>
      </c>
      <c r="BN789" s="190" t="str">
        <f t="shared" si="81"/>
        <v/>
      </c>
      <c r="BO789" s="190" t="str">
        <f t="shared" si="82"/>
        <v/>
      </c>
      <c r="BP789" s="190" t="str">
        <f t="shared" si="83"/>
        <v/>
      </c>
      <c r="BQ789" s="190">
        <f t="shared" si="84"/>
        <v>0</v>
      </c>
      <c r="BR789" s="190">
        <f t="shared" si="85"/>
        <v>0</v>
      </c>
      <c r="BS789" s="190">
        <f t="shared" si="86"/>
        <v>0</v>
      </c>
      <c r="BT789" s="190">
        <f t="shared" si="87"/>
        <v>0</v>
      </c>
      <c r="BY789" s="27">
        <v>1</v>
      </c>
    </row>
    <row r="790" spans="32:77" ht="15.75" customHeight="1" x14ac:dyDescent="0.25">
      <c r="AF790" s="2"/>
      <c r="AG790" s="2"/>
      <c r="AH790" s="2"/>
      <c r="AI790" s="2"/>
      <c r="AJ790" s="2"/>
      <c r="AK790" s="2"/>
      <c r="BA790" s="190" t="s">
        <v>205</v>
      </c>
      <c r="BB790" s="190" t="s">
        <v>301</v>
      </c>
      <c r="BC790" s="190">
        <v>2</v>
      </c>
      <c r="BD790" s="190">
        <v>6.6666999999999996</v>
      </c>
      <c r="BE790" s="190">
        <v>2</v>
      </c>
      <c r="BF790" s="190" t="s">
        <v>12660</v>
      </c>
      <c r="BG790" s="190" t="s">
        <v>12587</v>
      </c>
      <c r="BH790" s="190" t="s">
        <v>12659</v>
      </c>
      <c r="BI790" s="190" t="s">
        <v>12658</v>
      </c>
      <c r="BJ790" s="190" t="s">
        <v>12657</v>
      </c>
      <c r="BL790" s="190" t="s">
        <v>12656</v>
      </c>
      <c r="BM790" s="190" t="str">
        <f t="shared" si="80"/>
        <v/>
      </c>
      <c r="BN790" s="190" t="str">
        <f t="shared" si="81"/>
        <v/>
      </c>
      <c r="BO790" s="190" t="str">
        <f t="shared" si="82"/>
        <v/>
      </c>
      <c r="BP790" s="190" t="str">
        <f t="shared" si="83"/>
        <v/>
      </c>
      <c r="BQ790" s="190">
        <f t="shared" si="84"/>
        <v>0</v>
      </c>
      <c r="BR790" s="190">
        <f t="shared" si="85"/>
        <v>0</v>
      </c>
      <c r="BS790" s="190">
        <f t="shared" si="86"/>
        <v>0</v>
      </c>
      <c r="BT790" s="190">
        <f t="shared" si="87"/>
        <v>0</v>
      </c>
      <c r="BY790" s="27">
        <v>1</v>
      </c>
    </row>
    <row r="791" spans="32:77" ht="15.75" customHeight="1" x14ac:dyDescent="0.25">
      <c r="AF791" s="2"/>
      <c r="AG791" s="2"/>
      <c r="AH791" s="2"/>
      <c r="AI791" s="2"/>
      <c r="AJ791" s="2"/>
      <c r="AK791" s="2"/>
      <c r="BA791" s="190" t="s">
        <v>205</v>
      </c>
      <c r="BB791" s="190" t="s">
        <v>301</v>
      </c>
      <c r="BC791" s="190">
        <v>3</v>
      </c>
      <c r="BD791" s="190">
        <v>6.6666999999999996</v>
      </c>
      <c r="BE791" s="190">
        <v>2</v>
      </c>
      <c r="BF791" s="190" t="s">
        <v>12783</v>
      </c>
      <c r="BG791" s="190" t="s">
        <v>12581</v>
      </c>
      <c r="BH791" s="190" t="s">
        <v>12782</v>
      </c>
      <c r="BL791" s="190" t="s">
        <v>12781</v>
      </c>
      <c r="BM791" s="190" t="str">
        <f t="shared" si="80"/>
        <v/>
      </c>
      <c r="BN791" s="190" t="str">
        <f t="shared" si="81"/>
        <v/>
      </c>
      <c r="BO791" s="190" t="str">
        <f t="shared" si="82"/>
        <v/>
      </c>
      <c r="BP791" s="190" t="str">
        <f t="shared" si="83"/>
        <v/>
      </c>
      <c r="BQ791" s="190">
        <f t="shared" si="84"/>
        <v>0</v>
      </c>
      <c r="BR791" s="190">
        <f t="shared" si="85"/>
        <v>0</v>
      </c>
      <c r="BS791" s="190">
        <f t="shared" si="86"/>
        <v>0</v>
      </c>
      <c r="BT791" s="190">
        <f t="shared" si="87"/>
        <v>0</v>
      </c>
      <c r="BY791" s="27">
        <v>1</v>
      </c>
    </row>
    <row r="792" spans="32:77" ht="15.75" customHeight="1" x14ac:dyDescent="0.25">
      <c r="AF792" s="2"/>
      <c r="AG792" s="2"/>
      <c r="AH792" s="2"/>
      <c r="AI792" s="2"/>
      <c r="AJ792" s="2"/>
      <c r="AK792" s="2"/>
      <c r="BA792" s="190" t="s">
        <v>206</v>
      </c>
      <c r="BB792" s="190" t="s">
        <v>265</v>
      </c>
      <c r="BC792" s="190">
        <v>1</v>
      </c>
      <c r="BD792" s="190">
        <v>4</v>
      </c>
      <c r="BE792" s="190">
        <v>2</v>
      </c>
      <c r="BF792" s="190" t="s">
        <v>12809</v>
      </c>
      <c r="BG792" s="190" t="s">
        <v>12808</v>
      </c>
      <c r="BH792" s="190" t="s">
        <v>2897</v>
      </c>
      <c r="BI792" s="190" t="s">
        <v>12807</v>
      </c>
      <c r="BJ792" s="190" t="s">
        <v>12806</v>
      </c>
      <c r="BK792" s="190" t="s">
        <v>12805</v>
      </c>
      <c r="BL792" s="190" t="s">
        <v>12804</v>
      </c>
      <c r="BM792" s="190" t="str">
        <f t="shared" si="80"/>
        <v/>
      </c>
      <c r="BN792" s="190" t="str">
        <f t="shared" si="81"/>
        <v/>
      </c>
      <c r="BO792" s="190" t="str">
        <f t="shared" si="82"/>
        <v/>
      </c>
      <c r="BP792" s="190" t="str">
        <f t="shared" si="83"/>
        <v/>
      </c>
      <c r="BQ792" s="190">
        <f t="shared" si="84"/>
        <v>0</v>
      </c>
      <c r="BR792" s="190">
        <f t="shared" si="85"/>
        <v>0</v>
      </c>
      <c r="BS792" s="190">
        <f t="shared" si="86"/>
        <v>0</v>
      </c>
      <c r="BT792" s="190">
        <f t="shared" si="87"/>
        <v>0</v>
      </c>
      <c r="BY792" s="27">
        <v>1</v>
      </c>
    </row>
    <row r="793" spans="32:77" ht="15.75" customHeight="1" x14ac:dyDescent="0.25">
      <c r="AF793" s="2"/>
      <c r="AG793" s="2"/>
      <c r="AH793" s="2"/>
      <c r="AI793" s="2"/>
      <c r="AJ793" s="2"/>
      <c r="AK793" s="2"/>
      <c r="BA793" s="190" t="s">
        <v>206</v>
      </c>
      <c r="BB793" s="190" t="s">
        <v>265</v>
      </c>
      <c r="BC793" s="190">
        <v>2</v>
      </c>
      <c r="BD793" s="190">
        <v>4</v>
      </c>
      <c r="BE793" s="190">
        <v>2</v>
      </c>
      <c r="BF793" s="190" t="s">
        <v>12803</v>
      </c>
      <c r="BG793" s="190" t="s">
        <v>12802</v>
      </c>
      <c r="BH793" s="190" t="s">
        <v>12801</v>
      </c>
      <c r="BI793" s="190" t="s">
        <v>12800</v>
      </c>
      <c r="BL793" s="190" t="s">
        <v>12799</v>
      </c>
      <c r="BM793" s="190" t="str">
        <f t="shared" si="80"/>
        <v/>
      </c>
      <c r="BN793" s="190" t="str">
        <f t="shared" si="81"/>
        <v/>
      </c>
      <c r="BO793" s="190" t="str">
        <f t="shared" si="82"/>
        <v/>
      </c>
      <c r="BP793" s="190" t="str">
        <f t="shared" si="83"/>
        <v/>
      </c>
      <c r="BQ793" s="190">
        <f t="shared" si="84"/>
        <v>0</v>
      </c>
      <c r="BR793" s="190">
        <f t="shared" si="85"/>
        <v>0</v>
      </c>
      <c r="BS793" s="190">
        <f t="shared" si="86"/>
        <v>0</v>
      </c>
      <c r="BT793" s="190">
        <f t="shared" si="87"/>
        <v>0</v>
      </c>
      <c r="BY793" s="27">
        <v>1</v>
      </c>
    </row>
    <row r="794" spans="32:77" ht="15.75" customHeight="1" x14ac:dyDescent="0.25">
      <c r="AF794" s="2"/>
      <c r="AG794" s="2"/>
      <c r="AH794" s="2"/>
      <c r="AI794" s="2"/>
      <c r="AJ794" s="2"/>
      <c r="AK794" s="2"/>
      <c r="BA794" s="190" t="s">
        <v>206</v>
      </c>
      <c r="BB794" s="190" t="s">
        <v>265</v>
      </c>
      <c r="BC794" s="190">
        <v>3</v>
      </c>
      <c r="BD794" s="190">
        <v>4</v>
      </c>
      <c r="BE794" s="190">
        <v>2</v>
      </c>
      <c r="BF794" s="190" t="s">
        <v>12655</v>
      </c>
      <c r="BG794" s="190" t="s">
        <v>12654</v>
      </c>
      <c r="BH794" s="190" t="s">
        <v>12653</v>
      </c>
      <c r="BI794" s="190" t="s">
        <v>12652</v>
      </c>
      <c r="BJ794" s="190" t="s">
        <v>12651</v>
      </c>
      <c r="BK794" s="190" t="s">
        <v>12650</v>
      </c>
      <c r="BL794" s="190" t="s">
        <v>12649</v>
      </c>
      <c r="BM794" s="190" t="str">
        <f t="shared" si="80"/>
        <v/>
      </c>
      <c r="BN794" s="190" t="str">
        <f t="shared" si="81"/>
        <v/>
      </c>
      <c r="BO794" s="190" t="str">
        <f t="shared" si="82"/>
        <v/>
      </c>
      <c r="BP794" s="190" t="str">
        <f t="shared" si="83"/>
        <v/>
      </c>
      <c r="BQ794" s="190">
        <f t="shared" si="84"/>
        <v>0</v>
      </c>
      <c r="BR794" s="190">
        <f t="shared" si="85"/>
        <v>0</v>
      </c>
      <c r="BS794" s="190">
        <f t="shared" si="86"/>
        <v>0</v>
      </c>
      <c r="BT794" s="190">
        <f t="shared" si="87"/>
        <v>0</v>
      </c>
      <c r="BY794" s="27">
        <v>1</v>
      </c>
    </row>
    <row r="795" spans="32:77" ht="15.75" customHeight="1" x14ac:dyDescent="0.25">
      <c r="AF795" s="2"/>
      <c r="AG795" s="2"/>
      <c r="AH795" s="2"/>
      <c r="AI795" s="2"/>
      <c r="AJ795" s="2"/>
      <c r="AK795" s="2"/>
      <c r="BA795" s="190" t="s">
        <v>206</v>
      </c>
      <c r="BB795" s="190" t="s">
        <v>265</v>
      </c>
      <c r="BC795" s="190">
        <v>4</v>
      </c>
      <c r="BD795" s="190">
        <v>4</v>
      </c>
      <c r="BE795" s="190">
        <v>2</v>
      </c>
      <c r="BF795" s="190" t="s">
        <v>12798</v>
      </c>
      <c r="BG795" s="190" t="s">
        <v>12610</v>
      </c>
      <c r="BH795" s="190" t="s">
        <v>2897</v>
      </c>
      <c r="BI795" s="190" t="s">
        <v>12797</v>
      </c>
      <c r="BJ795" s="190" t="s">
        <v>12796</v>
      </c>
      <c r="BK795" s="190" t="s">
        <v>12795</v>
      </c>
      <c r="BL795" s="190" t="s">
        <v>12794</v>
      </c>
      <c r="BM795" s="190" t="str">
        <f t="shared" si="80"/>
        <v/>
      </c>
      <c r="BN795" s="190" t="str">
        <f t="shared" si="81"/>
        <v/>
      </c>
      <c r="BO795" s="190" t="str">
        <f t="shared" si="82"/>
        <v/>
      </c>
      <c r="BP795" s="190" t="str">
        <f t="shared" si="83"/>
        <v/>
      </c>
      <c r="BQ795" s="190">
        <f t="shared" si="84"/>
        <v>0</v>
      </c>
      <c r="BR795" s="190">
        <f t="shared" si="85"/>
        <v>0</v>
      </c>
      <c r="BS795" s="190">
        <f t="shared" si="86"/>
        <v>0</v>
      </c>
      <c r="BT795" s="190">
        <f t="shared" si="87"/>
        <v>0</v>
      </c>
      <c r="BY795" s="27">
        <v>1</v>
      </c>
    </row>
    <row r="796" spans="32:77" ht="15.75" customHeight="1" x14ac:dyDescent="0.25">
      <c r="AF796" s="2"/>
      <c r="AG796" s="2"/>
      <c r="AH796" s="2"/>
      <c r="AI796" s="2"/>
      <c r="AJ796" s="2"/>
      <c r="AK796" s="2"/>
      <c r="BA796" s="190" t="s">
        <v>206</v>
      </c>
      <c r="BB796" s="190" t="s">
        <v>265</v>
      </c>
      <c r="BC796" s="190">
        <v>5</v>
      </c>
      <c r="BD796" s="190">
        <v>4</v>
      </c>
      <c r="BE796" s="190">
        <v>2</v>
      </c>
      <c r="BF796" s="190" t="s">
        <v>12793</v>
      </c>
      <c r="BG796" s="190" t="s">
        <v>12603</v>
      </c>
      <c r="BH796" s="190" t="s">
        <v>12792</v>
      </c>
      <c r="BI796" s="190" t="s">
        <v>12791</v>
      </c>
      <c r="BJ796" s="190" t="s">
        <v>12790</v>
      </c>
      <c r="BK796" s="190" t="s">
        <v>12789</v>
      </c>
      <c r="BL796" s="190" t="s">
        <v>12788</v>
      </c>
      <c r="BM796" s="190" t="str">
        <f t="shared" si="80"/>
        <v/>
      </c>
      <c r="BN796" s="190" t="str">
        <f t="shared" si="81"/>
        <v/>
      </c>
      <c r="BO796" s="190" t="str">
        <f t="shared" si="82"/>
        <v/>
      </c>
      <c r="BP796" s="190" t="str">
        <f t="shared" si="83"/>
        <v/>
      </c>
      <c r="BQ796" s="190">
        <f t="shared" si="84"/>
        <v>0</v>
      </c>
      <c r="BR796" s="190">
        <f t="shared" si="85"/>
        <v>0</v>
      </c>
      <c r="BS796" s="190">
        <f t="shared" si="86"/>
        <v>0</v>
      </c>
      <c r="BT796" s="190">
        <f t="shared" si="87"/>
        <v>0</v>
      </c>
      <c r="BY796" s="27">
        <v>1</v>
      </c>
    </row>
    <row r="797" spans="32:77" ht="15.75" customHeight="1" x14ac:dyDescent="0.25">
      <c r="AF797" s="2"/>
      <c r="AG797" s="2"/>
      <c r="AH797" s="2"/>
      <c r="AI797" s="2"/>
      <c r="AJ797" s="2"/>
      <c r="AK797" s="2"/>
      <c r="BA797" s="190" t="s">
        <v>206</v>
      </c>
      <c r="BB797" s="190" t="s">
        <v>301</v>
      </c>
      <c r="BC797" s="190">
        <v>1</v>
      </c>
      <c r="BD797" s="190">
        <v>6.6666999999999996</v>
      </c>
      <c r="BE797" s="190">
        <v>2</v>
      </c>
      <c r="BF797" s="190" t="s">
        <v>12787</v>
      </c>
      <c r="BG797" s="190" t="s">
        <v>12786</v>
      </c>
      <c r="BH797" s="190" t="s">
        <v>12785</v>
      </c>
      <c r="BL797" s="190" t="s">
        <v>12784</v>
      </c>
      <c r="BM797" s="190" t="str">
        <f t="shared" si="80"/>
        <v/>
      </c>
      <c r="BN797" s="190" t="str">
        <f t="shared" si="81"/>
        <v/>
      </c>
      <c r="BO797" s="190" t="str">
        <f t="shared" si="82"/>
        <v/>
      </c>
      <c r="BP797" s="190" t="str">
        <f t="shared" si="83"/>
        <v/>
      </c>
      <c r="BQ797" s="190">
        <f t="shared" si="84"/>
        <v>0</v>
      </c>
      <c r="BR797" s="190">
        <f t="shared" si="85"/>
        <v>0</v>
      </c>
      <c r="BS797" s="190">
        <f t="shared" si="86"/>
        <v>0</v>
      </c>
      <c r="BT797" s="190">
        <f t="shared" si="87"/>
        <v>0</v>
      </c>
      <c r="BY797" s="27">
        <v>1</v>
      </c>
    </row>
    <row r="798" spans="32:77" ht="15.75" customHeight="1" x14ac:dyDescent="0.25">
      <c r="AF798" s="2"/>
      <c r="AG798" s="2"/>
      <c r="AH798" s="2"/>
      <c r="AI798" s="2"/>
      <c r="AJ798" s="2"/>
      <c r="AK798" s="2"/>
      <c r="BA798" s="190" t="s">
        <v>206</v>
      </c>
      <c r="BB798" s="190" t="s">
        <v>301</v>
      </c>
      <c r="BC798" s="190">
        <v>2</v>
      </c>
      <c r="BD798" s="190">
        <v>6.6666999999999996</v>
      </c>
      <c r="BE798" s="190">
        <v>2</v>
      </c>
      <c r="BF798" s="190" t="s">
        <v>12648</v>
      </c>
      <c r="BG798" s="190" t="s">
        <v>12587</v>
      </c>
      <c r="BH798" s="190" t="s">
        <v>12647</v>
      </c>
      <c r="BI798" s="190" t="s">
        <v>12646</v>
      </c>
      <c r="BL798" s="190" t="s">
        <v>12645</v>
      </c>
      <c r="BM798" s="190" t="str">
        <f t="shared" si="80"/>
        <v/>
      </c>
      <c r="BN798" s="190" t="str">
        <f t="shared" si="81"/>
        <v/>
      </c>
      <c r="BO798" s="190" t="str">
        <f t="shared" si="82"/>
        <v/>
      </c>
      <c r="BP798" s="190" t="str">
        <f t="shared" si="83"/>
        <v/>
      </c>
      <c r="BQ798" s="190">
        <f t="shared" si="84"/>
        <v>0</v>
      </c>
      <c r="BR798" s="190">
        <f t="shared" si="85"/>
        <v>0</v>
      </c>
      <c r="BS798" s="190">
        <f t="shared" si="86"/>
        <v>0</v>
      </c>
      <c r="BT798" s="190">
        <f t="shared" si="87"/>
        <v>0</v>
      </c>
      <c r="BY798" s="27">
        <v>1</v>
      </c>
    </row>
    <row r="799" spans="32:77" ht="15.75" customHeight="1" x14ac:dyDescent="0.25">
      <c r="AF799" s="2"/>
      <c r="AG799" s="2"/>
      <c r="AH799" s="2"/>
      <c r="AI799" s="2"/>
      <c r="AJ799" s="2"/>
      <c r="AK799" s="2"/>
      <c r="BA799" s="190" t="s">
        <v>206</v>
      </c>
      <c r="BB799" s="190" t="s">
        <v>301</v>
      </c>
      <c r="BC799" s="190">
        <v>3</v>
      </c>
      <c r="BD799" s="190">
        <v>6.6666999999999996</v>
      </c>
      <c r="BE799" s="190">
        <v>2</v>
      </c>
      <c r="BF799" s="190" t="s">
        <v>12783</v>
      </c>
      <c r="BG799" s="190" t="s">
        <v>12581</v>
      </c>
      <c r="BH799" s="190" t="s">
        <v>12782</v>
      </c>
      <c r="BL799" s="190" t="s">
        <v>12781</v>
      </c>
      <c r="BM799" s="190" t="str">
        <f t="shared" si="80"/>
        <v/>
      </c>
      <c r="BN799" s="190" t="str">
        <f t="shared" si="81"/>
        <v/>
      </c>
      <c r="BO799" s="190" t="str">
        <f t="shared" si="82"/>
        <v/>
      </c>
      <c r="BP799" s="190" t="str">
        <f t="shared" si="83"/>
        <v/>
      </c>
      <c r="BQ799" s="190">
        <f t="shared" si="84"/>
        <v>0</v>
      </c>
      <c r="BR799" s="190">
        <f t="shared" si="85"/>
        <v>0</v>
      </c>
      <c r="BS799" s="190">
        <f t="shared" si="86"/>
        <v>0</v>
      </c>
      <c r="BT799" s="190">
        <f t="shared" si="87"/>
        <v>0</v>
      </c>
      <c r="BY799" s="27">
        <v>1</v>
      </c>
    </row>
    <row r="800" spans="32:77" ht="15.75" customHeight="1" x14ac:dyDescent="0.25">
      <c r="AF800" s="2"/>
      <c r="AG800" s="2"/>
      <c r="AH800" s="2"/>
      <c r="AI800" s="2"/>
      <c r="AJ800" s="2"/>
      <c r="AK800" s="2"/>
      <c r="BA800" s="190" t="s">
        <v>207</v>
      </c>
      <c r="BB800" s="190" t="s">
        <v>265</v>
      </c>
      <c r="BC800" s="190">
        <v>1</v>
      </c>
      <c r="BD800" s="190">
        <v>4</v>
      </c>
      <c r="BE800" s="190">
        <v>2</v>
      </c>
      <c r="BF800" s="190" t="s">
        <v>12809</v>
      </c>
      <c r="BG800" s="190" t="s">
        <v>12808</v>
      </c>
      <c r="BH800" s="190" t="s">
        <v>2897</v>
      </c>
      <c r="BI800" s="190" t="s">
        <v>12807</v>
      </c>
      <c r="BJ800" s="190" t="s">
        <v>12806</v>
      </c>
      <c r="BK800" s="190" t="s">
        <v>12805</v>
      </c>
      <c r="BL800" s="190" t="s">
        <v>12804</v>
      </c>
      <c r="BM800" s="190" t="str">
        <f t="shared" si="80"/>
        <v/>
      </c>
      <c r="BN800" s="190" t="str">
        <f t="shared" si="81"/>
        <v/>
      </c>
      <c r="BO800" s="190" t="str">
        <f t="shared" si="82"/>
        <v/>
      </c>
      <c r="BP800" s="190" t="str">
        <f t="shared" si="83"/>
        <v/>
      </c>
      <c r="BQ800" s="190">
        <f t="shared" si="84"/>
        <v>0</v>
      </c>
      <c r="BR800" s="190">
        <f t="shared" si="85"/>
        <v>0</v>
      </c>
      <c r="BS800" s="190">
        <f t="shared" si="86"/>
        <v>0</v>
      </c>
      <c r="BT800" s="190">
        <f t="shared" si="87"/>
        <v>0</v>
      </c>
      <c r="BY800" s="27">
        <v>1</v>
      </c>
    </row>
    <row r="801" spans="32:77" ht="15.75" customHeight="1" x14ac:dyDescent="0.25">
      <c r="AF801" s="2"/>
      <c r="AG801" s="2"/>
      <c r="AH801" s="2"/>
      <c r="AI801" s="2"/>
      <c r="AJ801" s="2"/>
      <c r="AK801" s="2"/>
      <c r="BA801" s="190" t="s">
        <v>207</v>
      </c>
      <c r="BB801" s="190" t="s">
        <v>265</v>
      </c>
      <c r="BC801" s="190">
        <v>2</v>
      </c>
      <c r="BD801" s="190">
        <v>4</v>
      </c>
      <c r="BE801" s="190">
        <v>2</v>
      </c>
      <c r="BF801" s="190" t="s">
        <v>12803</v>
      </c>
      <c r="BG801" s="190" t="s">
        <v>12802</v>
      </c>
      <c r="BH801" s="190" t="s">
        <v>12801</v>
      </c>
      <c r="BI801" s="190" t="s">
        <v>12800</v>
      </c>
      <c r="BL801" s="190" t="s">
        <v>12799</v>
      </c>
      <c r="BM801" s="190" t="str">
        <f t="shared" si="80"/>
        <v/>
      </c>
      <c r="BN801" s="190" t="str">
        <f t="shared" si="81"/>
        <v/>
      </c>
      <c r="BO801" s="190" t="str">
        <f t="shared" si="82"/>
        <v/>
      </c>
      <c r="BP801" s="190" t="str">
        <f t="shared" si="83"/>
        <v/>
      </c>
      <c r="BQ801" s="190">
        <f t="shared" si="84"/>
        <v>0</v>
      </c>
      <c r="BR801" s="190">
        <f t="shared" si="85"/>
        <v>0</v>
      </c>
      <c r="BS801" s="190">
        <f t="shared" si="86"/>
        <v>0</v>
      </c>
      <c r="BT801" s="190">
        <f t="shared" si="87"/>
        <v>0</v>
      </c>
      <c r="BY801" s="27">
        <v>1</v>
      </c>
    </row>
    <row r="802" spans="32:77" ht="15.75" customHeight="1" x14ac:dyDescent="0.25">
      <c r="AF802" s="2"/>
      <c r="AG802" s="2"/>
      <c r="AH802" s="2"/>
      <c r="AI802" s="2"/>
      <c r="AJ802" s="2"/>
      <c r="AK802" s="2"/>
      <c r="BA802" s="190" t="s">
        <v>207</v>
      </c>
      <c r="BB802" s="190" t="s">
        <v>265</v>
      </c>
      <c r="BC802" s="190">
        <v>3</v>
      </c>
      <c r="BD802" s="190">
        <v>4</v>
      </c>
      <c r="BE802" s="190">
        <v>2</v>
      </c>
      <c r="BF802" s="190" t="s">
        <v>12644</v>
      </c>
      <c r="BG802" s="190" t="s">
        <v>12643</v>
      </c>
      <c r="BH802" s="190" t="s">
        <v>12642</v>
      </c>
      <c r="BI802" s="190" t="s">
        <v>12641</v>
      </c>
      <c r="BJ802" s="190" t="s">
        <v>12640</v>
      </c>
      <c r="BL802" s="190" t="s">
        <v>12639</v>
      </c>
      <c r="BM802" s="190" t="str">
        <f t="shared" si="80"/>
        <v/>
      </c>
      <c r="BN802" s="190" t="str">
        <f t="shared" si="81"/>
        <v/>
      </c>
      <c r="BO802" s="190" t="str">
        <f t="shared" si="82"/>
        <v/>
      </c>
      <c r="BP802" s="190" t="str">
        <f t="shared" si="83"/>
        <v/>
      </c>
      <c r="BQ802" s="190">
        <f t="shared" si="84"/>
        <v>0</v>
      </c>
      <c r="BR802" s="190">
        <f t="shared" si="85"/>
        <v>0</v>
      </c>
      <c r="BS802" s="190">
        <f t="shared" si="86"/>
        <v>0</v>
      </c>
      <c r="BT802" s="190">
        <f t="shared" si="87"/>
        <v>0</v>
      </c>
      <c r="BY802" s="27">
        <v>1</v>
      </c>
    </row>
    <row r="803" spans="32:77" ht="15.75" customHeight="1" x14ac:dyDescent="0.25">
      <c r="AF803" s="2"/>
      <c r="AG803" s="2"/>
      <c r="AH803" s="2"/>
      <c r="AI803" s="2"/>
      <c r="AJ803" s="2"/>
      <c r="AK803" s="2"/>
      <c r="BA803" s="190" t="s">
        <v>207</v>
      </c>
      <c r="BB803" s="190" t="s">
        <v>265</v>
      </c>
      <c r="BC803" s="190">
        <v>4</v>
      </c>
      <c r="BD803" s="190">
        <v>4</v>
      </c>
      <c r="BE803" s="190">
        <v>2</v>
      </c>
      <c r="BF803" s="190" t="s">
        <v>12798</v>
      </c>
      <c r="BG803" s="190" t="s">
        <v>12610</v>
      </c>
      <c r="BH803" s="190" t="s">
        <v>2897</v>
      </c>
      <c r="BI803" s="190" t="s">
        <v>12797</v>
      </c>
      <c r="BJ803" s="190" t="s">
        <v>12796</v>
      </c>
      <c r="BK803" s="190" t="s">
        <v>12795</v>
      </c>
      <c r="BL803" s="190" t="s">
        <v>12794</v>
      </c>
      <c r="BM803" s="190" t="str">
        <f t="shared" si="80"/>
        <v/>
      </c>
      <c r="BN803" s="190" t="str">
        <f t="shared" si="81"/>
        <v/>
      </c>
      <c r="BO803" s="190" t="str">
        <f t="shared" si="82"/>
        <v/>
      </c>
      <c r="BP803" s="190" t="str">
        <f t="shared" si="83"/>
        <v/>
      </c>
      <c r="BQ803" s="190">
        <f t="shared" si="84"/>
        <v>0</v>
      </c>
      <c r="BR803" s="190">
        <f t="shared" si="85"/>
        <v>0</v>
      </c>
      <c r="BS803" s="190">
        <f t="shared" si="86"/>
        <v>0</v>
      </c>
      <c r="BT803" s="190">
        <f t="shared" si="87"/>
        <v>0</v>
      </c>
      <c r="BY803" s="27">
        <v>1</v>
      </c>
    </row>
    <row r="804" spans="32:77" ht="15.75" customHeight="1" x14ac:dyDescent="0.25">
      <c r="AF804" s="2"/>
      <c r="AG804" s="2"/>
      <c r="AH804" s="2"/>
      <c r="AI804" s="2"/>
      <c r="AJ804" s="2"/>
      <c r="AK804" s="2"/>
      <c r="BA804" s="190" t="s">
        <v>207</v>
      </c>
      <c r="BB804" s="190" t="s">
        <v>265</v>
      </c>
      <c r="BC804" s="190">
        <v>5</v>
      </c>
      <c r="BD804" s="190">
        <v>4</v>
      </c>
      <c r="BE804" s="190">
        <v>2</v>
      </c>
      <c r="BF804" s="190" t="s">
        <v>12793</v>
      </c>
      <c r="BG804" s="190" t="s">
        <v>12603</v>
      </c>
      <c r="BH804" s="190" t="s">
        <v>12792</v>
      </c>
      <c r="BI804" s="190" t="s">
        <v>12791</v>
      </c>
      <c r="BJ804" s="190" t="s">
        <v>12790</v>
      </c>
      <c r="BK804" s="190" t="s">
        <v>12789</v>
      </c>
      <c r="BL804" s="190" t="s">
        <v>12788</v>
      </c>
      <c r="BM804" s="190" t="str">
        <f t="shared" si="80"/>
        <v/>
      </c>
      <c r="BN804" s="190" t="str">
        <f t="shared" si="81"/>
        <v/>
      </c>
      <c r="BO804" s="190" t="str">
        <f t="shared" si="82"/>
        <v/>
      </c>
      <c r="BP804" s="190" t="str">
        <f t="shared" si="83"/>
        <v/>
      </c>
      <c r="BQ804" s="190">
        <f t="shared" si="84"/>
        <v>0</v>
      </c>
      <c r="BR804" s="190">
        <f t="shared" si="85"/>
        <v>0</v>
      </c>
      <c r="BS804" s="190">
        <f t="shared" si="86"/>
        <v>0</v>
      </c>
      <c r="BT804" s="190">
        <f t="shared" si="87"/>
        <v>0</v>
      </c>
      <c r="BY804" s="27">
        <v>1</v>
      </c>
    </row>
    <row r="805" spans="32:77" ht="15.75" customHeight="1" x14ac:dyDescent="0.25">
      <c r="AF805" s="2"/>
      <c r="AG805" s="2"/>
      <c r="AH805" s="2"/>
      <c r="AI805" s="2"/>
      <c r="AJ805" s="2"/>
      <c r="AK805" s="2"/>
      <c r="BA805" s="190" t="s">
        <v>207</v>
      </c>
      <c r="BB805" s="190" t="s">
        <v>301</v>
      </c>
      <c r="BC805" s="190">
        <v>1</v>
      </c>
      <c r="BD805" s="190">
        <v>6.6666999999999996</v>
      </c>
      <c r="BE805" s="190">
        <v>2</v>
      </c>
      <c r="BF805" s="190" t="s">
        <v>12787</v>
      </c>
      <c r="BG805" s="190" t="s">
        <v>12786</v>
      </c>
      <c r="BH805" s="190" t="s">
        <v>12785</v>
      </c>
      <c r="BL805" s="190" t="s">
        <v>12784</v>
      </c>
      <c r="BM805" s="190" t="str">
        <f t="shared" si="80"/>
        <v/>
      </c>
      <c r="BN805" s="190" t="str">
        <f t="shared" si="81"/>
        <v/>
      </c>
      <c r="BO805" s="190" t="str">
        <f t="shared" si="82"/>
        <v/>
      </c>
      <c r="BP805" s="190" t="str">
        <f t="shared" si="83"/>
        <v/>
      </c>
      <c r="BQ805" s="190">
        <f t="shared" si="84"/>
        <v>0</v>
      </c>
      <c r="BR805" s="190">
        <f t="shared" si="85"/>
        <v>0</v>
      </c>
      <c r="BS805" s="190">
        <f t="shared" si="86"/>
        <v>0</v>
      </c>
      <c r="BT805" s="190">
        <f t="shared" si="87"/>
        <v>0</v>
      </c>
      <c r="BY805" s="27">
        <v>1</v>
      </c>
    </row>
    <row r="806" spans="32:77" ht="15.75" customHeight="1" x14ac:dyDescent="0.25">
      <c r="AF806" s="2"/>
      <c r="AG806" s="2"/>
      <c r="AH806" s="2"/>
      <c r="AI806" s="2"/>
      <c r="AJ806" s="2"/>
      <c r="AK806" s="2"/>
      <c r="BA806" s="190" t="s">
        <v>207</v>
      </c>
      <c r="BB806" s="190" t="s">
        <v>301</v>
      </c>
      <c r="BC806" s="190">
        <v>2</v>
      </c>
      <c r="BD806" s="190">
        <v>6.6666999999999996</v>
      </c>
      <c r="BE806" s="190">
        <v>2</v>
      </c>
      <c r="BF806" s="190" t="s">
        <v>12638</v>
      </c>
      <c r="BG806" s="190" t="s">
        <v>12587</v>
      </c>
      <c r="BH806" s="190" t="s">
        <v>12637</v>
      </c>
      <c r="BI806" s="190" t="s">
        <v>1499</v>
      </c>
      <c r="BJ806" s="190" t="s">
        <v>12636</v>
      </c>
      <c r="BK806" s="190" t="s">
        <v>12635</v>
      </c>
      <c r="BL806" s="190" t="s">
        <v>12634</v>
      </c>
      <c r="BM806" s="190" t="str">
        <f t="shared" si="80"/>
        <v/>
      </c>
      <c r="BN806" s="190" t="str">
        <f t="shared" si="81"/>
        <v/>
      </c>
      <c r="BO806" s="190" t="str">
        <f t="shared" si="82"/>
        <v/>
      </c>
      <c r="BP806" s="190" t="str">
        <f t="shared" si="83"/>
        <v/>
      </c>
      <c r="BQ806" s="190">
        <f t="shared" si="84"/>
        <v>0</v>
      </c>
      <c r="BR806" s="190">
        <f t="shared" si="85"/>
        <v>0</v>
      </c>
      <c r="BS806" s="190">
        <f t="shared" si="86"/>
        <v>0</v>
      </c>
      <c r="BT806" s="190">
        <f t="shared" si="87"/>
        <v>0</v>
      </c>
      <c r="BY806" s="27">
        <v>1</v>
      </c>
    </row>
    <row r="807" spans="32:77" ht="15.75" customHeight="1" x14ac:dyDescent="0.25">
      <c r="AF807" s="2"/>
      <c r="AG807" s="2"/>
      <c r="AH807" s="2"/>
      <c r="AI807" s="2"/>
      <c r="AJ807" s="2"/>
      <c r="AK807" s="2"/>
      <c r="BA807" s="190" t="s">
        <v>207</v>
      </c>
      <c r="BB807" s="190" t="s">
        <v>301</v>
      </c>
      <c r="BC807" s="190">
        <v>3</v>
      </c>
      <c r="BD807" s="190">
        <v>6.6666999999999996</v>
      </c>
      <c r="BE807" s="190">
        <v>2</v>
      </c>
      <c r="BF807" s="190" t="s">
        <v>12783</v>
      </c>
      <c r="BG807" s="190" t="s">
        <v>12581</v>
      </c>
      <c r="BH807" s="190" t="s">
        <v>12782</v>
      </c>
      <c r="BL807" s="190" t="s">
        <v>12781</v>
      </c>
      <c r="BM807" s="190" t="str">
        <f t="shared" si="80"/>
        <v/>
      </c>
      <c r="BN807" s="190" t="str">
        <f t="shared" si="81"/>
        <v/>
      </c>
      <c r="BO807" s="190" t="str">
        <f t="shared" si="82"/>
        <v/>
      </c>
      <c r="BP807" s="190" t="str">
        <f t="shared" si="83"/>
        <v/>
      </c>
      <c r="BQ807" s="190">
        <f t="shared" si="84"/>
        <v>0</v>
      </c>
      <c r="BR807" s="190">
        <f t="shared" si="85"/>
        <v>0</v>
      </c>
      <c r="BS807" s="190">
        <f t="shared" si="86"/>
        <v>0</v>
      </c>
      <c r="BT807" s="190">
        <f t="shared" si="87"/>
        <v>0</v>
      </c>
      <c r="BY807" s="27">
        <v>1</v>
      </c>
    </row>
    <row r="808" spans="32:77" ht="15.75" customHeight="1" x14ac:dyDescent="0.25">
      <c r="AF808" s="2"/>
      <c r="AG808" s="2"/>
      <c r="AH808" s="2"/>
      <c r="AI808" s="2"/>
      <c r="AJ808" s="2"/>
      <c r="AK808" s="2"/>
      <c r="BA808" s="190" t="s">
        <v>208</v>
      </c>
      <c r="BB808" s="190" t="s">
        <v>265</v>
      </c>
      <c r="BC808" s="190">
        <v>1</v>
      </c>
      <c r="BD808" s="190">
        <v>3.3332999999999999</v>
      </c>
      <c r="BE808" s="190">
        <v>2</v>
      </c>
      <c r="BF808" s="190" t="s">
        <v>12809</v>
      </c>
      <c r="BG808" s="190" t="s">
        <v>12808</v>
      </c>
      <c r="BH808" s="190" t="s">
        <v>2897</v>
      </c>
      <c r="BI808" s="190" t="s">
        <v>12807</v>
      </c>
      <c r="BJ808" s="190" t="s">
        <v>12806</v>
      </c>
      <c r="BK808" s="190" t="s">
        <v>12805</v>
      </c>
      <c r="BL808" s="190" t="s">
        <v>12804</v>
      </c>
      <c r="BM808" s="190" t="str">
        <f t="shared" si="80"/>
        <v/>
      </c>
      <c r="BN808" s="190" t="str">
        <f t="shared" si="81"/>
        <v/>
      </c>
      <c r="BO808" s="190" t="str">
        <f t="shared" si="82"/>
        <v/>
      </c>
      <c r="BP808" s="190" t="str">
        <f t="shared" si="83"/>
        <v/>
      </c>
      <c r="BQ808" s="190">
        <f t="shared" si="84"/>
        <v>0</v>
      </c>
      <c r="BR808" s="190">
        <f t="shared" si="85"/>
        <v>0</v>
      </c>
      <c r="BS808" s="190">
        <f t="shared" si="86"/>
        <v>0</v>
      </c>
      <c r="BT808" s="190">
        <f t="shared" si="87"/>
        <v>0</v>
      </c>
      <c r="BY808" s="27">
        <v>1</v>
      </c>
    </row>
    <row r="809" spans="32:77" ht="15.75" customHeight="1" x14ac:dyDescent="0.25">
      <c r="AF809" s="2"/>
      <c r="AG809" s="2"/>
      <c r="AH809" s="2"/>
      <c r="AI809" s="2"/>
      <c r="AJ809" s="2"/>
      <c r="AK809" s="2"/>
      <c r="BA809" s="190" t="s">
        <v>208</v>
      </c>
      <c r="BB809" s="190" t="s">
        <v>265</v>
      </c>
      <c r="BC809" s="190">
        <v>2</v>
      </c>
      <c r="BD809" s="190">
        <v>3.3332999999999999</v>
      </c>
      <c r="BE809" s="190">
        <v>2</v>
      </c>
      <c r="BF809" s="190" t="s">
        <v>12803</v>
      </c>
      <c r="BG809" s="190" t="s">
        <v>12802</v>
      </c>
      <c r="BH809" s="190" t="s">
        <v>12801</v>
      </c>
      <c r="BI809" s="190" t="s">
        <v>12800</v>
      </c>
      <c r="BL809" s="190" t="s">
        <v>12799</v>
      </c>
      <c r="BM809" s="190" t="str">
        <f t="shared" si="80"/>
        <v/>
      </c>
      <c r="BN809" s="190" t="str">
        <f t="shared" si="81"/>
        <v/>
      </c>
      <c r="BO809" s="190" t="str">
        <f t="shared" si="82"/>
        <v/>
      </c>
      <c r="BP809" s="190" t="str">
        <f t="shared" si="83"/>
        <v/>
      </c>
      <c r="BQ809" s="190">
        <f t="shared" si="84"/>
        <v>0</v>
      </c>
      <c r="BR809" s="190">
        <f t="shared" si="85"/>
        <v>0</v>
      </c>
      <c r="BS809" s="190">
        <f t="shared" si="86"/>
        <v>0</v>
      </c>
      <c r="BT809" s="190">
        <f t="shared" si="87"/>
        <v>0</v>
      </c>
      <c r="BY809" s="27">
        <v>1</v>
      </c>
    </row>
    <row r="810" spans="32:77" ht="15.75" customHeight="1" x14ac:dyDescent="0.25">
      <c r="AF810" s="2"/>
      <c r="AG810" s="2"/>
      <c r="AH810" s="2"/>
      <c r="AI810" s="2"/>
      <c r="AJ810" s="2"/>
      <c r="AK810" s="2"/>
      <c r="BA810" s="190" t="s">
        <v>208</v>
      </c>
      <c r="BB810" s="190" t="s">
        <v>265</v>
      </c>
      <c r="BC810" s="190">
        <v>3</v>
      </c>
      <c r="BD810" s="190">
        <v>3.3332999999999999</v>
      </c>
      <c r="BE810" s="190">
        <v>2</v>
      </c>
      <c r="BF810" s="190" t="s">
        <v>12623</v>
      </c>
      <c r="BG810" s="190" t="s">
        <v>12622</v>
      </c>
      <c r="BH810" s="190" t="s">
        <v>12621</v>
      </c>
      <c r="BI810" s="190" t="s">
        <v>1306</v>
      </c>
      <c r="BJ810" s="190" t="s">
        <v>12620</v>
      </c>
      <c r="BL810" s="190" t="s">
        <v>12619</v>
      </c>
      <c r="BM810" s="190" t="str">
        <f t="shared" ref="BM810:BM873" si="88">IF(OR($BA810="",$BA810&lt;&gt;$B$4,$BB810&lt;&gt;"PRO"),"",--(OR(ISNUMBER(SEARCH($BF810,$BV$2)),((($BG810&lt;&gt;"")*ISNUMBER(SEARCH($BG810,$BV$2)))+(($BH810&lt;&gt;"")*ISNUMBER(SEARCH($BH810,$BV$2)))+(($BI810&lt;&gt;"")*ISNUMBER(SEARCH($BI810,$BV$2)))+(($BJ810&lt;&gt;"")*ISNUMBER(SEARCH($BJ810,$BV$2)))+(($BK810&lt;&gt;"")*ISNUMBER(SEARCH($BK810,$BV$2))))&gt;=$BE810)))</f>
        <v/>
      </c>
      <c r="BN810" s="190" t="str">
        <f t="shared" ref="BN810:BN873" si="89">IF(OR($BA810="",$BA810&lt;&gt;$B$4,$BB810&lt;&gt;"PRO"),"",--(OR(ISNUMBER(SEARCH($BF810,$BV$3)),((($BG810&lt;&gt;"")*ISNUMBER(SEARCH($BG810,$BV$3)))+(($BH810&lt;&gt;"")*ISNUMBER(SEARCH($BH810,$BV$3)))+(($BI810&lt;&gt;"")*ISNUMBER(SEARCH($BI810,$BV$3)))+(($BJ810&lt;&gt;"")*ISNUMBER(SEARCH($BJ810,$BV$3)))+(($BK810&lt;&gt;"")*ISNUMBER(SEARCH($BK810,$BV$3))))&gt;=$BE810)))</f>
        <v/>
      </c>
      <c r="BO810" s="190" t="str">
        <f t="shared" ref="BO810:BO873" si="90">IF(OR($BA810="",$BA810&lt;&gt;$B$4,$BB810&lt;&gt;"CFA"),"",--(OR(ISNUMBER(SEARCH($BF810,$BW$2)),((($BG810&lt;&gt;"")*ISNUMBER(SEARCH($BG810,$BW$2)))+(($BH810&lt;&gt;"")*ISNUMBER(SEARCH($BH810,$BW$2)))+(($BI810&lt;&gt;"")*ISNUMBER(SEARCH($BI810,$BW$2)))+(($BJ810&lt;&gt;"")*ISNUMBER(SEARCH($BJ810,$BW$2)))+(($BK810&lt;&gt;"")*ISNUMBER(SEARCH($BK810,$BW$2))))&gt;=$BE810)))</f>
        <v/>
      </c>
      <c r="BP810" s="190" t="str">
        <f t="shared" ref="BP810:BP873" si="91">IF(OR($BA810="",$BA810&lt;&gt;$B$4,$BB810&lt;&gt;"CFA"),"",--(OR(ISNUMBER(SEARCH($BF810,$BW$3)),((($BG810&lt;&gt;"")*ISNUMBER(SEARCH($BG810,$BW$3)))+(($BH810&lt;&gt;"")*ISNUMBER(SEARCH($BH810,$BW$3)))+(($BI810&lt;&gt;"")*ISNUMBER(SEARCH($BI810,$BW$3)))+(($BJ810&lt;&gt;"")*ISNUMBER(SEARCH($BJ810,$BW$3)))+(($BK810&lt;&gt;"")*ISNUMBER(SEARCH($BK810,$BW$3))))&gt;=$BE810)))</f>
        <v/>
      </c>
      <c r="BQ810" s="190">
        <f t="shared" ref="BQ810:BQ873" si="92">IF($BM810="",0,$BM810*$BD810)</f>
        <v>0</v>
      </c>
      <c r="BR810" s="190">
        <f t="shared" ref="BR810:BR873" si="93">IF($BN810="",0,$BN810*$BD810)</f>
        <v>0</v>
      </c>
      <c r="BS810" s="190">
        <f t="shared" ref="BS810:BS873" si="94">IF($BO810="",0,$BO810*$BD810)</f>
        <v>0</v>
      </c>
      <c r="BT810" s="190">
        <f t="shared" ref="BT810:BT873" si="95">IF($BP810="",0,$BP810*$BD810)</f>
        <v>0</v>
      </c>
      <c r="BY810" s="27">
        <v>1</v>
      </c>
    </row>
    <row r="811" spans="32:77" ht="15.75" customHeight="1" x14ac:dyDescent="0.25">
      <c r="AF811" s="2"/>
      <c r="AG811" s="2"/>
      <c r="AH811" s="2"/>
      <c r="AI811" s="2"/>
      <c r="AJ811" s="2"/>
      <c r="AK811" s="2"/>
      <c r="BA811" s="190" t="s">
        <v>208</v>
      </c>
      <c r="BB811" s="190" t="s">
        <v>265</v>
      </c>
      <c r="BC811" s="190">
        <v>4</v>
      </c>
      <c r="BD811" s="190">
        <v>3.3332999999999999</v>
      </c>
      <c r="BE811" s="190">
        <v>2</v>
      </c>
      <c r="BF811" s="190" t="s">
        <v>12618</v>
      </c>
      <c r="BG811" s="190" t="s">
        <v>12617</v>
      </c>
      <c r="BH811" s="190" t="s">
        <v>12616</v>
      </c>
      <c r="BI811" s="190" t="s">
        <v>12615</v>
      </c>
      <c r="BJ811" s="190" t="s">
        <v>12614</v>
      </c>
      <c r="BK811" s="190" t="s">
        <v>12613</v>
      </c>
      <c r="BL811" s="190" t="s">
        <v>12612</v>
      </c>
      <c r="BM811" s="190" t="str">
        <f t="shared" si="88"/>
        <v/>
      </c>
      <c r="BN811" s="190" t="str">
        <f t="shared" si="89"/>
        <v/>
      </c>
      <c r="BO811" s="190" t="str">
        <f t="shared" si="90"/>
        <v/>
      </c>
      <c r="BP811" s="190" t="str">
        <f t="shared" si="91"/>
        <v/>
      </c>
      <c r="BQ811" s="190">
        <f t="shared" si="92"/>
        <v>0</v>
      </c>
      <c r="BR811" s="190">
        <f t="shared" si="93"/>
        <v>0</v>
      </c>
      <c r="BS811" s="190">
        <f t="shared" si="94"/>
        <v>0</v>
      </c>
      <c r="BT811" s="190">
        <f t="shared" si="95"/>
        <v>0</v>
      </c>
      <c r="BY811" s="27">
        <v>1</v>
      </c>
    </row>
    <row r="812" spans="32:77" ht="15.75" customHeight="1" x14ac:dyDescent="0.25">
      <c r="AF812" s="2"/>
      <c r="AG812" s="2"/>
      <c r="AH812" s="2"/>
      <c r="AI812" s="2"/>
      <c r="AJ812" s="2"/>
      <c r="AK812" s="2"/>
      <c r="BA812" s="190" t="s">
        <v>208</v>
      </c>
      <c r="BB812" s="190" t="s">
        <v>265</v>
      </c>
      <c r="BC812" s="190">
        <v>5</v>
      </c>
      <c r="BD812" s="190">
        <v>3.3332999999999999</v>
      </c>
      <c r="BE812" s="190">
        <v>2</v>
      </c>
      <c r="BF812" s="190" t="s">
        <v>12798</v>
      </c>
      <c r="BG812" s="190" t="s">
        <v>12610</v>
      </c>
      <c r="BH812" s="190" t="s">
        <v>2897</v>
      </c>
      <c r="BI812" s="190" t="s">
        <v>12797</v>
      </c>
      <c r="BJ812" s="190" t="s">
        <v>12796</v>
      </c>
      <c r="BK812" s="190" t="s">
        <v>12795</v>
      </c>
      <c r="BL812" s="190" t="s">
        <v>12794</v>
      </c>
      <c r="BM812" s="190" t="str">
        <f t="shared" si="88"/>
        <v/>
      </c>
      <c r="BN812" s="190" t="str">
        <f t="shared" si="89"/>
        <v/>
      </c>
      <c r="BO812" s="190" t="str">
        <f t="shared" si="90"/>
        <v/>
      </c>
      <c r="BP812" s="190" t="str">
        <f t="shared" si="91"/>
        <v/>
      </c>
      <c r="BQ812" s="190">
        <f t="shared" si="92"/>
        <v>0</v>
      </c>
      <c r="BR812" s="190">
        <f t="shared" si="93"/>
        <v>0</v>
      </c>
      <c r="BS812" s="190">
        <f t="shared" si="94"/>
        <v>0</v>
      </c>
      <c r="BT812" s="190">
        <f t="shared" si="95"/>
        <v>0</v>
      </c>
      <c r="BY812" s="27">
        <v>1</v>
      </c>
    </row>
    <row r="813" spans="32:77" ht="15.75" customHeight="1" x14ac:dyDescent="0.25">
      <c r="AF813" s="2"/>
      <c r="AG813" s="2"/>
      <c r="AH813" s="2"/>
      <c r="AI813" s="2"/>
      <c r="AJ813" s="2"/>
      <c r="AK813" s="2"/>
      <c r="BA813" s="190" t="s">
        <v>208</v>
      </c>
      <c r="BB813" s="190" t="s">
        <v>265</v>
      </c>
      <c r="BC813" s="190">
        <v>6</v>
      </c>
      <c r="BD813" s="190">
        <v>3.3332999999999999</v>
      </c>
      <c r="BE813" s="190">
        <v>2</v>
      </c>
      <c r="BF813" s="190" t="s">
        <v>12793</v>
      </c>
      <c r="BG813" s="190" t="s">
        <v>12603</v>
      </c>
      <c r="BH813" s="190" t="s">
        <v>12792</v>
      </c>
      <c r="BI813" s="190" t="s">
        <v>12791</v>
      </c>
      <c r="BJ813" s="190" t="s">
        <v>12790</v>
      </c>
      <c r="BK813" s="190" t="s">
        <v>12789</v>
      </c>
      <c r="BL813" s="190" t="s">
        <v>12788</v>
      </c>
      <c r="BM813" s="190" t="str">
        <f t="shared" si="88"/>
        <v/>
      </c>
      <c r="BN813" s="190" t="str">
        <f t="shared" si="89"/>
        <v/>
      </c>
      <c r="BO813" s="190" t="str">
        <f t="shared" si="90"/>
        <v/>
      </c>
      <c r="BP813" s="190" t="str">
        <f t="shared" si="91"/>
        <v/>
      </c>
      <c r="BQ813" s="190">
        <f t="shared" si="92"/>
        <v>0</v>
      </c>
      <c r="BR813" s="190">
        <f t="shared" si="93"/>
        <v>0</v>
      </c>
      <c r="BS813" s="190">
        <f t="shared" si="94"/>
        <v>0</v>
      </c>
      <c r="BT813" s="190">
        <f t="shared" si="95"/>
        <v>0</v>
      </c>
      <c r="BY813" s="27">
        <v>1</v>
      </c>
    </row>
    <row r="814" spans="32:77" ht="15.75" customHeight="1" x14ac:dyDescent="0.25">
      <c r="AF814" s="2"/>
      <c r="AG814" s="2"/>
      <c r="AH814" s="2"/>
      <c r="AI814" s="2"/>
      <c r="AJ814" s="2"/>
      <c r="AK814" s="2"/>
      <c r="BA814" s="190" t="s">
        <v>208</v>
      </c>
      <c r="BB814" s="190" t="s">
        <v>301</v>
      </c>
      <c r="BC814" s="190">
        <v>1</v>
      </c>
      <c r="BD814" s="190">
        <v>6.6666999999999996</v>
      </c>
      <c r="BE814" s="190">
        <v>2</v>
      </c>
      <c r="BF814" s="190" t="s">
        <v>12787</v>
      </c>
      <c r="BG814" s="190" t="s">
        <v>12786</v>
      </c>
      <c r="BH814" s="190" t="s">
        <v>12785</v>
      </c>
      <c r="BL814" s="190" t="s">
        <v>12784</v>
      </c>
      <c r="BM814" s="190" t="str">
        <f t="shared" si="88"/>
        <v/>
      </c>
      <c r="BN814" s="190" t="str">
        <f t="shared" si="89"/>
        <v/>
      </c>
      <c r="BO814" s="190" t="str">
        <f t="shared" si="90"/>
        <v/>
      </c>
      <c r="BP814" s="190" t="str">
        <f t="shared" si="91"/>
        <v/>
      </c>
      <c r="BQ814" s="190">
        <f t="shared" si="92"/>
        <v>0</v>
      </c>
      <c r="BR814" s="190">
        <f t="shared" si="93"/>
        <v>0</v>
      </c>
      <c r="BS814" s="190">
        <f t="shared" si="94"/>
        <v>0</v>
      </c>
      <c r="BT814" s="190">
        <f t="shared" si="95"/>
        <v>0</v>
      </c>
      <c r="BY814" s="27">
        <v>1</v>
      </c>
    </row>
    <row r="815" spans="32:77" ht="15.75" customHeight="1" x14ac:dyDescent="0.25">
      <c r="AF815" s="2"/>
      <c r="AG815" s="2"/>
      <c r="AH815" s="2"/>
      <c r="AI815" s="2"/>
      <c r="AJ815" s="2"/>
      <c r="AK815" s="2"/>
      <c r="BA815" s="190" t="s">
        <v>208</v>
      </c>
      <c r="BB815" s="190" t="s">
        <v>301</v>
      </c>
      <c r="BC815" s="190">
        <v>2</v>
      </c>
      <c r="BD815" s="190">
        <v>6.6666999999999996</v>
      </c>
      <c r="BE815" s="190">
        <v>2</v>
      </c>
      <c r="BF815" s="190" t="s">
        <v>12588</v>
      </c>
      <c r="BG815" s="190" t="s">
        <v>12587</v>
      </c>
      <c r="BH815" s="190" t="s">
        <v>12586</v>
      </c>
      <c r="BI815" s="190" t="s">
        <v>12585</v>
      </c>
      <c r="BJ815" s="190" t="s">
        <v>12584</v>
      </c>
      <c r="BL815" s="190" t="s">
        <v>12583</v>
      </c>
      <c r="BM815" s="190" t="str">
        <f t="shared" si="88"/>
        <v/>
      </c>
      <c r="BN815" s="190" t="str">
        <f t="shared" si="89"/>
        <v/>
      </c>
      <c r="BO815" s="190" t="str">
        <f t="shared" si="90"/>
        <v/>
      </c>
      <c r="BP815" s="190" t="str">
        <f t="shared" si="91"/>
        <v/>
      </c>
      <c r="BQ815" s="190">
        <f t="shared" si="92"/>
        <v>0</v>
      </c>
      <c r="BR815" s="190">
        <f t="shared" si="93"/>
        <v>0</v>
      </c>
      <c r="BS815" s="190">
        <f t="shared" si="94"/>
        <v>0</v>
      </c>
      <c r="BT815" s="190">
        <f t="shared" si="95"/>
        <v>0</v>
      </c>
      <c r="BY815" s="27">
        <v>1</v>
      </c>
    </row>
    <row r="816" spans="32:77" ht="15.75" customHeight="1" x14ac:dyDescent="0.25">
      <c r="AF816" s="2"/>
      <c r="AG816" s="2"/>
      <c r="AH816" s="2"/>
      <c r="AI816" s="2"/>
      <c r="AJ816" s="2"/>
      <c r="AK816" s="2"/>
      <c r="BA816" s="190" t="s">
        <v>208</v>
      </c>
      <c r="BB816" s="190" t="s">
        <v>301</v>
      </c>
      <c r="BC816" s="190">
        <v>3</v>
      </c>
      <c r="BD816" s="190">
        <v>6.6666999999999996</v>
      </c>
      <c r="BE816" s="190">
        <v>2</v>
      </c>
      <c r="BF816" s="190" t="s">
        <v>12783</v>
      </c>
      <c r="BG816" s="190" t="s">
        <v>12581</v>
      </c>
      <c r="BH816" s="190" t="s">
        <v>12782</v>
      </c>
      <c r="BL816" s="190" t="s">
        <v>12781</v>
      </c>
      <c r="BM816" s="190" t="str">
        <f t="shared" si="88"/>
        <v/>
      </c>
      <c r="BN816" s="190" t="str">
        <f t="shared" si="89"/>
        <v/>
      </c>
      <c r="BO816" s="190" t="str">
        <f t="shared" si="90"/>
        <v/>
      </c>
      <c r="BP816" s="190" t="str">
        <f t="shared" si="91"/>
        <v/>
      </c>
      <c r="BQ816" s="190">
        <f t="shared" si="92"/>
        <v>0</v>
      </c>
      <c r="BR816" s="190">
        <f t="shared" si="93"/>
        <v>0</v>
      </c>
      <c r="BS816" s="190">
        <f t="shared" si="94"/>
        <v>0</v>
      </c>
      <c r="BT816" s="190">
        <f t="shared" si="95"/>
        <v>0</v>
      </c>
      <c r="BY816" s="27">
        <v>1</v>
      </c>
    </row>
    <row r="817" spans="32:77" ht="15.75" customHeight="1" x14ac:dyDescent="0.25">
      <c r="AF817" s="2"/>
      <c r="AG817" s="2"/>
      <c r="AH817" s="2"/>
      <c r="AI817" s="2"/>
      <c r="AJ817" s="2"/>
      <c r="AK817" s="2"/>
      <c r="BA817" s="190" t="s">
        <v>209</v>
      </c>
      <c r="BB817" s="190" t="s">
        <v>265</v>
      </c>
      <c r="BC817" s="190">
        <v>1</v>
      </c>
      <c r="BD817" s="190">
        <v>4</v>
      </c>
      <c r="BE817" s="190">
        <v>2</v>
      </c>
      <c r="BF817" s="190" t="s">
        <v>12780</v>
      </c>
      <c r="BG817" s="190" t="s">
        <v>12779</v>
      </c>
      <c r="BH817" s="190" t="s">
        <v>2898</v>
      </c>
      <c r="BI817" s="190" t="s">
        <v>12778</v>
      </c>
      <c r="BJ817" s="190" t="s">
        <v>12777</v>
      </c>
      <c r="BK817" s="190" t="s">
        <v>12776</v>
      </c>
      <c r="BL817" s="190" t="s">
        <v>12775</v>
      </c>
      <c r="BM817" s="190" t="str">
        <f t="shared" si="88"/>
        <v/>
      </c>
      <c r="BN817" s="190" t="str">
        <f t="shared" si="89"/>
        <v/>
      </c>
      <c r="BO817" s="190" t="str">
        <f t="shared" si="90"/>
        <v/>
      </c>
      <c r="BP817" s="190" t="str">
        <f t="shared" si="91"/>
        <v/>
      </c>
      <c r="BQ817" s="190">
        <f t="shared" si="92"/>
        <v>0</v>
      </c>
      <c r="BR817" s="190">
        <f t="shared" si="93"/>
        <v>0</v>
      </c>
      <c r="BS817" s="190">
        <f t="shared" si="94"/>
        <v>0</v>
      </c>
      <c r="BT817" s="190">
        <f t="shared" si="95"/>
        <v>0</v>
      </c>
      <c r="BY817" s="27">
        <v>1</v>
      </c>
    </row>
    <row r="818" spans="32:77" ht="15.75" customHeight="1" x14ac:dyDescent="0.25">
      <c r="AF818" s="2"/>
      <c r="AG818" s="2"/>
      <c r="AH818" s="2"/>
      <c r="AI818" s="2"/>
      <c r="AJ818" s="2"/>
      <c r="AK818" s="2"/>
      <c r="BA818" s="190" t="s">
        <v>209</v>
      </c>
      <c r="BB818" s="190" t="s">
        <v>265</v>
      </c>
      <c r="BC818" s="190">
        <v>2</v>
      </c>
      <c r="BD818" s="190">
        <v>4</v>
      </c>
      <c r="BE818" s="190">
        <v>2</v>
      </c>
      <c r="BF818" s="190" t="s">
        <v>12774</v>
      </c>
      <c r="BG818" s="190" t="s">
        <v>12773</v>
      </c>
      <c r="BH818" s="190" t="s">
        <v>12772</v>
      </c>
      <c r="BI818" s="190" t="s">
        <v>12771</v>
      </c>
      <c r="BJ818" s="190" t="s">
        <v>12770</v>
      </c>
      <c r="BL818" s="190" t="s">
        <v>12769</v>
      </c>
      <c r="BM818" s="190" t="str">
        <f t="shared" si="88"/>
        <v/>
      </c>
      <c r="BN818" s="190" t="str">
        <f t="shared" si="89"/>
        <v/>
      </c>
      <c r="BO818" s="190" t="str">
        <f t="shared" si="90"/>
        <v/>
      </c>
      <c r="BP818" s="190" t="str">
        <f t="shared" si="91"/>
        <v/>
      </c>
      <c r="BQ818" s="190">
        <f t="shared" si="92"/>
        <v>0</v>
      </c>
      <c r="BR818" s="190">
        <f t="shared" si="93"/>
        <v>0</v>
      </c>
      <c r="BS818" s="190">
        <f t="shared" si="94"/>
        <v>0</v>
      </c>
      <c r="BT818" s="190">
        <f t="shared" si="95"/>
        <v>0</v>
      </c>
      <c r="BY818" s="27">
        <v>1</v>
      </c>
    </row>
    <row r="819" spans="32:77" ht="15.75" customHeight="1" x14ac:dyDescent="0.25">
      <c r="AF819" s="2"/>
      <c r="AG819" s="2"/>
      <c r="AH819" s="2"/>
      <c r="AI819" s="2"/>
      <c r="AJ819" s="2"/>
      <c r="AK819" s="2"/>
      <c r="BA819" s="190" t="s">
        <v>209</v>
      </c>
      <c r="BB819" s="190" t="s">
        <v>265</v>
      </c>
      <c r="BC819" s="190">
        <v>3</v>
      </c>
      <c r="BD819" s="190">
        <v>4</v>
      </c>
      <c r="BE819" s="190">
        <v>2</v>
      </c>
      <c r="BF819" s="190" t="s">
        <v>12676</v>
      </c>
      <c r="BG819" s="190" t="s">
        <v>12675</v>
      </c>
      <c r="BH819" s="190" t="s">
        <v>12674</v>
      </c>
      <c r="BI819" s="190" t="s">
        <v>12673</v>
      </c>
      <c r="BL819" s="190" t="s">
        <v>12672</v>
      </c>
      <c r="BM819" s="190" t="str">
        <f t="shared" si="88"/>
        <v/>
      </c>
      <c r="BN819" s="190" t="str">
        <f t="shared" si="89"/>
        <v/>
      </c>
      <c r="BO819" s="190" t="str">
        <f t="shared" si="90"/>
        <v/>
      </c>
      <c r="BP819" s="190" t="str">
        <f t="shared" si="91"/>
        <v/>
      </c>
      <c r="BQ819" s="190">
        <f t="shared" si="92"/>
        <v>0</v>
      </c>
      <c r="BR819" s="190">
        <f t="shared" si="93"/>
        <v>0</v>
      </c>
      <c r="BS819" s="190">
        <f t="shared" si="94"/>
        <v>0</v>
      </c>
      <c r="BT819" s="190">
        <f t="shared" si="95"/>
        <v>0</v>
      </c>
      <c r="BY819" s="27">
        <v>1</v>
      </c>
    </row>
    <row r="820" spans="32:77" ht="15.75" customHeight="1" x14ac:dyDescent="0.25">
      <c r="AF820" s="2"/>
      <c r="AG820" s="2"/>
      <c r="AH820" s="2"/>
      <c r="AI820" s="2"/>
      <c r="AJ820" s="2"/>
      <c r="AK820" s="2"/>
      <c r="BA820" s="190" t="s">
        <v>209</v>
      </c>
      <c r="BB820" s="190" t="s">
        <v>265</v>
      </c>
      <c r="BC820" s="190">
        <v>4</v>
      </c>
      <c r="BD820" s="190">
        <v>4</v>
      </c>
      <c r="BE820" s="190">
        <v>2</v>
      </c>
      <c r="BF820" s="190" t="s">
        <v>12768</v>
      </c>
      <c r="BG820" s="190" t="s">
        <v>12610</v>
      </c>
      <c r="BH820" s="190" t="s">
        <v>12767</v>
      </c>
      <c r="BI820" s="190" t="s">
        <v>12766</v>
      </c>
      <c r="BJ820" s="190" t="s">
        <v>2899</v>
      </c>
      <c r="BK820" s="190" t="s">
        <v>12765</v>
      </c>
      <c r="BL820" s="190" t="s">
        <v>12764</v>
      </c>
      <c r="BM820" s="190" t="str">
        <f t="shared" si="88"/>
        <v/>
      </c>
      <c r="BN820" s="190" t="str">
        <f t="shared" si="89"/>
        <v/>
      </c>
      <c r="BO820" s="190" t="str">
        <f t="shared" si="90"/>
        <v/>
      </c>
      <c r="BP820" s="190" t="str">
        <f t="shared" si="91"/>
        <v/>
      </c>
      <c r="BQ820" s="190">
        <f t="shared" si="92"/>
        <v>0</v>
      </c>
      <c r="BR820" s="190">
        <f t="shared" si="93"/>
        <v>0</v>
      </c>
      <c r="BS820" s="190">
        <f t="shared" si="94"/>
        <v>0</v>
      </c>
      <c r="BT820" s="190">
        <f t="shared" si="95"/>
        <v>0</v>
      </c>
      <c r="BY820" s="27">
        <v>1</v>
      </c>
    </row>
    <row r="821" spans="32:77" ht="15.75" customHeight="1" x14ac:dyDescent="0.25">
      <c r="AF821" s="2"/>
      <c r="AG821" s="2"/>
      <c r="AH821" s="2"/>
      <c r="AI821" s="2"/>
      <c r="AJ821" s="2"/>
      <c r="AK821" s="2"/>
      <c r="BA821" s="190" t="s">
        <v>209</v>
      </c>
      <c r="BB821" s="190" t="s">
        <v>265</v>
      </c>
      <c r="BC821" s="190">
        <v>5</v>
      </c>
      <c r="BD821" s="190">
        <v>4</v>
      </c>
      <c r="BE821" s="190">
        <v>2</v>
      </c>
      <c r="BF821" s="190" t="s">
        <v>12763</v>
      </c>
      <c r="BG821" s="190" t="s">
        <v>12603</v>
      </c>
      <c r="BH821" s="190" t="s">
        <v>12762</v>
      </c>
      <c r="BI821" s="190" t="s">
        <v>12761</v>
      </c>
      <c r="BJ821" s="190" t="s">
        <v>12760</v>
      </c>
      <c r="BL821" s="190" t="s">
        <v>12759</v>
      </c>
      <c r="BM821" s="190" t="str">
        <f t="shared" si="88"/>
        <v/>
      </c>
      <c r="BN821" s="190" t="str">
        <f t="shared" si="89"/>
        <v/>
      </c>
      <c r="BO821" s="190" t="str">
        <f t="shared" si="90"/>
        <v/>
      </c>
      <c r="BP821" s="190" t="str">
        <f t="shared" si="91"/>
        <v/>
      </c>
      <c r="BQ821" s="190">
        <f t="shared" si="92"/>
        <v>0</v>
      </c>
      <c r="BR821" s="190">
        <f t="shared" si="93"/>
        <v>0</v>
      </c>
      <c r="BS821" s="190">
        <f t="shared" si="94"/>
        <v>0</v>
      </c>
      <c r="BT821" s="190">
        <f t="shared" si="95"/>
        <v>0</v>
      </c>
      <c r="BY821" s="27">
        <v>1</v>
      </c>
    </row>
    <row r="822" spans="32:77" ht="15.75" customHeight="1" x14ac:dyDescent="0.25">
      <c r="AF822" s="2"/>
      <c r="AG822" s="2"/>
      <c r="AH822" s="2"/>
      <c r="AI822" s="2"/>
      <c r="AJ822" s="2"/>
      <c r="AK822" s="2"/>
      <c r="BA822" s="190" t="s">
        <v>209</v>
      </c>
      <c r="BB822" s="190" t="s">
        <v>301</v>
      </c>
      <c r="BC822" s="190">
        <v>1</v>
      </c>
      <c r="BD822" s="190">
        <v>5</v>
      </c>
      <c r="BE822" s="190">
        <v>2</v>
      </c>
      <c r="BF822" s="190" t="s">
        <v>12758</v>
      </c>
      <c r="BG822" s="190" t="s">
        <v>12757</v>
      </c>
      <c r="BH822" s="190" t="s">
        <v>2898</v>
      </c>
      <c r="BI822" s="190" t="s">
        <v>12756</v>
      </c>
      <c r="BJ822" s="190" t="s">
        <v>12755</v>
      </c>
      <c r="BK822" s="190" t="s">
        <v>12754</v>
      </c>
      <c r="BL822" s="190" t="s">
        <v>12753</v>
      </c>
      <c r="BM822" s="190" t="str">
        <f t="shared" si="88"/>
        <v/>
      </c>
      <c r="BN822" s="190" t="str">
        <f t="shared" si="89"/>
        <v/>
      </c>
      <c r="BO822" s="190" t="str">
        <f t="shared" si="90"/>
        <v/>
      </c>
      <c r="BP822" s="190" t="str">
        <f t="shared" si="91"/>
        <v/>
      </c>
      <c r="BQ822" s="190">
        <f t="shared" si="92"/>
        <v>0</v>
      </c>
      <c r="BR822" s="190">
        <f t="shared" si="93"/>
        <v>0</v>
      </c>
      <c r="BS822" s="190">
        <f t="shared" si="94"/>
        <v>0</v>
      </c>
      <c r="BT822" s="190">
        <f t="shared" si="95"/>
        <v>0</v>
      </c>
      <c r="BY822" s="27">
        <v>1</v>
      </c>
    </row>
    <row r="823" spans="32:77" ht="15.75" customHeight="1" x14ac:dyDescent="0.25">
      <c r="AF823" s="2"/>
      <c r="AG823" s="2"/>
      <c r="AH823" s="2"/>
      <c r="AI823" s="2"/>
      <c r="AJ823" s="2"/>
      <c r="AK823" s="2"/>
      <c r="BA823" s="190" t="s">
        <v>209</v>
      </c>
      <c r="BB823" s="190" t="s">
        <v>301</v>
      </c>
      <c r="BC823" s="190">
        <v>2</v>
      </c>
      <c r="BD823" s="190">
        <v>5</v>
      </c>
      <c r="BE823" s="190">
        <v>2</v>
      </c>
      <c r="BF823" s="190" t="s">
        <v>12752</v>
      </c>
      <c r="BG823" s="190" t="s">
        <v>12751</v>
      </c>
      <c r="BH823" s="190" t="s">
        <v>12750</v>
      </c>
      <c r="BI823" s="190" t="s">
        <v>12749</v>
      </c>
      <c r="BJ823" s="190" t="s">
        <v>12748</v>
      </c>
      <c r="BL823" s="190" t="s">
        <v>12747</v>
      </c>
      <c r="BM823" s="190" t="str">
        <f t="shared" si="88"/>
        <v/>
      </c>
      <c r="BN823" s="190" t="str">
        <f t="shared" si="89"/>
        <v/>
      </c>
      <c r="BO823" s="190" t="str">
        <f t="shared" si="90"/>
        <v/>
      </c>
      <c r="BP823" s="190" t="str">
        <f t="shared" si="91"/>
        <v/>
      </c>
      <c r="BQ823" s="190">
        <f t="shared" si="92"/>
        <v>0</v>
      </c>
      <c r="BR823" s="190">
        <f t="shared" si="93"/>
        <v>0</v>
      </c>
      <c r="BS823" s="190">
        <f t="shared" si="94"/>
        <v>0</v>
      </c>
      <c r="BT823" s="190">
        <f t="shared" si="95"/>
        <v>0</v>
      </c>
      <c r="BY823" s="27">
        <v>1</v>
      </c>
    </row>
    <row r="824" spans="32:77" ht="15.75" customHeight="1" x14ac:dyDescent="0.25">
      <c r="AF824" s="2"/>
      <c r="AG824" s="2"/>
      <c r="AH824" s="2"/>
      <c r="AI824" s="2"/>
      <c r="AJ824" s="2"/>
      <c r="AK824" s="2"/>
      <c r="BA824" s="190" t="s">
        <v>209</v>
      </c>
      <c r="BB824" s="190" t="s">
        <v>301</v>
      </c>
      <c r="BC824" s="190">
        <v>3</v>
      </c>
      <c r="BD824" s="190">
        <v>5</v>
      </c>
      <c r="BE824" s="190">
        <v>2</v>
      </c>
      <c r="BF824" s="190" t="s">
        <v>12671</v>
      </c>
      <c r="BG824" s="190" t="s">
        <v>12587</v>
      </c>
      <c r="BH824" s="190" t="s">
        <v>12670</v>
      </c>
      <c r="BI824" s="190" t="s">
        <v>12669</v>
      </c>
      <c r="BL824" s="190" t="s">
        <v>12668</v>
      </c>
      <c r="BM824" s="190" t="str">
        <f t="shared" si="88"/>
        <v/>
      </c>
      <c r="BN824" s="190" t="str">
        <f t="shared" si="89"/>
        <v/>
      </c>
      <c r="BO824" s="190" t="str">
        <f t="shared" si="90"/>
        <v/>
      </c>
      <c r="BP824" s="190" t="str">
        <f t="shared" si="91"/>
        <v/>
      </c>
      <c r="BQ824" s="190">
        <f t="shared" si="92"/>
        <v>0</v>
      </c>
      <c r="BR824" s="190">
        <f t="shared" si="93"/>
        <v>0</v>
      </c>
      <c r="BS824" s="190">
        <f t="shared" si="94"/>
        <v>0</v>
      </c>
      <c r="BT824" s="190">
        <f t="shared" si="95"/>
        <v>0</v>
      </c>
      <c r="BY824" s="27">
        <v>1</v>
      </c>
    </row>
    <row r="825" spans="32:77" ht="15.75" customHeight="1" x14ac:dyDescent="0.25">
      <c r="AF825" s="2"/>
      <c r="AG825" s="2"/>
      <c r="AH825" s="2"/>
      <c r="AI825" s="2"/>
      <c r="AJ825" s="2"/>
      <c r="AK825" s="2"/>
      <c r="BA825" s="190" t="s">
        <v>209</v>
      </c>
      <c r="BB825" s="190" t="s">
        <v>301</v>
      </c>
      <c r="BC825" s="190">
        <v>4</v>
      </c>
      <c r="BD825" s="190">
        <v>5</v>
      </c>
      <c r="BE825" s="190">
        <v>2</v>
      </c>
      <c r="BF825" s="190" t="s">
        <v>12746</v>
      </c>
      <c r="BG825" s="190" t="s">
        <v>12581</v>
      </c>
      <c r="BH825" s="190" t="s">
        <v>12745</v>
      </c>
      <c r="BL825" s="190" t="s">
        <v>12744</v>
      </c>
      <c r="BM825" s="190" t="str">
        <f t="shared" si="88"/>
        <v/>
      </c>
      <c r="BN825" s="190" t="str">
        <f t="shared" si="89"/>
        <v/>
      </c>
      <c r="BO825" s="190" t="str">
        <f t="shared" si="90"/>
        <v/>
      </c>
      <c r="BP825" s="190" t="str">
        <f t="shared" si="91"/>
        <v/>
      </c>
      <c r="BQ825" s="190">
        <f t="shared" si="92"/>
        <v>0</v>
      </c>
      <c r="BR825" s="190">
        <f t="shared" si="93"/>
        <v>0</v>
      </c>
      <c r="BS825" s="190">
        <f t="shared" si="94"/>
        <v>0</v>
      </c>
      <c r="BT825" s="190">
        <f t="shared" si="95"/>
        <v>0</v>
      </c>
      <c r="BY825" s="27">
        <v>1</v>
      </c>
    </row>
    <row r="826" spans="32:77" ht="15.75" customHeight="1" x14ac:dyDescent="0.25">
      <c r="AF826" s="2"/>
      <c r="AG826" s="2"/>
      <c r="AH826" s="2"/>
      <c r="AI826" s="2"/>
      <c r="AJ826" s="2"/>
      <c r="AK826" s="2"/>
      <c r="BA826" s="190" t="s">
        <v>211</v>
      </c>
      <c r="BB826" s="190" t="s">
        <v>265</v>
      </c>
      <c r="BC826" s="190">
        <v>1</v>
      </c>
      <c r="BD826" s="190">
        <v>4</v>
      </c>
      <c r="BE826" s="190">
        <v>2</v>
      </c>
      <c r="BF826" s="190" t="s">
        <v>12780</v>
      </c>
      <c r="BG826" s="190" t="s">
        <v>12779</v>
      </c>
      <c r="BH826" s="190" t="s">
        <v>2898</v>
      </c>
      <c r="BI826" s="190" t="s">
        <v>12778</v>
      </c>
      <c r="BJ826" s="190" t="s">
        <v>12777</v>
      </c>
      <c r="BK826" s="190" t="s">
        <v>12776</v>
      </c>
      <c r="BL826" s="190" t="s">
        <v>12775</v>
      </c>
      <c r="BM826" s="190" t="str">
        <f t="shared" si="88"/>
        <v/>
      </c>
      <c r="BN826" s="190" t="str">
        <f t="shared" si="89"/>
        <v/>
      </c>
      <c r="BO826" s="190" t="str">
        <f t="shared" si="90"/>
        <v/>
      </c>
      <c r="BP826" s="190" t="str">
        <f t="shared" si="91"/>
        <v/>
      </c>
      <c r="BQ826" s="190">
        <f t="shared" si="92"/>
        <v>0</v>
      </c>
      <c r="BR826" s="190">
        <f t="shared" si="93"/>
        <v>0</v>
      </c>
      <c r="BS826" s="190">
        <f t="shared" si="94"/>
        <v>0</v>
      </c>
      <c r="BT826" s="190">
        <f t="shared" si="95"/>
        <v>0</v>
      </c>
      <c r="BY826" s="27">
        <v>1</v>
      </c>
    </row>
    <row r="827" spans="32:77" ht="15.75" customHeight="1" x14ac:dyDescent="0.25">
      <c r="AF827" s="2"/>
      <c r="AG827" s="2"/>
      <c r="AH827" s="2"/>
      <c r="AI827" s="2"/>
      <c r="AJ827" s="2"/>
      <c r="AK827" s="2"/>
      <c r="BA827" s="190" t="s">
        <v>211</v>
      </c>
      <c r="BB827" s="190" t="s">
        <v>265</v>
      </c>
      <c r="BC827" s="190">
        <v>2</v>
      </c>
      <c r="BD827" s="190">
        <v>4</v>
      </c>
      <c r="BE827" s="190">
        <v>2</v>
      </c>
      <c r="BF827" s="190" t="s">
        <v>12774</v>
      </c>
      <c r="BG827" s="190" t="s">
        <v>12773</v>
      </c>
      <c r="BH827" s="190" t="s">
        <v>12772</v>
      </c>
      <c r="BI827" s="190" t="s">
        <v>12771</v>
      </c>
      <c r="BJ827" s="190" t="s">
        <v>12770</v>
      </c>
      <c r="BL827" s="190" t="s">
        <v>12769</v>
      </c>
      <c r="BM827" s="190" t="str">
        <f t="shared" si="88"/>
        <v/>
      </c>
      <c r="BN827" s="190" t="str">
        <f t="shared" si="89"/>
        <v/>
      </c>
      <c r="BO827" s="190" t="str">
        <f t="shared" si="90"/>
        <v/>
      </c>
      <c r="BP827" s="190" t="str">
        <f t="shared" si="91"/>
        <v/>
      </c>
      <c r="BQ827" s="190">
        <f t="shared" si="92"/>
        <v>0</v>
      </c>
      <c r="BR827" s="190">
        <f t="shared" si="93"/>
        <v>0</v>
      </c>
      <c r="BS827" s="190">
        <f t="shared" si="94"/>
        <v>0</v>
      </c>
      <c r="BT827" s="190">
        <f t="shared" si="95"/>
        <v>0</v>
      </c>
      <c r="BY827" s="27">
        <v>1</v>
      </c>
    </row>
    <row r="828" spans="32:77" ht="15.75" customHeight="1" x14ac:dyDescent="0.25">
      <c r="AF828" s="2"/>
      <c r="AG828" s="2"/>
      <c r="AH828" s="2"/>
      <c r="AI828" s="2"/>
      <c r="AJ828" s="2"/>
      <c r="AK828" s="2"/>
      <c r="BA828" s="190" t="s">
        <v>211</v>
      </c>
      <c r="BB828" s="190" t="s">
        <v>265</v>
      </c>
      <c r="BC828" s="190">
        <v>3</v>
      </c>
      <c r="BD828" s="190">
        <v>4</v>
      </c>
      <c r="BE828" s="190">
        <v>2</v>
      </c>
      <c r="BF828" s="190" t="s">
        <v>12667</v>
      </c>
      <c r="BG828" s="190" t="s">
        <v>12666</v>
      </c>
      <c r="BH828" s="190" t="s">
        <v>12665</v>
      </c>
      <c r="BI828" s="190" t="s">
        <v>12664</v>
      </c>
      <c r="BJ828" s="190" t="s">
        <v>12663</v>
      </c>
      <c r="BK828" s="190" t="s">
        <v>12662</v>
      </c>
      <c r="BL828" s="190" t="s">
        <v>12661</v>
      </c>
      <c r="BM828" s="190" t="str">
        <f t="shared" si="88"/>
        <v/>
      </c>
      <c r="BN828" s="190" t="str">
        <f t="shared" si="89"/>
        <v/>
      </c>
      <c r="BO828" s="190" t="str">
        <f t="shared" si="90"/>
        <v/>
      </c>
      <c r="BP828" s="190" t="str">
        <f t="shared" si="91"/>
        <v/>
      </c>
      <c r="BQ828" s="190">
        <f t="shared" si="92"/>
        <v>0</v>
      </c>
      <c r="BR828" s="190">
        <f t="shared" si="93"/>
        <v>0</v>
      </c>
      <c r="BS828" s="190">
        <f t="shared" si="94"/>
        <v>0</v>
      </c>
      <c r="BT828" s="190">
        <f t="shared" si="95"/>
        <v>0</v>
      </c>
      <c r="BY828" s="27">
        <v>1</v>
      </c>
    </row>
    <row r="829" spans="32:77" ht="15.75" customHeight="1" x14ac:dyDescent="0.25">
      <c r="AF829" s="2"/>
      <c r="AG829" s="2"/>
      <c r="AH829" s="2"/>
      <c r="AI829" s="2"/>
      <c r="AJ829" s="2"/>
      <c r="AK829" s="2"/>
      <c r="BA829" s="190" t="s">
        <v>211</v>
      </c>
      <c r="BB829" s="190" t="s">
        <v>265</v>
      </c>
      <c r="BC829" s="190">
        <v>4</v>
      </c>
      <c r="BD829" s="190">
        <v>4</v>
      </c>
      <c r="BE829" s="190">
        <v>2</v>
      </c>
      <c r="BF829" s="190" t="s">
        <v>12768</v>
      </c>
      <c r="BG829" s="190" t="s">
        <v>12610</v>
      </c>
      <c r="BH829" s="190" t="s">
        <v>12767</v>
      </c>
      <c r="BI829" s="190" t="s">
        <v>12766</v>
      </c>
      <c r="BJ829" s="190" t="s">
        <v>2899</v>
      </c>
      <c r="BK829" s="190" t="s">
        <v>12765</v>
      </c>
      <c r="BL829" s="190" t="s">
        <v>12764</v>
      </c>
      <c r="BM829" s="190" t="str">
        <f t="shared" si="88"/>
        <v/>
      </c>
      <c r="BN829" s="190" t="str">
        <f t="shared" si="89"/>
        <v/>
      </c>
      <c r="BO829" s="190" t="str">
        <f t="shared" si="90"/>
        <v/>
      </c>
      <c r="BP829" s="190" t="str">
        <f t="shared" si="91"/>
        <v/>
      </c>
      <c r="BQ829" s="190">
        <f t="shared" si="92"/>
        <v>0</v>
      </c>
      <c r="BR829" s="190">
        <f t="shared" si="93"/>
        <v>0</v>
      </c>
      <c r="BS829" s="190">
        <f t="shared" si="94"/>
        <v>0</v>
      </c>
      <c r="BT829" s="190">
        <f t="shared" si="95"/>
        <v>0</v>
      </c>
      <c r="BY829" s="27">
        <v>1</v>
      </c>
    </row>
    <row r="830" spans="32:77" ht="15.75" customHeight="1" x14ac:dyDescent="0.25">
      <c r="AF830" s="2"/>
      <c r="AG830" s="2"/>
      <c r="AH830" s="2"/>
      <c r="AI830" s="2"/>
      <c r="AJ830" s="2"/>
      <c r="AK830" s="2"/>
      <c r="BA830" s="190" t="s">
        <v>211</v>
      </c>
      <c r="BB830" s="190" t="s">
        <v>265</v>
      </c>
      <c r="BC830" s="190">
        <v>5</v>
      </c>
      <c r="BD830" s="190">
        <v>4</v>
      </c>
      <c r="BE830" s="190">
        <v>2</v>
      </c>
      <c r="BF830" s="190" t="s">
        <v>12763</v>
      </c>
      <c r="BG830" s="190" t="s">
        <v>12603</v>
      </c>
      <c r="BH830" s="190" t="s">
        <v>12762</v>
      </c>
      <c r="BI830" s="190" t="s">
        <v>12761</v>
      </c>
      <c r="BJ830" s="190" t="s">
        <v>12760</v>
      </c>
      <c r="BL830" s="190" t="s">
        <v>12759</v>
      </c>
      <c r="BM830" s="190" t="str">
        <f t="shared" si="88"/>
        <v/>
      </c>
      <c r="BN830" s="190" t="str">
        <f t="shared" si="89"/>
        <v/>
      </c>
      <c r="BO830" s="190" t="str">
        <f t="shared" si="90"/>
        <v/>
      </c>
      <c r="BP830" s="190" t="str">
        <f t="shared" si="91"/>
        <v/>
      </c>
      <c r="BQ830" s="190">
        <f t="shared" si="92"/>
        <v>0</v>
      </c>
      <c r="BR830" s="190">
        <f t="shared" si="93"/>
        <v>0</v>
      </c>
      <c r="BS830" s="190">
        <f t="shared" si="94"/>
        <v>0</v>
      </c>
      <c r="BT830" s="190">
        <f t="shared" si="95"/>
        <v>0</v>
      </c>
      <c r="BY830" s="27">
        <v>1</v>
      </c>
    </row>
    <row r="831" spans="32:77" ht="15.75" customHeight="1" x14ac:dyDescent="0.25">
      <c r="AF831" s="2"/>
      <c r="AG831" s="2"/>
      <c r="AH831" s="2"/>
      <c r="AI831" s="2"/>
      <c r="AJ831" s="2"/>
      <c r="AK831" s="2"/>
      <c r="BA831" s="190" t="s">
        <v>211</v>
      </c>
      <c r="BB831" s="190" t="s">
        <v>301</v>
      </c>
      <c r="BC831" s="190">
        <v>1</v>
      </c>
      <c r="BD831" s="190">
        <v>5</v>
      </c>
      <c r="BE831" s="190">
        <v>2</v>
      </c>
      <c r="BF831" s="190" t="s">
        <v>12758</v>
      </c>
      <c r="BG831" s="190" t="s">
        <v>12757</v>
      </c>
      <c r="BH831" s="190" t="s">
        <v>2898</v>
      </c>
      <c r="BI831" s="190" t="s">
        <v>12756</v>
      </c>
      <c r="BJ831" s="190" t="s">
        <v>12755</v>
      </c>
      <c r="BK831" s="190" t="s">
        <v>12754</v>
      </c>
      <c r="BL831" s="190" t="s">
        <v>12753</v>
      </c>
      <c r="BM831" s="190" t="str">
        <f t="shared" si="88"/>
        <v/>
      </c>
      <c r="BN831" s="190" t="str">
        <f t="shared" si="89"/>
        <v/>
      </c>
      <c r="BO831" s="190" t="str">
        <f t="shared" si="90"/>
        <v/>
      </c>
      <c r="BP831" s="190" t="str">
        <f t="shared" si="91"/>
        <v/>
      </c>
      <c r="BQ831" s="190">
        <f t="shared" si="92"/>
        <v>0</v>
      </c>
      <c r="BR831" s="190">
        <f t="shared" si="93"/>
        <v>0</v>
      </c>
      <c r="BS831" s="190">
        <f t="shared" si="94"/>
        <v>0</v>
      </c>
      <c r="BT831" s="190">
        <f t="shared" si="95"/>
        <v>0</v>
      </c>
      <c r="BY831" s="27">
        <v>1</v>
      </c>
    </row>
    <row r="832" spans="32:77" ht="15.75" customHeight="1" x14ac:dyDescent="0.25">
      <c r="AF832" s="2"/>
      <c r="AG832" s="2"/>
      <c r="AH832" s="2"/>
      <c r="AI832" s="2"/>
      <c r="AJ832" s="2"/>
      <c r="AK832" s="2"/>
      <c r="BA832" s="190" t="s">
        <v>211</v>
      </c>
      <c r="BB832" s="190" t="s">
        <v>301</v>
      </c>
      <c r="BC832" s="190">
        <v>2</v>
      </c>
      <c r="BD832" s="190">
        <v>5</v>
      </c>
      <c r="BE832" s="190">
        <v>2</v>
      </c>
      <c r="BF832" s="190" t="s">
        <v>12752</v>
      </c>
      <c r="BG832" s="190" t="s">
        <v>12751</v>
      </c>
      <c r="BH832" s="190" t="s">
        <v>12750</v>
      </c>
      <c r="BI832" s="190" t="s">
        <v>12749</v>
      </c>
      <c r="BJ832" s="190" t="s">
        <v>12748</v>
      </c>
      <c r="BL832" s="190" t="s">
        <v>12747</v>
      </c>
      <c r="BM832" s="190" t="str">
        <f t="shared" si="88"/>
        <v/>
      </c>
      <c r="BN832" s="190" t="str">
        <f t="shared" si="89"/>
        <v/>
      </c>
      <c r="BO832" s="190" t="str">
        <f t="shared" si="90"/>
        <v/>
      </c>
      <c r="BP832" s="190" t="str">
        <f t="shared" si="91"/>
        <v/>
      </c>
      <c r="BQ832" s="190">
        <f t="shared" si="92"/>
        <v>0</v>
      </c>
      <c r="BR832" s="190">
        <f t="shared" si="93"/>
        <v>0</v>
      </c>
      <c r="BS832" s="190">
        <f t="shared" si="94"/>
        <v>0</v>
      </c>
      <c r="BT832" s="190">
        <f t="shared" si="95"/>
        <v>0</v>
      </c>
      <c r="BY832" s="27">
        <v>1</v>
      </c>
    </row>
    <row r="833" spans="32:77" ht="15.75" customHeight="1" x14ac:dyDescent="0.25">
      <c r="AF833" s="2"/>
      <c r="AG833" s="2"/>
      <c r="AH833" s="2"/>
      <c r="AI833" s="2"/>
      <c r="AJ833" s="2"/>
      <c r="AK833" s="2"/>
      <c r="BA833" s="190" t="s">
        <v>211</v>
      </c>
      <c r="BB833" s="190" t="s">
        <v>301</v>
      </c>
      <c r="BC833" s="190">
        <v>3</v>
      </c>
      <c r="BD833" s="190">
        <v>5</v>
      </c>
      <c r="BE833" s="190">
        <v>2</v>
      </c>
      <c r="BF833" s="190" t="s">
        <v>12660</v>
      </c>
      <c r="BG833" s="190" t="s">
        <v>12587</v>
      </c>
      <c r="BH833" s="190" t="s">
        <v>12659</v>
      </c>
      <c r="BI833" s="190" t="s">
        <v>12658</v>
      </c>
      <c r="BJ833" s="190" t="s">
        <v>12657</v>
      </c>
      <c r="BL833" s="190" t="s">
        <v>12656</v>
      </c>
      <c r="BM833" s="190" t="str">
        <f t="shared" si="88"/>
        <v/>
      </c>
      <c r="BN833" s="190" t="str">
        <f t="shared" si="89"/>
        <v/>
      </c>
      <c r="BO833" s="190" t="str">
        <f t="shared" si="90"/>
        <v/>
      </c>
      <c r="BP833" s="190" t="str">
        <f t="shared" si="91"/>
        <v/>
      </c>
      <c r="BQ833" s="190">
        <f t="shared" si="92"/>
        <v>0</v>
      </c>
      <c r="BR833" s="190">
        <f t="shared" si="93"/>
        <v>0</v>
      </c>
      <c r="BS833" s="190">
        <f t="shared" si="94"/>
        <v>0</v>
      </c>
      <c r="BT833" s="190">
        <f t="shared" si="95"/>
        <v>0</v>
      </c>
      <c r="BY833" s="27">
        <v>1</v>
      </c>
    </row>
    <row r="834" spans="32:77" ht="15.75" customHeight="1" x14ac:dyDescent="0.25">
      <c r="AF834" s="2"/>
      <c r="AG834" s="2"/>
      <c r="AH834" s="2"/>
      <c r="AI834" s="2"/>
      <c r="AJ834" s="2"/>
      <c r="AK834" s="2"/>
      <c r="BA834" s="190" t="s">
        <v>211</v>
      </c>
      <c r="BB834" s="190" t="s">
        <v>301</v>
      </c>
      <c r="BC834" s="190">
        <v>4</v>
      </c>
      <c r="BD834" s="190">
        <v>5</v>
      </c>
      <c r="BE834" s="190">
        <v>2</v>
      </c>
      <c r="BF834" s="190" t="s">
        <v>12746</v>
      </c>
      <c r="BG834" s="190" t="s">
        <v>12581</v>
      </c>
      <c r="BH834" s="190" t="s">
        <v>12745</v>
      </c>
      <c r="BL834" s="190" t="s">
        <v>12744</v>
      </c>
      <c r="BM834" s="190" t="str">
        <f t="shared" si="88"/>
        <v/>
      </c>
      <c r="BN834" s="190" t="str">
        <f t="shared" si="89"/>
        <v/>
      </c>
      <c r="BO834" s="190" t="str">
        <f t="shared" si="90"/>
        <v/>
      </c>
      <c r="BP834" s="190" t="str">
        <f t="shared" si="91"/>
        <v/>
      </c>
      <c r="BQ834" s="190">
        <f t="shared" si="92"/>
        <v>0</v>
      </c>
      <c r="BR834" s="190">
        <f t="shared" si="93"/>
        <v>0</v>
      </c>
      <c r="BS834" s="190">
        <f t="shared" si="94"/>
        <v>0</v>
      </c>
      <c r="BT834" s="190">
        <f t="shared" si="95"/>
        <v>0</v>
      </c>
      <c r="BY834" s="27">
        <v>1</v>
      </c>
    </row>
    <row r="835" spans="32:77" ht="15.75" customHeight="1" x14ac:dyDescent="0.25">
      <c r="AF835" s="2"/>
      <c r="AG835" s="2"/>
      <c r="AH835" s="2"/>
      <c r="AI835" s="2"/>
      <c r="AJ835" s="2"/>
      <c r="AK835" s="2"/>
      <c r="BA835" s="190" t="s">
        <v>212</v>
      </c>
      <c r="BB835" s="190" t="s">
        <v>265</v>
      </c>
      <c r="BC835" s="190">
        <v>1</v>
      </c>
      <c r="BD835" s="190">
        <v>4</v>
      </c>
      <c r="BE835" s="190">
        <v>2</v>
      </c>
      <c r="BF835" s="190" t="s">
        <v>12780</v>
      </c>
      <c r="BG835" s="190" t="s">
        <v>12779</v>
      </c>
      <c r="BH835" s="190" t="s">
        <v>2898</v>
      </c>
      <c r="BI835" s="190" t="s">
        <v>12778</v>
      </c>
      <c r="BJ835" s="190" t="s">
        <v>12777</v>
      </c>
      <c r="BK835" s="190" t="s">
        <v>12776</v>
      </c>
      <c r="BL835" s="190" t="s">
        <v>12775</v>
      </c>
      <c r="BM835" s="190" t="str">
        <f t="shared" si="88"/>
        <v/>
      </c>
      <c r="BN835" s="190" t="str">
        <f t="shared" si="89"/>
        <v/>
      </c>
      <c r="BO835" s="190" t="str">
        <f t="shared" si="90"/>
        <v/>
      </c>
      <c r="BP835" s="190" t="str">
        <f t="shared" si="91"/>
        <v/>
      </c>
      <c r="BQ835" s="190">
        <f t="shared" si="92"/>
        <v>0</v>
      </c>
      <c r="BR835" s="190">
        <f t="shared" si="93"/>
        <v>0</v>
      </c>
      <c r="BS835" s="190">
        <f t="shared" si="94"/>
        <v>0</v>
      </c>
      <c r="BT835" s="190">
        <f t="shared" si="95"/>
        <v>0</v>
      </c>
      <c r="BY835" s="27">
        <v>1</v>
      </c>
    </row>
    <row r="836" spans="32:77" ht="15.75" customHeight="1" x14ac:dyDescent="0.25">
      <c r="AF836" s="2"/>
      <c r="AG836" s="2"/>
      <c r="AH836" s="2"/>
      <c r="AI836" s="2"/>
      <c r="AJ836" s="2"/>
      <c r="AK836" s="2"/>
      <c r="BA836" s="190" t="s">
        <v>212</v>
      </c>
      <c r="BB836" s="190" t="s">
        <v>265</v>
      </c>
      <c r="BC836" s="190">
        <v>2</v>
      </c>
      <c r="BD836" s="190">
        <v>4</v>
      </c>
      <c r="BE836" s="190">
        <v>2</v>
      </c>
      <c r="BF836" s="190" t="s">
        <v>12774</v>
      </c>
      <c r="BG836" s="190" t="s">
        <v>12773</v>
      </c>
      <c r="BH836" s="190" t="s">
        <v>12772</v>
      </c>
      <c r="BI836" s="190" t="s">
        <v>12771</v>
      </c>
      <c r="BJ836" s="190" t="s">
        <v>12770</v>
      </c>
      <c r="BL836" s="190" t="s">
        <v>12769</v>
      </c>
      <c r="BM836" s="190" t="str">
        <f t="shared" si="88"/>
        <v/>
      </c>
      <c r="BN836" s="190" t="str">
        <f t="shared" si="89"/>
        <v/>
      </c>
      <c r="BO836" s="190" t="str">
        <f t="shared" si="90"/>
        <v/>
      </c>
      <c r="BP836" s="190" t="str">
        <f t="shared" si="91"/>
        <v/>
      </c>
      <c r="BQ836" s="190">
        <f t="shared" si="92"/>
        <v>0</v>
      </c>
      <c r="BR836" s="190">
        <f t="shared" si="93"/>
        <v>0</v>
      </c>
      <c r="BS836" s="190">
        <f t="shared" si="94"/>
        <v>0</v>
      </c>
      <c r="BT836" s="190">
        <f t="shared" si="95"/>
        <v>0</v>
      </c>
      <c r="BY836" s="27">
        <v>1</v>
      </c>
    </row>
    <row r="837" spans="32:77" ht="15.75" customHeight="1" x14ac:dyDescent="0.25">
      <c r="AF837" s="2"/>
      <c r="AG837" s="2"/>
      <c r="AH837" s="2"/>
      <c r="AI837" s="2"/>
      <c r="AJ837" s="2"/>
      <c r="AK837" s="2"/>
      <c r="BA837" s="190" t="s">
        <v>212</v>
      </c>
      <c r="BB837" s="190" t="s">
        <v>265</v>
      </c>
      <c r="BC837" s="190">
        <v>3</v>
      </c>
      <c r="BD837" s="190">
        <v>4</v>
      </c>
      <c r="BE837" s="190">
        <v>2</v>
      </c>
      <c r="BF837" s="190" t="s">
        <v>12655</v>
      </c>
      <c r="BG837" s="190" t="s">
        <v>12654</v>
      </c>
      <c r="BH837" s="190" t="s">
        <v>12653</v>
      </c>
      <c r="BI837" s="190" t="s">
        <v>12652</v>
      </c>
      <c r="BJ837" s="190" t="s">
        <v>12651</v>
      </c>
      <c r="BK837" s="190" t="s">
        <v>12650</v>
      </c>
      <c r="BL837" s="190" t="s">
        <v>12649</v>
      </c>
      <c r="BM837" s="190" t="str">
        <f t="shared" si="88"/>
        <v/>
      </c>
      <c r="BN837" s="190" t="str">
        <f t="shared" si="89"/>
        <v/>
      </c>
      <c r="BO837" s="190" t="str">
        <f t="shared" si="90"/>
        <v/>
      </c>
      <c r="BP837" s="190" t="str">
        <f t="shared" si="91"/>
        <v/>
      </c>
      <c r="BQ837" s="190">
        <f t="shared" si="92"/>
        <v>0</v>
      </c>
      <c r="BR837" s="190">
        <f t="shared" si="93"/>
        <v>0</v>
      </c>
      <c r="BS837" s="190">
        <f t="shared" si="94"/>
        <v>0</v>
      </c>
      <c r="BT837" s="190">
        <f t="shared" si="95"/>
        <v>0</v>
      </c>
      <c r="BY837" s="27">
        <v>1</v>
      </c>
    </row>
    <row r="838" spans="32:77" ht="15.75" customHeight="1" x14ac:dyDescent="0.25">
      <c r="AF838" s="2"/>
      <c r="AG838" s="2"/>
      <c r="AH838" s="2"/>
      <c r="AI838" s="2"/>
      <c r="AJ838" s="2"/>
      <c r="AK838" s="2"/>
      <c r="BA838" s="190" t="s">
        <v>212</v>
      </c>
      <c r="BB838" s="190" t="s">
        <v>265</v>
      </c>
      <c r="BC838" s="190">
        <v>4</v>
      </c>
      <c r="BD838" s="190">
        <v>4</v>
      </c>
      <c r="BE838" s="190">
        <v>2</v>
      </c>
      <c r="BF838" s="190" t="s">
        <v>12768</v>
      </c>
      <c r="BG838" s="190" t="s">
        <v>12610</v>
      </c>
      <c r="BH838" s="190" t="s">
        <v>12767</v>
      </c>
      <c r="BI838" s="190" t="s">
        <v>12766</v>
      </c>
      <c r="BJ838" s="190" t="s">
        <v>2899</v>
      </c>
      <c r="BK838" s="190" t="s">
        <v>12765</v>
      </c>
      <c r="BL838" s="190" t="s">
        <v>12764</v>
      </c>
      <c r="BM838" s="190" t="str">
        <f t="shared" si="88"/>
        <v/>
      </c>
      <c r="BN838" s="190" t="str">
        <f t="shared" si="89"/>
        <v/>
      </c>
      <c r="BO838" s="190" t="str">
        <f t="shared" si="90"/>
        <v/>
      </c>
      <c r="BP838" s="190" t="str">
        <f t="shared" si="91"/>
        <v/>
      </c>
      <c r="BQ838" s="190">
        <f t="shared" si="92"/>
        <v>0</v>
      </c>
      <c r="BR838" s="190">
        <f t="shared" si="93"/>
        <v>0</v>
      </c>
      <c r="BS838" s="190">
        <f t="shared" si="94"/>
        <v>0</v>
      </c>
      <c r="BT838" s="190">
        <f t="shared" si="95"/>
        <v>0</v>
      </c>
      <c r="BY838" s="27">
        <v>1</v>
      </c>
    </row>
    <row r="839" spans="32:77" ht="15.75" customHeight="1" x14ac:dyDescent="0.25">
      <c r="AF839" s="2"/>
      <c r="AG839" s="2"/>
      <c r="AH839" s="2"/>
      <c r="AI839" s="2"/>
      <c r="AJ839" s="2"/>
      <c r="AK839" s="2"/>
      <c r="BA839" s="190" t="s">
        <v>212</v>
      </c>
      <c r="BB839" s="190" t="s">
        <v>265</v>
      </c>
      <c r="BC839" s="190">
        <v>5</v>
      </c>
      <c r="BD839" s="190">
        <v>4</v>
      </c>
      <c r="BE839" s="190">
        <v>2</v>
      </c>
      <c r="BF839" s="190" t="s">
        <v>12763</v>
      </c>
      <c r="BG839" s="190" t="s">
        <v>12603</v>
      </c>
      <c r="BH839" s="190" t="s">
        <v>12762</v>
      </c>
      <c r="BI839" s="190" t="s">
        <v>12761</v>
      </c>
      <c r="BJ839" s="190" t="s">
        <v>12760</v>
      </c>
      <c r="BL839" s="190" t="s">
        <v>12759</v>
      </c>
      <c r="BM839" s="190" t="str">
        <f t="shared" si="88"/>
        <v/>
      </c>
      <c r="BN839" s="190" t="str">
        <f t="shared" si="89"/>
        <v/>
      </c>
      <c r="BO839" s="190" t="str">
        <f t="shared" si="90"/>
        <v/>
      </c>
      <c r="BP839" s="190" t="str">
        <f t="shared" si="91"/>
        <v/>
      </c>
      <c r="BQ839" s="190">
        <f t="shared" si="92"/>
        <v>0</v>
      </c>
      <c r="BR839" s="190">
        <f t="shared" si="93"/>
        <v>0</v>
      </c>
      <c r="BS839" s="190">
        <f t="shared" si="94"/>
        <v>0</v>
      </c>
      <c r="BT839" s="190">
        <f t="shared" si="95"/>
        <v>0</v>
      </c>
      <c r="BY839" s="27">
        <v>1</v>
      </c>
    </row>
    <row r="840" spans="32:77" ht="15.75" customHeight="1" x14ac:dyDescent="0.25">
      <c r="AF840" s="2"/>
      <c r="AG840" s="2"/>
      <c r="AH840" s="2"/>
      <c r="AI840" s="2"/>
      <c r="AJ840" s="2"/>
      <c r="AK840" s="2"/>
      <c r="BA840" s="190" t="s">
        <v>212</v>
      </c>
      <c r="BB840" s="190" t="s">
        <v>301</v>
      </c>
      <c r="BC840" s="190">
        <v>1</v>
      </c>
      <c r="BD840" s="190">
        <v>5</v>
      </c>
      <c r="BE840" s="190">
        <v>2</v>
      </c>
      <c r="BF840" s="190" t="s">
        <v>12758</v>
      </c>
      <c r="BG840" s="190" t="s">
        <v>12757</v>
      </c>
      <c r="BH840" s="190" t="s">
        <v>2898</v>
      </c>
      <c r="BI840" s="190" t="s">
        <v>12756</v>
      </c>
      <c r="BJ840" s="190" t="s">
        <v>12755</v>
      </c>
      <c r="BK840" s="190" t="s">
        <v>12754</v>
      </c>
      <c r="BL840" s="190" t="s">
        <v>12753</v>
      </c>
      <c r="BM840" s="190" t="str">
        <f t="shared" si="88"/>
        <v/>
      </c>
      <c r="BN840" s="190" t="str">
        <f t="shared" si="89"/>
        <v/>
      </c>
      <c r="BO840" s="190" t="str">
        <f t="shared" si="90"/>
        <v/>
      </c>
      <c r="BP840" s="190" t="str">
        <f t="shared" si="91"/>
        <v/>
      </c>
      <c r="BQ840" s="190">
        <f t="shared" si="92"/>
        <v>0</v>
      </c>
      <c r="BR840" s="190">
        <f t="shared" si="93"/>
        <v>0</v>
      </c>
      <c r="BS840" s="190">
        <f t="shared" si="94"/>
        <v>0</v>
      </c>
      <c r="BT840" s="190">
        <f t="shared" si="95"/>
        <v>0</v>
      </c>
      <c r="BY840" s="27">
        <v>1</v>
      </c>
    </row>
    <row r="841" spans="32:77" ht="15.75" customHeight="1" x14ac:dyDescent="0.25">
      <c r="AF841" s="2"/>
      <c r="AG841" s="2"/>
      <c r="AH841" s="2"/>
      <c r="AI841" s="2"/>
      <c r="AJ841" s="2"/>
      <c r="AK841" s="2"/>
      <c r="BA841" s="190" t="s">
        <v>212</v>
      </c>
      <c r="BB841" s="190" t="s">
        <v>301</v>
      </c>
      <c r="BC841" s="190">
        <v>2</v>
      </c>
      <c r="BD841" s="190">
        <v>5</v>
      </c>
      <c r="BE841" s="190">
        <v>2</v>
      </c>
      <c r="BF841" s="190" t="s">
        <v>12752</v>
      </c>
      <c r="BG841" s="190" t="s">
        <v>12751</v>
      </c>
      <c r="BH841" s="190" t="s">
        <v>12750</v>
      </c>
      <c r="BI841" s="190" t="s">
        <v>12749</v>
      </c>
      <c r="BJ841" s="190" t="s">
        <v>12748</v>
      </c>
      <c r="BL841" s="190" t="s">
        <v>12747</v>
      </c>
      <c r="BM841" s="190" t="str">
        <f t="shared" si="88"/>
        <v/>
      </c>
      <c r="BN841" s="190" t="str">
        <f t="shared" si="89"/>
        <v/>
      </c>
      <c r="BO841" s="190" t="str">
        <f t="shared" si="90"/>
        <v/>
      </c>
      <c r="BP841" s="190" t="str">
        <f t="shared" si="91"/>
        <v/>
      </c>
      <c r="BQ841" s="190">
        <f t="shared" si="92"/>
        <v>0</v>
      </c>
      <c r="BR841" s="190">
        <f t="shared" si="93"/>
        <v>0</v>
      </c>
      <c r="BS841" s="190">
        <f t="shared" si="94"/>
        <v>0</v>
      </c>
      <c r="BT841" s="190">
        <f t="shared" si="95"/>
        <v>0</v>
      </c>
      <c r="BY841" s="27">
        <v>1</v>
      </c>
    </row>
    <row r="842" spans="32:77" ht="15.75" customHeight="1" x14ac:dyDescent="0.25">
      <c r="AF842" s="2"/>
      <c r="AG842" s="2"/>
      <c r="AH842" s="2"/>
      <c r="AI842" s="2"/>
      <c r="AJ842" s="2"/>
      <c r="AK842" s="2"/>
      <c r="BA842" s="190" t="s">
        <v>212</v>
      </c>
      <c r="BB842" s="190" t="s">
        <v>301</v>
      </c>
      <c r="BC842" s="190">
        <v>3</v>
      </c>
      <c r="BD842" s="190">
        <v>5</v>
      </c>
      <c r="BE842" s="190">
        <v>2</v>
      </c>
      <c r="BF842" s="190" t="s">
        <v>12648</v>
      </c>
      <c r="BG842" s="190" t="s">
        <v>12587</v>
      </c>
      <c r="BH842" s="190" t="s">
        <v>12647</v>
      </c>
      <c r="BI842" s="190" t="s">
        <v>12646</v>
      </c>
      <c r="BL842" s="190" t="s">
        <v>12645</v>
      </c>
      <c r="BM842" s="190" t="str">
        <f t="shared" si="88"/>
        <v/>
      </c>
      <c r="BN842" s="190" t="str">
        <f t="shared" si="89"/>
        <v/>
      </c>
      <c r="BO842" s="190" t="str">
        <f t="shared" si="90"/>
        <v/>
      </c>
      <c r="BP842" s="190" t="str">
        <f t="shared" si="91"/>
        <v/>
      </c>
      <c r="BQ842" s="190">
        <f t="shared" si="92"/>
        <v>0</v>
      </c>
      <c r="BR842" s="190">
        <f t="shared" si="93"/>
        <v>0</v>
      </c>
      <c r="BS842" s="190">
        <f t="shared" si="94"/>
        <v>0</v>
      </c>
      <c r="BT842" s="190">
        <f t="shared" si="95"/>
        <v>0</v>
      </c>
      <c r="BY842" s="27">
        <v>1</v>
      </c>
    </row>
    <row r="843" spans="32:77" ht="15.75" customHeight="1" x14ac:dyDescent="0.25">
      <c r="AF843" s="2"/>
      <c r="AG843" s="2"/>
      <c r="AH843" s="2"/>
      <c r="AI843" s="2"/>
      <c r="AJ843" s="2"/>
      <c r="AK843" s="2"/>
      <c r="BA843" s="190" t="s">
        <v>212</v>
      </c>
      <c r="BB843" s="190" t="s">
        <v>301</v>
      </c>
      <c r="BC843" s="190">
        <v>4</v>
      </c>
      <c r="BD843" s="190">
        <v>5</v>
      </c>
      <c r="BE843" s="190">
        <v>2</v>
      </c>
      <c r="BF843" s="190" t="s">
        <v>12746</v>
      </c>
      <c r="BG843" s="190" t="s">
        <v>12581</v>
      </c>
      <c r="BH843" s="190" t="s">
        <v>12745</v>
      </c>
      <c r="BL843" s="190" t="s">
        <v>12744</v>
      </c>
      <c r="BM843" s="190" t="str">
        <f t="shared" si="88"/>
        <v/>
      </c>
      <c r="BN843" s="190" t="str">
        <f t="shared" si="89"/>
        <v/>
      </c>
      <c r="BO843" s="190" t="str">
        <f t="shared" si="90"/>
        <v/>
      </c>
      <c r="BP843" s="190" t="str">
        <f t="shared" si="91"/>
        <v/>
      </c>
      <c r="BQ843" s="190">
        <f t="shared" si="92"/>
        <v>0</v>
      </c>
      <c r="BR843" s="190">
        <f t="shared" si="93"/>
        <v>0</v>
      </c>
      <c r="BS843" s="190">
        <f t="shared" si="94"/>
        <v>0</v>
      </c>
      <c r="BT843" s="190">
        <f t="shared" si="95"/>
        <v>0</v>
      </c>
      <c r="BY843" s="27">
        <v>1</v>
      </c>
    </row>
    <row r="844" spans="32:77" ht="15.75" customHeight="1" x14ac:dyDescent="0.25">
      <c r="AF844" s="2"/>
      <c r="AG844" s="2"/>
      <c r="AH844" s="2"/>
      <c r="AI844" s="2"/>
      <c r="AJ844" s="2"/>
      <c r="AK844" s="2"/>
      <c r="BA844" s="190" t="s">
        <v>213</v>
      </c>
      <c r="BB844" s="190" t="s">
        <v>265</v>
      </c>
      <c r="BC844" s="190">
        <v>1</v>
      </c>
      <c r="BD844" s="190">
        <v>4</v>
      </c>
      <c r="BE844" s="190">
        <v>2</v>
      </c>
      <c r="BF844" s="190" t="s">
        <v>12780</v>
      </c>
      <c r="BG844" s="190" t="s">
        <v>12779</v>
      </c>
      <c r="BH844" s="190" t="s">
        <v>2898</v>
      </c>
      <c r="BI844" s="190" t="s">
        <v>12778</v>
      </c>
      <c r="BJ844" s="190" t="s">
        <v>12777</v>
      </c>
      <c r="BK844" s="190" t="s">
        <v>12776</v>
      </c>
      <c r="BL844" s="190" t="s">
        <v>12775</v>
      </c>
      <c r="BM844" s="190" t="str">
        <f t="shared" si="88"/>
        <v/>
      </c>
      <c r="BN844" s="190" t="str">
        <f t="shared" si="89"/>
        <v/>
      </c>
      <c r="BO844" s="190" t="str">
        <f t="shared" si="90"/>
        <v/>
      </c>
      <c r="BP844" s="190" t="str">
        <f t="shared" si="91"/>
        <v/>
      </c>
      <c r="BQ844" s="190">
        <f t="shared" si="92"/>
        <v>0</v>
      </c>
      <c r="BR844" s="190">
        <f t="shared" si="93"/>
        <v>0</v>
      </c>
      <c r="BS844" s="190">
        <f t="shared" si="94"/>
        <v>0</v>
      </c>
      <c r="BT844" s="190">
        <f t="shared" si="95"/>
        <v>0</v>
      </c>
      <c r="BY844" s="27">
        <v>1</v>
      </c>
    </row>
    <row r="845" spans="32:77" ht="15.75" customHeight="1" x14ac:dyDescent="0.25">
      <c r="AF845" s="2"/>
      <c r="AG845" s="2"/>
      <c r="AH845" s="2"/>
      <c r="AI845" s="2"/>
      <c r="AJ845" s="2"/>
      <c r="AK845" s="2"/>
      <c r="BA845" s="190" t="s">
        <v>213</v>
      </c>
      <c r="BB845" s="190" t="s">
        <v>265</v>
      </c>
      <c r="BC845" s="190">
        <v>2</v>
      </c>
      <c r="BD845" s="190">
        <v>4</v>
      </c>
      <c r="BE845" s="190">
        <v>2</v>
      </c>
      <c r="BF845" s="190" t="s">
        <v>12774</v>
      </c>
      <c r="BG845" s="190" t="s">
        <v>12773</v>
      </c>
      <c r="BH845" s="190" t="s">
        <v>12772</v>
      </c>
      <c r="BI845" s="190" t="s">
        <v>12771</v>
      </c>
      <c r="BJ845" s="190" t="s">
        <v>12770</v>
      </c>
      <c r="BL845" s="190" t="s">
        <v>12769</v>
      </c>
      <c r="BM845" s="190" t="str">
        <f t="shared" si="88"/>
        <v/>
      </c>
      <c r="BN845" s="190" t="str">
        <f t="shared" si="89"/>
        <v/>
      </c>
      <c r="BO845" s="190" t="str">
        <f t="shared" si="90"/>
        <v/>
      </c>
      <c r="BP845" s="190" t="str">
        <f t="shared" si="91"/>
        <v/>
      </c>
      <c r="BQ845" s="190">
        <f t="shared" si="92"/>
        <v>0</v>
      </c>
      <c r="BR845" s="190">
        <f t="shared" si="93"/>
        <v>0</v>
      </c>
      <c r="BS845" s="190">
        <f t="shared" si="94"/>
        <v>0</v>
      </c>
      <c r="BT845" s="190">
        <f t="shared" si="95"/>
        <v>0</v>
      </c>
      <c r="BY845" s="27">
        <v>1</v>
      </c>
    </row>
    <row r="846" spans="32:77" ht="15.75" customHeight="1" x14ac:dyDescent="0.25">
      <c r="AF846" s="2"/>
      <c r="AG846" s="2"/>
      <c r="AH846" s="2"/>
      <c r="AI846" s="2"/>
      <c r="AJ846" s="2"/>
      <c r="AK846" s="2"/>
      <c r="BA846" s="190" t="s">
        <v>213</v>
      </c>
      <c r="BB846" s="190" t="s">
        <v>265</v>
      </c>
      <c r="BC846" s="190">
        <v>3</v>
      </c>
      <c r="BD846" s="190">
        <v>4</v>
      </c>
      <c r="BE846" s="190">
        <v>2</v>
      </c>
      <c r="BF846" s="190" t="s">
        <v>12644</v>
      </c>
      <c r="BG846" s="190" t="s">
        <v>12643</v>
      </c>
      <c r="BH846" s="190" t="s">
        <v>12642</v>
      </c>
      <c r="BI846" s="190" t="s">
        <v>12641</v>
      </c>
      <c r="BJ846" s="190" t="s">
        <v>12640</v>
      </c>
      <c r="BL846" s="190" t="s">
        <v>12639</v>
      </c>
      <c r="BM846" s="190" t="str">
        <f t="shared" si="88"/>
        <v/>
      </c>
      <c r="BN846" s="190" t="str">
        <f t="shared" si="89"/>
        <v/>
      </c>
      <c r="BO846" s="190" t="str">
        <f t="shared" si="90"/>
        <v/>
      </c>
      <c r="BP846" s="190" t="str">
        <f t="shared" si="91"/>
        <v/>
      </c>
      <c r="BQ846" s="190">
        <f t="shared" si="92"/>
        <v>0</v>
      </c>
      <c r="BR846" s="190">
        <f t="shared" si="93"/>
        <v>0</v>
      </c>
      <c r="BS846" s="190">
        <f t="shared" si="94"/>
        <v>0</v>
      </c>
      <c r="BT846" s="190">
        <f t="shared" si="95"/>
        <v>0</v>
      </c>
      <c r="BY846" s="27">
        <v>1</v>
      </c>
    </row>
    <row r="847" spans="32:77" ht="15.75" customHeight="1" x14ac:dyDescent="0.25">
      <c r="AF847" s="2"/>
      <c r="AG847" s="2"/>
      <c r="AH847" s="2"/>
      <c r="AI847" s="2"/>
      <c r="AJ847" s="2"/>
      <c r="AK847" s="2"/>
      <c r="BA847" s="190" t="s">
        <v>213</v>
      </c>
      <c r="BB847" s="190" t="s">
        <v>265</v>
      </c>
      <c r="BC847" s="190">
        <v>4</v>
      </c>
      <c r="BD847" s="190">
        <v>4</v>
      </c>
      <c r="BE847" s="190">
        <v>2</v>
      </c>
      <c r="BF847" s="190" t="s">
        <v>12768</v>
      </c>
      <c r="BG847" s="190" t="s">
        <v>12610</v>
      </c>
      <c r="BH847" s="190" t="s">
        <v>12767</v>
      </c>
      <c r="BI847" s="190" t="s">
        <v>12766</v>
      </c>
      <c r="BJ847" s="190" t="s">
        <v>2899</v>
      </c>
      <c r="BK847" s="190" t="s">
        <v>12765</v>
      </c>
      <c r="BL847" s="190" t="s">
        <v>12764</v>
      </c>
      <c r="BM847" s="190" t="str">
        <f t="shared" si="88"/>
        <v/>
      </c>
      <c r="BN847" s="190" t="str">
        <f t="shared" si="89"/>
        <v/>
      </c>
      <c r="BO847" s="190" t="str">
        <f t="shared" si="90"/>
        <v/>
      </c>
      <c r="BP847" s="190" t="str">
        <f t="shared" si="91"/>
        <v/>
      </c>
      <c r="BQ847" s="190">
        <f t="shared" si="92"/>
        <v>0</v>
      </c>
      <c r="BR847" s="190">
        <f t="shared" si="93"/>
        <v>0</v>
      </c>
      <c r="BS847" s="190">
        <f t="shared" si="94"/>
        <v>0</v>
      </c>
      <c r="BT847" s="190">
        <f t="shared" si="95"/>
        <v>0</v>
      </c>
      <c r="BY847" s="27">
        <v>1</v>
      </c>
    </row>
    <row r="848" spans="32:77" ht="15.75" customHeight="1" x14ac:dyDescent="0.25">
      <c r="AF848" s="2"/>
      <c r="AG848" s="2"/>
      <c r="AH848" s="2"/>
      <c r="AI848" s="2"/>
      <c r="AJ848" s="2"/>
      <c r="AK848" s="2"/>
      <c r="BA848" s="190" t="s">
        <v>213</v>
      </c>
      <c r="BB848" s="190" t="s">
        <v>265</v>
      </c>
      <c r="BC848" s="190">
        <v>5</v>
      </c>
      <c r="BD848" s="190">
        <v>4</v>
      </c>
      <c r="BE848" s="190">
        <v>2</v>
      </c>
      <c r="BF848" s="190" t="s">
        <v>12763</v>
      </c>
      <c r="BG848" s="190" t="s">
        <v>12603</v>
      </c>
      <c r="BH848" s="190" t="s">
        <v>12762</v>
      </c>
      <c r="BI848" s="190" t="s">
        <v>12761</v>
      </c>
      <c r="BJ848" s="190" t="s">
        <v>12760</v>
      </c>
      <c r="BL848" s="190" t="s">
        <v>12759</v>
      </c>
      <c r="BM848" s="190" t="str">
        <f t="shared" si="88"/>
        <v/>
      </c>
      <c r="BN848" s="190" t="str">
        <f t="shared" si="89"/>
        <v/>
      </c>
      <c r="BO848" s="190" t="str">
        <f t="shared" si="90"/>
        <v/>
      </c>
      <c r="BP848" s="190" t="str">
        <f t="shared" si="91"/>
        <v/>
      </c>
      <c r="BQ848" s="190">
        <f t="shared" si="92"/>
        <v>0</v>
      </c>
      <c r="BR848" s="190">
        <f t="shared" si="93"/>
        <v>0</v>
      </c>
      <c r="BS848" s="190">
        <f t="shared" si="94"/>
        <v>0</v>
      </c>
      <c r="BT848" s="190">
        <f t="shared" si="95"/>
        <v>0</v>
      </c>
      <c r="BY848" s="27">
        <v>1</v>
      </c>
    </row>
    <row r="849" spans="32:77" ht="15.75" customHeight="1" x14ac:dyDescent="0.25">
      <c r="AF849" s="2"/>
      <c r="AG849" s="2"/>
      <c r="AH849" s="2"/>
      <c r="AI849" s="2"/>
      <c r="AJ849" s="2"/>
      <c r="AK849" s="2"/>
      <c r="BA849" s="190" t="s">
        <v>213</v>
      </c>
      <c r="BB849" s="190" t="s">
        <v>301</v>
      </c>
      <c r="BC849" s="190">
        <v>1</v>
      </c>
      <c r="BD849" s="190">
        <v>5</v>
      </c>
      <c r="BE849" s="190">
        <v>2</v>
      </c>
      <c r="BF849" s="190" t="s">
        <v>12758</v>
      </c>
      <c r="BG849" s="190" t="s">
        <v>12757</v>
      </c>
      <c r="BH849" s="190" t="s">
        <v>2898</v>
      </c>
      <c r="BI849" s="190" t="s">
        <v>12756</v>
      </c>
      <c r="BJ849" s="190" t="s">
        <v>12755</v>
      </c>
      <c r="BK849" s="190" t="s">
        <v>12754</v>
      </c>
      <c r="BL849" s="190" t="s">
        <v>12753</v>
      </c>
      <c r="BM849" s="190" t="str">
        <f t="shared" si="88"/>
        <v/>
      </c>
      <c r="BN849" s="190" t="str">
        <f t="shared" si="89"/>
        <v/>
      </c>
      <c r="BO849" s="190" t="str">
        <f t="shared" si="90"/>
        <v/>
      </c>
      <c r="BP849" s="190" t="str">
        <f t="shared" si="91"/>
        <v/>
      </c>
      <c r="BQ849" s="190">
        <f t="shared" si="92"/>
        <v>0</v>
      </c>
      <c r="BR849" s="190">
        <f t="shared" si="93"/>
        <v>0</v>
      </c>
      <c r="BS849" s="190">
        <f t="shared" si="94"/>
        <v>0</v>
      </c>
      <c r="BT849" s="190">
        <f t="shared" si="95"/>
        <v>0</v>
      </c>
      <c r="BY849" s="27">
        <v>1</v>
      </c>
    </row>
    <row r="850" spans="32:77" ht="15.75" customHeight="1" x14ac:dyDescent="0.25">
      <c r="AF850" s="2"/>
      <c r="AG850" s="2"/>
      <c r="AH850" s="2"/>
      <c r="AI850" s="2"/>
      <c r="AJ850" s="2"/>
      <c r="AK850" s="2"/>
      <c r="BA850" s="190" t="s">
        <v>213</v>
      </c>
      <c r="BB850" s="190" t="s">
        <v>301</v>
      </c>
      <c r="BC850" s="190">
        <v>2</v>
      </c>
      <c r="BD850" s="190">
        <v>5</v>
      </c>
      <c r="BE850" s="190">
        <v>2</v>
      </c>
      <c r="BF850" s="190" t="s">
        <v>12752</v>
      </c>
      <c r="BG850" s="190" t="s">
        <v>12751</v>
      </c>
      <c r="BH850" s="190" t="s">
        <v>12750</v>
      </c>
      <c r="BI850" s="190" t="s">
        <v>12749</v>
      </c>
      <c r="BJ850" s="190" t="s">
        <v>12748</v>
      </c>
      <c r="BL850" s="190" t="s">
        <v>12747</v>
      </c>
      <c r="BM850" s="190" t="str">
        <f t="shared" si="88"/>
        <v/>
      </c>
      <c r="BN850" s="190" t="str">
        <f t="shared" si="89"/>
        <v/>
      </c>
      <c r="BO850" s="190" t="str">
        <f t="shared" si="90"/>
        <v/>
      </c>
      <c r="BP850" s="190" t="str">
        <f t="shared" si="91"/>
        <v/>
      </c>
      <c r="BQ850" s="190">
        <f t="shared" si="92"/>
        <v>0</v>
      </c>
      <c r="BR850" s="190">
        <f t="shared" si="93"/>
        <v>0</v>
      </c>
      <c r="BS850" s="190">
        <f t="shared" si="94"/>
        <v>0</v>
      </c>
      <c r="BT850" s="190">
        <f t="shared" si="95"/>
        <v>0</v>
      </c>
      <c r="BY850" s="27">
        <v>1</v>
      </c>
    </row>
    <row r="851" spans="32:77" ht="15.75" customHeight="1" x14ac:dyDescent="0.25">
      <c r="AF851" s="2"/>
      <c r="AG851" s="2"/>
      <c r="AH851" s="2"/>
      <c r="AI851" s="2"/>
      <c r="AJ851" s="2"/>
      <c r="AK851" s="2"/>
      <c r="BA851" s="190" t="s">
        <v>213</v>
      </c>
      <c r="BB851" s="190" t="s">
        <v>301</v>
      </c>
      <c r="BC851" s="190">
        <v>3</v>
      </c>
      <c r="BD851" s="190">
        <v>5</v>
      </c>
      <c r="BE851" s="190">
        <v>2</v>
      </c>
      <c r="BF851" s="190" t="s">
        <v>12638</v>
      </c>
      <c r="BG851" s="190" t="s">
        <v>12587</v>
      </c>
      <c r="BH851" s="190" t="s">
        <v>12637</v>
      </c>
      <c r="BI851" s="190" t="s">
        <v>1499</v>
      </c>
      <c r="BJ851" s="190" t="s">
        <v>12636</v>
      </c>
      <c r="BK851" s="190" t="s">
        <v>12635</v>
      </c>
      <c r="BL851" s="190" t="s">
        <v>12634</v>
      </c>
      <c r="BM851" s="190" t="str">
        <f t="shared" si="88"/>
        <v/>
      </c>
      <c r="BN851" s="190" t="str">
        <f t="shared" si="89"/>
        <v/>
      </c>
      <c r="BO851" s="190" t="str">
        <f t="shared" si="90"/>
        <v/>
      </c>
      <c r="BP851" s="190" t="str">
        <f t="shared" si="91"/>
        <v/>
      </c>
      <c r="BQ851" s="190">
        <f t="shared" si="92"/>
        <v>0</v>
      </c>
      <c r="BR851" s="190">
        <f t="shared" si="93"/>
        <v>0</v>
      </c>
      <c r="BS851" s="190">
        <f t="shared" si="94"/>
        <v>0</v>
      </c>
      <c r="BT851" s="190">
        <f t="shared" si="95"/>
        <v>0</v>
      </c>
      <c r="BY851" s="27">
        <v>1</v>
      </c>
    </row>
    <row r="852" spans="32:77" ht="15.75" customHeight="1" x14ac:dyDescent="0.25">
      <c r="AF852" s="2"/>
      <c r="AG852" s="2"/>
      <c r="AH852" s="2"/>
      <c r="AI852" s="2"/>
      <c r="AJ852" s="2"/>
      <c r="AK852" s="2"/>
      <c r="BA852" s="190" t="s">
        <v>213</v>
      </c>
      <c r="BB852" s="190" t="s">
        <v>301</v>
      </c>
      <c r="BC852" s="190">
        <v>4</v>
      </c>
      <c r="BD852" s="190">
        <v>5</v>
      </c>
      <c r="BE852" s="190">
        <v>2</v>
      </c>
      <c r="BF852" s="190" t="s">
        <v>12746</v>
      </c>
      <c r="BG852" s="190" t="s">
        <v>12581</v>
      </c>
      <c r="BH852" s="190" t="s">
        <v>12745</v>
      </c>
      <c r="BL852" s="190" t="s">
        <v>12744</v>
      </c>
      <c r="BM852" s="190" t="str">
        <f t="shared" si="88"/>
        <v/>
      </c>
      <c r="BN852" s="190" t="str">
        <f t="shared" si="89"/>
        <v/>
      </c>
      <c r="BO852" s="190" t="str">
        <f t="shared" si="90"/>
        <v/>
      </c>
      <c r="BP852" s="190" t="str">
        <f t="shared" si="91"/>
        <v/>
      </c>
      <c r="BQ852" s="190">
        <f t="shared" si="92"/>
        <v>0</v>
      </c>
      <c r="BR852" s="190">
        <f t="shared" si="93"/>
        <v>0</v>
      </c>
      <c r="BS852" s="190">
        <f t="shared" si="94"/>
        <v>0</v>
      </c>
      <c r="BT852" s="190">
        <f t="shared" si="95"/>
        <v>0</v>
      </c>
      <c r="BY852" s="27">
        <v>1</v>
      </c>
    </row>
    <row r="853" spans="32:77" ht="15.75" customHeight="1" x14ac:dyDescent="0.25">
      <c r="AF853" s="2"/>
      <c r="AG853" s="2"/>
      <c r="AH853" s="2"/>
      <c r="AI853" s="2"/>
      <c r="AJ853" s="2"/>
      <c r="AK853" s="2"/>
      <c r="BA853" s="190" t="s">
        <v>214</v>
      </c>
      <c r="BB853" s="190" t="s">
        <v>265</v>
      </c>
      <c r="BC853" s="190">
        <v>1</v>
      </c>
      <c r="BD853" s="190">
        <v>3.3332999999999999</v>
      </c>
      <c r="BE853" s="190">
        <v>2</v>
      </c>
      <c r="BF853" s="190" t="s">
        <v>12780</v>
      </c>
      <c r="BG853" s="190" t="s">
        <v>12779</v>
      </c>
      <c r="BH853" s="190" t="s">
        <v>2898</v>
      </c>
      <c r="BI853" s="190" t="s">
        <v>12778</v>
      </c>
      <c r="BJ853" s="190" t="s">
        <v>12777</v>
      </c>
      <c r="BK853" s="190" t="s">
        <v>12776</v>
      </c>
      <c r="BL853" s="190" t="s">
        <v>12775</v>
      </c>
      <c r="BM853" s="190" t="str">
        <f t="shared" si="88"/>
        <v/>
      </c>
      <c r="BN853" s="190" t="str">
        <f t="shared" si="89"/>
        <v/>
      </c>
      <c r="BO853" s="190" t="str">
        <f t="shared" si="90"/>
        <v/>
      </c>
      <c r="BP853" s="190" t="str">
        <f t="shared" si="91"/>
        <v/>
      </c>
      <c r="BQ853" s="190">
        <f t="shared" si="92"/>
        <v>0</v>
      </c>
      <c r="BR853" s="190">
        <f t="shared" si="93"/>
        <v>0</v>
      </c>
      <c r="BS853" s="190">
        <f t="shared" si="94"/>
        <v>0</v>
      </c>
      <c r="BT853" s="190">
        <f t="shared" si="95"/>
        <v>0</v>
      </c>
      <c r="BY853" s="27">
        <v>1</v>
      </c>
    </row>
    <row r="854" spans="32:77" ht="15.75" customHeight="1" x14ac:dyDescent="0.25">
      <c r="AF854" s="2"/>
      <c r="AG854" s="2"/>
      <c r="AH854" s="2"/>
      <c r="AI854" s="2"/>
      <c r="AJ854" s="2"/>
      <c r="AK854" s="2"/>
      <c r="BA854" s="190" t="s">
        <v>214</v>
      </c>
      <c r="BB854" s="190" t="s">
        <v>265</v>
      </c>
      <c r="BC854" s="190">
        <v>2</v>
      </c>
      <c r="BD854" s="190">
        <v>3.3332999999999999</v>
      </c>
      <c r="BE854" s="190">
        <v>2</v>
      </c>
      <c r="BF854" s="190" t="s">
        <v>12774</v>
      </c>
      <c r="BG854" s="190" t="s">
        <v>12773</v>
      </c>
      <c r="BH854" s="190" t="s">
        <v>12772</v>
      </c>
      <c r="BI854" s="190" t="s">
        <v>12771</v>
      </c>
      <c r="BJ854" s="190" t="s">
        <v>12770</v>
      </c>
      <c r="BL854" s="190" t="s">
        <v>12769</v>
      </c>
      <c r="BM854" s="190" t="str">
        <f t="shared" si="88"/>
        <v/>
      </c>
      <c r="BN854" s="190" t="str">
        <f t="shared" si="89"/>
        <v/>
      </c>
      <c r="BO854" s="190" t="str">
        <f t="shared" si="90"/>
        <v/>
      </c>
      <c r="BP854" s="190" t="str">
        <f t="shared" si="91"/>
        <v/>
      </c>
      <c r="BQ854" s="190">
        <f t="shared" si="92"/>
        <v>0</v>
      </c>
      <c r="BR854" s="190">
        <f t="shared" si="93"/>
        <v>0</v>
      </c>
      <c r="BS854" s="190">
        <f t="shared" si="94"/>
        <v>0</v>
      </c>
      <c r="BT854" s="190">
        <f t="shared" si="95"/>
        <v>0</v>
      </c>
      <c r="BY854" s="27">
        <v>1</v>
      </c>
    </row>
    <row r="855" spans="32:77" ht="15.75" customHeight="1" x14ac:dyDescent="0.25">
      <c r="AF855" s="2"/>
      <c r="AG855" s="2"/>
      <c r="AH855" s="2"/>
      <c r="AI855" s="2"/>
      <c r="AJ855" s="2"/>
      <c r="AK855" s="2"/>
      <c r="BA855" s="190" t="s">
        <v>214</v>
      </c>
      <c r="BB855" s="190" t="s">
        <v>265</v>
      </c>
      <c r="BC855" s="190">
        <v>3</v>
      </c>
      <c r="BD855" s="190">
        <v>3.3332999999999999</v>
      </c>
      <c r="BE855" s="190">
        <v>2</v>
      </c>
      <c r="BF855" s="190" t="s">
        <v>12623</v>
      </c>
      <c r="BG855" s="190" t="s">
        <v>12622</v>
      </c>
      <c r="BH855" s="190" t="s">
        <v>12621</v>
      </c>
      <c r="BI855" s="190" t="s">
        <v>1306</v>
      </c>
      <c r="BJ855" s="190" t="s">
        <v>12620</v>
      </c>
      <c r="BL855" s="190" t="s">
        <v>12619</v>
      </c>
      <c r="BM855" s="190" t="str">
        <f t="shared" si="88"/>
        <v/>
      </c>
      <c r="BN855" s="190" t="str">
        <f t="shared" si="89"/>
        <v/>
      </c>
      <c r="BO855" s="190" t="str">
        <f t="shared" si="90"/>
        <v/>
      </c>
      <c r="BP855" s="190" t="str">
        <f t="shared" si="91"/>
        <v/>
      </c>
      <c r="BQ855" s="190">
        <f t="shared" si="92"/>
        <v>0</v>
      </c>
      <c r="BR855" s="190">
        <f t="shared" si="93"/>
        <v>0</v>
      </c>
      <c r="BS855" s="190">
        <f t="shared" si="94"/>
        <v>0</v>
      </c>
      <c r="BT855" s="190">
        <f t="shared" si="95"/>
        <v>0</v>
      </c>
      <c r="BY855" s="27">
        <v>1</v>
      </c>
    </row>
    <row r="856" spans="32:77" ht="15.75" customHeight="1" x14ac:dyDescent="0.25">
      <c r="AF856" s="2"/>
      <c r="AG856" s="2"/>
      <c r="AH856" s="2"/>
      <c r="AI856" s="2"/>
      <c r="AJ856" s="2"/>
      <c r="AK856" s="2"/>
      <c r="BA856" s="190" t="s">
        <v>214</v>
      </c>
      <c r="BB856" s="190" t="s">
        <v>265</v>
      </c>
      <c r="BC856" s="190">
        <v>4</v>
      </c>
      <c r="BD856" s="190">
        <v>3.3332999999999999</v>
      </c>
      <c r="BE856" s="190">
        <v>2</v>
      </c>
      <c r="BF856" s="190" t="s">
        <v>12618</v>
      </c>
      <c r="BG856" s="190" t="s">
        <v>12617</v>
      </c>
      <c r="BH856" s="190" t="s">
        <v>12616</v>
      </c>
      <c r="BI856" s="190" t="s">
        <v>12615</v>
      </c>
      <c r="BJ856" s="190" t="s">
        <v>12614</v>
      </c>
      <c r="BK856" s="190" t="s">
        <v>12613</v>
      </c>
      <c r="BL856" s="190" t="s">
        <v>12612</v>
      </c>
      <c r="BM856" s="190" t="str">
        <f t="shared" si="88"/>
        <v/>
      </c>
      <c r="BN856" s="190" t="str">
        <f t="shared" si="89"/>
        <v/>
      </c>
      <c r="BO856" s="190" t="str">
        <f t="shared" si="90"/>
        <v/>
      </c>
      <c r="BP856" s="190" t="str">
        <f t="shared" si="91"/>
        <v/>
      </c>
      <c r="BQ856" s="190">
        <f t="shared" si="92"/>
        <v>0</v>
      </c>
      <c r="BR856" s="190">
        <f t="shared" si="93"/>
        <v>0</v>
      </c>
      <c r="BS856" s="190">
        <f t="shared" si="94"/>
        <v>0</v>
      </c>
      <c r="BT856" s="190">
        <f t="shared" si="95"/>
        <v>0</v>
      </c>
      <c r="BY856" s="27">
        <v>1</v>
      </c>
    </row>
    <row r="857" spans="32:77" ht="15.75" customHeight="1" x14ac:dyDescent="0.25">
      <c r="AF857" s="2"/>
      <c r="AG857" s="2"/>
      <c r="AH857" s="2"/>
      <c r="AI857" s="2"/>
      <c r="AJ857" s="2"/>
      <c r="AK857" s="2"/>
      <c r="BA857" s="190" t="s">
        <v>214</v>
      </c>
      <c r="BB857" s="190" t="s">
        <v>265</v>
      </c>
      <c r="BC857" s="190">
        <v>5</v>
      </c>
      <c r="BD857" s="190">
        <v>3.3332999999999999</v>
      </c>
      <c r="BE857" s="190">
        <v>2</v>
      </c>
      <c r="BF857" s="190" t="s">
        <v>12768</v>
      </c>
      <c r="BG857" s="190" t="s">
        <v>12610</v>
      </c>
      <c r="BH857" s="190" t="s">
        <v>12767</v>
      </c>
      <c r="BI857" s="190" t="s">
        <v>12766</v>
      </c>
      <c r="BJ857" s="190" t="s">
        <v>2899</v>
      </c>
      <c r="BK857" s="190" t="s">
        <v>12765</v>
      </c>
      <c r="BL857" s="190" t="s">
        <v>12764</v>
      </c>
      <c r="BM857" s="190" t="str">
        <f t="shared" si="88"/>
        <v/>
      </c>
      <c r="BN857" s="190" t="str">
        <f t="shared" si="89"/>
        <v/>
      </c>
      <c r="BO857" s="190" t="str">
        <f t="shared" si="90"/>
        <v/>
      </c>
      <c r="BP857" s="190" t="str">
        <f t="shared" si="91"/>
        <v/>
      </c>
      <c r="BQ857" s="190">
        <f t="shared" si="92"/>
        <v>0</v>
      </c>
      <c r="BR857" s="190">
        <f t="shared" si="93"/>
        <v>0</v>
      </c>
      <c r="BS857" s="190">
        <f t="shared" si="94"/>
        <v>0</v>
      </c>
      <c r="BT857" s="190">
        <f t="shared" si="95"/>
        <v>0</v>
      </c>
      <c r="BY857" s="27">
        <v>1</v>
      </c>
    </row>
    <row r="858" spans="32:77" ht="15.75" customHeight="1" x14ac:dyDescent="0.25">
      <c r="AF858" s="2"/>
      <c r="AG858" s="2"/>
      <c r="AH858" s="2"/>
      <c r="AI858" s="2"/>
      <c r="AJ858" s="2"/>
      <c r="AK858" s="2"/>
      <c r="BA858" s="190" t="s">
        <v>214</v>
      </c>
      <c r="BB858" s="190" t="s">
        <v>265</v>
      </c>
      <c r="BC858" s="190">
        <v>6</v>
      </c>
      <c r="BD858" s="190">
        <v>3.3332999999999999</v>
      </c>
      <c r="BE858" s="190">
        <v>2</v>
      </c>
      <c r="BF858" s="190" t="s">
        <v>12763</v>
      </c>
      <c r="BG858" s="190" t="s">
        <v>12603</v>
      </c>
      <c r="BH858" s="190" t="s">
        <v>12762</v>
      </c>
      <c r="BI858" s="190" t="s">
        <v>12761</v>
      </c>
      <c r="BJ858" s="190" t="s">
        <v>12760</v>
      </c>
      <c r="BL858" s="190" t="s">
        <v>12759</v>
      </c>
      <c r="BM858" s="190" t="str">
        <f t="shared" si="88"/>
        <v/>
      </c>
      <c r="BN858" s="190" t="str">
        <f t="shared" si="89"/>
        <v/>
      </c>
      <c r="BO858" s="190" t="str">
        <f t="shared" si="90"/>
        <v/>
      </c>
      <c r="BP858" s="190" t="str">
        <f t="shared" si="91"/>
        <v/>
      </c>
      <c r="BQ858" s="190">
        <f t="shared" si="92"/>
        <v>0</v>
      </c>
      <c r="BR858" s="190">
        <f t="shared" si="93"/>
        <v>0</v>
      </c>
      <c r="BS858" s="190">
        <f t="shared" si="94"/>
        <v>0</v>
      </c>
      <c r="BT858" s="190">
        <f t="shared" si="95"/>
        <v>0</v>
      </c>
      <c r="BY858" s="27">
        <v>1</v>
      </c>
    </row>
    <row r="859" spans="32:77" ht="15.75" customHeight="1" x14ac:dyDescent="0.25">
      <c r="AF859" s="2"/>
      <c r="AG859" s="2"/>
      <c r="AH859" s="2"/>
      <c r="AI859" s="2"/>
      <c r="AJ859" s="2"/>
      <c r="AK859" s="2"/>
      <c r="BA859" s="190" t="s">
        <v>214</v>
      </c>
      <c r="BB859" s="190" t="s">
        <v>301</v>
      </c>
      <c r="BC859" s="190">
        <v>1</v>
      </c>
      <c r="BD859" s="190">
        <v>5</v>
      </c>
      <c r="BE859" s="190">
        <v>2</v>
      </c>
      <c r="BF859" s="190" t="s">
        <v>12758</v>
      </c>
      <c r="BG859" s="190" t="s">
        <v>12757</v>
      </c>
      <c r="BH859" s="190" t="s">
        <v>2898</v>
      </c>
      <c r="BI859" s="190" t="s">
        <v>12756</v>
      </c>
      <c r="BJ859" s="190" t="s">
        <v>12755</v>
      </c>
      <c r="BK859" s="190" t="s">
        <v>12754</v>
      </c>
      <c r="BL859" s="190" t="s">
        <v>12753</v>
      </c>
      <c r="BM859" s="190" t="str">
        <f t="shared" si="88"/>
        <v/>
      </c>
      <c r="BN859" s="190" t="str">
        <f t="shared" si="89"/>
        <v/>
      </c>
      <c r="BO859" s="190" t="str">
        <f t="shared" si="90"/>
        <v/>
      </c>
      <c r="BP859" s="190" t="str">
        <f t="shared" si="91"/>
        <v/>
      </c>
      <c r="BQ859" s="190">
        <f t="shared" si="92"/>
        <v>0</v>
      </c>
      <c r="BR859" s="190">
        <f t="shared" si="93"/>
        <v>0</v>
      </c>
      <c r="BS859" s="190">
        <f t="shared" si="94"/>
        <v>0</v>
      </c>
      <c r="BT859" s="190">
        <f t="shared" si="95"/>
        <v>0</v>
      </c>
      <c r="BY859" s="27">
        <v>1</v>
      </c>
    </row>
    <row r="860" spans="32:77" ht="15.75" customHeight="1" x14ac:dyDescent="0.25">
      <c r="AF860" s="2"/>
      <c r="AG860" s="2"/>
      <c r="AH860" s="2"/>
      <c r="AI860" s="2"/>
      <c r="AJ860" s="2"/>
      <c r="AK860" s="2"/>
      <c r="BA860" s="190" t="s">
        <v>214</v>
      </c>
      <c r="BB860" s="190" t="s">
        <v>301</v>
      </c>
      <c r="BC860" s="190">
        <v>2</v>
      </c>
      <c r="BD860" s="190">
        <v>5</v>
      </c>
      <c r="BE860" s="190">
        <v>2</v>
      </c>
      <c r="BF860" s="190" t="s">
        <v>12752</v>
      </c>
      <c r="BG860" s="190" t="s">
        <v>12751</v>
      </c>
      <c r="BH860" s="190" t="s">
        <v>12750</v>
      </c>
      <c r="BI860" s="190" t="s">
        <v>12749</v>
      </c>
      <c r="BJ860" s="190" t="s">
        <v>12748</v>
      </c>
      <c r="BL860" s="190" t="s">
        <v>12747</v>
      </c>
      <c r="BM860" s="190" t="str">
        <f t="shared" si="88"/>
        <v/>
      </c>
      <c r="BN860" s="190" t="str">
        <f t="shared" si="89"/>
        <v/>
      </c>
      <c r="BO860" s="190" t="str">
        <f t="shared" si="90"/>
        <v/>
      </c>
      <c r="BP860" s="190" t="str">
        <f t="shared" si="91"/>
        <v/>
      </c>
      <c r="BQ860" s="190">
        <f t="shared" si="92"/>
        <v>0</v>
      </c>
      <c r="BR860" s="190">
        <f t="shared" si="93"/>
        <v>0</v>
      </c>
      <c r="BS860" s="190">
        <f t="shared" si="94"/>
        <v>0</v>
      </c>
      <c r="BT860" s="190">
        <f t="shared" si="95"/>
        <v>0</v>
      </c>
      <c r="BY860" s="27">
        <v>1</v>
      </c>
    </row>
    <row r="861" spans="32:77" ht="15.75" customHeight="1" x14ac:dyDescent="0.25">
      <c r="AF861" s="2"/>
      <c r="AG861" s="2"/>
      <c r="AH861" s="2"/>
      <c r="AI861" s="2"/>
      <c r="AJ861" s="2"/>
      <c r="AK861" s="2"/>
      <c r="BA861" s="190" t="s">
        <v>214</v>
      </c>
      <c r="BB861" s="190" t="s">
        <v>301</v>
      </c>
      <c r="BC861" s="190">
        <v>3</v>
      </c>
      <c r="BD861" s="190">
        <v>5</v>
      </c>
      <c r="BE861" s="190">
        <v>2</v>
      </c>
      <c r="BF861" s="190" t="s">
        <v>12588</v>
      </c>
      <c r="BG861" s="190" t="s">
        <v>12587</v>
      </c>
      <c r="BH861" s="190" t="s">
        <v>12586</v>
      </c>
      <c r="BI861" s="190" t="s">
        <v>12585</v>
      </c>
      <c r="BJ861" s="190" t="s">
        <v>12584</v>
      </c>
      <c r="BL861" s="190" t="s">
        <v>12583</v>
      </c>
      <c r="BM861" s="190" t="str">
        <f t="shared" si="88"/>
        <v/>
      </c>
      <c r="BN861" s="190" t="str">
        <f t="shared" si="89"/>
        <v/>
      </c>
      <c r="BO861" s="190" t="str">
        <f t="shared" si="90"/>
        <v/>
      </c>
      <c r="BP861" s="190" t="str">
        <f t="shared" si="91"/>
        <v/>
      </c>
      <c r="BQ861" s="190">
        <f t="shared" si="92"/>
        <v>0</v>
      </c>
      <c r="BR861" s="190">
        <f t="shared" si="93"/>
        <v>0</v>
      </c>
      <c r="BS861" s="190">
        <f t="shared" si="94"/>
        <v>0</v>
      </c>
      <c r="BT861" s="190">
        <f t="shared" si="95"/>
        <v>0</v>
      </c>
      <c r="BY861" s="27">
        <v>1</v>
      </c>
    </row>
    <row r="862" spans="32:77" ht="15.75" customHeight="1" x14ac:dyDescent="0.25">
      <c r="AF862" s="2"/>
      <c r="AG862" s="2"/>
      <c r="AH862" s="2"/>
      <c r="AI862" s="2"/>
      <c r="AJ862" s="2"/>
      <c r="AK862" s="2"/>
      <c r="BA862" s="190" t="s">
        <v>214</v>
      </c>
      <c r="BB862" s="190" t="s">
        <v>301</v>
      </c>
      <c r="BC862" s="190">
        <v>4</v>
      </c>
      <c r="BD862" s="190">
        <v>5</v>
      </c>
      <c r="BE862" s="190">
        <v>2</v>
      </c>
      <c r="BF862" s="190" t="s">
        <v>12746</v>
      </c>
      <c r="BG862" s="190" t="s">
        <v>12581</v>
      </c>
      <c r="BH862" s="190" t="s">
        <v>12745</v>
      </c>
      <c r="BL862" s="190" t="s">
        <v>12744</v>
      </c>
      <c r="BM862" s="190" t="str">
        <f t="shared" si="88"/>
        <v/>
      </c>
      <c r="BN862" s="190" t="str">
        <f t="shared" si="89"/>
        <v/>
      </c>
      <c r="BO862" s="190" t="str">
        <f t="shared" si="90"/>
        <v/>
      </c>
      <c r="BP862" s="190" t="str">
        <f t="shared" si="91"/>
        <v/>
      </c>
      <c r="BQ862" s="190">
        <f t="shared" si="92"/>
        <v>0</v>
      </c>
      <c r="BR862" s="190">
        <f t="shared" si="93"/>
        <v>0</v>
      </c>
      <c r="BS862" s="190">
        <f t="shared" si="94"/>
        <v>0</v>
      </c>
      <c r="BT862" s="190">
        <f t="shared" si="95"/>
        <v>0</v>
      </c>
      <c r="BY862" s="27">
        <v>1</v>
      </c>
    </row>
    <row r="863" spans="32:77" ht="15.75" customHeight="1" x14ac:dyDescent="0.25">
      <c r="AF863" s="2"/>
      <c r="AG863" s="2"/>
      <c r="AH863" s="2"/>
      <c r="AI863" s="2"/>
      <c r="AJ863" s="2"/>
      <c r="AK863" s="2"/>
      <c r="BA863" s="190" t="s">
        <v>215</v>
      </c>
      <c r="BB863" s="190" t="s">
        <v>265</v>
      </c>
      <c r="BC863" s="190">
        <v>1</v>
      </c>
      <c r="BD863" s="190">
        <v>4</v>
      </c>
      <c r="BE863" s="190">
        <v>2</v>
      </c>
      <c r="BF863" s="190" t="s">
        <v>12743</v>
      </c>
      <c r="BG863" s="190" t="s">
        <v>12742</v>
      </c>
      <c r="BH863" s="190" t="s">
        <v>12741</v>
      </c>
      <c r="BI863" s="190" t="s">
        <v>12740</v>
      </c>
      <c r="BJ863" s="190" t="s">
        <v>12739</v>
      </c>
      <c r="BK863" s="190" t="s">
        <v>12738</v>
      </c>
      <c r="BL863" s="190" t="s">
        <v>12737</v>
      </c>
      <c r="BM863" s="190" t="str">
        <f t="shared" si="88"/>
        <v/>
      </c>
      <c r="BN863" s="190" t="str">
        <f t="shared" si="89"/>
        <v/>
      </c>
      <c r="BO863" s="190" t="str">
        <f t="shared" si="90"/>
        <v/>
      </c>
      <c r="BP863" s="190" t="str">
        <f t="shared" si="91"/>
        <v/>
      </c>
      <c r="BQ863" s="190">
        <f t="shared" si="92"/>
        <v>0</v>
      </c>
      <c r="BR863" s="190">
        <f t="shared" si="93"/>
        <v>0</v>
      </c>
      <c r="BS863" s="190">
        <f t="shared" si="94"/>
        <v>0</v>
      </c>
      <c r="BT863" s="190">
        <f t="shared" si="95"/>
        <v>0</v>
      </c>
      <c r="BY863" s="27">
        <v>1</v>
      </c>
    </row>
    <row r="864" spans="32:77" ht="15.75" customHeight="1" x14ac:dyDescent="0.25">
      <c r="AF864" s="2"/>
      <c r="AG864" s="2"/>
      <c r="AH864" s="2"/>
      <c r="AI864" s="2"/>
      <c r="AJ864" s="2"/>
      <c r="AK864" s="2"/>
      <c r="BA864" s="190" t="s">
        <v>215</v>
      </c>
      <c r="BB864" s="190" t="s">
        <v>265</v>
      </c>
      <c r="BC864" s="190">
        <v>2</v>
      </c>
      <c r="BD864" s="190">
        <v>4</v>
      </c>
      <c r="BE864" s="190">
        <v>2</v>
      </c>
      <c r="BF864" s="190" t="s">
        <v>12736</v>
      </c>
      <c r="BG864" s="190" t="s">
        <v>12735</v>
      </c>
      <c r="BH864" s="190" t="s">
        <v>10660</v>
      </c>
      <c r="BI864" s="190" t="s">
        <v>12734</v>
      </c>
      <c r="BJ864" s="190" t="s">
        <v>12733</v>
      </c>
      <c r="BL864" s="190" t="s">
        <v>12732</v>
      </c>
      <c r="BM864" s="190" t="str">
        <f t="shared" si="88"/>
        <v/>
      </c>
      <c r="BN864" s="190" t="str">
        <f t="shared" si="89"/>
        <v/>
      </c>
      <c r="BO864" s="190" t="str">
        <f t="shared" si="90"/>
        <v/>
      </c>
      <c r="BP864" s="190" t="str">
        <f t="shared" si="91"/>
        <v/>
      </c>
      <c r="BQ864" s="190">
        <f t="shared" si="92"/>
        <v>0</v>
      </c>
      <c r="BR864" s="190">
        <f t="shared" si="93"/>
        <v>0</v>
      </c>
      <c r="BS864" s="190">
        <f t="shared" si="94"/>
        <v>0</v>
      </c>
      <c r="BT864" s="190">
        <f t="shared" si="95"/>
        <v>0</v>
      </c>
      <c r="BY864" s="27">
        <v>1</v>
      </c>
    </row>
    <row r="865" spans="32:77" ht="15.75" customHeight="1" x14ac:dyDescent="0.25">
      <c r="AF865" s="2"/>
      <c r="AG865" s="2"/>
      <c r="AH865" s="2"/>
      <c r="AI865" s="2"/>
      <c r="AJ865" s="2"/>
      <c r="AK865" s="2"/>
      <c r="BA865" s="190" t="s">
        <v>215</v>
      </c>
      <c r="BB865" s="190" t="s">
        <v>265</v>
      </c>
      <c r="BC865" s="190">
        <v>3</v>
      </c>
      <c r="BD865" s="190">
        <v>4</v>
      </c>
      <c r="BE865" s="190">
        <v>2</v>
      </c>
      <c r="BF865" s="190" t="s">
        <v>12676</v>
      </c>
      <c r="BG865" s="190" t="s">
        <v>12675</v>
      </c>
      <c r="BH865" s="190" t="s">
        <v>12674</v>
      </c>
      <c r="BI865" s="190" t="s">
        <v>12673</v>
      </c>
      <c r="BL865" s="190" t="s">
        <v>12672</v>
      </c>
      <c r="BM865" s="190" t="str">
        <f t="shared" si="88"/>
        <v/>
      </c>
      <c r="BN865" s="190" t="str">
        <f t="shared" si="89"/>
        <v/>
      </c>
      <c r="BO865" s="190" t="str">
        <f t="shared" si="90"/>
        <v/>
      </c>
      <c r="BP865" s="190" t="str">
        <f t="shared" si="91"/>
        <v/>
      </c>
      <c r="BQ865" s="190">
        <f t="shared" si="92"/>
        <v>0</v>
      </c>
      <c r="BR865" s="190">
        <f t="shared" si="93"/>
        <v>0</v>
      </c>
      <c r="BS865" s="190">
        <f t="shared" si="94"/>
        <v>0</v>
      </c>
      <c r="BT865" s="190">
        <f t="shared" si="95"/>
        <v>0</v>
      </c>
      <c r="BY865" s="27">
        <v>1</v>
      </c>
    </row>
    <row r="866" spans="32:77" ht="15.75" customHeight="1" x14ac:dyDescent="0.25">
      <c r="AF866" s="2"/>
      <c r="AG866" s="2"/>
      <c r="AH866" s="2"/>
      <c r="AI866" s="2"/>
      <c r="AJ866" s="2"/>
      <c r="AK866" s="2"/>
      <c r="BA866" s="190" t="s">
        <v>215</v>
      </c>
      <c r="BB866" s="190" t="s">
        <v>265</v>
      </c>
      <c r="BC866" s="190">
        <v>4</v>
      </c>
      <c r="BD866" s="190">
        <v>4</v>
      </c>
      <c r="BE866" s="190">
        <v>2</v>
      </c>
      <c r="BF866" s="190" t="s">
        <v>12731</v>
      </c>
      <c r="BG866" s="190" t="s">
        <v>12610</v>
      </c>
      <c r="BH866" s="190" t="s">
        <v>12730</v>
      </c>
      <c r="BI866" s="190" t="s">
        <v>12729</v>
      </c>
      <c r="BJ866" s="190" t="s">
        <v>2900</v>
      </c>
      <c r="BK866" s="190" t="s">
        <v>12728</v>
      </c>
      <c r="BL866" s="190" t="s">
        <v>12727</v>
      </c>
      <c r="BM866" s="190" t="str">
        <f t="shared" si="88"/>
        <v/>
      </c>
      <c r="BN866" s="190" t="str">
        <f t="shared" si="89"/>
        <v/>
      </c>
      <c r="BO866" s="190" t="str">
        <f t="shared" si="90"/>
        <v/>
      </c>
      <c r="BP866" s="190" t="str">
        <f t="shared" si="91"/>
        <v/>
      </c>
      <c r="BQ866" s="190">
        <f t="shared" si="92"/>
        <v>0</v>
      </c>
      <c r="BR866" s="190">
        <f t="shared" si="93"/>
        <v>0</v>
      </c>
      <c r="BS866" s="190">
        <f t="shared" si="94"/>
        <v>0</v>
      </c>
      <c r="BT866" s="190">
        <f t="shared" si="95"/>
        <v>0</v>
      </c>
      <c r="BY866" s="27">
        <v>1</v>
      </c>
    </row>
    <row r="867" spans="32:77" ht="15.75" customHeight="1" x14ac:dyDescent="0.25">
      <c r="AF867" s="2"/>
      <c r="AG867" s="2"/>
      <c r="AH867" s="2"/>
      <c r="AI867" s="2"/>
      <c r="AJ867" s="2"/>
      <c r="AK867" s="2"/>
      <c r="BA867" s="190" t="s">
        <v>215</v>
      </c>
      <c r="BB867" s="190" t="s">
        <v>265</v>
      </c>
      <c r="BC867" s="190">
        <v>5</v>
      </c>
      <c r="BD867" s="190">
        <v>4</v>
      </c>
      <c r="BE867" s="190">
        <v>2</v>
      </c>
      <c r="BF867" s="190" t="s">
        <v>12726</v>
      </c>
      <c r="BG867" s="190" t="s">
        <v>12603</v>
      </c>
      <c r="BH867" s="190" t="s">
        <v>12725</v>
      </c>
      <c r="BI867" s="190" t="s">
        <v>12724</v>
      </c>
      <c r="BJ867" s="190" t="s">
        <v>12723</v>
      </c>
      <c r="BK867" s="190" t="s">
        <v>12722</v>
      </c>
      <c r="BL867" s="190" t="s">
        <v>12721</v>
      </c>
      <c r="BM867" s="190" t="str">
        <f t="shared" si="88"/>
        <v/>
      </c>
      <c r="BN867" s="190" t="str">
        <f t="shared" si="89"/>
        <v/>
      </c>
      <c r="BO867" s="190" t="str">
        <f t="shared" si="90"/>
        <v/>
      </c>
      <c r="BP867" s="190" t="str">
        <f t="shared" si="91"/>
        <v/>
      </c>
      <c r="BQ867" s="190">
        <f t="shared" si="92"/>
        <v>0</v>
      </c>
      <c r="BR867" s="190">
        <f t="shared" si="93"/>
        <v>0</v>
      </c>
      <c r="BS867" s="190">
        <f t="shared" si="94"/>
        <v>0</v>
      </c>
      <c r="BT867" s="190">
        <f t="shared" si="95"/>
        <v>0</v>
      </c>
      <c r="BY867" s="27">
        <v>1</v>
      </c>
    </row>
    <row r="868" spans="32:77" ht="15.75" customHeight="1" x14ac:dyDescent="0.25">
      <c r="AF868" s="2"/>
      <c r="AG868" s="2"/>
      <c r="AH868" s="2"/>
      <c r="AI868" s="2"/>
      <c r="AJ868" s="2"/>
      <c r="AK868" s="2"/>
      <c r="BA868" s="190" t="s">
        <v>215</v>
      </c>
      <c r="BB868" s="190" t="s">
        <v>301</v>
      </c>
      <c r="BC868" s="190">
        <v>1</v>
      </c>
      <c r="BD868" s="190">
        <v>6.6666999999999996</v>
      </c>
      <c r="BE868" s="190">
        <v>2</v>
      </c>
      <c r="BF868" s="190" t="s">
        <v>12720</v>
      </c>
      <c r="BG868" s="190" t="s">
        <v>12719</v>
      </c>
      <c r="BH868" s="190" t="s">
        <v>12718</v>
      </c>
      <c r="BL868" s="190" t="s">
        <v>12717</v>
      </c>
      <c r="BM868" s="190" t="str">
        <f t="shared" si="88"/>
        <v/>
      </c>
      <c r="BN868" s="190" t="str">
        <f t="shared" si="89"/>
        <v/>
      </c>
      <c r="BO868" s="190" t="str">
        <f t="shared" si="90"/>
        <v/>
      </c>
      <c r="BP868" s="190" t="str">
        <f t="shared" si="91"/>
        <v/>
      </c>
      <c r="BQ868" s="190">
        <f t="shared" si="92"/>
        <v>0</v>
      </c>
      <c r="BR868" s="190">
        <f t="shared" si="93"/>
        <v>0</v>
      </c>
      <c r="BS868" s="190">
        <f t="shared" si="94"/>
        <v>0</v>
      </c>
      <c r="BT868" s="190">
        <f t="shared" si="95"/>
        <v>0</v>
      </c>
      <c r="BY868" s="27">
        <v>1</v>
      </c>
    </row>
    <row r="869" spans="32:77" ht="15.75" customHeight="1" x14ac:dyDescent="0.25">
      <c r="AF869" s="2"/>
      <c r="AG869" s="2"/>
      <c r="AH869" s="2"/>
      <c r="AI869" s="2"/>
      <c r="AJ869" s="2"/>
      <c r="AK869" s="2"/>
      <c r="BA869" s="190" t="s">
        <v>215</v>
      </c>
      <c r="BB869" s="190" t="s">
        <v>301</v>
      </c>
      <c r="BC869" s="190">
        <v>2</v>
      </c>
      <c r="BD869" s="190">
        <v>6.6666999999999996</v>
      </c>
      <c r="BE869" s="190">
        <v>2</v>
      </c>
      <c r="BF869" s="190" t="s">
        <v>12671</v>
      </c>
      <c r="BG869" s="190" t="s">
        <v>12587</v>
      </c>
      <c r="BH869" s="190" t="s">
        <v>12670</v>
      </c>
      <c r="BI869" s="190" t="s">
        <v>12669</v>
      </c>
      <c r="BL869" s="190" t="s">
        <v>12668</v>
      </c>
      <c r="BM869" s="190" t="str">
        <f t="shared" si="88"/>
        <v/>
      </c>
      <c r="BN869" s="190" t="str">
        <f t="shared" si="89"/>
        <v/>
      </c>
      <c r="BO869" s="190" t="str">
        <f t="shared" si="90"/>
        <v/>
      </c>
      <c r="BP869" s="190" t="str">
        <f t="shared" si="91"/>
        <v/>
      </c>
      <c r="BQ869" s="190">
        <f t="shared" si="92"/>
        <v>0</v>
      </c>
      <c r="BR869" s="190">
        <f t="shared" si="93"/>
        <v>0</v>
      </c>
      <c r="BS869" s="190">
        <f t="shared" si="94"/>
        <v>0</v>
      </c>
      <c r="BT869" s="190">
        <f t="shared" si="95"/>
        <v>0</v>
      </c>
      <c r="BY869" s="27">
        <v>1</v>
      </c>
    </row>
    <row r="870" spans="32:77" ht="15.75" customHeight="1" x14ac:dyDescent="0.25">
      <c r="AF870" s="2"/>
      <c r="AG870" s="2"/>
      <c r="AH870" s="2"/>
      <c r="AI870" s="2"/>
      <c r="AJ870" s="2"/>
      <c r="AK870" s="2"/>
      <c r="BA870" s="190" t="s">
        <v>215</v>
      </c>
      <c r="BB870" s="190" t="s">
        <v>301</v>
      </c>
      <c r="BC870" s="190">
        <v>3</v>
      </c>
      <c r="BD870" s="190">
        <v>6.6666999999999996</v>
      </c>
      <c r="BE870" s="190">
        <v>2</v>
      </c>
      <c r="BF870" s="190" t="s">
        <v>12716</v>
      </c>
      <c r="BG870" s="190" t="s">
        <v>12581</v>
      </c>
      <c r="BH870" s="190" t="s">
        <v>12715</v>
      </c>
      <c r="BI870" s="190" t="s">
        <v>12714</v>
      </c>
      <c r="BJ870" s="190" t="s">
        <v>12713</v>
      </c>
      <c r="BL870" s="190" t="s">
        <v>12712</v>
      </c>
      <c r="BM870" s="190" t="str">
        <f t="shared" si="88"/>
        <v/>
      </c>
      <c r="BN870" s="190" t="str">
        <f t="shared" si="89"/>
        <v/>
      </c>
      <c r="BO870" s="190" t="str">
        <f t="shared" si="90"/>
        <v/>
      </c>
      <c r="BP870" s="190" t="str">
        <f t="shared" si="91"/>
        <v/>
      </c>
      <c r="BQ870" s="190">
        <f t="shared" si="92"/>
        <v>0</v>
      </c>
      <c r="BR870" s="190">
        <f t="shared" si="93"/>
        <v>0</v>
      </c>
      <c r="BS870" s="190">
        <f t="shared" si="94"/>
        <v>0</v>
      </c>
      <c r="BT870" s="190">
        <f t="shared" si="95"/>
        <v>0</v>
      </c>
      <c r="BY870" s="27">
        <v>1</v>
      </c>
    </row>
    <row r="871" spans="32:77" ht="15.75" customHeight="1" x14ac:dyDescent="0.25">
      <c r="AF871" s="2"/>
      <c r="AG871" s="2"/>
      <c r="AH871" s="2"/>
      <c r="AI871" s="2"/>
      <c r="AJ871" s="2"/>
      <c r="AK871" s="2"/>
      <c r="BA871" s="190" t="s">
        <v>217</v>
      </c>
      <c r="BB871" s="190" t="s">
        <v>265</v>
      </c>
      <c r="BC871" s="190">
        <v>1</v>
      </c>
      <c r="BD871" s="190">
        <v>4</v>
      </c>
      <c r="BE871" s="190">
        <v>2</v>
      </c>
      <c r="BF871" s="190" t="s">
        <v>12743</v>
      </c>
      <c r="BG871" s="190" t="s">
        <v>12742</v>
      </c>
      <c r="BH871" s="190" t="s">
        <v>12741</v>
      </c>
      <c r="BI871" s="190" t="s">
        <v>12740</v>
      </c>
      <c r="BJ871" s="190" t="s">
        <v>12739</v>
      </c>
      <c r="BK871" s="190" t="s">
        <v>12738</v>
      </c>
      <c r="BL871" s="190" t="s">
        <v>12737</v>
      </c>
      <c r="BM871" s="190" t="str">
        <f t="shared" si="88"/>
        <v/>
      </c>
      <c r="BN871" s="190" t="str">
        <f t="shared" si="89"/>
        <v/>
      </c>
      <c r="BO871" s="190" t="str">
        <f t="shared" si="90"/>
        <v/>
      </c>
      <c r="BP871" s="190" t="str">
        <f t="shared" si="91"/>
        <v/>
      </c>
      <c r="BQ871" s="190">
        <f t="shared" si="92"/>
        <v>0</v>
      </c>
      <c r="BR871" s="190">
        <f t="shared" si="93"/>
        <v>0</v>
      </c>
      <c r="BS871" s="190">
        <f t="shared" si="94"/>
        <v>0</v>
      </c>
      <c r="BT871" s="190">
        <f t="shared" si="95"/>
        <v>0</v>
      </c>
      <c r="BY871" s="27">
        <v>1</v>
      </c>
    </row>
    <row r="872" spans="32:77" ht="15.75" customHeight="1" x14ac:dyDescent="0.25">
      <c r="AF872" s="2"/>
      <c r="AG872" s="2"/>
      <c r="AH872" s="2"/>
      <c r="AI872" s="2"/>
      <c r="AJ872" s="2"/>
      <c r="AK872" s="2"/>
      <c r="BA872" s="190" t="s">
        <v>217</v>
      </c>
      <c r="BB872" s="190" t="s">
        <v>265</v>
      </c>
      <c r="BC872" s="190">
        <v>2</v>
      </c>
      <c r="BD872" s="190">
        <v>4</v>
      </c>
      <c r="BE872" s="190">
        <v>2</v>
      </c>
      <c r="BF872" s="190" t="s">
        <v>12736</v>
      </c>
      <c r="BG872" s="190" t="s">
        <v>12735</v>
      </c>
      <c r="BH872" s="190" t="s">
        <v>10660</v>
      </c>
      <c r="BI872" s="190" t="s">
        <v>12734</v>
      </c>
      <c r="BJ872" s="190" t="s">
        <v>12733</v>
      </c>
      <c r="BL872" s="190" t="s">
        <v>12732</v>
      </c>
      <c r="BM872" s="190" t="str">
        <f t="shared" si="88"/>
        <v/>
      </c>
      <c r="BN872" s="190" t="str">
        <f t="shared" si="89"/>
        <v/>
      </c>
      <c r="BO872" s="190" t="str">
        <f t="shared" si="90"/>
        <v/>
      </c>
      <c r="BP872" s="190" t="str">
        <f t="shared" si="91"/>
        <v/>
      </c>
      <c r="BQ872" s="190">
        <f t="shared" si="92"/>
        <v>0</v>
      </c>
      <c r="BR872" s="190">
        <f t="shared" si="93"/>
        <v>0</v>
      </c>
      <c r="BS872" s="190">
        <f t="shared" si="94"/>
        <v>0</v>
      </c>
      <c r="BT872" s="190">
        <f t="shared" si="95"/>
        <v>0</v>
      </c>
      <c r="BY872" s="27">
        <v>1</v>
      </c>
    </row>
    <row r="873" spans="32:77" ht="15.75" customHeight="1" x14ac:dyDescent="0.25">
      <c r="AF873" s="2"/>
      <c r="AG873" s="2"/>
      <c r="AH873" s="2"/>
      <c r="AI873" s="2"/>
      <c r="AJ873" s="2"/>
      <c r="AK873" s="2"/>
      <c r="BA873" s="190" t="s">
        <v>217</v>
      </c>
      <c r="BB873" s="190" t="s">
        <v>265</v>
      </c>
      <c r="BC873" s="190">
        <v>3</v>
      </c>
      <c r="BD873" s="190">
        <v>4</v>
      </c>
      <c r="BE873" s="190">
        <v>2</v>
      </c>
      <c r="BF873" s="190" t="s">
        <v>12667</v>
      </c>
      <c r="BG873" s="190" t="s">
        <v>12666</v>
      </c>
      <c r="BH873" s="190" t="s">
        <v>12665</v>
      </c>
      <c r="BI873" s="190" t="s">
        <v>12664</v>
      </c>
      <c r="BJ873" s="190" t="s">
        <v>12663</v>
      </c>
      <c r="BK873" s="190" t="s">
        <v>12662</v>
      </c>
      <c r="BL873" s="190" t="s">
        <v>12661</v>
      </c>
      <c r="BM873" s="190" t="str">
        <f t="shared" si="88"/>
        <v/>
      </c>
      <c r="BN873" s="190" t="str">
        <f t="shared" si="89"/>
        <v/>
      </c>
      <c r="BO873" s="190" t="str">
        <f t="shared" si="90"/>
        <v/>
      </c>
      <c r="BP873" s="190" t="str">
        <f t="shared" si="91"/>
        <v/>
      </c>
      <c r="BQ873" s="190">
        <f t="shared" si="92"/>
        <v>0</v>
      </c>
      <c r="BR873" s="190">
        <f t="shared" si="93"/>
        <v>0</v>
      </c>
      <c r="BS873" s="190">
        <f t="shared" si="94"/>
        <v>0</v>
      </c>
      <c r="BT873" s="190">
        <f t="shared" si="95"/>
        <v>0</v>
      </c>
      <c r="BY873" s="27">
        <v>1</v>
      </c>
    </row>
    <row r="874" spans="32:77" ht="15.75" customHeight="1" x14ac:dyDescent="0.25">
      <c r="AF874" s="2"/>
      <c r="AG874" s="2"/>
      <c r="AH874" s="2"/>
      <c r="AI874" s="2"/>
      <c r="AJ874" s="2"/>
      <c r="AK874" s="2"/>
      <c r="BA874" s="190" t="s">
        <v>217</v>
      </c>
      <c r="BB874" s="190" t="s">
        <v>265</v>
      </c>
      <c r="BC874" s="190">
        <v>4</v>
      </c>
      <c r="BD874" s="190">
        <v>4</v>
      </c>
      <c r="BE874" s="190">
        <v>2</v>
      </c>
      <c r="BF874" s="190" t="s">
        <v>12731</v>
      </c>
      <c r="BG874" s="190" t="s">
        <v>12610</v>
      </c>
      <c r="BH874" s="190" t="s">
        <v>12730</v>
      </c>
      <c r="BI874" s="190" t="s">
        <v>12729</v>
      </c>
      <c r="BJ874" s="190" t="s">
        <v>2900</v>
      </c>
      <c r="BK874" s="190" t="s">
        <v>12728</v>
      </c>
      <c r="BL874" s="190" t="s">
        <v>12727</v>
      </c>
      <c r="BM874" s="190" t="str">
        <f t="shared" ref="BM874:BM937" si="96">IF(OR($BA874="",$BA874&lt;&gt;$B$4,$BB874&lt;&gt;"PRO"),"",--(OR(ISNUMBER(SEARCH($BF874,$BV$2)),((($BG874&lt;&gt;"")*ISNUMBER(SEARCH($BG874,$BV$2)))+(($BH874&lt;&gt;"")*ISNUMBER(SEARCH($BH874,$BV$2)))+(($BI874&lt;&gt;"")*ISNUMBER(SEARCH($BI874,$BV$2)))+(($BJ874&lt;&gt;"")*ISNUMBER(SEARCH($BJ874,$BV$2)))+(($BK874&lt;&gt;"")*ISNUMBER(SEARCH($BK874,$BV$2))))&gt;=$BE874)))</f>
        <v/>
      </c>
      <c r="BN874" s="190" t="str">
        <f t="shared" ref="BN874:BN937" si="97">IF(OR($BA874="",$BA874&lt;&gt;$B$4,$BB874&lt;&gt;"PRO"),"",--(OR(ISNUMBER(SEARCH($BF874,$BV$3)),((($BG874&lt;&gt;"")*ISNUMBER(SEARCH($BG874,$BV$3)))+(($BH874&lt;&gt;"")*ISNUMBER(SEARCH($BH874,$BV$3)))+(($BI874&lt;&gt;"")*ISNUMBER(SEARCH($BI874,$BV$3)))+(($BJ874&lt;&gt;"")*ISNUMBER(SEARCH($BJ874,$BV$3)))+(($BK874&lt;&gt;"")*ISNUMBER(SEARCH($BK874,$BV$3))))&gt;=$BE874)))</f>
        <v/>
      </c>
      <c r="BO874" s="190" t="str">
        <f t="shared" ref="BO874:BO937" si="98">IF(OR($BA874="",$BA874&lt;&gt;$B$4,$BB874&lt;&gt;"CFA"),"",--(OR(ISNUMBER(SEARCH($BF874,$BW$2)),((($BG874&lt;&gt;"")*ISNUMBER(SEARCH($BG874,$BW$2)))+(($BH874&lt;&gt;"")*ISNUMBER(SEARCH($BH874,$BW$2)))+(($BI874&lt;&gt;"")*ISNUMBER(SEARCH($BI874,$BW$2)))+(($BJ874&lt;&gt;"")*ISNUMBER(SEARCH($BJ874,$BW$2)))+(($BK874&lt;&gt;"")*ISNUMBER(SEARCH($BK874,$BW$2))))&gt;=$BE874)))</f>
        <v/>
      </c>
      <c r="BP874" s="190" t="str">
        <f t="shared" ref="BP874:BP937" si="99">IF(OR($BA874="",$BA874&lt;&gt;$B$4,$BB874&lt;&gt;"CFA"),"",--(OR(ISNUMBER(SEARCH($BF874,$BW$3)),((($BG874&lt;&gt;"")*ISNUMBER(SEARCH($BG874,$BW$3)))+(($BH874&lt;&gt;"")*ISNUMBER(SEARCH($BH874,$BW$3)))+(($BI874&lt;&gt;"")*ISNUMBER(SEARCH($BI874,$BW$3)))+(($BJ874&lt;&gt;"")*ISNUMBER(SEARCH($BJ874,$BW$3)))+(($BK874&lt;&gt;"")*ISNUMBER(SEARCH($BK874,$BW$3))))&gt;=$BE874)))</f>
        <v/>
      </c>
      <c r="BQ874" s="190">
        <f t="shared" ref="BQ874:BQ937" si="100">IF($BM874="",0,$BM874*$BD874)</f>
        <v>0</v>
      </c>
      <c r="BR874" s="190">
        <f t="shared" ref="BR874:BR937" si="101">IF($BN874="",0,$BN874*$BD874)</f>
        <v>0</v>
      </c>
      <c r="BS874" s="190">
        <f t="shared" ref="BS874:BS937" si="102">IF($BO874="",0,$BO874*$BD874)</f>
        <v>0</v>
      </c>
      <c r="BT874" s="190">
        <f t="shared" ref="BT874:BT937" si="103">IF($BP874="",0,$BP874*$BD874)</f>
        <v>0</v>
      </c>
      <c r="BY874" s="27">
        <v>1</v>
      </c>
    </row>
    <row r="875" spans="32:77" ht="15.75" customHeight="1" x14ac:dyDescent="0.25">
      <c r="AF875" s="2"/>
      <c r="AG875" s="2"/>
      <c r="AH875" s="2"/>
      <c r="AI875" s="2"/>
      <c r="AJ875" s="2"/>
      <c r="AK875" s="2"/>
      <c r="BA875" s="190" t="s">
        <v>217</v>
      </c>
      <c r="BB875" s="190" t="s">
        <v>265</v>
      </c>
      <c r="BC875" s="190">
        <v>5</v>
      </c>
      <c r="BD875" s="190">
        <v>4</v>
      </c>
      <c r="BE875" s="190">
        <v>2</v>
      </c>
      <c r="BF875" s="190" t="s">
        <v>12726</v>
      </c>
      <c r="BG875" s="190" t="s">
        <v>12603</v>
      </c>
      <c r="BH875" s="190" t="s">
        <v>12725</v>
      </c>
      <c r="BI875" s="190" t="s">
        <v>12724</v>
      </c>
      <c r="BJ875" s="190" t="s">
        <v>12723</v>
      </c>
      <c r="BK875" s="190" t="s">
        <v>12722</v>
      </c>
      <c r="BL875" s="190" t="s">
        <v>12721</v>
      </c>
      <c r="BM875" s="190" t="str">
        <f t="shared" si="96"/>
        <v/>
      </c>
      <c r="BN875" s="190" t="str">
        <f t="shared" si="97"/>
        <v/>
      </c>
      <c r="BO875" s="190" t="str">
        <f t="shared" si="98"/>
        <v/>
      </c>
      <c r="BP875" s="190" t="str">
        <f t="shared" si="99"/>
        <v/>
      </c>
      <c r="BQ875" s="190">
        <f t="shared" si="100"/>
        <v>0</v>
      </c>
      <c r="BR875" s="190">
        <f t="shared" si="101"/>
        <v>0</v>
      </c>
      <c r="BS875" s="190">
        <f t="shared" si="102"/>
        <v>0</v>
      </c>
      <c r="BT875" s="190">
        <f t="shared" si="103"/>
        <v>0</v>
      </c>
      <c r="BY875" s="27">
        <v>1</v>
      </c>
    </row>
    <row r="876" spans="32:77" ht="15.75" customHeight="1" x14ac:dyDescent="0.25">
      <c r="AF876" s="2"/>
      <c r="AG876" s="2"/>
      <c r="AH876" s="2"/>
      <c r="AI876" s="2"/>
      <c r="AJ876" s="2"/>
      <c r="AK876" s="2"/>
      <c r="BA876" s="190" t="s">
        <v>217</v>
      </c>
      <c r="BB876" s="190" t="s">
        <v>301</v>
      </c>
      <c r="BC876" s="190">
        <v>1</v>
      </c>
      <c r="BD876" s="190">
        <v>6.6666999999999996</v>
      </c>
      <c r="BE876" s="190">
        <v>2</v>
      </c>
      <c r="BF876" s="190" t="s">
        <v>12720</v>
      </c>
      <c r="BG876" s="190" t="s">
        <v>12719</v>
      </c>
      <c r="BH876" s="190" t="s">
        <v>12718</v>
      </c>
      <c r="BL876" s="190" t="s">
        <v>12717</v>
      </c>
      <c r="BM876" s="190" t="str">
        <f t="shared" si="96"/>
        <v/>
      </c>
      <c r="BN876" s="190" t="str">
        <f t="shared" si="97"/>
        <v/>
      </c>
      <c r="BO876" s="190" t="str">
        <f t="shared" si="98"/>
        <v/>
      </c>
      <c r="BP876" s="190" t="str">
        <f t="shared" si="99"/>
        <v/>
      </c>
      <c r="BQ876" s="190">
        <f t="shared" si="100"/>
        <v>0</v>
      </c>
      <c r="BR876" s="190">
        <f t="shared" si="101"/>
        <v>0</v>
      </c>
      <c r="BS876" s="190">
        <f t="shared" si="102"/>
        <v>0</v>
      </c>
      <c r="BT876" s="190">
        <f t="shared" si="103"/>
        <v>0</v>
      </c>
      <c r="BY876" s="27">
        <v>1</v>
      </c>
    </row>
    <row r="877" spans="32:77" ht="15.75" customHeight="1" x14ac:dyDescent="0.25">
      <c r="AF877" s="2"/>
      <c r="AG877" s="2"/>
      <c r="AH877" s="2"/>
      <c r="AI877" s="2"/>
      <c r="AJ877" s="2"/>
      <c r="AK877" s="2"/>
      <c r="BA877" s="190" t="s">
        <v>217</v>
      </c>
      <c r="BB877" s="190" t="s">
        <v>301</v>
      </c>
      <c r="BC877" s="190">
        <v>2</v>
      </c>
      <c r="BD877" s="190">
        <v>6.6666999999999996</v>
      </c>
      <c r="BE877" s="190">
        <v>2</v>
      </c>
      <c r="BF877" s="190" t="s">
        <v>12660</v>
      </c>
      <c r="BG877" s="190" t="s">
        <v>12587</v>
      </c>
      <c r="BH877" s="190" t="s">
        <v>12659</v>
      </c>
      <c r="BI877" s="190" t="s">
        <v>12658</v>
      </c>
      <c r="BJ877" s="190" t="s">
        <v>12657</v>
      </c>
      <c r="BL877" s="190" t="s">
        <v>12656</v>
      </c>
      <c r="BM877" s="190" t="str">
        <f t="shared" si="96"/>
        <v/>
      </c>
      <c r="BN877" s="190" t="str">
        <f t="shared" si="97"/>
        <v/>
      </c>
      <c r="BO877" s="190" t="str">
        <f t="shared" si="98"/>
        <v/>
      </c>
      <c r="BP877" s="190" t="str">
        <f t="shared" si="99"/>
        <v/>
      </c>
      <c r="BQ877" s="190">
        <f t="shared" si="100"/>
        <v>0</v>
      </c>
      <c r="BR877" s="190">
        <f t="shared" si="101"/>
        <v>0</v>
      </c>
      <c r="BS877" s="190">
        <f t="shared" si="102"/>
        <v>0</v>
      </c>
      <c r="BT877" s="190">
        <f t="shared" si="103"/>
        <v>0</v>
      </c>
      <c r="BY877" s="27">
        <v>1</v>
      </c>
    </row>
    <row r="878" spans="32:77" ht="15.75" customHeight="1" x14ac:dyDescent="0.25">
      <c r="AF878" s="2"/>
      <c r="AG878" s="2"/>
      <c r="AH878" s="2"/>
      <c r="AI878" s="2"/>
      <c r="AJ878" s="2"/>
      <c r="AK878" s="2"/>
      <c r="BA878" s="190" t="s">
        <v>217</v>
      </c>
      <c r="BB878" s="190" t="s">
        <v>301</v>
      </c>
      <c r="BC878" s="190">
        <v>3</v>
      </c>
      <c r="BD878" s="190">
        <v>6.6666999999999996</v>
      </c>
      <c r="BE878" s="190">
        <v>2</v>
      </c>
      <c r="BF878" s="190" t="s">
        <v>12716</v>
      </c>
      <c r="BG878" s="190" t="s">
        <v>12581</v>
      </c>
      <c r="BH878" s="190" t="s">
        <v>12715</v>
      </c>
      <c r="BI878" s="190" t="s">
        <v>12714</v>
      </c>
      <c r="BJ878" s="190" t="s">
        <v>12713</v>
      </c>
      <c r="BL878" s="190" t="s">
        <v>12712</v>
      </c>
      <c r="BM878" s="190" t="str">
        <f t="shared" si="96"/>
        <v/>
      </c>
      <c r="BN878" s="190" t="str">
        <f t="shared" si="97"/>
        <v/>
      </c>
      <c r="BO878" s="190" t="str">
        <f t="shared" si="98"/>
        <v/>
      </c>
      <c r="BP878" s="190" t="str">
        <f t="shared" si="99"/>
        <v/>
      </c>
      <c r="BQ878" s="190">
        <f t="shared" si="100"/>
        <v>0</v>
      </c>
      <c r="BR878" s="190">
        <f t="shared" si="101"/>
        <v>0</v>
      </c>
      <c r="BS878" s="190">
        <f t="shared" si="102"/>
        <v>0</v>
      </c>
      <c r="BT878" s="190">
        <f t="shared" si="103"/>
        <v>0</v>
      </c>
      <c r="BY878" s="27">
        <v>1</v>
      </c>
    </row>
    <row r="879" spans="32:77" ht="15.75" customHeight="1" x14ac:dyDescent="0.25">
      <c r="AF879" s="2"/>
      <c r="AG879" s="2"/>
      <c r="AH879" s="2"/>
      <c r="AI879" s="2"/>
      <c r="AJ879" s="2"/>
      <c r="AK879" s="2"/>
      <c r="BA879" s="190" t="s">
        <v>218</v>
      </c>
      <c r="BB879" s="190" t="s">
        <v>265</v>
      </c>
      <c r="BC879" s="190">
        <v>1</v>
      </c>
      <c r="BD879" s="190">
        <v>4</v>
      </c>
      <c r="BE879" s="190">
        <v>2</v>
      </c>
      <c r="BF879" s="190" t="s">
        <v>12743</v>
      </c>
      <c r="BG879" s="190" t="s">
        <v>12742</v>
      </c>
      <c r="BH879" s="190" t="s">
        <v>12741</v>
      </c>
      <c r="BI879" s="190" t="s">
        <v>12740</v>
      </c>
      <c r="BJ879" s="190" t="s">
        <v>12739</v>
      </c>
      <c r="BK879" s="190" t="s">
        <v>12738</v>
      </c>
      <c r="BL879" s="190" t="s">
        <v>12737</v>
      </c>
      <c r="BM879" s="190" t="str">
        <f t="shared" si="96"/>
        <v/>
      </c>
      <c r="BN879" s="190" t="str">
        <f t="shared" si="97"/>
        <v/>
      </c>
      <c r="BO879" s="190" t="str">
        <f t="shared" si="98"/>
        <v/>
      </c>
      <c r="BP879" s="190" t="str">
        <f t="shared" si="99"/>
        <v/>
      </c>
      <c r="BQ879" s="190">
        <f t="shared" si="100"/>
        <v>0</v>
      </c>
      <c r="BR879" s="190">
        <f t="shared" si="101"/>
        <v>0</v>
      </c>
      <c r="BS879" s="190">
        <f t="shared" si="102"/>
        <v>0</v>
      </c>
      <c r="BT879" s="190">
        <f t="shared" si="103"/>
        <v>0</v>
      </c>
      <c r="BY879" s="27">
        <v>1</v>
      </c>
    </row>
    <row r="880" spans="32:77" ht="15.75" customHeight="1" x14ac:dyDescent="0.25">
      <c r="AF880" s="2"/>
      <c r="AG880" s="2"/>
      <c r="AH880" s="2"/>
      <c r="AI880" s="2"/>
      <c r="AJ880" s="2"/>
      <c r="AK880" s="2"/>
      <c r="BA880" s="190" t="s">
        <v>218</v>
      </c>
      <c r="BB880" s="190" t="s">
        <v>265</v>
      </c>
      <c r="BC880" s="190">
        <v>2</v>
      </c>
      <c r="BD880" s="190">
        <v>4</v>
      </c>
      <c r="BE880" s="190">
        <v>2</v>
      </c>
      <c r="BF880" s="190" t="s">
        <v>12736</v>
      </c>
      <c r="BG880" s="190" t="s">
        <v>12735</v>
      </c>
      <c r="BH880" s="190" t="s">
        <v>10660</v>
      </c>
      <c r="BI880" s="190" t="s">
        <v>12734</v>
      </c>
      <c r="BJ880" s="190" t="s">
        <v>12733</v>
      </c>
      <c r="BL880" s="190" t="s">
        <v>12732</v>
      </c>
      <c r="BM880" s="190" t="str">
        <f t="shared" si="96"/>
        <v/>
      </c>
      <c r="BN880" s="190" t="str">
        <f t="shared" si="97"/>
        <v/>
      </c>
      <c r="BO880" s="190" t="str">
        <f t="shared" si="98"/>
        <v/>
      </c>
      <c r="BP880" s="190" t="str">
        <f t="shared" si="99"/>
        <v/>
      </c>
      <c r="BQ880" s="190">
        <f t="shared" si="100"/>
        <v>0</v>
      </c>
      <c r="BR880" s="190">
        <f t="shared" si="101"/>
        <v>0</v>
      </c>
      <c r="BS880" s="190">
        <f t="shared" si="102"/>
        <v>0</v>
      </c>
      <c r="BT880" s="190">
        <f t="shared" si="103"/>
        <v>0</v>
      </c>
      <c r="BY880" s="27">
        <v>1</v>
      </c>
    </row>
    <row r="881" spans="32:77" ht="15.75" customHeight="1" x14ac:dyDescent="0.25">
      <c r="AF881" s="2"/>
      <c r="AG881" s="2"/>
      <c r="AH881" s="2"/>
      <c r="AI881" s="2"/>
      <c r="AJ881" s="2"/>
      <c r="AK881" s="2"/>
      <c r="BA881" s="190" t="s">
        <v>218</v>
      </c>
      <c r="BB881" s="190" t="s">
        <v>265</v>
      </c>
      <c r="BC881" s="190">
        <v>3</v>
      </c>
      <c r="BD881" s="190">
        <v>4</v>
      </c>
      <c r="BE881" s="190">
        <v>2</v>
      </c>
      <c r="BF881" s="190" t="s">
        <v>12655</v>
      </c>
      <c r="BG881" s="190" t="s">
        <v>12654</v>
      </c>
      <c r="BH881" s="190" t="s">
        <v>12653</v>
      </c>
      <c r="BI881" s="190" t="s">
        <v>12652</v>
      </c>
      <c r="BJ881" s="190" t="s">
        <v>12651</v>
      </c>
      <c r="BK881" s="190" t="s">
        <v>12650</v>
      </c>
      <c r="BL881" s="190" t="s">
        <v>12649</v>
      </c>
      <c r="BM881" s="190" t="str">
        <f t="shared" si="96"/>
        <v/>
      </c>
      <c r="BN881" s="190" t="str">
        <f t="shared" si="97"/>
        <v/>
      </c>
      <c r="BO881" s="190" t="str">
        <f t="shared" si="98"/>
        <v/>
      </c>
      <c r="BP881" s="190" t="str">
        <f t="shared" si="99"/>
        <v/>
      </c>
      <c r="BQ881" s="190">
        <f t="shared" si="100"/>
        <v>0</v>
      </c>
      <c r="BR881" s="190">
        <f t="shared" si="101"/>
        <v>0</v>
      </c>
      <c r="BS881" s="190">
        <f t="shared" si="102"/>
        <v>0</v>
      </c>
      <c r="BT881" s="190">
        <f t="shared" si="103"/>
        <v>0</v>
      </c>
      <c r="BY881" s="27">
        <v>1</v>
      </c>
    </row>
    <row r="882" spans="32:77" ht="15.75" customHeight="1" x14ac:dyDescent="0.25">
      <c r="AF882" s="2"/>
      <c r="AG882" s="2"/>
      <c r="AH882" s="2"/>
      <c r="AI882" s="2"/>
      <c r="AJ882" s="2"/>
      <c r="AK882" s="2"/>
      <c r="BA882" s="190" t="s">
        <v>218</v>
      </c>
      <c r="BB882" s="190" t="s">
        <v>265</v>
      </c>
      <c r="BC882" s="190">
        <v>4</v>
      </c>
      <c r="BD882" s="190">
        <v>4</v>
      </c>
      <c r="BE882" s="190">
        <v>2</v>
      </c>
      <c r="BF882" s="190" t="s">
        <v>12731</v>
      </c>
      <c r="BG882" s="190" t="s">
        <v>12610</v>
      </c>
      <c r="BH882" s="190" t="s">
        <v>12730</v>
      </c>
      <c r="BI882" s="190" t="s">
        <v>12729</v>
      </c>
      <c r="BJ882" s="190" t="s">
        <v>2900</v>
      </c>
      <c r="BK882" s="190" t="s">
        <v>12728</v>
      </c>
      <c r="BL882" s="190" t="s">
        <v>12727</v>
      </c>
      <c r="BM882" s="190" t="str">
        <f t="shared" si="96"/>
        <v/>
      </c>
      <c r="BN882" s="190" t="str">
        <f t="shared" si="97"/>
        <v/>
      </c>
      <c r="BO882" s="190" t="str">
        <f t="shared" si="98"/>
        <v/>
      </c>
      <c r="BP882" s="190" t="str">
        <f t="shared" si="99"/>
        <v/>
      </c>
      <c r="BQ882" s="190">
        <f t="shared" si="100"/>
        <v>0</v>
      </c>
      <c r="BR882" s="190">
        <f t="shared" si="101"/>
        <v>0</v>
      </c>
      <c r="BS882" s="190">
        <f t="shared" si="102"/>
        <v>0</v>
      </c>
      <c r="BT882" s="190">
        <f t="shared" si="103"/>
        <v>0</v>
      </c>
      <c r="BY882" s="27">
        <v>1</v>
      </c>
    </row>
    <row r="883" spans="32:77" ht="15.75" customHeight="1" x14ac:dyDescent="0.25">
      <c r="AF883" s="2"/>
      <c r="AG883" s="2"/>
      <c r="AH883" s="2"/>
      <c r="AI883" s="2"/>
      <c r="AJ883" s="2"/>
      <c r="AK883" s="2"/>
      <c r="BA883" s="190" t="s">
        <v>218</v>
      </c>
      <c r="BB883" s="190" t="s">
        <v>265</v>
      </c>
      <c r="BC883" s="190">
        <v>5</v>
      </c>
      <c r="BD883" s="190">
        <v>4</v>
      </c>
      <c r="BE883" s="190">
        <v>2</v>
      </c>
      <c r="BF883" s="190" t="s">
        <v>12726</v>
      </c>
      <c r="BG883" s="190" t="s">
        <v>12603</v>
      </c>
      <c r="BH883" s="190" t="s">
        <v>12725</v>
      </c>
      <c r="BI883" s="190" t="s">
        <v>12724</v>
      </c>
      <c r="BJ883" s="190" t="s">
        <v>12723</v>
      </c>
      <c r="BK883" s="190" t="s">
        <v>12722</v>
      </c>
      <c r="BL883" s="190" t="s">
        <v>12721</v>
      </c>
      <c r="BM883" s="190" t="str">
        <f t="shared" si="96"/>
        <v/>
      </c>
      <c r="BN883" s="190" t="str">
        <f t="shared" si="97"/>
        <v/>
      </c>
      <c r="BO883" s="190" t="str">
        <f t="shared" si="98"/>
        <v/>
      </c>
      <c r="BP883" s="190" t="str">
        <f t="shared" si="99"/>
        <v/>
      </c>
      <c r="BQ883" s="190">
        <f t="shared" si="100"/>
        <v>0</v>
      </c>
      <c r="BR883" s="190">
        <f t="shared" si="101"/>
        <v>0</v>
      </c>
      <c r="BS883" s="190">
        <f t="shared" si="102"/>
        <v>0</v>
      </c>
      <c r="BT883" s="190">
        <f t="shared" si="103"/>
        <v>0</v>
      </c>
      <c r="BY883" s="27">
        <v>1</v>
      </c>
    </row>
    <row r="884" spans="32:77" ht="15.75" customHeight="1" x14ac:dyDescent="0.25">
      <c r="AF884" s="2"/>
      <c r="AG884" s="2"/>
      <c r="AH884" s="2"/>
      <c r="AI884" s="2"/>
      <c r="AJ884" s="2"/>
      <c r="AK884" s="2"/>
      <c r="BA884" s="190" t="s">
        <v>218</v>
      </c>
      <c r="BB884" s="190" t="s">
        <v>301</v>
      </c>
      <c r="BC884" s="190">
        <v>1</v>
      </c>
      <c r="BD884" s="190">
        <v>6.6666999999999996</v>
      </c>
      <c r="BE884" s="190">
        <v>2</v>
      </c>
      <c r="BF884" s="190" t="s">
        <v>12720</v>
      </c>
      <c r="BG884" s="190" t="s">
        <v>12719</v>
      </c>
      <c r="BH884" s="190" t="s">
        <v>12718</v>
      </c>
      <c r="BL884" s="190" t="s">
        <v>12717</v>
      </c>
      <c r="BM884" s="190" t="str">
        <f t="shared" si="96"/>
        <v/>
      </c>
      <c r="BN884" s="190" t="str">
        <f t="shared" si="97"/>
        <v/>
      </c>
      <c r="BO884" s="190" t="str">
        <f t="shared" si="98"/>
        <v/>
      </c>
      <c r="BP884" s="190" t="str">
        <f t="shared" si="99"/>
        <v/>
      </c>
      <c r="BQ884" s="190">
        <f t="shared" si="100"/>
        <v>0</v>
      </c>
      <c r="BR884" s="190">
        <f t="shared" si="101"/>
        <v>0</v>
      </c>
      <c r="BS884" s="190">
        <f t="shared" si="102"/>
        <v>0</v>
      </c>
      <c r="BT884" s="190">
        <f t="shared" si="103"/>
        <v>0</v>
      </c>
      <c r="BY884" s="27">
        <v>1</v>
      </c>
    </row>
    <row r="885" spans="32:77" ht="15.75" customHeight="1" x14ac:dyDescent="0.25">
      <c r="AF885" s="2"/>
      <c r="AG885" s="2"/>
      <c r="AH885" s="2"/>
      <c r="AI885" s="2"/>
      <c r="AJ885" s="2"/>
      <c r="AK885" s="2"/>
      <c r="BA885" s="190" t="s">
        <v>218</v>
      </c>
      <c r="BB885" s="190" t="s">
        <v>301</v>
      </c>
      <c r="BC885" s="190">
        <v>2</v>
      </c>
      <c r="BD885" s="190">
        <v>6.6666999999999996</v>
      </c>
      <c r="BE885" s="190">
        <v>2</v>
      </c>
      <c r="BF885" s="190" t="s">
        <v>12648</v>
      </c>
      <c r="BG885" s="190" t="s">
        <v>12587</v>
      </c>
      <c r="BH885" s="190" t="s">
        <v>12647</v>
      </c>
      <c r="BI885" s="190" t="s">
        <v>12646</v>
      </c>
      <c r="BL885" s="190" t="s">
        <v>12645</v>
      </c>
      <c r="BM885" s="190" t="str">
        <f t="shared" si="96"/>
        <v/>
      </c>
      <c r="BN885" s="190" t="str">
        <f t="shared" si="97"/>
        <v/>
      </c>
      <c r="BO885" s="190" t="str">
        <f t="shared" si="98"/>
        <v/>
      </c>
      <c r="BP885" s="190" t="str">
        <f t="shared" si="99"/>
        <v/>
      </c>
      <c r="BQ885" s="190">
        <f t="shared" si="100"/>
        <v>0</v>
      </c>
      <c r="BR885" s="190">
        <f t="shared" si="101"/>
        <v>0</v>
      </c>
      <c r="BS885" s="190">
        <f t="shared" si="102"/>
        <v>0</v>
      </c>
      <c r="BT885" s="190">
        <f t="shared" si="103"/>
        <v>0</v>
      </c>
      <c r="BY885" s="27">
        <v>1</v>
      </c>
    </row>
    <row r="886" spans="32:77" ht="15.75" customHeight="1" x14ac:dyDescent="0.25">
      <c r="AF886" s="2"/>
      <c r="AG886" s="2"/>
      <c r="AH886" s="2"/>
      <c r="AI886" s="2"/>
      <c r="AJ886" s="2"/>
      <c r="AK886" s="2"/>
      <c r="BA886" s="190" t="s">
        <v>218</v>
      </c>
      <c r="BB886" s="190" t="s">
        <v>301</v>
      </c>
      <c r="BC886" s="190">
        <v>3</v>
      </c>
      <c r="BD886" s="190">
        <v>6.6666999999999996</v>
      </c>
      <c r="BE886" s="190">
        <v>2</v>
      </c>
      <c r="BF886" s="190" t="s">
        <v>12716</v>
      </c>
      <c r="BG886" s="190" t="s">
        <v>12581</v>
      </c>
      <c r="BH886" s="190" t="s">
        <v>12715</v>
      </c>
      <c r="BI886" s="190" t="s">
        <v>12714</v>
      </c>
      <c r="BJ886" s="190" t="s">
        <v>12713</v>
      </c>
      <c r="BL886" s="190" t="s">
        <v>12712</v>
      </c>
      <c r="BM886" s="190" t="str">
        <f t="shared" si="96"/>
        <v/>
      </c>
      <c r="BN886" s="190" t="str">
        <f t="shared" si="97"/>
        <v/>
      </c>
      <c r="BO886" s="190" t="str">
        <f t="shared" si="98"/>
        <v/>
      </c>
      <c r="BP886" s="190" t="str">
        <f t="shared" si="99"/>
        <v/>
      </c>
      <c r="BQ886" s="190">
        <f t="shared" si="100"/>
        <v>0</v>
      </c>
      <c r="BR886" s="190">
        <f t="shared" si="101"/>
        <v>0</v>
      </c>
      <c r="BS886" s="190">
        <f t="shared" si="102"/>
        <v>0</v>
      </c>
      <c r="BT886" s="190">
        <f t="shared" si="103"/>
        <v>0</v>
      </c>
      <c r="BY886" s="27">
        <v>1</v>
      </c>
    </row>
    <row r="887" spans="32:77" ht="15.75" customHeight="1" x14ac:dyDescent="0.25">
      <c r="AF887" s="2"/>
      <c r="AG887" s="2"/>
      <c r="AH887" s="2"/>
      <c r="AI887" s="2"/>
      <c r="AJ887" s="2"/>
      <c r="AK887" s="2"/>
      <c r="BA887" s="190" t="s">
        <v>219</v>
      </c>
      <c r="BB887" s="190" t="s">
        <v>265</v>
      </c>
      <c r="BC887" s="190">
        <v>1</v>
      </c>
      <c r="BD887" s="190">
        <v>4</v>
      </c>
      <c r="BE887" s="190">
        <v>2</v>
      </c>
      <c r="BF887" s="190" t="s">
        <v>12743</v>
      </c>
      <c r="BG887" s="190" t="s">
        <v>12742</v>
      </c>
      <c r="BH887" s="190" t="s">
        <v>12741</v>
      </c>
      <c r="BI887" s="190" t="s">
        <v>12740</v>
      </c>
      <c r="BJ887" s="190" t="s">
        <v>12739</v>
      </c>
      <c r="BK887" s="190" t="s">
        <v>12738</v>
      </c>
      <c r="BL887" s="190" t="s">
        <v>12737</v>
      </c>
      <c r="BM887" s="190" t="str">
        <f t="shared" si="96"/>
        <v/>
      </c>
      <c r="BN887" s="190" t="str">
        <f t="shared" si="97"/>
        <v/>
      </c>
      <c r="BO887" s="190" t="str">
        <f t="shared" si="98"/>
        <v/>
      </c>
      <c r="BP887" s="190" t="str">
        <f t="shared" si="99"/>
        <v/>
      </c>
      <c r="BQ887" s="190">
        <f t="shared" si="100"/>
        <v>0</v>
      </c>
      <c r="BR887" s="190">
        <f t="shared" si="101"/>
        <v>0</v>
      </c>
      <c r="BS887" s="190">
        <f t="shared" si="102"/>
        <v>0</v>
      </c>
      <c r="BT887" s="190">
        <f t="shared" si="103"/>
        <v>0</v>
      </c>
      <c r="BY887" s="27">
        <v>1</v>
      </c>
    </row>
    <row r="888" spans="32:77" ht="15.75" customHeight="1" x14ac:dyDescent="0.25">
      <c r="AF888" s="2"/>
      <c r="AG888" s="2"/>
      <c r="AH888" s="2"/>
      <c r="AI888" s="2"/>
      <c r="AJ888" s="2"/>
      <c r="AK888" s="2"/>
      <c r="BA888" s="190" t="s">
        <v>219</v>
      </c>
      <c r="BB888" s="190" t="s">
        <v>265</v>
      </c>
      <c r="BC888" s="190">
        <v>2</v>
      </c>
      <c r="BD888" s="190">
        <v>4</v>
      </c>
      <c r="BE888" s="190">
        <v>2</v>
      </c>
      <c r="BF888" s="190" t="s">
        <v>12736</v>
      </c>
      <c r="BG888" s="190" t="s">
        <v>12735</v>
      </c>
      <c r="BH888" s="190" t="s">
        <v>10660</v>
      </c>
      <c r="BI888" s="190" t="s">
        <v>12734</v>
      </c>
      <c r="BJ888" s="190" t="s">
        <v>12733</v>
      </c>
      <c r="BL888" s="190" t="s">
        <v>12732</v>
      </c>
      <c r="BM888" s="190" t="str">
        <f t="shared" si="96"/>
        <v/>
      </c>
      <c r="BN888" s="190" t="str">
        <f t="shared" si="97"/>
        <v/>
      </c>
      <c r="BO888" s="190" t="str">
        <f t="shared" si="98"/>
        <v/>
      </c>
      <c r="BP888" s="190" t="str">
        <f t="shared" si="99"/>
        <v/>
      </c>
      <c r="BQ888" s="190">
        <f t="shared" si="100"/>
        <v>0</v>
      </c>
      <c r="BR888" s="190">
        <f t="shared" si="101"/>
        <v>0</v>
      </c>
      <c r="BS888" s="190">
        <f t="shared" si="102"/>
        <v>0</v>
      </c>
      <c r="BT888" s="190">
        <f t="shared" si="103"/>
        <v>0</v>
      </c>
      <c r="BY888" s="27">
        <v>1</v>
      </c>
    </row>
    <row r="889" spans="32:77" ht="15.75" customHeight="1" x14ac:dyDescent="0.25">
      <c r="AF889" s="2"/>
      <c r="AG889" s="2"/>
      <c r="AH889" s="2"/>
      <c r="AI889" s="2"/>
      <c r="AJ889" s="2"/>
      <c r="AK889" s="2"/>
      <c r="BA889" s="190" t="s">
        <v>219</v>
      </c>
      <c r="BB889" s="190" t="s">
        <v>265</v>
      </c>
      <c r="BC889" s="190">
        <v>3</v>
      </c>
      <c r="BD889" s="190">
        <v>4</v>
      </c>
      <c r="BE889" s="190">
        <v>2</v>
      </c>
      <c r="BF889" s="190" t="s">
        <v>12644</v>
      </c>
      <c r="BG889" s="190" t="s">
        <v>12643</v>
      </c>
      <c r="BH889" s="190" t="s">
        <v>12642</v>
      </c>
      <c r="BI889" s="190" t="s">
        <v>12641</v>
      </c>
      <c r="BJ889" s="190" t="s">
        <v>12640</v>
      </c>
      <c r="BL889" s="190" t="s">
        <v>12639</v>
      </c>
      <c r="BM889" s="190" t="str">
        <f t="shared" si="96"/>
        <v/>
      </c>
      <c r="BN889" s="190" t="str">
        <f t="shared" si="97"/>
        <v/>
      </c>
      <c r="BO889" s="190" t="str">
        <f t="shared" si="98"/>
        <v/>
      </c>
      <c r="BP889" s="190" t="str">
        <f t="shared" si="99"/>
        <v/>
      </c>
      <c r="BQ889" s="190">
        <f t="shared" si="100"/>
        <v>0</v>
      </c>
      <c r="BR889" s="190">
        <f t="shared" si="101"/>
        <v>0</v>
      </c>
      <c r="BS889" s="190">
        <f t="shared" si="102"/>
        <v>0</v>
      </c>
      <c r="BT889" s="190">
        <f t="shared" si="103"/>
        <v>0</v>
      </c>
      <c r="BY889" s="27">
        <v>1</v>
      </c>
    </row>
    <row r="890" spans="32:77" ht="15.75" customHeight="1" x14ac:dyDescent="0.25">
      <c r="AF890" s="2"/>
      <c r="AG890" s="2"/>
      <c r="AH890" s="2"/>
      <c r="AI890" s="2"/>
      <c r="AJ890" s="2"/>
      <c r="AK890" s="2"/>
      <c r="BA890" s="190" t="s">
        <v>219</v>
      </c>
      <c r="BB890" s="190" t="s">
        <v>265</v>
      </c>
      <c r="BC890" s="190">
        <v>4</v>
      </c>
      <c r="BD890" s="190">
        <v>4</v>
      </c>
      <c r="BE890" s="190">
        <v>2</v>
      </c>
      <c r="BF890" s="190" t="s">
        <v>12731</v>
      </c>
      <c r="BG890" s="190" t="s">
        <v>12610</v>
      </c>
      <c r="BH890" s="190" t="s">
        <v>12730</v>
      </c>
      <c r="BI890" s="190" t="s">
        <v>12729</v>
      </c>
      <c r="BJ890" s="190" t="s">
        <v>2900</v>
      </c>
      <c r="BK890" s="190" t="s">
        <v>12728</v>
      </c>
      <c r="BL890" s="190" t="s">
        <v>12727</v>
      </c>
      <c r="BM890" s="190" t="str">
        <f t="shared" si="96"/>
        <v/>
      </c>
      <c r="BN890" s="190" t="str">
        <f t="shared" si="97"/>
        <v/>
      </c>
      <c r="BO890" s="190" t="str">
        <f t="shared" si="98"/>
        <v/>
      </c>
      <c r="BP890" s="190" t="str">
        <f t="shared" si="99"/>
        <v/>
      </c>
      <c r="BQ890" s="190">
        <f t="shared" si="100"/>
        <v>0</v>
      </c>
      <c r="BR890" s="190">
        <f t="shared" si="101"/>
        <v>0</v>
      </c>
      <c r="BS890" s="190">
        <f t="shared" si="102"/>
        <v>0</v>
      </c>
      <c r="BT890" s="190">
        <f t="shared" si="103"/>
        <v>0</v>
      </c>
      <c r="BY890" s="27">
        <v>1</v>
      </c>
    </row>
    <row r="891" spans="32:77" ht="15.75" customHeight="1" x14ac:dyDescent="0.25">
      <c r="AF891" s="2"/>
      <c r="AG891" s="2"/>
      <c r="AH891" s="2"/>
      <c r="AI891" s="2"/>
      <c r="AJ891" s="2"/>
      <c r="AK891" s="2"/>
      <c r="BA891" s="190" t="s">
        <v>219</v>
      </c>
      <c r="BB891" s="190" t="s">
        <v>265</v>
      </c>
      <c r="BC891" s="190">
        <v>5</v>
      </c>
      <c r="BD891" s="190">
        <v>4</v>
      </c>
      <c r="BE891" s="190">
        <v>2</v>
      </c>
      <c r="BF891" s="190" t="s">
        <v>12726</v>
      </c>
      <c r="BG891" s="190" t="s">
        <v>12603</v>
      </c>
      <c r="BH891" s="190" t="s">
        <v>12725</v>
      </c>
      <c r="BI891" s="190" t="s">
        <v>12724</v>
      </c>
      <c r="BJ891" s="190" t="s">
        <v>12723</v>
      </c>
      <c r="BK891" s="190" t="s">
        <v>12722</v>
      </c>
      <c r="BL891" s="190" t="s">
        <v>12721</v>
      </c>
      <c r="BM891" s="190" t="str">
        <f t="shared" si="96"/>
        <v/>
      </c>
      <c r="BN891" s="190" t="str">
        <f t="shared" si="97"/>
        <v/>
      </c>
      <c r="BO891" s="190" t="str">
        <f t="shared" si="98"/>
        <v/>
      </c>
      <c r="BP891" s="190" t="str">
        <f t="shared" si="99"/>
        <v/>
      </c>
      <c r="BQ891" s="190">
        <f t="shared" si="100"/>
        <v>0</v>
      </c>
      <c r="BR891" s="190">
        <f t="shared" si="101"/>
        <v>0</v>
      </c>
      <c r="BS891" s="190">
        <f t="shared" si="102"/>
        <v>0</v>
      </c>
      <c r="BT891" s="190">
        <f t="shared" si="103"/>
        <v>0</v>
      </c>
      <c r="BY891" s="27">
        <v>1</v>
      </c>
    </row>
    <row r="892" spans="32:77" ht="15.75" customHeight="1" x14ac:dyDescent="0.25">
      <c r="AF892" s="2"/>
      <c r="AG892" s="2"/>
      <c r="AH892" s="2"/>
      <c r="AI892" s="2"/>
      <c r="AJ892" s="2"/>
      <c r="AK892" s="2"/>
      <c r="BA892" s="190" t="s">
        <v>219</v>
      </c>
      <c r="BB892" s="190" t="s">
        <v>301</v>
      </c>
      <c r="BC892" s="190">
        <v>1</v>
      </c>
      <c r="BD892" s="190">
        <v>6.6666999999999996</v>
      </c>
      <c r="BE892" s="190">
        <v>2</v>
      </c>
      <c r="BF892" s="190" t="s">
        <v>12720</v>
      </c>
      <c r="BG892" s="190" t="s">
        <v>12719</v>
      </c>
      <c r="BH892" s="190" t="s">
        <v>12718</v>
      </c>
      <c r="BL892" s="190" t="s">
        <v>12717</v>
      </c>
      <c r="BM892" s="190" t="str">
        <f t="shared" si="96"/>
        <v/>
      </c>
      <c r="BN892" s="190" t="str">
        <f t="shared" si="97"/>
        <v/>
      </c>
      <c r="BO892" s="190" t="str">
        <f t="shared" si="98"/>
        <v/>
      </c>
      <c r="BP892" s="190" t="str">
        <f t="shared" si="99"/>
        <v/>
      </c>
      <c r="BQ892" s="190">
        <f t="shared" si="100"/>
        <v>0</v>
      </c>
      <c r="BR892" s="190">
        <f t="shared" si="101"/>
        <v>0</v>
      </c>
      <c r="BS892" s="190">
        <f t="shared" si="102"/>
        <v>0</v>
      </c>
      <c r="BT892" s="190">
        <f t="shared" si="103"/>
        <v>0</v>
      </c>
      <c r="BY892" s="27">
        <v>1</v>
      </c>
    </row>
    <row r="893" spans="32:77" ht="15.75" customHeight="1" x14ac:dyDescent="0.25">
      <c r="AF893" s="2"/>
      <c r="AG893" s="2"/>
      <c r="AH893" s="2"/>
      <c r="AI893" s="2"/>
      <c r="AJ893" s="2"/>
      <c r="AK893" s="2"/>
      <c r="BA893" s="190" t="s">
        <v>219</v>
      </c>
      <c r="BB893" s="190" t="s">
        <v>301</v>
      </c>
      <c r="BC893" s="190">
        <v>2</v>
      </c>
      <c r="BD893" s="190">
        <v>6.6666999999999996</v>
      </c>
      <c r="BE893" s="190">
        <v>2</v>
      </c>
      <c r="BF893" s="190" t="s">
        <v>12638</v>
      </c>
      <c r="BG893" s="190" t="s">
        <v>12587</v>
      </c>
      <c r="BH893" s="190" t="s">
        <v>12637</v>
      </c>
      <c r="BI893" s="190" t="s">
        <v>1499</v>
      </c>
      <c r="BJ893" s="190" t="s">
        <v>12636</v>
      </c>
      <c r="BK893" s="190" t="s">
        <v>12635</v>
      </c>
      <c r="BL893" s="190" t="s">
        <v>12634</v>
      </c>
      <c r="BM893" s="190" t="str">
        <f t="shared" si="96"/>
        <v/>
      </c>
      <c r="BN893" s="190" t="str">
        <f t="shared" si="97"/>
        <v/>
      </c>
      <c r="BO893" s="190" t="str">
        <f t="shared" si="98"/>
        <v/>
      </c>
      <c r="BP893" s="190" t="str">
        <f t="shared" si="99"/>
        <v/>
      </c>
      <c r="BQ893" s="190">
        <f t="shared" si="100"/>
        <v>0</v>
      </c>
      <c r="BR893" s="190">
        <f t="shared" si="101"/>
        <v>0</v>
      </c>
      <c r="BS893" s="190">
        <f t="shared" si="102"/>
        <v>0</v>
      </c>
      <c r="BT893" s="190">
        <f t="shared" si="103"/>
        <v>0</v>
      </c>
      <c r="BY893" s="27">
        <v>1</v>
      </c>
    </row>
    <row r="894" spans="32:77" ht="15.75" customHeight="1" x14ac:dyDescent="0.25">
      <c r="AF894" s="2"/>
      <c r="AG894" s="2"/>
      <c r="AH894" s="2"/>
      <c r="AI894" s="2"/>
      <c r="AJ894" s="2"/>
      <c r="AK894" s="2"/>
      <c r="BA894" s="190" t="s">
        <v>219</v>
      </c>
      <c r="BB894" s="190" t="s">
        <v>301</v>
      </c>
      <c r="BC894" s="190">
        <v>3</v>
      </c>
      <c r="BD894" s="190">
        <v>6.6666999999999996</v>
      </c>
      <c r="BE894" s="190">
        <v>2</v>
      </c>
      <c r="BF894" s="190" t="s">
        <v>12716</v>
      </c>
      <c r="BG894" s="190" t="s">
        <v>12581</v>
      </c>
      <c r="BH894" s="190" t="s">
        <v>12715</v>
      </c>
      <c r="BI894" s="190" t="s">
        <v>12714</v>
      </c>
      <c r="BJ894" s="190" t="s">
        <v>12713</v>
      </c>
      <c r="BL894" s="190" t="s">
        <v>12712</v>
      </c>
      <c r="BM894" s="190" t="str">
        <f t="shared" si="96"/>
        <v/>
      </c>
      <c r="BN894" s="190" t="str">
        <f t="shared" si="97"/>
        <v/>
      </c>
      <c r="BO894" s="190" t="str">
        <f t="shared" si="98"/>
        <v/>
      </c>
      <c r="BP894" s="190" t="str">
        <f t="shared" si="99"/>
        <v/>
      </c>
      <c r="BQ894" s="190">
        <f t="shared" si="100"/>
        <v>0</v>
      </c>
      <c r="BR894" s="190">
        <f t="shared" si="101"/>
        <v>0</v>
      </c>
      <c r="BS894" s="190">
        <f t="shared" si="102"/>
        <v>0</v>
      </c>
      <c r="BT894" s="190">
        <f t="shared" si="103"/>
        <v>0</v>
      </c>
      <c r="BY894" s="27">
        <v>1</v>
      </c>
    </row>
    <row r="895" spans="32:77" ht="15.75" customHeight="1" x14ac:dyDescent="0.25">
      <c r="AF895" s="2"/>
      <c r="AG895" s="2"/>
      <c r="AH895" s="2"/>
      <c r="AI895" s="2"/>
      <c r="AJ895" s="2"/>
      <c r="AK895" s="2"/>
      <c r="BA895" s="190" t="s">
        <v>220</v>
      </c>
      <c r="BB895" s="190" t="s">
        <v>265</v>
      </c>
      <c r="BC895" s="190">
        <v>1</v>
      </c>
      <c r="BD895" s="190">
        <v>3.3332999999999999</v>
      </c>
      <c r="BE895" s="190">
        <v>2</v>
      </c>
      <c r="BF895" s="190" t="s">
        <v>12743</v>
      </c>
      <c r="BG895" s="190" t="s">
        <v>12742</v>
      </c>
      <c r="BH895" s="190" t="s">
        <v>12741</v>
      </c>
      <c r="BI895" s="190" t="s">
        <v>12740</v>
      </c>
      <c r="BJ895" s="190" t="s">
        <v>12739</v>
      </c>
      <c r="BK895" s="190" t="s">
        <v>12738</v>
      </c>
      <c r="BL895" s="190" t="s">
        <v>12737</v>
      </c>
      <c r="BM895" s="190" t="str">
        <f t="shared" si="96"/>
        <v/>
      </c>
      <c r="BN895" s="190" t="str">
        <f t="shared" si="97"/>
        <v/>
      </c>
      <c r="BO895" s="190" t="str">
        <f t="shared" si="98"/>
        <v/>
      </c>
      <c r="BP895" s="190" t="str">
        <f t="shared" si="99"/>
        <v/>
      </c>
      <c r="BQ895" s="190">
        <f t="shared" si="100"/>
        <v>0</v>
      </c>
      <c r="BR895" s="190">
        <f t="shared" si="101"/>
        <v>0</v>
      </c>
      <c r="BS895" s="190">
        <f t="shared" si="102"/>
        <v>0</v>
      </c>
      <c r="BT895" s="190">
        <f t="shared" si="103"/>
        <v>0</v>
      </c>
      <c r="BY895" s="27">
        <v>1</v>
      </c>
    </row>
    <row r="896" spans="32:77" ht="15.75" customHeight="1" x14ac:dyDescent="0.25">
      <c r="AF896" s="2"/>
      <c r="AG896" s="2"/>
      <c r="AH896" s="2"/>
      <c r="AI896" s="2"/>
      <c r="AJ896" s="2"/>
      <c r="AK896" s="2"/>
      <c r="BA896" s="190" t="s">
        <v>220</v>
      </c>
      <c r="BB896" s="190" t="s">
        <v>265</v>
      </c>
      <c r="BC896" s="190">
        <v>2</v>
      </c>
      <c r="BD896" s="190">
        <v>3.3332999999999999</v>
      </c>
      <c r="BE896" s="190">
        <v>2</v>
      </c>
      <c r="BF896" s="190" t="s">
        <v>12736</v>
      </c>
      <c r="BG896" s="190" t="s">
        <v>12735</v>
      </c>
      <c r="BH896" s="190" t="s">
        <v>10660</v>
      </c>
      <c r="BI896" s="190" t="s">
        <v>12734</v>
      </c>
      <c r="BJ896" s="190" t="s">
        <v>12733</v>
      </c>
      <c r="BL896" s="190" t="s">
        <v>12732</v>
      </c>
      <c r="BM896" s="190" t="str">
        <f t="shared" si="96"/>
        <v/>
      </c>
      <c r="BN896" s="190" t="str">
        <f t="shared" si="97"/>
        <v/>
      </c>
      <c r="BO896" s="190" t="str">
        <f t="shared" si="98"/>
        <v/>
      </c>
      <c r="BP896" s="190" t="str">
        <f t="shared" si="99"/>
        <v/>
      </c>
      <c r="BQ896" s="190">
        <f t="shared" si="100"/>
        <v>0</v>
      </c>
      <c r="BR896" s="190">
        <f t="shared" si="101"/>
        <v>0</v>
      </c>
      <c r="BS896" s="190">
        <f t="shared" si="102"/>
        <v>0</v>
      </c>
      <c r="BT896" s="190">
        <f t="shared" si="103"/>
        <v>0</v>
      </c>
      <c r="BY896" s="27">
        <v>1</v>
      </c>
    </row>
    <row r="897" spans="32:77" ht="15.75" customHeight="1" x14ac:dyDescent="0.25">
      <c r="AF897" s="2"/>
      <c r="AG897" s="2"/>
      <c r="AH897" s="2"/>
      <c r="AI897" s="2"/>
      <c r="AJ897" s="2"/>
      <c r="AK897" s="2"/>
      <c r="BA897" s="190" t="s">
        <v>220</v>
      </c>
      <c r="BB897" s="190" t="s">
        <v>265</v>
      </c>
      <c r="BC897" s="190">
        <v>3</v>
      </c>
      <c r="BD897" s="190">
        <v>3.3332999999999999</v>
      </c>
      <c r="BE897" s="190">
        <v>2</v>
      </c>
      <c r="BF897" s="190" t="s">
        <v>12623</v>
      </c>
      <c r="BG897" s="190" t="s">
        <v>12622</v>
      </c>
      <c r="BH897" s="190" t="s">
        <v>12621</v>
      </c>
      <c r="BI897" s="190" t="s">
        <v>1306</v>
      </c>
      <c r="BJ897" s="190" t="s">
        <v>12620</v>
      </c>
      <c r="BL897" s="190" t="s">
        <v>12619</v>
      </c>
      <c r="BM897" s="190" t="str">
        <f t="shared" si="96"/>
        <v/>
      </c>
      <c r="BN897" s="190" t="str">
        <f t="shared" si="97"/>
        <v/>
      </c>
      <c r="BO897" s="190" t="str">
        <f t="shared" si="98"/>
        <v/>
      </c>
      <c r="BP897" s="190" t="str">
        <f t="shared" si="99"/>
        <v/>
      </c>
      <c r="BQ897" s="190">
        <f t="shared" si="100"/>
        <v>0</v>
      </c>
      <c r="BR897" s="190">
        <f t="shared" si="101"/>
        <v>0</v>
      </c>
      <c r="BS897" s="190">
        <f t="shared" si="102"/>
        <v>0</v>
      </c>
      <c r="BT897" s="190">
        <f t="shared" si="103"/>
        <v>0</v>
      </c>
      <c r="BY897" s="27">
        <v>1</v>
      </c>
    </row>
    <row r="898" spans="32:77" ht="15.75" customHeight="1" x14ac:dyDescent="0.25">
      <c r="AF898" s="2"/>
      <c r="AG898" s="2"/>
      <c r="AH898" s="2"/>
      <c r="AI898" s="2"/>
      <c r="AJ898" s="2"/>
      <c r="AK898" s="2"/>
      <c r="BA898" s="190" t="s">
        <v>220</v>
      </c>
      <c r="BB898" s="190" t="s">
        <v>265</v>
      </c>
      <c r="BC898" s="190">
        <v>4</v>
      </c>
      <c r="BD898" s="190">
        <v>3.3332999999999999</v>
      </c>
      <c r="BE898" s="190">
        <v>2</v>
      </c>
      <c r="BF898" s="190" t="s">
        <v>12618</v>
      </c>
      <c r="BG898" s="190" t="s">
        <v>12617</v>
      </c>
      <c r="BH898" s="190" t="s">
        <v>12616</v>
      </c>
      <c r="BI898" s="190" t="s">
        <v>12615</v>
      </c>
      <c r="BJ898" s="190" t="s">
        <v>12614</v>
      </c>
      <c r="BK898" s="190" t="s">
        <v>12613</v>
      </c>
      <c r="BL898" s="190" t="s">
        <v>12612</v>
      </c>
      <c r="BM898" s="190" t="str">
        <f t="shared" si="96"/>
        <v/>
      </c>
      <c r="BN898" s="190" t="str">
        <f t="shared" si="97"/>
        <v/>
      </c>
      <c r="BO898" s="190" t="str">
        <f t="shared" si="98"/>
        <v/>
      </c>
      <c r="BP898" s="190" t="str">
        <f t="shared" si="99"/>
        <v/>
      </c>
      <c r="BQ898" s="190">
        <f t="shared" si="100"/>
        <v>0</v>
      </c>
      <c r="BR898" s="190">
        <f t="shared" si="101"/>
        <v>0</v>
      </c>
      <c r="BS898" s="190">
        <f t="shared" si="102"/>
        <v>0</v>
      </c>
      <c r="BT898" s="190">
        <f t="shared" si="103"/>
        <v>0</v>
      </c>
      <c r="BY898" s="27">
        <v>1</v>
      </c>
    </row>
    <row r="899" spans="32:77" ht="15.75" customHeight="1" x14ac:dyDescent="0.25">
      <c r="AF899" s="2"/>
      <c r="AG899" s="2"/>
      <c r="AH899" s="2"/>
      <c r="AI899" s="2"/>
      <c r="AJ899" s="2"/>
      <c r="AK899" s="2"/>
      <c r="BA899" s="190" t="s">
        <v>220</v>
      </c>
      <c r="BB899" s="190" t="s">
        <v>265</v>
      </c>
      <c r="BC899" s="190">
        <v>5</v>
      </c>
      <c r="BD899" s="190">
        <v>3.3332999999999999</v>
      </c>
      <c r="BE899" s="190">
        <v>2</v>
      </c>
      <c r="BF899" s="190" t="s">
        <v>12731</v>
      </c>
      <c r="BG899" s="190" t="s">
        <v>12610</v>
      </c>
      <c r="BH899" s="190" t="s">
        <v>12730</v>
      </c>
      <c r="BI899" s="190" t="s">
        <v>12729</v>
      </c>
      <c r="BJ899" s="190" t="s">
        <v>2900</v>
      </c>
      <c r="BK899" s="190" t="s">
        <v>12728</v>
      </c>
      <c r="BL899" s="190" t="s">
        <v>12727</v>
      </c>
      <c r="BM899" s="190" t="str">
        <f t="shared" si="96"/>
        <v/>
      </c>
      <c r="BN899" s="190" t="str">
        <f t="shared" si="97"/>
        <v/>
      </c>
      <c r="BO899" s="190" t="str">
        <f t="shared" si="98"/>
        <v/>
      </c>
      <c r="BP899" s="190" t="str">
        <f t="shared" si="99"/>
        <v/>
      </c>
      <c r="BQ899" s="190">
        <f t="shared" si="100"/>
        <v>0</v>
      </c>
      <c r="BR899" s="190">
        <f t="shared" si="101"/>
        <v>0</v>
      </c>
      <c r="BS899" s="190">
        <f t="shared" si="102"/>
        <v>0</v>
      </c>
      <c r="BT899" s="190">
        <f t="shared" si="103"/>
        <v>0</v>
      </c>
      <c r="BY899" s="27">
        <v>1</v>
      </c>
    </row>
    <row r="900" spans="32:77" ht="15.75" customHeight="1" x14ac:dyDescent="0.25">
      <c r="AF900" s="2"/>
      <c r="AG900" s="2"/>
      <c r="AH900" s="2"/>
      <c r="AI900" s="2"/>
      <c r="AJ900" s="2"/>
      <c r="AK900" s="2"/>
      <c r="BA900" s="190" t="s">
        <v>220</v>
      </c>
      <c r="BB900" s="190" t="s">
        <v>265</v>
      </c>
      <c r="BC900" s="190">
        <v>6</v>
      </c>
      <c r="BD900" s="190">
        <v>3.3332999999999999</v>
      </c>
      <c r="BE900" s="190">
        <v>2</v>
      </c>
      <c r="BF900" s="190" t="s">
        <v>12726</v>
      </c>
      <c r="BG900" s="190" t="s">
        <v>12603</v>
      </c>
      <c r="BH900" s="190" t="s">
        <v>12725</v>
      </c>
      <c r="BI900" s="190" t="s">
        <v>12724</v>
      </c>
      <c r="BJ900" s="190" t="s">
        <v>12723</v>
      </c>
      <c r="BK900" s="190" t="s">
        <v>12722</v>
      </c>
      <c r="BL900" s="190" t="s">
        <v>12721</v>
      </c>
      <c r="BM900" s="190" t="str">
        <f t="shared" si="96"/>
        <v/>
      </c>
      <c r="BN900" s="190" t="str">
        <f t="shared" si="97"/>
        <v/>
      </c>
      <c r="BO900" s="190" t="str">
        <f t="shared" si="98"/>
        <v/>
      </c>
      <c r="BP900" s="190" t="str">
        <f t="shared" si="99"/>
        <v/>
      </c>
      <c r="BQ900" s="190">
        <f t="shared" si="100"/>
        <v>0</v>
      </c>
      <c r="BR900" s="190">
        <f t="shared" si="101"/>
        <v>0</v>
      </c>
      <c r="BS900" s="190">
        <f t="shared" si="102"/>
        <v>0</v>
      </c>
      <c r="BT900" s="190">
        <f t="shared" si="103"/>
        <v>0</v>
      </c>
      <c r="BY900" s="27">
        <v>1</v>
      </c>
    </row>
    <row r="901" spans="32:77" ht="15.75" customHeight="1" x14ac:dyDescent="0.25">
      <c r="AF901" s="2"/>
      <c r="AG901" s="2"/>
      <c r="AH901" s="2"/>
      <c r="AI901" s="2"/>
      <c r="AJ901" s="2"/>
      <c r="AK901" s="2"/>
      <c r="BA901" s="190" t="s">
        <v>220</v>
      </c>
      <c r="BB901" s="190" t="s">
        <v>301</v>
      </c>
      <c r="BC901" s="190">
        <v>1</v>
      </c>
      <c r="BD901" s="190">
        <v>6.6666999999999996</v>
      </c>
      <c r="BE901" s="190">
        <v>2</v>
      </c>
      <c r="BF901" s="190" t="s">
        <v>12720</v>
      </c>
      <c r="BG901" s="190" t="s">
        <v>12719</v>
      </c>
      <c r="BH901" s="190" t="s">
        <v>12718</v>
      </c>
      <c r="BL901" s="190" t="s">
        <v>12717</v>
      </c>
      <c r="BM901" s="190" t="str">
        <f t="shared" si="96"/>
        <v/>
      </c>
      <c r="BN901" s="190" t="str">
        <f t="shared" si="97"/>
        <v/>
      </c>
      <c r="BO901" s="190" t="str">
        <f t="shared" si="98"/>
        <v/>
      </c>
      <c r="BP901" s="190" t="str">
        <f t="shared" si="99"/>
        <v/>
      </c>
      <c r="BQ901" s="190">
        <f t="shared" si="100"/>
        <v>0</v>
      </c>
      <c r="BR901" s="190">
        <f t="shared" si="101"/>
        <v>0</v>
      </c>
      <c r="BS901" s="190">
        <f t="shared" si="102"/>
        <v>0</v>
      </c>
      <c r="BT901" s="190">
        <f t="shared" si="103"/>
        <v>0</v>
      </c>
      <c r="BY901" s="27">
        <v>1</v>
      </c>
    </row>
    <row r="902" spans="32:77" ht="15.75" customHeight="1" x14ac:dyDescent="0.25">
      <c r="AF902" s="2"/>
      <c r="AG902" s="2"/>
      <c r="AH902" s="2"/>
      <c r="AI902" s="2"/>
      <c r="AJ902" s="2"/>
      <c r="AK902" s="2"/>
      <c r="BA902" s="190" t="s">
        <v>220</v>
      </c>
      <c r="BB902" s="190" t="s">
        <v>301</v>
      </c>
      <c r="BC902" s="190">
        <v>2</v>
      </c>
      <c r="BD902" s="190">
        <v>6.6666999999999996</v>
      </c>
      <c r="BE902" s="190">
        <v>2</v>
      </c>
      <c r="BF902" s="190" t="s">
        <v>12588</v>
      </c>
      <c r="BG902" s="190" t="s">
        <v>12587</v>
      </c>
      <c r="BH902" s="190" t="s">
        <v>12586</v>
      </c>
      <c r="BI902" s="190" t="s">
        <v>12585</v>
      </c>
      <c r="BJ902" s="190" t="s">
        <v>12584</v>
      </c>
      <c r="BL902" s="190" t="s">
        <v>12583</v>
      </c>
      <c r="BM902" s="190" t="str">
        <f t="shared" si="96"/>
        <v/>
      </c>
      <c r="BN902" s="190" t="str">
        <f t="shared" si="97"/>
        <v/>
      </c>
      <c r="BO902" s="190" t="str">
        <f t="shared" si="98"/>
        <v/>
      </c>
      <c r="BP902" s="190" t="str">
        <f t="shared" si="99"/>
        <v/>
      </c>
      <c r="BQ902" s="190">
        <f t="shared" si="100"/>
        <v>0</v>
      </c>
      <c r="BR902" s="190">
        <f t="shared" si="101"/>
        <v>0</v>
      </c>
      <c r="BS902" s="190">
        <f t="shared" si="102"/>
        <v>0</v>
      </c>
      <c r="BT902" s="190">
        <f t="shared" si="103"/>
        <v>0</v>
      </c>
      <c r="BY902" s="27">
        <v>1</v>
      </c>
    </row>
    <row r="903" spans="32:77" ht="15.75" customHeight="1" x14ac:dyDescent="0.25">
      <c r="AF903" s="2"/>
      <c r="AG903" s="2"/>
      <c r="AH903" s="2"/>
      <c r="AI903" s="2"/>
      <c r="AJ903" s="2"/>
      <c r="AK903" s="2"/>
      <c r="BA903" s="190" t="s">
        <v>220</v>
      </c>
      <c r="BB903" s="190" t="s">
        <v>301</v>
      </c>
      <c r="BC903" s="190">
        <v>3</v>
      </c>
      <c r="BD903" s="190">
        <v>6.6666999999999996</v>
      </c>
      <c r="BE903" s="190">
        <v>2</v>
      </c>
      <c r="BF903" s="190" t="s">
        <v>12716</v>
      </c>
      <c r="BG903" s="190" t="s">
        <v>12581</v>
      </c>
      <c r="BH903" s="190" t="s">
        <v>12715</v>
      </c>
      <c r="BI903" s="190" t="s">
        <v>12714</v>
      </c>
      <c r="BJ903" s="190" t="s">
        <v>12713</v>
      </c>
      <c r="BL903" s="190" t="s">
        <v>12712</v>
      </c>
      <c r="BM903" s="190" t="str">
        <f t="shared" si="96"/>
        <v/>
      </c>
      <c r="BN903" s="190" t="str">
        <f t="shared" si="97"/>
        <v/>
      </c>
      <c r="BO903" s="190" t="str">
        <f t="shared" si="98"/>
        <v/>
      </c>
      <c r="BP903" s="190" t="str">
        <f t="shared" si="99"/>
        <v/>
      </c>
      <c r="BQ903" s="190">
        <f t="shared" si="100"/>
        <v>0</v>
      </c>
      <c r="BR903" s="190">
        <f t="shared" si="101"/>
        <v>0</v>
      </c>
      <c r="BS903" s="190">
        <f t="shared" si="102"/>
        <v>0</v>
      </c>
      <c r="BT903" s="190">
        <f t="shared" si="103"/>
        <v>0</v>
      </c>
      <c r="BY903" s="27">
        <v>1</v>
      </c>
    </row>
    <row r="904" spans="32:77" ht="15.75" customHeight="1" x14ac:dyDescent="0.25">
      <c r="AF904" s="2"/>
      <c r="AG904" s="2"/>
      <c r="AH904" s="2"/>
      <c r="AI904" s="2"/>
      <c r="AJ904" s="2"/>
      <c r="AK904" s="2"/>
      <c r="BA904" s="190" t="s">
        <v>221</v>
      </c>
      <c r="BB904" s="190" t="s">
        <v>265</v>
      </c>
      <c r="BC904" s="190">
        <v>1</v>
      </c>
      <c r="BD904" s="190">
        <v>4</v>
      </c>
      <c r="BE904" s="190">
        <v>2</v>
      </c>
      <c r="BF904" s="190" t="s">
        <v>12711</v>
      </c>
      <c r="BG904" s="190" t="s">
        <v>12710</v>
      </c>
      <c r="BH904" s="190" t="s">
        <v>1985</v>
      </c>
      <c r="BI904" s="190" t="s">
        <v>12709</v>
      </c>
      <c r="BJ904" s="190" t="s">
        <v>12708</v>
      </c>
      <c r="BK904" s="190" t="s">
        <v>1393</v>
      </c>
      <c r="BL904" s="190" t="s">
        <v>12707</v>
      </c>
      <c r="BM904" s="190" t="str">
        <f t="shared" si="96"/>
        <v/>
      </c>
      <c r="BN904" s="190" t="str">
        <f t="shared" si="97"/>
        <v/>
      </c>
      <c r="BO904" s="190" t="str">
        <f t="shared" si="98"/>
        <v/>
      </c>
      <c r="BP904" s="190" t="str">
        <f t="shared" si="99"/>
        <v/>
      </c>
      <c r="BQ904" s="190">
        <f t="shared" si="100"/>
        <v>0</v>
      </c>
      <c r="BR904" s="190">
        <f t="shared" si="101"/>
        <v>0</v>
      </c>
      <c r="BS904" s="190">
        <f t="shared" si="102"/>
        <v>0</v>
      </c>
      <c r="BT904" s="190">
        <f t="shared" si="103"/>
        <v>0</v>
      </c>
      <c r="BY904" s="27">
        <v>1</v>
      </c>
    </row>
    <row r="905" spans="32:77" ht="15.75" customHeight="1" x14ac:dyDescent="0.25">
      <c r="AF905" s="2"/>
      <c r="AG905" s="2"/>
      <c r="AH905" s="2"/>
      <c r="AI905" s="2"/>
      <c r="AJ905" s="2"/>
      <c r="AK905" s="2"/>
      <c r="BA905" s="190" t="s">
        <v>221</v>
      </c>
      <c r="BB905" s="190" t="s">
        <v>265</v>
      </c>
      <c r="BC905" s="190">
        <v>2</v>
      </c>
      <c r="BD905" s="190">
        <v>4</v>
      </c>
      <c r="BE905" s="190">
        <v>2</v>
      </c>
      <c r="BF905" s="190" t="s">
        <v>12706</v>
      </c>
      <c r="BG905" s="190" t="s">
        <v>12705</v>
      </c>
      <c r="BH905" s="190" t="s">
        <v>12704</v>
      </c>
      <c r="BI905" s="190" t="s">
        <v>12703</v>
      </c>
      <c r="BJ905" s="190" t="s">
        <v>12702</v>
      </c>
      <c r="BK905" s="190" t="s">
        <v>12701</v>
      </c>
      <c r="BL905" s="190" t="s">
        <v>12700</v>
      </c>
      <c r="BM905" s="190" t="str">
        <f t="shared" si="96"/>
        <v/>
      </c>
      <c r="BN905" s="190" t="str">
        <f t="shared" si="97"/>
        <v/>
      </c>
      <c r="BO905" s="190" t="str">
        <f t="shared" si="98"/>
        <v/>
      </c>
      <c r="BP905" s="190" t="str">
        <f t="shared" si="99"/>
        <v/>
      </c>
      <c r="BQ905" s="190">
        <f t="shared" si="100"/>
        <v>0</v>
      </c>
      <c r="BR905" s="190">
        <f t="shared" si="101"/>
        <v>0</v>
      </c>
      <c r="BS905" s="190">
        <f t="shared" si="102"/>
        <v>0</v>
      </c>
      <c r="BT905" s="190">
        <f t="shared" si="103"/>
        <v>0</v>
      </c>
      <c r="BY905" s="27">
        <v>1</v>
      </c>
    </row>
    <row r="906" spans="32:77" ht="15.75" customHeight="1" x14ac:dyDescent="0.25">
      <c r="AF906" s="2"/>
      <c r="AG906" s="2"/>
      <c r="AH906" s="2"/>
      <c r="AI906" s="2"/>
      <c r="AJ906" s="2"/>
      <c r="AK906" s="2"/>
      <c r="BA906" s="190" t="s">
        <v>221</v>
      </c>
      <c r="BB906" s="190" t="s">
        <v>265</v>
      </c>
      <c r="BC906" s="190">
        <v>3</v>
      </c>
      <c r="BD906" s="190">
        <v>4</v>
      </c>
      <c r="BE906" s="190">
        <v>2</v>
      </c>
      <c r="BF906" s="190" t="s">
        <v>12676</v>
      </c>
      <c r="BG906" s="190" t="s">
        <v>12675</v>
      </c>
      <c r="BH906" s="190" t="s">
        <v>12674</v>
      </c>
      <c r="BI906" s="190" t="s">
        <v>12673</v>
      </c>
      <c r="BL906" s="190" t="s">
        <v>12672</v>
      </c>
      <c r="BM906" s="190" t="str">
        <f t="shared" si="96"/>
        <v/>
      </c>
      <c r="BN906" s="190" t="str">
        <f t="shared" si="97"/>
        <v/>
      </c>
      <c r="BO906" s="190" t="str">
        <f t="shared" si="98"/>
        <v/>
      </c>
      <c r="BP906" s="190" t="str">
        <f t="shared" si="99"/>
        <v/>
      </c>
      <c r="BQ906" s="190">
        <f t="shared" si="100"/>
        <v>0</v>
      </c>
      <c r="BR906" s="190">
        <f t="shared" si="101"/>
        <v>0</v>
      </c>
      <c r="BS906" s="190">
        <f t="shared" si="102"/>
        <v>0</v>
      </c>
      <c r="BT906" s="190">
        <f t="shared" si="103"/>
        <v>0</v>
      </c>
      <c r="BY906" s="27">
        <v>1</v>
      </c>
    </row>
    <row r="907" spans="32:77" ht="15.75" customHeight="1" x14ac:dyDescent="0.25">
      <c r="AF907" s="2"/>
      <c r="AG907" s="2"/>
      <c r="AH907" s="2"/>
      <c r="AI907" s="2"/>
      <c r="AJ907" s="2"/>
      <c r="AK907" s="2"/>
      <c r="BA907" s="190" t="s">
        <v>221</v>
      </c>
      <c r="BB907" s="190" t="s">
        <v>265</v>
      </c>
      <c r="BC907" s="190">
        <v>4</v>
      </c>
      <c r="BD907" s="190">
        <v>4</v>
      </c>
      <c r="BE907" s="190">
        <v>2</v>
      </c>
      <c r="BF907" s="190" t="s">
        <v>12699</v>
      </c>
      <c r="BG907" s="190" t="s">
        <v>12610</v>
      </c>
      <c r="BH907" s="190" t="s">
        <v>12698</v>
      </c>
      <c r="BI907" s="190" t="s">
        <v>12697</v>
      </c>
      <c r="BJ907" s="190" t="s">
        <v>12696</v>
      </c>
      <c r="BK907" s="190" t="s">
        <v>12695</v>
      </c>
      <c r="BL907" s="190" t="s">
        <v>12694</v>
      </c>
      <c r="BM907" s="190" t="str">
        <f t="shared" si="96"/>
        <v/>
      </c>
      <c r="BN907" s="190" t="str">
        <f t="shared" si="97"/>
        <v/>
      </c>
      <c r="BO907" s="190" t="str">
        <f t="shared" si="98"/>
        <v/>
      </c>
      <c r="BP907" s="190" t="str">
        <f t="shared" si="99"/>
        <v/>
      </c>
      <c r="BQ907" s="190">
        <f t="shared" si="100"/>
        <v>0</v>
      </c>
      <c r="BR907" s="190">
        <f t="shared" si="101"/>
        <v>0</v>
      </c>
      <c r="BS907" s="190">
        <f t="shared" si="102"/>
        <v>0</v>
      </c>
      <c r="BT907" s="190">
        <f t="shared" si="103"/>
        <v>0</v>
      </c>
      <c r="BY907" s="27">
        <v>1</v>
      </c>
    </row>
    <row r="908" spans="32:77" ht="15.75" customHeight="1" x14ac:dyDescent="0.25">
      <c r="AF908" s="2"/>
      <c r="AG908" s="2"/>
      <c r="AH908" s="2"/>
      <c r="AI908" s="2"/>
      <c r="AJ908" s="2"/>
      <c r="AK908" s="2"/>
      <c r="BA908" s="190" t="s">
        <v>221</v>
      </c>
      <c r="BB908" s="190" t="s">
        <v>265</v>
      </c>
      <c r="BC908" s="190">
        <v>5</v>
      </c>
      <c r="BD908" s="190">
        <v>4</v>
      </c>
      <c r="BE908" s="190">
        <v>2</v>
      </c>
      <c r="BF908" s="190" t="s">
        <v>12693</v>
      </c>
      <c r="BG908" s="190" t="s">
        <v>12603</v>
      </c>
      <c r="BH908" s="190" t="s">
        <v>12692</v>
      </c>
      <c r="BI908" s="190" t="s">
        <v>12691</v>
      </c>
      <c r="BJ908" s="190" t="s">
        <v>12690</v>
      </c>
      <c r="BK908" s="190" t="s">
        <v>12689</v>
      </c>
      <c r="BL908" s="190" t="s">
        <v>12688</v>
      </c>
      <c r="BM908" s="190" t="str">
        <f t="shared" si="96"/>
        <v/>
      </c>
      <c r="BN908" s="190" t="str">
        <f t="shared" si="97"/>
        <v/>
      </c>
      <c r="BO908" s="190" t="str">
        <f t="shared" si="98"/>
        <v/>
      </c>
      <c r="BP908" s="190" t="str">
        <f t="shared" si="99"/>
        <v/>
      </c>
      <c r="BQ908" s="190">
        <f t="shared" si="100"/>
        <v>0</v>
      </c>
      <c r="BR908" s="190">
        <f t="shared" si="101"/>
        <v>0</v>
      </c>
      <c r="BS908" s="190">
        <f t="shared" si="102"/>
        <v>0</v>
      </c>
      <c r="BT908" s="190">
        <f t="shared" si="103"/>
        <v>0</v>
      </c>
      <c r="BY908" s="27">
        <v>1</v>
      </c>
    </row>
    <row r="909" spans="32:77" ht="15.75" customHeight="1" x14ac:dyDescent="0.25">
      <c r="AF909" s="2"/>
      <c r="AG909" s="2"/>
      <c r="AH909" s="2"/>
      <c r="AI909" s="2"/>
      <c r="AJ909" s="2"/>
      <c r="AK909" s="2"/>
      <c r="BA909" s="190" t="s">
        <v>221</v>
      </c>
      <c r="BB909" s="190" t="s">
        <v>301</v>
      </c>
      <c r="BC909" s="190">
        <v>1</v>
      </c>
      <c r="BD909" s="190">
        <v>6.6666999999999996</v>
      </c>
      <c r="BE909" s="190">
        <v>2</v>
      </c>
      <c r="BF909" s="190" t="s">
        <v>12687</v>
      </c>
      <c r="BG909" s="190" t="s">
        <v>2891</v>
      </c>
      <c r="BH909" s="190" t="s">
        <v>12686</v>
      </c>
      <c r="BI909" s="190" t="s">
        <v>12685</v>
      </c>
      <c r="BJ909" s="190" t="s">
        <v>12684</v>
      </c>
      <c r="BK909" s="190" t="s">
        <v>12683</v>
      </c>
      <c r="BL909" s="190" t="s">
        <v>12682</v>
      </c>
      <c r="BM909" s="190" t="str">
        <f t="shared" si="96"/>
        <v/>
      </c>
      <c r="BN909" s="190" t="str">
        <f t="shared" si="97"/>
        <v/>
      </c>
      <c r="BO909" s="190" t="str">
        <f t="shared" si="98"/>
        <v/>
      </c>
      <c r="BP909" s="190" t="str">
        <f t="shared" si="99"/>
        <v/>
      </c>
      <c r="BQ909" s="190">
        <f t="shared" si="100"/>
        <v>0</v>
      </c>
      <c r="BR909" s="190">
        <f t="shared" si="101"/>
        <v>0</v>
      </c>
      <c r="BS909" s="190">
        <f t="shared" si="102"/>
        <v>0</v>
      </c>
      <c r="BT909" s="190">
        <f t="shared" si="103"/>
        <v>0</v>
      </c>
      <c r="BY909" s="27">
        <v>1</v>
      </c>
    </row>
    <row r="910" spans="32:77" ht="15.75" customHeight="1" x14ac:dyDescent="0.25">
      <c r="AF910" s="2"/>
      <c r="AG910" s="2"/>
      <c r="AH910" s="2"/>
      <c r="AI910" s="2"/>
      <c r="AJ910" s="2"/>
      <c r="AK910" s="2"/>
      <c r="BA910" s="190" t="s">
        <v>221</v>
      </c>
      <c r="BB910" s="190" t="s">
        <v>301</v>
      </c>
      <c r="BC910" s="190">
        <v>2</v>
      </c>
      <c r="BD910" s="190">
        <v>6.6666999999999996</v>
      </c>
      <c r="BE910" s="190">
        <v>2</v>
      </c>
      <c r="BF910" s="190" t="s">
        <v>12671</v>
      </c>
      <c r="BG910" s="190" t="s">
        <v>12587</v>
      </c>
      <c r="BH910" s="190" t="s">
        <v>12670</v>
      </c>
      <c r="BI910" s="190" t="s">
        <v>12669</v>
      </c>
      <c r="BL910" s="190" t="s">
        <v>12668</v>
      </c>
      <c r="BM910" s="190" t="str">
        <f t="shared" si="96"/>
        <v/>
      </c>
      <c r="BN910" s="190" t="str">
        <f t="shared" si="97"/>
        <v/>
      </c>
      <c r="BO910" s="190" t="str">
        <f t="shared" si="98"/>
        <v/>
      </c>
      <c r="BP910" s="190" t="str">
        <f t="shared" si="99"/>
        <v/>
      </c>
      <c r="BQ910" s="190">
        <f t="shared" si="100"/>
        <v>0</v>
      </c>
      <c r="BR910" s="190">
        <f t="shared" si="101"/>
        <v>0</v>
      </c>
      <c r="BS910" s="190">
        <f t="shared" si="102"/>
        <v>0</v>
      </c>
      <c r="BT910" s="190">
        <f t="shared" si="103"/>
        <v>0</v>
      </c>
      <c r="BY910" s="27">
        <v>1</v>
      </c>
    </row>
    <row r="911" spans="32:77" ht="15.75" customHeight="1" x14ac:dyDescent="0.25">
      <c r="AF911" s="2"/>
      <c r="AG911" s="2"/>
      <c r="AH911" s="2"/>
      <c r="AI911" s="2"/>
      <c r="AJ911" s="2"/>
      <c r="AK911" s="2"/>
      <c r="BA911" s="190" t="s">
        <v>221</v>
      </c>
      <c r="BB911" s="190" t="s">
        <v>301</v>
      </c>
      <c r="BC911" s="190">
        <v>3</v>
      </c>
      <c r="BD911" s="190">
        <v>6.6666999999999996</v>
      </c>
      <c r="BE911" s="190">
        <v>2</v>
      </c>
      <c r="BF911" s="190" t="s">
        <v>12681</v>
      </c>
      <c r="BG911" s="190" t="s">
        <v>12581</v>
      </c>
      <c r="BH911" s="190" t="s">
        <v>12680</v>
      </c>
      <c r="BI911" s="190" t="s">
        <v>12679</v>
      </c>
      <c r="BJ911" s="190" t="s">
        <v>12678</v>
      </c>
      <c r="BL911" s="190" t="s">
        <v>12677</v>
      </c>
      <c r="BM911" s="190" t="str">
        <f t="shared" si="96"/>
        <v/>
      </c>
      <c r="BN911" s="190" t="str">
        <f t="shared" si="97"/>
        <v/>
      </c>
      <c r="BO911" s="190" t="str">
        <f t="shared" si="98"/>
        <v/>
      </c>
      <c r="BP911" s="190" t="str">
        <f t="shared" si="99"/>
        <v/>
      </c>
      <c r="BQ911" s="190">
        <f t="shared" si="100"/>
        <v>0</v>
      </c>
      <c r="BR911" s="190">
        <f t="shared" si="101"/>
        <v>0</v>
      </c>
      <c r="BS911" s="190">
        <f t="shared" si="102"/>
        <v>0</v>
      </c>
      <c r="BT911" s="190">
        <f t="shared" si="103"/>
        <v>0</v>
      </c>
      <c r="BY911" s="27">
        <v>1</v>
      </c>
    </row>
    <row r="912" spans="32:77" ht="15.75" customHeight="1" x14ac:dyDescent="0.25">
      <c r="AF912" s="2"/>
      <c r="AG912" s="2"/>
      <c r="AH912" s="2"/>
      <c r="AI912" s="2"/>
      <c r="AJ912" s="2"/>
      <c r="AK912" s="2"/>
      <c r="BA912" s="190" t="s">
        <v>223</v>
      </c>
      <c r="BB912" s="190" t="s">
        <v>265</v>
      </c>
      <c r="BC912" s="190">
        <v>1</v>
      </c>
      <c r="BD912" s="190">
        <v>4</v>
      </c>
      <c r="BE912" s="190">
        <v>2</v>
      </c>
      <c r="BF912" s="190" t="s">
        <v>12711</v>
      </c>
      <c r="BG912" s="190" t="s">
        <v>12710</v>
      </c>
      <c r="BH912" s="190" t="s">
        <v>1985</v>
      </c>
      <c r="BI912" s="190" t="s">
        <v>12709</v>
      </c>
      <c r="BJ912" s="190" t="s">
        <v>12708</v>
      </c>
      <c r="BK912" s="190" t="s">
        <v>1393</v>
      </c>
      <c r="BL912" s="190" t="s">
        <v>12707</v>
      </c>
      <c r="BM912" s="190" t="str">
        <f t="shared" si="96"/>
        <v/>
      </c>
      <c r="BN912" s="190" t="str">
        <f t="shared" si="97"/>
        <v/>
      </c>
      <c r="BO912" s="190" t="str">
        <f t="shared" si="98"/>
        <v/>
      </c>
      <c r="BP912" s="190" t="str">
        <f t="shared" si="99"/>
        <v/>
      </c>
      <c r="BQ912" s="190">
        <f t="shared" si="100"/>
        <v>0</v>
      </c>
      <c r="BR912" s="190">
        <f t="shared" si="101"/>
        <v>0</v>
      </c>
      <c r="BS912" s="190">
        <f t="shared" si="102"/>
        <v>0</v>
      </c>
      <c r="BT912" s="190">
        <f t="shared" si="103"/>
        <v>0</v>
      </c>
      <c r="BY912" s="27">
        <v>1</v>
      </c>
    </row>
    <row r="913" spans="32:77" ht="15.75" customHeight="1" x14ac:dyDescent="0.25">
      <c r="AF913" s="2"/>
      <c r="AG913" s="2"/>
      <c r="AH913" s="2"/>
      <c r="AI913" s="2"/>
      <c r="AJ913" s="2"/>
      <c r="AK913" s="2"/>
      <c r="BA913" s="190" t="s">
        <v>223</v>
      </c>
      <c r="BB913" s="190" t="s">
        <v>265</v>
      </c>
      <c r="BC913" s="190">
        <v>2</v>
      </c>
      <c r="BD913" s="190">
        <v>4</v>
      </c>
      <c r="BE913" s="190">
        <v>2</v>
      </c>
      <c r="BF913" s="190" t="s">
        <v>12706</v>
      </c>
      <c r="BG913" s="190" t="s">
        <v>12705</v>
      </c>
      <c r="BH913" s="190" t="s">
        <v>12704</v>
      </c>
      <c r="BI913" s="190" t="s">
        <v>12703</v>
      </c>
      <c r="BJ913" s="190" t="s">
        <v>12702</v>
      </c>
      <c r="BK913" s="190" t="s">
        <v>12701</v>
      </c>
      <c r="BL913" s="190" t="s">
        <v>12700</v>
      </c>
      <c r="BM913" s="190" t="str">
        <f t="shared" si="96"/>
        <v/>
      </c>
      <c r="BN913" s="190" t="str">
        <f t="shared" si="97"/>
        <v/>
      </c>
      <c r="BO913" s="190" t="str">
        <f t="shared" si="98"/>
        <v/>
      </c>
      <c r="BP913" s="190" t="str">
        <f t="shared" si="99"/>
        <v/>
      </c>
      <c r="BQ913" s="190">
        <f t="shared" si="100"/>
        <v>0</v>
      </c>
      <c r="BR913" s="190">
        <f t="shared" si="101"/>
        <v>0</v>
      </c>
      <c r="BS913" s="190">
        <f t="shared" si="102"/>
        <v>0</v>
      </c>
      <c r="BT913" s="190">
        <f t="shared" si="103"/>
        <v>0</v>
      </c>
      <c r="BY913" s="27">
        <v>1</v>
      </c>
    </row>
    <row r="914" spans="32:77" ht="15.75" customHeight="1" x14ac:dyDescent="0.25">
      <c r="AF914" s="2"/>
      <c r="AG914" s="2"/>
      <c r="AH914" s="2"/>
      <c r="AI914" s="2"/>
      <c r="AJ914" s="2"/>
      <c r="AK914" s="2"/>
      <c r="BA914" s="190" t="s">
        <v>223</v>
      </c>
      <c r="BB914" s="190" t="s">
        <v>265</v>
      </c>
      <c r="BC914" s="190">
        <v>3</v>
      </c>
      <c r="BD914" s="190">
        <v>4</v>
      </c>
      <c r="BE914" s="190">
        <v>2</v>
      </c>
      <c r="BF914" s="190" t="s">
        <v>12667</v>
      </c>
      <c r="BG914" s="190" t="s">
        <v>12666</v>
      </c>
      <c r="BH914" s="190" t="s">
        <v>12665</v>
      </c>
      <c r="BI914" s="190" t="s">
        <v>12664</v>
      </c>
      <c r="BJ914" s="190" t="s">
        <v>12663</v>
      </c>
      <c r="BK914" s="190" t="s">
        <v>12662</v>
      </c>
      <c r="BL914" s="190" t="s">
        <v>12661</v>
      </c>
      <c r="BM914" s="190" t="str">
        <f t="shared" si="96"/>
        <v/>
      </c>
      <c r="BN914" s="190" t="str">
        <f t="shared" si="97"/>
        <v/>
      </c>
      <c r="BO914" s="190" t="str">
        <f t="shared" si="98"/>
        <v/>
      </c>
      <c r="BP914" s="190" t="str">
        <f t="shared" si="99"/>
        <v/>
      </c>
      <c r="BQ914" s="190">
        <f t="shared" si="100"/>
        <v>0</v>
      </c>
      <c r="BR914" s="190">
        <f t="shared" si="101"/>
        <v>0</v>
      </c>
      <c r="BS914" s="190">
        <f t="shared" si="102"/>
        <v>0</v>
      </c>
      <c r="BT914" s="190">
        <f t="shared" si="103"/>
        <v>0</v>
      </c>
      <c r="BY914" s="27">
        <v>1</v>
      </c>
    </row>
    <row r="915" spans="32:77" ht="15.75" customHeight="1" x14ac:dyDescent="0.25">
      <c r="AF915" s="2"/>
      <c r="AG915" s="2"/>
      <c r="AH915" s="2"/>
      <c r="AI915" s="2"/>
      <c r="AJ915" s="2"/>
      <c r="AK915" s="2"/>
      <c r="BA915" s="190" t="s">
        <v>223</v>
      </c>
      <c r="BB915" s="190" t="s">
        <v>265</v>
      </c>
      <c r="BC915" s="190">
        <v>4</v>
      </c>
      <c r="BD915" s="190">
        <v>4</v>
      </c>
      <c r="BE915" s="190">
        <v>2</v>
      </c>
      <c r="BF915" s="190" t="s">
        <v>12699</v>
      </c>
      <c r="BG915" s="190" t="s">
        <v>12610</v>
      </c>
      <c r="BH915" s="190" t="s">
        <v>12698</v>
      </c>
      <c r="BI915" s="190" t="s">
        <v>12697</v>
      </c>
      <c r="BJ915" s="190" t="s">
        <v>12696</v>
      </c>
      <c r="BK915" s="190" t="s">
        <v>12695</v>
      </c>
      <c r="BL915" s="190" t="s">
        <v>12694</v>
      </c>
      <c r="BM915" s="190" t="str">
        <f t="shared" si="96"/>
        <v/>
      </c>
      <c r="BN915" s="190" t="str">
        <f t="shared" si="97"/>
        <v/>
      </c>
      <c r="BO915" s="190" t="str">
        <f t="shared" si="98"/>
        <v/>
      </c>
      <c r="BP915" s="190" t="str">
        <f t="shared" si="99"/>
        <v/>
      </c>
      <c r="BQ915" s="190">
        <f t="shared" si="100"/>
        <v>0</v>
      </c>
      <c r="BR915" s="190">
        <f t="shared" si="101"/>
        <v>0</v>
      </c>
      <c r="BS915" s="190">
        <f t="shared" si="102"/>
        <v>0</v>
      </c>
      <c r="BT915" s="190">
        <f t="shared" si="103"/>
        <v>0</v>
      </c>
      <c r="BY915" s="27">
        <v>1</v>
      </c>
    </row>
    <row r="916" spans="32:77" ht="15.75" customHeight="1" x14ac:dyDescent="0.25">
      <c r="AF916" s="2"/>
      <c r="AG916" s="2"/>
      <c r="AH916" s="2"/>
      <c r="AI916" s="2"/>
      <c r="AJ916" s="2"/>
      <c r="AK916" s="2"/>
      <c r="BA916" s="190" t="s">
        <v>223</v>
      </c>
      <c r="BB916" s="190" t="s">
        <v>265</v>
      </c>
      <c r="BC916" s="190">
        <v>5</v>
      </c>
      <c r="BD916" s="190">
        <v>4</v>
      </c>
      <c r="BE916" s="190">
        <v>2</v>
      </c>
      <c r="BF916" s="190" t="s">
        <v>12693</v>
      </c>
      <c r="BG916" s="190" t="s">
        <v>12603</v>
      </c>
      <c r="BH916" s="190" t="s">
        <v>12692</v>
      </c>
      <c r="BI916" s="190" t="s">
        <v>12691</v>
      </c>
      <c r="BJ916" s="190" t="s">
        <v>12690</v>
      </c>
      <c r="BK916" s="190" t="s">
        <v>12689</v>
      </c>
      <c r="BL916" s="190" t="s">
        <v>12688</v>
      </c>
      <c r="BM916" s="190" t="str">
        <f t="shared" si="96"/>
        <v/>
      </c>
      <c r="BN916" s="190" t="str">
        <f t="shared" si="97"/>
        <v/>
      </c>
      <c r="BO916" s="190" t="str">
        <f t="shared" si="98"/>
        <v/>
      </c>
      <c r="BP916" s="190" t="str">
        <f t="shared" si="99"/>
        <v/>
      </c>
      <c r="BQ916" s="190">
        <f t="shared" si="100"/>
        <v>0</v>
      </c>
      <c r="BR916" s="190">
        <f t="shared" si="101"/>
        <v>0</v>
      </c>
      <c r="BS916" s="190">
        <f t="shared" si="102"/>
        <v>0</v>
      </c>
      <c r="BT916" s="190">
        <f t="shared" si="103"/>
        <v>0</v>
      </c>
      <c r="BY916" s="27">
        <v>1</v>
      </c>
    </row>
    <row r="917" spans="32:77" ht="15.75" customHeight="1" x14ac:dyDescent="0.25">
      <c r="AF917" s="2"/>
      <c r="AG917" s="2"/>
      <c r="AH917" s="2"/>
      <c r="AI917" s="2"/>
      <c r="AJ917" s="2"/>
      <c r="AK917" s="2"/>
      <c r="BA917" s="190" t="s">
        <v>223</v>
      </c>
      <c r="BB917" s="190" t="s">
        <v>301</v>
      </c>
      <c r="BC917" s="190">
        <v>1</v>
      </c>
      <c r="BD917" s="190">
        <v>6.6666999999999996</v>
      </c>
      <c r="BE917" s="190">
        <v>2</v>
      </c>
      <c r="BF917" s="190" t="s">
        <v>12687</v>
      </c>
      <c r="BG917" s="190" t="s">
        <v>2891</v>
      </c>
      <c r="BH917" s="190" t="s">
        <v>12686</v>
      </c>
      <c r="BI917" s="190" t="s">
        <v>12685</v>
      </c>
      <c r="BJ917" s="190" t="s">
        <v>12684</v>
      </c>
      <c r="BK917" s="190" t="s">
        <v>12683</v>
      </c>
      <c r="BL917" s="190" t="s">
        <v>12682</v>
      </c>
      <c r="BM917" s="190" t="str">
        <f t="shared" si="96"/>
        <v/>
      </c>
      <c r="BN917" s="190" t="str">
        <f t="shared" si="97"/>
        <v/>
      </c>
      <c r="BO917" s="190" t="str">
        <f t="shared" si="98"/>
        <v/>
      </c>
      <c r="BP917" s="190" t="str">
        <f t="shared" si="99"/>
        <v/>
      </c>
      <c r="BQ917" s="190">
        <f t="shared" si="100"/>
        <v>0</v>
      </c>
      <c r="BR917" s="190">
        <f t="shared" si="101"/>
        <v>0</v>
      </c>
      <c r="BS917" s="190">
        <f t="shared" si="102"/>
        <v>0</v>
      </c>
      <c r="BT917" s="190">
        <f t="shared" si="103"/>
        <v>0</v>
      </c>
      <c r="BY917" s="27">
        <v>1</v>
      </c>
    </row>
    <row r="918" spans="32:77" ht="15.75" customHeight="1" x14ac:dyDescent="0.25">
      <c r="AF918" s="2"/>
      <c r="AG918" s="2"/>
      <c r="AH918" s="2"/>
      <c r="AI918" s="2"/>
      <c r="AJ918" s="2"/>
      <c r="AK918" s="2"/>
      <c r="BA918" s="190" t="s">
        <v>223</v>
      </c>
      <c r="BB918" s="190" t="s">
        <v>301</v>
      </c>
      <c r="BC918" s="190">
        <v>2</v>
      </c>
      <c r="BD918" s="190">
        <v>6.6666999999999996</v>
      </c>
      <c r="BE918" s="190">
        <v>2</v>
      </c>
      <c r="BF918" s="190" t="s">
        <v>12660</v>
      </c>
      <c r="BG918" s="190" t="s">
        <v>12587</v>
      </c>
      <c r="BH918" s="190" t="s">
        <v>12659</v>
      </c>
      <c r="BI918" s="190" t="s">
        <v>12658</v>
      </c>
      <c r="BJ918" s="190" t="s">
        <v>12657</v>
      </c>
      <c r="BL918" s="190" t="s">
        <v>12656</v>
      </c>
      <c r="BM918" s="190" t="str">
        <f t="shared" si="96"/>
        <v/>
      </c>
      <c r="BN918" s="190" t="str">
        <f t="shared" si="97"/>
        <v/>
      </c>
      <c r="BO918" s="190" t="str">
        <f t="shared" si="98"/>
        <v/>
      </c>
      <c r="BP918" s="190" t="str">
        <f t="shared" si="99"/>
        <v/>
      </c>
      <c r="BQ918" s="190">
        <f t="shared" si="100"/>
        <v>0</v>
      </c>
      <c r="BR918" s="190">
        <f t="shared" si="101"/>
        <v>0</v>
      </c>
      <c r="BS918" s="190">
        <f t="shared" si="102"/>
        <v>0</v>
      </c>
      <c r="BT918" s="190">
        <f t="shared" si="103"/>
        <v>0</v>
      </c>
      <c r="BY918" s="27">
        <v>1</v>
      </c>
    </row>
    <row r="919" spans="32:77" ht="15.75" customHeight="1" x14ac:dyDescent="0.25">
      <c r="AF919" s="2"/>
      <c r="AG919" s="2"/>
      <c r="AH919" s="2"/>
      <c r="AI919" s="2"/>
      <c r="AJ919" s="2"/>
      <c r="AK919" s="2"/>
      <c r="BA919" s="190" t="s">
        <v>223</v>
      </c>
      <c r="BB919" s="190" t="s">
        <v>301</v>
      </c>
      <c r="BC919" s="190">
        <v>3</v>
      </c>
      <c r="BD919" s="190">
        <v>6.6666999999999996</v>
      </c>
      <c r="BE919" s="190">
        <v>2</v>
      </c>
      <c r="BF919" s="190" t="s">
        <v>12681</v>
      </c>
      <c r="BG919" s="190" t="s">
        <v>12581</v>
      </c>
      <c r="BH919" s="190" t="s">
        <v>12680</v>
      </c>
      <c r="BI919" s="190" t="s">
        <v>12679</v>
      </c>
      <c r="BJ919" s="190" t="s">
        <v>12678</v>
      </c>
      <c r="BL919" s="190" t="s">
        <v>12677</v>
      </c>
      <c r="BM919" s="190" t="str">
        <f t="shared" si="96"/>
        <v/>
      </c>
      <c r="BN919" s="190" t="str">
        <f t="shared" si="97"/>
        <v/>
      </c>
      <c r="BO919" s="190" t="str">
        <f t="shared" si="98"/>
        <v/>
      </c>
      <c r="BP919" s="190" t="str">
        <f t="shared" si="99"/>
        <v/>
      </c>
      <c r="BQ919" s="190">
        <f t="shared" si="100"/>
        <v>0</v>
      </c>
      <c r="BR919" s="190">
        <f t="shared" si="101"/>
        <v>0</v>
      </c>
      <c r="BS919" s="190">
        <f t="shared" si="102"/>
        <v>0</v>
      </c>
      <c r="BT919" s="190">
        <f t="shared" si="103"/>
        <v>0</v>
      </c>
      <c r="BY919" s="27">
        <v>1</v>
      </c>
    </row>
    <row r="920" spans="32:77" ht="15.75" customHeight="1" x14ac:dyDescent="0.25">
      <c r="AF920" s="2"/>
      <c r="AG920" s="2"/>
      <c r="AH920" s="2"/>
      <c r="AI920" s="2"/>
      <c r="AJ920" s="2"/>
      <c r="AK920" s="2"/>
      <c r="BA920" s="190" t="s">
        <v>224</v>
      </c>
      <c r="BB920" s="190" t="s">
        <v>265</v>
      </c>
      <c r="BC920" s="190">
        <v>1</v>
      </c>
      <c r="BD920" s="190">
        <v>4</v>
      </c>
      <c r="BE920" s="190">
        <v>2</v>
      </c>
      <c r="BF920" s="190" t="s">
        <v>12711</v>
      </c>
      <c r="BG920" s="190" t="s">
        <v>12710</v>
      </c>
      <c r="BH920" s="190" t="s">
        <v>1985</v>
      </c>
      <c r="BI920" s="190" t="s">
        <v>12709</v>
      </c>
      <c r="BJ920" s="190" t="s">
        <v>12708</v>
      </c>
      <c r="BK920" s="190" t="s">
        <v>1393</v>
      </c>
      <c r="BL920" s="190" t="s">
        <v>12707</v>
      </c>
      <c r="BM920" s="190" t="str">
        <f t="shared" si="96"/>
        <v/>
      </c>
      <c r="BN920" s="190" t="str">
        <f t="shared" si="97"/>
        <v/>
      </c>
      <c r="BO920" s="190" t="str">
        <f t="shared" si="98"/>
        <v/>
      </c>
      <c r="BP920" s="190" t="str">
        <f t="shared" si="99"/>
        <v/>
      </c>
      <c r="BQ920" s="190">
        <f t="shared" si="100"/>
        <v>0</v>
      </c>
      <c r="BR920" s="190">
        <f t="shared" si="101"/>
        <v>0</v>
      </c>
      <c r="BS920" s="190">
        <f t="shared" si="102"/>
        <v>0</v>
      </c>
      <c r="BT920" s="190">
        <f t="shared" si="103"/>
        <v>0</v>
      </c>
      <c r="BY920" s="27">
        <v>1</v>
      </c>
    </row>
    <row r="921" spans="32:77" ht="15.75" customHeight="1" x14ac:dyDescent="0.25">
      <c r="AF921" s="2"/>
      <c r="AG921" s="2"/>
      <c r="AH921" s="2"/>
      <c r="AI921" s="2"/>
      <c r="AJ921" s="2"/>
      <c r="AK921" s="2"/>
      <c r="BA921" s="190" t="s">
        <v>224</v>
      </c>
      <c r="BB921" s="190" t="s">
        <v>265</v>
      </c>
      <c r="BC921" s="190">
        <v>2</v>
      </c>
      <c r="BD921" s="190">
        <v>4</v>
      </c>
      <c r="BE921" s="190">
        <v>2</v>
      </c>
      <c r="BF921" s="190" t="s">
        <v>12706</v>
      </c>
      <c r="BG921" s="190" t="s">
        <v>12705</v>
      </c>
      <c r="BH921" s="190" t="s">
        <v>12704</v>
      </c>
      <c r="BI921" s="190" t="s">
        <v>12703</v>
      </c>
      <c r="BJ921" s="190" t="s">
        <v>12702</v>
      </c>
      <c r="BK921" s="190" t="s">
        <v>12701</v>
      </c>
      <c r="BL921" s="190" t="s">
        <v>12700</v>
      </c>
      <c r="BM921" s="190" t="str">
        <f t="shared" si="96"/>
        <v/>
      </c>
      <c r="BN921" s="190" t="str">
        <f t="shared" si="97"/>
        <v/>
      </c>
      <c r="BO921" s="190" t="str">
        <f t="shared" si="98"/>
        <v/>
      </c>
      <c r="BP921" s="190" t="str">
        <f t="shared" si="99"/>
        <v/>
      </c>
      <c r="BQ921" s="190">
        <f t="shared" si="100"/>
        <v>0</v>
      </c>
      <c r="BR921" s="190">
        <f t="shared" si="101"/>
        <v>0</v>
      </c>
      <c r="BS921" s="190">
        <f t="shared" si="102"/>
        <v>0</v>
      </c>
      <c r="BT921" s="190">
        <f t="shared" si="103"/>
        <v>0</v>
      </c>
      <c r="BY921" s="27">
        <v>1</v>
      </c>
    </row>
    <row r="922" spans="32:77" ht="15.75" customHeight="1" x14ac:dyDescent="0.25">
      <c r="AF922" s="2"/>
      <c r="AG922" s="2"/>
      <c r="AH922" s="2"/>
      <c r="AI922" s="2"/>
      <c r="AJ922" s="2"/>
      <c r="AK922" s="2"/>
      <c r="BA922" s="190" t="s">
        <v>224</v>
      </c>
      <c r="BB922" s="190" t="s">
        <v>265</v>
      </c>
      <c r="BC922" s="190">
        <v>3</v>
      </c>
      <c r="BD922" s="190">
        <v>4</v>
      </c>
      <c r="BE922" s="190">
        <v>2</v>
      </c>
      <c r="BF922" s="190" t="s">
        <v>12655</v>
      </c>
      <c r="BG922" s="190" t="s">
        <v>12654</v>
      </c>
      <c r="BH922" s="190" t="s">
        <v>12653</v>
      </c>
      <c r="BI922" s="190" t="s">
        <v>12652</v>
      </c>
      <c r="BJ922" s="190" t="s">
        <v>12651</v>
      </c>
      <c r="BK922" s="190" t="s">
        <v>12650</v>
      </c>
      <c r="BL922" s="190" t="s">
        <v>12649</v>
      </c>
      <c r="BM922" s="190" t="str">
        <f t="shared" si="96"/>
        <v/>
      </c>
      <c r="BN922" s="190" t="str">
        <f t="shared" si="97"/>
        <v/>
      </c>
      <c r="BO922" s="190" t="str">
        <f t="shared" si="98"/>
        <v/>
      </c>
      <c r="BP922" s="190" t="str">
        <f t="shared" si="99"/>
        <v/>
      </c>
      <c r="BQ922" s="190">
        <f t="shared" si="100"/>
        <v>0</v>
      </c>
      <c r="BR922" s="190">
        <f t="shared" si="101"/>
        <v>0</v>
      </c>
      <c r="BS922" s="190">
        <f t="shared" si="102"/>
        <v>0</v>
      </c>
      <c r="BT922" s="190">
        <f t="shared" si="103"/>
        <v>0</v>
      </c>
      <c r="BY922" s="27">
        <v>1</v>
      </c>
    </row>
    <row r="923" spans="32:77" ht="15.75" customHeight="1" x14ac:dyDescent="0.25">
      <c r="AF923" s="2"/>
      <c r="AG923" s="2"/>
      <c r="AH923" s="2"/>
      <c r="AI923" s="2"/>
      <c r="AJ923" s="2"/>
      <c r="AK923" s="2"/>
      <c r="BA923" s="190" t="s">
        <v>224</v>
      </c>
      <c r="BB923" s="190" t="s">
        <v>265</v>
      </c>
      <c r="BC923" s="190">
        <v>4</v>
      </c>
      <c r="BD923" s="190">
        <v>4</v>
      </c>
      <c r="BE923" s="190">
        <v>2</v>
      </c>
      <c r="BF923" s="190" t="s">
        <v>12699</v>
      </c>
      <c r="BG923" s="190" t="s">
        <v>12610</v>
      </c>
      <c r="BH923" s="190" t="s">
        <v>12698</v>
      </c>
      <c r="BI923" s="190" t="s">
        <v>12697</v>
      </c>
      <c r="BJ923" s="190" t="s">
        <v>12696</v>
      </c>
      <c r="BK923" s="190" t="s">
        <v>12695</v>
      </c>
      <c r="BL923" s="190" t="s">
        <v>12694</v>
      </c>
      <c r="BM923" s="190" t="str">
        <f t="shared" si="96"/>
        <v/>
      </c>
      <c r="BN923" s="190" t="str">
        <f t="shared" si="97"/>
        <v/>
      </c>
      <c r="BO923" s="190" t="str">
        <f t="shared" si="98"/>
        <v/>
      </c>
      <c r="BP923" s="190" t="str">
        <f t="shared" si="99"/>
        <v/>
      </c>
      <c r="BQ923" s="190">
        <f t="shared" si="100"/>
        <v>0</v>
      </c>
      <c r="BR923" s="190">
        <f t="shared" si="101"/>
        <v>0</v>
      </c>
      <c r="BS923" s="190">
        <f t="shared" si="102"/>
        <v>0</v>
      </c>
      <c r="BT923" s="190">
        <f t="shared" si="103"/>
        <v>0</v>
      </c>
      <c r="BY923" s="27">
        <v>1</v>
      </c>
    </row>
    <row r="924" spans="32:77" ht="15.75" customHeight="1" x14ac:dyDescent="0.25">
      <c r="AF924" s="2"/>
      <c r="AG924" s="2"/>
      <c r="AH924" s="2"/>
      <c r="AI924" s="2"/>
      <c r="AJ924" s="2"/>
      <c r="AK924" s="2"/>
      <c r="BA924" s="190" t="s">
        <v>224</v>
      </c>
      <c r="BB924" s="190" t="s">
        <v>265</v>
      </c>
      <c r="BC924" s="190">
        <v>5</v>
      </c>
      <c r="BD924" s="190">
        <v>4</v>
      </c>
      <c r="BE924" s="190">
        <v>2</v>
      </c>
      <c r="BF924" s="190" t="s">
        <v>12693</v>
      </c>
      <c r="BG924" s="190" t="s">
        <v>12603</v>
      </c>
      <c r="BH924" s="190" t="s">
        <v>12692</v>
      </c>
      <c r="BI924" s="190" t="s">
        <v>12691</v>
      </c>
      <c r="BJ924" s="190" t="s">
        <v>12690</v>
      </c>
      <c r="BK924" s="190" t="s">
        <v>12689</v>
      </c>
      <c r="BL924" s="190" t="s">
        <v>12688</v>
      </c>
      <c r="BM924" s="190" t="str">
        <f t="shared" si="96"/>
        <v/>
      </c>
      <c r="BN924" s="190" t="str">
        <f t="shared" si="97"/>
        <v/>
      </c>
      <c r="BO924" s="190" t="str">
        <f t="shared" si="98"/>
        <v/>
      </c>
      <c r="BP924" s="190" t="str">
        <f t="shared" si="99"/>
        <v/>
      </c>
      <c r="BQ924" s="190">
        <f t="shared" si="100"/>
        <v>0</v>
      </c>
      <c r="BR924" s="190">
        <f t="shared" si="101"/>
        <v>0</v>
      </c>
      <c r="BS924" s="190">
        <f t="shared" si="102"/>
        <v>0</v>
      </c>
      <c r="BT924" s="190">
        <f t="shared" si="103"/>
        <v>0</v>
      </c>
      <c r="BY924" s="27">
        <v>1</v>
      </c>
    </row>
    <row r="925" spans="32:77" ht="15.75" customHeight="1" x14ac:dyDescent="0.25">
      <c r="AF925" s="2"/>
      <c r="AG925" s="2"/>
      <c r="AH925" s="2"/>
      <c r="AI925" s="2"/>
      <c r="AJ925" s="2"/>
      <c r="AK925" s="2"/>
      <c r="BA925" s="190" t="s">
        <v>224</v>
      </c>
      <c r="BB925" s="190" t="s">
        <v>301</v>
      </c>
      <c r="BC925" s="190">
        <v>1</v>
      </c>
      <c r="BD925" s="190">
        <v>6.6666999999999996</v>
      </c>
      <c r="BE925" s="190">
        <v>2</v>
      </c>
      <c r="BF925" s="190" t="s">
        <v>12687</v>
      </c>
      <c r="BG925" s="190" t="s">
        <v>2891</v>
      </c>
      <c r="BH925" s="190" t="s">
        <v>12686</v>
      </c>
      <c r="BI925" s="190" t="s">
        <v>12685</v>
      </c>
      <c r="BJ925" s="190" t="s">
        <v>12684</v>
      </c>
      <c r="BK925" s="190" t="s">
        <v>12683</v>
      </c>
      <c r="BL925" s="190" t="s">
        <v>12682</v>
      </c>
      <c r="BM925" s="190" t="str">
        <f t="shared" si="96"/>
        <v/>
      </c>
      <c r="BN925" s="190" t="str">
        <f t="shared" si="97"/>
        <v/>
      </c>
      <c r="BO925" s="190" t="str">
        <f t="shared" si="98"/>
        <v/>
      </c>
      <c r="BP925" s="190" t="str">
        <f t="shared" si="99"/>
        <v/>
      </c>
      <c r="BQ925" s="190">
        <f t="shared" si="100"/>
        <v>0</v>
      </c>
      <c r="BR925" s="190">
        <f t="shared" si="101"/>
        <v>0</v>
      </c>
      <c r="BS925" s="190">
        <f t="shared" si="102"/>
        <v>0</v>
      </c>
      <c r="BT925" s="190">
        <f t="shared" si="103"/>
        <v>0</v>
      </c>
      <c r="BY925" s="27">
        <v>1</v>
      </c>
    </row>
    <row r="926" spans="32:77" ht="15.75" customHeight="1" x14ac:dyDescent="0.25">
      <c r="AF926" s="2"/>
      <c r="AG926" s="2"/>
      <c r="AH926" s="2"/>
      <c r="AI926" s="2"/>
      <c r="AJ926" s="2"/>
      <c r="AK926" s="2"/>
      <c r="BA926" s="190" t="s">
        <v>224</v>
      </c>
      <c r="BB926" s="190" t="s">
        <v>301</v>
      </c>
      <c r="BC926" s="190">
        <v>2</v>
      </c>
      <c r="BD926" s="190">
        <v>6.6666999999999996</v>
      </c>
      <c r="BE926" s="190">
        <v>2</v>
      </c>
      <c r="BF926" s="190" t="s">
        <v>12648</v>
      </c>
      <c r="BG926" s="190" t="s">
        <v>12587</v>
      </c>
      <c r="BH926" s="190" t="s">
        <v>12647</v>
      </c>
      <c r="BI926" s="190" t="s">
        <v>12646</v>
      </c>
      <c r="BL926" s="190" t="s">
        <v>12645</v>
      </c>
      <c r="BM926" s="190" t="str">
        <f t="shared" si="96"/>
        <v/>
      </c>
      <c r="BN926" s="190" t="str">
        <f t="shared" si="97"/>
        <v/>
      </c>
      <c r="BO926" s="190" t="str">
        <f t="shared" si="98"/>
        <v/>
      </c>
      <c r="BP926" s="190" t="str">
        <f t="shared" si="99"/>
        <v/>
      </c>
      <c r="BQ926" s="190">
        <f t="shared" si="100"/>
        <v>0</v>
      </c>
      <c r="BR926" s="190">
        <f t="shared" si="101"/>
        <v>0</v>
      </c>
      <c r="BS926" s="190">
        <f t="shared" si="102"/>
        <v>0</v>
      </c>
      <c r="BT926" s="190">
        <f t="shared" si="103"/>
        <v>0</v>
      </c>
      <c r="BY926" s="27">
        <v>1</v>
      </c>
    </row>
    <row r="927" spans="32:77" ht="15.75" customHeight="1" x14ac:dyDescent="0.25">
      <c r="AF927" s="2"/>
      <c r="AG927" s="2"/>
      <c r="AH927" s="2"/>
      <c r="AI927" s="2"/>
      <c r="AJ927" s="2"/>
      <c r="AK927" s="2"/>
      <c r="BA927" s="190" t="s">
        <v>224</v>
      </c>
      <c r="BB927" s="190" t="s">
        <v>301</v>
      </c>
      <c r="BC927" s="190">
        <v>3</v>
      </c>
      <c r="BD927" s="190">
        <v>6.6666999999999996</v>
      </c>
      <c r="BE927" s="190">
        <v>2</v>
      </c>
      <c r="BF927" s="190" t="s">
        <v>12681</v>
      </c>
      <c r="BG927" s="190" t="s">
        <v>12581</v>
      </c>
      <c r="BH927" s="190" t="s">
        <v>12680</v>
      </c>
      <c r="BI927" s="190" t="s">
        <v>12679</v>
      </c>
      <c r="BJ927" s="190" t="s">
        <v>12678</v>
      </c>
      <c r="BL927" s="190" t="s">
        <v>12677</v>
      </c>
      <c r="BM927" s="190" t="str">
        <f t="shared" si="96"/>
        <v/>
      </c>
      <c r="BN927" s="190" t="str">
        <f t="shared" si="97"/>
        <v/>
      </c>
      <c r="BO927" s="190" t="str">
        <f t="shared" si="98"/>
        <v/>
      </c>
      <c r="BP927" s="190" t="str">
        <f t="shared" si="99"/>
        <v/>
      </c>
      <c r="BQ927" s="190">
        <f t="shared" si="100"/>
        <v>0</v>
      </c>
      <c r="BR927" s="190">
        <f t="shared" si="101"/>
        <v>0</v>
      </c>
      <c r="BS927" s="190">
        <f t="shared" si="102"/>
        <v>0</v>
      </c>
      <c r="BT927" s="190">
        <f t="shared" si="103"/>
        <v>0</v>
      </c>
      <c r="BY927" s="27">
        <v>1</v>
      </c>
    </row>
    <row r="928" spans="32:77" ht="15.75" customHeight="1" x14ac:dyDescent="0.25">
      <c r="AF928" s="2"/>
      <c r="AG928" s="2"/>
      <c r="AH928" s="2"/>
      <c r="AI928" s="2"/>
      <c r="AJ928" s="2"/>
      <c r="AK928" s="2"/>
      <c r="BA928" s="190" t="s">
        <v>225</v>
      </c>
      <c r="BB928" s="190" t="s">
        <v>265</v>
      </c>
      <c r="BC928" s="190">
        <v>1</v>
      </c>
      <c r="BD928" s="190">
        <v>4</v>
      </c>
      <c r="BE928" s="190">
        <v>2</v>
      </c>
      <c r="BF928" s="190" t="s">
        <v>12711</v>
      </c>
      <c r="BG928" s="190" t="s">
        <v>12710</v>
      </c>
      <c r="BH928" s="190" t="s">
        <v>1985</v>
      </c>
      <c r="BI928" s="190" t="s">
        <v>12709</v>
      </c>
      <c r="BJ928" s="190" t="s">
        <v>12708</v>
      </c>
      <c r="BK928" s="190" t="s">
        <v>1393</v>
      </c>
      <c r="BL928" s="190" t="s">
        <v>12707</v>
      </c>
      <c r="BM928" s="190" t="str">
        <f t="shared" si="96"/>
        <v/>
      </c>
      <c r="BN928" s="190" t="str">
        <f t="shared" si="97"/>
        <v/>
      </c>
      <c r="BO928" s="190" t="str">
        <f t="shared" si="98"/>
        <v/>
      </c>
      <c r="BP928" s="190" t="str">
        <f t="shared" si="99"/>
        <v/>
      </c>
      <c r="BQ928" s="190">
        <f t="shared" si="100"/>
        <v>0</v>
      </c>
      <c r="BR928" s="190">
        <f t="shared" si="101"/>
        <v>0</v>
      </c>
      <c r="BS928" s="190">
        <f t="shared" si="102"/>
        <v>0</v>
      </c>
      <c r="BT928" s="190">
        <f t="shared" si="103"/>
        <v>0</v>
      </c>
      <c r="BY928" s="27">
        <v>1</v>
      </c>
    </row>
    <row r="929" spans="32:77" ht="15.75" customHeight="1" x14ac:dyDescent="0.25">
      <c r="AF929" s="2"/>
      <c r="AG929" s="2"/>
      <c r="AH929" s="2"/>
      <c r="AI929" s="2"/>
      <c r="AJ929" s="2"/>
      <c r="AK929" s="2"/>
      <c r="BA929" s="190" t="s">
        <v>225</v>
      </c>
      <c r="BB929" s="190" t="s">
        <v>265</v>
      </c>
      <c r="BC929" s="190">
        <v>2</v>
      </c>
      <c r="BD929" s="190">
        <v>4</v>
      </c>
      <c r="BE929" s="190">
        <v>2</v>
      </c>
      <c r="BF929" s="190" t="s">
        <v>12706</v>
      </c>
      <c r="BG929" s="190" t="s">
        <v>12705</v>
      </c>
      <c r="BH929" s="190" t="s">
        <v>12704</v>
      </c>
      <c r="BI929" s="190" t="s">
        <v>12703</v>
      </c>
      <c r="BJ929" s="190" t="s">
        <v>12702</v>
      </c>
      <c r="BK929" s="190" t="s">
        <v>12701</v>
      </c>
      <c r="BL929" s="190" t="s">
        <v>12700</v>
      </c>
      <c r="BM929" s="190" t="str">
        <f t="shared" si="96"/>
        <v/>
      </c>
      <c r="BN929" s="190" t="str">
        <f t="shared" si="97"/>
        <v/>
      </c>
      <c r="BO929" s="190" t="str">
        <f t="shared" si="98"/>
        <v/>
      </c>
      <c r="BP929" s="190" t="str">
        <f t="shared" si="99"/>
        <v/>
      </c>
      <c r="BQ929" s="190">
        <f t="shared" si="100"/>
        <v>0</v>
      </c>
      <c r="BR929" s="190">
        <f t="shared" si="101"/>
        <v>0</v>
      </c>
      <c r="BS929" s="190">
        <f t="shared" si="102"/>
        <v>0</v>
      </c>
      <c r="BT929" s="190">
        <f t="shared" si="103"/>
        <v>0</v>
      </c>
      <c r="BY929" s="27">
        <v>1</v>
      </c>
    </row>
    <row r="930" spans="32:77" ht="15.75" customHeight="1" x14ac:dyDescent="0.25">
      <c r="AF930" s="2"/>
      <c r="AG930" s="2"/>
      <c r="AH930" s="2"/>
      <c r="AI930" s="2"/>
      <c r="AJ930" s="2"/>
      <c r="AK930" s="2"/>
      <c r="BA930" s="190" t="s">
        <v>225</v>
      </c>
      <c r="BB930" s="190" t="s">
        <v>265</v>
      </c>
      <c r="BC930" s="190">
        <v>3</v>
      </c>
      <c r="BD930" s="190">
        <v>4</v>
      </c>
      <c r="BE930" s="190">
        <v>2</v>
      </c>
      <c r="BF930" s="190" t="s">
        <v>12644</v>
      </c>
      <c r="BG930" s="190" t="s">
        <v>12643</v>
      </c>
      <c r="BH930" s="190" t="s">
        <v>12642</v>
      </c>
      <c r="BI930" s="190" t="s">
        <v>12641</v>
      </c>
      <c r="BJ930" s="190" t="s">
        <v>12640</v>
      </c>
      <c r="BL930" s="190" t="s">
        <v>12639</v>
      </c>
      <c r="BM930" s="190" t="str">
        <f t="shared" si="96"/>
        <v/>
      </c>
      <c r="BN930" s="190" t="str">
        <f t="shared" si="97"/>
        <v/>
      </c>
      <c r="BO930" s="190" t="str">
        <f t="shared" si="98"/>
        <v/>
      </c>
      <c r="BP930" s="190" t="str">
        <f t="shared" si="99"/>
        <v/>
      </c>
      <c r="BQ930" s="190">
        <f t="shared" si="100"/>
        <v>0</v>
      </c>
      <c r="BR930" s="190">
        <f t="shared" si="101"/>
        <v>0</v>
      </c>
      <c r="BS930" s="190">
        <f t="shared" si="102"/>
        <v>0</v>
      </c>
      <c r="BT930" s="190">
        <f t="shared" si="103"/>
        <v>0</v>
      </c>
      <c r="BY930" s="27">
        <v>1</v>
      </c>
    </row>
    <row r="931" spans="32:77" ht="15.75" customHeight="1" x14ac:dyDescent="0.25">
      <c r="AF931" s="2"/>
      <c r="AG931" s="2"/>
      <c r="AH931" s="2"/>
      <c r="AI931" s="2"/>
      <c r="AJ931" s="2"/>
      <c r="AK931" s="2"/>
      <c r="BA931" s="190" t="s">
        <v>225</v>
      </c>
      <c r="BB931" s="190" t="s">
        <v>265</v>
      </c>
      <c r="BC931" s="190">
        <v>4</v>
      </c>
      <c r="BD931" s="190">
        <v>4</v>
      </c>
      <c r="BE931" s="190">
        <v>2</v>
      </c>
      <c r="BF931" s="190" t="s">
        <v>12699</v>
      </c>
      <c r="BG931" s="190" t="s">
        <v>12610</v>
      </c>
      <c r="BH931" s="190" t="s">
        <v>12698</v>
      </c>
      <c r="BI931" s="190" t="s">
        <v>12697</v>
      </c>
      <c r="BJ931" s="190" t="s">
        <v>12696</v>
      </c>
      <c r="BK931" s="190" t="s">
        <v>12695</v>
      </c>
      <c r="BL931" s="190" t="s">
        <v>12694</v>
      </c>
      <c r="BM931" s="190" t="str">
        <f t="shared" si="96"/>
        <v/>
      </c>
      <c r="BN931" s="190" t="str">
        <f t="shared" si="97"/>
        <v/>
      </c>
      <c r="BO931" s="190" t="str">
        <f t="shared" si="98"/>
        <v/>
      </c>
      <c r="BP931" s="190" t="str">
        <f t="shared" si="99"/>
        <v/>
      </c>
      <c r="BQ931" s="190">
        <f t="shared" si="100"/>
        <v>0</v>
      </c>
      <c r="BR931" s="190">
        <f t="shared" si="101"/>
        <v>0</v>
      </c>
      <c r="BS931" s="190">
        <f t="shared" si="102"/>
        <v>0</v>
      </c>
      <c r="BT931" s="190">
        <f t="shared" si="103"/>
        <v>0</v>
      </c>
      <c r="BY931" s="27">
        <v>1</v>
      </c>
    </row>
    <row r="932" spans="32:77" ht="15.75" customHeight="1" x14ac:dyDescent="0.25">
      <c r="AF932" s="2"/>
      <c r="AG932" s="2"/>
      <c r="AH932" s="2"/>
      <c r="AI932" s="2"/>
      <c r="AJ932" s="2"/>
      <c r="AK932" s="2"/>
      <c r="BA932" s="190" t="s">
        <v>225</v>
      </c>
      <c r="BB932" s="190" t="s">
        <v>265</v>
      </c>
      <c r="BC932" s="190">
        <v>5</v>
      </c>
      <c r="BD932" s="190">
        <v>4</v>
      </c>
      <c r="BE932" s="190">
        <v>2</v>
      </c>
      <c r="BF932" s="190" t="s">
        <v>12693</v>
      </c>
      <c r="BG932" s="190" t="s">
        <v>12603</v>
      </c>
      <c r="BH932" s="190" t="s">
        <v>12692</v>
      </c>
      <c r="BI932" s="190" t="s">
        <v>12691</v>
      </c>
      <c r="BJ932" s="190" t="s">
        <v>12690</v>
      </c>
      <c r="BK932" s="190" t="s">
        <v>12689</v>
      </c>
      <c r="BL932" s="190" t="s">
        <v>12688</v>
      </c>
      <c r="BM932" s="190" t="str">
        <f t="shared" si="96"/>
        <v/>
      </c>
      <c r="BN932" s="190" t="str">
        <f t="shared" si="97"/>
        <v/>
      </c>
      <c r="BO932" s="190" t="str">
        <f t="shared" si="98"/>
        <v/>
      </c>
      <c r="BP932" s="190" t="str">
        <f t="shared" si="99"/>
        <v/>
      </c>
      <c r="BQ932" s="190">
        <f t="shared" si="100"/>
        <v>0</v>
      </c>
      <c r="BR932" s="190">
        <f t="shared" si="101"/>
        <v>0</v>
      </c>
      <c r="BS932" s="190">
        <f t="shared" si="102"/>
        <v>0</v>
      </c>
      <c r="BT932" s="190">
        <f t="shared" si="103"/>
        <v>0</v>
      </c>
      <c r="BY932" s="27">
        <v>1</v>
      </c>
    </row>
    <row r="933" spans="32:77" ht="15.75" customHeight="1" x14ac:dyDescent="0.25">
      <c r="AF933" s="2"/>
      <c r="AG933" s="2"/>
      <c r="AH933" s="2"/>
      <c r="AI933" s="2"/>
      <c r="AJ933" s="2"/>
      <c r="AK933" s="2"/>
      <c r="BA933" s="190" t="s">
        <v>225</v>
      </c>
      <c r="BB933" s="190" t="s">
        <v>301</v>
      </c>
      <c r="BC933" s="190">
        <v>1</v>
      </c>
      <c r="BD933" s="190">
        <v>6.6666999999999996</v>
      </c>
      <c r="BE933" s="190">
        <v>2</v>
      </c>
      <c r="BF933" s="190" t="s">
        <v>12687</v>
      </c>
      <c r="BG933" s="190" t="s">
        <v>2891</v>
      </c>
      <c r="BH933" s="190" t="s">
        <v>12686</v>
      </c>
      <c r="BI933" s="190" t="s">
        <v>12685</v>
      </c>
      <c r="BJ933" s="190" t="s">
        <v>12684</v>
      </c>
      <c r="BK933" s="190" t="s">
        <v>12683</v>
      </c>
      <c r="BL933" s="190" t="s">
        <v>12682</v>
      </c>
      <c r="BM933" s="190" t="str">
        <f t="shared" si="96"/>
        <v/>
      </c>
      <c r="BN933" s="190" t="str">
        <f t="shared" si="97"/>
        <v/>
      </c>
      <c r="BO933" s="190" t="str">
        <f t="shared" si="98"/>
        <v/>
      </c>
      <c r="BP933" s="190" t="str">
        <f t="shared" si="99"/>
        <v/>
      </c>
      <c r="BQ933" s="190">
        <f t="shared" si="100"/>
        <v>0</v>
      </c>
      <c r="BR933" s="190">
        <f t="shared" si="101"/>
        <v>0</v>
      </c>
      <c r="BS933" s="190">
        <f t="shared" si="102"/>
        <v>0</v>
      </c>
      <c r="BT933" s="190">
        <f t="shared" si="103"/>
        <v>0</v>
      </c>
      <c r="BY933" s="27">
        <v>1</v>
      </c>
    </row>
    <row r="934" spans="32:77" ht="15.75" customHeight="1" x14ac:dyDescent="0.25">
      <c r="AF934" s="2"/>
      <c r="AG934" s="2"/>
      <c r="AH934" s="2"/>
      <c r="AI934" s="2"/>
      <c r="AJ934" s="2"/>
      <c r="AK934" s="2"/>
      <c r="BA934" s="190" t="s">
        <v>225</v>
      </c>
      <c r="BB934" s="190" t="s">
        <v>301</v>
      </c>
      <c r="BC934" s="190">
        <v>2</v>
      </c>
      <c r="BD934" s="190">
        <v>6.6666999999999996</v>
      </c>
      <c r="BE934" s="190">
        <v>2</v>
      </c>
      <c r="BF934" s="190" t="s">
        <v>12638</v>
      </c>
      <c r="BG934" s="190" t="s">
        <v>12587</v>
      </c>
      <c r="BH934" s="190" t="s">
        <v>12637</v>
      </c>
      <c r="BI934" s="190" t="s">
        <v>1499</v>
      </c>
      <c r="BJ934" s="190" t="s">
        <v>12636</v>
      </c>
      <c r="BK934" s="190" t="s">
        <v>12635</v>
      </c>
      <c r="BL934" s="190" t="s">
        <v>12634</v>
      </c>
      <c r="BM934" s="190" t="str">
        <f t="shared" si="96"/>
        <v/>
      </c>
      <c r="BN934" s="190" t="str">
        <f t="shared" si="97"/>
        <v/>
      </c>
      <c r="BO934" s="190" t="str">
        <f t="shared" si="98"/>
        <v/>
      </c>
      <c r="BP934" s="190" t="str">
        <f t="shared" si="99"/>
        <v/>
      </c>
      <c r="BQ934" s="190">
        <f t="shared" si="100"/>
        <v>0</v>
      </c>
      <c r="BR934" s="190">
        <f t="shared" si="101"/>
        <v>0</v>
      </c>
      <c r="BS934" s="190">
        <f t="shared" si="102"/>
        <v>0</v>
      </c>
      <c r="BT934" s="190">
        <f t="shared" si="103"/>
        <v>0</v>
      </c>
      <c r="BY934" s="27">
        <v>1</v>
      </c>
    </row>
    <row r="935" spans="32:77" ht="15.75" customHeight="1" x14ac:dyDescent="0.25">
      <c r="AF935" s="2"/>
      <c r="AG935" s="2"/>
      <c r="AH935" s="2"/>
      <c r="AI935" s="2"/>
      <c r="AJ935" s="2"/>
      <c r="AK935" s="2"/>
      <c r="BA935" s="190" t="s">
        <v>225</v>
      </c>
      <c r="BB935" s="190" t="s">
        <v>301</v>
      </c>
      <c r="BC935" s="190">
        <v>3</v>
      </c>
      <c r="BD935" s="190">
        <v>6.6666999999999996</v>
      </c>
      <c r="BE935" s="190">
        <v>2</v>
      </c>
      <c r="BF935" s="190" t="s">
        <v>12681</v>
      </c>
      <c r="BG935" s="190" t="s">
        <v>12581</v>
      </c>
      <c r="BH935" s="190" t="s">
        <v>12680</v>
      </c>
      <c r="BI935" s="190" t="s">
        <v>12679</v>
      </c>
      <c r="BJ935" s="190" t="s">
        <v>12678</v>
      </c>
      <c r="BL935" s="190" t="s">
        <v>12677</v>
      </c>
      <c r="BM935" s="190" t="str">
        <f t="shared" si="96"/>
        <v/>
      </c>
      <c r="BN935" s="190" t="str">
        <f t="shared" si="97"/>
        <v/>
      </c>
      <c r="BO935" s="190" t="str">
        <f t="shared" si="98"/>
        <v/>
      </c>
      <c r="BP935" s="190" t="str">
        <f t="shared" si="99"/>
        <v/>
      </c>
      <c r="BQ935" s="190">
        <f t="shared" si="100"/>
        <v>0</v>
      </c>
      <c r="BR935" s="190">
        <f t="shared" si="101"/>
        <v>0</v>
      </c>
      <c r="BS935" s="190">
        <f t="shared" si="102"/>
        <v>0</v>
      </c>
      <c r="BT935" s="190">
        <f t="shared" si="103"/>
        <v>0</v>
      </c>
      <c r="BY935" s="27">
        <v>1</v>
      </c>
    </row>
    <row r="936" spans="32:77" ht="15.75" customHeight="1" x14ac:dyDescent="0.25">
      <c r="AF936" s="2"/>
      <c r="AG936" s="2"/>
      <c r="AH936" s="2"/>
      <c r="AI936" s="2"/>
      <c r="AJ936" s="2"/>
      <c r="AK936" s="2"/>
      <c r="BA936" s="190" t="s">
        <v>226</v>
      </c>
      <c r="BB936" s="190" t="s">
        <v>265</v>
      </c>
      <c r="BC936" s="190">
        <v>1</v>
      </c>
      <c r="BD936" s="190">
        <v>3.3332999999999999</v>
      </c>
      <c r="BE936" s="190">
        <v>2</v>
      </c>
      <c r="BF936" s="190" t="s">
        <v>12711</v>
      </c>
      <c r="BG936" s="190" t="s">
        <v>12710</v>
      </c>
      <c r="BH936" s="190" t="s">
        <v>1985</v>
      </c>
      <c r="BI936" s="190" t="s">
        <v>12709</v>
      </c>
      <c r="BJ936" s="190" t="s">
        <v>12708</v>
      </c>
      <c r="BK936" s="190" t="s">
        <v>1393</v>
      </c>
      <c r="BL936" s="190" t="s">
        <v>12707</v>
      </c>
      <c r="BM936" s="190" t="str">
        <f t="shared" si="96"/>
        <v/>
      </c>
      <c r="BN936" s="190" t="str">
        <f t="shared" si="97"/>
        <v/>
      </c>
      <c r="BO936" s="190" t="str">
        <f t="shared" si="98"/>
        <v/>
      </c>
      <c r="BP936" s="190" t="str">
        <f t="shared" si="99"/>
        <v/>
      </c>
      <c r="BQ936" s="190">
        <f t="shared" si="100"/>
        <v>0</v>
      </c>
      <c r="BR936" s="190">
        <f t="shared" si="101"/>
        <v>0</v>
      </c>
      <c r="BS936" s="190">
        <f t="shared" si="102"/>
        <v>0</v>
      </c>
      <c r="BT936" s="190">
        <f t="shared" si="103"/>
        <v>0</v>
      </c>
      <c r="BY936" s="27">
        <v>1</v>
      </c>
    </row>
    <row r="937" spans="32:77" ht="15.75" customHeight="1" x14ac:dyDescent="0.25">
      <c r="AF937" s="2"/>
      <c r="AG937" s="2"/>
      <c r="AH937" s="2"/>
      <c r="AI937" s="2"/>
      <c r="AJ937" s="2"/>
      <c r="AK937" s="2"/>
      <c r="BA937" s="190" t="s">
        <v>226</v>
      </c>
      <c r="BB937" s="190" t="s">
        <v>265</v>
      </c>
      <c r="BC937" s="190">
        <v>2</v>
      </c>
      <c r="BD937" s="190">
        <v>3.3332999999999999</v>
      </c>
      <c r="BE937" s="190">
        <v>2</v>
      </c>
      <c r="BF937" s="190" t="s">
        <v>12706</v>
      </c>
      <c r="BG937" s="190" t="s">
        <v>12705</v>
      </c>
      <c r="BH937" s="190" t="s">
        <v>12704</v>
      </c>
      <c r="BI937" s="190" t="s">
        <v>12703</v>
      </c>
      <c r="BJ937" s="190" t="s">
        <v>12702</v>
      </c>
      <c r="BK937" s="190" t="s">
        <v>12701</v>
      </c>
      <c r="BL937" s="190" t="s">
        <v>12700</v>
      </c>
      <c r="BM937" s="190" t="str">
        <f t="shared" si="96"/>
        <v/>
      </c>
      <c r="BN937" s="190" t="str">
        <f t="shared" si="97"/>
        <v/>
      </c>
      <c r="BO937" s="190" t="str">
        <f t="shared" si="98"/>
        <v/>
      </c>
      <c r="BP937" s="190" t="str">
        <f t="shared" si="99"/>
        <v/>
      </c>
      <c r="BQ937" s="190">
        <f t="shared" si="100"/>
        <v>0</v>
      </c>
      <c r="BR937" s="190">
        <f t="shared" si="101"/>
        <v>0</v>
      </c>
      <c r="BS937" s="190">
        <f t="shared" si="102"/>
        <v>0</v>
      </c>
      <c r="BT937" s="190">
        <f t="shared" si="103"/>
        <v>0</v>
      </c>
      <c r="BY937" s="27">
        <v>1</v>
      </c>
    </row>
    <row r="938" spans="32:77" ht="15.75" customHeight="1" x14ac:dyDescent="0.25">
      <c r="AF938" s="2"/>
      <c r="AG938" s="2"/>
      <c r="AH938" s="2"/>
      <c r="AI938" s="2"/>
      <c r="AJ938" s="2"/>
      <c r="AK938" s="2"/>
      <c r="BA938" s="190" t="s">
        <v>226</v>
      </c>
      <c r="BB938" s="190" t="s">
        <v>265</v>
      </c>
      <c r="BC938" s="190">
        <v>3</v>
      </c>
      <c r="BD938" s="190">
        <v>3.3332999999999999</v>
      </c>
      <c r="BE938" s="190">
        <v>2</v>
      </c>
      <c r="BF938" s="190" t="s">
        <v>12623</v>
      </c>
      <c r="BG938" s="190" t="s">
        <v>12622</v>
      </c>
      <c r="BH938" s="190" t="s">
        <v>12621</v>
      </c>
      <c r="BI938" s="190" t="s">
        <v>1306</v>
      </c>
      <c r="BJ938" s="190" t="s">
        <v>12620</v>
      </c>
      <c r="BL938" s="190" t="s">
        <v>12619</v>
      </c>
      <c r="BM938" s="190" t="str">
        <f t="shared" ref="BM938:BM1001" si="104">IF(OR($BA938="",$BA938&lt;&gt;$B$4,$BB938&lt;&gt;"PRO"),"",--(OR(ISNUMBER(SEARCH($BF938,$BV$2)),((($BG938&lt;&gt;"")*ISNUMBER(SEARCH($BG938,$BV$2)))+(($BH938&lt;&gt;"")*ISNUMBER(SEARCH($BH938,$BV$2)))+(($BI938&lt;&gt;"")*ISNUMBER(SEARCH($BI938,$BV$2)))+(($BJ938&lt;&gt;"")*ISNUMBER(SEARCH($BJ938,$BV$2)))+(($BK938&lt;&gt;"")*ISNUMBER(SEARCH($BK938,$BV$2))))&gt;=$BE938)))</f>
        <v/>
      </c>
      <c r="BN938" s="190" t="str">
        <f t="shared" ref="BN938:BN1001" si="105">IF(OR($BA938="",$BA938&lt;&gt;$B$4,$BB938&lt;&gt;"PRO"),"",--(OR(ISNUMBER(SEARCH($BF938,$BV$3)),((($BG938&lt;&gt;"")*ISNUMBER(SEARCH($BG938,$BV$3)))+(($BH938&lt;&gt;"")*ISNUMBER(SEARCH($BH938,$BV$3)))+(($BI938&lt;&gt;"")*ISNUMBER(SEARCH($BI938,$BV$3)))+(($BJ938&lt;&gt;"")*ISNUMBER(SEARCH($BJ938,$BV$3)))+(($BK938&lt;&gt;"")*ISNUMBER(SEARCH($BK938,$BV$3))))&gt;=$BE938)))</f>
        <v/>
      </c>
      <c r="BO938" s="190" t="str">
        <f t="shared" ref="BO938:BO1001" si="106">IF(OR($BA938="",$BA938&lt;&gt;$B$4,$BB938&lt;&gt;"CFA"),"",--(OR(ISNUMBER(SEARCH($BF938,$BW$2)),((($BG938&lt;&gt;"")*ISNUMBER(SEARCH($BG938,$BW$2)))+(($BH938&lt;&gt;"")*ISNUMBER(SEARCH($BH938,$BW$2)))+(($BI938&lt;&gt;"")*ISNUMBER(SEARCH($BI938,$BW$2)))+(($BJ938&lt;&gt;"")*ISNUMBER(SEARCH($BJ938,$BW$2)))+(($BK938&lt;&gt;"")*ISNUMBER(SEARCH($BK938,$BW$2))))&gt;=$BE938)))</f>
        <v/>
      </c>
      <c r="BP938" s="190" t="str">
        <f t="shared" ref="BP938:BP1001" si="107">IF(OR($BA938="",$BA938&lt;&gt;$B$4,$BB938&lt;&gt;"CFA"),"",--(OR(ISNUMBER(SEARCH($BF938,$BW$3)),((($BG938&lt;&gt;"")*ISNUMBER(SEARCH($BG938,$BW$3)))+(($BH938&lt;&gt;"")*ISNUMBER(SEARCH($BH938,$BW$3)))+(($BI938&lt;&gt;"")*ISNUMBER(SEARCH($BI938,$BW$3)))+(($BJ938&lt;&gt;"")*ISNUMBER(SEARCH($BJ938,$BW$3)))+(($BK938&lt;&gt;"")*ISNUMBER(SEARCH($BK938,$BW$3))))&gt;=$BE938)))</f>
        <v/>
      </c>
      <c r="BQ938" s="190">
        <f t="shared" ref="BQ938:BQ1001" si="108">IF($BM938="",0,$BM938*$BD938)</f>
        <v>0</v>
      </c>
      <c r="BR938" s="190">
        <f t="shared" ref="BR938:BR1001" si="109">IF($BN938="",0,$BN938*$BD938)</f>
        <v>0</v>
      </c>
      <c r="BS938" s="190">
        <f t="shared" ref="BS938:BS1001" si="110">IF($BO938="",0,$BO938*$BD938)</f>
        <v>0</v>
      </c>
      <c r="BT938" s="190">
        <f t="shared" ref="BT938:BT1001" si="111">IF($BP938="",0,$BP938*$BD938)</f>
        <v>0</v>
      </c>
      <c r="BY938" s="27">
        <v>1</v>
      </c>
    </row>
    <row r="939" spans="32:77" ht="15.75" customHeight="1" x14ac:dyDescent="0.25">
      <c r="AF939" s="2"/>
      <c r="AG939" s="2"/>
      <c r="AH939" s="2"/>
      <c r="AI939" s="2"/>
      <c r="AJ939" s="2"/>
      <c r="AK939" s="2"/>
      <c r="BA939" s="190" t="s">
        <v>226</v>
      </c>
      <c r="BB939" s="190" t="s">
        <v>265</v>
      </c>
      <c r="BC939" s="190">
        <v>4</v>
      </c>
      <c r="BD939" s="190">
        <v>3.3332999999999999</v>
      </c>
      <c r="BE939" s="190">
        <v>2</v>
      </c>
      <c r="BF939" s="190" t="s">
        <v>12618</v>
      </c>
      <c r="BG939" s="190" t="s">
        <v>12617</v>
      </c>
      <c r="BH939" s="190" t="s">
        <v>12616</v>
      </c>
      <c r="BI939" s="190" t="s">
        <v>12615</v>
      </c>
      <c r="BJ939" s="190" t="s">
        <v>12614</v>
      </c>
      <c r="BK939" s="190" t="s">
        <v>12613</v>
      </c>
      <c r="BL939" s="190" t="s">
        <v>12612</v>
      </c>
      <c r="BM939" s="190" t="str">
        <f t="shared" si="104"/>
        <v/>
      </c>
      <c r="BN939" s="190" t="str">
        <f t="shared" si="105"/>
        <v/>
      </c>
      <c r="BO939" s="190" t="str">
        <f t="shared" si="106"/>
        <v/>
      </c>
      <c r="BP939" s="190" t="str">
        <f t="shared" si="107"/>
        <v/>
      </c>
      <c r="BQ939" s="190">
        <f t="shared" si="108"/>
        <v>0</v>
      </c>
      <c r="BR939" s="190">
        <f t="shared" si="109"/>
        <v>0</v>
      </c>
      <c r="BS939" s="190">
        <f t="shared" si="110"/>
        <v>0</v>
      </c>
      <c r="BT939" s="190">
        <f t="shared" si="111"/>
        <v>0</v>
      </c>
      <c r="BY939" s="27">
        <v>1</v>
      </c>
    </row>
    <row r="940" spans="32:77" ht="15.75" customHeight="1" x14ac:dyDescent="0.25">
      <c r="AF940" s="2"/>
      <c r="AG940" s="2"/>
      <c r="AH940" s="2"/>
      <c r="AI940" s="2"/>
      <c r="AJ940" s="2"/>
      <c r="AK940" s="2"/>
      <c r="BA940" s="190" t="s">
        <v>226</v>
      </c>
      <c r="BB940" s="190" t="s">
        <v>265</v>
      </c>
      <c r="BC940" s="190">
        <v>5</v>
      </c>
      <c r="BD940" s="190">
        <v>3.3332999999999999</v>
      </c>
      <c r="BE940" s="190">
        <v>2</v>
      </c>
      <c r="BF940" s="190" t="s">
        <v>12699</v>
      </c>
      <c r="BG940" s="190" t="s">
        <v>12610</v>
      </c>
      <c r="BH940" s="190" t="s">
        <v>12698</v>
      </c>
      <c r="BI940" s="190" t="s">
        <v>12697</v>
      </c>
      <c r="BJ940" s="190" t="s">
        <v>12696</v>
      </c>
      <c r="BK940" s="190" t="s">
        <v>12695</v>
      </c>
      <c r="BL940" s="190" t="s">
        <v>12694</v>
      </c>
      <c r="BM940" s="190" t="str">
        <f t="shared" si="104"/>
        <v/>
      </c>
      <c r="BN940" s="190" t="str">
        <f t="shared" si="105"/>
        <v/>
      </c>
      <c r="BO940" s="190" t="str">
        <f t="shared" si="106"/>
        <v/>
      </c>
      <c r="BP940" s="190" t="str">
        <f t="shared" si="107"/>
        <v/>
      </c>
      <c r="BQ940" s="190">
        <f t="shared" si="108"/>
        <v>0</v>
      </c>
      <c r="BR940" s="190">
        <f t="shared" si="109"/>
        <v>0</v>
      </c>
      <c r="BS940" s="190">
        <f t="shared" si="110"/>
        <v>0</v>
      </c>
      <c r="BT940" s="190">
        <f t="shared" si="111"/>
        <v>0</v>
      </c>
      <c r="BY940" s="27">
        <v>1</v>
      </c>
    </row>
    <row r="941" spans="32:77" ht="15.75" customHeight="1" x14ac:dyDescent="0.25">
      <c r="AF941" s="2"/>
      <c r="AG941" s="2"/>
      <c r="AH941" s="2"/>
      <c r="AI941" s="2"/>
      <c r="AJ941" s="2"/>
      <c r="AK941" s="2"/>
      <c r="BA941" s="190" t="s">
        <v>226</v>
      </c>
      <c r="BB941" s="190" t="s">
        <v>265</v>
      </c>
      <c r="BC941" s="190">
        <v>6</v>
      </c>
      <c r="BD941" s="190">
        <v>3.3332999999999999</v>
      </c>
      <c r="BE941" s="190">
        <v>2</v>
      </c>
      <c r="BF941" s="190" t="s">
        <v>12693</v>
      </c>
      <c r="BG941" s="190" t="s">
        <v>12603</v>
      </c>
      <c r="BH941" s="190" t="s">
        <v>12692</v>
      </c>
      <c r="BI941" s="190" t="s">
        <v>12691</v>
      </c>
      <c r="BJ941" s="190" t="s">
        <v>12690</v>
      </c>
      <c r="BK941" s="190" t="s">
        <v>12689</v>
      </c>
      <c r="BL941" s="190" t="s">
        <v>12688</v>
      </c>
      <c r="BM941" s="190" t="str">
        <f t="shared" si="104"/>
        <v/>
      </c>
      <c r="BN941" s="190" t="str">
        <f t="shared" si="105"/>
        <v/>
      </c>
      <c r="BO941" s="190" t="str">
        <f t="shared" si="106"/>
        <v/>
      </c>
      <c r="BP941" s="190" t="str">
        <f t="shared" si="107"/>
        <v/>
      </c>
      <c r="BQ941" s="190">
        <f t="shared" si="108"/>
        <v>0</v>
      </c>
      <c r="BR941" s="190">
        <f t="shared" si="109"/>
        <v>0</v>
      </c>
      <c r="BS941" s="190">
        <f t="shared" si="110"/>
        <v>0</v>
      </c>
      <c r="BT941" s="190">
        <f t="shared" si="111"/>
        <v>0</v>
      </c>
      <c r="BY941" s="27">
        <v>1</v>
      </c>
    </row>
    <row r="942" spans="32:77" ht="15.75" customHeight="1" x14ac:dyDescent="0.25">
      <c r="AF942" s="2"/>
      <c r="AG942" s="2"/>
      <c r="AH942" s="2"/>
      <c r="AI942" s="2"/>
      <c r="AJ942" s="2"/>
      <c r="AK942" s="2"/>
      <c r="BA942" s="190" t="s">
        <v>226</v>
      </c>
      <c r="BB942" s="190" t="s">
        <v>301</v>
      </c>
      <c r="BC942" s="190">
        <v>1</v>
      </c>
      <c r="BD942" s="190">
        <v>6.6666999999999996</v>
      </c>
      <c r="BE942" s="190">
        <v>2</v>
      </c>
      <c r="BF942" s="190" t="s">
        <v>12687</v>
      </c>
      <c r="BG942" s="190" t="s">
        <v>2891</v>
      </c>
      <c r="BH942" s="190" t="s">
        <v>12686</v>
      </c>
      <c r="BI942" s="190" t="s">
        <v>12685</v>
      </c>
      <c r="BJ942" s="190" t="s">
        <v>12684</v>
      </c>
      <c r="BK942" s="190" t="s">
        <v>12683</v>
      </c>
      <c r="BL942" s="190" t="s">
        <v>12682</v>
      </c>
      <c r="BM942" s="190" t="str">
        <f t="shared" si="104"/>
        <v/>
      </c>
      <c r="BN942" s="190" t="str">
        <f t="shared" si="105"/>
        <v/>
      </c>
      <c r="BO942" s="190" t="str">
        <f t="shared" si="106"/>
        <v/>
      </c>
      <c r="BP942" s="190" t="str">
        <f t="shared" si="107"/>
        <v/>
      </c>
      <c r="BQ942" s="190">
        <f t="shared" si="108"/>
        <v>0</v>
      </c>
      <c r="BR942" s="190">
        <f t="shared" si="109"/>
        <v>0</v>
      </c>
      <c r="BS942" s="190">
        <f t="shared" si="110"/>
        <v>0</v>
      </c>
      <c r="BT942" s="190">
        <f t="shared" si="111"/>
        <v>0</v>
      </c>
      <c r="BY942" s="27">
        <v>1</v>
      </c>
    </row>
    <row r="943" spans="32:77" ht="15.75" customHeight="1" x14ac:dyDescent="0.25">
      <c r="AF943" s="2"/>
      <c r="AG943" s="2"/>
      <c r="AH943" s="2"/>
      <c r="AI943" s="2"/>
      <c r="AJ943" s="2"/>
      <c r="AK943" s="2"/>
      <c r="BA943" s="190" t="s">
        <v>226</v>
      </c>
      <c r="BB943" s="190" t="s">
        <v>301</v>
      </c>
      <c r="BC943" s="190">
        <v>2</v>
      </c>
      <c r="BD943" s="190">
        <v>6.6666999999999996</v>
      </c>
      <c r="BE943" s="190">
        <v>2</v>
      </c>
      <c r="BF943" s="190" t="s">
        <v>12588</v>
      </c>
      <c r="BG943" s="190" t="s">
        <v>12587</v>
      </c>
      <c r="BH943" s="190" t="s">
        <v>12586</v>
      </c>
      <c r="BI943" s="190" t="s">
        <v>12585</v>
      </c>
      <c r="BJ943" s="190" t="s">
        <v>12584</v>
      </c>
      <c r="BL943" s="190" t="s">
        <v>12583</v>
      </c>
      <c r="BM943" s="190" t="str">
        <f t="shared" si="104"/>
        <v/>
      </c>
      <c r="BN943" s="190" t="str">
        <f t="shared" si="105"/>
        <v/>
      </c>
      <c r="BO943" s="190" t="str">
        <f t="shared" si="106"/>
        <v/>
      </c>
      <c r="BP943" s="190" t="str">
        <f t="shared" si="107"/>
        <v/>
      </c>
      <c r="BQ943" s="190">
        <f t="shared" si="108"/>
        <v>0</v>
      </c>
      <c r="BR943" s="190">
        <f t="shared" si="109"/>
        <v>0</v>
      </c>
      <c r="BS943" s="190">
        <f t="shared" si="110"/>
        <v>0</v>
      </c>
      <c r="BT943" s="190">
        <f t="shared" si="111"/>
        <v>0</v>
      </c>
      <c r="BY943" s="27">
        <v>1</v>
      </c>
    </row>
    <row r="944" spans="32:77" ht="15.75" customHeight="1" x14ac:dyDescent="0.25">
      <c r="AF944" s="2"/>
      <c r="AG944" s="2"/>
      <c r="AH944" s="2"/>
      <c r="AI944" s="2"/>
      <c r="AJ944" s="2"/>
      <c r="AK944" s="2"/>
      <c r="BA944" s="190" t="s">
        <v>226</v>
      </c>
      <c r="BB944" s="190" t="s">
        <v>301</v>
      </c>
      <c r="BC944" s="190">
        <v>3</v>
      </c>
      <c r="BD944" s="190">
        <v>6.6666999999999996</v>
      </c>
      <c r="BE944" s="190">
        <v>2</v>
      </c>
      <c r="BF944" s="190" t="s">
        <v>12681</v>
      </c>
      <c r="BG944" s="190" t="s">
        <v>12581</v>
      </c>
      <c r="BH944" s="190" t="s">
        <v>12680</v>
      </c>
      <c r="BI944" s="190" t="s">
        <v>12679</v>
      </c>
      <c r="BJ944" s="190" t="s">
        <v>12678</v>
      </c>
      <c r="BL944" s="190" t="s">
        <v>12677</v>
      </c>
      <c r="BM944" s="190" t="str">
        <f t="shared" si="104"/>
        <v/>
      </c>
      <c r="BN944" s="190" t="str">
        <f t="shared" si="105"/>
        <v/>
      </c>
      <c r="BO944" s="190" t="str">
        <f t="shared" si="106"/>
        <v/>
      </c>
      <c r="BP944" s="190" t="str">
        <f t="shared" si="107"/>
        <v/>
      </c>
      <c r="BQ944" s="190">
        <f t="shared" si="108"/>
        <v>0</v>
      </c>
      <c r="BR944" s="190">
        <f t="shared" si="109"/>
        <v>0</v>
      </c>
      <c r="BS944" s="190">
        <f t="shared" si="110"/>
        <v>0</v>
      </c>
      <c r="BT944" s="190">
        <f t="shared" si="111"/>
        <v>0</v>
      </c>
      <c r="BY944" s="27">
        <v>1</v>
      </c>
    </row>
    <row r="945" spans="32:77" ht="15.75" customHeight="1" x14ac:dyDescent="0.25">
      <c r="AF945" s="2"/>
      <c r="AG945" s="2"/>
      <c r="AH945" s="2"/>
      <c r="AI945" s="2"/>
      <c r="AJ945" s="2"/>
      <c r="AK945" s="2"/>
      <c r="BA945" s="190" t="s">
        <v>227</v>
      </c>
      <c r="BB945" s="190" t="s">
        <v>265</v>
      </c>
      <c r="BC945" s="190">
        <v>1</v>
      </c>
      <c r="BD945" s="190">
        <v>4</v>
      </c>
      <c r="BE945" s="190">
        <v>2</v>
      </c>
      <c r="BF945" s="190" t="s">
        <v>12633</v>
      </c>
      <c r="BG945" s="190" t="s">
        <v>12632</v>
      </c>
      <c r="BH945" s="190" t="s">
        <v>12631</v>
      </c>
      <c r="BL945" s="190" t="s">
        <v>12630</v>
      </c>
      <c r="BM945" s="190" t="str">
        <f t="shared" si="104"/>
        <v/>
      </c>
      <c r="BN945" s="190" t="str">
        <f t="shared" si="105"/>
        <v/>
      </c>
      <c r="BO945" s="190" t="str">
        <f t="shared" si="106"/>
        <v/>
      </c>
      <c r="BP945" s="190" t="str">
        <f t="shared" si="107"/>
        <v/>
      </c>
      <c r="BQ945" s="190">
        <f t="shared" si="108"/>
        <v>0</v>
      </c>
      <c r="BR945" s="190">
        <f t="shared" si="109"/>
        <v>0</v>
      </c>
      <c r="BS945" s="190">
        <f t="shared" si="110"/>
        <v>0</v>
      </c>
      <c r="BT945" s="190">
        <f t="shared" si="111"/>
        <v>0</v>
      </c>
      <c r="BY945" s="27">
        <v>1</v>
      </c>
    </row>
    <row r="946" spans="32:77" ht="15.75" customHeight="1" x14ac:dyDescent="0.25">
      <c r="AF946" s="2"/>
      <c r="AG946" s="2"/>
      <c r="AH946" s="2"/>
      <c r="AI946" s="2"/>
      <c r="AJ946" s="2"/>
      <c r="AK946" s="2"/>
      <c r="BA946" s="190" t="s">
        <v>227</v>
      </c>
      <c r="BB946" s="190" t="s">
        <v>265</v>
      </c>
      <c r="BC946" s="190">
        <v>2</v>
      </c>
      <c r="BD946" s="190">
        <v>4</v>
      </c>
      <c r="BE946" s="190">
        <v>2</v>
      </c>
      <c r="BF946" s="190" t="s">
        <v>12629</v>
      </c>
      <c r="BG946" s="190" t="s">
        <v>12628</v>
      </c>
      <c r="BH946" s="190" t="s">
        <v>12627</v>
      </c>
      <c r="BI946" s="190" t="s">
        <v>12626</v>
      </c>
      <c r="BJ946" s="190" t="s">
        <v>12625</v>
      </c>
      <c r="BL946" s="190" t="s">
        <v>12624</v>
      </c>
      <c r="BM946" s="190" t="str">
        <f t="shared" si="104"/>
        <v/>
      </c>
      <c r="BN946" s="190" t="str">
        <f t="shared" si="105"/>
        <v/>
      </c>
      <c r="BO946" s="190" t="str">
        <f t="shared" si="106"/>
        <v/>
      </c>
      <c r="BP946" s="190" t="str">
        <f t="shared" si="107"/>
        <v/>
      </c>
      <c r="BQ946" s="190">
        <f t="shared" si="108"/>
        <v>0</v>
      </c>
      <c r="BR946" s="190">
        <f t="shared" si="109"/>
        <v>0</v>
      </c>
      <c r="BS946" s="190">
        <f t="shared" si="110"/>
        <v>0</v>
      </c>
      <c r="BT946" s="190">
        <f t="shared" si="111"/>
        <v>0</v>
      </c>
      <c r="BY946" s="27">
        <v>1</v>
      </c>
    </row>
    <row r="947" spans="32:77" ht="15.75" customHeight="1" x14ac:dyDescent="0.25">
      <c r="AF947" s="2"/>
      <c r="AG947" s="2"/>
      <c r="AH947" s="2"/>
      <c r="AI947" s="2"/>
      <c r="AJ947" s="2"/>
      <c r="AK947" s="2"/>
      <c r="BA947" s="190" t="s">
        <v>227</v>
      </c>
      <c r="BB947" s="190" t="s">
        <v>265</v>
      </c>
      <c r="BC947" s="190">
        <v>3</v>
      </c>
      <c r="BD947" s="190">
        <v>4</v>
      </c>
      <c r="BE947" s="190">
        <v>2</v>
      </c>
      <c r="BF947" s="190" t="s">
        <v>12676</v>
      </c>
      <c r="BG947" s="190" t="s">
        <v>12675</v>
      </c>
      <c r="BH947" s="190" t="s">
        <v>12674</v>
      </c>
      <c r="BI947" s="190" t="s">
        <v>12673</v>
      </c>
      <c r="BL947" s="190" t="s">
        <v>12672</v>
      </c>
      <c r="BM947" s="190" t="str">
        <f t="shared" si="104"/>
        <v/>
      </c>
      <c r="BN947" s="190" t="str">
        <f t="shared" si="105"/>
        <v/>
      </c>
      <c r="BO947" s="190" t="str">
        <f t="shared" si="106"/>
        <v/>
      </c>
      <c r="BP947" s="190" t="str">
        <f t="shared" si="107"/>
        <v/>
      </c>
      <c r="BQ947" s="190">
        <f t="shared" si="108"/>
        <v>0</v>
      </c>
      <c r="BR947" s="190">
        <f t="shared" si="109"/>
        <v>0</v>
      </c>
      <c r="BS947" s="190">
        <f t="shared" si="110"/>
        <v>0</v>
      </c>
      <c r="BT947" s="190">
        <f t="shared" si="111"/>
        <v>0</v>
      </c>
      <c r="BY947" s="27">
        <v>1</v>
      </c>
    </row>
    <row r="948" spans="32:77" ht="15.75" customHeight="1" x14ac:dyDescent="0.25">
      <c r="AF948" s="2"/>
      <c r="AG948" s="2"/>
      <c r="AH948" s="2"/>
      <c r="AI948" s="2"/>
      <c r="AJ948" s="2"/>
      <c r="AK948" s="2"/>
      <c r="BA948" s="190" t="s">
        <v>227</v>
      </c>
      <c r="BB948" s="190" t="s">
        <v>265</v>
      </c>
      <c r="BC948" s="190">
        <v>4</v>
      </c>
      <c r="BD948" s="190">
        <v>4</v>
      </c>
      <c r="BE948" s="190">
        <v>2</v>
      </c>
      <c r="BF948" s="190" t="s">
        <v>12611</v>
      </c>
      <c r="BG948" s="190" t="s">
        <v>12610</v>
      </c>
      <c r="BH948" s="190" t="s">
        <v>12609</v>
      </c>
      <c r="BI948" s="190" t="s">
        <v>12608</v>
      </c>
      <c r="BJ948" s="190" t="s">
        <v>12607</v>
      </c>
      <c r="BK948" s="190" t="s">
        <v>12606</v>
      </c>
      <c r="BL948" s="190" t="s">
        <v>12605</v>
      </c>
      <c r="BM948" s="190" t="str">
        <f t="shared" si="104"/>
        <v/>
      </c>
      <c r="BN948" s="190" t="str">
        <f t="shared" si="105"/>
        <v/>
      </c>
      <c r="BO948" s="190" t="str">
        <f t="shared" si="106"/>
        <v/>
      </c>
      <c r="BP948" s="190" t="str">
        <f t="shared" si="107"/>
        <v/>
      </c>
      <c r="BQ948" s="190">
        <f t="shared" si="108"/>
        <v>0</v>
      </c>
      <c r="BR948" s="190">
        <f t="shared" si="109"/>
        <v>0</v>
      </c>
      <c r="BS948" s="190">
        <f t="shared" si="110"/>
        <v>0</v>
      </c>
      <c r="BT948" s="190">
        <f t="shared" si="111"/>
        <v>0</v>
      </c>
      <c r="BY948" s="27">
        <v>1</v>
      </c>
    </row>
    <row r="949" spans="32:77" ht="15.75" customHeight="1" x14ac:dyDescent="0.25">
      <c r="AF949" s="2"/>
      <c r="AG949" s="2"/>
      <c r="AH949" s="2"/>
      <c r="AI949" s="2"/>
      <c r="AJ949" s="2"/>
      <c r="AK949" s="2"/>
      <c r="BA949" s="190" t="s">
        <v>227</v>
      </c>
      <c r="BB949" s="190" t="s">
        <v>265</v>
      </c>
      <c r="BC949" s="190">
        <v>5</v>
      </c>
      <c r="BD949" s="190">
        <v>4</v>
      </c>
      <c r="BE949" s="190">
        <v>2</v>
      </c>
      <c r="BF949" s="190" t="s">
        <v>12604</v>
      </c>
      <c r="BG949" s="190" t="s">
        <v>12603</v>
      </c>
      <c r="BH949" s="190" t="s">
        <v>12602</v>
      </c>
      <c r="BI949" s="190" t="s">
        <v>12601</v>
      </c>
      <c r="BJ949" s="190" t="s">
        <v>12600</v>
      </c>
      <c r="BK949" s="190" t="s">
        <v>12599</v>
      </c>
      <c r="BL949" s="190" t="s">
        <v>12598</v>
      </c>
      <c r="BM949" s="190" t="str">
        <f t="shared" si="104"/>
        <v/>
      </c>
      <c r="BN949" s="190" t="str">
        <f t="shared" si="105"/>
        <v/>
      </c>
      <c r="BO949" s="190" t="str">
        <f t="shared" si="106"/>
        <v/>
      </c>
      <c r="BP949" s="190" t="str">
        <f t="shared" si="107"/>
        <v/>
      </c>
      <c r="BQ949" s="190">
        <f t="shared" si="108"/>
        <v>0</v>
      </c>
      <c r="BR949" s="190">
        <f t="shared" si="109"/>
        <v>0</v>
      </c>
      <c r="BS949" s="190">
        <f t="shared" si="110"/>
        <v>0</v>
      </c>
      <c r="BT949" s="190">
        <f t="shared" si="111"/>
        <v>0</v>
      </c>
      <c r="BY949" s="27">
        <v>1</v>
      </c>
    </row>
    <row r="950" spans="32:77" ht="15.75" customHeight="1" x14ac:dyDescent="0.25">
      <c r="AF950" s="2"/>
      <c r="AG950" s="2"/>
      <c r="AH950" s="2"/>
      <c r="AI950" s="2"/>
      <c r="AJ950" s="2"/>
      <c r="AK950" s="2"/>
      <c r="BA950" s="190" t="s">
        <v>227</v>
      </c>
      <c r="BB950" s="190" t="s">
        <v>301</v>
      </c>
      <c r="BC950" s="190">
        <v>1</v>
      </c>
      <c r="BD950" s="190">
        <v>5</v>
      </c>
      <c r="BE950" s="190">
        <v>2</v>
      </c>
      <c r="BF950" s="190" t="s">
        <v>12597</v>
      </c>
      <c r="BG950" s="190" t="s">
        <v>12596</v>
      </c>
      <c r="BH950" s="190" t="s">
        <v>12595</v>
      </c>
      <c r="BI950" s="190" t="s">
        <v>12594</v>
      </c>
      <c r="BL950" s="190" t="s">
        <v>12593</v>
      </c>
      <c r="BM950" s="190" t="str">
        <f t="shared" si="104"/>
        <v/>
      </c>
      <c r="BN950" s="190" t="str">
        <f t="shared" si="105"/>
        <v/>
      </c>
      <c r="BO950" s="190" t="str">
        <f t="shared" si="106"/>
        <v/>
      </c>
      <c r="BP950" s="190" t="str">
        <f t="shared" si="107"/>
        <v/>
      </c>
      <c r="BQ950" s="190">
        <f t="shared" si="108"/>
        <v>0</v>
      </c>
      <c r="BR950" s="190">
        <f t="shared" si="109"/>
        <v>0</v>
      </c>
      <c r="BS950" s="190">
        <f t="shared" si="110"/>
        <v>0</v>
      </c>
      <c r="BT950" s="190">
        <f t="shared" si="111"/>
        <v>0</v>
      </c>
      <c r="BY950" s="27">
        <v>1</v>
      </c>
    </row>
    <row r="951" spans="32:77" ht="15.75" customHeight="1" x14ac:dyDescent="0.25">
      <c r="AF951" s="2"/>
      <c r="AG951" s="2"/>
      <c r="AH951" s="2"/>
      <c r="AI951" s="2"/>
      <c r="AJ951" s="2"/>
      <c r="AK951" s="2"/>
      <c r="BA951" s="190" t="s">
        <v>227</v>
      </c>
      <c r="BB951" s="190" t="s">
        <v>301</v>
      </c>
      <c r="BC951" s="190">
        <v>2</v>
      </c>
      <c r="BD951" s="190">
        <v>5</v>
      </c>
      <c r="BE951" s="190">
        <v>2</v>
      </c>
      <c r="BF951" s="190" t="s">
        <v>12592</v>
      </c>
      <c r="BG951" s="190" t="s">
        <v>12591</v>
      </c>
      <c r="BH951" s="190" t="s">
        <v>12590</v>
      </c>
      <c r="BL951" s="190" t="s">
        <v>12589</v>
      </c>
      <c r="BM951" s="190" t="str">
        <f t="shared" si="104"/>
        <v/>
      </c>
      <c r="BN951" s="190" t="str">
        <f t="shared" si="105"/>
        <v/>
      </c>
      <c r="BO951" s="190" t="str">
        <f t="shared" si="106"/>
        <v/>
      </c>
      <c r="BP951" s="190" t="str">
        <f t="shared" si="107"/>
        <v/>
      </c>
      <c r="BQ951" s="190">
        <f t="shared" si="108"/>
        <v>0</v>
      </c>
      <c r="BR951" s="190">
        <f t="shared" si="109"/>
        <v>0</v>
      </c>
      <c r="BS951" s="190">
        <f t="shared" si="110"/>
        <v>0</v>
      </c>
      <c r="BT951" s="190">
        <f t="shared" si="111"/>
        <v>0</v>
      </c>
      <c r="BY951" s="27">
        <v>1</v>
      </c>
    </row>
    <row r="952" spans="32:77" ht="15.75" customHeight="1" x14ac:dyDescent="0.25">
      <c r="AF952" s="2"/>
      <c r="AG952" s="2"/>
      <c r="AH952" s="2"/>
      <c r="AI952" s="2"/>
      <c r="AJ952" s="2"/>
      <c r="AK952" s="2"/>
      <c r="BA952" s="190" t="s">
        <v>227</v>
      </c>
      <c r="BB952" s="190" t="s">
        <v>301</v>
      </c>
      <c r="BC952" s="190">
        <v>3</v>
      </c>
      <c r="BD952" s="190">
        <v>5</v>
      </c>
      <c r="BE952" s="190">
        <v>2</v>
      </c>
      <c r="BF952" s="190" t="s">
        <v>12671</v>
      </c>
      <c r="BG952" s="190" t="s">
        <v>12587</v>
      </c>
      <c r="BH952" s="190" t="s">
        <v>12670</v>
      </c>
      <c r="BI952" s="190" t="s">
        <v>12669</v>
      </c>
      <c r="BL952" s="190" t="s">
        <v>12668</v>
      </c>
      <c r="BM952" s="190" t="str">
        <f t="shared" si="104"/>
        <v/>
      </c>
      <c r="BN952" s="190" t="str">
        <f t="shared" si="105"/>
        <v/>
      </c>
      <c r="BO952" s="190" t="str">
        <f t="shared" si="106"/>
        <v/>
      </c>
      <c r="BP952" s="190" t="str">
        <f t="shared" si="107"/>
        <v/>
      </c>
      <c r="BQ952" s="190">
        <f t="shared" si="108"/>
        <v>0</v>
      </c>
      <c r="BR952" s="190">
        <f t="shared" si="109"/>
        <v>0</v>
      </c>
      <c r="BS952" s="190">
        <f t="shared" si="110"/>
        <v>0</v>
      </c>
      <c r="BT952" s="190">
        <f t="shared" si="111"/>
        <v>0</v>
      </c>
      <c r="BY952" s="27">
        <v>1</v>
      </c>
    </row>
    <row r="953" spans="32:77" ht="15.75" customHeight="1" x14ac:dyDescent="0.25">
      <c r="AF953" s="2"/>
      <c r="AG953" s="2"/>
      <c r="AH953" s="2"/>
      <c r="AI953" s="2"/>
      <c r="AJ953" s="2"/>
      <c r="AK953" s="2"/>
      <c r="BA953" s="190" t="s">
        <v>227</v>
      </c>
      <c r="BB953" s="190" t="s">
        <v>301</v>
      </c>
      <c r="BC953" s="190">
        <v>4</v>
      </c>
      <c r="BD953" s="190">
        <v>5</v>
      </c>
      <c r="BE953" s="190">
        <v>2</v>
      </c>
      <c r="BF953" s="190" t="s">
        <v>12582</v>
      </c>
      <c r="BG953" s="190" t="s">
        <v>12581</v>
      </c>
      <c r="BH953" s="190" t="s">
        <v>12580</v>
      </c>
      <c r="BL953" s="190" t="s">
        <v>12579</v>
      </c>
      <c r="BM953" s="190" t="str">
        <f t="shared" si="104"/>
        <v/>
      </c>
      <c r="BN953" s="190" t="str">
        <f t="shared" si="105"/>
        <v/>
      </c>
      <c r="BO953" s="190" t="str">
        <f t="shared" si="106"/>
        <v/>
      </c>
      <c r="BP953" s="190" t="str">
        <f t="shared" si="107"/>
        <v/>
      </c>
      <c r="BQ953" s="190">
        <f t="shared" si="108"/>
        <v>0</v>
      </c>
      <c r="BR953" s="190">
        <f t="shared" si="109"/>
        <v>0</v>
      </c>
      <c r="BS953" s="190">
        <f t="shared" si="110"/>
        <v>0</v>
      </c>
      <c r="BT953" s="190">
        <f t="shared" si="111"/>
        <v>0</v>
      </c>
      <c r="BY953" s="27">
        <v>1</v>
      </c>
    </row>
    <row r="954" spans="32:77" ht="15.75" customHeight="1" x14ac:dyDescent="0.25">
      <c r="AF954" s="2"/>
      <c r="AG954" s="2"/>
      <c r="AH954" s="2"/>
      <c r="AI954" s="2"/>
      <c r="AJ954" s="2"/>
      <c r="AK954" s="2"/>
      <c r="BA954" s="190" t="s">
        <v>229</v>
      </c>
      <c r="BB954" s="190" t="s">
        <v>265</v>
      </c>
      <c r="BC954" s="190">
        <v>1</v>
      </c>
      <c r="BD954" s="190">
        <v>4</v>
      </c>
      <c r="BE954" s="190">
        <v>2</v>
      </c>
      <c r="BF954" s="190" t="s">
        <v>12633</v>
      </c>
      <c r="BG954" s="190" t="s">
        <v>12632</v>
      </c>
      <c r="BH954" s="190" t="s">
        <v>12631</v>
      </c>
      <c r="BL954" s="190" t="s">
        <v>12630</v>
      </c>
      <c r="BM954" s="190" t="str">
        <f t="shared" si="104"/>
        <v/>
      </c>
      <c r="BN954" s="190" t="str">
        <f t="shared" si="105"/>
        <v/>
      </c>
      <c r="BO954" s="190" t="str">
        <f t="shared" si="106"/>
        <v/>
      </c>
      <c r="BP954" s="190" t="str">
        <f t="shared" si="107"/>
        <v/>
      </c>
      <c r="BQ954" s="190">
        <f t="shared" si="108"/>
        <v>0</v>
      </c>
      <c r="BR954" s="190">
        <f t="shared" si="109"/>
        <v>0</v>
      </c>
      <c r="BS954" s="190">
        <f t="shared" si="110"/>
        <v>0</v>
      </c>
      <c r="BT954" s="190">
        <f t="shared" si="111"/>
        <v>0</v>
      </c>
      <c r="BY954" s="27">
        <v>1</v>
      </c>
    </row>
    <row r="955" spans="32:77" ht="15.75" customHeight="1" x14ac:dyDescent="0.25">
      <c r="AF955" s="2"/>
      <c r="AG955" s="2"/>
      <c r="AH955" s="2"/>
      <c r="AI955" s="2"/>
      <c r="AJ955" s="2"/>
      <c r="AK955" s="2"/>
      <c r="BA955" s="190" t="s">
        <v>229</v>
      </c>
      <c r="BB955" s="190" t="s">
        <v>265</v>
      </c>
      <c r="BC955" s="190">
        <v>2</v>
      </c>
      <c r="BD955" s="190">
        <v>4</v>
      </c>
      <c r="BE955" s="190">
        <v>2</v>
      </c>
      <c r="BF955" s="190" t="s">
        <v>12629</v>
      </c>
      <c r="BG955" s="190" t="s">
        <v>12628</v>
      </c>
      <c r="BH955" s="190" t="s">
        <v>12627</v>
      </c>
      <c r="BI955" s="190" t="s">
        <v>12626</v>
      </c>
      <c r="BJ955" s="190" t="s">
        <v>12625</v>
      </c>
      <c r="BL955" s="190" t="s">
        <v>12624</v>
      </c>
      <c r="BM955" s="190" t="str">
        <f t="shared" si="104"/>
        <v/>
      </c>
      <c r="BN955" s="190" t="str">
        <f t="shared" si="105"/>
        <v/>
      </c>
      <c r="BO955" s="190" t="str">
        <f t="shared" si="106"/>
        <v/>
      </c>
      <c r="BP955" s="190" t="str">
        <f t="shared" si="107"/>
        <v/>
      </c>
      <c r="BQ955" s="190">
        <f t="shared" si="108"/>
        <v>0</v>
      </c>
      <c r="BR955" s="190">
        <f t="shared" si="109"/>
        <v>0</v>
      </c>
      <c r="BS955" s="190">
        <f t="shared" si="110"/>
        <v>0</v>
      </c>
      <c r="BT955" s="190">
        <f t="shared" si="111"/>
        <v>0</v>
      </c>
      <c r="BY955" s="27">
        <v>1</v>
      </c>
    </row>
    <row r="956" spans="32:77" ht="15.75" customHeight="1" x14ac:dyDescent="0.25">
      <c r="AF956" s="2"/>
      <c r="AG956" s="2"/>
      <c r="AH956" s="2"/>
      <c r="AI956" s="2"/>
      <c r="AJ956" s="2"/>
      <c r="AK956" s="2"/>
      <c r="BA956" s="190" t="s">
        <v>229</v>
      </c>
      <c r="BB956" s="190" t="s">
        <v>265</v>
      </c>
      <c r="BC956" s="190">
        <v>3</v>
      </c>
      <c r="BD956" s="190">
        <v>4</v>
      </c>
      <c r="BE956" s="190">
        <v>2</v>
      </c>
      <c r="BF956" s="190" t="s">
        <v>12667</v>
      </c>
      <c r="BG956" s="190" t="s">
        <v>12666</v>
      </c>
      <c r="BH956" s="190" t="s">
        <v>12665</v>
      </c>
      <c r="BI956" s="190" t="s">
        <v>12664</v>
      </c>
      <c r="BJ956" s="190" t="s">
        <v>12663</v>
      </c>
      <c r="BK956" s="190" t="s">
        <v>12662</v>
      </c>
      <c r="BL956" s="190" t="s">
        <v>12661</v>
      </c>
      <c r="BM956" s="190" t="str">
        <f t="shared" si="104"/>
        <v/>
      </c>
      <c r="BN956" s="190" t="str">
        <f t="shared" si="105"/>
        <v/>
      </c>
      <c r="BO956" s="190" t="str">
        <f t="shared" si="106"/>
        <v/>
      </c>
      <c r="BP956" s="190" t="str">
        <f t="shared" si="107"/>
        <v/>
      </c>
      <c r="BQ956" s="190">
        <f t="shared" si="108"/>
        <v>0</v>
      </c>
      <c r="BR956" s="190">
        <f t="shared" si="109"/>
        <v>0</v>
      </c>
      <c r="BS956" s="190">
        <f t="shared" si="110"/>
        <v>0</v>
      </c>
      <c r="BT956" s="190">
        <f t="shared" si="111"/>
        <v>0</v>
      </c>
      <c r="BY956" s="27">
        <v>1</v>
      </c>
    </row>
    <row r="957" spans="32:77" ht="15.75" customHeight="1" x14ac:dyDescent="0.25">
      <c r="AF957" s="2"/>
      <c r="AG957" s="2"/>
      <c r="AH957" s="2"/>
      <c r="AI957" s="2"/>
      <c r="AJ957" s="2"/>
      <c r="AK957" s="2"/>
      <c r="BA957" s="190" t="s">
        <v>229</v>
      </c>
      <c r="BB957" s="190" t="s">
        <v>265</v>
      </c>
      <c r="BC957" s="190">
        <v>4</v>
      </c>
      <c r="BD957" s="190">
        <v>4</v>
      </c>
      <c r="BE957" s="190">
        <v>2</v>
      </c>
      <c r="BF957" s="190" t="s">
        <v>12611</v>
      </c>
      <c r="BG957" s="190" t="s">
        <v>12610</v>
      </c>
      <c r="BH957" s="190" t="s">
        <v>12609</v>
      </c>
      <c r="BI957" s="190" t="s">
        <v>12608</v>
      </c>
      <c r="BJ957" s="190" t="s">
        <v>12607</v>
      </c>
      <c r="BK957" s="190" t="s">
        <v>12606</v>
      </c>
      <c r="BL957" s="190" t="s">
        <v>12605</v>
      </c>
      <c r="BM957" s="190" t="str">
        <f t="shared" si="104"/>
        <v/>
      </c>
      <c r="BN957" s="190" t="str">
        <f t="shared" si="105"/>
        <v/>
      </c>
      <c r="BO957" s="190" t="str">
        <f t="shared" si="106"/>
        <v/>
      </c>
      <c r="BP957" s="190" t="str">
        <f t="shared" si="107"/>
        <v/>
      </c>
      <c r="BQ957" s="190">
        <f t="shared" si="108"/>
        <v>0</v>
      </c>
      <c r="BR957" s="190">
        <f t="shared" si="109"/>
        <v>0</v>
      </c>
      <c r="BS957" s="190">
        <f t="shared" si="110"/>
        <v>0</v>
      </c>
      <c r="BT957" s="190">
        <f t="shared" si="111"/>
        <v>0</v>
      </c>
      <c r="BY957" s="27">
        <v>1</v>
      </c>
    </row>
    <row r="958" spans="32:77" ht="15.75" customHeight="1" x14ac:dyDescent="0.25">
      <c r="AF958" s="2"/>
      <c r="AG958" s="2"/>
      <c r="AH958" s="2"/>
      <c r="AI958" s="2"/>
      <c r="AJ958" s="2"/>
      <c r="AK958" s="2"/>
      <c r="BA958" s="190" t="s">
        <v>229</v>
      </c>
      <c r="BB958" s="190" t="s">
        <v>265</v>
      </c>
      <c r="BC958" s="190">
        <v>5</v>
      </c>
      <c r="BD958" s="190">
        <v>4</v>
      </c>
      <c r="BE958" s="190">
        <v>2</v>
      </c>
      <c r="BF958" s="190" t="s">
        <v>12604</v>
      </c>
      <c r="BG958" s="190" t="s">
        <v>12603</v>
      </c>
      <c r="BH958" s="190" t="s">
        <v>12602</v>
      </c>
      <c r="BI958" s="190" t="s">
        <v>12601</v>
      </c>
      <c r="BJ958" s="190" t="s">
        <v>12600</v>
      </c>
      <c r="BK958" s="190" t="s">
        <v>12599</v>
      </c>
      <c r="BL958" s="190" t="s">
        <v>12598</v>
      </c>
      <c r="BM958" s="190" t="str">
        <f t="shared" si="104"/>
        <v/>
      </c>
      <c r="BN958" s="190" t="str">
        <f t="shared" si="105"/>
        <v/>
      </c>
      <c r="BO958" s="190" t="str">
        <f t="shared" si="106"/>
        <v/>
      </c>
      <c r="BP958" s="190" t="str">
        <f t="shared" si="107"/>
        <v/>
      </c>
      <c r="BQ958" s="190">
        <f t="shared" si="108"/>
        <v>0</v>
      </c>
      <c r="BR958" s="190">
        <f t="shared" si="109"/>
        <v>0</v>
      </c>
      <c r="BS958" s="190">
        <f t="shared" si="110"/>
        <v>0</v>
      </c>
      <c r="BT958" s="190">
        <f t="shared" si="111"/>
        <v>0</v>
      </c>
      <c r="BY958" s="27">
        <v>1</v>
      </c>
    </row>
    <row r="959" spans="32:77" ht="15.75" customHeight="1" x14ac:dyDescent="0.25">
      <c r="AF959" s="2"/>
      <c r="AG959" s="2"/>
      <c r="AH959" s="2"/>
      <c r="AI959" s="2"/>
      <c r="AJ959" s="2"/>
      <c r="AK959" s="2"/>
      <c r="BA959" s="190" t="s">
        <v>229</v>
      </c>
      <c r="BB959" s="190" t="s">
        <v>301</v>
      </c>
      <c r="BC959" s="190">
        <v>1</v>
      </c>
      <c r="BD959" s="190">
        <v>5</v>
      </c>
      <c r="BE959" s="190">
        <v>2</v>
      </c>
      <c r="BF959" s="190" t="s">
        <v>12597</v>
      </c>
      <c r="BG959" s="190" t="s">
        <v>12596</v>
      </c>
      <c r="BH959" s="190" t="s">
        <v>12595</v>
      </c>
      <c r="BI959" s="190" t="s">
        <v>12594</v>
      </c>
      <c r="BL959" s="190" t="s">
        <v>12593</v>
      </c>
      <c r="BM959" s="190" t="str">
        <f t="shared" si="104"/>
        <v/>
      </c>
      <c r="BN959" s="190" t="str">
        <f t="shared" si="105"/>
        <v/>
      </c>
      <c r="BO959" s="190" t="str">
        <f t="shared" si="106"/>
        <v/>
      </c>
      <c r="BP959" s="190" t="str">
        <f t="shared" si="107"/>
        <v/>
      </c>
      <c r="BQ959" s="190">
        <f t="shared" si="108"/>
        <v>0</v>
      </c>
      <c r="BR959" s="190">
        <f t="shared" si="109"/>
        <v>0</v>
      </c>
      <c r="BS959" s="190">
        <f t="shared" si="110"/>
        <v>0</v>
      </c>
      <c r="BT959" s="190">
        <f t="shared" si="111"/>
        <v>0</v>
      </c>
      <c r="BY959" s="27">
        <v>1</v>
      </c>
    </row>
    <row r="960" spans="32:77" ht="15.75" customHeight="1" x14ac:dyDescent="0.25">
      <c r="AF960" s="2"/>
      <c r="AG960" s="2"/>
      <c r="AH960" s="2"/>
      <c r="AI960" s="2"/>
      <c r="AJ960" s="2"/>
      <c r="AK960" s="2"/>
      <c r="BA960" s="190" t="s">
        <v>229</v>
      </c>
      <c r="BB960" s="190" t="s">
        <v>301</v>
      </c>
      <c r="BC960" s="190">
        <v>2</v>
      </c>
      <c r="BD960" s="190">
        <v>5</v>
      </c>
      <c r="BE960" s="190">
        <v>2</v>
      </c>
      <c r="BF960" s="190" t="s">
        <v>12592</v>
      </c>
      <c r="BG960" s="190" t="s">
        <v>12591</v>
      </c>
      <c r="BH960" s="190" t="s">
        <v>12590</v>
      </c>
      <c r="BL960" s="190" t="s">
        <v>12589</v>
      </c>
      <c r="BM960" s="190" t="str">
        <f t="shared" si="104"/>
        <v/>
      </c>
      <c r="BN960" s="190" t="str">
        <f t="shared" si="105"/>
        <v/>
      </c>
      <c r="BO960" s="190" t="str">
        <f t="shared" si="106"/>
        <v/>
      </c>
      <c r="BP960" s="190" t="str">
        <f t="shared" si="107"/>
        <v/>
      </c>
      <c r="BQ960" s="190">
        <f t="shared" si="108"/>
        <v>0</v>
      </c>
      <c r="BR960" s="190">
        <f t="shared" si="109"/>
        <v>0</v>
      </c>
      <c r="BS960" s="190">
        <f t="shared" si="110"/>
        <v>0</v>
      </c>
      <c r="BT960" s="190">
        <f t="shared" si="111"/>
        <v>0</v>
      </c>
      <c r="BY960" s="27">
        <v>1</v>
      </c>
    </row>
    <row r="961" spans="32:77" ht="15.75" customHeight="1" x14ac:dyDescent="0.25">
      <c r="AF961" s="2"/>
      <c r="AG961" s="2"/>
      <c r="AH961" s="2"/>
      <c r="AI961" s="2"/>
      <c r="AJ961" s="2"/>
      <c r="AK961" s="2"/>
      <c r="BA961" s="190" t="s">
        <v>229</v>
      </c>
      <c r="BB961" s="190" t="s">
        <v>301</v>
      </c>
      <c r="BC961" s="190">
        <v>3</v>
      </c>
      <c r="BD961" s="190">
        <v>5</v>
      </c>
      <c r="BE961" s="190">
        <v>2</v>
      </c>
      <c r="BF961" s="190" t="s">
        <v>12660</v>
      </c>
      <c r="BG961" s="190" t="s">
        <v>12587</v>
      </c>
      <c r="BH961" s="190" t="s">
        <v>12659</v>
      </c>
      <c r="BI961" s="190" t="s">
        <v>12658</v>
      </c>
      <c r="BJ961" s="190" t="s">
        <v>12657</v>
      </c>
      <c r="BL961" s="190" t="s">
        <v>12656</v>
      </c>
      <c r="BM961" s="190" t="str">
        <f t="shared" si="104"/>
        <v/>
      </c>
      <c r="BN961" s="190" t="str">
        <f t="shared" si="105"/>
        <v/>
      </c>
      <c r="BO961" s="190" t="str">
        <f t="shared" si="106"/>
        <v/>
      </c>
      <c r="BP961" s="190" t="str">
        <f t="shared" si="107"/>
        <v/>
      </c>
      <c r="BQ961" s="190">
        <f t="shared" si="108"/>
        <v>0</v>
      </c>
      <c r="BR961" s="190">
        <f t="shared" si="109"/>
        <v>0</v>
      </c>
      <c r="BS961" s="190">
        <f t="shared" si="110"/>
        <v>0</v>
      </c>
      <c r="BT961" s="190">
        <f t="shared" si="111"/>
        <v>0</v>
      </c>
      <c r="BY961" s="27">
        <v>1</v>
      </c>
    </row>
    <row r="962" spans="32:77" ht="15.75" customHeight="1" x14ac:dyDescent="0.25">
      <c r="AF962" s="2"/>
      <c r="AG962" s="2"/>
      <c r="AH962" s="2"/>
      <c r="AI962" s="2"/>
      <c r="AJ962" s="2"/>
      <c r="AK962" s="2"/>
      <c r="BA962" s="190" t="s">
        <v>229</v>
      </c>
      <c r="BB962" s="190" t="s">
        <v>301</v>
      </c>
      <c r="BC962" s="190">
        <v>4</v>
      </c>
      <c r="BD962" s="190">
        <v>5</v>
      </c>
      <c r="BE962" s="190">
        <v>2</v>
      </c>
      <c r="BF962" s="190" t="s">
        <v>12582</v>
      </c>
      <c r="BG962" s="190" t="s">
        <v>12581</v>
      </c>
      <c r="BH962" s="190" t="s">
        <v>12580</v>
      </c>
      <c r="BL962" s="190" t="s">
        <v>12579</v>
      </c>
      <c r="BM962" s="190" t="str">
        <f t="shared" si="104"/>
        <v/>
      </c>
      <c r="BN962" s="190" t="str">
        <f t="shared" si="105"/>
        <v/>
      </c>
      <c r="BO962" s="190" t="str">
        <f t="shared" si="106"/>
        <v/>
      </c>
      <c r="BP962" s="190" t="str">
        <f t="shared" si="107"/>
        <v/>
      </c>
      <c r="BQ962" s="190">
        <f t="shared" si="108"/>
        <v>0</v>
      </c>
      <c r="BR962" s="190">
        <f t="shared" si="109"/>
        <v>0</v>
      </c>
      <c r="BS962" s="190">
        <f t="shared" si="110"/>
        <v>0</v>
      </c>
      <c r="BT962" s="190">
        <f t="shared" si="111"/>
        <v>0</v>
      </c>
      <c r="BY962" s="27">
        <v>1</v>
      </c>
    </row>
    <row r="963" spans="32:77" ht="15.75" customHeight="1" x14ac:dyDescent="0.25">
      <c r="AF963" s="2"/>
      <c r="AG963" s="2"/>
      <c r="AH963" s="2"/>
      <c r="AI963" s="2"/>
      <c r="AJ963" s="2"/>
      <c r="AK963" s="2"/>
      <c r="BA963" s="190" t="s">
        <v>230</v>
      </c>
      <c r="BB963" s="190" t="s">
        <v>265</v>
      </c>
      <c r="BC963" s="190">
        <v>1</v>
      </c>
      <c r="BD963" s="190">
        <v>4</v>
      </c>
      <c r="BE963" s="190">
        <v>2</v>
      </c>
      <c r="BF963" s="190" t="s">
        <v>12633</v>
      </c>
      <c r="BG963" s="190" t="s">
        <v>12632</v>
      </c>
      <c r="BH963" s="190" t="s">
        <v>12631</v>
      </c>
      <c r="BL963" s="190" t="s">
        <v>12630</v>
      </c>
      <c r="BM963" s="190" t="str">
        <f t="shared" si="104"/>
        <v/>
      </c>
      <c r="BN963" s="190" t="str">
        <f t="shared" si="105"/>
        <v/>
      </c>
      <c r="BO963" s="190" t="str">
        <f t="shared" si="106"/>
        <v/>
      </c>
      <c r="BP963" s="190" t="str">
        <f t="shared" si="107"/>
        <v/>
      </c>
      <c r="BQ963" s="190">
        <f t="shared" si="108"/>
        <v>0</v>
      </c>
      <c r="BR963" s="190">
        <f t="shared" si="109"/>
        <v>0</v>
      </c>
      <c r="BS963" s="190">
        <f t="shared" si="110"/>
        <v>0</v>
      </c>
      <c r="BT963" s="190">
        <f t="shared" si="111"/>
        <v>0</v>
      </c>
      <c r="BY963" s="27">
        <v>1</v>
      </c>
    </row>
    <row r="964" spans="32:77" ht="15.75" customHeight="1" x14ac:dyDescent="0.25">
      <c r="AF964" s="2"/>
      <c r="AG964" s="2"/>
      <c r="AH964" s="2"/>
      <c r="AI964" s="2"/>
      <c r="AJ964" s="2"/>
      <c r="AK964" s="2"/>
      <c r="BA964" s="190" t="s">
        <v>230</v>
      </c>
      <c r="BB964" s="190" t="s">
        <v>265</v>
      </c>
      <c r="BC964" s="190">
        <v>2</v>
      </c>
      <c r="BD964" s="190">
        <v>4</v>
      </c>
      <c r="BE964" s="190">
        <v>2</v>
      </c>
      <c r="BF964" s="190" t="s">
        <v>12629</v>
      </c>
      <c r="BG964" s="190" t="s">
        <v>12628</v>
      </c>
      <c r="BH964" s="190" t="s">
        <v>12627</v>
      </c>
      <c r="BI964" s="190" t="s">
        <v>12626</v>
      </c>
      <c r="BJ964" s="190" t="s">
        <v>12625</v>
      </c>
      <c r="BL964" s="190" t="s">
        <v>12624</v>
      </c>
      <c r="BM964" s="190" t="str">
        <f t="shared" si="104"/>
        <v/>
      </c>
      <c r="BN964" s="190" t="str">
        <f t="shared" si="105"/>
        <v/>
      </c>
      <c r="BO964" s="190" t="str">
        <f t="shared" si="106"/>
        <v/>
      </c>
      <c r="BP964" s="190" t="str">
        <f t="shared" si="107"/>
        <v/>
      </c>
      <c r="BQ964" s="190">
        <f t="shared" si="108"/>
        <v>0</v>
      </c>
      <c r="BR964" s="190">
        <f t="shared" si="109"/>
        <v>0</v>
      </c>
      <c r="BS964" s="190">
        <f t="shared" si="110"/>
        <v>0</v>
      </c>
      <c r="BT964" s="190">
        <f t="shared" si="111"/>
        <v>0</v>
      </c>
      <c r="BY964" s="27">
        <v>1</v>
      </c>
    </row>
    <row r="965" spans="32:77" ht="15.75" customHeight="1" x14ac:dyDescent="0.25">
      <c r="AF965" s="2"/>
      <c r="AG965" s="2"/>
      <c r="AH965" s="2"/>
      <c r="AI965" s="2"/>
      <c r="AJ965" s="2"/>
      <c r="AK965" s="2"/>
      <c r="BA965" s="190" t="s">
        <v>230</v>
      </c>
      <c r="BB965" s="190" t="s">
        <v>265</v>
      </c>
      <c r="BC965" s="190">
        <v>3</v>
      </c>
      <c r="BD965" s="190">
        <v>4</v>
      </c>
      <c r="BE965" s="190">
        <v>2</v>
      </c>
      <c r="BF965" s="190" t="s">
        <v>12655</v>
      </c>
      <c r="BG965" s="190" t="s">
        <v>12654</v>
      </c>
      <c r="BH965" s="190" t="s">
        <v>12653</v>
      </c>
      <c r="BI965" s="190" t="s">
        <v>12652</v>
      </c>
      <c r="BJ965" s="190" t="s">
        <v>12651</v>
      </c>
      <c r="BK965" s="190" t="s">
        <v>12650</v>
      </c>
      <c r="BL965" s="190" t="s">
        <v>12649</v>
      </c>
      <c r="BM965" s="190" t="str">
        <f t="shared" si="104"/>
        <v/>
      </c>
      <c r="BN965" s="190" t="str">
        <f t="shared" si="105"/>
        <v/>
      </c>
      <c r="BO965" s="190" t="str">
        <f t="shared" si="106"/>
        <v/>
      </c>
      <c r="BP965" s="190" t="str">
        <f t="shared" si="107"/>
        <v/>
      </c>
      <c r="BQ965" s="190">
        <f t="shared" si="108"/>
        <v>0</v>
      </c>
      <c r="BR965" s="190">
        <f t="shared" si="109"/>
        <v>0</v>
      </c>
      <c r="BS965" s="190">
        <f t="shared" si="110"/>
        <v>0</v>
      </c>
      <c r="BT965" s="190">
        <f t="shared" si="111"/>
        <v>0</v>
      </c>
      <c r="BY965" s="27">
        <v>1</v>
      </c>
    </row>
    <row r="966" spans="32:77" ht="15.75" customHeight="1" x14ac:dyDescent="0.25">
      <c r="AF966" s="2"/>
      <c r="AG966" s="2"/>
      <c r="AH966" s="2"/>
      <c r="AI966" s="2"/>
      <c r="AJ966" s="2"/>
      <c r="AK966" s="2"/>
      <c r="BA966" s="190" t="s">
        <v>230</v>
      </c>
      <c r="BB966" s="190" t="s">
        <v>265</v>
      </c>
      <c r="BC966" s="190">
        <v>4</v>
      </c>
      <c r="BD966" s="190">
        <v>4</v>
      </c>
      <c r="BE966" s="190">
        <v>2</v>
      </c>
      <c r="BF966" s="190" t="s">
        <v>12611</v>
      </c>
      <c r="BG966" s="190" t="s">
        <v>12610</v>
      </c>
      <c r="BH966" s="190" t="s">
        <v>12609</v>
      </c>
      <c r="BI966" s="190" t="s">
        <v>12608</v>
      </c>
      <c r="BJ966" s="190" t="s">
        <v>12607</v>
      </c>
      <c r="BK966" s="190" t="s">
        <v>12606</v>
      </c>
      <c r="BL966" s="190" t="s">
        <v>12605</v>
      </c>
      <c r="BM966" s="190" t="str">
        <f t="shared" si="104"/>
        <v/>
      </c>
      <c r="BN966" s="190" t="str">
        <f t="shared" si="105"/>
        <v/>
      </c>
      <c r="BO966" s="190" t="str">
        <f t="shared" si="106"/>
        <v/>
      </c>
      <c r="BP966" s="190" t="str">
        <f t="shared" si="107"/>
        <v/>
      </c>
      <c r="BQ966" s="190">
        <f t="shared" si="108"/>
        <v>0</v>
      </c>
      <c r="BR966" s="190">
        <f t="shared" si="109"/>
        <v>0</v>
      </c>
      <c r="BS966" s="190">
        <f t="shared" si="110"/>
        <v>0</v>
      </c>
      <c r="BT966" s="190">
        <f t="shared" si="111"/>
        <v>0</v>
      </c>
      <c r="BY966" s="27">
        <v>1</v>
      </c>
    </row>
    <row r="967" spans="32:77" ht="15.75" customHeight="1" x14ac:dyDescent="0.25">
      <c r="AF967" s="2"/>
      <c r="AG967" s="2"/>
      <c r="AH967" s="2"/>
      <c r="AI967" s="2"/>
      <c r="AJ967" s="2"/>
      <c r="AK967" s="2"/>
      <c r="BA967" s="190" t="s">
        <v>230</v>
      </c>
      <c r="BB967" s="190" t="s">
        <v>265</v>
      </c>
      <c r="BC967" s="190">
        <v>5</v>
      </c>
      <c r="BD967" s="190">
        <v>4</v>
      </c>
      <c r="BE967" s="190">
        <v>2</v>
      </c>
      <c r="BF967" s="190" t="s">
        <v>12604</v>
      </c>
      <c r="BG967" s="190" t="s">
        <v>12603</v>
      </c>
      <c r="BH967" s="190" t="s">
        <v>12602</v>
      </c>
      <c r="BI967" s="190" t="s">
        <v>12601</v>
      </c>
      <c r="BJ967" s="190" t="s">
        <v>12600</v>
      </c>
      <c r="BK967" s="190" t="s">
        <v>12599</v>
      </c>
      <c r="BL967" s="190" t="s">
        <v>12598</v>
      </c>
      <c r="BM967" s="190" t="str">
        <f t="shared" si="104"/>
        <v/>
      </c>
      <c r="BN967" s="190" t="str">
        <f t="shared" si="105"/>
        <v/>
      </c>
      <c r="BO967" s="190" t="str">
        <f t="shared" si="106"/>
        <v/>
      </c>
      <c r="BP967" s="190" t="str">
        <f t="shared" si="107"/>
        <v/>
      </c>
      <c r="BQ967" s="190">
        <f t="shared" si="108"/>
        <v>0</v>
      </c>
      <c r="BR967" s="190">
        <f t="shared" si="109"/>
        <v>0</v>
      </c>
      <c r="BS967" s="190">
        <f t="shared" si="110"/>
        <v>0</v>
      </c>
      <c r="BT967" s="190">
        <f t="shared" si="111"/>
        <v>0</v>
      </c>
      <c r="BY967" s="27">
        <v>1</v>
      </c>
    </row>
    <row r="968" spans="32:77" ht="15.75" customHeight="1" x14ac:dyDescent="0.25">
      <c r="AF968" s="2"/>
      <c r="AG968" s="2"/>
      <c r="AH968" s="2"/>
      <c r="AI968" s="2"/>
      <c r="AJ968" s="2"/>
      <c r="AK968" s="2"/>
      <c r="BA968" s="190" t="s">
        <v>230</v>
      </c>
      <c r="BB968" s="190" t="s">
        <v>301</v>
      </c>
      <c r="BC968" s="190">
        <v>1</v>
      </c>
      <c r="BD968" s="190">
        <v>5</v>
      </c>
      <c r="BE968" s="190">
        <v>2</v>
      </c>
      <c r="BF968" s="190" t="s">
        <v>12597</v>
      </c>
      <c r="BG968" s="190" t="s">
        <v>12596</v>
      </c>
      <c r="BH968" s="190" t="s">
        <v>12595</v>
      </c>
      <c r="BI968" s="190" t="s">
        <v>12594</v>
      </c>
      <c r="BL968" s="190" t="s">
        <v>12593</v>
      </c>
      <c r="BM968" s="190" t="str">
        <f t="shared" si="104"/>
        <v/>
      </c>
      <c r="BN968" s="190" t="str">
        <f t="shared" si="105"/>
        <v/>
      </c>
      <c r="BO968" s="190" t="str">
        <f t="shared" si="106"/>
        <v/>
      </c>
      <c r="BP968" s="190" t="str">
        <f t="shared" si="107"/>
        <v/>
      </c>
      <c r="BQ968" s="190">
        <f t="shared" si="108"/>
        <v>0</v>
      </c>
      <c r="BR968" s="190">
        <f t="shared" si="109"/>
        <v>0</v>
      </c>
      <c r="BS968" s="190">
        <f t="shared" si="110"/>
        <v>0</v>
      </c>
      <c r="BT968" s="190">
        <f t="shared" si="111"/>
        <v>0</v>
      </c>
      <c r="BY968" s="27">
        <v>1</v>
      </c>
    </row>
    <row r="969" spans="32:77" ht="15.75" customHeight="1" x14ac:dyDescent="0.25">
      <c r="AF969" s="2"/>
      <c r="AG969" s="2"/>
      <c r="AH969" s="2"/>
      <c r="AI969" s="2"/>
      <c r="AJ969" s="2"/>
      <c r="AK969" s="2"/>
      <c r="BA969" s="190" t="s">
        <v>230</v>
      </c>
      <c r="BB969" s="190" t="s">
        <v>301</v>
      </c>
      <c r="BC969" s="190">
        <v>2</v>
      </c>
      <c r="BD969" s="190">
        <v>5</v>
      </c>
      <c r="BE969" s="190">
        <v>2</v>
      </c>
      <c r="BF969" s="190" t="s">
        <v>12592</v>
      </c>
      <c r="BG969" s="190" t="s">
        <v>12591</v>
      </c>
      <c r="BH969" s="190" t="s">
        <v>12590</v>
      </c>
      <c r="BL969" s="190" t="s">
        <v>12589</v>
      </c>
      <c r="BM969" s="190" t="str">
        <f t="shared" si="104"/>
        <v/>
      </c>
      <c r="BN969" s="190" t="str">
        <f t="shared" si="105"/>
        <v/>
      </c>
      <c r="BO969" s="190" t="str">
        <f t="shared" si="106"/>
        <v/>
      </c>
      <c r="BP969" s="190" t="str">
        <f t="shared" si="107"/>
        <v/>
      </c>
      <c r="BQ969" s="190">
        <f t="shared" si="108"/>
        <v>0</v>
      </c>
      <c r="BR969" s="190">
        <f t="shared" si="109"/>
        <v>0</v>
      </c>
      <c r="BS969" s="190">
        <f t="shared" si="110"/>
        <v>0</v>
      </c>
      <c r="BT969" s="190">
        <f t="shared" si="111"/>
        <v>0</v>
      </c>
      <c r="BY969" s="27">
        <v>1</v>
      </c>
    </row>
    <row r="970" spans="32:77" ht="15.75" customHeight="1" x14ac:dyDescent="0.25">
      <c r="AF970" s="2"/>
      <c r="AG970" s="2"/>
      <c r="AH970" s="2"/>
      <c r="AI970" s="2"/>
      <c r="AJ970" s="2"/>
      <c r="AK970" s="2"/>
      <c r="BA970" s="190" t="s">
        <v>230</v>
      </c>
      <c r="BB970" s="190" t="s">
        <v>301</v>
      </c>
      <c r="BC970" s="190">
        <v>3</v>
      </c>
      <c r="BD970" s="190">
        <v>5</v>
      </c>
      <c r="BE970" s="190">
        <v>2</v>
      </c>
      <c r="BF970" s="190" t="s">
        <v>12648</v>
      </c>
      <c r="BG970" s="190" t="s">
        <v>12587</v>
      </c>
      <c r="BH970" s="190" t="s">
        <v>12647</v>
      </c>
      <c r="BI970" s="190" t="s">
        <v>12646</v>
      </c>
      <c r="BL970" s="190" t="s">
        <v>12645</v>
      </c>
      <c r="BM970" s="190" t="str">
        <f t="shared" si="104"/>
        <v/>
      </c>
      <c r="BN970" s="190" t="str">
        <f t="shared" si="105"/>
        <v/>
      </c>
      <c r="BO970" s="190" t="str">
        <f t="shared" si="106"/>
        <v/>
      </c>
      <c r="BP970" s="190" t="str">
        <f t="shared" si="107"/>
        <v/>
      </c>
      <c r="BQ970" s="190">
        <f t="shared" si="108"/>
        <v>0</v>
      </c>
      <c r="BR970" s="190">
        <f t="shared" si="109"/>
        <v>0</v>
      </c>
      <c r="BS970" s="190">
        <f t="shared" si="110"/>
        <v>0</v>
      </c>
      <c r="BT970" s="190">
        <f t="shared" si="111"/>
        <v>0</v>
      </c>
      <c r="BY970" s="27">
        <v>1</v>
      </c>
    </row>
    <row r="971" spans="32:77" ht="15.75" customHeight="1" x14ac:dyDescent="0.25">
      <c r="AF971" s="2"/>
      <c r="AG971" s="2"/>
      <c r="AH971" s="2"/>
      <c r="AI971" s="2"/>
      <c r="AJ971" s="2"/>
      <c r="AK971" s="2"/>
      <c r="BA971" s="190" t="s">
        <v>230</v>
      </c>
      <c r="BB971" s="190" t="s">
        <v>301</v>
      </c>
      <c r="BC971" s="190">
        <v>4</v>
      </c>
      <c r="BD971" s="190">
        <v>5</v>
      </c>
      <c r="BE971" s="190">
        <v>2</v>
      </c>
      <c r="BF971" s="190" t="s">
        <v>12582</v>
      </c>
      <c r="BG971" s="190" t="s">
        <v>12581</v>
      </c>
      <c r="BH971" s="190" t="s">
        <v>12580</v>
      </c>
      <c r="BL971" s="190" t="s">
        <v>12579</v>
      </c>
      <c r="BM971" s="190" t="str">
        <f t="shared" si="104"/>
        <v/>
      </c>
      <c r="BN971" s="190" t="str">
        <f t="shared" si="105"/>
        <v/>
      </c>
      <c r="BO971" s="190" t="str">
        <f t="shared" si="106"/>
        <v/>
      </c>
      <c r="BP971" s="190" t="str">
        <f t="shared" si="107"/>
        <v/>
      </c>
      <c r="BQ971" s="190">
        <f t="shared" si="108"/>
        <v>0</v>
      </c>
      <c r="BR971" s="190">
        <f t="shared" si="109"/>
        <v>0</v>
      </c>
      <c r="BS971" s="190">
        <f t="shared" si="110"/>
        <v>0</v>
      </c>
      <c r="BT971" s="190">
        <f t="shared" si="111"/>
        <v>0</v>
      </c>
      <c r="BY971" s="27">
        <v>1</v>
      </c>
    </row>
    <row r="972" spans="32:77" ht="15.75" customHeight="1" x14ac:dyDescent="0.25">
      <c r="AF972" s="2"/>
      <c r="AG972" s="2"/>
      <c r="AH972" s="2"/>
      <c r="AI972" s="2"/>
      <c r="AJ972" s="2"/>
      <c r="AK972" s="2"/>
      <c r="BA972" s="190" t="s">
        <v>231</v>
      </c>
      <c r="BB972" s="190" t="s">
        <v>265</v>
      </c>
      <c r="BC972" s="190">
        <v>1</v>
      </c>
      <c r="BD972" s="190">
        <v>4</v>
      </c>
      <c r="BE972" s="190">
        <v>2</v>
      </c>
      <c r="BF972" s="190" t="s">
        <v>12633</v>
      </c>
      <c r="BG972" s="190" t="s">
        <v>12632</v>
      </c>
      <c r="BH972" s="190" t="s">
        <v>12631</v>
      </c>
      <c r="BL972" s="190" t="s">
        <v>12630</v>
      </c>
      <c r="BM972" s="190" t="str">
        <f t="shared" si="104"/>
        <v/>
      </c>
      <c r="BN972" s="190" t="str">
        <f t="shared" si="105"/>
        <v/>
      </c>
      <c r="BO972" s="190" t="str">
        <f t="shared" si="106"/>
        <v/>
      </c>
      <c r="BP972" s="190" t="str">
        <f t="shared" si="107"/>
        <v/>
      </c>
      <c r="BQ972" s="190">
        <f t="shared" si="108"/>
        <v>0</v>
      </c>
      <c r="BR972" s="190">
        <f t="shared" si="109"/>
        <v>0</v>
      </c>
      <c r="BS972" s="190">
        <f t="shared" si="110"/>
        <v>0</v>
      </c>
      <c r="BT972" s="190">
        <f t="shared" si="111"/>
        <v>0</v>
      </c>
      <c r="BY972" s="27">
        <v>1</v>
      </c>
    </row>
    <row r="973" spans="32:77" ht="15.75" customHeight="1" x14ac:dyDescent="0.25">
      <c r="AF973" s="2"/>
      <c r="AG973" s="2"/>
      <c r="AH973" s="2"/>
      <c r="AI973" s="2"/>
      <c r="AJ973" s="2"/>
      <c r="AK973" s="2"/>
      <c r="BA973" s="190" t="s">
        <v>231</v>
      </c>
      <c r="BB973" s="190" t="s">
        <v>265</v>
      </c>
      <c r="BC973" s="190">
        <v>2</v>
      </c>
      <c r="BD973" s="190">
        <v>4</v>
      </c>
      <c r="BE973" s="190">
        <v>2</v>
      </c>
      <c r="BF973" s="190" t="s">
        <v>12629</v>
      </c>
      <c r="BG973" s="190" t="s">
        <v>12628</v>
      </c>
      <c r="BH973" s="190" t="s">
        <v>12627</v>
      </c>
      <c r="BI973" s="190" t="s">
        <v>12626</v>
      </c>
      <c r="BJ973" s="190" t="s">
        <v>12625</v>
      </c>
      <c r="BL973" s="190" t="s">
        <v>12624</v>
      </c>
      <c r="BM973" s="190" t="str">
        <f t="shared" si="104"/>
        <v/>
      </c>
      <c r="BN973" s="190" t="str">
        <f t="shared" si="105"/>
        <v/>
      </c>
      <c r="BO973" s="190" t="str">
        <f t="shared" si="106"/>
        <v/>
      </c>
      <c r="BP973" s="190" t="str">
        <f t="shared" si="107"/>
        <v/>
      </c>
      <c r="BQ973" s="190">
        <f t="shared" si="108"/>
        <v>0</v>
      </c>
      <c r="BR973" s="190">
        <f t="shared" si="109"/>
        <v>0</v>
      </c>
      <c r="BS973" s="190">
        <f t="shared" si="110"/>
        <v>0</v>
      </c>
      <c r="BT973" s="190">
        <f t="shared" si="111"/>
        <v>0</v>
      </c>
      <c r="BY973" s="27">
        <v>1</v>
      </c>
    </row>
    <row r="974" spans="32:77" ht="15.75" customHeight="1" x14ac:dyDescent="0.25">
      <c r="AF974" s="2"/>
      <c r="AG974" s="2"/>
      <c r="AH974" s="2"/>
      <c r="AI974" s="2"/>
      <c r="AJ974" s="2"/>
      <c r="AK974" s="2"/>
      <c r="BA974" s="190" t="s">
        <v>231</v>
      </c>
      <c r="BB974" s="190" t="s">
        <v>265</v>
      </c>
      <c r="BC974" s="190">
        <v>3</v>
      </c>
      <c r="BD974" s="190">
        <v>4</v>
      </c>
      <c r="BE974" s="190">
        <v>2</v>
      </c>
      <c r="BF974" s="190" t="s">
        <v>12644</v>
      </c>
      <c r="BG974" s="190" t="s">
        <v>12643</v>
      </c>
      <c r="BH974" s="190" t="s">
        <v>12642</v>
      </c>
      <c r="BI974" s="190" t="s">
        <v>12641</v>
      </c>
      <c r="BJ974" s="190" t="s">
        <v>12640</v>
      </c>
      <c r="BL974" s="190" t="s">
        <v>12639</v>
      </c>
      <c r="BM974" s="190" t="str">
        <f t="shared" si="104"/>
        <v/>
      </c>
      <c r="BN974" s="190" t="str">
        <f t="shared" si="105"/>
        <v/>
      </c>
      <c r="BO974" s="190" t="str">
        <f t="shared" si="106"/>
        <v/>
      </c>
      <c r="BP974" s="190" t="str">
        <f t="shared" si="107"/>
        <v/>
      </c>
      <c r="BQ974" s="190">
        <f t="shared" si="108"/>
        <v>0</v>
      </c>
      <c r="BR974" s="190">
        <f t="shared" si="109"/>
        <v>0</v>
      </c>
      <c r="BS974" s="190">
        <f t="shared" si="110"/>
        <v>0</v>
      </c>
      <c r="BT974" s="190">
        <f t="shared" si="111"/>
        <v>0</v>
      </c>
      <c r="BY974" s="27">
        <v>1</v>
      </c>
    </row>
    <row r="975" spans="32:77" ht="15.75" customHeight="1" x14ac:dyDescent="0.25">
      <c r="AF975" s="2"/>
      <c r="AG975" s="2"/>
      <c r="AH975" s="2"/>
      <c r="AI975" s="2"/>
      <c r="AJ975" s="2"/>
      <c r="AK975" s="2"/>
      <c r="BA975" s="190" t="s">
        <v>231</v>
      </c>
      <c r="BB975" s="190" t="s">
        <v>265</v>
      </c>
      <c r="BC975" s="190">
        <v>4</v>
      </c>
      <c r="BD975" s="190">
        <v>4</v>
      </c>
      <c r="BE975" s="190">
        <v>2</v>
      </c>
      <c r="BF975" s="190" t="s">
        <v>12611</v>
      </c>
      <c r="BG975" s="190" t="s">
        <v>12610</v>
      </c>
      <c r="BH975" s="190" t="s">
        <v>12609</v>
      </c>
      <c r="BI975" s="190" t="s">
        <v>12608</v>
      </c>
      <c r="BJ975" s="190" t="s">
        <v>12607</v>
      </c>
      <c r="BK975" s="190" t="s">
        <v>12606</v>
      </c>
      <c r="BL975" s="190" t="s">
        <v>12605</v>
      </c>
      <c r="BM975" s="190" t="str">
        <f t="shared" si="104"/>
        <v/>
      </c>
      <c r="BN975" s="190" t="str">
        <f t="shared" si="105"/>
        <v/>
      </c>
      <c r="BO975" s="190" t="str">
        <f t="shared" si="106"/>
        <v/>
      </c>
      <c r="BP975" s="190" t="str">
        <f t="shared" si="107"/>
        <v/>
      </c>
      <c r="BQ975" s="190">
        <f t="shared" si="108"/>
        <v>0</v>
      </c>
      <c r="BR975" s="190">
        <f t="shared" si="109"/>
        <v>0</v>
      </c>
      <c r="BS975" s="190">
        <f t="shared" si="110"/>
        <v>0</v>
      </c>
      <c r="BT975" s="190">
        <f t="shared" si="111"/>
        <v>0</v>
      </c>
      <c r="BY975" s="27">
        <v>1</v>
      </c>
    </row>
    <row r="976" spans="32:77" ht="15.75" customHeight="1" x14ac:dyDescent="0.25">
      <c r="AF976" s="2"/>
      <c r="AG976" s="2"/>
      <c r="AH976" s="2"/>
      <c r="AI976" s="2"/>
      <c r="AJ976" s="2"/>
      <c r="AK976" s="2"/>
      <c r="BA976" s="190" t="s">
        <v>231</v>
      </c>
      <c r="BB976" s="190" t="s">
        <v>265</v>
      </c>
      <c r="BC976" s="190">
        <v>5</v>
      </c>
      <c r="BD976" s="190">
        <v>4</v>
      </c>
      <c r="BE976" s="190">
        <v>2</v>
      </c>
      <c r="BF976" s="190" t="s">
        <v>12604</v>
      </c>
      <c r="BG976" s="190" t="s">
        <v>12603</v>
      </c>
      <c r="BH976" s="190" t="s">
        <v>12602</v>
      </c>
      <c r="BI976" s="190" t="s">
        <v>12601</v>
      </c>
      <c r="BJ976" s="190" t="s">
        <v>12600</v>
      </c>
      <c r="BK976" s="190" t="s">
        <v>12599</v>
      </c>
      <c r="BL976" s="190" t="s">
        <v>12598</v>
      </c>
      <c r="BM976" s="190" t="str">
        <f t="shared" si="104"/>
        <v/>
      </c>
      <c r="BN976" s="190" t="str">
        <f t="shared" si="105"/>
        <v/>
      </c>
      <c r="BO976" s="190" t="str">
        <f t="shared" si="106"/>
        <v/>
      </c>
      <c r="BP976" s="190" t="str">
        <f t="shared" si="107"/>
        <v/>
      </c>
      <c r="BQ976" s="190">
        <f t="shared" si="108"/>
        <v>0</v>
      </c>
      <c r="BR976" s="190">
        <f t="shared" si="109"/>
        <v>0</v>
      </c>
      <c r="BS976" s="190">
        <f t="shared" si="110"/>
        <v>0</v>
      </c>
      <c r="BT976" s="190">
        <f t="shared" si="111"/>
        <v>0</v>
      </c>
      <c r="BY976" s="27">
        <v>1</v>
      </c>
    </row>
    <row r="977" spans="32:77" ht="15.75" customHeight="1" x14ac:dyDescent="0.25">
      <c r="AF977" s="2"/>
      <c r="AG977" s="2"/>
      <c r="AH977" s="2"/>
      <c r="AI977" s="2"/>
      <c r="AJ977" s="2"/>
      <c r="AK977" s="2"/>
      <c r="BA977" s="190" t="s">
        <v>231</v>
      </c>
      <c r="BB977" s="190" t="s">
        <v>301</v>
      </c>
      <c r="BC977" s="190">
        <v>1</v>
      </c>
      <c r="BD977" s="190">
        <v>5</v>
      </c>
      <c r="BE977" s="190">
        <v>2</v>
      </c>
      <c r="BF977" s="190" t="s">
        <v>12597</v>
      </c>
      <c r="BG977" s="190" t="s">
        <v>12596</v>
      </c>
      <c r="BH977" s="190" t="s">
        <v>12595</v>
      </c>
      <c r="BI977" s="190" t="s">
        <v>12594</v>
      </c>
      <c r="BL977" s="190" t="s">
        <v>12593</v>
      </c>
      <c r="BM977" s="190" t="str">
        <f t="shared" si="104"/>
        <v/>
      </c>
      <c r="BN977" s="190" t="str">
        <f t="shared" si="105"/>
        <v/>
      </c>
      <c r="BO977" s="190" t="str">
        <f t="shared" si="106"/>
        <v/>
      </c>
      <c r="BP977" s="190" t="str">
        <f t="shared" si="107"/>
        <v/>
      </c>
      <c r="BQ977" s="190">
        <f t="shared" si="108"/>
        <v>0</v>
      </c>
      <c r="BR977" s="190">
        <f t="shared" si="109"/>
        <v>0</v>
      </c>
      <c r="BS977" s="190">
        <f t="shared" si="110"/>
        <v>0</v>
      </c>
      <c r="BT977" s="190">
        <f t="shared" si="111"/>
        <v>0</v>
      </c>
      <c r="BY977" s="27">
        <v>1</v>
      </c>
    </row>
    <row r="978" spans="32:77" ht="15.75" customHeight="1" x14ac:dyDescent="0.25">
      <c r="AF978" s="2"/>
      <c r="AG978" s="2"/>
      <c r="AH978" s="2"/>
      <c r="AI978" s="2"/>
      <c r="AJ978" s="2"/>
      <c r="AK978" s="2"/>
      <c r="BA978" s="190" t="s">
        <v>231</v>
      </c>
      <c r="BB978" s="190" t="s">
        <v>301</v>
      </c>
      <c r="BC978" s="190">
        <v>2</v>
      </c>
      <c r="BD978" s="190">
        <v>5</v>
      </c>
      <c r="BE978" s="190">
        <v>2</v>
      </c>
      <c r="BF978" s="190" t="s">
        <v>12592</v>
      </c>
      <c r="BG978" s="190" t="s">
        <v>12591</v>
      </c>
      <c r="BH978" s="190" t="s">
        <v>12590</v>
      </c>
      <c r="BL978" s="190" t="s">
        <v>12589</v>
      </c>
      <c r="BM978" s="190" t="str">
        <f t="shared" si="104"/>
        <v/>
      </c>
      <c r="BN978" s="190" t="str">
        <f t="shared" si="105"/>
        <v/>
      </c>
      <c r="BO978" s="190" t="str">
        <f t="shared" si="106"/>
        <v/>
      </c>
      <c r="BP978" s="190" t="str">
        <f t="shared" si="107"/>
        <v/>
      </c>
      <c r="BQ978" s="190">
        <f t="shared" si="108"/>
        <v>0</v>
      </c>
      <c r="BR978" s="190">
        <f t="shared" si="109"/>
        <v>0</v>
      </c>
      <c r="BS978" s="190">
        <f t="shared" si="110"/>
        <v>0</v>
      </c>
      <c r="BT978" s="190">
        <f t="shared" si="111"/>
        <v>0</v>
      </c>
      <c r="BY978" s="27">
        <v>1</v>
      </c>
    </row>
    <row r="979" spans="32:77" ht="15.75" customHeight="1" x14ac:dyDescent="0.25">
      <c r="AF979" s="2"/>
      <c r="AG979" s="2"/>
      <c r="AH979" s="2"/>
      <c r="AI979" s="2"/>
      <c r="AJ979" s="2"/>
      <c r="AK979" s="2"/>
      <c r="BA979" s="190" t="s">
        <v>231</v>
      </c>
      <c r="BB979" s="190" t="s">
        <v>301</v>
      </c>
      <c r="BC979" s="190">
        <v>3</v>
      </c>
      <c r="BD979" s="190">
        <v>5</v>
      </c>
      <c r="BE979" s="190">
        <v>2</v>
      </c>
      <c r="BF979" s="190" t="s">
        <v>12638</v>
      </c>
      <c r="BG979" s="190" t="s">
        <v>12587</v>
      </c>
      <c r="BH979" s="190" t="s">
        <v>12637</v>
      </c>
      <c r="BI979" s="190" t="s">
        <v>1499</v>
      </c>
      <c r="BJ979" s="190" t="s">
        <v>12636</v>
      </c>
      <c r="BK979" s="190" t="s">
        <v>12635</v>
      </c>
      <c r="BL979" s="190" t="s">
        <v>12634</v>
      </c>
      <c r="BM979" s="190" t="str">
        <f t="shared" si="104"/>
        <v/>
      </c>
      <c r="BN979" s="190" t="str">
        <f t="shared" si="105"/>
        <v/>
      </c>
      <c r="BO979" s="190" t="str">
        <f t="shared" si="106"/>
        <v/>
      </c>
      <c r="BP979" s="190" t="str">
        <f t="shared" si="107"/>
        <v/>
      </c>
      <c r="BQ979" s="190">
        <f t="shared" si="108"/>
        <v>0</v>
      </c>
      <c r="BR979" s="190">
        <f t="shared" si="109"/>
        <v>0</v>
      </c>
      <c r="BS979" s="190">
        <f t="shared" si="110"/>
        <v>0</v>
      </c>
      <c r="BT979" s="190">
        <f t="shared" si="111"/>
        <v>0</v>
      </c>
      <c r="BY979" s="27">
        <v>1</v>
      </c>
    </row>
    <row r="980" spans="32:77" ht="15.75" customHeight="1" x14ac:dyDescent="0.25">
      <c r="AF980" s="2"/>
      <c r="AG980" s="2"/>
      <c r="AH980" s="2"/>
      <c r="AI980" s="2"/>
      <c r="AJ980" s="2"/>
      <c r="AK980" s="2"/>
      <c r="BA980" s="190" t="s">
        <v>231</v>
      </c>
      <c r="BB980" s="190" t="s">
        <v>301</v>
      </c>
      <c r="BC980" s="190">
        <v>4</v>
      </c>
      <c r="BD980" s="190">
        <v>5</v>
      </c>
      <c r="BE980" s="190">
        <v>2</v>
      </c>
      <c r="BF980" s="190" t="s">
        <v>12582</v>
      </c>
      <c r="BG980" s="190" t="s">
        <v>12581</v>
      </c>
      <c r="BH980" s="190" t="s">
        <v>12580</v>
      </c>
      <c r="BL980" s="190" t="s">
        <v>12579</v>
      </c>
      <c r="BM980" s="190" t="str">
        <f t="shared" si="104"/>
        <v/>
      </c>
      <c r="BN980" s="190" t="str">
        <f t="shared" si="105"/>
        <v/>
      </c>
      <c r="BO980" s="190" t="str">
        <f t="shared" si="106"/>
        <v/>
      </c>
      <c r="BP980" s="190" t="str">
        <f t="shared" si="107"/>
        <v/>
      </c>
      <c r="BQ980" s="190">
        <f t="shared" si="108"/>
        <v>0</v>
      </c>
      <c r="BR980" s="190">
        <f t="shared" si="109"/>
        <v>0</v>
      </c>
      <c r="BS980" s="190">
        <f t="shared" si="110"/>
        <v>0</v>
      </c>
      <c r="BT980" s="190">
        <f t="shared" si="111"/>
        <v>0</v>
      </c>
      <c r="BY980" s="27">
        <v>1</v>
      </c>
    </row>
    <row r="981" spans="32:77" ht="15.75" customHeight="1" x14ac:dyDescent="0.25">
      <c r="AF981" s="2"/>
      <c r="AG981" s="2"/>
      <c r="AH981" s="2"/>
      <c r="AI981" s="2"/>
      <c r="AJ981" s="2"/>
      <c r="AK981" s="2"/>
      <c r="BA981" s="190" t="s">
        <v>232</v>
      </c>
      <c r="BB981" s="190" t="s">
        <v>265</v>
      </c>
      <c r="BC981" s="190">
        <v>1</v>
      </c>
      <c r="BD981" s="190">
        <v>3.3332999999999999</v>
      </c>
      <c r="BE981" s="190">
        <v>2</v>
      </c>
      <c r="BF981" s="190" t="s">
        <v>12633</v>
      </c>
      <c r="BG981" s="190" t="s">
        <v>12632</v>
      </c>
      <c r="BH981" s="190" t="s">
        <v>12631</v>
      </c>
      <c r="BL981" s="190" t="s">
        <v>12630</v>
      </c>
      <c r="BM981" s="190" t="str">
        <f t="shared" si="104"/>
        <v/>
      </c>
      <c r="BN981" s="190" t="str">
        <f t="shared" si="105"/>
        <v/>
      </c>
      <c r="BO981" s="190" t="str">
        <f t="shared" si="106"/>
        <v/>
      </c>
      <c r="BP981" s="190" t="str">
        <f t="shared" si="107"/>
        <v/>
      </c>
      <c r="BQ981" s="190">
        <f t="shared" si="108"/>
        <v>0</v>
      </c>
      <c r="BR981" s="190">
        <f t="shared" si="109"/>
        <v>0</v>
      </c>
      <c r="BS981" s="190">
        <f t="shared" si="110"/>
        <v>0</v>
      </c>
      <c r="BT981" s="190">
        <f t="shared" si="111"/>
        <v>0</v>
      </c>
      <c r="BY981" s="27">
        <v>1</v>
      </c>
    </row>
    <row r="982" spans="32:77" ht="15.75" customHeight="1" x14ac:dyDescent="0.25">
      <c r="AF982" s="2"/>
      <c r="AG982" s="2"/>
      <c r="AH982" s="2"/>
      <c r="AI982" s="2"/>
      <c r="AJ982" s="2"/>
      <c r="AK982" s="2"/>
      <c r="BA982" s="190" t="s">
        <v>232</v>
      </c>
      <c r="BB982" s="190" t="s">
        <v>265</v>
      </c>
      <c r="BC982" s="190">
        <v>2</v>
      </c>
      <c r="BD982" s="190">
        <v>3.3332999999999999</v>
      </c>
      <c r="BE982" s="190">
        <v>2</v>
      </c>
      <c r="BF982" s="190" t="s">
        <v>12629</v>
      </c>
      <c r="BG982" s="190" t="s">
        <v>12628</v>
      </c>
      <c r="BH982" s="190" t="s">
        <v>12627</v>
      </c>
      <c r="BI982" s="190" t="s">
        <v>12626</v>
      </c>
      <c r="BJ982" s="190" t="s">
        <v>12625</v>
      </c>
      <c r="BL982" s="190" t="s">
        <v>12624</v>
      </c>
      <c r="BM982" s="190" t="str">
        <f t="shared" si="104"/>
        <v/>
      </c>
      <c r="BN982" s="190" t="str">
        <f t="shared" si="105"/>
        <v/>
      </c>
      <c r="BO982" s="190" t="str">
        <f t="shared" si="106"/>
        <v/>
      </c>
      <c r="BP982" s="190" t="str">
        <f t="shared" si="107"/>
        <v/>
      </c>
      <c r="BQ982" s="190">
        <f t="shared" si="108"/>
        <v>0</v>
      </c>
      <c r="BR982" s="190">
        <f t="shared" si="109"/>
        <v>0</v>
      </c>
      <c r="BS982" s="190">
        <f t="shared" si="110"/>
        <v>0</v>
      </c>
      <c r="BT982" s="190">
        <f t="shared" si="111"/>
        <v>0</v>
      </c>
      <c r="BY982" s="27">
        <v>1</v>
      </c>
    </row>
    <row r="983" spans="32:77" ht="15.75" customHeight="1" x14ac:dyDescent="0.25">
      <c r="AF983" s="2"/>
      <c r="AG983" s="2"/>
      <c r="AH983" s="2"/>
      <c r="AI983" s="2"/>
      <c r="AJ983" s="2"/>
      <c r="AK983" s="2"/>
      <c r="BA983" s="190" t="s">
        <v>232</v>
      </c>
      <c r="BB983" s="190" t="s">
        <v>265</v>
      </c>
      <c r="BC983" s="190">
        <v>3</v>
      </c>
      <c r="BD983" s="190">
        <v>3.3332999999999999</v>
      </c>
      <c r="BE983" s="190">
        <v>2</v>
      </c>
      <c r="BF983" s="190" t="s">
        <v>12623</v>
      </c>
      <c r="BG983" s="190" t="s">
        <v>12622</v>
      </c>
      <c r="BH983" s="190" t="s">
        <v>12621</v>
      </c>
      <c r="BI983" s="190" t="s">
        <v>1306</v>
      </c>
      <c r="BJ983" s="190" t="s">
        <v>12620</v>
      </c>
      <c r="BL983" s="190" t="s">
        <v>12619</v>
      </c>
      <c r="BM983" s="190" t="str">
        <f t="shared" si="104"/>
        <v/>
      </c>
      <c r="BN983" s="190" t="str">
        <f t="shared" si="105"/>
        <v/>
      </c>
      <c r="BO983" s="190" t="str">
        <f t="shared" si="106"/>
        <v/>
      </c>
      <c r="BP983" s="190" t="str">
        <f t="shared" si="107"/>
        <v/>
      </c>
      <c r="BQ983" s="190">
        <f t="shared" si="108"/>
        <v>0</v>
      </c>
      <c r="BR983" s="190">
        <f t="shared" si="109"/>
        <v>0</v>
      </c>
      <c r="BS983" s="190">
        <f t="shared" si="110"/>
        <v>0</v>
      </c>
      <c r="BT983" s="190">
        <f t="shared" si="111"/>
        <v>0</v>
      </c>
      <c r="BY983" s="27">
        <v>1</v>
      </c>
    </row>
    <row r="984" spans="32:77" ht="15.75" customHeight="1" x14ac:dyDescent="0.25">
      <c r="AF984" s="2"/>
      <c r="AG984" s="2"/>
      <c r="AH984" s="2"/>
      <c r="AI984" s="2"/>
      <c r="AJ984" s="2"/>
      <c r="AK984" s="2"/>
      <c r="BA984" s="190" t="s">
        <v>232</v>
      </c>
      <c r="BB984" s="190" t="s">
        <v>265</v>
      </c>
      <c r="BC984" s="190">
        <v>4</v>
      </c>
      <c r="BD984" s="190">
        <v>3.3332999999999999</v>
      </c>
      <c r="BE984" s="190">
        <v>2</v>
      </c>
      <c r="BF984" s="190" t="s">
        <v>12618</v>
      </c>
      <c r="BG984" s="190" t="s">
        <v>12617</v>
      </c>
      <c r="BH984" s="190" t="s">
        <v>12616</v>
      </c>
      <c r="BI984" s="190" t="s">
        <v>12615</v>
      </c>
      <c r="BJ984" s="190" t="s">
        <v>12614</v>
      </c>
      <c r="BK984" s="190" t="s">
        <v>12613</v>
      </c>
      <c r="BL984" s="190" t="s">
        <v>12612</v>
      </c>
      <c r="BM984" s="190" t="str">
        <f t="shared" si="104"/>
        <v/>
      </c>
      <c r="BN984" s="190" t="str">
        <f t="shared" si="105"/>
        <v/>
      </c>
      <c r="BO984" s="190" t="str">
        <f t="shared" si="106"/>
        <v/>
      </c>
      <c r="BP984" s="190" t="str">
        <f t="shared" si="107"/>
        <v/>
      </c>
      <c r="BQ984" s="190">
        <f t="shared" si="108"/>
        <v>0</v>
      </c>
      <c r="BR984" s="190">
        <f t="shared" si="109"/>
        <v>0</v>
      </c>
      <c r="BS984" s="190">
        <f t="shared" si="110"/>
        <v>0</v>
      </c>
      <c r="BT984" s="190">
        <f t="shared" si="111"/>
        <v>0</v>
      </c>
      <c r="BY984" s="27">
        <v>1</v>
      </c>
    </row>
    <row r="985" spans="32:77" ht="15.75" customHeight="1" x14ac:dyDescent="0.25">
      <c r="AF985" s="2"/>
      <c r="AG985" s="2"/>
      <c r="AH985" s="2"/>
      <c r="AI985" s="2"/>
      <c r="AJ985" s="2"/>
      <c r="AK985" s="2"/>
      <c r="BA985" s="190" t="s">
        <v>232</v>
      </c>
      <c r="BB985" s="190" t="s">
        <v>265</v>
      </c>
      <c r="BC985" s="190">
        <v>5</v>
      </c>
      <c r="BD985" s="190">
        <v>3.3332999999999999</v>
      </c>
      <c r="BE985" s="190">
        <v>2</v>
      </c>
      <c r="BF985" s="190" t="s">
        <v>12611</v>
      </c>
      <c r="BG985" s="190" t="s">
        <v>12610</v>
      </c>
      <c r="BH985" s="190" t="s">
        <v>12609</v>
      </c>
      <c r="BI985" s="190" t="s">
        <v>12608</v>
      </c>
      <c r="BJ985" s="190" t="s">
        <v>12607</v>
      </c>
      <c r="BK985" s="190" t="s">
        <v>12606</v>
      </c>
      <c r="BL985" s="190" t="s">
        <v>12605</v>
      </c>
      <c r="BM985" s="190" t="str">
        <f t="shared" si="104"/>
        <v/>
      </c>
      <c r="BN985" s="190" t="str">
        <f t="shared" si="105"/>
        <v/>
      </c>
      <c r="BO985" s="190" t="str">
        <f t="shared" si="106"/>
        <v/>
      </c>
      <c r="BP985" s="190" t="str">
        <f t="shared" si="107"/>
        <v/>
      </c>
      <c r="BQ985" s="190">
        <f t="shared" si="108"/>
        <v>0</v>
      </c>
      <c r="BR985" s="190">
        <f t="shared" si="109"/>
        <v>0</v>
      </c>
      <c r="BS985" s="190">
        <f t="shared" si="110"/>
        <v>0</v>
      </c>
      <c r="BT985" s="190">
        <f t="shared" si="111"/>
        <v>0</v>
      </c>
      <c r="BY985" s="27">
        <v>1</v>
      </c>
    </row>
    <row r="986" spans="32:77" ht="15.75" customHeight="1" x14ac:dyDescent="0.25">
      <c r="AF986" s="2"/>
      <c r="AG986" s="2"/>
      <c r="AH986" s="2"/>
      <c r="AI986" s="2"/>
      <c r="AJ986" s="2"/>
      <c r="AK986" s="2"/>
      <c r="BA986" s="190" t="s">
        <v>232</v>
      </c>
      <c r="BB986" s="190" t="s">
        <v>265</v>
      </c>
      <c r="BC986" s="190">
        <v>6</v>
      </c>
      <c r="BD986" s="190">
        <v>3.3332999999999999</v>
      </c>
      <c r="BE986" s="190">
        <v>2</v>
      </c>
      <c r="BF986" s="190" t="s">
        <v>12604</v>
      </c>
      <c r="BG986" s="190" t="s">
        <v>12603</v>
      </c>
      <c r="BH986" s="190" t="s">
        <v>12602</v>
      </c>
      <c r="BI986" s="190" t="s">
        <v>12601</v>
      </c>
      <c r="BJ986" s="190" t="s">
        <v>12600</v>
      </c>
      <c r="BK986" s="190" t="s">
        <v>12599</v>
      </c>
      <c r="BL986" s="190" t="s">
        <v>12598</v>
      </c>
      <c r="BM986" s="190" t="str">
        <f t="shared" si="104"/>
        <v/>
      </c>
      <c r="BN986" s="190" t="str">
        <f t="shared" si="105"/>
        <v/>
      </c>
      <c r="BO986" s="190" t="str">
        <f t="shared" si="106"/>
        <v/>
      </c>
      <c r="BP986" s="190" t="str">
        <f t="shared" si="107"/>
        <v/>
      </c>
      <c r="BQ986" s="190">
        <f t="shared" si="108"/>
        <v>0</v>
      </c>
      <c r="BR986" s="190">
        <f t="shared" si="109"/>
        <v>0</v>
      </c>
      <c r="BS986" s="190">
        <f t="shared" si="110"/>
        <v>0</v>
      </c>
      <c r="BT986" s="190">
        <f t="shared" si="111"/>
        <v>0</v>
      </c>
      <c r="BY986" s="27">
        <v>1</v>
      </c>
    </row>
    <row r="987" spans="32:77" ht="15.75" customHeight="1" x14ac:dyDescent="0.25">
      <c r="AF987" s="2"/>
      <c r="AG987" s="2"/>
      <c r="AH987" s="2"/>
      <c r="AI987" s="2"/>
      <c r="AJ987" s="2"/>
      <c r="AK987" s="2"/>
      <c r="BA987" s="190" t="s">
        <v>232</v>
      </c>
      <c r="BB987" s="190" t="s">
        <v>301</v>
      </c>
      <c r="BC987" s="190">
        <v>1</v>
      </c>
      <c r="BD987" s="190">
        <v>5</v>
      </c>
      <c r="BE987" s="190">
        <v>2</v>
      </c>
      <c r="BF987" s="190" t="s">
        <v>12597</v>
      </c>
      <c r="BG987" s="190" t="s">
        <v>12596</v>
      </c>
      <c r="BH987" s="190" t="s">
        <v>12595</v>
      </c>
      <c r="BI987" s="190" t="s">
        <v>12594</v>
      </c>
      <c r="BL987" s="190" t="s">
        <v>12593</v>
      </c>
      <c r="BM987" s="190" t="str">
        <f t="shared" si="104"/>
        <v/>
      </c>
      <c r="BN987" s="190" t="str">
        <f t="shared" si="105"/>
        <v/>
      </c>
      <c r="BO987" s="190" t="str">
        <f t="shared" si="106"/>
        <v/>
      </c>
      <c r="BP987" s="190" t="str">
        <f t="shared" si="107"/>
        <v/>
      </c>
      <c r="BQ987" s="190">
        <f t="shared" si="108"/>
        <v>0</v>
      </c>
      <c r="BR987" s="190">
        <f t="shared" si="109"/>
        <v>0</v>
      </c>
      <c r="BS987" s="190">
        <f t="shared" si="110"/>
        <v>0</v>
      </c>
      <c r="BT987" s="190">
        <f t="shared" si="111"/>
        <v>0</v>
      </c>
      <c r="BY987" s="27">
        <v>1</v>
      </c>
    </row>
    <row r="988" spans="32:77" ht="15.75" customHeight="1" x14ac:dyDescent="0.25">
      <c r="AF988" s="2"/>
      <c r="AG988" s="2"/>
      <c r="AH988" s="2"/>
      <c r="AI988" s="2"/>
      <c r="AJ988" s="2"/>
      <c r="AK988" s="2"/>
      <c r="BA988" s="190" t="s">
        <v>232</v>
      </c>
      <c r="BB988" s="190" t="s">
        <v>301</v>
      </c>
      <c r="BC988" s="190">
        <v>2</v>
      </c>
      <c r="BD988" s="190">
        <v>5</v>
      </c>
      <c r="BE988" s="190">
        <v>2</v>
      </c>
      <c r="BF988" s="190" t="s">
        <v>12592</v>
      </c>
      <c r="BG988" s="190" t="s">
        <v>12591</v>
      </c>
      <c r="BH988" s="190" t="s">
        <v>12590</v>
      </c>
      <c r="BL988" s="190" t="s">
        <v>12589</v>
      </c>
      <c r="BM988" s="190" t="str">
        <f t="shared" si="104"/>
        <v/>
      </c>
      <c r="BN988" s="190" t="str">
        <f t="shared" si="105"/>
        <v/>
      </c>
      <c r="BO988" s="190" t="str">
        <f t="shared" si="106"/>
        <v/>
      </c>
      <c r="BP988" s="190" t="str">
        <f t="shared" si="107"/>
        <v/>
      </c>
      <c r="BQ988" s="190">
        <f t="shared" si="108"/>
        <v>0</v>
      </c>
      <c r="BR988" s="190">
        <f t="shared" si="109"/>
        <v>0</v>
      </c>
      <c r="BS988" s="190">
        <f t="shared" si="110"/>
        <v>0</v>
      </c>
      <c r="BT988" s="190">
        <f t="shared" si="111"/>
        <v>0</v>
      </c>
      <c r="BY988" s="27">
        <v>1</v>
      </c>
    </row>
    <row r="989" spans="32:77" ht="15.75" customHeight="1" x14ac:dyDescent="0.25">
      <c r="AF989" s="2"/>
      <c r="AG989" s="2"/>
      <c r="AH989" s="2"/>
      <c r="AI989" s="2"/>
      <c r="AJ989" s="2"/>
      <c r="AK989" s="2"/>
      <c r="BA989" s="190" t="s">
        <v>232</v>
      </c>
      <c r="BB989" s="190" t="s">
        <v>301</v>
      </c>
      <c r="BC989" s="190">
        <v>3</v>
      </c>
      <c r="BD989" s="190">
        <v>5</v>
      </c>
      <c r="BE989" s="190">
        <v>2</v>
      </c>
      <c r="BF989" s="190" t="s">
        <v>12588</v>
      </c>
      <c r="BG989" s="190" t="s">
        <v>12587</v>
      </c>
      <c r="BH989" s="190" t="s">
        <v>12586</v>
      </c>
      <c r="BI989" s="190" t="s">
        <v>12585</v>
      </c>
      <c r="BJ989" s="190" t="s">
        <v>12584</v>
      </c>
      <c r="BL989" s="190" t="s">
        <v>12583</v>
      </c>
      <c r="BM989" s="190" t="str">
        <f t="shared" si="104"/>
        <v/>
      </c>
      <c r="BN989" s="190" t="str">
        <f t="shared" si="105"/>
        <v/>
      </c>
      <c r="BO989" s="190" t="str">
        <f t="shared" si="106"/>
        <v/>
      </c>
      <c r="BP989" s="190" t="str">
        <f t="shared" si="107"/>
        <v/>
      </c>
      <c r="BQ989" s="190">
        <f t="shared" si="108"/>
        <v>0</v>
      </c>
      <c r="BR989" s="190">
        <f t="shared" si="109"/>
        <v>0</v>
      </c>
      <c r="BS989" s="190">
        <f t="shared" si="110"/>
        <v>0</v>
      </c>
      <c r="BT989" s="190">
        <f t="shared" si="111"/>
        <v>0</v>
      </c>
      <c r="BY989" s="27">
        <v>1</v>
      </c>
    </row>
    <row r="990" spans="32:77" ht="15.75" customHeight="1" x14ac:dyDescent="0.25">
      <c r="AF990" s="2"/>
      <c r="AG990" s="2"/>
      <c r="AH990" s="2"/>
      <c r="AI990" s="2"/>
      <c r="AJ990" s="2"/>
      <c r="AK990" s="2"/>
      <c r="BA990" s="190" t="s">
        <v>232</v>
      </c>
      <c r="BB990" s="190" t="s">
        <v>301</v>
      </c>
      <c r="BC990" s="190">
        <v>4</v>
      </c>
      <c r="BD990" s="190">
        <v>5</v>
      </c>
      <c r="BE990" s="190">
        <v>2</v>
      </c>
      <c r="BF990" s="190" t="s">
        <v>12582</v>
      </c>
      <c r="BG990" s="190" t="s">
        <v>12581</v>
      </c>
      <c r="BH990" s="190" t="s">
        <v>12580</v>
      </c>
      <c r="BL990" s="190" t="s">
        <v>12579</v>
      </c>
      <c r="BM990" s="190" t="str">
        <f t="shared" si="104"/>
        <v/>
      </c>
      <c r="BN990" s="190" t="str">
        <f t="shared" si="105"/>
        <v/>
      </c>
      <c r="BO990" s="190" t="str">
        <f t="shared" si="106"/>
        <v/>
      </c>
      <c r="BP990" s="190" t="str">
        <f t="shared" si="107"/>
        <v/>
      </c>
      <c r="BQ990" s="190">
        <f t="shared" si="108"/>
        <v>0</v>
      </c>
      <c r="BR990" s="190">
        <f t="shared" si="109"/>
        <v>0</v>
      </c>
      <c r="BS990" s="190">
        <f t="shared" si="110"/>
        <v>0</v>
      </c>
      <c r="BT990" s="190">
        <f t="shared" si="111"/>
        <v>0</v>
      </c>
      <c r="BY990" s="27">
        <v>1</v>
      </c>
    </row>
    <row r="991" spans="32:77" ht="15.75" customHeight="1" x14ac:dyDescent="0.25">
      <c r="AF991" s="2"/>
      <c r="AG991" s="2"/>
      <c r="AH991" s="2"/>
      <c r="AI991" s="2"/>
      <c r="AJ991" s="2"/>
      <c r="AK991" s="2"/>
      <c r="BM991" s="190" t="str">
        <f t="shared" si="104"/>
        <v/>
      </c>
      <c r="BN991" s="190" t="str">
        <f t="shared" si="105"/>
        <v/>
      </c>
      <c r="BO991" s="190" t="str">
        <f t="shared" si="106"/>
        <v/>
      </c>
      <c r="BP991" s="190" t="str">
        <f t="shared" si="107"/>
        <v/>
      </c>
      <c r="BQ991" s="190">
        <f t="shared" si="108"/>
        <v>0</v>
      </c>
      <c r="BR991" s="190">
        <f t="shared" si="109"/>
        <v>0</v>
      </c>
      <c r="BS991" s="190">
        <f t="shared" si="110"/>
        <v>0</v>
      </c>
      <c r="BT991" s="190">
        <f t="shared" si="111"/>
        <v>0</v>
      </c>
      <c r="BY991" s="27">
        <v>1</v>
      </c>
    </row>
    <row r="992" spans="32:77" ht="15.75" customHeight="1" x14ac:dyDescent="0.25">
      <c r="AF992" s="2"/>
      <c r="AG992" s="2"/>
      <c r="AH992" s="2"/>
      <c r="AI992" s="2"/>
      <c r="AJ992" s="2"/>
      <c r="AK992" s="2"/>
      <c r="BM992" s="190" t="str">
        <f t="shared" si="104"/>
        <v/>
      </c>
      <c r="BN992" s="190" t="str">
        <f t="shared" si="105"/>
        <v/>
      </c>
      <c r="BO992" s="190" t="str">
        <f t="shared" si="106"/>
        <v/>
      </c>
      <c r="BP992" s="190" t="str">
        <f t="shared" si="107"/>
        <v/>
      </c>
      <c r="BQ992" s="190">
        <f t="shared" si="108"/>
        <v>0</v>
      </c>
      <c r="BR992" s="190">
        <f t="shared" si="109"/>
        <v>0</v>
      </c>
      <c r="BS992" s="190">
        <f t="shared" si="110"/>
        <v>0</v>
      </c>
      <c r="BT992" s="190">
        <f t="shared" si="111"/>
        <v>0</v>
      </c>
      <c r="BY992" s="27">
        <v>1</v>
      </c>
    </row>
    <row r="993" spans="32:77" ht="15.75" customHeight="1" x14ac:dyDescent="0.25">
      <c r="AF993" s="2"/>
      <c r="AG993" s="2"/>
      <c r="AH993" s="2"/>
      <c r="AI993" s="2"/>
      <c r="AJ993" s="2"/>
      <c r="AK993" s="2"/>
      <c r="BM993" s="190" t="str">
        <f t="shared" si="104"/>
        <v/>
      </c>
      <c r="BN993" s="190" t="str">
        <f t="shared" si="105"/>
        <v/>
      </c>
      <c r="BO993" s="190" t="str">
        <f t="shared" si="106"/>
        <v/>
      </c>
      <c r="BP993" s="190" t="str">
        <f t="shared" si="107"/>
        <v/>
      </c>
      <c r="BQ993" s="190">
        <f t="shared" si="108"/>
        <v>0</v>
      </c>
      <c r="BR993" s="190">
        <f t="shared" si="109"/>
        <v>0</v>
      </c>
      <c r="BS993" s="190">
        <f t="shared" si="110"/>
        <v>0</v>
      </c>
      <c r="BT993" s="190">
        <f t="shared" si="111"/>
        <v>0</v>
      </c>
      <c r="BY993" s="27">
        <v>1</v>
      </c>
    </row>
    <row r="994" spans="32:77" ht="15.75" customHeight="1" x14ac:dyDescent="0.25">
      <c r="AF994" s="2"/>
      <c r="AG994" s="2"/>
      <c r="AH994" s="2"/>
      <c r="AI994" s="2"/>
      <c r="AJ994" s="2"/>
      <c r="AK994" s="2"/>
      <c r="BM994" s="190" t="str">
        <f t="shared" si="104"/>
        <v/>
      </c>
      <c r="BN994" s="190" t="str">
        <f t="shared" si="105"/>
        <v/>
      </c>
      <c r="BO994" s="190" t="str">
        <f t="shared" si="106"/>
        <v/>
      </c>
      <c r="BP994" s="190" t="str">
        <f t="shared" si="107"/>
        <v/>
      </c>
      <c r="BQ994" s="190">
        <f t="shared" si="108"/>
        <v>0</v>
      </c>
      <c r="BR994" s="190">
        <f t="shared" si="109"/>
        <v>0</v>
      </c>
      <c r="BS994" s="190">
        <f t="shared" si="110"/>
        <v>0</v>
      </c>
      <c r="BT994" s="190">
        <f t="shared" si="111"/>
        <v>0</v>
      </c>
      <c r="BY994" s="27">
        <v>1</v>
      </c>
    </row>
    <row r="995" spans="32:77" ht="15.75" customHeight="1" x14ac:dyDescent="0.25">
      <c r="AF995" s="2"/>
      <c r="AG995" s="2"/>
      <c r="AH995" s="2"/>
      <c r="AI995" s="2"/>
      <c r="AJ995" s="2"/>
      <c r="AK995" s="2"/>
      <c r="BM995" s="190" t="str">
        <f t="shared" si="104"/>
        <v/>
      </c>
      <c r="BN995" s="190" t="str">
        <f t="shared" si="105"/>
        <v/>
      </c>
      <c r="BO995" s="190" t="str">
        <f t="shared" si="106"/>
        <v/>
      </c>
      <c r="BP995" s="190" t="str">
        <f t="shared" si="107"/>
        <v/>
      </c>
      <c r="BQ995" s="190">
        <f t="shared" si="108"/>
        <v>0</v>
      </c>
      <c r="BR995" s="190">
        <f t="shared" si="109"/>
        <v>0</v>
      </c>
      <c r="BS995" s="190">
        <f t="shared" si="110"/>
        <v>0</v>
      </c>
      <c r="BT995" s="190">
        <f t="shared" si="111"/>
        <v>0</v>
      </c>
      <c r="BY995" s="27">
        <v>1</v>
      </c>
    </row>
    <row r="996" spans="32:77" ht="15.75" customHeight="1" x14ac:dyDescent="0.25">
      <c r="AF996" s="2"/>
      <c r="AG996" s="2"/>
      <c r="AH996" s="2"/>
      <c r="AI996" s="2"/>
      <c r="AJ996" s="2"/>
      <c r="AK996" s="2"/>
      <c r="BM996" s="190" t="str">
        <f t="shared" si="104"/>
        <v/>
      </c>
      <c r="BN996" s="190" t="str">
        <f t="shared" si="105"/>
        <v/>
      </c>
      <c r="BO996" s="190" t="str">
        <f t="shared" si="106"/>
        <v/>
      </c>
      <c r="BP996" s="190" t="str">
        <f t="shared" si="107"/>
        <v/>
      </c>
      <c r="BQ996" s="190">
        <f t="shared" si="108"/>
        <v>0</v>
      </c>
      <c r="BR996" s="190">
        <f t="shared" si="109"/>
        <v>0</v>
      </c>
      <c r="BS996" s="190">
        <f t="shared" si="110"/>
        <v>0</v>
      </c>
      <c r="BT996" s="190">
        <f t="shared" si="111"/>
        <v>0</v>
      </c>
      <c r="BY996" s="27">
        <v>1</v>
      </c>
    </row>
    <row r="997" spans="32:77" ht="15.75" customHeight="1" x14ac:dyDescent="0.25">
      <c r="AF997" s="2"/>
      <c r="AG997" s="2"/>
      <c r="AH997" s="2"/>
      <c r="AI997" s="2"/>
      <c r="AJ997" s="2"/>
      <c r="AK997" s="2"/>
      <c r="BM997" s="190" t="str">
        <f t="shared" si="104"/>
        <v/>
      </c>
      <c r="BN997" s="190" t="str">
        <f t="shared" si="105"/>
        <v/>
      </c>
      <c r="BO997" s="190" t="str">
        <f t="shared" si="106"/>
        <v/>
      </c>
      <c r="BP997" s="190" t="str">
        <f t="shared" si="107"/>
        <v/>
      </c>
      <c r="BQ997" s="190">
        <f t="shared" si="108"/>
        <v>0</v>
      </c>
      <c r="BR997" s="190">
        <f t="shared" si="109"/>
        <v>0</v>
      </c>
      <c r="BS997" s="190">
        <f t="shared" si="110"/>
        <v>0</v>
      </c>
      <c r="BT997" s="190">
        <f t="shared" si="111"/>
        <v>0</v>
      </c>
      <c r="BY997" s="27">
        <v>1</v>
      </c>
    </row>
    <row r="998" spans="32:77" ht="15.75" customHeight="1" x14ac:dyDescent="0.25">
      <c r="AF998" s="2"/>
      <c r="AG998" s="2"/>
      <c r="AH998" s="2"/>
      <c r="AI998" s="2"/>
      <c r="AJ998" s="2"/>
      <c r="AK998" s="2"/>
      <c r="BM998" s="190" t="str">
        <f t="shared" si="104"/>
        <v/>
      </c>
      <c r="BN998" s="190" t="str">
        <f t="shared" si="105"/>
        <v/>
      </c>
      <c r="BO998" s="190" t="str">
        <f t="shared" si="106"/>
        <v/>
      </c>
      <c r="BP998" s="190" t="str">
        <f t="shared" si="107"/>
        <v/>
      </c>
      <c r="BQ998" s="190">
        <f t="shared" si="108"/>
        <v>0</v>
      </c>
      <c r="BR998" s="190">
        <f t="shared" si="109"/>
        <v>0</v>
      </c>
      <c r="BS998" s="190">
        <f t="shared" si="110"/>
        <v>0</v>
      </c>
      <c r="BT998" s="190">
        <f t="shared" si="111"/>
        <v>0</v>
      </c>
      <c r="BY998" s="27">
        <v>1</v>
      </c>
    </row>
    <row r="999" spans="32:77" ht="15.75" customHeight="1" x14ac:dyDescent="0.25">
      <c r="AF999" s="2"/>
      <c r="AG999" s="2"/>
      <c r="AH999" s="2"/>
      <c r="AI999" s="2"/>
      <c r="AJ999" s="2"/>
      <c r="AK999" s="2"/>
      <c r="BM999" s="190" t="str">
        <f t="shared" si="104"/>
        <v/>
      </c>
      <c r="BN999" s="190" t="str">
        <f t="shared" si="105"/>
        <v/>
      </c>
      <c r="BO999" s="190" t="str">
        <f t="shared" si="106"/>
        <v/>
      </c>
      <c r="BP999" s="190" t="str">
        <f t="shared" si="107"/>
        <v/>
      </c>
      <c r="BQ999" s="190">
        <f t="shared" si="108"/>
        <v>0</v>
      </c>
      <c r="BR999" s="190">
        <f t="shared" si="109"/>
        <v>0</v>
      </c>
      <c r="BS999" s="190">
        <f t="shared" si="110"/>
        <v>0</v>
      </c>
      <c r="BT999" s="190">
        <f t="shared" si="111"/>
        <v>0</v>
      </c>
      <c r="BY999" s="27">
        <v>1</v>
      </c>
    </row>
    <row r="1000" spans="32:77" ht="15.75" customHeight="1" x14ac:dyDescent="0.25">
      <c r="AF1000" s="2"/>
      <c r="AG1000" s="2"/>
      <c r="AH1000" s="2"/>
      <c r="AI1000" s="2"/>
      <c r="AJ1000" s="2"/>
      <c r="AK1000" s="2"/>
      <c r="BM1000" s="190" t="str">
        <f t="shared" si="104"/>
        <v/>
      </c>
      <c r="BN1000" s="190" t="str">
        <f t="shared" si="105"/>
        <v/>
      </c>
      <c r="BO1000" s="190" t="str">
        <f t="shared" si="106"/>
        <v/>
      </c>
      <c r="BP1000" s="190" t="str">
        <f t="shared" si="107"/>
        <v/>
      </c>
      <c r="BQ1000" s="190">
        <f t="shared" si="108"/>
        <v>0</v>
      </c>
      <c r="BR1000" s="190">
        <f t="shared" si="109"/>
        <v>0</v>
      </c>
      <c r="BS1000" s="190">
        <f t="shared" si="110"/>
        <v>0</v>
      </c>
      <c r="BT1000" s="190">
        <f t="shared" si="111"/>
        <v>0</v>
      </c>
      <c r="BY1000" s="27">
        <v>1</v>
      </c>
    </row>
    <row r="1001" spans="32:77" ht="15.75" customHeight="1" x14ac:dyDescent="0.25">
      <c r="AF1001" s="2"/>
      <c r="AG1001" s="2"/>
      <c r="AH1001" s="2"/>
      <c r="AI1001" s="2"/>
      <c r="AJ1001" s="2"/>
      <c r="AK1001" s="2"/>
      <c r="BM1001" s="190" t="str">
        <f t="shared" si="104"/>
        <v/>
      </c>
      <c r="BN1001" s="190" t="str">
        <f t="shared" si="105"/>
        <v/>
      </c>
      <c r="BO1001" s="190" t="str">
        <f t="shared" si="106"/>
        <v/>
      </c>
      <c r="BP1001" s="190" t="str">
        <f t="shared" si="107"/>
        <v/>
      </c>
      <c r="BQ1001" s="190">
        <f t="shared" si="108"/>
        <v>0</v>
      </c>
      <c r="BR1001" s="190">
        <f t="shared" si="109"/>
        <v>0</v>
      </c>
      <c r="BS1001" s="190">
        <f t="shared" si="110"/>
        <v>0</v>
      </c>
      <c r="BT1001" s="190">
        <f t="shared" si="111"/>
        <v>0</v>
      </c>
      <c r="BY1001" s="27">
        <v>1</v>
      </c>
    </row>
    <row r="1002" spans="32:77" ht="15.75" customHeight="1" x14ac:dyDescent="0.25">
      <c r="AF1002" s="2"/>
      <c r="AG1002" s="2"/>
      <c r="AH1002" s="2"/>
      <c r="AI1002" s="2"/>
      <c r="AJ1002" s="2"/>
      <c r="AK1002" s="2"/>
      <c r="BM1002" s="190" t="str">
        <f t="shared" ref="BM1002:BM1065" si="112">IF(OR($BA1002="",$BA1002&lt;&gt;$B$4,$BB1002&lt;&gt;"PRO"),"",--(OR(ISNUMBER(SEARCH($BF1002,$BV$2)),((($BG1002&lt;&gt;"")*ISNUMBER(SEARCH($BG1002,$BV$2)))+(($BH1002&lt;&gt;"")*ISNUMBER(SEARCH($BH1002,$BV$2)))+(($BI1002&lt;&gt;"")*ISNUMBER(SEARCH($BI1002,$BV$2)))+(($BJ1002&lt;&gt;"")*ISNUMBER(SEARCH($BJ1002,$BV$2)))+(($BK1002&lt;&gt;"")*ISNUMBER(SEARCH($BK1002,$BV$2))))&gt;=$BE1002)))</f>
        <v/>
      </c>
      <c r="BN1002" s="190" t="str">
        <f t="shared" ref="BN1002:BN1065" si="113">IF(OR($BA1002="",$BA1002&lt;&gt;$B$4,$BB1002&lt;&gt;"PRO"),"",--(OR(ISNUMBER(SEARCH($BF1002,$BV$3)),((($BG1002&lt;&gt;"")*ISNUMBER(SEARCH($BG1002,$BV$3)))+(($BH1002&lt;&gt;"")*ISNUMBER(SEARCH($BH1002,$BV$3)))+(($BI1002&lt;&gt;"")*ISNUMBER(SEARCH($BI1002,$BV$3)))+(($BJ1002&lt;&gt;"")*ISNUMBER(SEARCH($BJ1002,$BV$3)))+(($BK1002&lt;&gt;"")*ISNUMBER(SEARCH($BK1002,$BV$3))))&gt;=$BE1002)))</f>
        <v/>
      </c>
      <c r="BO1002" s="190" t="str">
        <f t="shared" ref="BO1002:BO1065" si="114">IF(OR($BA1002="",$BA1002&lt;&gt;$B$4,$BB1002&lt;&gt;"CFA"),"",--(OR(ISNUMBER(SEARCH($BF1002,$BW$2)),((($BG1002&lt;&gt;"")*ISNUMBER(SEARCH($BG1002,$BW$2)))+(($BH1002&lt;&gt;"")*ISNUMBER(SEARCH($BH1002,$BW$2)))+(($BI1002&lt;&gt;"")*ISNUMBER(SEARCH($BI1002,$BW$2)))+(($BJ1002&lt;&gt;"")*ISNUMBER(SEARCH($BJ1002,$BW$2)))+(($BK1002&lt;&gt;"")*ISNUMBER(SEARCH($BK1002,$BW$2))))&gt;=$BE1002)))</f>
        <v/>
      </c>
      <c r="BP1002" s="190" t="str">
        <f t="shared" ref="BP1002:BP1065" si="115">IF(OR($BA1002="",$BA1002&lt;&gt;$B$4,$BB1002&lt;&gt;"CFA"),"",--(OR(ISNUMBER(SEARCH($BF1002,$BW$3)),((($BG1002&lt;&gt;"")*ISNUMBER(SEARCH($BG1002,$BW$3)))+(($BH1002&lt;&gt;"")*ISNUMBER(SEARCH($BH1002,$BW$3)))+(($BI1002&lt;&gt;"")*ISNUMBER(SEARCH($BI1002,$BW$3)))+(($BJ1002&lt;&gt;"")*ISNUMBER(SEARCH($BJ1002,$BW$3)))+(($BK1002&lt;&gt;"")*ISNUMBER(SEARCH($BK1002,$BW$3))))&gt;=$BE1002)))</f>
        <v/>
      </c>
      <c r="BQ1002" s="190">
        <f t="shared" ref="BQ1002:BQ1065" si="116">IF($BM1002="",0,$BM1002*$BD1002)</f>
        <v>0</v>
      </c>
      <c r="BR1002" s="190">
        <f t="shared" ref="BR1002:BR1065" si="117">IF($BN1002="",0,$BN1002*$BD1002)</f>
        <v>0</v>
      </c>
      <c r="BS1002" s="190">
        <f t="shared" ref="BS1002:BS1065" si="118">IF($BO1002="",0,$BO1002*$BD1002)</f>
        <v>0</v>
      </c>
      <c r="BT1002" s="190">
        <f t="shared" ref="BT1002:BT1065" si="119">IF($BP1002="",0,$BP1002*$BD1002)</f>
        <v>0</v>
      </c>
      <c r="BY1002" s="27">
        <v>1</v>
      </c>
    </row>
    <row r="1003" spans="32:77" ht="15.75" customHeight="1" x14ac:dyDescent="0.25">
      <c r="AF1003" s="2"/>
      <c r="AG1003" s="2"/>
      <c r="AH1003" s="2"/>
      <c r="AI1003" s="2"/>
      <c r="AJ1003" s="2"/>
      <c r="AK1003" s="2"/>
      <c r="BM1003" s="190" t="str">
        <f t="shared" si="112"/>
        <v/>
      </c>
      <c r="BN1003" s="190" t="str">
        <f t="shared" si="113"/>
        <v/>
      </c>
      <c r="BO1003" s="190" t="str">
        <f t="shared" si="114"/>
        <v/>
      </c>
      <c r="BP1003" s="190" t="str">
        <f t="shared" si="115"/>
        <v/>
      </c>
      <c r="BQ1003" s="190">
        <f t="shared" si="116"/>
        <v>0</v>
      </c>
      <c r="BR1003" s="190">
        <f t="shared" si="117"/>
        <v>0</v>
      </c>
      <c r="BS1003" s="190">
        <f t="shared" si="118"/>
        <v>0</v>
      </c>
      <c r="BT1003" s="190">
        <f t="shared" si="119"/>
        <v>0</v>
      </c>
      <c r="BY1003" s="27">
        <v>1</v>
      </c>
    </row>
    <row r="1004" spans="32:77" ht="15.75" customHeight="1" x14ac:dyDescent="0.25">
      <c r="AF1004" s="2"/>
      <c r="AG1004" s="2"/>
      <c r="AH1004" s="2"/>
      <c r="AI1004" s="2"/>
      <c r="AJ1004" s="2"/>
      <c r="AK1004" s="2"/>
      <c r="BM1004" s="190" t="str">
        <f t="shared" si="112"/>
        <v/>
      </c>
      <c r="BN1004" s="190" t="str">
        <f t="shared" si="113"/>
        <v/>
      </c>
      <c r="BO1004" s="190" t="str">
        <f t="shared" si="114"/>
        <v/>
      </c>
      <c r="BP1004" s="190" t="str">
        <f t="shared" si="115"/>
        <v/>
      </c>
      <c r="BQ1004" s="190">
        <f t="shared" si="116"/>
        <v>0</v>
      </c>
      <c r="BR1004" s="190">
        <f t="shared" si="117"/>
        <v>0</v>
      </c>
      <c r="BS1004" s="190">
        <f t="shared" si="118"/>
        <v>0</v>
      </c>
      <c r="BT1004" s="190">
        <f t="shared" si="119"/>
        <v>0</v>
      </c>
      <c r="BY1004" s="27">
        <v>1</v>
      </c>
    </row>
    <row r="1005" spans="32:77" ht="15.75" customHeight="1" x14ac:dyDescent="0.25">
      <c r="AF1005" s="2"/>
      <c r="AG1005" s="2"/>
      <c r="AH1005" s="2"/>
      <c r="AI1005" s="2"/>
      <c r="AJ1005" s="2"/>
      <c r="AK1005" s="2"/>
      <c r="BM1005" s="190" t="str">
        <f t="shared" si="112"/>
        <v/>
      </c>
      <c r="BN1005" s="190" t="str">
        <f t="shared" si="113"/>
        <v/>
      </c>
      <c r="BO1005" s="190" t="str">
        <f t="shared" si="114"/>
        <v/>
      </c>
      <c r="BP1005" s="190" t="str">
        <f t="shared" si="115"/>
        <v/>
      </c>
      <c r="BQ1005" s="190">
        <f t="shared" si="116"/>
        <v>0</v>
      </c>
      <c r="BR1005" s="190">
        <f t="shared" si="117"/>
        <v>0</v>
      </c>
      <c r="BS1005" s="190">
        <f t="shared" si="118"/>
        <v>0</v>
      </c>
      <c r="BT1005" s="190">
        <f t="shared" si="119"/>
        <v>0</v>
      </c>
      <c r="BY1005" s="27">
        <v>1</v>
      </c>
    </row>
    <row r="1006" spans="32:77" ht="15.75" customHeight="1" x14ac:dyDescent="0.25">
      <c r="AF1006" s="2"/>
      <c r="AG1006" s="2"/>
      <c r="AH1006" s="2"/>
      <c r="AI1006" s="2"/>
      <c r="AJ1006" s="2"/>
      <c r="AK1006" s="2"/>
      <c r="BM1006" s="190" t="str">
        <f t="shared" si="112"/>
        <v/>
      </c>
      <c r="BN1006" s="190" t="str">
        <f t="shared" si="113"/>
        <v/>
      </c>
      <c r="BO1006" s="190" t="str">
        <f t="shared" si="114"/>
        <v/>
      </c>
      <c r="BP1006" s="190" t="str">
        <f t="shared" si="115"/>
        <v/>
      </c>
      <c r="BQ1006" s="190">
        <f t="shared" si="116"/>
        <v>0</v>
      </c>
      <c r="BR1006" s="190">
        <f t="shared" si="117"/>
        <v>0</v>
      </c>
      <c r="BS1006" s="190">
        <f t="shared" si="118"/>
        <v>0</v>
      </c>
      <c r="BT1006" s="190">
        <f t="shared" si="119"/>
        <v>0</v>
      </c>
      <c r="BY1006" s="27">
        <v>1</v>
      </c>
    </row>
    <row r="1007" spans="32:77" ht="15.75" customHeight="1" x14ac:dyDescent="0.25">
      <c r="AF1007" s="2"/>
      <c r="AG1007" s="2"/>
      <c r="AH1007" s="2"/>
      <c r="AI1007" s="2"/>
      <c r="AJ1007" s="2"/>
      <c r="AK1007" s="2"/>
      <c r="BM1007" s="190" t="str">
        <f t="shared" si="112"/>
        <v/>
      </c>
      <c r="BN1007" s="190" t="str">
        <f t="shared" si="113"/>
        <v/>
      </c>
      <c r="BO1007" s="190" t="str">
        <f t="shared" si="114"/>
        <v/>
      </c>
      <c r="BP1007" s="190" t="str">
        <f t="shared" si="115"/>
        <v/>
      </c>
      <c r="BQ1007" s="190">
        <f t="shared" si="116"/>
        <v>0</v>
      </c>
      <c r="BR1007" s="190">
        <f t="shared" si="117"/>
        <v>0</v>
      </c>
      <c r="BS1007" s="190">
        <f t="shared" si="118"/>
        <v>0</v>
      </c>
      <c r="BT1007" s="190">
        <f t="shared" si="119"/>
        <v>0</v>
      </c>
      <c r="BY1007" s="27">
        <v>1</v>
      </c>
    </row>
    <row r="1008" spans="32:77" ht="15.75" customHeight="1" x14ac:dyDescent="0.25">
      <c r="AF1008" s="2"/>
      <c r="AG1008" s="2"/>
      <c r="AH1008" s="2"/>
      <c r="AI1008" s="2"/>
      <c r="AJ1008" s="2"/>
      <c r="AK1008" s="2"/>
      <c r="BM1008" s="190" t="str">
        <f t="shared" si="112"/>
        <v/>
      </c>
      <c r="BN1008" s="190" t="str">
        <f t="shared" si="113"/>
        <v/>
      </c>
      <c r="BO1008" s="190" t="str">
        <f t="shared" si="114"/>
        <v/>
      </c>
      <c r="BP1008" s="190" t="str">
        <f t="shared" si="115"/>
        <v/>
      </c>
      <c r="BQ1008" s="190">
        <f t="shared" si="116"/>
        <v>0</v>
      </c>
      <c r="BR1008" s="190">
        <f t="shared" si="117"/>
        <v>0</v>
      </c>
      <c r="BS1008" s="190">
        <f t="shared" si="118"/>
        <v>0</v>
      </c>
      <c r="BT1008" s="190">
        <f t="shared" si="119"/>
        <v>0</v>
      </c>
      <c r="BY1008" s="27">
        <v>1</v>
      </c>
    </row>
    <row r="1009" spans="32:77" ht="15.75" customHeight="1" x14ac:dyDescent="0.25">
      <c r="AF1009" s="2"/>
      <c r="AG1009" s="2"/>
      <c r="AH1009" s="2"/>
      <c r="AI1009" s="2"/>
      <c r="AJ1009" s="2"/>
      <c r="AK1009" s="2"/>
      <c r="BM1009" s="190" t="str">
        <f t="shared" si="112"/>
        <v/>
      </c>
      <c r="BN1009" s="190" t="str">
        <f t="shared" si="113"/>
        <v/>
      </c>
      <c r="BO1009" s="190" t="str">
        <f t="shared" si="114"/>
        <v/>
      </c>
      <c r="BP1009" s="190" t="str">
        <f t="shared" si="115"/>
        <v/>
      </c>
      <c r="BQ1009" s="190">
        <f t="shared" si="116"/>
        <v>0</v>
      </c>
      <c r="BR1009" s="190">
        <f t="shared" si="117"/>
        <v>0</v>
      </c>
      <c r="BS1009" s="190">
        <f t="shared" si="118"/>
        <v>0</v>
      </c>
      <c r="BT1009" s="190">
        <f t="shared" si="119"/>
        <v>0</v>
      </c>
      <c r="BY1009" s="27">
        <v>1</v>
      </c>
    </row>
    <row r="1010" spans="32:77" ht="15.75" customHeight="1" x14ac:dyDescent="0.25">
      <c r="AF1010" s="2"/>
      <c r="AG1010" s="2"/>
      <c r="AH1010" s="2"/>
      <c r="AI1010" s="2"/>
      <c r="AJ1010" s="2"/>
      <c r="AK1010" s="2"/>
      <c r="BM1010" s="190" t="str">
        <f t="shared" si="112"/>
        <v/>
      </c>
      <c r="BN1010" s="190" t="str">
        <f t="shared" si="113"/>
        <v/>
      </c>
      <c r="BO1010" s="190" t="str">
        <f t="shared" si="114"/>
        <v/>
      </c>
      <c r="BP1010" s="190" t="str">
        <f t="shared" si="115"/>
        <v/>
      </c>
      <c r="BQ1010" s="190">
        <f t="shared" si="116"/>
        <v>0</v>
      </c>
      <c r="BR1010" s="190">
        <f t="shared" si="117"/>
        <v>0</v>
      </c>
      <c r="BS1010" s="190">
        <f t="shared" si="118"/>
        <v>0</v>
      </c>
      <c r="BT1010" s="190">
        <f t="shared" si="119"/>
        <v>0</v>
      </c>
      <c r="BY1010" s="27">
        <v>1</v>
      </c>
    </row>
    <row r="1011" spans="32:77" ht="15.75" customHeight="1" x14ac:dyDescent="0.25">
      <c r="AF1011" s="2"/>
      <c r="AG1011" s="2"/>
      <c r="AH1011" s="2"/>
      <c r="AI1011" s="2"/>
      <c r="AJ1011" s="2"/>
      <c r="AK1011" s="2"/>
      <c r="BM1011" s="190" t="str">
        <f t="shared" si="112"/>
        <v/>
      </c>
      <c r="BN1011" s="190" t="str">
        <f t="shared" si="113"/>
        <v/>
      </c>
      <c r="BO1011" s="190" t="str">
        <f t="shared" si="114"/>
        <v/>
      </c>
      <c r="BP1011" s="190" t="str">
        <f t="shared" si="115"/>
        <v/>
      </c>
      <c r="BQ1011" s="190">
        <f t="shared" si="116"/>
        <v>0</v>
      </c>
      <c r="BR1011" s="190">
        <f t="shared" si="117"/>
        <v>0</v>
      </c>
      <c r="BS1011" s="190">
        <f t="shared" si="118"/>
        <v>0</v>
      </c>
      <c r="BT1011" s="190">
        <f t="shared" si="119"/>
        <v>0</v>
      </c>
      <c r="BY1011" s="27">
        <v>1</v>
      </c>
    </row>
    <row r="1012" spans="32:77" ht="15.75" customHeight="1" x14ac:dyDescent="0.25">
      <c r="AF1012" s="2"/>
      <c r="AG1012" s="2"/>
      <c r="AH1012" s="2"/>
      <c r="AI1012" s="2"/>
      <c r="AJ1012" s="2"/>
      <c r="AK1012" s="2"/>
      <c r="BM1012" s="190" t="str">
        <f t="shared" si="112"/>
        <v/>
      </c>
      <c r="BN1012" s="190" t="str">
        <f t="shared" si="113"/>
        <v/>
      </c>
      <c r="BO1012" s="190" t="str">
        <f t="shared" si="114"/>
        <v/>
      </c>
      <c r="BP1012" s="190" t="str">
        <f t="shared" si="115"/>
        <v/>
      </c>
      <c r="BQ1012" s="190">
        <f t="shared" si="116"/>
        <v>0</v>
      </c>
      <c r="BR1012" s="190">
        <f t="shared" si="117"/>
        <v>0</v>
      </c>
      <c r="BS1012" s="190">
        <f t="shared" si="118"/>
        <v>0</v>
      </c>
      <c r="BT1012" s="190">
        <f t="shared" si="119"/>
        <v>0</v>
      </c>
      <c r="BY1012" s="27">
        <v>1</v>
      </c>
    </row>
    <row r="1013" spans="32:77" ht="15.75" customHeight="1" x14ac:dyDescent="0.25">
      <c r="AF1013" s="2"/>
      <c r="AG1013" s="2"/>
      <c r="AH1013" s="2"/>
      <c r="AI1013" s="2"/>
      <c r="AJ1013" s="2"/>
      <c r="AK1013" s="2"/>
      <c r="BM1013" s="190" t="str">
        <f t="shared" si="112"/>
        <v/>
      </c>
      <c r="BN1013" s="190" t="str">
        <f t="shared" si="113"/>
        <v/>
      </c>
      <c r="BO1013" s="190" t="str">
        <f t="shared" si="114"/>
        <v/>
      </c>
      <c r="BP1013" s="190" t="str">
        <f t="shared" si="115"/>
        <v/>
      </c>
      <c r="BQ1013" s="190">
        <f t="shared" si="116"/>
        <v>0</v>
      </c>
      <c r="BR1013" s="190">
        <f t="shared" si="117"/>
        <v>0</v>
      </c>
      <c r="BS1013" s="190">
        <f t="shared" si="118"/>
        <v>0</v>
      </c>
      <c r="BT1013" s="190">
        <f t="shared" si="119"/>
        <v>0</v>
      </c>
      <c r="BY1013" s="27">
        <v>1</v>
      </c>
    </row>
    <row r="1014" spans="32:77" ht="15.75" customHeight="1" x14ac:dyDescent="0.25">
      <c r="AF1014" s="2"/>
      <c r="AG1014" s="2"/>
      <c r="AH1014" s="2"/>
      <c r="AI1014" s="2"/>
      <c r="AJ1014" s="2"/>
      <c r="AK1014" s="2"/>
      <c r="BM1014" s="190" t="str">
        <f t="shared" si="112"/>
        <v/>
      </c>
      <c r="BN1014" s="190" t="str">
        <f t="shared" si="113"/>
        <v/>
      </c>
      <c r="BO1014" s="190" t="str">
        <f t="shared" si="114"/>
        <v/>
      </c>
      <c r="BP1014" s="190" t="str">
        <f t="shared" si="115"/>
        <v/>
      </c>
      <c r="BQ1014" s="190">
        <f t="shared" si="116"/>
        <v>0</v>
      </c>
      <c r="BR1014" s="190">
        <f t="shared" si="117"/>
        <v>0</v>
      </c>
      <c r="BS1014" s="190">
        <f t="shared" si="118"/>
        <v>0</v>
      </c>
      <c r="BT1014" s="190">
        <f t="shared" si="119"/>
        <v>0</v>
      </c>
      <c r="BY1014" s="27">
        <v>1</v>
      </c>
    </row>
    <row r="1015" spans="32:77" ht="15.75" customHeight="1" x14ac:dyDescent="0.25">
      <c r="AF1015" s="2"/>
      <c r="AG1015" s="2"/>
      <c r="AH1015" s="2"/>
      <c r="AI1015" s="2"/>
      <c r="AJ1015" s="2"/>
      <c r="AK1015" s="2"/>
      <c r="BM1015" s="190" t="str">
        <f t="shared" si="112"/>
        <v/>
      </c>
      <c r="BN1015" s="190" t="str">
        <f t="shared" si="113"/>
        <v/>
      </c>
      <c r="BO1015" s="190" t="str">
        <f t="shared" si="114"/>
        <v/>
      </c>
      <c r="BP1015" s="190" t="str">
        <f t="shared" si="115"/>
        <v/>
      </c>
      <c r="BQ1015" s="190">
        <f t="shared" si="116"/>
        <v>0</v>
      </c>
      <c r="BR1015" s="190">
        <f t="shared" si="117"/>
        <v>0</v>
      </c>
      <c r="BS1015" s="190">
        <f t="shared" si="118"/>
        <v>0</v>
      </c>
      <c r="BT1015" s="190">
        <f t="shared" si="119"/>
        <v>0</v>
      </c>
      <c r="BY1015" s="27">
        <v>1</v>
      </c>
    </row>
    <row r="1016" spans="32:77" ht="15.75" customHeight="1" x14ac:dyDescent="0.25">
      <c r="AF1016" s="2"/>
      <c r="AG1016" s="2"/>
      <c r="AH1016" s="2"/>
      <c r="AI1016" s="2"/>
      <c r="AJ1016" s="2"/>
      <c r="AK1016" s="2"/>
      <c r="BM1016" s="190" t="str">
        <f t="shared" si="112"/>
        <v/>
      </c>
      <c r="BN1016" s="190" t="str">
        <f t="shared" si="113"/>
        <v/>
      </c>
      <c r="BO1016" s="190" t="str">
        <f t="shared" si="114"/>
        <v/>
      </c>
      <c r="BP1016" s="190" t="str">
        <f t="shared" si="115"/>
        <v/>
      </c>
      <c r="BQ1016" s="190">
        <f t="shared" si="116"/>
        <v>0</v>
      </c>
      <c r="BR1016" s="190">
        <f t="shared" si="117"/>
        <v>0</v>
      </c>
      <c r="BS1016" s="190">
        <f t="shared" si="118"/>
        <v>0</v>
      </c>
      <c r="BT1016" s="190">
        <f t="shared" si="119"/>
        <v>0</v>
      </c>
      <c r="BY1016" s="27">
        <v>1</v>
      </c>
    </row>
    <row r="1017" spans="32:77" ht="15.75" customHeight="1" x14ac:dyDescent="0.25">
      <c r="AF1017" s="2"/>
      <c r="AG1017" s="2"/>
      <c r="AH1017" s="2"/>
      <c r="AI1017" s="2"/>
      <c r="AJ1017" s="2"/>
      <c r="AK1017" s="2"/>
      <c r="BM1017" s="190" t="str">
        <f t="shared" si="112"/>
        <v/>
      </c>
      <c r="BN1017" s="190" t="str">
        <f t="shared" si="113"/>
        <v/>
      </c>
      <c r="BO1017" s="190" t="str">
        <f t="shared" si="114"/>
        <v/>
      </c>
      <c r="BP1017" s="190" t="str">
        <f t="shared" si="115"/>
        <v/>
      </c>
      <c r="BQ1017" s="190">
        <f t="shared" si="116"/>
        <v>0</v>
      </c>
      <c r="BR1017" s="190">
        <f t="shared" si="117"/>
        <v>0</v>
      </c>
      <c r="BS1017" s="190">
        <f t="shared" si="118"/>
        <v>0</v>
      </c>
      <c r="BT1017" s="190">
        <f t="shared" si="119"/>
        <v>0</v>
      </c>
      <c r="BY1017" s="27">
        <v>1</v>
      </c>
    </row>
    <row r="1018" spans="32:77" ht="15.75" customHeight="1" x14ac:dyDescent="0.25">
      <c r="AF1018" s="2"/>
      <c r="AG1018" s="2"/>
      <c r="AH1018" s="2"/>
      <c r="AI1018" s="2"/>
      <c r="AJ1018" s="2"/>
      <c r="AK1018" s="2"/>
      <c r="BM1018" s="190" t="str">
        <f t="shared" si="112"/>
        <v/>
      </c>
      <c r="BN1018" s="190" t="str">
        <f t="shared" si="113"/>
        <v/>
      </c>
      <c r="BO1018" s="190" t="str">
        <f t="shared" si="114"/>
        <v/>
      </c>
      <c r="BP1018" s="190" t="str">
        <f t="shared" si="115"/>
        <v/>
      </c>
      <c r="BQ1018" s="190">
        <f t="shared" si="116"/>
        <v>0</v>
      </c>
      <c r="BR1018" s="190">
        <f t="shared" si="117"/>
        <v>0</v>
      </c>
      <c r="BS1018" s="190">
        <f t="shared" si="118"/>
        <v>0</v>
      </c>
      <c r="BT1018" s="190">
        <f t="shared" si="119"/>
        <v>0</v>
      </c>
      <c r="BY1018" s="27">
        <v>1</v>
      </c>
    </row>
    <row r="1019" spans="32:77" ht="15.75" customHeight="1" x14ac:dyDescent="0.25">
      <c r="AF1019" s="2"/>
      <c r="AG1019" s="2"/>
      <c r="AH1019" s="2"/>
      <c r="AI1019" s="2"/>
      <c r="AJ1019" s="2"/>
      <c r="AK1019" s="2"/>
      <c r="BM1019" s="190" t="str">
        <f t="shared" si="112"/>
        <v/>
      </c>
      <c r="BN1019" s="190" t="str">
        <f t="shared" si="113"/>
        <v/>
      </c>
      <c r="BO1019" s="190" t="str">
        <f t="shared" si="114"/>
        <v/>
      </c>
      <c r="BP1019" s="190" t="str">
        <f t="shared" si="115"/>
        <v/>
      </c>
      <c r="BQ1019" s="190">
        <f t="shared" si="116"/>
        <v>0</v>
      </c>
      <c r="BR1019" s="190">
        <f t="shared" si="117"/>
        <v>0</v>
      </c>
      <c r="BS1019" s="190">
        <f t="shared" si="118"/>
        <v>0</v>
      </c>
      <c r="BT1019" s="190">
        <f t="shared" si="119"/>
        <v>0</v>
      </c>
      <c r="BY1019" s="27">
        <v>1</v>
      </c>
    </row>
    <row r="1020" spans="32:77" ht="15.75" customHeight="1" x14ac:dyDescent="0.25">
      <c r="AF1020" s="2"/>
      <c r="AG1020" s="2"/>
      <c r="AH1020" s="2"/>
      <c r="AI1020" s="2"/>
      <c r="AJ1020" s="2"/>
      <c r="AK1020" s="2"/>
      <c r="BM1020" s="190" t="str">
        <f t="shared" si="112"/>
        <v/>
      </c>
      <c r="BN1020" s="190" t="str">
        <f t="shared" si="113"/>
        <v/>
      </c>
      <c r="BO1020" s="190" t="str">
        <f t="shared" si="114"/>
        <v/>
      </c>
      <c r="BP1020" s="190" t="str">
        <f t="shared" si="115"/>
        <v/>
      </c>
      <c r="BQ1020" s="190">
        <f t="shared" si="116"/>
        <v>0</v>
      </c>
      <c r="BR1020" s="190">
        <f t="shared" si="117"/>
        <v>0</v>
      </c>
      <c r="BS1020" s="190">
        <f t="shared" si="118"/>
        <v>0</v>
      </c>
      <c r="BT1020" s="190">
        <f t="shared" si="119"/>
        <v>0</v>
      </c>
      <c r="BY1020" s="27">
        <v>1</v>
      </c>
    </row>
    <row r="1021" spans="32:77" ht="15.75" customHeight="1" x14ac:dyDescent="0.25">
      <c r="AF1021" s="2"/>
      <c r="AG1021" s="2"/>
      <c r="AH1021" s="2"/>
      <c r="AI1021" s="2"/>
      <c r="AJ1021" s="2"/>
      <c r="AK1021" s="2"/>
      <c r="BM1021" s="190" t="str">
        <f t="shared" si="112"/>
        <v/>
      </c>
      <c r="BN1021" s="190" t="str">
        <f t="shared" si="113"/>
        <v/>
      </c>
      <c r="BO1021" s="190" t="str">
        <f t="shared" si="114"/>
        <v/>
      </c>
      <c r="BP1021" s="190" t="str">
        <f t="shared" si="115"/>
        <v/>
      </c>
      <c r="BQ1021" s="190">
        <f t="shared" si="116"/>
        <v>0</v>
      </c>
      <c r="BR1021" s="190">
        <f t="shared" si="117"/>
        <v>0</v>
      </c>
      <c r="BS1021" s="190">
        <f t="shared" si="118"/>
        <v>0</v>
      </c>
      <c r="BT1021" s="190">
        <f t="shared" si="119"/>
        <v>0</v>
      </c>
      <c r="BY1021" s="27">
        <v>1</v>
      </c>
    </row>
    <row r="1022" spans="32:77" ht="15.75" customHeight="1" x14ac:dyDescent="0.25">
      <c r="AF1022" s="2"/>
      <c r="AG1022" s="2"/>
      <c r="AH1022" s="2"/>
      <c r="AI1022" s="2"/>
      <c r="AJ1022" s="2"/>
      <c r="AK1022" s="2"/>
      <c r="BM1022" s="190" t="str">
        <f t="shared" si="112"/>
        <v/>
      </c>
      <c r="BN1022" s="190" t="str">
        <f t="shared" si="113"/>
        <v/>
      </c>
      <c r="BO1022" s="190" t="str">
        <f t="shared" si="114"/>
        <v/>
      </c>
      <c r="BP1022" s="190" t="str">
        <f t="shared" si="115"/>
        <v/>
      </c>
      <c r="BQ1022" s="190">
        <f t="shared" si="116"/>
        <v>0</v>
      </c>
      <c r="BR1022" s="190">
        <f t="shared" si="117"/>
        <v>0</v>
      </c>
      <c r="BS1022" s="190">
        <f t="shared" si="118"/>
        <v>0</v>
      </c>
      <c r="BT1022" s="190">
        <f t="shared" si="119"/>
        <v>0</v>
      </c>
      <c r="BY1022" s="27">
        <v>1</v>
      </c>
    </row>
    <row r="1023" spans="32:77" ht="15.75" customHeight="1" x14ac:dyDescent="0.25">
      <c r="AF1023" s="2"/>
      <c r="AG1023" s="2"/>
      <c r="AH1023" s="2"/>
      <c r="AI1023" s="2"/>
      <c r="AJ1023" s="2"/>
      <c r="AK1023" s="2"/>
      <c r="BM1023" s="190" t="str">
        <f t="shared" si="112"/>
        <v/>
      </c>
      <c r="BN1023" s="190" t="str">
        <f t="shared" si="113"/>
        <v/>
      </c>
      <c r="BO1023" s="190" t="str">
        <f t="shared" si="114"/>
        <v/>
      </c>
      <c r="BP1023" s="190" t="str">
        <f t="shared" si="115"/>
        <v/>
      </c>
      <c r="BQ1023" s="190">
        <f t="shared" si="116"/>
        <v>0</v>
      </c>
      <c r="BR1023" s="190">
        <f t="shared" si="117"/>
        <v>0</v>
      </c>
      <c r="BS1023" s="190">
        <f t="shared" si="118"/>
        <v>0</v>
      </c>
      <c r="BT1023" s="190">
        <f t="shared" si="119"/>
        <v>0</v>
      </c>
      <c r="BY1023" s="27">
        <v>1</v>
      </c>
    </row>
    <row r="1024" spans="32:77" ht="15.75" customHeight="1" x14ac:dyDescent="0.25">
      <c r="AF1024" s="2"/>
      <c r="AG1024" s="2"/>
      <c r="AH1024" s="2"/>
      <c r="AI1024" s="2"/>
      <c r="AJ1024" s="2"/>
      <c r="AK1024" s="2"/>
      <c r="BM1024" s="190" t="str">
        <f t="shared" si="112"/>
        <v/>
      </c>
      <c r="BN1024" s="190" t="str">
        <f t="shared" si="113"/>
        <v/>
      </c>
      <c r="BO1024" s="190" t="str">
        <f t="shared" si="114"/>
        <v/>
      </c>
      <c r="BP1024" s="190" t="str">
        <f t="shared" si="115"/>
        <v/>
      </c>
      <c r="BQ1024" s="190">
        <f t="shared" si="116"/>
        <v>0</v>
      </c>
      <c r="BR1024" s="190">
        <f t="shared" si="117"/>
        <v>0</v>
      </c>
      <c r="BS1024" s="190">
        <f t="shared" si="118"/>
        <v>0</v>
      </c>
      <c r="BT1024" s="190">
        <f t="shared" si="119"/>
        <v>0</v>
      </c>
      <c r="BY1024" s="27">
        <v>1</v>
      </c>
    </row>
    <row r="1025" spans="32:77" ht="15.75" customHeight="1" x14ac:dyDescent="0.25">
      <c r="AF1025" s="2"/>
      <c r="AG1025" s="2"/>
      <c r="AH1025" s="2"/>
      <c r="AI1025" s="2"/>
      <c r="AJ1025" s="2"/>
      <c r="AK1025" s="2"/>
      <c r="BM1025" s="190" t="str">
        <f t="shared" si="112"/>
        <v/>
      </c>
      <c r="BN1025" s="190" t="str">
        <f t="shared" si="113"/>
        <v/>
      </c>
      <c r="BO1025" s="190" t="str">
        <f t="shared" si="114"/>
        <v/>
      </c>
      <c r="BP1025" s="190" t="str">
        <f t="shared" si="115"/>
        <v/>
      </c>
      <c r="BQ1025" s="190">
        <f t="shared" si="116"/>
        <v>0</v>
      </c>
      <c r="BR1025" s="190">
        <f t="shared" si="117"/>
        <v>0</v>
      </c>
      <c r="BS1025" s="190">
        <f t="shared" si="118"/>
        <v>0</v>
      </c>
      <c r="BT1025" s="190">
        <f t="shared" si="119"/>
        <v>0</v>
      </c>
      <c r="BY1025" s="27">
        <v>1</v>
      </c>
    </row>
    <row r="1026" spans="32:77" ht="15.75" customHeight="1" x14ac:dyDescent="0.25">
      <c r="AF1026" s="2"/>
      <c r="AG1026" s="2"/>
      <c r="AH1026" s="2"/>
      <c r="AI1026" s="2"/>
      <c r="AJ1026" s="2"/>
      <c r="AK1026" s="2"/>
      <c r="BM1026" s="190" t="str">
        <f t="shared" si="112"/>
        <v/>
      </c>
      <c r="BN1026" s="190" t="str">
        <f t="shared" si="113"/>
        <v/>
      </c>
      <c r="BO1026" s="190" t="str">
        <f t="shared" si="114"/>
        <v/>
      </c>
      <c r="BP1026" s="190" t="str">
        <f t="shared" si="115"/>
        <v/>
      </c>
      <c r="BQ1026" s="190">
        <f t="shared" si="116"/>
        <v>0</v>
      </c>
      <c r="BR1026" s="190">
        <f t="shared" si="117"/>
        <v>0</v>
      </c>
      <c r="BS1026" s="190">
        <f t="shared" si="118"/>
        <v>0</v>
      </c>
      <c r="BT1026" s="190">
        <f t="shared" si="119"/>
        <v>0</v>
      </c>
      <c r="BY1026" s="27">
        <v>1</v>
      </c>
    </row>
    <row r="1027" spans="32:77" ht="15.75" customHeight="1" x14ac:dyDescent="0.25">
      <c r="AF1027" s="2"/>
      <c r="AG1027" s="2"/>
      <c r="AH1027" s="2"/>
      <c r="AI1027" s="2"/>
      <c r="AJ1027" s="2"/>
      <c r="AK1027" s="2"/>
      <c r="BM1027" s="190" t="str">
        <f t="shared" si="112"/>
        <v/>
      </c>
      <c r="BN1027" s="190" t="str">
        <f t="shared" si="113"/>
        <v/>
      </c>
      <c r="BO1027" s="190" t="str">
        <f t="shared" si="114"/>
        <v/>
      </c>
      <c r="BP1027" s="190" t="str">
        <f t="shared" si="115"/>
        <v/>
      </c>
      <c r="BQ1027" s="190">
        <f t="shared" si="116"/>
        <v>0</v>
      </c>
      <c r="BR1027" s="190">
        <f t="shared" si="117"/>
        <v>0</v>
      </c>
      <c r="BS1027" s="190">
        <f t="shared" si="118"/>
        <v>0</v>
      </c>
      <c r="BT1027" s="190">
        <f t="shared" si="119"/>
        <v>0</v>
      </c>
      <c r="BY1027" s="27">
        <v>1</v>
      </c>
    </row>
    <row r="1028" spans="32:77" ht="15.75" customHeight="1" x14ac:dyDescent="0.25">
      <c r="AF1028" s="2"/>
      <c r="AG1028" s="2"/>
      <c r="AH1028" s="2"/>
      <c r="AI1028" s="2"/>
      <c r="AJ1028" s="2"/>
      <c r="AK1028" s="2"/>
      <c r="BM1028" s="190" t="str">
        <f t="shared" si="112"/>
        <v/>
      </c>
      <c r="BN1028" s="190" t="str">
        <f t="shared" si="113"/>
        <v/>
      </c>
      <c r="BO1028" s="190" t="str">
        <f t="shared" si="114"/>
        <v/>
      </c>
      <c r="BP1028" s="190" t="str">
        <f t="shared" si="115"/>
        <v/>
      </c>
      <c r="BQ1028" s="190">
        <f t="shared" si="116"/>
        <v>0</v>
      </c>
      <c r="BR1028" s="190">
        <f t="shared" si="117"/>
        <v>0</v>
      </c>
      <c r="BS1028" s="190">
        <f t="shared" si="118"/>
        <v>0</v>
      </c>
      <c r="BT1028" s="190">
        <f t="shared" si="119"/>
        <v>0</v>
      </c>
      <c r="BY1028" s="27">
        <v>1</v>
      </c>
    </row>
    <row r="1029" spans="32:77" ht="15.75" customHeight="1" x14ac:dyDescent="0.25">
      <c r="AF1029" s="2"/>
      <c r="AG1029" s="2"/>
      <c r="AH1029" s="2"/>
      <c r="AI1029" s="2"/>
      <c r="AJ1029" s="2"/>
      <c r="AK1029" s="2"/>
      <c r="BM1029" s="190" t="str">
        <f t="shared" si="112"/>
        <v/>
      </c>
      <c r="BN1029" s="190" t="str">
        <f t="shared" si="113"/>
        <v/>
      </c>
      <c r="BO1029" s="190" t="str">
        <f t="shared" si="114"/>
        <v/>
      </c>
      <c r="BP1029" s="190" t="str">
        <f t="shared" si="115"/>
        <v/>
      </c>
      <c r="BQ1029" s="190">
        <f t="shared" si="116"/>
        <v>0</v>
      </c>
      <c r="BR1029" s="190">
        <f t="shared" si="117"/>
        <v>0</v>
      </c>
      <c r="BS1029" s="190">
        <f t="shared" si="118"/>
        <v>0</v>
      </c>
      <c r="BT1029" s="190">
        <f t="shared" si="119"/>
        <v>0</v>
      </c>
      <c r="BY1029" s="27">
        <v>1</v>
      </c>
    </row>
    <row r="1030" spans="32:77" ht="15.75" customHeight="1" x14ac:dyDescent="0.25">
      <c r="AF1030" s="2"/>
      <c r="AG1030" s="2"/>
      <c r="AH1030" s="2"/>
      <c r="AI1030" s="2"/>
      <c r="AJ1030" s="2"/>
      <c r="AK1030" s="2"/>
      <c r="BM1030" s="190" t="str">
        <f t="shared" si="112"/>
        <v/>
      </c>
      <c r="BN1030" s="190" t="str">
        <f t="shared" si="113"/>
        <v/>
      </c>
      <c r="BO1030" s="190" t="str">
        <f t="shared" si="114"/>
        <v/>
      </c>
      <c r="BP1030" s="190" t="str">
        <f t="shared" si="115"/>
        <v/>
      </c>
      <c r="BQ1030" s="190">
        <f t="shared" si="116"/>
        <v>0</v>
      </c>
      <c r="BR1030" s="190">
        <f t="shared" si="117"/>
        <v>0</v>
      </c>
      <c r="BS1030" s="190">
        <f t="shared" si="118"/>
        <v>0</v>
      </c>
      <c r="BT1030" s="190">
        <f t="shared" si="119"/>
        <v>0</v>
      </c>
      <c r="BY1030" s="27">
        <v>1</v>
      </c>
    </row>
    <row r="1031" spans="32:77" ht="15.75" customHeight="1" x14ac:dyDescent="0.25">
      <c r="AF1031" s="2"/>
      <c r="AG1031" s="2"/>
      <c r="AH1031" s="2"/>
      <c r="AI1031" s="2"/>
      <c r="AJ1031" s="2"/>
      <c r="AK1031" s="2"/>
      <c r="BM1031" s="190" t="str">
        <f t="shared" si="112"/>
        <v/>
      </c>
      <c r="BN1031" s="190" t="str">
        <f t="shared" si="113"/>
        <v/>
      </c>
      <c r="BO1031" s="190" t="str">
        <f t="shared" si="114"/>
        <v/>
      </c>
      <c r="BP1031" s="190" t="str">
        <f t="shared" si="115"/>
        <v/>
      </c>
      <c r="BQ1031" s="190">
        <f t="shared" si="116"/>
        <v>0</v>
      </c>
      <c r="BR1031" s="190">
        <f t="shared" si="117"/>
        <v>0</v>
      </c>
      <c r="BS1031" s="190">
        <f t="shared" si="118"/>
        <v>0</v>
      </c>
      <c r="BT1031" s="190">
        <f t="shared" si="119"/>
        <v>0</v>
      </c>
      <c r="BY1031" s="27">
        <v>1</v>
      </c>
    </row>
    <row r="1032" spans="32:77" ht="15.75" customHeight="1" x14ac:dyDescent="0.25">
      <c r="AF1032" s="2"/>
      <c r="AG1032" s="2"/>
      <c r="AH1032" s="2"/>
      <c r="AI1032" s="2"/>
      <c r="AJ1032" s="2"/>
      <c r="AK1032" s="2"/>
      <c r="BM1032" s="190" t="str">
        <f t="shared" si="112"/>
        <v/>
      </c>
      <c r="BN1032" s="190" t="str">
        <f t="shared" si="113"/>
        <v/>
      </c>
      <c r="BO1032" s="190" t="str">
        <f t="shared" si="114"/>
        <v/>
      </c>
      <c r="BP1032" s="190" t="str">
        <f t="shared" si="115"/>
        <v/>
      </c>
      <c r="BQ1032" s="190">
        <f t="shared" si="116"/>
        <v>0</v>
      </c>
      <c r="BR1032" s="190">
        <f t="shared" si="117"/>
        <v>0</v>
      </c>
      <c r="BS1032" s="190">
        <f t="shared" si="118"/>
        <v>0</v>
      </c>
      <c r="BT1032" s="190">
        <f t="shared" si="119"/>
        <v>0</v>
      </c>
      <c r="BY1032" s="27">
        <v>1</v>
      </c>
    </row>
    <row r="1033" spans="32:77" ht="15.75" customHeight="1" x14ac:dyDescent="0.25">
      <c r="AF1033" s="2"/>
      <c r="AG1033" s="2"/>
      <c r="AH1033" s="2"/>
      <c r="AI1033" s="2"/>
      <c r="AJ1033" s="2"/>
      <c r="AK1033" s="2"/>
      <c r="BM1033" s="190" t="str">
        <f t="shared" si="112"/>
        <v/>
      </c>
      <c r="BN1033" s="190" t="str">
        <f t="shared" si="113"/>
        <v/>
      </c>
      <c r="BO1033" s="190" t="str">
        <f t="shared" si="114"/>
        <v/>
      </c>
      <c r="BP1033" s="190" t="str">
        <f t="shared" si="115"/>
        <v/>
      </c>
      <c r="BQ1033" s="190">
        <f t="shared" si="116"/>
        <v>0</v>
      </c>
      <c r="BR1033" s="190">
        <f t="shared" si="117"/>
        <v>0</v>
      </c>
      <c r="BS1033" s="190">
        <f t="shared" si="118"/>
        <v>0</v>
      </c>
      <c r="BT1033" s="190">
        <f t="shared" si="119"/>
        <v>0</v>
      </c>
      <c r="BY1033" s="27">
        <v>1</v>
      </c>
    </row>
    <row r="1034" spans="32:77" ht="15.75" customHeight="1" x14ac:dyDescent="0.25">
      <c r="AF1034" s="2"/>
      <c r="AG1034" s="2"/>
      <c r="AH1034" s="2"/>
      <c r="AI1034" s="2"/>
      <c r="AJ1034" s="2"/>
      <c r="AK1034" s="2"/>
      <c r="BM1034" s="190" t="str">
        <f t="shared" si="112"/>
        <v/>
      </c>
      <c r="BN1034" s="190" t="str">
        <f t="shared" si="113"/>
        <v/>
      </c>
      <c r="BO1034" s="190" t="str">
        <f t="shared" si="114"/>
        <v/>
      </c>
      <c r="BP1034" s="190" t="str">
        <f t="shared" si="115"/>
        <v/>
      </c>
      <c r="BQ1034" s="190">
        <f t="shared" si="116"/>
        <v>0</v>
      </c>
      <c r="BR1034" s="190">
        <f t="shared" si="117"/>
        <v>0</v>
      </c>
      <c r="BS1034" s="190">
        <f t="shared" si="118"/>
        <v>0</v>
      </c>
      <c r="BT1034" s="190">
        <f t="shared" si="119"/>
        <v>0</v>
      </c>
      <c r="BY1034" s="27">
        <v>1</v>
      </c>
    </row>
    <row r="1035" spans="32:77" ht="15.75" customHeight="1" x14ac:dyDescent="0.25">
      <c r="AF1035" s="2"/>
      <c r="AG1035" s="2"/>
      <c r="AH1035" s="2"/>
      <c r="AI1035" s="2"/>
      <c r="AJ1035" s="2"/>
      <c r="AK1035" s="2"/>
      <c r="BM1035" s="190" t="str">
        <f t="shared" si="112"/>
        <v/>
      </c>
      <c r="BN1035" s="190" t="str">
        <f t="shared" si="113"/>
        <v/>
      </c>
      <c r="BO1035" s="190" t="str">
        <f t="shared" si="114"/>
        <v/>
      </c>
      <c r="BP1035" s="190" t="str">
        <f t="shared" si="115"/>
        <v/>
      </c>
      <c r="BQ1035" s="190">
        <f t="shared" si="116"/>
        <v>0</v>
      </c>
      <c r="BR1035" s="190">
        <f t="shared" si="117"/>
        <v>0</v>
      </c>
      <c r="BS1035" s="190">
        <f t="shared" si="118"/>
        <v>0</v>
      </c>
      <c r="BT1035" s="190">
        <f t="shared" si="119"/>
        <v>0</v>
      </c>
      <c r="BY1035" s="27">
        <v>1</v>
      </c>
    </row>
    <row r="1036" spans="32:77" ht="15.75" customHeight="1" x14ac:dyDescent="0.25">
      <c r="AF1036" s="2"/>
      <c r="AG1036" s="2"/>
      <c r="AH1036" s="2"/>
      <c r="AI1036" s="2"/>
      <c r="AJ1036" s="2"/>
      <c r="AK1036" s="2"/>
      <c r="BM1036" s="190" t="str">
        <f t="shared" si="112"/>
        <v/>
      </c>
      <c r="BN1036" s="190" t="str">
        <f t="shared" si="113"/>
        <v/>
      </c>
      <c r="BO1036" s="190" t="str">
        <f t="shared" si="114"/>
        <v/>
      </c>
      <c r="BP1036" s="190" t="str">
        <f t="shared" si="115"/>
        <v/>
      </c>
      <c r="BQ1036" s="190">
        <f t="shared" si="116"/>
        <v>0</v>
      </c>
      <c r="BR1036" s="190">
        <f t="shared" si="117"/>
        <v>0</v>
      </c>
      <c r="BS1036" s="190">
        <f t="shared" si="118"/>
        <v>0</v>
      </c>
      <c r="BT1036" s="190">
        <f t="shared" si="119"/>
        <v>0</v>
      </c>
      <c r="BY1036" s="27">
        <v>1</v>
      </c>
    </row>
    <row r="1037" spans="32:77" ht="15.75" customHeight="1" x14ac:dyDescent="0.25">
      <c r="AF1037" s="2"/>
      <c r="AG1037" s="2"/>
      <c r="AH1037" s="2"/>
      <c r="AI1037" s="2"/>
      <c r="AJ1037" s="2"/>
      <c r="AK1037" s="2"/>
      <c r="BM1037" s="190" t="str">
        <f t="shared" si="112"/>
        <v/>
      </c>
      <c r="BN1037" s="190" t="str">
        <f t="shared" si="113"/>
        <v/>
      </c>
      <c r="BO1037" s="190" t="str">
        <f t="shared" si="114"/>
        <v/>
      </c>
      <c r="BP1037" s="190" t="str">
        <f t="shared" si="115"/>
        <v/>
      </c>
      <c r="BQ1037" s="190">
        <f t="shared" si="116"/>
        <v>0</v>
      </c>
      <c r="BR1037" s="190">
        <f t="shared" si="117"/>
        <v>0</v>
      </c>
      <c r="BS1037" s="190">
        <f t="shared" si="118"/>
        <v>0</v>
      </c>
      <c r="BT1037" s="190">
        <f t="shared" si="119"/>
        <v>0</v>
      </c>
      <c r="BY1037" s="27">
        <v>1</v>
      </c>
    </row>
    <row r="1038" spans="32:77" ht="15.75" customHeight="1" x14ac:dyDescent="0.25">
      <c r="AF1038" s="2"/>
      <c r="AG1038" s="2"/>
      <c r="AH1038" s="2"/>
      <c r="AI1038" s="2"/>
      <c r="AJ1038" s="2"/>
      <c r="AK1038" s="2"/>
      <c r="BM1038" s="190" t="str">
        <f t="shared" si="112"/>
        <v/>
      </c>
      <c r="BN1038" s="190" t="str">
        <f t="shared" si="113"/>
        <v/>
      </c>
      <c r="BO1038" s="190" t="str">
        <f t="shared" si="114"/>
        <v/>
      </c>
      <c r="BP1038" s="190" t="str">
        <f t="shared" si="115"/>
        <v/>
      </c>
      <c r="BQ1038" s="190">
        <f t="shared" si="116"/>
        <v>0</v>
      </c>
      <c r="BR1038" s="190">
        <f t="shared" si="117"/>
        <v>0</v>
      </c>
      <c r="BS1038" s="190">
        <f t="shared" si="118"/>
        <v>0</v>
      </c>
      <c r="BT1038" s="190">
        <f t="shared" si="119"/>
        <v>0</v>
      </c>
      <c r="BY1038" s="27">
        <v>1</v>
      </c>
    </row>
    <row r="1039" spans="32:77" ht="15.75" customHeight="1" x14ac:dyDescent="0.25">
      <c r="AF1039" s="2"/>
      <c r="AG1039" s="2"/>
      <c r="AH1039" s="2"/>
      <c r="AI1039" s="2"/>
      <c r="AJ1039" s="2"/>
      <c r="AK1039" s="2"/>
      <c r="BM1039" s="190" t="str">
        <f t="shared" si="112"/>
        <v/>
      </c>
      <c r="BN1039" s="190" t="str">
        <f t="shared" si="113"/>
        <v/>
      </c>
      <c r="BO1039" s="190" t="str">
        <f t="shared" si="114"/>
        <v/>
      </c>
      <c r="BP1039" s="190" t="str">
        <f t="shared" si="115"/>
        <v/>
      </c>
      <c r="BQ1039" s="190">
        <f t="shared" si="116"/>
        <v>0</v>
      </c>
      <c r="BR1039" s="190">
        <f t="shared" si="117"/>
        <v>0</v>
      </c>
      <c r="BS1039" s="190">
        <f t="shared" si="118"/>
        <v>0</v>
      </c>
      <c r="BT1039" s="190">
        <f t="shared" si="119"/>
        <v>0</v>
      </c>
      <c r="BY1039" s="27">
        <v>1</v>
      </c>
    </row>
    <row r="1040" spans="32:77" ht="15.75" customHeight="1" x14ac:dyDescent="0.25">
      <c r="AF1040" s="2"/>
      <c r="AG1040" s="2"/>
      <c r="AH1040" s="2"/>
      <c r="AI1040" s="2"/>
      <c r="AJ1040" s="2"/>
      <c r="AK1040" s="2"/>
      <c r="BM1040" s="190" t="str">
        <f t="shared" si="112"/>
        <v/>
      </c>
      <c r="BN1040" s="190" t="str">
        <f t="shared" si="113"/>
        <v/>
      </c>
      <c r="BO1040" s="190" t="str">
        <f t="shared" si="114"/>
        <v/>
      </c>
      <c r="BP1040" s="190" t="str">
        <f t="shared" si="115"/>
        <v/>
      </c>
      <c r="BQ1040" s="190">
        <f t="shared" si="116"/>
        <v>0</v>
      </c>
      <c r="BR1040" s="190">
        <f t="shared" si="117"/>
        <v>0</v>
      </c>
      <c r="BS1040" s="190">
        <f t="shared" si="118"/>
        <v>0</v>
      </c>
      <c r="BT1040" s="190">
        <f t="shared" si="119"/>
        <v>0</v>
      </c>
      <c r="BY1040" s="27">
        <v>1</v>
      </c>
    </row>
    <row r="1041" spans="32:77" ht="15.75" customHeight="1" x14ac:dyDescent="0.25">
      <c r="AF1041" s="2"/>
      <c r="AG1041" s="2"/>
      <c r="AH1041" s="2"/>
      <c r="AI1041" s="2"/>
      <c r="AJ1041" s="2"/>
      <c r="AK1041" s="2"/>
      <c r="BM1041" s="190" t="str">
        <f t="shared" si="112"/>
        <v/>
      </c>
      <c r="BN1041" s="190" t="str">
        <f t="shared" si="113"/>
        <v/>
      </c>
      <c r="BO1041" s="190" t="str">
        <f t="shared" si="114"/>
        <v/>
      </c>
      <c r="BP1041" s="190" t="str">
        <f t="shared" si="115"/>
        <v/>
      </c>
      <c r="BQ1041" s="190">
        <f t="shared" si="116"/>
        <v>0</v>
      </c>
      <c r="BR1041" s="190">
        <f t="shared" si="117"/>
        <v>0</v>
      </c>
      <c r="BS1041" s="190">
        <f t="shared" si="118"/>
        <v>0</v>
      </c>
      <c r="BT1041" s="190">
        <f t="shared" si="119"/>
        <v>0</v>
      </c>
      <c r="BY1041" s="27">
        <v>1</v>
      </c>
    </row>
    <row r="1042" spans="32:77" ht="15.75" customHeight="1" x14ac:dyDescent="0.25">
      <c r="AF1042" s="2"/>
      <c r="AG1042" s="2"/>
      <c r="AH1042" s="2"/>
      <c r="AI1042" s="2"/>
      <c r="AJ1042" s="2"/>
      <c r="AK1042" s="2"/>
      <c r="BM1042" s="190" t="str">
        <f t="shared" si="112"/>
        <v/>
      </c>
      <c r="BN1042" s="190" t="str">
        <f t="shared" si="113"/>
        <v/>
      </c>
      <c r="BO1042" s="190" t="str">
        <f t="shared" si="114"/>
        <v/>
      </c>
      <c r="BP1042" s="190" t="str">
        <f t="shared" si="115"/>
        <v/>
      </c>
      <c r="BQ1042" s="190">
        <f t="shared" si="116"/>
        <v>0</v>
      </c>
      <c r="BR1042" s="190">
        <f t="shared" si="117"/>
        <v>0</v>
      </c>
      <c r="BS1042" s="190">
        <f t="shared" si="118"/>
        <v>0</v>
      </c>
      <c r="BT1042" s="190">
        <f t="shared" si="119"/>
        <v>0</v>
      </c>
      <c r="BY1042" s="27">
        <v>1</v>
      </c>
    </row>
    <row r="1043" spans="32:77" ht="15.75" customHeight="1" x14ac:dyDescent="0.25">
      <c r="AF1043" s="2"/>
      <c r="AG1043" s="2"/>
      <c r="AH1043" s="2"/>
      <c r="AI1043" s="2"/>
      <c r="AJ1043" s="2"/>
      <c r="AK1043" s="2"/>
      <c r="BM1043" s="190" t="str">
        <f t="shared" si="112"/>
        <v/>
      </c>
      <c r="BN1043" s="190" t="str">
        <f t="shared" si="113"/>
        <v/>
      </c>
      <c r="BO1043" s="190" t="str">
        <f t="shared" si="114"/>
        <v/>
      </c>
      <c r="BP1043" s="190" t="str">
        <f t="shared" si="115"/>
        <v/>
      </c>
      <c r="BQ1043" s="190">
        <f t="shared" si="116"/>
        <v>0</v>
      </c>
      <c r="BR1043" s="190">
        <f t="shared" si="117"/>
        <v>0</v>
      </c>
      <c r="BS1043" s="190">
        <f t="shared" si="118"/>
        <v>0</v>
      </c>
      <c r="BT1043" s="190">
        <f t="shared" si="119"/>
        <v>0</v>
      </c>
      <c r="BY1043" s="27">
        <v>1</v>
      </c>
    </row>
    <row r="1044" spans="32:77" ht="15.75" customHeight="1" x14ac:dyDescent="0.25">
      <c r="AF1044" s="2"/>
      <c r="AG1044" s="2"/>
      <c r="AH1044" s="2"/>
      <c r="AI1044" s="2"/>
      <c r="AJ1044" s="2"/>
      <c r="AK1044" s="2"/>
      <c r="BM1044" s="190" t="str">
        <f t="shared" si="112"/>
        <v/>
      </c>
      <c r="BN1044" s="190" t="str">
        <f t="shared" si="113"/>
        <v/>
      </c>
      <c r="BO1044" s="190" t="str">
        <f t="shared" si="114"/>
        <v/>
      </c>
      <c r="BP1044" s="190" t="str">
        <f t="shared" si="115"/>
        <v/>
      </c>
      <c r="BQ1044" s="190">
        <f t="shared" si="116"/>
        <v>0</v>
      </c>
      <c r="BR1044" s="190">
        <f t="shared" si="117"/>
        <v>0</v>
      </c>
      <c r="BS1044" s="190">
        <f t="shared" si="118"/>
        <v>0</v>
      </c>
      <c r="BT1044" s="190">
        <f t="shared" si="119"/>
        <v>0</v>
      </c>
      <c r="BY1044" s="27">
        <v>1</v>
      </c>
    </row>
    <row r="1045" spans="32:77" ht="15.75" customHeight="1" x14ac:dyDescent="0.25">
      <c r="AF1045" s="2"/>
      <c r="AG1045" s="2"/>
      <c r="AH1045" s="2"/>
      <c r="AI1045" s="2"/>
      <c r="AJ1045" s="2"/>
      <c r="AK1045" s="2"/>
      <c r="BM1045" s="190" t="str">
        <f t="shared" si="112"/>
        <v/>
      </c>
      <c r="BN1045" s="190" t="str">
        <f t="shared" si="113"/>
        <v/>
      </c>
      <c r="BO1045" s="190" t="str">
        <f t="shared" si="114"/>
        <v/>
      </c>
      <c r="BP1045" s="190" t="str">
        <f t="shared" si="115"/>
        <v/>
      </c>
      <c r="BQ1045" s="190">
        <f t="shared" si="116"/>
        <v>0</v>
      </c>
      <c r="BR1045" s="190">
        <f t="shared" si="117"/>
        <v>0</v>
      </c>
      <c r="BS1045" s="190">
        <f t="shared" si="118"/>
        <v>0</v>
      </c>
      <c r="BT1045" s="190">
        <f t="shared" si="119"/>
        <v>0</v>
      </c>
      <c r="BY1045" s="27">
        <v>1</v>
      </c>
    </row>
    <row r="1046" spans="32:77" ht="15.75" customHeight="1" x14ac:dyDescent="0.25">
      <c r="AF1046" s="2"/>
      <c r="AG1046" s="2"/>
      <c r="AH1046" s="2"/>
      <c r="AI1046" s="2"/>
      <c r="AJ1046" s="2"/>
      <c r="AK1046" s="2"/>
      <c r="BM1046" s="190" t="str">
        <f t="shared" si="112"/>
        <v/>
      </c>
      <c r="BN1046" s="190" t="str">
        <f t="shared" si="113"/>
        <v/>
      </c>
      <c r="BO1046" s="190" t="str">
        <f t="shared" si="114"/>
        <v/>
      </c>
      <c r="BP1046" s="190" t="str">
        <f t="shared" si="115"/>
        <v/>
      </c>
      <c r="BQ1046" s="190">
        <f t="shared" si="116"/>
        <v>0</v>
      </c>
      <c r="BR1046" s="190">
        <f t="shared" si="117"/>
        <v>0</v>
      </c>
      <c r="BS1046" s="190">
        <f t="shared" si="118"/>
        <v>0</v>
      </c>
      <c r="BT1046" s="190">
        <f t="shared" si="119"/>
        <v>0</v>
      </c>
      <c r="BY1046" s="27">
        <v>1</v>
      </c>
    </row>
    <row r="1047" spans="32:77" ht="15.75" customHeight="1" x14ac:dyDescent="0.25">
      <c r="AF1047" s="2"/>
      <c r="AG1047" s="2"/>
      <c r="AH1047" s="2"/>
      <c r="AI1047" s="2"/>
      <c r="AJ1047" s="2"/>
      <c r="AK1047" s="2"/>
      <c r="BM1047" s="190" t="str">
        <f t="shared" si="112"/>
        <v/>
      </c>
      <c r="BN1047" s="190" t="str">
        <f t="shared" si="113"/>
        <v/>
      </c>
      <c r="BO1047" s="190" t="str">
        <f t="shared" si="114"/>
        <v/>
      </c>
      <c r="BP1047" s="190" t="str">
        <f t="shared" si="115"/>
        <v/>
      </c>
      <c r="BQ1047" s="190">
        <f t="shared" si="116"/>
        <v>0</v>
      </c>
      <c r="BR1047" s="190">
        <f t="shared" si="117"/>
        <v>0</v>
      </c>
      <c r="BS1047" s="190">
        <f t="shared" si="118"/>
        <v>0</v>
      </c>
      <c r="BT1047" s="190">
        <f t="shared" si="119"/>
        <v>0</v>
      </c>
      <c r="BY1047" s="27">
        <v>1</v>
      </c>
    </row>
    <row r="1048" spans="32:77" ht="15.75" customHeight="1" x14ac:dyDescent="0.25">
      <c r="AF1048" s="2"/>
      <c r="AG1048" s="2"/>
      <c r="AH1048" s="2"/>
      <c r="AI1048" s="2"/>
      <c r="AJ1048" s="2"/>
      <c r="AK1048" s="2"/>
      <c r="BM1048" s="190" t="str">
        <f t="shared" si="112"/>
        <v/>
      </c>
      <c r="BN1048" s="190" t="str">
        <f t="shared" si="113"/>
        <v/>
      </c>
      <c r="BO1048" s="190" t="str">
        <f t="shared" si="114"/>
        <v/>
      </c>
      <c r="BP1048" s="190" t="str">
        <f t="shared" si="115"/>
        <v/>
      </c>
      <c r="BQ1048" s="190">
        <f t="shared" si="116"/>
        <v>0</v>
      </c>
      <c r="BR1048" s="190">
        <f t="shared" si="117"/>
        <v>0</v>
      </c>
      <c r="BS1048" s="190">
        <f t="shared" si="118"/>
        <v>0</v>
      </c>
      <c r="BT1048" s="190">
        <f t="shared" si="119"/>
        <v>0</v>
      </c>
      <c r="BY1048" s="27">
        <v>1</v>
      </c>
    </row>
    <row r="1049" spans="32:77" ht="15.75" customHeight="1" x14ac:dyDescent="0.25">
      <c r="AF1049" s="2"/>
      <c r="AG1049" s="2"/>
      <c r="AH1049" s="2"/>
      <c r="AI1049" s="2"/>
      <c r="AJ1049" s="2"/>
      <c r="AK1049" s="2"/>
      <c r="BM1049" s="190" t="str">
        <f t="shared" si="112"/>
        <v/>
      </c>
      <c r="BN1049" s="190" t="str">
        <f t="shared" si="113"/>
        <v/>
      </c>
      <c r="BO1049" s="190" t="str">
        <f t="shared" si="114"/>
        <v/>
      </c>
      <c r="BP1049" s="190" t="str">
        <f t="shared" si="115"/>
        <v/>
      </c>
      <c r="BQ1049" s="190">
        <f t="shared" si="116"/>
        <v>0</v>
      </c>
      <c r="BR1049" s="190">
        <f t="shared" si="117"/>
        <v>0</v>
      </c>
      <c r="BS1049" s="190">
        <f t="shared" si="118"/>
        <v>0</v>
      </c>
      <c r="BT1049" s="190">
        <f t="shared" si="119"/>
        <v>0</v>
      </c>
      <c r="BY1049" s="27">
        <v>1</v>
      </c>
    </row>
    <row r="1050" spans="32:77" ht="15.75" customHeight="1" x14ac:dyDescent="0.25">
      <c r="AF1050" s="2"/>
      <c r="AG1050" s="2"/>
      <c r="AH1050" s="2"/>
      <c r="AI1050" s="2"/>
      <c r="AJ1050" s="2"/>
      <c r="AK1050" s="2"/>
      <c r="BM1050" s="190" t="str">
        <f t="shared" si="112"/>
        <v/>
      </c>
      <c r="BN1050" s="190" t="str">
        <f t="shared" si="113"/>
        <v/>
      </c>
      <c r="BO1050" s="190" t="str">
        <f t="shared" si="114"/>
        <v/>
      </c>
      <c r="BP1050" s="190" t="str">
        <f t="shared" si="115"/>
        <v/>
      </c>
      <c r="BQ1050" s="190">
        <f t="shared" si="116"/>
        <v>0</v>
      </c>
      <c r="BR1050" s="190">
        <f t="shared" si="117"/>
        <v>0</v>
      </c>
      <c r="BS1050" s="190">
        <f t="shared" si="118"/>
        <v>0</v>
      </c>
      <c r="BT1050" s="190">
        <f t="shared" si="119"/>
        <v>0</v>
      </c>
      <c r="BY1050" s="27">
        <v>1</v>
      </c>
    </row>
    <row r="1051" spans="32:77" ht="15.75" customHeight="1" x14ac:dyDescent="0.25">
      <c r="AF1051" s="2"/>
      <c r="AG1051" s="2"/>
      <c r="AH1051" s="2"/>
      <c r="AI1051" s="2"/>
      <c r="AJ1051" s="2"/>
      <c r="AK1051" s="2"/>
      <c r="BM1051" s="190" t="str">
        <f t="shared" si="112"/>
        <v/>
      </c>
      <c r="BN1051" s="190" t="str">
        <f t="shared" si="113"/>
        <v/>
      </c>
      <c r="BO1051" s="190" t="str">
        <f t="shared" si="114"/>
        <v/>
      </c>
      <c r="BP1051" s="190" t="str">
        <f t="shared" si="115"/>
        <v/>
      </c>
      <c r="BQ1051" s="190">
        <f t="shared" si="116"/>
        <v>0</v>
      </c>
      <c r="BR1051" s="190">
        <f t="shared" si="117"/>
        <v>0</v>
      </c>
      <c r="BS1051" s="190">
        <f t="shared" si="118"/>
        <v>0</v>
      </c>
      <c r="BT1051" s="190">
        <f t="shared" si="119"/>
        <v>0</v>
      </c>
      <c r="BY1051" s="27">
        <v>1</v>
      </c>
    </row>
    <row r="1052" spans="32:77" ht="15.75" customHeight="1" x14ac:dyDescent="0.25">
      <c r="AF1052" s="2"/>
      <c r="AG1052" s="2"/>
      <c r="AH1052" s="2"/>
      <c r="AI1052" s="2"/>
      <c r="AJ1052" s="2"/>
      <c r="AK1052" s="2"/>
      <c r="BM1052" s="190" t="str">
        <f t="shared" si="112"/>
        <v/>
      </c>
      <c r="BN1052" s="190" t="str">
        <f t="shared" si="113"/>
        <v/>
      </c>
      <c r="BO1052" s="190" t="str">
        <f t="shared" si="114"/>
        <v/>
      </c>
      <c r="BP1052" s="190" t="str">
        <f t="shared" si="115"/>
        <v/>
      </c>
      <c r="BQ1052" s="190">
        <f t="shared" si="116"/>
        <v>0</v>
      </c>
      <c r="BR1052" s="190">
        <f t="shared" si="117"/>
        <v>0</v>
      </c>
      <c r="BS1052" s="190">
        <f t="shared" si="118"/>
        <v>0</v>
      </c>
      <c r="BT1052" s="190">
        <f t="shared" si="119"/>
        <v>0</v>
      </c>
      <c r="BY1052" s="27">
        <v>1</v>
      </c>
    </row>
    <row r="1053" spans="32:77" ht="15.75" customHeight="1" x14ac:dyDescent="0.25">
      <c r="AF1053" s="2"/>
      <c r="AG1053" s="2"/>
      <c r="AH1053" s="2"/>
      <c r="AI1053" s="2"/>
      <c r="AJ1053" s="2"/>
      <c r="AK1053" s="2"/>
      <c r="BM1053" s="190" t="str">
        <f t="shared" si="112"/>
        <v/>
      </c>
      <c r="BN1053" s="190" t="str">
        <f t="shared" si="113"/>
        <v/>
      </c>
      <c r="BO1053" s="190" t="str">
        <f t="shared" si="114"/>
        <v/>
      </c>
      <c r="BP1053" s="190" t="str">
        <f t="shared" si="115"/>
        <v/>
      </c>
      <c r="BQ1053" s="190">
        <f t="shared" si="116"/>
        <v>0</v>
      </c>
      <c r="BR1053" s="190">
        <f t="shared" si="117"/>
        <v>0</v>
      </c>
      <c r="BS1053" s="190">
        <f t="shared" si="118"/>
        <v>0</v>
      </c>
      <c r="BT1053" s="190">
        <f t="shared" si="119"/>
        <v>0</v>
      </c>
      <c r="BY1053" s="27">
        <v>1</v>
      </c>
    </row>
    <row r="1054" spans="32:77" ht="15.75" customHeight="1" x14ac:dyDescent="0.25">
      <c r="AF1054" s="2"/>
      <c r="AG1054" s="2"/>
      <c r="AH1054" s="2"/>
      <c r="AI1054" s="2"/>
      <c r="AJ1054" s="2"/>
      <c r="AK1054" s="2"/>
      <c r="BM1054" s="190" t="str">
        <f t="shared" si="112"/>
        <v/>
      </c>
      <c r="BN1054" s="190" t="str">
        <f t="shared" si="113"/>
        <v/>
      </c>
      <c r="BO1054" s="190" t="str">
        <f t="shared" si="114"/>
        <v/>
      </c>
      <c r="BP1054" s="190" t="str">
        <f t="shared" si="115"/>
        <v/>
      </c>
      <c r="BQ1054" s="190">
        <f t="shared" si="116"/>
        <v>0</v>
      </c>
      <c r="BR1054" s="190">
        <f t="shared" si="117"/>
        <v>0</v>
      </c>
      <c r="BS1054" s="190">
        <f t="shared" si="118"/>
        <v>0</v>
      </c>
      <c r="BT1054" s="190">
        <f t="shared" si="119"/>
        <v>0</v>
      </c>
      <c r="BY1054" s="27">
        <v>1</v>
      </c>
    </row>
    <row r="1055" spans="32:77" ht="15.75" customHeight="1" x14ac:dyDescent="0.25">
      <c r="AF1055" s="2"/>
      <c r="AG1055" s="2"/>
      <c r="AH1055" s="2"/>
      <c r="AI1055" s="2"/>
      <c r="AJ1055" s="2"/>
      <c r="AK1055" s="2"/>
      <c r="BM1055" s="190" t="str">
        <f t="shared" si="112"/>
        <v/>
      </c>
      <c r="BN1055" s="190" t="str">
        <f t="shared" si="113"/>
        <v/>
      </c>
      <c r="BO1055" s="190" t="str">
        <f t="shared" si="114"/>
        <v/>
      </c>
      <c r="BP1055" s="190" t="str">
        <f t="shared" si="115"/>
        <v/>
      </c>
      <c r="BQ1055" s="190">
        <f t="shared" si="116"/>
        <v>0</v>
      </c>
      <c r="BR1055" s="190">
        <f t="shared" si="117"/>
        <v>0</v>
      </c>
      <c r="BS1055" s="190">
        <f t="shared" si="118"/>
        <v>0</v>
      </c>
      <c r="BT1055" s="190">
        <f t="shared" si="119"/>
        <v>0</v>
      </c>
      <c r="BY1055" s="27">
        <v>1</v>
      </c>
    </row>
    <row r="1056" spans="32:77" ht="15.75" customHeight="1" x14ac:dyDescent="0.25">
      <c r="AF1056" s="2"/>
      <c r="AG1056" s="2"/>
      <c r="AH1056" s="2"/>
      <c r="AI1056" s="2"/>
      <c r="AJ1056" s="2"/>
      <c r="AK1056" s="2"/>
      <c r="BM1056" s="190" t="str">
        <f t="shared" si="112"/>
        <v/>
      </c>
      <c r="BN1056" s="190" t="str">
        <f t="shared" si="113"/>
        <v/>
      </c>
      <c r="BO1056" s="190" t="str">
        <f t="shared" si="114"/>
        <v/>
      </c>
      <c r="BP1056" s="190" t="str">
        <f t="shared" si="115"/>
        <v/>
      </c>
      <c r="BQ1056" s="190">
        <f t="shared" si="116"/>
        <v>0</v>
      </c>
      <c r="BR1056" s="190">
        <f t="shared" si="117"/>
        <v>0</v>
      </c>
      <c r="BS1056" s="190">
        <f t="shared" si="118"/>
        <v>0</v>
      </c>
      <c r="BT1056" s="190">
        <f t="shared" si="119"/>
        <v>0</v>
      </c>
      <c r="BY1056" s="27">
        <v>1</v>
      </c>
    </row>
    <row r="1057" spans="32:77" ht="15.75" customHeight="1" x14ac:dyDescent="0.25">
      <c r="AF1057" s="2"/>
      <c r="AG1057" s="2"/>
      <c r="AH1057" s="2"/>
      <c r="AI1057" s="2"/>
      <c r="AJ1057" s="2"/>
      <c r="AK1057" s="2"/>
      <c r="BM1057" s="190" t="str">
        <f t="shared" si="112"/>
        <v/>
      </c>
      <c r="BN1057" s="190" t="str">
        <f t="shared" si="113"/>
        <v/>
      </c>
      <c r="BO1057" s="190" t="str">
        <f t="shared" si="114"/>
        <v/>
      </c>
      <c r="BP1057" s="190" t="str">
        <f t="shared" si="115"/>
        <v/>
      </c>
      <c r="BQ1057" s="190">
        <f t="shared" si="116"/>
        <v>0</v>
      </c>
      <c r="BR1057" s="190">
        <f t="shared" si="117"/>
        <v>0</v>
      </c>
      <c r="BS1057" s="190">
        <f t="shared" si="118"/>
        <v>0</v>
      </c>
      <c r="BT1057" s="190">
        <f t="shared" si="119"/>
        <v>0</v>
      </c>
      <c r="BY1057" s="27">
        <v>1</v>
      </c>
    </row>
    <row r="1058" spans="32:77" ht="15.75" customHeight="1" x14ac:dyDescent="0.25">
      <c r="AF1058" s="2"/>
      <c r="AG1058" s="2"/>
      <c r="AH1058" s="2"/>
      <c r="AI1058" s="2"/>
      <c r="AJ1058" s="2"/>
      <c r="AK1058" s="2"/>
      <c r="BM1058" s="190" t="str">
        <f t="shared" si="112"/>
        <v/>
      </c>
      <c r="BN1058" s="190" t="str">
        <f t="shared" si="113"/>
        <v/>
      </c>
      <c r="BO1058" s="190" t="str">
        <f t="shared" si="114"/>
        <v/>
      </c>
      <c r="BP1058" s="190" t="str">
        <f t="shared" si="115"/>
        <v/>
      </c>
      <c r="BQ1058" s="190">
        <f t="shared" si="116"/>
        <v>0</v>
      </c>
      <c r="BR1058" s="190">
        <f t="shared" si="117"/>
        <v>0</v>
      </c>
      <c r="BS1058" s="190">
        <f t="shared" si="118"/>
        <v>0</v>
      </c>
      <c r="BT1058" s="190">
        <f t="shared" si="119"/>
        <v>0</v>
      </c>
      <c r="BY1058" s="27">
        <v>1</v>
      </c>
    </row>
    <row r="1059" spans="32:77" ht="15.75" customHeight="1" x14ac:dyDescent="0.25">
      <c r="AF1059" s="2"/>
      <c r="AG1059" s="2"/>
      <c r="AH1059" s="2"/>
      <c r="AI1059" s="2"/>
      <c r="AJ1059" s="2"/>
      <c r="AK1059" s="2"/>
      <c r="BM1059" s="190" t="str">
        <f t="shared" si="112"/>
        <v/>
      </c>
      <c r="BN1059" s="190" t="str">
        <f t="shared" si="113"/>
        <v/>
      </c>
      <c r="BO1059" s="190" t="str">
        <f t="shared" si="114"/>
        <v/>
      </c>
      <c r="BP1059" s="190" t="str">
        <f t="shared" si="115"/>
        <v/>
      </c>
      <c r="BQ1059" s="190">
        <f t="shared" si="116"/>
        <v>0</v>
      </c>
      <c r="BR1059" s="190">
        <f t="shared" si="117"/>
        <v>0</v>
      </c>
      <c r="BS1059" s="190">
        <f t="shared" si="118"/>
        <v>0</v>
      </c>
      <c r="BT1059" s="190">
        <f t="shared" si="119"/>
        <v>0</v>
      </c>
      <c r="BY1059" s="27">
        <v>1</v>
      </c>
    </row>
    <row r="1060" spans="32:77" ht="15.75" customHeight="1" x14ac:dyDescent="0.25">
      <c r="AF1060" s="2"/>
      <c r="AG1060" s="2"/>
      <c r="AH1060" s="2"/>
      <c r="AI1060" s="2"/>
      <c r="AJ1060" s="2"/>
      <c r="AK1060" s="2"/>
      <c r="BM1060" s="190" t="str">
        <f t="shared" si="112"/>
        <v/>
      </c>
      <c r="BN1060" s="190" t="str">
        <f t="shared" si="113"/>
        <v/>
      </c>
      <c r="BO1060" s="190" t="str">
        <f t="shared" si="114"/>
        <v/>
      </c>
      <c r="BP1060" s="190" t="str">
        <f t="shared" si="115"/>
        <v/>
      </c>
      <c r="BQ1060" s="190">
        <f t="shared" si="116"/>
        <v>0</v>
      </c>
      <c r="BR1060" s="190">
        <f t="shared" si="117"/>
        <v>0</v>
      </c>
      <c r="BS1060" s="190">
        <f t="shared" si="118"/>
        <v>0</v>
      </c>
      <c r="BT1060" s="190">
        <f t="shared" si="119"/>
        <v>0</v>
      </c>
      <c r="BY1060" s="27">
        <v>1</v>
      </c>
    </row>
    <row r="1061" spans="32:77" ht="15.75" customHeight="1" x14ac:dyDescent="0.25">
      <c r="AF1061" s="2"/>
      <c r="AG1061" s="2"/>
      <c r="AH1061" s="2"/>
      <c r="AI1061" s="2"/>
      <c r="AJ1061" s="2"/>
      <c r="AK1061" s="2"/>
      <c r="BM1061" s="190" t="str">
        <f t="shared" si="112"/>
        <v/>
      </c>
      <c r="BN1061" s="190" t="str">
        <f t="shared" si="113"/>
        <v/>
      </c>
      <c r="BO1061" s="190" t="str">
        <f t="shared" si="114"/>
        <v/>
      </c>
      <c r="BP1061" s="190" t="str">
        <f t="shared" si="115"/>
        <v/>
      </c>
      <c r="BQ1061" s="190">
        <f t="shared" si="116"/>
        <v>0</v>
      </c>
      <c r="BR1061" s="190">
        <f t="shared" si="117"/>
        <v>0</v>
      </c>
      <c r="BS1061" s="190">
        <f t="shared" si="118"/>
        <v>0</v>
      </c>
      <c r="BT1061" s="190">
        <f t="shared" si="119"/>
        <v>0</v>
      </c>
      <c r="BY1061" s="27">
        <v>1</v>
      </c>
    </row>
    <row r="1062" spans="32:77" ht="15.75" customHeight="1" x14ac:dyDescent="0.25">
      <c r="AF1062" s="2"/>
      <c r="AG1062" s="2"/>
      <c r="AH1062" s="2"/>
      <c r="AI1062" s="2"/>
      <c r="AJ1062" s="2"/>
      <c r="AK1062" s="2"/>
      <c r="BM1062" s="190" t="str">
        <f t="shared" si="112"/>
        <v/>
      </c>
      <c r="BN1062" s="190" t="str">
        <f t="shared" si="113"/>
        <v/>
      </c>
      <c r="BO1062" s="190" t="str">
        <f t="shared" si="114"/>
        <v/>
      </c>
      <c r="BP1062" s="190" t="str">
        <f t="shared" si="115"/>
        <v/>
      </c>
      <c r="BQ1062" s="190">
        <f t="shared" si="116"/>
        <v>0</v>
      </c>
      <c r="BR1062" s="190">
        <f t="shared" si="117"/>
        <v>0</v>
      </c>
      <c r="BS1062" s="190">
        <f t="shared" si="118"/>
        <v>0</v>
      </c>
      <c r="BT1062" s="190">
        <f t="shared" si="119"/>
        <v>0</v>
      </c>
      <c r="BY1062" s="27">
        <v>1</v>
      </c>
    </row>
    <row r="1063" spans="32:77" ht="15.75" customHeight="1" x14ac:dyDescent="0.25">
      <c r="AF1063" s="2"/>
      <c r="AG1063" s="2"/>
      <c r="AH1063" s="2"/>
      <c r="AI1063" s="2"/>
      <c r="AJ1063" s="2"/>
      <c r="AK1063" s="2"/>
      <c r="BM1063" s="190" t="str">
        <f t="shared" si="112"/>
        <v/>
      </c>
      <c r="BN1063" s="190" t="str">
        <f t="shared" si="113"/>
        <v/>
      </c>
      <c r="BO1063" s="190" t="str">
        <f t="shared" si="114"/>
        <v/>
      </c>
      <c r="BP1063" s="190" t="str">
        <f t="shared" si="115"/>
        <v/>
      </c>
      <c r="BQ1063" s="190">
        <f t="shared" si="116"/>
        <v>0</v>
      </c>
      <c r="BR1063" s="190">
        <f t="shared" si="117"/>
        <v>0</v>
      </c>
      <c r="BS1063" s="190">
        <f t="shared" si="118"/>
        <v>0</v>
      </c>
      <c r="BT1063" s="190">
        <f t="shared" si="119"/>
        <v>0</v>
      </c>
      <c r="BY1063" s="27">
        <v>1</v>
      </c>
    </row>
    <row r="1064" spans="32:77" ht="15.75" customHeight="1" x14ac:dyDescent="0.25">
      <c r="AF1064" s="2"/>
      <c r="AG1064" s="2"/>
      <c r="AH1064" s="2"/>
      <c r="AI1064" s="2"/>
      <c r="AJ1064" s="2"/>
      <c r="AK1064" s="2"/>
      <c r="BM1064" s="190" t="str">
        <f t="shared" si="112"/>
        <v/>
      </c>
      <c r="BN1064" s="190" t="str">
        <f t="shared" si="113"/>
        <v/>
      </c>
      <c r="BO1064" s="190" t="str">
        <f t="shared" si="114"/>
        <v/>
      </c>
      <c r="BP1064" s="190" t="str">
        <f t="shared" si="115"/>
        <v/>
      </c>
      <c r="BQ1064" s="190">
        <f t="shared" si="116"/>
        <v>0</v>
      </c>
      <c r="BR1064" s="190">
        <f t="shared" si="117"/>
        <v>0</v>
      </c>
      <c r="BS1064" s="190">
        <f t="shared" si="118"/>
        <v>0</v>
      </c>
      <c r="BT1064" s="190">
        <f t="shared" si="119"/>
        <v>0</v>
      </c>
      <c r="BY1064" s="27">
        <v>1</v>
      </c>
    </row>
    <row r="1065" spans="32:77" ht="15.75" customHeight="1" x14ac:dyDescent="0.25">
      <c r="AF1065" s="2"/>
      <c r="AG1065" s="2"/>
      <c r="AH1065" s="2"/>
      <c r="AI1065" s="2"/>
      <c r="AJ1065" s="2"/>
      <c r="AK1065" s="2"/>
      <c r="BM1065" s="190" t="str">
        <f t="shared" si="112"/>
        <v/>
      </c>
      <c r="BN1065" s="190" t="str">
        <f t="shared" si="113"/>
        <v/>
      </c>
      <c r="BO1065" s="190" t="str">
        <f t="shared" si="114"/>
        <v/>
      </c>
      <c r="BP1065" s="190" t="str">
        <f t="shared" si="115"/>
        <v/>
      </c>
      <c r="BQ1065" s="190">
        <f t="shared" si="116"/>
        <v>0</v>
      </c>
      <c r="BR1065" s="190">
        <f t="shared" si="117"/>
        <v>0</v>
      </c>
      <c r="BS1065" s="190">
        <f t="shared" si="118"/>
        <v>0</v>
      </c>
      <c r="BT1065" s="190">
        <f t="shared" si="119"/>
        <v>0</v>
      </c>
      <c r="BY1065" s="27">
        <v>1</v>
      </c>
    </row>
    <row r="1066" spans="32:77" ht="15.75" customHeight="1" x14ac:dyDescent="0.25">
      <c r="AF1066" s="2"/>
      <c r="AG1066" s="2"/>
      <c r="AH1066" s="2"/>
      <c r="AI1066" s="2"/>
      <c r="AJ1066" s="2"/>
      <c r="AK1066" s="2"/>
      <c r="BM1066" s="190" t="str">
        <f t="shared" ref="BM1066:BM1105" si="120">IF(OR($BA1066="",$BA1066&lt;&gt;$B$4,$BB1066&lt;&gt;"PRO"),"",--(OR(ISNUMBER(SEARCH($BF1066,$BV$2)),((($BG1066&lt;&gt;"")*ISNUMBER(SEARCH($BG1066,$BV$2)))+(($BH1066&lt;&gt;"")*ISNUMBER(SEARCH($BH1066,$BV$2)))+(($BI1066&lt;&gt;"")*ISNUMBER(SEARCH($BI1066,$BV$2)))+(($BJ1066&lt;&gt;"")*ISNUMBER(SEARCH($BJ1066,$BV$2)))+(($BK1066&lt;&gt;"")*ISNUMBER(SEARCH($BK1066,$BV$2))))&gt;=$BE1066)))</f>
        <v/>
      </c>
      <c r="BN1066" s="190" t="str">
        <f t="shared" ref="BN1066:BN1105" si="121">IF(OR($BA1066="",$BA1066&lt;&gt;$B$4,$BB1066&lt;&gt;"PRO"),"",--(OR(ISNUMBER(SEARCH($BF1066,$BV$3)),((($BG1066&lt;&gt;"")*ISNUMBER(SEARCH($BG1066,$BV$3)))+(($BH1066&lt;&gt;"")*ISNUMBER(SEARCH($BH1066,$BV$3)))+(($BI1066&lt;&gt;"")*ISNUMBER(SEARCH($BI1066,$BV$3)))+(($BJ1066&lt;&gt;"")*ISNUMBER(SEARCH($BJ1066,$BV$3)))+(($BK1066&lt;&gt;"")*ISNUMBER(SEARCH($BK1066,$BV$3))))&gt;=$BE1066)))</f>
        <v/>
      </c>
      <c r="BO1066" s="190" t="str">
        <f t="shared" ref="BO1066:BO1105" si="122">IF(OR($BA1066="",$BA1066&lt;&gt;$B$4,$BB1066&lt;&gt;"CFA"),"",--(OR(ISNUMBER(SEARCH($BF1066,$BW$2)),((($BG1066&lt;&gt;"")*ISNUMBER(SEARCH($BG1066,$BW$2)))+(($BH1066&lt;&gt;"")*ISNUMBER(SEARCH($BH1066,$BW$2)))+(($BI1066&lt;&gt;"")*ISNUMBER(SEARCH($BI1066,$BW$2)))+(($BJ1066&lt;&gt;"")*ISNUMBER(SEARCH($BJ1066,$BW$2)))+(($BK1066&lt;&gt;"")*ISNUMBER(SEARCH($BK1066,$BW$2))))&gt;=$BE1066)))</f>
        <v/>
      </c>
      <c r="BP1066" s="190" t="str">
        <f t="shared" ref="BP1066:BP1105" si="123">IF(OR($BA1066="",$BA1066&lt;&gt;$B$4,$BB1066&lt;&gt;"CFA"),"",--(OR(ISNUMBER(SEARCH($BF1066,$BW$3)),((($BG1066&lt;&gt;"")*ISNUMBER(SEARCH($BG1066,$BW$3)))+(($BH1066&lt;&gt;"")*ISNUMBER(SEARCH($BH1066,$BW$3)))+(($BI1066&lt;&gt;"")*ISNUMBER(SEARCH($BI1066,$BW$3)))+(($BJ1066&lt;&gt;"")*ISNUMBER(SEARCH($BJ1066,$BW$3)))+(($BK1066&lt;&gt;"")*ISNUMBER(SEARCH($BK1066,$BW$3))))&gt;=$BE1066)))</f>
        <v/>
      </c>
      <c r="BQ1066" s="190">
        <f t="shared" ref="BQ1066:BQ1105" si="124">IF($BM1066="",0,$BM1066*$BD1066)</f>
        <v>0</v>
      </c>
      <c r="BR1066" s="190">
        <f t="shared" ref="BR1066:BR1105" si="125">IF($BN1066="",0,$BN1066*$BD1066)</f>
        <v>0</v>
      </c>
      <c r="BS1066" s="190">
        <f t="shared" ref="BS1066:BS1105" si="126">IF($BO1066="",0,$BO1066*$BD1066)</f>
        <v>0</v>
      </c>
      <c r="BT1066" s="190">
        <f t="shared" ref="BT1066:BT1105" si="127">IF($BP1066="",0,$BP1066*$BD1066)</f>
        <v>0</v>
      </c>
      <c r="BY1066" s="27">
        <v>1</v>
      </c>
    </row>
    <row r="1067" spans="32:77" ht="15.75" customHeight="1" x14ac:dyDescent="0.25">
      <c r="AF1067" s="2"/>
      <c r="AG1067" s="2"/>
      <c r="AH1067" s="2"/>
      <c r="AI1067" s="2"/>
      <c r="AJ1067" s="2"/>
      <c r="AK1067" s="2"/>
      <c r="BM1067" s="190" t="str">
        <f t="shared" si="120"/>
        <v/>
      </c>
      <c r="BN1067" s="190" t="str">
        <f t="shared" si="121"/>
        <v/>
      </c>
      <c r="BO1067" s="190" t="str">
        <f t="shared" si="122"/>
        <v/>
      </c>
      <c r="BP1067" s="190" t="str">
        <f t="shared" si="123"/>
        <v/>
      </c>
      <c r="BQ1067" s="190">
        <f t="shared" si="124"/>
        <v>0</v>
      </c>
      <c r="BR1067" s="190">
        <f t="shared" si="125"/>
        <v>0</v>
      </c>
      <c r="BS1067" s="190">
        <f t="shared" si="126"/>
        <v>0</v>
      </c>
      <c r="BT1067" s="190">
        <f t="shared" si="127"/>
        <v>0</v>
      </c>
      <c r="BY1067" s="27">
        <v>1</v>
      </c>
    </row>
    <row r="1068" spans="32:77" ht="15.75" customHeight="1" x14ac:dyDescent="0.25">
      <c r="AF1068" s="2"/>
      <c r="AG1068" s="2"/>
      <c r="AH1068" s="2"/>
      <c r="AI1068" s="2"/>
      <c r="AJ1068" s="2"/>
      <c r="AK1068" s="2"/>
      <c r="BM1068" s="190" t="str">
        <f t="shared" si="120"/>
        <v/>
      </c>
      <c r="BN1068" s="190" t="str">
        <f t="shared" si="121"/>
        <v/>
      </c>
      <c r="BO1068" s="190" t="str">
        <f t="shared" si="122"/>
        <v/>
      </c>
      <c r="BP1068" s="190" t="str">
        <f t="shared" si="123"/>
        <v/>
      </c>
      <c r="BQ1068" s="190">
        <f t="shared" si="124"/>
        <v>0</v>
      </c>
      <c r="BR1068" s="190">
        <f t="shared" si="125"/>
        <v>0</v>
      </c>
      <c r="BS1068" s="190">
        <f t="shared" si="126"/>
        <v>0</v>
      </c>
      <c r="BT1068" s="190">
        <f t="shared" si="127"/>
        <v>0</v>
      </c>
      <c r="BY1068" s="27">
        <v>1</v>
      </c>
    </row>
    <row r="1069" spans="32:77" ht="15.75" customHeight="1" x14ac:dyDescent="0.25">
      <c r="AF1069" s="2"/>
      <c r="AG1069" s="2"/>
      <c r="AH1069" s="2"/>
      <c r="AI1069" s="2"/>
      <c r="AJ1069" s="2"/>
      <c r="AK1069" s="2"/>
      <c r="BM1069" s="190" t="str">
        <f t="shared" si="120"/>
        <v/>
      </c>
      <c r="BN1069" s="190" t="str">
        <f t="shared" si="121"/>
        <v/>
      </c>
      <c r="BO1069" s="190" t="str">
        <f t="shared" si="122"/>
        <v/>
      </c>
      <c r="BP1069" s="190" t="str">
        <f t="shared" si="123"/>
        <v/>
      </c>
      <c r="BQ1069" s="190">
        <f t="shared" si="124"/>
        <v>0</v>
      </c>
      <c r="BR1069" s="190">
        <f t="shared" si="125"/>
        <v>0</v>
      </c>
      <c r="BS1069" s="190">
        <f t="shared" si="126"/>
        <v>0</v>
      </c>
      <c r="BT1069" s="190">
        <f t="shared" si="127"/>
        <v>0</v>
      </c>
      <c r="BY1069" s="27">
        <v>1</v>
      </c>
    </row>
    <row r="1070" spans="32:77" ht="15.75" customHeight="1" x14ac:dyDescent="0.25">
      <c r="AF1070" s="2"/>
      <c r="AG1070" s="2"/>
      <c r="AH1070" s="2"/>
      <c r="AI1070" s="2"/>
      <c r="AJ1070" s="2"/>
      <c r="AK1070" s="2"/>
      <c r="BM1070" s="190" t="str">
        <f t="shared" si="120"/>
        <v/>
      </c>
      <c r="BN1070" s="190" t="str">
        <f t="shared" si="121"/>
        <v/>
      </c>
      <c r="BO1070" s="190" t="str">
        <f t="shared" si="122"/>
        <v/>
      </c>
      <c r="BP1070" s="190" t="str">
        <f t="shared" si="123"/>
        <v/>
      </c>
      <c r="BQ1070" s="190">
        <f t="shared" si="124"/>
        <v>0</v>
      </c>
      <c r="BR1070" s="190">
        <f t="shared" si="125"/>
        <v>0</v>
      </c>
      <c r="BS1070" s="190">
        <f t="shared" si="126"/>
        <v>0</v>
      </c>
      <c r="BT1070" s="190">
        <f t="shared" si="127"/>
        <v>0</v>
      </c>
      <c r="BY1070" s="27">
        <v>1</v>
      </c>
    </row>
    <row r="1071" spans="32:77" ht="15.75" customHeight="1" x14ac:dyDescent="0.25">
      <c r="AF1071" s="2"/>
      <c r="AG1071" s="2"/>
      <c r="AH1071" s="2"/>
      <c r="AI1071" s="2"/>
      <c r="AJ1071" s="2"/>
      <c r="AK1071" s="2"/>
      <c r="BM1071" s="190" t="str">
        <f t="shared" si="120"/>
        <v/>
      </c>
      <c r="BN1071" s="190" t="str">
        <f t="shared" si="121"/>
        <v/>
      </c>
      <c r="BO1071" s="190" t="str">
        <f t="shared" si="122"/>
        <v/>
      </c>
      <c r="BP1071" s="190" t="str">
        <f t="shared" si="123"/>
        <v/>
      </c>
      <c r="BQ1071" s="190">
        <f t="shared" si="124"/>
        <v>0</v>
      </c>
      <c r="BR1071" s="190">
        <f t="shared" si="125"/>
        <v>0</v>
      </c>
      <c r="BS1071" s="190">
        <f t="shared" si="126"/>
        <v>0</v>
      </c>
      <c r="BT1071" s="190">
        <f t="shared" si="127"/>
        <v>0</v>
      </c>
      <c r="BY1071" s="27">
        <v>1</v>
      </c>
    </row>
    <row r="1072" spans="32:77" ht="15.75" customHeight="1" x14ac:dyDescent="0.25">
      <c r="AF1072" s="2"/>
      <c r="AG1072" s="2"/>
      <c r="AH1072" s="2"/>
      <c r="AI1072" s="2"/>
      <c r="AJ1072" s="2"/>
      <c r="AK1072" s="2"/>
      <c r="BM1072" s="190" t="str">
        <f t="shared" si="120"/>
        <v/>
      </c>
      <c r="BN1072" s="190" t="str">
        <f t="shared" si="121"/>
        <v/>
      </c>
      <c r="BO1072" s="190" t="str">
        <f t="shared" si="122"/>
        <v/>
      </c>
      <c r="BP1072" s="190" t="str">
        <f t="shared" si="123"/>
        <v/>
      </c>
      <c r="BQ1072" s="190">
        <f t="shared" si="124"/>
        <v>0</v>
      </c>
      <c r="BR1072" s="190">
        <f t="shared" si="125"/>
        <v>0</v>
      </c>
      <c r="BS1072" s="190">
        <f t="shared" si="126"/>
        <v>0</v>
      </c>
      <c r="BT1072" s="190">
        <f t="shared" si="127"/>
        <v>0</v>
      </c>
      <c r="BY1072" s="27">
        <v>1</v>
      </c>
    </row>
    <row r="1073" spans="32:77" ht="15.75" customHeight="1" x14ac:dyDescent="0.25">
      <c r="AF1073" s="2"/>
      <c r="AG1073" s="2"/>
      <c r="AH1073" s="2"/>
      <c r="AI1073" s="2"/>
      <c r="AJ1073" s="2"/>
      <c r="AK1073" s="2"/>
      <c r="BM1073" s="190" t="str">
        <f t="shared" si="120"/>
        <v/>
      </c>
      <c r="BN1073" s="190" t="str">
        <f t="shared" si="121"/>
        <v/>
      </c>
      <c r="BO1073" s="190" t="str">
        <f t="shared" si="122"/>
        <v/>
      </c>
      <c r="BP1073" s="190" t="str">
        <f t="shared" si="123"/>
        <v/>
      </c>
      <c r="BQ1073" s="190">
        <f t="shared" si="124"/>
        <v>0</v>
      </c>
      <c r="BR1073" s="190">
        <f t="shared" si="125"/>
        <v>0</v>
      </c>
      <c r="BS1073" s="190">
        <f t="shared" si="126"/>
        <v>0</v>
      </c>
      <c r="BT1073" s="190">
        <f t="shared" si="127"/>
        <v>0</v>
      </c>
      <c r="BY1073" s="27">
        <v>1</v>
      </c>
    </row>
    <row r="1074" spans="32:77" ht="15.75" customHeight="1" x14ac:dyDescent="0.25">
      <c r="AF1074" s="2"/>
      <c r="AG1074" s="2"/>
      <c r="AH1074" s="2"/>
      <c r="AI1074" s="2"/>
      <c r="AJ1074" s="2"/>
      <c r="AK1074" s="2"/>
      <c r="BM1074" s="190" t="str">
        <f t="shared" si="120"/>
        <v/>
      </c>
      <c r="BN1074" s="190" t="str">
        <f t="shared" si="121"/>
        <v/>
      </c>
      <c r="BO1074" s="190" t="str">
        <f t="shared" si="122"/>
        <v/>
      </c>
      <c r="BP1074" s="190" t="str">
        <f t="shared" si="123"/>
        <v/>
      </c>
      <c r="BQ1074" s="190">
        <f t="shared" si="124"/>
        <v>0</v>
      </c>
      <c r="BR1074" s="190">
        <f t="shared" si="125"/>
        <v>0</v>
      </c>
      <c r="BS1074" s="190">
        <f t="shared" si="126"/>
        <v>0</v>
      </c>
      <c r="BT1074" s="190">
        <f t="shared" si="127"/>
        <v>0</v>
      </c>
      <c r="BY1074" s="27">
        <v>1</v>
      </c>
    </row>
    <row r="1075" spans="32:77" ht="15.75" customHeight="1" x14ac:dyDescent="0.25">
      <c r="AF1075" s="2"/>
      <c r="AG1075" s="2"/>
      <c r="AH1075" s="2"/>
      <c r="AI1075" s="2"/>
      <c r="AJ1075" s="2"/>
      <c r="AK1075" s="2"/>
      <c r="BM1075" s="190" t="str">
        <f t="shared" si="120"/>
        <v/>
      </c>
      <c r="BN1075" s="190" t="str">
        <f t="shared" si="121"/>
        <v/>
      </c>
      <c r="BO1075" s="190" t="str">
        <f t="shared" si="122"/>
        <v/>
      </c>
      <c r="BP1075" s="190" t="str">
        <f t="shared" si="123"/>
        <v/>
      </c>
      <c r="BQ1075" s="190">
        <f t="shared" si="124"/>
        <v>0</v>
      </c>
      <c r="BR1075" s="190">
        <f t="shared" si="125"/>
        <v>0</v>
      </c>
      <c r="BS1075" s="190">
        <f t="shared" si="126"/>
        <v>0</v>
      </c>
      <c r="BT1075" s="190">
        <f t="shared" si="127"/>
        <v>0</v>
      </c>
      <c r="BY1075" s="27">
        <v>1</v>
      </c>
    </row>
    <row r="1076" spans="32:77" ht="15.75" customHeight="1" x14ac:dyDescent="0.25">
      <c r="AF1076" s="2"/>
      <c r="AG1076" s="2"/>
      <c r="AH1076" s="2"/>
      <c r="AI1076" s="2"/>
      <c r="AJ1076" s="2"/>
      <c r="AK1076" s="2"/>
      <c r="BM1076" s="190" t="str">
        <f t="shared" si="120"/>
        <v/>
      </c>
      <c r="BN1076" s="190" t="str">
        <f t="shared" si="121"/>
        <v/>
      </c>
      <c r="BO1076" s="190" t="str">
        <f t="shared" si="122"/>
        <v/>
      </c>
      <c r="BP1076" s="190" t="str">
        <f t="shared" si="123"/>
        <v/>
      </c>
      <c r="BQ1076" s="190">
        <f t="shared" si="124"/>
        <v>0</v>
      </c>
      <c r="BR1076" s="190">
        <f t="shared" si="125"/>
        <v>0</v>
      </c>
      <c r="BS1076" s="190">
        <f t="shared" si="126"/>
        <v>0</v>
      </c>
      <c r="BT1076" s="190">
        <f t="shared" si="127"/>
        <v>0</v>
      </c>
      <c r="BY1076" s="27">
        <v>1</v>
      </c>
    </row>
    <row r="1077" spans="32:77" ht="15.75" customHeight="1" x14ac:dyDescent="0.25">
      <c r="AF1077" s="2"/>
      <c r="AG1077" s="2"/>
      <c r="AH1077" s="2"/>
      <c r="AI1077" s="2"/>
      <c r="AJ1077" s="2"/>
      <c r="AK1077" s="2"/>
      <c r="BM1077" s="190" t="str">
        <f t="shared" si="120"/>
        <v/>
      </c>
      <c r="BN1077" s="190" t="str">
        <f t="shared" si="121"/>
        <v/>
      </c>
      <c r="BO1077" s="190" t="str">
        <f t="shared" si="122"/>
        <v/>
      </c>
      <c r="BP1077" s="190" t="str">
        <f t="shared" si="123"/>
        <v/>
      </c>
      <c r="BQ1077" s="190">
        <f t="shared" si="124"/>
        <v>0</v>
      </c>
      <c r="BR1077" s="190">
        <f t="shared" si="125"/>
        <v>0</v>
      </c>
      <c r="BS1077" s="190">
        <f t="shared" si="126"/>
        <v>0</v>
      </c>
      <c r="BT1077" s="190">
        <f t="shared" si="127"/>
        <v>0</v>
      </c>
      <c r="BY1077" s="27">
        <v>1</v>
      </c>
    </row>
    <row r="1078" spans="32:77" ht="15.75" customHeight="1" x14ac:dyDescent="0.25">
      <c r="AF1078" s="2"/>
      <c r="AG1078" s="2"/>
      <c r="AH1078" s="2"/>
      <c r="AI1078" s="2"/>
      <c r="AJ1078" s="2"/>
      <c r="AK1078" s="2"/>
      <c r="BM1078" s="190" t="str">
        <f t="shared" si="120"/>
        <v/>
      </c>
      <c r="BN1078" s="190" t="str">
        <f t="shared" si="121"/>
        <v/>
      </c>
      <c r="BO1078" s="190" t="str">
        <f t="shared" si="122"/>
        <v/>
      </c>
      <c r="BP1078" s="190" t="str">
        <f t="shared" si="123"/>
        <v/>
      </c>
      <c r="BQ1078" s="190">
        <f t="shared" si="124"/>
        <v>0</v>
      </c>
      <c r="BR1078" s="190">
        <f t="shared" si="125"/>
        <v>0</v>
      </c>
      <c r="BS1078" s="190">
        <f t="shared" si="126"/>
        <v>0</v>
      </c>
      <c r="BT1078" s="190">
        <f t="shared" si="127"/>
        <v>0</v>
      </c>
      <c r="BY1078" s="27">
        <v>1</v>
      </c>
    </row>
    <row r="1079" spans="32:77" ht="15.75" customHeight="1" x14ac:dyDescent="0.25">
      <c r="AF1079" s="2"/>
      <c r="AG1079" s="2"/>
      <c r="AH1079" s="2"/>
      <c r="AI1079" s="2"/>
      <c r="AJ1079" s="2"/>
      <c r="AK1079" s="2"/>
      <c r="BM1079" s="190" t="str">
        <f t="shared" si="120"/>
        <v/>
      </c>
      <c r="BN1079" s="190" t="str">
        <f t="shared" si="121"/>
        <v/>
      </c>
      <c r="BO1079" s="190" t="str">
        <f t="shared" si="122"/>
        <v/>
      </c>
      <c r="BP1079" s="190" t="str">
        <f t="shared" si="123"/>
        <v/>
      </c>
      <c r="BQ1079" s="190">
        <f t="shared" si="124"/>
        <v>0</v>
      </c>
      <c r="BR1079" s="190">
        <f t="shared" si="125"/>
        <v>0</v>
      </c>
      <c r="BS1079" s="190">
        <f t="shared" si="126"/>
        <v>0</v>
      </c>
      <c r="BT1079" s="190">
        <f t="shared" si="127"/>
        <v>0</v>
      </c>
      <c r="BY1079" s="27">
        <v>1</v>
      </c>
    </row>
    <row r="1080" spans="32:77" ht="15.75" customHeight="1" x14ac:dyDescent="0.25">
      <c r="AF1080" s="2"/>
      <c r="AG1080" s="2"/>
      <c r="AH1080" s="2"/>
      <c r="AI1080" s="2"/>
      <c r="AJ1080" s="2"/>
      <c r="AK1080" s="2"/>
      <c r="BM1080" s="190" t="str">
        <f t="shared" si="120"/>
        <v/>
      </c>
      <c r="BN1080" s="190" t="str">
        <f t="shared" si="121"/>
        <v/>
      </c>
      <c r="BO1080" s="190" t="str">
        <f t="shared" si="122"/>
        <v/>
      </c>
      <c r="BP1080" s="190" t="str">
        <f t="shared" si="123"/>
        <v/>
      </c>
      <c r="BQ1080" s="190">
        <f t="shared" si="124"/>
        <v>0</v>
      </c>
      <c r="BR1080" s="190">
        <f t="shared" si="125"/>
        <v>0</v>
      </c>
      <c r="BS1080" s="190">
        <f t="shared" si="126"/>
        <v>0</v>
      </c>
      <c r="BT1080" s="190">
        <f t="shared" si="127"/>
        <v>0</v>
      </c>
      <c r="BY1080" s="27">
        <v>1</v>
      </c>
    </row>
    <row r="1081" spans="32:77" ht="15.75" customHeight="1" x14ac:dyDescent="0.25">
      <c r="AF1081" s="2"/>
      <c r="AG1081" s="2"/>
      <c r="AH1081" s="2"/>
      <c r="AI1081" s="2"/>
      <c r="AJ1081" s="2"/>
      <c r="AK1081" s="2"/>
      <c r="BM1081" s="190" t="str">
        <f t="shared" si="120"/>
        <v/>
      </c>
      <c r="BN1081" s="190" t="str">
        <f t="shared" si="121"/>
        <v/>
      </c>
      <c r="BO1081" s="190" t="str">
        <f t="shared" si="122"/>
        <v/>
      </c>
      <c r="BP1081" s="190" t="str">
        <f t="shared" si="123"/>
        <v/>
      </c>
      <c r="BQ1081" s="190">
        <f t="shared" si="124"/>
        <v>0</v>
      </c>
      <c r="BR1081" s="190">
        <f t="shared" si="125"/>
        <v>0</v>
      </c>
      <c r="BS1081" s="190">
        <f t="shared" si="126"/>
        <v>0</v>
      </c>
      <c r="BT1081" s="190">
        <f t="shared" si="127"/>
        <v>0</v>
      </c>
      <c r="BY1081" s="27">
        <v>1</v>
      </c>
    </row>
    <row r="1082" spans="32:77" ht="15.75" customHeight="1" x14ac:dyDescent="0.25">
      <c r="AF1082" s="2"/>
      <c r="AG1082" s="2"/>
      <c r="AH1082" s="2"/>
      <c r="AI1082" s="2"/>
      <c r="AJ1082" s="2"/>
      <c r="AK1082" s="2"/>
      <c r="BM1082" s="190" t="str">
        <f t="shared" si="120"/>
        <v/>
      </c>
      <c r="BN1082" s="190" t="str">
        <f t="shared" si="121"/>
        <v/>
      </c>
      <c r="BO1082" s="190" t="str">
        <f t="shared" si="122"/>
        <v/>
      </c>
      <c r="BP1082" s="190" t="str">
        <f t="shared" si="123"/>
        <v/>
      </c>
      <c r="BQ1082" s="190">
        <f t="shared" si="124"/>
        <v>0</v>
      </c>
      <c r="BR1082" s="190">
        <f t="shared" si="125"/>
        <v>0</v>
      </c>
      <c r="BS1082" s="190">
        <f t="shared" si="126"/>
        <v>0</v>
      </c>
      <c r="BT1082" s="190">
        <f t="shared" si="127"/>
        <v>0</v>
      </c>
      <c r="BY1082" s="27">
        <v>1</v>
      </c>
    </row>
    <row r="1083" spans="32:77" ht="15.75" customHeight="1" x14ac:dyDescent="0.25">
      <c r="AF1083" s="2"/>
      <c r="AG1083" s="2"/>
      <c r="AH1083" s="2"/>
      <c r="AI1083" s="2"/>
      <c r="AJ1083" s="2"/>
      <c r="AK1083" s="2"/>
      <c r="BM1083" s="190" t="str">
        <f t="shared" si="120"/>
        <v/>
      </c>
      <c r="BN1083" s="190" t="str">
        <f t="shared" si="121"/>
        <v/>
      </c>
      <c r="BO1083" s="190" t="str">
        <f t="shared" si="122"/>
        <v/>
      </c>
      <c r="BP1083" s="190" t="str">
        <f t="shared" si="123"/>
        <v/>
      </c>
      <c r="BQ1083" s="190">
        <f t="shared" si="124"/>
        <v>0</v>
      </c>
      <c r="BR1083" s="190">
        <f t="shared" si="125"/>
        <v>0</v>
      </c>
      <c r="BS1083" s="190">
        <f t="shared" si="126"/>
        <v>0</v>
      </c>
      <c r="BT1083" s="190">
        <f t="shared" si="127"/>
        <v>0</v>
      </c>
      <c r="BY1083" s="27">
        <v>1</v>
      </c>
    </row>
    <row r="1084" spans="32:77" ht="15.75" customHeight="1" x14ac:dyDescent="0.25">
      <c r="AF1084" s="2"/>
      <c r="AG1084" s="2"/>
      <c r="AH1084" s="2"/>
      <c r="AI1084" s="2"/>
      <c r="AJ1084" s="2"/>
      <c r="AK1084" s="2"/>
      <c r="BM1084" s="190" t="str">
        <f t="shared" si="120"/>
        <v/>
      </c>
      <c r="BN1084" s="190" t="str">
        <f t="shared" si="121"/>
        <v/>
      </c>
      <c r="BO1084" s="190" t="str">
        <f t="shared" si="122"/>
        <v/>
      </c>
      <c r="BP1084" s="190" t="str">
        <f t="shared" si="123"/>
        <v/>
      </c>
      <c r="BQ1084" s="190">
        <f t="shared" si="124"/>
        <v>0</v>
      </c>
      <c r="BR1084" s="190">
        <f t="shared" si="125"/>
        <v>0</v>
      </c>
      <c r="BS1084" s="190">
        <f t="shared" si="126"/>
        <v>0</v>
      </c>
      <c r="BT1084" s="190">
        <f t="shared" si="127"/>
        <v>0</v>
      </c>
      <c r="BY1084" s="27">
        <v>1</v>
      </c>
    </row>
    <row r="1085" spans="32:77" ht="15.75" customHeight="1" x14ac:dyDescent="0.25">
      <c r="AF1085" s="2"/>
      <c r="AG1085" s="2"/>
      <c r="AH1085" s="2"/>
      <c r="AI1085" s="2"/>
      <c r="AJ1085" s="2"/>
      <c r="AK1085" s="2"/>
      <c r="BM1085" s="190" t="str">
        <f t="shared" si="120"/>
        <v/>
      </c>
      <c r="BN1085" s="190" t="str">
        <f t="shared" si="121"/>
        <v/>
      </c>
      <c r="BO1085" s="190" t="str">
        <f t="shared" si="122"/>
        <v/>
      </c>
      <c r="BP1085" s="190" t="str">
        <f t="shared" si="123"/>
        <v/>
      </c>
      <c r="BQ1085" s="190">
        <f t="shared" si="124"/>
        <v>0</v>
      </c>
      <c r="BR1085" s="190">
        <f t="shared" si="125"/>
        <v>0</v>
      </c>
      <c r="BS1085" s="190">
        <f t="shared" si="126"/>
        <v>0</v>
      </c>
      <c r="BT1085" s="190">
        <f t="shared" si="127"/>
        <v>0</v>
      </c>
      <c r="BY1085" s="27">
        <v>1</v>
      </c>
    </row>
    <row r="1086" spans="32:77" ht="15.75" customHeight="1" x14ac:dyDescent="0.25">
      <c r="AF1086" s="2"/>
      <c r="AG1086" s="2"/>
      <c r="AH1086" s="2"/>
      <c r="AI1086" s="2"/>
      <c r="AJ1086" s="2"/>
      <c r="AK1086" s="2"/>
      <c r="BM1086" s="190" t="str">
        <f t="shared" si="120"/>
        <v/>
      </c>
      <c r="BN1086" s="190" t="str">
        <f t="shared" si="121"/>
        <v/>
      </c>
      <c r="BO1086" s="190" t="str">
        <f t="shared" si="122"/>
        <v/>
      </c>
      <c r="BP1086" s="190" t="str">
        <f t="shared" si="123"/>
        <v/>
      </c>
      <c r="BQ1086" s="190">
        <f t="shared" si="124"/>
        <v>0</v>
      </c>
      <c r="BR1086" s="190">
        <f t="shared" si="125"/>
        <v>0</v>
      </c>
      <c r="BS1086" s="190">
        <f t="shared" si="126"/>
        <v>0</v>
      </c>
      <c r="BT1086" s="190">
        <f t="shared" si="127"/>
        <v>0</v>
      </c>
      <c r="BY1086" s="27">
        <v>1</v>
      </c>
    </row>
    <row r="1087" spans="32:77" ht="15.75" customHeight="1" x14ac:dyDescent="0.25">
      <c r="AF1087" s="2"/>
      <c r="AG1087" s="2"/>
      <c r="AH1087" s="2"/>
      <c r="AI1087" s="2"/>
      <c r="AJ1087" s="2"/>
      <c r="AK1087" s="2"/>
      <c r="BM1087" s="190" t="str">
        <f t="shared" si="120"/>
        <v/>
      </c>
      <c r="BN1087" s="190" t="str">
        <f t="shared" si="121"/>
        <v/>
      </c>
      <c r="BO1087" s="190" t="str">
        <f t="shared" si="122"/>
        <v/>
      </c>
      <c r="BP1087" s="190" t="str">
        <f t="shared" si="123"/>
        <v/>
      </c>
      <c r="BQ1087" s="190">
        <f t="shared" si="124"/>
        <v>0</v>
      </c>
      <c r="BR1087" s="190">
        <f t="shared" si="125"/>
        <v>0</v>
      </c>
      <c r="BS1087" s="190">
        <f t="shared" si="126"/>
        <v>0</v>
      </c>
      <c r="BT1087" s="190">
        <f t="shared" si="127"/>
        <v>0</v>
      </c>
      <c r="BY1087" s="27">
        <v>1</v>
      </c>
    </row>
    <row r="1088" spans="32:77" ht="15.75" customHeight="1" x14ac:dyDescent="0.25">
      <c r="AF1088" s="2"/>
      <c r="AG1088" s="2"/>
      <c r="AH1088" s="2"/>
      <c r="AI1088" s="2"/>
      <c r="AJ1088" s="2"/>
      <c r="AK1088" s="2"/>
      <c r="BM1088" s="190" t="str">
        <f t="shared" si="120"/>
        <v/>
      </c>
      <c r="BN1088" s="190" t="str">
        <f t="shared" si="121"/>
        <v/>
      </c>
      <c r="BO1088" s="190" t="str">
        <f t="shared" si="122"/>
        <v/>
      </c>
      <c r="BP1088" s="190" t="str">
        <f t="shared" si="123"/>
        <v/>
      </c>
      <c r="BQ1088" s="190">
        <f t="shared" si="124"/>
        <v>0</v>
      </c>
      <c r="BR1088" s="190">
        <f t="shared" si="125"/>
        <v>0</v>
      </c>
      <c r="BS1088" s="190">
        <f t="shared" si="126"/>
        <v>0</v>
      </c>
      <c r="BT1088" s="190">
        <f t="shared" si="127"/>
        <v>0</v>
      </c>
      <c r="BY1088" s="27">
        <v>1</v>
      </c>
    </row>
    <row r="1089" spans="32:77" ht="15.75" customHeight="1" x14ac:dyDescent="0.25">
      <c r="AF1089" s="2"/>
      <c r="AG1089" s="2"/>
      <c r="AH1089" s="2"/>
      <c r="AI1089" s="2"/>
      <c r="AJ1089" s="2"/>
      <c r="AK1089" s="2"/>
      <c r="BM1089" s="190" t="str">
        <f t="shared" si="120"/>
        <v/>
      </c>
      <c r="BN1089" s="190" t="str">
        <f t="shared" si="121"/>
        <v/>
      </c>
      <c r="BO1089" s="190" t="str">
        <f t="shared" si="122"/>
        <v/>
      </c>
      <c r="BP1089" s="190" t="str">
        <f t="shared" si="123"/>
        <v/>
      </c>
      <c r="BQ1089" s="190">
        <f t="shared" si="124"/>
        <v>0</v>
      </c>
      <c r="BR1089" s="190">
        <f t="shared" si="125"/>
        <v>0</v>
      </c>
      <c r="BS1089" s="190">
        <f t="shared" si="126"/>
        <v>0</v>
      </c>
      <c r="BT1089" s="190">
        <f t="shared" si="127"/>
        <v>0</v>
      </c>
      <c r="BY1089" s="27">
        <v>1</v>
      </c>
    </row>
    <row r="1090" spans="32:77" ht="15.75" customHeight="1" x14ac:dyDescent="0.25">
      <c r="AF1090" s="2"/>
      <c r="AG1090" s="2"/>
      <c r="AH1090" s="2"/>
      <c r="AI1090" s="2"/>
      <c r="AJ1090" s="2"/>
      <c r="AK1090" s="2"/>
      <c r="BM1090" s="190" t="str">
        <f t="shared" si="120"/>
        <v/>
      </c>
      <c r="BN1090" s="190" t="str">
        <f t="shared" si="121"/>
        <v/>
      </c>
      <c r="BO1090" s="190" t="str">
        <f t="shared" si="122"/>
        <v/>
      </c>
      <c r="BP1090" s="190" t="str">
        <f t="shared" si="123"/>
        <v/>
      </c>
      <c r="BQ1090" s="190">
        <f t="shared" si="124"/>
        <v>0</v>
      </c>
      <c r="BR1090" s="190">
        <f t="shared" si="125"/>
        <v>0</v>
      </c>
      <c r="BS1090" s="190">
        <f t="shared" si="126"/>
        <v>0</v>
      </c>
      <c r="BT1090" s="190">
        <f t="shared" si="127"/>
        <v>0</v>
      </c>
      <c r="BY1090" s="27">
        <v>1</v>
      </c>
    </row>
    <row r="1091" spans="32:77" ht="15.75" customHeight="1" x14ac:dyDescent="0.25">
      <c r="AF1091" s="2"/>
      <c r="AG1091" s="2"/>
      <c r="AH1091" s="2"/>
      <c r="AI1091" s="2"/>
      <c r="AJ1091" s="2"/>
      <c r="AK1091" s="2"/>
      <c r="BM1091" s="190" t="str">
        <f t="shared" si="120"/>
        <v/>
      </c>
      <c r="BN1091" s="190" t="str">
        <f t="shared" si="121"/>
        <v/>
      </c>
      <c r="BO1091" s="190" t="str">
        <f t="shared" si="122"/>
        <v/>
      </c>
      <c r="BP1091" s="190" t="str">
        <f t="shared" si="123"/>
        <v/>
      </c>
      <c r="BQ1091" s="190">
        <f t="shared" si="124"/>
        <v>0</v>
      </c>
      <c r="BR1091" s="190">
        <f t="shared" si="125"/>
        <v>0</v>
      </c>
      <c r="BS1091" s="190">
        <f t="shared" si="126"/>
        <v>0</v>
      </c>
      <c r="BT1091" s="190">
        <f t="shared" si="127"/>
        <v>0</v>
      </c>
      <c r="BY1091" s="27">
        <v>1</v>
      </c>
    </row>
    <row r="1092" spans="32:77" ht="15.75" customHeight="1" x14ac:dyDescent="0.25">
      <c r="AF1092" s="2"/>
      <c r="AG1092" s="2"/>
      <c r="AH1092" s="2"/>
      <c r="AI1092" s="2"/>
      <c r="AJ1092" s="2"/>
      <c r="AK1092" s="2"/>
      <c r="BM1092" s="190" t="str">
        <f t="shared" si="120"/>
        <v/>
      </c>
      <c r="BN1092" s="190" t="str">
        <f t="shared" si="121"/>
        <v/>
      </c>
      <c r="BO1092" s="190" t="str">
        <f t="shared" si="122"/>
        <v/>
      </c>
      <c r="BP1092" s="190" t="str">
        <f t="shared" si="123"/>
        <v/>
      </c>
      <c r="BQ1092" s="190">
        <f t="shared" si="124"/>
        <v>0</v>
      </c>
      <c r="BR1092" s="190">
        <f t="shared" si="125"/>
        <v>0</v>
      </c>
      <c r="BS1092" s="190">
        <f t="shared" si="126"/>
        <v>0</v>
      </c>
      <c r="BT1092" s="190">
        <f t="shared" si="127"/>
        <v>0</v>
      </c>
      <c r="BY1092" s="27">
        <v>1</v>
      </c>
    </row>
    <row r="1093" spans="32:77" ht="15.75" customHeight="1" x14ac:dyDescent="0.25">
      <c r="AF1093" s="2"/>
      <c r="AG1093" s="2"/>
      <c r="AH1093" s="2"/>
      <c r="AI1093" s="2"/>
      <c r="AJ1093" s="2"/>
      <c r="AK1093" s="2"/>
      <c r="BM1093" s="190" t="str">
        <f t="shared" si="120"/>
        <v/>
      </c>
      <c r="BN1093" s="190" t="str">
        <f t="shared" si="121"/>
        <v/>
      </c>
      <c r="BO1093" s="190" t="str">
        <f t="shared" si="122"/>
        <v/>
      </c>
      <c r="BP1093" s="190" t="str">
        <f t="shared" si="123"/>
        <v/>
      </c>
      <c r="BQ1093" s="190">
        <f t="shared" si="124"/>
        <v>0</v>
      </c>
      <c r="BR1093" s="190">
        <f t="shared" si="125"/>
        <v>0</v>
      </c>
      <c r="BS1093" s="190">
        <f t="shared" si="126"/>
        <v>0</v>
      </c>
      <c r="BT1093" s="190">
        <f t="shared" si="127"/>
        <v>0</v>
      </c>
      <c r="BY1093" s="27">
        <v>1</v>
      </c>
    </row>
    <row r="1094" spans="32:77" ht="15.75" customHeight="1" x14ac:dyDescent="0.25">
      <c r="AF1094" s="2"/>
      <c r="AG1094" s="2"/>
      <c r="AH1094" s="2"/>
      <c r="AI1094" s="2"/>
      <c r="AJ1094" s="2"/>
      <c r="AK1094" s="2"/>
      <c r="BM1094" s="190" t="str">
        <f t="shared" si="120"/>
        <v/>
      </c>
      <c r="BN1094" s="190" t="str">
        <f t="shared" si="121"/>
        <v/>
      </c>
      <c r="BO1094" s="190" t="str">
        <f t="shared" si="122"/>
        <v/>
      </c>
      <c r="BP1094" s="190" t="str">
        <f t="shared" si="123"/>
        <v/>
      </c>
      <c r="BQ1094" s="190">
        <f t="shared" si="124"/>
        <v>0</v>
      </c>
      <c r="BR1094" s="190">
        <f t="shared" si="125"/>
        <v>0</v>
      </c>
      <c r="BS1094" s="190">
        <f t="shared" si="126"/>
        <v>0</v>
      </c>
      <c r="BT1094" s="190">
        <f t="shared" si="127"/>
        <v>0</v>
      </c>
      <c r="BY1094" s="27">
        <v>1</v>
      </c>
    </row>
    <row r="1095" spans="32:77" ht="15.75" customHeight="1" x14ac:dyDescent="0.25">
      <c r="AF1095" s="2"/>
      <c r="AG1095" s="2"/>
      <c r="AH1095" s="2"/>
      <c r="AI1095" s="2"/>
      <c r="AJ1095" s="2"/>
      <c r="AK1095" s="2"/>
      <c r="BM1095" s="190" t="str">
        <f t="shared" si="120"/>
        <v/>
      </c>
      <c r="BN1095" s="190" t="str">
        <f t="shared" si="121"/>
        <v/>
      </c>
      <c r="BO1095" s="190" t="str">
        <f t="shared" si="122"/>
        <v/>
      </c>
      <c r="BP1095" s="190" t="str">
        <f t="shared" si="123"/>
        <v/>
      </c>
      <c r="BQ1095" s="190">
        <f t="shared" si="124"/>
        <v>0</v>
      </c>
      <c r="BR1095" s="190">
        <f t="shared" si="125"/>
        <v>0</v>
      </c>
      <c r="BS1095" s="190">
        <f t="shared" si="126"/>
        <v>0</v>
      </c>
      <c r="BT1095" s="190">
        <f t="shared" si="127"/>
        <v>0</v>
      </c>
      <c r="BY1095" s="27">
        <v>1</v>
      </c>
    </row>
    <row r="1096" spans="32:77" ht="15.75" customHeight="1" x14ac:dyDescent="0.25">
      <c r="AF1096" s="2"/>
      <c r="AG1096" s="2"/>
      <c r="AH1096" s="2"/>
      <c r="AI1096" s="2"/>
      <c r="AJ1096" s="2"/>
      <c r="AK1096" s="2"/>
      <c r="BM1096" s="190" t="str">
        <f t="shared" si="120"/>
        <v/>
      </c>
      <c r="BN1096" s="190" t="str">
        <f t="shared" si="121"/>
        <v/>
      </c>
      <c r="BO1096" s="190" t="str">
        <f t="shared" si="122"/>
        <v/>
      </c>
      <c r="BP1096" s="190" t="str">
        <f t="shared" si="123"/>
        <v/>
      </c>
      <c r="BQ1096" s="190">
        <f t="shared" si="124"/>
        <v>0</v>
      </c>
      <c r="BR1096" s="190">
        <f t="shared" si="125"/>
        <v>0</v>
      </c>
      <c r="BS1096" s="190">
        <f t="shared" si="126"/>
        <v>0</v>
      </c>
      <c r="BT1096" s="190">
        <f t="shared" si="127"/>
        <v>0</v>
      </c>
      <c r="BY1096" s="27">
        <v>1</v>
      </c>
    </row>
    <row r="1097" spans="32:77" ht="15.75" customHeight="1" x14ac:dyDescent="0.25">
      <c r="AF1097" s="2"/>
      <c r="AG1097" s="2"/>
      <c r="AH1097" s="2"/>
      <c r="AI1097" s="2"/>
      <c r="AJ1097" s="2"/>
      <c r="AK1097" s="2"/>
      <c r="BM1097" s="190" t="str">
        <f t="shared" si="120"/>
        <v/>
      </c>
      <c r="BN1097" s="190" t="str">
        <f t="shared" si="121"/>
        <v/>
      </c>
      <c r="BO1097" s="190" t="str">
        <f t="shared" si="122"/>
        <v/>
      </c>
      <c r="BP1097" s="190" t="str">
        <f t="shared" si="123"/>
        <v/>
      </c>
      <c r="BQ1097" s="190">
        <f t="shared" si="124"/>
        <v>0</v>
      </c>
      <c r="BR1097" s="190">
        <f t="shared" si="125"/>
        <v>0</v>
      </c>
      <c r="BS1097" s="190">
        <f t="shared" si="126"/>
        <v>0</v>
      </c>
      <c r="BT1097" s="190">
        <f t="shared" si="127"/>
        <v>0</v>
      </c>
      <c r="BY1097" s="27">
        <v>1</v>
      </c>
    </row>
    <row r="1098" spans="32:77" ht="15.75" customHeight="1" x14ac:dyDescent="0.25">
      <c r="AF1098" s="2"/>
      <c r="AG1098" s="2"/>
      <c r="AH1098" s="2"/>
      <c r="AI1098" s="2"/>
      <c r="AJ1098" s="2"/>
      <c r="AK1098" s="2"/>
      <c r="BM1098" s="190" t="str">
        <f t="shared" si="120"/>
        <v/>
      </c>
      <c r="BN1098" s="190" t="str">
        <f t="shared" si="121"/>
        <v/>
      </c>
      <c r="BO1098" s="190" t="str">
        <f t="shared" si="122"/>
        <v/>
      </c>
      <c r="BP1098" s="190" t="str">
        <f t="shared" si="123"/>
        <v/>
      </c>
      <c r="BQ1098" s="190">
        <f t="shared" si="124"/>
        <v>0</v>
      </c>
      <c r="BR1098" s="190">
        <f t="shared" si="125"/>
        <v>0</v>
      </c>
      <c r="BS1098" s="190">
        <f t="shared" si="126"/>
        <v>0</v>
      </c>
      <c r="BT1098" s="190">
        <f t="shared" si="127"/>
        <v>0</v>
      </c>
      <c r="BY1098" s="27">
        <v>1</v>
      </c>
    </row>
    <row r="1099" spans="32:77" ht="15.75" customHeight="1" x14ac:dyDescent="0.25">
      <c r="AF1099" s="2"/>
      <c r="AG1099" s="2"/>
      <c r="AH1099" s="2"/>
      <c r="AI1099" s="2"/>
      <c r="AJ1099" s="2"/>
      <c r="AK1099" s="2"/>
      <c r="BM1099" s="190" t="str">
        <f t="shared" si="120"/>
        <v/>
      </c>
      <c r="BN1099" s="190" t="str">
        <f t="shared" si="121"/>
        <v/>
      </c>
      <c r="BO1099" s="190" t="str">
        <f t="shared" si="122"/>
        <v/>
      </c>
      <c r="BP1099" s="190" t="str">
        <f t="shared" si="123"/>
        <v/>
      </c>
      <c r="BQ1099" s="190">
        <f t="shared" si="124"/>
        <v>0</v>
      </c>
      <c r="BR1099" s="190">
        <f t="shared" si="125"/>
        <v>0</v>
      </c>
      <c r="BS1099" s="190">
        <f t="shared" si="126"/>
        <v>0</v>
      </c>
      <c r="BT1099" s="190">
        <f t="shared" si="127"/>
        <v>0</v>
      </c>
      <c r="BY1099" s="27">
        <v>1</v>
      </c>
    </row>
    <row r="1100" spans="32:77" ht="15.75" customHeight="1" x14ac:dyDescent="0.25">
      <c r="AF1100" s="2"/>
      <c r="AG1100" s="2"/>
      <c r="AH1100" s="2"/>
      <c r="AI1100" s="2"/>
      <c r="AJ1100" s="2"/>
      <c r="AK1100" s="2"/>
      <c r="BM1100" s="190" t="str">
        <f t="shared" si="120"/>
        <v/>
      </c>
      <c r="BN1100" s="190" t="str">
        <f t="shared" si="121"/>
        <v/>
      </c>
      <c r="BO1100" s="190" t="str">
        <f t="shared" si="122"/>
        <v/>
      </c>
      <c r="BP1100" s="190" t="str">
        <f t="shared" si="123"/>
        <v/>
      </c>
      <c r="BQ1100" s="190">
        <f t="shared" si="124"/>
        <v>0</v>
      </c>
      <c r="BR1100" s="190">
        <f t="shared" si="125"/>
        <v>0</v>
      </c>
      <c r="BS1100" s="190">
        <f t="shared" si="126"/>
        <v>0</v>
      </c>
      <c r="BT1100" s="190">
        <f t="shared" si="127"/>
        <v>0</v>
      </c>
      <c r="BY1100" s="27">
        <v>1</v>
      </c>
    </row>
    <row r="1101" spans="32:77" ht="15.75" customHeight="1" x14ac:dyDescent="0.25">
      <c r="AF1101" s="2"/>
      <c r="AG1101" s="2"/>
      <c r="AH1101" s="2"/>
      <c r="AI1101" s="2"/>
      <c r="AJ1101" s="2"/>
      <c r="AK1101" s="2"/>
      <c r="BM1101" s="190" t="str">
        <f t="shared" si="120"/>
        <v/>
      </c>
      <c r="BN1101" s="190" t="str">
        <f t="shared" si="121"/>
        <v/>
      </c>
      <c r="BO1101" s="190" t="str">
        <f t="shared" si="122"/>
        <v/>
      </c>
      <c r="BP1101" s="190" t="str">
        <f t="shared" si="123"/>
        <v/>
      </c>
      <c r="BQ1101" s="190">
        <f t="shared" si="124"/>
        <v>0</v>
      </c>
      <c r="BR1101" s="190">
        <f t="shared" si="125"/>
        <v>0</v>
      </c>
      <c r="BS1101" s="190">
        <f t="shared" si="126"/>
        <v>0</v>
      </c>
      <c r="BT1101" s="190">
        <f t="shared" si="127"/>
        <v>0</v>
      </c>
      <c r="BY1101" s="27">
        <v>1</v>
      </c>
    </row>
    <row r="1102" spans="32:77" ht="15.75" customHeight="1" x14ac:dyDescent="0.25">
      <c r="AF1102" s="2"/>
      <c r="AG1102" s="2"/>
      <c r="AH1102" s="2"/>
      <c r="AI1102" s="2"/>
      <c r="AJ1102" s="2"/>
      <c r="AK1102" s="2"/>
      <c r="BM1102" s="190" t="str">
        <f t="shared" si="120"/>
        <v/>
      </c>
      <c r="BN1102" s="190" t="str">
        <f t="shared" si="121"/>
        <v/>
      </c>
      <c r="BO1102" s="190" t="str">
        <f t="shared" si="122"/>
        <v/>
      </c>
      <c r="BP1102" s="190" t="str">
        <f t="shared" si="123"/>
        <v/>
      </c>
      <c r="BQ1102" s="190">
        <f t="shared" si="124"/>
        <v>0</v>
      </c>
      <c r="BR1102" s="190">
        <f t="shared" si="125"/>
        <v>0</v>
      </c>
      <c r="BS1102" s="190">
        <f t="shared" si="126"/>
        <v>0</v>
      </c>
      <c r="BT1102" s="190">
        <f t="shared" si="127"/>
        <v>0</v>
      </c>
      <c r="BY1102" s="27">
        <v>1</v>
      </c>
    </row>
    <row r="1103" spans="32:77" ht="15.75" customHeight="1" x14ac:dyDescent="0.25">
      <c r="AF1103" s="2"/>
      <c r="AG1103" s="2"/>
      <c r="AH1103" s="2"/>
      <c r="AI1103" s="2"/>
      <c r="AJ1103" s="2"/>
      <c r="AK1103" s="2"/>
      <c r="BM1103" s="190" t="str">
        <f t="shared" si="120"/>
        <v/>
      </c>
      <c r="BN1103" s="190" t="str">
        <f t="shared" si="121"/>
        <v/>
      </c>
      <c r="BO1103" s="190" t="str">
        <f t="shared" si="122"/>
        <v/>
      </c>
      <c r="BP1103" s="190" t="str">
        <f t="shared" si="123"/>
        <v/>
      </c>
      <c r="BQ1103" s="190">
        <f t="shared" si="124"/>
        <v>0</v>
      </c>
      <c r="BR1103" s="190">
        <f t="shared" si="125"/>
        <v>0</v>
      </c>
      <c r="BS1103" s="190">
        <f t="shared" si="126"/>
        <v>0</v>
      </c>
      <c r="BT1103" s="190">
        <f t="shared" si="127"/>
        <v>0</v>
      </c>
      <c r="BY1103" s="27">
        <v>1</v>
      </c>
    </row>
    <row r="1104" spans="32:77" ht="15.75" customHeight="1" x14ac:dyDescent="0.25">
      <c r="AF1104" s="2"/>
      <c r="AG1104" s="2"/>
      <c r="AH1104" s="2"/>
      <c r="AI1104" s="2"/>
      <c r="AJ1104" s="2"/>
      <c r="AK1104" s="2"/>
      <c r="BM1104" s="190" t="str">
        <f t="shared" si="120"/>
        <v/>
      </c>
      <c r="BN1104" s="190" t="str">
        <f t="shared" si="121"/>
        <v/>
      </c>
      <c r="BO1104" s="190" t="str">
        <f t="shared" si="122"/>
        <v/>
      </c>
      <c r="BP1104" s="190" t="str">
        <f t="shared" si="123"/>
        <v/>
      </c>
      <c r="BQ1104" s="190">
        <f t="shared" si="124"/>
        <v>0</v>
      </c>
      <c r="BR1104" s="190">
        <f t="shared" si="125"/>
        <v>0</v>
      </c>
      <c r="BS1104" s="190">
        <f t="shared" si="126"/>
        <v>0</v>
      </c>
      <c r="BT1104" s="190">
        <f t="shared" si="127"/>
        <v>0</v>
      </c>
      <c r="BY1104" s="27">
        <v>1</v>
      </c>
    </row>
    <row r="1105" spans="32:77" ht="15.75" customHeight="1" x14ac:dyDescent="0.25">
      <c r="AF1105" s="2"/>
      <c r="AG1105" s="2"/>
      <c r="AH1105" s="2"/>
      <c r="AI1105" s="2"/>
      <c r="AJ1105" s="2"/>
      <c r="AK1105" s="2"/>
      <c r="BM1105" s="190" t="str">
        <f t="shared" si="120"/>
        <v/>
      </c>
      <c r="BN1105" s="190" t="str">
        <f t="shared" si="121"/>
        <v/>
      </c>
      <c r="BO1105" s="190" t="str">
        <f t="shared" si="122"/>
        <v/>
      </c>
      <c r="BP1105" s="190" t="str">
        <f t="shared" si="123"/>
        <v/>
      </c>
      <c r="BQ1105" s="190">
        <f t="shared" si="124"/>
        <v>0</v>
      </c>
      <c r="BR1105" s="190">
        <f t="shared" si="125"/>
        <v>0</v>
      </c>
      <c r="BS1105" s="190">
        <f t="shared" si="126"/>
        <v>0</v>
      </c>
      <c r="BT1105" s="190">
        <f t="shared" si="127"/>
        <v>0</v>
      </c>
      <c r="BY1105" s="27">
        <v>1</v>
      </c>
    </row>
    <row r="1106" spans="32:77" ht="15.75" customHeight="1" x14ac:dyDescent="0.25">
      <c r="AF1106" s="2"/>
      <c r="AG1106" s="2"/>
      <c r="AH1106" s="2"/>
      <c r="AI1106" s="2"/>
      <c r="AJ1106" s="2"/>
      <c r="AK1106" s="2"/>
      <c r="BY1106" s="27">
        <v>1</v>
      </c>
    </row>
    <row r="1107" spans="32:77" ht="15.75" customHeight="1" x14ac:dyDescent="0.25">
      <c r="AF1107" s="2"/>
      <c r="AG1107" s="2"/>
      <c r="AH1107" s="2"/>
      <c r="AI1107" s="2"/>
      <c r="AJ1107" s="2"/>
      <c r="AK1107" s="2"/>
      <c r="BY1107" s="27">
        <v>1</v>
      </c>
    </row>
    <row r="1108" spans="32:77" ht="15.75" customHeight="1" x14ac:dyDescent="0.25">
      <c r="AF1108" s="2"/>
      <c r="AG1108" s="2"/>
      <c r="AH1108" s="2"/>
      <c r="AI1108" s="2"/>
      <c r="AJ1108" s="2"/>
      <c r="AK1108" s="2"/>
      <c r="BY1108" s="27">
        <v>1</v>
      </c>
    </row>
    <row r="1109" spans="32:77" ht="15.75" customHeight="1" x14ac:dyDescent="0.25">
      <c r="AF1109" s="2"/>
      <c r="AG1109" s="2"/>
      <c r="AH1109" s="2"/>
      <c r="AI1109" s="2"/>
      <c r="AJ1109" s="2"/>
      <c r="AK1109" s="2"/>
      <c r="BY1109" s="27">
        <v>1</v>
      </c>
    </row>
    <row r="1110" spans="32:77" ht="15.75" customHeight="1" x14ac:dyDescent="0.25">
      <c r="AF1110" s="2"/>
      <c r="AG1110" s="2"/>
      <c r="AH1110" s="2"/>
      <c r="AI1110" s="2"/>
      <c r="AJ1110" s="2"/>
      <c r="AK1110" s="2"/>
      <c r="BY1110" s="27">
        <v>1</v>
      </c>
    </row>
    <row r="1111" spans="32:77" ht="15.75" customHeight="1" x14ac:dyDescent="0.25">
      <c r="AF1111" s="2"/>
      <c r="AG1111" s="2"/>
      <c r="AH1111" s="2"/>
      <c r="AI1111" s="2"/>
      <c r="AJ1111" s="2"/>
      <c r="AK1111" s="2"/>
      <c r="BY1111" s="27">
        <v>1</v>
      </c>
    </row>
    <row r="1112" spans="32:77" ht="15.75" customHeight="1" x14ac:dyDescent="0.25">
      <c r="AF1112" s="2"/>
      <c r="AG1112" s="2"/>
      <c r="AH1112" s="2"/>
      <c r="AI1112" s="2"/>
      <c r="AJ1112" s="2"/>
      <c r="AK1112" s="2"/>
      <c r="BY1112" s="27">
        <v>1</v>
      </c>
    </row>
    <row r="1113" spans="32:77" ht="15.75" customHeight="1" x14ac:dyDescent="0.25">
      <c r="AF1113" s="2"/>
      <c r="AG1113" s="2"/>
      <c r="AH1113" s="2"/>
      <c r="AI1113" s="2"/>
      <c r="AJ1113" s="2"/>
      <c r="AK1113" s="2"/>
      <c r="BY1113" s="27">
        <v>1</v>
      </c>
    </row>
    <row r="1114" spans="32:77" ht="15.75" customHeight="1" x14ac:dyDescent="0.25">
      <c r="AF1114" s="2"/>
      <c r="AG1114" s="2"/>
      <c r="AH1114" s="2"/>
      <c r="AI1114" s="2"/>
      <c r="AJ1114" s="2"/>
      <c r="AK1114" s="2"/>
      <c r="BY1114" s="27">
        <v>1</v>
      </c>
    </row>
    <row r="1115" spans="32:77" ht="15.75" customHeight="1" x14ac:dyDescent="0.25">
      <c r="AF1115" s="2"/>
      <c r="AG1115" s="2"/>
      <c r="AH1115" s="2"/>
      <c r="AI1115" s="2"/>
      <c r="AJ1115" s="2"/>
      <c r="AK1115" s="2"/>
      <c r="BY1115" s="27">
        <v>1</v>
      </c>
    </row>
    <row r="1116" spans="32:77" ht="15.75" customHeight="1" x14ac:dyDescent="0.25">
      <c r="AF1116" s="2"/>
      <c r="AG1116" s="2"/>
      <c r="AH1116" s="2"/>
      <c r="AI1116" s="2"/>
      <c r="AJ1116" s="2"/>
      <c r="AK1116" s="2"/>
      <c r="BY1116" s="27">
        <v>1</v>
      </c>
    </row>
    <row r="1117" spans="32:77" ht="15.75" customHeight="1" x14ac:dyDescent="0.25">
      <c r="AF1117" s="2"/>
      <c r="AG1117" s="2"/>
      <c r="AH1117" s="2"/>
      <c r="AI1117" s="2"/>
      <c r="AJ1117" s="2"/>
      <c r="AK1117" s="2"/>
      <c r="BY1117" s="27">
        <v>1</v>
      </c>
    </row>
    <row r="1118" spans="32:77" ht="15.75" customHeight="1" x14ac:dyDescent="0.25">
      <c r="AF1118" s="2"/>
      <c r="AG1118" s="2"/>
      <c r="AH1118" s="2"/>
      <c r="AI1118" s="2"/>
      <c r="AJ1118" s="2"/>
      <c r="AK1118" s="2"/>
      <c r="BY1118" s="27">
        <v>1</v>
      </c>
    </row>
    <row r="1119" spans="32:77" ht="15.75" customHeight="1" x14ac:dyDescent="0.25">
      <c r="AF1119" s="2"/>
      <c r="AG1119" s="2"/>
      <c r="AH1119" s="2"/>
      <c r="AI1119" s="2"/>
      <c r="AJ1119" s="2"/>
      <c r="AK1119" s="2"/>
      <c r="BY1119" s="27">
        <v>1</v>
      </c>
    </row>
    <row r="1120" spans="32:77" ht="15.75" customHeight="1" x14ac:dyDescent="0.25">
      <c r="AF1120" s="2"/>
      <c r="AG1120" s="2"/>
      <c r="AH1120" s="2"/>
      <c r="AI1120" s="2"/>
      <c r="AJ1120" s="2"/>
      <c r="AK1120" s="2"/>
      <c r="BY1120" s="27">
        <v>1</v>
      </c>
    </row>
    <row r="1121" spans="32:77" ht="15.75" customHeight="1" x14ac:dyDescent="0.25">
      <c r="AF1121" s="2"/>
      <c r="AG1121" s="2"/>
      <c r="AH1121" s="2"/>
      <c r="AI1121" s="2"/>
      <c r="AJ1121" s="2"/>
      <c r="AK1121" s="2"/>
      <c r="BY1121" s="27">
        <v>1</v>
      </c>
    </row>
    <row r="1122" spans="32:77" ht="15.75" customHeight="1" x14ac:dyDescent="0.25">
      <c r="AF1122" s="2"/>
      <c r="AG1122" s="2"/>
      <c r="AH1122" s="2"/>
      <c r="AI1122" s="2"/>
      <c r="AJ1122" s="2"/>
      <c r="AK1122" s="2"/>
      <c r="BY1122" s="27">
        <v>1</v>
      </c>
    </row>
    <row r="1123" spans="32:77" ht="15.75" customHeight="1" x14ac:dyDescent="0.25">
      <c r="AF1123" s="2"/>
      <c r="AG1123" s="2"/>
      <c r="AH1123" s="2"/>
      <c r="AI1123" s="2"/>
      <c r="AJ1123" s="2"/>
      <c r="AK1123" s="2"/>
      <c r="BY1123" s="27">
        <v>1</v>
      </c>
    </row>
    <row r="1124" spans="32:77" ht="15.75" customHeight="1" x14ac:dyDescent="0.25">
      <c r="AF1124" s="2"/>
      <c r="AG1124" s="2"/>
      <c r="AH1124" s="2"/>
      <c r="AI1124" s="2"/>
      <c r="AJ1124" s="2"/>
      <c r="AK1124" s="2"/>
      <c r="BY1124" s="27">
        <v>1</v>
      </c>
    </row>
    <row r="1125" spans="32:77" ht="15.75" customHeight="1" x14ac:dyDescent="0.25">
      <c r="AF1125" s="2"/>
      <c r="AG1125" s="2"/>
      <c r="AH1125" s="2"/>
      <c r="AI1125" s="2"/>
      <c r="AJ1125" s="2"/>
      <c r="AK1125" s="2"/>
      <c r="BY1125" s="27">
        <v>1</v>
      </c>
    </row>
    <row r="1126" spans="32:77" ht="15.75" customHeight="1" x14ac:dyDescent="0.25">
      <c r="AF1126" s="2"/>
      <c r="AG1126" s="2"/>
      <c r="AH1126" s="2"/>
      <c r="AI1126" s="2"/>
      <c r="AJ1126" s="2"/>
      <c r="AK1126" s="2"/>
      <c r="BY1126" s="27">
        <v>1</v>
      </c>
    </row>
    <row r="1127" spans="32:77" ht="15.75" customHeight="1" x14ac:dyDescent="0.25">
      <c r="AF1127" s="2"/>
      <c r="AG1127" s="2"/>
      <c r="AH1127" s="2"/>
      <c r="AI1127" s="2"/>
      <c r="AJ1127" s="2"/>
      <c r="AK1127" s="2"/>
      <c r="BY1127" s="27">
        <v>1</v>
      </c>
    </row>
    <row r="1128" spans="32:77" ht="15.75" customHeight="1" x14ac:dyDescent="0.25">
      <c r="AF1128" s="2"/>
      <c r="AG1128" s="2"/>
      <c r="AH1128" s="2"/>
      <c r="AI1128" s="2"/>
      <c r="AJ1128" s="2"/>
      <c r="AK1128" s="2"/>
      <c r="BY1128" s="27">
        <v>1</v>
      </c>
    </row>
    <row r="1129" spans="32:77" ht="15.75" customHeight="1" x14ac:dyDescent="0.25">
      <c r="AF1129" s="2"/>
      <c r="AG1129" s="2"/>
      <c r="AH1129" s="2"/>
      <c r="AI1129" s="2"/>
      <c r="AJ1129" s="2"/>
      <c r="AK1129" s="2"/>
      <c r="BY1129" s="27">
        <v>1</v>
      </c>
    </row>
    <row r="1130" spans="32:77" ht="15.75" customHeight="1" x14ac:dyDescent="0.25">
      <c r="AF1130" s="2"/>
      <c r="AG1130" s="2"/>
      <c r="AH1130" s="2"/>
      <c r="AI1130" s="2"/>
      <c r="AJ1130" s="2"/>
      <c r="AK1130" s="2"/>
      <c r="BY1130" s="27">
        <v>1</v>
      </c>
    </row>
    <row r="1131" spans="32:77" ht="15.75" customHeight="1" x14ac:dyDescent="0.25">
      <c r="AF1131" s="2"/>
      <c r="AG1131" s="2"/>
      <c r="AH1131" s="2"/>
      <c r="AI1131" s="2"/>
      <c r="AJ1131" s="2"/>
      <c r="AK1131" s="2"/>
      <c r="BY1131" s="27">
        <v>1</v>
      </c>
    </row>
    <row r="1132" spans="32:77" ht="15.75" customHeight="1" x14ac:dyDescent="0.25">
      <c r="AF1132" s="2"/>
      <c r="AG1132" s="2"/>
      <c r="AH1132" s="2"/>
      <c r="AI1132" s="2"/>
      <c r="AJ1132" s="2"/>
      <c r="AK1132" s="2"/>
      <c r="BY1132" s="27">
        <v>1</v>
      </c>
    </row>
    <row r="1133" spans="32:77" ht="15.75" customHeight="1" x14ac:dyDescent="0.25">
      <c r="AF1133" s="2"/>
      <c r="AG1133" s="2"/>
      <c r="AH1133" s="2"/>
      <c r="AI1133" s="2"/>
      <c r="AJ1133" s="2"/>
      <c r="AK1133" s="2"/>
      <c r="BY1133" s="27">
        <v>1</v>
      </c>
    </row>
    <row r="1134" spans="32:77" ht="15.75" customHeight="1" x14ac:dyDescent="0.25">
      <c r="AF1134" s="2"/>
      <c r="AG1134" s="2"/>
      <c r="AH1134" s="2"/>
      <c r="AI1134" s="2"/>
      <c r="AJ1134" s="2"/>
      <c r="AK1134" s="2"/>
      <c r="BY1134" s="27">
        <v>1</v>
      </c>
    </row>
    <row r="1135" spans="32:77" ht="15.75" customHeight="1" x14ac:dyDescent="0.25">
      <c r="AF1135" s="2"/>
      <c r="AG1135" s="2"/>
      <c r="AH1135" s="2"/>
      <c r="AI1135" s="2"/>
      <c r="AJ1135" s="2"/>
      <c r="AK1135" s="2"/>
      <c r="BY1135" s="27">
        <v>1</v>
      </c>
    </row>
    <row r="1136" spans="32:77" ht="15.75" customHeight="1" x14ac:dyDescent="0.25">
      <c r="AF1136" s="2"/>
      <c r="AG1136" s="2"/>
      <c r="AH1136" s="2"/>
      <c r="AI1136" s="2"/>
      <c r="AJ1136" s="2"/>
      <c r="AK1136" s="2"/>
      <c r="BY1136" s="27">
        <v>1</v>
      </c>
    </row>
    <row r="1137" spans="32:77" ht="15.75" customHeight="1" x14ac:dyDescent="0.25">
      <c r="AF1137" s="2"/>
      <c r="AG1137" s="2"/>
      <c r="AH1137" s="2"/>
      <c r="AI1137" s="2"/>
      <c r="AJ1137" s="2"/>
      <c r="AK1137" s="2"/>
      <c r="BY1137" s="27">
        <v>1</v>
      </c>
    </row>
    <row r="1138" spans="32:77" ht="15.75" customHeight="1" x14ac:dyDescent="0.25">
      <c r="AF1138" s="2"/>
      <c r="AG1138" s="2"/>
      <c r="AH1138" s="2"/>
      <c r="AI1138" s="2"/>
      <c r="AJ1138" s="2"/>
      <c r="AK1138" s="2"/>
      <c r="BY1138" s="27">
        <v>1</v>
      </c>
    </row>
    <row r="1139" spans="32:77" ht="15.75" customHeight="1" x14ac:dyDescent="0.25">
      <c r="AF1139" s="2"/>
      <c r="AG1139" s="2"/>
      <c r="AH1139" s="2"/>
      <c r="AI1139" s="2"/>
      <c r="AJ1139" s="2"/>
      <c r="AK1139" s="2"/>
      <c r="BY1139" s="27">
        <v>1</v>
      </c>
    </row>
    <row r="1140" spans="32:77" ht="15.75" customHeight="1" x14ac:dyDescent="0.25">
      <c r="AF1140" s="2"/>
      <c r="AG1140" s="2"/>
      <c r="AH1140" s="2"/>
      <c r="AI1140" s="2"/>
      <c r="AJ1140" s="2"/>
      <c r="AK1140" s="2"/>
      <c r="BY1140" s="27">
        <v>1</v>
      </c>
    </row>
    <row r="1141" spans="32:77" ht="15.75" customHeight="1" x14ac:dyDescent="0.25">
      <c r="AF1141" s="2"/>
      <c r="AG1141" s="2"/>
      <c r="AH1141" s="2"/>
      <c r="AI1141" s="2"/>
      <c r="AJ1141" s="2"/>
      <c r="AK1141" s="2"/>
      <c r="BY1141" s="27">
        <v>1</v>
      </c>
    </row>
    <row r="1142" spans="32:77" ht="15.75" customHeight="1" x14ac:dyDescent="0.25">
      <c r="AF1142" s="2"/>
      <c r="AG1142" s="2"/>
      <c r="AH1142" s="2"/>
      <c r="AI1142" s="2"/>
      <c r="AJ1142" s="2"/>
      <c r="AK1142" s="2"/>
      <c r="BY1142" s="27">
        <v>1</v>
      </c>
    </row>
    <row r="1143" spans="32:77" ht="15.75" customHeight="1" x14ac:dyDescent="0.25">
      <c r="AF1143" s="2"/>
      <c r="AG1143" s="2"/>
      <c r="AH1143" s="2"/>
      <c r="AI1143" s="2"/>
      <c r="AJ1143" s="2"/>
      <c r="AK1143" s="2"/>
      <c r="BY1143" s="27">
        <v>1</v>
      </c>
    </row>
    <row r="1144" spans="32:77" ht="15.75" customHeight="1" x14ac:dyDescent="0.25">
      <c r="AF1144" s="2"/>
      <c r="AG1144" s="2"/>
      <c r="AH1144" s="2"/>
      <c r="AI1144" s="2"/>
      <c r="AJ1144" s="2"/>
      <c r="AK1144" s="2"/>
      <c r="BY1144" s="27">
        <v>1</v>
      </c>
    </row>
    <row r="1145" spans="32:77" ht="15.75" customHeight="1" x14ac:dyDescent="0.25">
      <c r="AF1145" s="2"/>
      <c r="AG1145" s="2"/>
      <c r="AH1145" s="2"/>
      <c r="AI1145" s="2"/>
      <c r="AJ1145" s="2"/>
      <c r="AK1145" s="2"/>
      <c r="BY1145" s="27">
        <v>1</v>
      </c>
    </row>
    <row r="1146" spans="32:77" ht="15.75" customHeight="1" x14ac:dyDescent="0.25">
      <c r="AF1146" s="2"/>
      <c r="AG1146" s="2"/>
      <c r="AH1146" s="2"/>
      <c r="AI1146" s="2"/>
      <c r="AJ1146" s="2"/>
      <c r="AK1146" s="2"/>
      <c r="BY1146" s="27">
        <v>1</v>
      </c>
    </row>
    <row r="1147" spans="32:77" ht="15.75" customHeight="1" x14ac:dyDescent="0.25">
      <c r="AF1147" s="2"/>
      <c r="AG1147" s="2"/>
      <c r="AH1147" s="2"/>
      <c r="AI1147" s="2"/>
      <c r="AJ1147" s="2"/>
      <c r="AK1147" s="2"/>
      <c r="BY1147" s="27">
        <v>1</v>
      </c>
    </row>
    <row r="1148" spans="32:77" ht="15.75" customHeight="1" x14ac:dyDescent="0.25">
      <c r="AF1148" s="2"/>
      <c r="AG1148" s="2"/>
      <c r="AH1148" s="2"/>
      <c r="AI1148" s="2"/>
      <c r="AJ1148" s="2"/>
      <c r="AK1148" s="2"/>
      <c r="BY1148" s="27">
        <v>1</v>
      </c>
    </row>
    <row r="1149" spans="32:77" ht="15.75" customHeight="1" x14ac:dyDescent="0.25">
      <c r="AF1149" s="2"/>
      <c r="AG1149" s="2"/>
      <c r="AH1149" s="2"/>
      <c r="AI1149" s="2"/>
      <c r="AJ1149" s="2"/>
      <c r="AK1149" s="2"/>
      <c r="BY1149" s="27">
        <v>1</v>
      </c>
    </row>
    <row r="1150" spans="32:77" ht="15.75" customHeight="1" x14ac:dyDescent="0.25">
      <c r="AF1150" s="2"/>
      <c r="AG1150" s="2"/>
      <c r="AH1150" s="2"/>
      <c r="AI1150" s="2"/>
      <c r="AJ1150" s="2"/>
      <c r="AK1150" s="2"/>
      <c r="BY1150" s="27">
        <v>1</v>
      </c>
    </row>
    <row r="1151" spans="32:77" ht="15.75" customHeight="1" x14ac:dyDescent="0.25">
      <c r="AF1151" s="2"/>
      <c r="AG1151" s="2"/>
      <c r="AH1151" s="2"/>
      <c r="AI1151" s="2"/>
      <c r="AJ1151" s="2"/>
      <c r="AK1151" s="2"/>
      <c r="BY1151" s="27">
        <v>1</v>
      </c>
    </row>
    <row r="1152" spans="32:77" ht="15.75" customHeight="1" x14ac:dyDescent="0.25">
      <c r="AF1152" s="2"/>
      <c r="AG1152" s="2"/>
      <c r="AH1152" s="2"/>
      <c r="AI1152" s="2"/>
      <c r="AJ1152" s="2"/>
      <c r="AK1152" s="2"/>
      <c r="BY1152" s="27">
        <v>1</v>
      </c>
    </row>
    <row r="1153" spans="32:77" ht="15.75" customHeight="1" x14ac:dyDescent="0.25">
      <c r="AF1153" s="2"/>
      <c r="AG1153" s="2"/>
      <c r="AH1153" s="2"/>
      <c r="AI1153" s="2"/>
      <c r="AJ1153" s="2"/>
      <c r="AK1153" s="2"/>
      <c r="BY1153" s="27">
        <v>1</v>
      </c>
    </row>
    <row r="1154" spans="32:77" ht="15.75" customHeight="1" x14ac:dyDescent="0.25">
      <c r="AF1154" s="2"/>
      <c r="AG1154" s="2"/>
      <c r="AH1154" s="2"/>
      <c r="AI1154" s="2"/>
      <c r="AJ1154" s="2"/>
      <c r="AK1154" s="2"/>
      <c r="BY1154" s="27">
        <v>1</v>
      </c>
    </row>
    <row r="1155" spans="32:77" ht="15.75" customHeight="1" x14ac:dyDescent="0.25">
      <c r="AF1155" s="2"/>
      <c r="AG1155" s="2"/>
      <c r="AH1155" s="2"/>
      <c r="AI1155" s="2"/>
      <c r="AJ1155" s="2"/>
      <c r="AK1155" s="2"/>
      <c r="BY1155" s="27">
        <v>1</v>
      </c>
    </row>
    <row r="1156" spans="32:77" ht="15.75" customHeight="1" x14ac:dyDescent="0.25">
      <c r="AF1156" s="2"/>
      <c r="AG1156" s="2"/>
      <c r="AH1156" s="2"/>
      <c r="AI1156" s="2"/>
      <c r="AJ1156" s="2"/>
      <c r="AK1156" s="2"/>
      <c r="BY1156" s="27">
        <v>1</v>
      </c>
    </row>
    <row r="1157" spans="32:77" ht="15.75" customHeight="1" x14ac:dyDescent="0.25">
      <c r="AF1157" s="2"/>
      <c r="AG1157" s="2"/>
      <c r="AH1157" s="2"/>
      <c r="AI1157" s="2"/>
      <c r="AJ1157" s="2"/>
      <c r="AK1157" s="2"/>
      <c r="BY1157" s="27">
        <v>1</v>
      </c>
    </row>
    <row r="1158" spans="32:77" ht="15.75" customHeight="1" x14ac:dyDescent="0.25">
      <c r="AF1158" s="2"/>
      <c r="AG1158" s="2"/>
      <c r="AH1158" s="2"/>
      <c r="AI1158" s="2"/>
      <c r="AJ1158" s="2"/>
      <c r="AK1158" s="2"/>
      <c r="BY1158" s="27">
        <v>1</v>
      </c>
    </row>
    <row r="1159" spans="32:77" ht="15.75" customHeight="1" x14ac:dyDescent="0.25">
      <c r="AF1159" s="2"/>
      <c r="AG1159" s="2"/>
      <c r="AH1159" s="2"/>
      <c r="AI1159" s="2"/>
      <c r="AJ1159" s="2"/>
      <c r="AK1159" s="2"/>
      <c r="BY1159" s="27">
        <v>1</v>
      </c>
    </row>
    <row r="1160" spans="32:77" ht="15.75" customHeight="1" x14ac:dyDescent="0.25">
      <c r="AF1160" s="2"/>
      <c r="AG1160" s="2"/>
      <c r="AH1160" s="2"/>
      <c r="AI1160" s="2"/>
      <c r="AJ1160" s="2"/>
      <c r="AK1160" s="2"/>
      <c r="BY1160" s="27">
        <v>1</v>
      </c>
    </row>
    <row r="1161" spans="32:77" ht="15.75" customHeight="1" x14ac:dyDescent="0.25">
      <c r="AF1161" s="2"/>
      <c r="AG1161" s="2"/>
      <c r="AH1161" s="2"/>
      <c r="AI1161" s="2"/>
      <c r="AJ1161" s="2"/>
      <c r="AK1161" s="2"/>
      <c r="BY1161" s="27">
        <v>1</v>
      </c>
    </row>
    <row r="1162" spans="32:77" ht="15.75" customHeight="1" x14ac:dyDescent="0.25">
      <c r="AF1162" s="2"/>
      <c r="AG1162" s="2"/>
      <c r="AH1162" s="2"/>
      <c r="AI1162" s="2"/>
      <c r="AJ1162" s="2"/>
      <c r="AK1162" s="2"/>
      <c r="BY1162" s="27">
        <v>1</v>
      </c>
    </row>
    <row r="1163" spans="32:77" ht="15.75" customHeight="1" x14ac:dyDescent="0.25">
      <c r="AF1163" s="2"/>
      <c r="AG1163" s="2"/>
      <c r="AH1163" s="2"/>
      <c r="AI1163" s="2"/>
      <c r="AJ1163" s="2"/>
      <c r="AK1163" s="2"/>
      <c r="BY1163" s="27">
        <v>1</v>
      </c>
    </row>
    <row r="1164" spans="32:77" ht="15.75" customHeight="1" x14ac:dyDescent="0.25">
      <c r="AF1164" s="2"/>
      <c r="AG1164" s="2"/>
      <c r="AH1164" s="2"/>
      <c r="AI1164" s="2"/>
      <c r="AJ1164" s="2"/>
      <c r="AK1164" s="2"/>
      <c r="BY1164" s="27">
        <v>1</v>
      </c>
    </row>
    <row r="1165" spans="32:77" ht="15.75" customHeight="1" x14ac:dyDescent="0.25">
      <c r="AF1165" s="2"/>
      <c r="AG1165" s="2"/>
      <c r="AH1165" s="2"/>
      <c r="AI1165" s="2"/>
      <c r="AJ1165" s="2"/>
      <c r="AK1165" s="2"/>
      <c r="BY1165" s="27">
        <v>1</v>
      </c>
    </row>
    <row r="1166" spans="32:77" ht="15.75" customHeight="1" x14ac:dyDescent="0.25">
      <c r="AF1166" s="2"/>
      <c r="AG1166" s="2"/>
      <c r="AH1166" s="2"/>
      <c r="AI1166" s="2"/>
      <c r="AJ1166" s="2"/>
      <c r="AK1166" s="2"/>
      <c r="BY1166" s="27">
        <v>1</v>
      </c>
    </row>
    <row r="1167" spans="32:77" ht="15.75" customHeight="1" x14ac:dyDescent="0.25">
      <c r="AF1167" s="2"/>
      <c r="AG1167" s="2"/>
      <c r="AH1167" s="2"/>
      <c r="AI1167" s="2"/>
      <c r="AJ1167" s="2"/>
      <c r="AK1167" s="2"/>
      <c r="BY1167" s="27">
        <v>1</v>
      </c>
    </row>
    <row r="1168" spans="32:77" ht="15.75" customHeight="1" x14ac:dyDescent="0.25">
      <c r="AF1168" s="2"/>
      <c r="AG1168" s="2"/>
      <c r="AH1168" s="2"/>
      <c r="AI1168" s="2"/>
      <c r="AJ1168" s="2"/>
      <c r="AK1168" s="2"/>
      <c r="BY1168" s="27">
        <v>1</v>
      </c>
    </row>
    <row r="1169" spans="32:77" ht="15.75" customHeight="1" x14ac:dyDescent="0.25">
      <c r="AF1169" s="2"/>
      <c r="AG1169" s="2"/>
      <c r="AH1169" s="2"/>
      <c r="AI1169" s="2"/>
      <c r="AJ1169" s="2"/>
      <c r="AK1169" s="2"/>
      <c r="BY1169" s="27">
        <v>1</v>
      </c>
    </row>
    <row r="1170" spans="32:77" ht="15.75" customHeight="1" x14ac:dyDescent="0.25">
      <c r="AF1170" s="2"/>
      <c r="AG1170" s="2"/>
      <c r="AH1170" s="2"/>
      <c r="AI1170" s="2"/>
      <c r="AJ1170" s="2"/>
      <c r="AK1170" s="2"/>
      <c r="BY1170" s="27">
        <v>1</v>
      </c>
    </row>
    <row r="1171" spans="32:77" ht="15.75" customHeight="1" x14ac:dyDescent="0.25">
      <c r="AF1171" s="2"/>
      <c r="AG1171" s="2"/>
      <c r="AH1171" s="2"/>
      <c r="AI1171" s="2"/>
      <c r="AJ1171" s="2"/>
      <c r="AK1171" s="2"/>
      <c r="BY1171" s="27">
        <v>1</v>
      </c>
    </row>
    <row r="1172" spans="32:77" ht="15.75" customHeight="1" x14ac:dyDescent="0.25">
      <c r="AF1172" s="2"/>
      <c r="AG1172" s="2"/>
      <c r="AH1172" s="2"/>
      <c r="AI1172" s="2"/>
      <c r="AJ1172" s="2"/>
      <c r="AK1172" s="2"/>
      <c r="BY1172" s="27">
        <v>1</v>
      </c>
    </row>
    <row r="1173" spans="32:77" ht="15.75" customHeight="1" x14ac:dyDescent="0.25">
      <c r="AF1173" s="2"/>
      <c r="AG1173" s="2"/>
      <c r="AH1173" s="2"/>
      <c r="AI1173" s="2"/>
      <c r="AJ1173" s="2"/>
      <c r="AK1173" s="2"/>
      <c r="BY1173" s="27">
        <v>1</v>
      </c>
    </row>
    <row r="1174" spans="32:77" ht="15.75" customHeight="1" x14ac:dyDescent="0.25">
      <c r="AF1174" s="2"/>
      <c r="AG1174" s="2"/>
      <c r="AH1174" s="2"/>
      <c r="AI1174" s="2"/>
      <c r="AJ1174" s="2"/>
      <c r="AK1174" s="2"/>
      <c r="BY1174" s="27">
        <v>1</v>
      </c>
    </row>
    <row r="1175" spans="32:77" ht="15.75" customHeight="1" x14ac:dyDescent="0.25">
      <c r="AF1175" s="2"/>
      <c r="AG1175" s="2"/>
      <c r="AH1175" s="2"/>
      <c r="AI1175" s="2"/>
      <c r="AJ1175" s="2"/>
      <c r="AK1175" s="2"/>
      <c r="BY1175" s="27">
        <v>1</v>
      </c>
    </row>
    <row r="1176" spans="32:77" ht="15.75" customHeight="1" x14ac:dyDescent="0.25">
      <c r="AF1176" s="2"/>
      <c r="AG1176" s="2"/>
      <c r="AH1176" s="2"/>
      <c r="AI1176" s="2"/>
      <c r="AJ1176" s="2"/>
      <c r="AK1176" s="2"/>
      <c r="BY1176" s="27">
        <v>1</v>
      </c>
    </row>
    <row r="1177" spans="32:77" ht="15.75" customHeight="1" x14ac:dyDescent="0.25">
      <c r="AF1177" s="2"/>
      <c r="AG1177" s="2"/>
      <c r="AH1177" s="2"/>
      <c r="AI1177" s="2"/>
      <c r="AJ1177" s="2"/>
      <c r="AK1177" s="2"/>
      <c r="BY1177" s="27">
        <v>1</v>
      </c>
    </row>
    <row r="1178" spans="32:77" ht="15.75" customHeight="1" x14ac:dyDescent="0.25">
      <c r="AF1178" s="2"/>
      <c r="AG1178" s="2"/>
      <c r="AH1178" s="2"/>
      <c r="AI1178" s="2"/>
      <c r="AJ1178" s="2"/>
      <c r="AK1178" s="2"/>
      <c r="BY1178" s="27">
        <v>1</v>
      </c>
    </row>
    <row r="1179" spans="32:77" ht="15.75" customHeight="1" x14ac:dyDescent="0.25">
      <c r="AF1179" s="2"/>
      <c r="AG1179" s="2"/>
      <c r="AH1179" s="2"/>
      <c r="AI1179" s="2"/>
      <c r="AJ1179" s="2"/>
      <c r="AK1179" s="2"/>
      <c r="BY1179" s="27">
        <v>1</v>
      </c>
    </row>
    <row r="1180" spans="32:77" ht="15.75" customHeight="1" x14ac:dyDescent="0.25">
      <c r="AF1180" s="2"/>
      <c r="AG1180" s="2"/>
      <c r="AH1180" s="2"/>
      <c r="AI1180" s="2"/>
      <c r="AJ1180" s="2"/>
      <c r="AK1180" s="2"/>
      <c r="BY1180" s="27">
        <v>1</v>
      </c>
    </row>
    <row r="1181" spans="32:77" ht="15.75" customHeight="1" x14ac:dyDescent="0.25">
      <c r="AF1181" s="2"/>
      <c r="AG1181" s="2"/>
      <c r="AH1181" s="2"/>
      <c r="AI1181" s="2"/>
      <c r="AJ1181" s="2"/>
      <c r="AK1181" s="2"/>
      <c r="BY1181" s="27">
        <v>1</v>
      </c>
    </row>
    <row r="1182" spans="32:77" ht="15.75" customHeight="1" x14ac:dyDescent="0.25">
      <c r="AF1182" s="2"/>
      <c r="AG1182" s="2"/>
      <c r="AH1182" s="2"/>
      <c r="AI1182" s="2"/>
      <c r="AJ1182" s="2"/>
      <c r="AK1182" s="2"/>
      <c r="BY1182" s="27">
        <v>1</v>
      </c>
    </row>
    <row r="1183" spans="32:77" ht="15.75" customHeight="1" x14ac:dyDescent="0.25">
      <c r="AF1183" s="2"/>
      <c r="AG1183" s="2"/>
      <c r="AH1183" s="2"/>
      <c r="AI1183" s="2"/>
      <c r="AJ1183" s="2"/>
      <c r="AK1183" s="2"/>
      <c r="BY1183" s="27">
        <v>1</v>
      </c>
    </row>
    <row r="1184" spans="32:77" ht="15.75" customHeight="1" x14ac:dyDescent="0.25">
      <c r="AF1184" s="2"/>
      <c r="AG1184" s="2"/>
      <c r="AH1184" s="2"/>
      <c r="AI1184" s="2"/>
      <c r="AJ1184" s="2"/>
      <c r="AK1184" s="2"/>
      <c r="BY1184" s="27">
        <v>1</v>
      </c>
    </row>
    <row r="1185" spans="32:77" ht="15.75" customHeight="1" x14ac:dyDescent="0.25">
      <c r="AF1185" s="2"/>
      <c r="AG1185" s="2"/>
      <c r="AH1185" s="2"/>
      <c r="AI1185" s="2"/>
      <c r="AJ1185" s="2"/>
      <c r="AK1185" s="2"/>
      <c r="BY1185" s="27">
        <v>1</v>
      </c>
    </row>
    <row r="1186" spans="32:77" ht="15.75" customHeight="1" x14ac:dyDescent="0.25">
      <c r="AF1186" s="2"/>
      <c r="AG1186" s="2"/>
      <c r="AH1186" s="2"/>
      <c r="AI1186" s="2"/>
      <c r="AJ1186" s="2"/>
      <c r="AK1186" s="2"/>
      <c r="BY1186" s="27">
        <v>1</v>
      </c>
    </row>
    <row r="1187" spans="32:77" ht="15.75" customHeight="1" x14ac:dyDescent="0.25">
      <c r="AF1187" s="2"/>
      <c r="AG1187" s="2"/>
      <c r="AH1187" s="2"/>
      <c r="AI1187" s="2"/>
      <c r="AJ1187" s="2"/>
      <c r="AK1187" s="2"/>
      <c r="BY1187" s="27">
        <v>1</v>
      </c>
    </row>
    <row r="1188" spans="32:77" ht="15.75" customHeight="1" x14ac:dyDescent="0.25">
      <c r="AF1188" s="2"/>
      <c r="AG1188" s="2"/>
      <c r="AH1188" s="2"/>
      <c r="AI1188" s="2"/>
      <c r="AJ1188" s="2"/>
      <c r="AK1188" s="2"/>
      <c r="BY1188" s="27">
        <v>1</v>
      </c>
    </row>
    <row r="1189" spans="32:77" ht="15.75" customHeight="1" x14ac:dyDescent="0.25">
      <c r="AF1189" s="2"/>
      <c r="AG1189" s="2"/>
      <c r="AH1189" s="2"/>
      <c r="AI1189" s="2"/>
      <c r="AJ1189" s="2"/>
      <c r="AK1189" s="2"/>
      <c r="BY1189" s="27">
        <v>1</v>
      </c>
    </row>
    <row r="1190" spans="32:77" ht="15.75" customHeight="1" x14ac:dyDescent="0.25">
      <c r="AF1190" s="2"/>
      <c r="AG1190" s="2"/>
      <c r="AH1190" s="2"/>
      <c r="AI1190" s="2"/>
      <c r="AJ1190" s="2"/>
      <c r="AK1190" s="2"/>
      <c r="BY1190" s="27">
        <v>1</v>
      </c>
    </row>
    <row r="1191" spans="32:77" ht="15.75" customHeight="1" x14ac:dyDescent="0.25">
      <c r="AF1191" s="2"/>
      <c r="AG1191" s="2"/>
      <c r="AH1191" s="2"/>
      <c r="AI1191" s="2"/>
      <c r="AJ1191" s="2"/>
      <c r="AK1191" s="2"/>
      <c r="BY1191" s="27">
        <v>1</v>
      </c>
    </row>
    <row r="1192" spans="32:77" ht="15.75" customHeight="1" x14ac:dyDescent="0.25">
      <c r="AF1192" s="2"/>
      <c r="AG1192" s="2"/>
      <c r="AH1192" s="2"/>
      <c r="AI1192" s="2"/>
      <c r="AJ1192" s="2"/>
      <c r="AK1192" s="2"/>
      <c r="BY1192" s="27">
        <v>1</v>
      </c>
    </row>
    <row r="1193" spans="32:77" ht="15.75" customHeight="1" x14ac:dyDescent="0.25">
      <c r="AF1193" s="2"/>
      <c r="AG1193" s="2"/>
      <c r="AH1193" s="2"/>
      <c r="AI1193" s="2"/>
      <c r="AJ1193" s="2"/>
      <c r="AK1193" s="2"/>
      <c r="BY1193" s="27">
        <v>1</v>
      </c>
    </row>
    <row r="1194" spans="32:77" ht="15.75" customHeight="1" x14ac:dyDescent="0.25">
      <c r="AF1194" s="2"/>
      <c r="AG1194" s="2"/>
      <c r="AH1194" s="2"/>
      <c r="AI1194" s="2"/>
      <c r="AJ1194" s="2"/>
      <c r="AK1194" s="2"/>
      <c r="BY1194" s="27">
        <v>1</v>
      </c>
    </row>
    <row r="1195" spans="32:77" ht="15.75" customHeight="1" x14ac:dyDescent="0.25">
      <c r="AF1195" s="2"/>
      <c r="AG1195" s="2"/>
      <c r="AH1195" s="2"/>
      <c r="AI1195" s="2"/>
      <c r="AJ1195" s="2"/>
      <c r="AK1195" s="2"/>
      <c r="BY1195" s="27">
        <v>1</v>
      </c>
    </row>
    <row r="1196" spans="32:77" ht="15.75" customHeight="1" x14ac:dyDescent="0.25">
      <c r="AF1196" s="2"/>
      <c r="AG1196" s="2"/>
      <c r="AH1196" s="2"/>
      <c r="AI1196" s="2"/>
      <c r="AJ1196" s="2"/>
      <c r="AK1196" s="2"/>
      <c r="BY1196" s="27">
        <v>1</v>
      </c>
    </row>
    <row r="1197" spans="32:77" ht="15.75" customHeight="1" x14ac:dyDescent="0.25">
      <c r="AF1197" s="2"/>
      <c r="AG1197" s="2"/>
      <c r="AH1197" s="2"/>
      <c r="AI1197" s="2"/>
      <c r="AJ1197" s="2"/>
      <c r="AK1197" s="2"/>
      <c r="BY1197" s="27">
        <v>1</v>
      </c>
    </row>
    <row r="1198" spans="32:77" ht="15.75" customHeight="1" x14ac:dyDescent="0.25">
      <c r="AF1198" s="2"/>
      <c r="AG1198" s="2"/>
      <c r="AH1198" s="2"/>
      <c r="AI1198" s="2"/>
      <c r="AJ1198" s="2"/>
      <c r="AK1198" s="2"/>
      <c r="BY1198" s="27">
        <v>1</v>
      </c>
    </row>
    <row r="1199" spans="32:77" ht="15.75" customHeight="1" x14ac:dyDescent="0.25">
      <c r="AF1199" s="2"/>
      <c r="AG1199" s="2"/>
      <c r="AH1199" s="2"/>
      <c r="AI1199" s="2"/>
      <c r="AJ1199" s="2"/>
      <c r="AK1199" s="2"/>
      <c r="BY1199" s="27">
        <v>1</v>
      </c>
    </row>
    <row r="1200" spans="32:77" ht="15.75" customHeight="1" x14ac:dyDescent="0.25">
      <c r="AF1200" s="2"/>
      <c r="AG1200" s="2"/>
      <c r="AH1200" s="2"/>
      <c r="AI1200" s="2"/>
      <c r="AJ1200" s="2"/>
      <c r="AK1200" s="2"/>
      <c r="BY1200" s="27">
        <v>1</v>
      </c>
    </row>
    <row r="1201" spans="32:77" ht="15.75" customHeight="1" x14ac:dyDescent="0.25">
      <c r="AF1201" s="2"/>
      <c r="AG1201" s="2"/>
      <c r="AH1201" s="2"/>
      <c r="AI1201" s="2"/>
      <c r="AJ1201" s="2"/>
      <c r="AK1201" s="2"/>
      <c r="BY1201" s="27">
        <v>1</v>
      </c>
    </row>
    <row r="1202" spans="32:77" ht="15.75" customHeight="1" x14ac:dyDescent="0.25">
      <c r="AF1202" s="2"/>
      <c r="AG1202" s="2"/>
      <c r="AH1202" s="2"/>
      <c r="AI1202" s="2"/>
      <c r="AJ1202" s="2"/>
      <c r="AK1202" s="2"/>
      <c r="BY1202" s="27">
        <v>1</v>
      </c>
    </row>
    <row r="1203" spans="32:77" ht="15.75" customHeight="1" x14ac:dyDescent="0.25">
      <c r="AF1203" s="2"/>
      <c r="AG1203" s="2"/>
      <c r="AH1203" s="2"/>
      <c r="AI1203" s="2"/>
      <c r="AJ1203" s="2"/>
      <c r="AK1203" s="2"/>
      <c r="BY1203" s="27">
        <v>1</v>
      </c>
    </row>
    <row r="1204" spans="32:77" ht="15.75" customHeight="1" x14ac:dyDescent="0.25">
      <c r="AF1204" s="2"/>
      <c r="AG1204" s="2"/>
      <c r="AH1204" s="2"/>
      <c r="AI1204" s="2"/>
      <c r="AJ1204" s="2"/>
      <c r="AK1204" s="2"/>
      <c r="BY1204" s="27">
        <v>1</v>
      </c>
    </row>
    <row r="1205" spans="32:77" ht="15.75" customHeight="1" x14ac:dyDescent="0.25">
      <c r="AF1205" s="2"/>
      <c r="AG1205" s="2"/>
      <c r="AH1205" s="2"/>
      <c r="AI1205" s="2"/>
      <c r="AJ1205" s="2"/>
      <c r="AK1205" s="2"/>
      <c r="BY1205" s="27">
        <v>1</v>
      </c>
    </row>
    <row r="1206" spans="32:77" ht="15.75" customHeight="1" x14ac:dyDescent="0.25">
      <c r="AF1206" s="2"/>
      <c r="AG1206" s="2"/>
      <c r="AH1206" s="2"/>
      <c r="AI1206" s="2"/>
      <c r="AJ1206" s="2"/>
      <c r="AK1206" s="2"/>
      <c r="BY1206" s="27">
        <v>1</v>
      </c>
    </row>
    <row r="1207" spans="32:77" ht="15.75" customHeight="1" x14ac:dyDescent="0.25">
      <c r="AF1207" s="2"/>
      <c r="AG1207" s="2"/>
      <c r="AH1207" s="2"/>
      <c r="AI1207" s="2"/>
      <c r="AJ1207" s="2"/>
      <c r="AK1207" s="2"/>
      <c r="BY1207" s="27">
        <v>1</v>
      </c>
    </row>
    <row r="1208" spans="32:77" ht="15.75" customHeight="1" x14ac:dyDescent="0.25">
      <c r="AF1208" s="2"/>
      <c r="AG1208" s="2"/>
      <c r="AH1208" s="2"/>
      <c r="AI1208" s="2"/>
      <c r="AJ1208" s="2"/>
      <c r="AK1208" s="2"/>
      <c r="BY1208" s="27">
        <v>1</v>
      </c>
    </row>
    <row r="1209" spans="32:77" ht="15.75" customHeight="1" x14ac:dyDescent="0.25">
      <c r="AF1209" s="2"/>
      <c r="AG1209" s="2"/>
      <c r="AH1209" s="2"/>
      <c r="AI1209" s="2"/>
      <c r="AJ1209" s="2"/>
      <c r="AK1209" s="2"/>
      <c r="BY1209" s="27">
        <v>1</v>
      </c>
    </row>
    <row r="1210" spans="32:77" ht="15.75" customHeight="1" x14ac:dyDescent="0.25">
      <c r="AF1210" s="2"/>
      <c r="AG1210" s="2"/>
      <c r="AH1210" s="2"/>
      <c r="AI1210" s="2"/>
      <c r="AJ1210" s="2"/>
      <c r="AK1210" s="2"/>
      <c r="BY1210" s="27">
        <v>1</v>
      </c>
    </row>
    <row r="1211" spans="32:77" ht="15.75" customHeight="1" x14ac:dyDescent="0.25">
      <c r="AF1211" s="2"/>
      <c r="AG1211" s="2"/>
      <c r="AH1211" s="2"/>
      <c r="AI1211" s="2"/>
      <c r="AJ1211" s="2"/>
      <c r="AK1211" s="2"/>
      <c r="BY1211" s="27">
        <v>1</v>
      </c>
    </row>
    <row r="1212" spans="32:77" ht="15.75" customHeight="1" x14ac:dyDescent="0.25">
      <c r="AF1212" s="2"/>
      <c r="AG1212" s="2"/>
      <c r="AH1212" s="2"/>
      <c r="AI1212" s="2"/>
      <c r="AJ1212" s="2"/>
      <c r="AK1212" s="2"/>
      <c r="BY1212" s="27">
        <v>1</v>
      </c>
    </row>
    <row r="1213" spans="32:77" ht="15.75" customHeight="1" x14ac:dyDescent="0.25">
      <c r="AF1213" s="2"/>
      <c r="AG1213" s="2"/>
      <c r="AH1213" s="2"/>
      <c r="AI1213" s="2"/>
      <c r="AJ1213" s="2"/>
      <c r="AK1213" s="2"/>
      <c r="BY1213" s="27">
        <v>1</v>
      </c>
    </row>
    <row r="1214" spans="32:77" ht="15.75" customHeight="1" x14ac:dyDescent="0.25">
      <c r="AF1214" s="2"/>
      <c r="AG1214" s="2"/>
      <c r="AH1214" s="2"/>
      <c r="AI1214" s="2"/>
      <c r="AJ1214" s="2"/>
      <c r="AK1214" s="2"/>
      <c r="BY1214" s="27">
        <v>1</v>
      </c>
    </row>
    <row r="1215" spans="32:77" ht="15.75" customHeight="1" x14ac:dyDescent="0.25">
      <c r="AF1215" s="2"/>
      <c r="AG1215" s="2"/>
      <c r="AH1215" s="2"/>
      <c r="AI1215" s="2"/>
      <c r="AJ1215" s="2"/>
      <c r="AK1215" s="2"/>
      <c r="BY1215" s="27">
        <v>1</v>
      </c>
    </row>
    <row r="1216" spans="32:77" ht="15.75" customHeight="1" x14ac:dyDescent="0.25">
      <c r="AF1216" s="2"/>
      <c r="AG1216" s="2"/>
      <c r="AH1216" s="2"/>
      <c r="AI1216" s="2"/>
      <c r="AJ1216" s="2"/>
      <c r="AK1216" s="2"/>
      <c r="BY1216" s="27">
        <v>1</v>
      </c>
    </row>
    <row r="1217" spans="32:77" ht="15.75" customHeight="1" x14ac:dyDescent="0.25">
      <c r="AF1217" s="2"/>
      <c r="AG1217" s="2"/>
      <c r="AH1217" s="2"/>
      <c r="AI1217" s="2"/>
      <c r="AJ1217" s="2"/>
      <c r="AK1217" s="2"/>
      <c r="BY1217" s="27">
        <v>1</v>
      </c>
    </row>
    <row r="1218" spans="32:77" ht="15.75" customHeight="1" x14ac:dyDescent="0.25">
      <c r="AF1218" s="2"/>
      <c r="AG1218" s="2"/>
      <c r="AH1218" s="2"/>
      <c r="AI1218" s="2"/>
      <c r="AJ1218" s="2"/>
      <c r="AK1218" s="2"/>
      <c r="BY1218" s="27">
        <v>1</v>
      </c>
    </row>
    <row r="1219" spans="32:77" ht="15.75" customHeight="1" x14ac:dyDescent="0.25">
      <c r="AF1219" s="2"/>
      <c r="AG1219" s="2"/>
      <c r="AH1219" s="2"/>
      <c r="AI1219" s="2"/>
      <c r="AJ1219" s="2"/>
      <c r="AK1219" s="2"/>
      <c r="BY1219" s="27">
        <v>1</v>
      </c>
    </row>
    <row r="1220" spans="32:77" ht="15.75" customHeight="1" x14ac:dyDescent="0.25">
      <c r="AF1220" s="2"/>
      <c r="AG1220" s="2"/>
      <c r="AH1220" s="2"/>
      <c r="AI1220" s="2"/>
      <c r="AJ1220" s="2"/>
      <c r="AK1220" s="2"/>
      <c r="BY1220" s="27">
        <v>1</v>
      </c>
    </row>
    <row r="1221" spans="32:77" ht="15.75" customHeight="1" x14ac:dyDescent="0.25">
      <c r="AF1221" s="2"/>
      <c r="AG1221" s="2"/>
      <c r="AH1221" s="2"/>
      <c r="AI1221" s="2"/>
      <c r="AJ1221" s="2"/>
      <c r="AK1221" s="2"/>
      <c r="BY1221" s="27">
        <v>1</v>
      </c>
    </row>
    <row r="1222" spans="32:77" ht="15.75" customHeight="1" x14ac:dyDescent="0.25">
      <c r="AF1222" s="2"/>
      <c r="AG1222" s="2"/>
      <c r="AH1222" s="2"/>
      <c r="AI1222" s="2"/>
      <c r="AJ1222" s="2"/>
      <c r="AK1222" s="2"/>
      <c r="BY1222" s="27">
        <v>1</v>
      </c>
    </row>
    <row r="1223" spans="32:77" ht="15.75" customHeight="1" x14ac:dyDescent="0.25">
      <c r="AF1223" s="2"/>
      <c r="AG1223" s="2"/>
      <c r="AH1223" s="2"/>
      <c r="AI1223" s="2"/>
      <c r="AJ1223" s="2"/>
      <c r="AK1223" s="2"/>
      <c r="BY1223" s="27">
        <v>1</v>
      </c>
    </row>
    <row r="1224" spans="32:77" ht="15.75" customHeight="1" x14ac:dyDescent="0.25">
      <c r="AF1224" s="2"/>
      <c r="AG1224" s="2"/>
      <c r="AH1224" s="2"/>
      <c r="AI1224" s="2"/>
      <c r="AJ1224" s="2"/>
      <c r="AK1224" s="2"/>
      <c r="BY1224" s="27">
        <v>1</v>
      </c>
    </row>
    <row r="1225" spans="32:77" ht="15.75" customHeight="1" x14ac:dyDescent="0.25">
      <c r="AF1225" s="2"/>
      <c r="AG1225" s="2"/>
      <c r="AH1225" s="2"/>
      <c r="AI1225" s="2"/>
      <c r="AJ1225" s="2"/>
      <c r="AK1225" s="2"/>
      <c r="BY1225" s="27">
        <v>1</v>
      </c>
    </row>
    <row r="1226" spans="32:77" ht="15.75" customHeight="1" x14ac:dyDescent="0.25">
      <c r="AF1226" s="2"/>
      <c r="AG1226" s="2"/>
      <c r="AH1226" s="2"/>
      <c r="AI1226" s="2"/>
      <c r="AJ1226" s="2"/>
      <c r="AK1226" s="2"/>
      <c r="BY1226" s="27">
        <v>1</v>
      </c>
    </row>
    <row r="1227" spans="32:77" ht="15.75" customHeight="1" x14ac:dyDescent="0.25">
      <c r="AF1227" s="2"/>
      <c r="AG1227" s="2"/>
      <c r="AH1227" s="2"/>
      <c r="AI1227" s="2"/>
      <c r="AJ1227" s="2"/>
      <c r="AK1227" s="2"/>
      <c r="BY1227" s="27">
        <v>1</v>
      </c>
    </row>
    <row r="1228" spans="32:77" ht="15.75" customHeight="1" x14ac:dyDescent="0.25">
      <c r="AF1228" s="2"/>
      <c r="AG1228" s="2"/>
      <c r="AH1228" s="2"/>
      <c r="AI1228" s="2"/>
      <c r="AJ1228" s="2"/>
      <c r="AK1228" s="2"/>
      <c r="BY1228" s="27">
        <v>1</v>
      </c>
    </row>
    <row r="1229" spans="32:77" ht="15.75" customHeight="1" x14ac:dyDescent="0.25">
      <c r="AF1229" s="2"/>
      <c r="AG1229" s="2"/>
      <c r="AH1229" s="2"/>
      <c r="AI1229" s="2"/>
      <c r="AJ1229" s="2"/>
      <c r="AK1229" s="2"/>
      <c r="BY1229" s="27">
        <v>1</v>
      </c>
    </row>
    <row r="1230" spans="32:77" ht="15.75" customHeight="1" x14ac:dyDescent="0.25">
      <c r="AF1230" s="2"/>
      <c r="AG1230" s="2"/>
      <c r="AH1230" s="2"/>
      <c r="AI1230" s="2"/>
      <c r="AJ1230" s="2"/>
      <c r="AK1230" s="2"/>
      <c r="BY1230" s="27">
        <v>1</v>
      </c>
    </row>
    <row r="1231" spans="32:77" ht="15.75" customHeight="1" x14ac:dyDescent="0.25">
      <c r="AF1231" s="2"/>
      <c r="AG1231" s="2"/>
      <c r="AH1231" s="2"/>
      <c r="AI1231" s="2"/>
      <c r="AJ1231" s="2"/>
      <c r="AK1231" s="2"/>
      <c r="BY1231" s="27">
        <v>1</v>
      </c>
    </row>
    <row r="1232" spans="32:77" ht="15.75" customHeight="1" x14ac:dyDescent="0.25">
      <c r="AF1232" s="2"/>
      <c r="AG1232" s="2"/>
      <c r="AH1232" s="2"/>
      <c r="AI1232" s="2"/>
      <c r="AJ1232" s="2"/>
      <c r="AK1232" s="2"/>
      <c r="BY1232" s="27">
        <v>1</v>
      </c>
    </row>
    <row r="1233" spans="1:77" ht="15.75" customHeight="1" x14ac:dyDescent="0.25">
      <c r="AF1233" s="2"/>
      <c r="AG1233" s="2"/>
      <c r="AH1233" s="2"/>
      <c r="AI1233" s="2"/>
      <c r="AJ1233" s="2"/>
      <c r="AK1233" s="2"/>
      <c r="BY1233" s="27">
        <v>1</v>
      </c>
    </row>
    <row r="1234" spans="1:77" ht="15.75" customHeight="1" x14ac:dyDescent="0.25">
      <c r="AF1234" s="2"/>
      <c r="AG1234" s="2"/>
      <c r="AH1234" s="2"/>
      <c r="AI1234" s="2"/>
      <c r="AJ1234" s="2"/>
      <c r="AK1234" s="2"/>
      <c r="BY1234" s="27">
        <v>1</v>
      </c>
    </row>
    <row r="1235" spans="1:77" ht="15.75" customHeight="1" x14ac:dyDescent="0.25">
      <c r="AF1235" s="2"/>
      <c r="AG1235" s="2"/>
      <c r="AH1235" s="2"/>
      <c r="AI1235" s="2"/>
      <c r="AJ1235" s="2"/>
      <c r="AK1235" s="2"/>
      <c r="BY1235" s="27">
        <v>1</v>
      </c>
    </row>
    <row r="1236" spans="1:77" ht="15.75" customHeight="1" x14ac:dyDescent="0.25">
      <c r="AF1236" s="2"/>
      <c r="AG1236" s="2"/>
      <c r="AH1236" s="2"/>
      <c r="AI1236" s="2"/>
      <c r="AJ1236" s="2"/>
      <c r="AK1236" s="2"/>
      <c r="BY1236" s="27">
        <v>1</v>
      </c>
    </row>
    <row r="1237" spans="1:77" ht="15.75" customHeight="1" x14ac:dyDescent="0.25">
      <c r="AF1237" s="2"/>
      <c r="AG1237" s="2"/>
      <c r="AH1237" s="2"/>
      <c r="AI1237" s="2"/>
      <c r="AJ1237" s="2"/>
      <c r="AK1237" s="2"/>
      <c r="BY1237" s="27">
        <v>1</v>
      </c>
    </row>
    <row r="1238" spans="1:77" ht="15.75" customHeight="1" x14ac:dyDescent="0.25">
      <c r="AF1238" s="2"/>
      <c r="AG1238" s="2"/>
      <c r="AH1238" s="2"/>
      <c r="AI1238" s="2"/>
      <c r="AJ1238" s="2"/>
      <c r="AK1238" s="2"/>
      <c r="BY1238" s="27">
        <v>1</v>
      </c>
    </row>
    <row r="1239" spans="1:77" ht="15.75" customHeight="1" x14ac:dyDescent="0.25">
      <c r="AF1239" s="2"/>
      <c r="AG1239" s="2"/>
      <c r="AH1239" s="2"/>
      <c r="AI1239" s="2"/>
      <c r="AJ1239" s="2"/>
      <c r="AK1239" s="2"/>
      <c r="BY1239" s="27">
        <v>1</v>
      </c>
    </row>
    <row r="1240" spans="1:77" ht="15.75" customHeight="1" x14ac:dyDescent="0.25">
      <c r="BY1240" s="27">
        <v>1</v>
      </c>
    </row>
    <row r="1241" spans="1:77" x14ac:dyDescent="0.25">
      <c r="A1241" s="27">
        <v>1</v>
      </c>
      <c r="B1241" s="27">
        <v>1</v>
      </c>
      <c r="C1241" s="27">
        <v>1</v>
      </c>
      <c r="D1241" s="27">
        <v>1</v>
      </c>
      <c r="E1241" s="27">
        <v>1</v>
      </c>
      <c r="F1241" s="27">
        <v>1</v>
      </c>
      <c r="G1241" s="27">
        <v>1</v>
      </c>
      <c r="H1241" s="27">
        <v>1</v>
      </c>
      <c r="I1241" s="27">
        <v>1</v>
      </c>
      <c r="J1241" s="27">
        <v>1</v>
      </c>
      <c r="K1241" s="27">
        <v>1</v>
      </c>
      <c r="L1241" s="27">
        <v>1</v>
      </c>
      <c r="M1241" s="27">
        <v>1</v>
      </c>
      <c r="N1241" s="27">
        <v>1</v>
      </c>
      <c r="O1241" s="27">
        <v>1</v>
      </c>
      <c r="P1241" s="27">
        <v>1</v>
      </c>
      <c r="Q1241" s="27">
        <v>1</v>
      </c>
      <c r="R1241" s="27">
        <v>1</v>
      </c>
      <c r="S1241" s="27">
        <v>1</v>
      </c>
      <c r="T1241" s="27">
        <v>1</v>
      </c>
      <c r="U1241" s="27">
        <v>1</v>
      </c>
      <c r="V1241" s="27">
        <v>1</v>
      </c>
      <c r="W1241" s="27">
        <v>1</v>
      </c>
      <c r="X1241" s="27">
        <v>1</v>
      </c>
      <c r="Y1241" s="27">
        <v>1</v>
      </c>
      <c r="Z1241" s="27">
        <v>1</v>
      </c>
      <c r="AA1241" s="27">
        <v>1</v>
      </c>
      <c r="AB1241" s="27">
        <v>1</v>
      </c>
      <c r="AC1241" s="27">
        <v>1</v>
      </c>
      <c r="AD1241" s="27">
        <v>1</v>
      </c>
      <c r="AE1241" s="27">
        <v>1</v>
      </c>
      <c r="AF1241" s="27">
        <v>1</v>
      </c>
      <c r="AG1241" s="27">
        <v>1</v>
      </c>
      <c r="AH1241" s="27">
        <v>1</v>
      </c>
      <c r="AI1241" s="27">
        <v>1</v>
      </c>
      <c r="AJ1241" s="27">
        <v>1</v>
      </c>
      <c r="AK1241" s="27">
        <v>1</v>
      </c>
      <c r="AL1241" s="27">
        <v>1</v>
      </c>
      <c r="AM1241" s="27">
        <v>1</v>
      </c>
      <c r="AN1241" s="27">
        <v>1</v>
      </c>
      <c r="AO1241" s="27">
        <v>1</v>
      </c>
      <c r="AP1241" s="27">
        <v>1</v>
      </c>
      <c r="AQ1241" s="27">
        <v>1</v>
      </c>
      <c r="AR1241" s="27">
        <v>1</v>
      </c>
      <c r="AS1241" s="27">
        <v>1</v>
      </c>
      <c r="AT1241" s="27">
        <v>1</v>
      </c>
      <c r="AU1241" s="27">
        <v>1</v>
      </c>
      <c r="AV1241" s="27">
        <v>1</v>
      </c>
      <c r="AW1241" s="27">
        <v>1</v>
      </c>
      <c r="AX1241" s="27">
        <v>1</v>
      </c>
      <c r="AY1241" s="27">
        <v>1</v>
      </c>
      <c r="AZ1241" s="27">
        <v>1</v>
      </c>
      <c r="BA1241" s="27">
        <v>1</v>
      </c>
      <c r="BB1241" s="27">
        <v>1</v>
      </c>
      <c r="BC1241" s="27">
        <v>1</v>
      </c>
      <c r="BD1241" s="27">
        <v>1</v>
      </c>
      <c r="BE1241" s="27">
        <v>1</v>
      </c>
      <c r="BF1241" s="27">
        <v>1</v>
      </c>
      <c r="BG1241" s="27">
        <v>1</v>
      </c>
      <c r="BH1241" s="27">
        <v>1</v>
      </c>
      <c r="BI1241" s="27">
        <v>1</v>
      </c>
      <c r="BJ1241" s="27">
        <v>1</v>
      </c>
      <c r="BK1241" s="27">
        <v>1</v>
      </c>
      <c r="BL1241" s="27">
        <v>1</v>
      </c>
      <c r="BM1241" s="27">
        <v>1</v>
      </c>
      <c r="BN1241" s="27">
        <v>1</v>
      </c>
      <c r="BO1241" s="27">
        <v>1</v>
      </c>
      <c r="BP1241" s="27">
        <v>1</v>
      </c>
      <c r="BQ1241" s="27">
        <v>1</v>
      </c>
      <c r="BR1241" s="27">
        <v>1</v>
      </c>
      <c r="BS1241" s="27">
        <v>1</v>
      </c>
      <c r="BT1241" s="27">
        <v>1</v>
      </c>
      <c r="BU1241" s="27">
        <v>1</v>
      </c>
      <c r="BV1241" s="27">
        <v>1</v>
      </c>
      <c r="BW1241" s="27">
        <v>1</v>
      </c>
      <c r="BX1241" s="27">
        <v>1</v>
      </c>
      <c r="BY1241" s="229" t="s">
        <v>10610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A5A2-5FEA-4000-A4EE-9221AFD7AB46}">
  <dimension ref="A1:E77"/>
  <sheetViews>
    <sheetView workbookViewId="0">
      <selection activeCell="A9" sqref="A9"/>
    </sheetView>
  </sheetViews>
  <sheetFormatPr baseColWidth="10" defaultColWidth="9.140625" defaultRowHeight="15" x14ac:dyDescent="0.25"/>
  <cols>
    <col min="1" max="1" width="34.85546875" style="1" customWidth="1"/>
    <col min="2" max="2" width="56" style="1" customWidth="1"/>
    <col min="3" max="3" width="73.42578125" style="1" customWidth="1"/>
    <col min="4" max="4" width="54" style="1" customWidth="1"/>
    <col min="5" max="5" width="63.7109375" style="1" customWidth="1"/>
    <col min="6" max="16384" width="9.140625" style="1"/>
  </cols>
  <sheetData>
    <row r="1" spans="1:5" ht="27.95" customHeight="1" x14ac:dyDescent="0.25">
      <c r="A1" s="390" t="s">
        <v>22564</v>
      </c>
      <c r="B1" s="391"/>
      <c r="C1" s="391"/>
      <c r="D1" s="391"/>
      <c r="E1" s="391"/>
    </row>
    <row r="2" spans="1:5" ht="38.1" customHeight="1" x14ac:dyDescent="0.25">
      <c r="A2" s="392" t="s">
        <v>22565</v>
      </c>
      <c r="B2" s="393" t="s">
        <v>22566</v>
      </c>
      <c r="C2" s="394"/>
      <c r="D2" s="394"/>
      <c r="E2" s="394"/>
    </row>
    <row r="3" spans="1:5" ht="38.1" customHeight="1" x14ac:dyDescent="0.25">
      <c r="A3" s="395" t="s">
        <v>20700</v>
      </c>
      <c r="B3" s="396"/>
      <c r="C3" s="396"/>
      <c r="D3" s="396"/>
      <c r="E3" s="396"/>
    </row>
    <row r="4" spans="1:5" ht="77.25" customHeight="1" x14ac:dyDescent="0.25">
      <c r="A4" s="397" t="s">
        <v>22567</v>
      </c>
      <c r="B4" s="416" t="s">
        <v>22568</v>
      </c>
      <c r="C4" s="416"/>
      <c r="D4" s="416"/>
      <c r="E4" s="416"/>
    </row>
    <row r="5" spans="1:5" ht="38.1" customHeight="1" x14ac:dyDescent="0.25">
      <c r="A5" s="398" t="s">
        <v>22569</v>
      </c>
      <c r="B5" s="417" t="s">
        <v>22570</v>
      </c>
      <c r="C5" s="417"/>
      <c r="D5" s="417"/>
      <c r="E5" s="417"/>
    </row>
    <row r="6" spans="1:5" ht="38.1" customHeight="1" x14ac:dyDescent="0.25">
      <c r="A6" s="398" t="s">
        <v>22571</v>
      </c>
      <c r="B6" s="417" t="s">
        <v>22572</v>
      </c>
      <c r="C6" s="417"/>
      <c r="D6" s="417"/>
      <c r="E6" s="417"/>
    </row>
    <row r="7" spans="1:5" ht="51.95" customHeight="1" x14ac:dyDescent="0.25">
      <c r="A7" s="398" t="s">
        <v>22573</v>
      </c>
      <c r="B7" s="417" t="s">
        <v>22574</v>
      </c>
      <c r="C7" s="417"/>
      <c r="D7" s="417"/>
      <c r="E7" s="417"/>
    </row>
    <row r="8" spans="1:5" ht="51.95" customHeight="1" x14ac:dyDescent="0.25">
      <c r="A8" s="398" t="s">
        <v>22575</v>
      </c>
      <c r="B8" s="417" t="s">
        <v>22576</v>
      </c>
      <c r="C8" s="417"/>
      <c r="D8" s="417"/>
      <c r="E8" s="417"/>
    </row>
    <row r="9" spans="1:5" ht="38.1" customHeight="1" x14ac:dyDescent="0.25">
      <c r="A9" s="396"/>
      <c r="B9" s="396"/>
      <c r="C9" s="396"/>
      <c r="D9" s="396"/>
      <c r="E9" s="396"/>
    </row>
    <row r="10" spans="1:5" ht="24" customHeight="1" x14ac:dyDescent="0.25">
      <c r="A10" s="399" t="s">
        <v>22577</v>
      </c>
      <c r="B10" s="400"/>
      <c r="C10" s="400"/>
      <c r="D10" s="400"/>
      <c r="E10" s="400"/>
    </row>
    <row r="11" spans="1:5" ht="21.95" customHeight="1" x14ac:dyDescent="0.25">
      <c r="A11" s="401" t="s">
        <v>22578</v>
      </c>
      <c r="B11" s="401" t="s">
        <v>22579</v>
      </c>
      <c r="C11" s="401" t="s">
        <v>22580</v>
      </c>
      <c r="D11" s="401" t="s">
        <v>22581</v>
      </c>
      <c r="E11" s="401" t="s">
        <v>22582</v>
      </c>
    </row>
    <row r="12" spans="1:5" ht="50.1" customHeight="1" x14ac:dyDescent="0.25">
      <c r="A12" s="402" t="s">
        <v>22583</v>
      </c>
      <c r="B12" s="403" t="s">
        <v>22584</v>
      </c>
      <c r="C12" s="403" t="s">
        <v>22585</v>
      </c>
      <c r="D12" s="403" t="s">
        <v>22586</v>
      </c>
      <c r="E12" s="403" t="s">
        <v>22587</v>
      </c>
    </row>
    <row r="13" spans="1:5" ht="50.1" customHeight="1" x14ac:dyDescent="0.25">
      <c r="A13" s="402" t="s">
        <v>22588</v>
      </c>
      <c r="B13" s="403" t="s">
        <v>22589</v>
      </c>
      <c r="C13" s="403" t="s">
        <v>22590</v>
      </c>
      <c r="D13" s="403" t="s">
        <v>22586</v>
      </c>
      <c r="E13" s="403" t="s">
        <v>22591</v>
      </c>
    </row>
    <row r="14" spans="1:5" ht="50.1" customHeight="1" x14ac:dyDescent="0.25">
      <c r="A14" s="402" t="s">
        <v>22592</v>
      </c>
      <c r="B14" s="403" t="s">
        <v>20701</v>
      </c>
      <c r="C14" s="403" t="s">
        <v>22593</v>
      </c>
      <c r="D14" s="403" t="s">
        <v>22594</v>
      </c>
      <c r="E14" s="403" t="s">
        <v>22595</v>
      </c>
    </row>
    <row r="15" spans="1:5" ht="50.1" customHeight="1" x14ac:dyDescent="0.25">
      <c r="A15" s="402" t="s">
        <v>22596</v>
      </c>
      <c r="B15" s="403" t="s">
        <v>20702</v>
      </c>
      <c r="C15" s="403" t="s">
        <v>22597</v>
      </c>
      <c r="D15" s="403" t="s">
        <v>22586</v>
      </c>
      <c r="E15" s="403" t="s">
        <v>22598</v>
      </c>
    </row>
    <row r="16" spans="1:5" ht="50.1" customHeight="1" x14ac:dyDescent="0.25">
      <c r="A16" s="402" t="s">
        <v>22599</v>
      </c>
      <c r="B16" s="403" t="s">
        <v>20703</v>
      </c>
      <c r="C16" s="403" t="s">
        <v>22600</v>
      </c>
      <c r="D16" s="403" t="s">
        <v>22586</v>
      </c>
      <c r="E16" s="403" t="s">
        <v>22601</v>
      </c>
    </row>
    <row r="17" spans="1:5" ht="50.1" customHeight="1" x14ac:dyDescent="0.25">
      <c r="A17" s="402" t="s">
        <v>22602</v>
      </c>
      <c r="B17" s="403" t="s">
        <v>20704</v>
      </c>
      <c r="C17" s="403" t="s">
        <v>22603</v>
      </c>
      <c r="D17" s="403" t="s">
        <v>22586</v>
      </c>
      <c r="E17" s="403" t="s">
        <v>22604</v>
      </c>
    </row>
    <row r="18" spans="1:5" ht="50.1" customHeight="1" x14ac:dyDescent="0.25">
      <c r="A18" s="402" t="s">
        <v>22605</v>
      </c>
      <c r="B18" s="403" t="s">
        <v>20705</v>
      </c>
      <c r="C18" s="403" t="s">
        <v>22606</v>
      </c>
      <c r="D18" s="403" t="s">
        <v>22594</v>
      </c>
      <c r="E18" s="403" t="s">
        <v>22607</v>
      </c>
    </row>
    <row r="19" spans="1:5" ht="50.1" customHeight="1" x14ac:dyDescent="0.25">
      <c r="A19" s="402" t="s">
        <v>22608</v>
      </c>
      <c r="B19" s="403" t="s">
        <v>20706</v>
      </c>
      <c r="C19" s="403" t="s">
        <v>22609</v>
      </c>
      <c r="D19" s="403" t="s">
        <v>22594</v>
      </c>
      <c r="E19" s="403" t="s">
        <v>22610</v>
      </c>
    </row>
    <row r="20" spans="1:5" ht="50.1" customHeight="1" x14ac:dyDescent="0.25">
      <c r="A20" s="402" t="s">
        <v>22611</v>
      </c>
      <c r="B20" s="403" t="s">
        <v>20707</v>
      </c>
      <c r="C20" s="403" t="s">
        <v>22612</v>
      </c>
      <c r="D20" s="403" t="s">
        <v>22613</v>
      </c>
      <c r="E20" s="403" t="s">
        <v>22614</v>
      </c>
    </row>
    <row r="21" spans="1:5" ht="50.1" customHeight="1" x14ac:dyDescent="0.25">
      <c r="A21" s="402" t="s">
        <v>22615</v>
      </c>
      <c r="B21" s="403" t="s">
        <v>20708</v>
      </c>
      <c r="C21" s="403" t="s">
        <v>22616</v>
      </c>
      <c r="D21" s="403" t="s">
        <v>22613</v>
      </c>
      <c r="E21" s="403" t="s">
        <v>22617</v>
      </c>
    </row>
    <row r="22" spans="1:5" ht="50.1" customHeight="1" x14ac:dyDescent="0.25">
      <c r="A22" s="402" t="s">
        <v>22618</v>
      </c>
      <c r="B22" s="403" t="s">
        <v>20709</v>
      </c>
      <c r="C22" s="403" t="s">
        <v>22619</v>
      </c>
      <c r="D22" s="403" t="s">
        <v>22620</v>
      </c>
      <c r="E22" s="403" t="s">
        <v>22621</v>
      </c>
    </row>
    <row r="23" spans="1:5" ht="50.1" customHeight="1" x14ac:dyDescent="0.25">
      <c r="A23" s="402" t="s">
        <v>22622</v>
      </c>
      <c r="B23" s="403" t="s">
        <v>20710</v>
      </c>
      <c r="C23" s="403" t="s">
        <v>22623</v>
      </c>
      <c r="D23" s="403" t="s">
        <v>22624</v>
      </c>
      <c r="E23" s="403" t="s">
        <v>22625</v>
      </c>
    </row>
    <row r="24" spans="1:5" ht="38.1" customHeight="1" x14ac:dyDescent="0.25">
      <c r="A24" s="396"/>
      <c r="B24" s="396"/>
      <c r="C24" s="396"/>
      <c r="D24" s="396"/>
      <c r="E24" s="396"/>
    </row>
    <row r="25" spans="1:5" ht="24" customHeight="1" x14ac:dyDescent="0.25">
      <c r="A25" s="404" t="s">
        <v>22626</v>
      </c>
      <c r="B25" s="400"/>
      <c r="C25" s="400"/>
      <c r="D25" s="400"/>
      <c r="E25" s="400"/>
    </row>
    <row r="26" spans="1:5" ht="21.95" customHeight="1" x14ac:dyDescent="0.25">
      <c r="A26" s="401" t="s">
        <v>222</v>
      </c>
      <c r="B26" s="401" t="s">
        <v>22627</v>
      </c>
      <c r="C26" s="401" t="s">
        <v>22578</v>
      </c>
      <c r="D26" s="401" t="s">
        <v>22628</v>
      </c>
      <c r="E26" s="401" t="s">
        <v>22629</v>
      </c>
    </row>
    <row r="27" spans="1:5" ht="50.1" customHeight="1" x14ac:dyDescent="0.25">
      <c r="A27" s="405" t="s">
        <v>22630</v>
      </c>
      <c r="B27" s="406" t="s">
        <v>22631</v>
      </c>
      <c r="C27" s="402" t="s">
        <v>22592</v>
      </c>
      <c r="D27" s="396" t="s">
        <v>22632</v>
      </c>
      <c r="E27" s="396" t="s">
        <v>22633</v>
      </c>
    </row>
    <row r="28" spans="1:5" ht="50.1" customHeight="1" x14ac:dyDescent="0.25">
      <c r="A28" s="405" t="s">
        <v>22634</v>
      </c>
      <c r="B28" s="406" t="s">
        <v>22635</v>
      </c>
      <c r="C28" s="402" t="s">
        <v>22592</v>
      </c>
      <c r="D28" s="396" t="s">
        <v>22636</v>
      </c>
      <c r="E28" s="396" t="s">
        <v>22637</v>
      </c>
    </row>
    <row r="29" spans="1:5" ht="50.1" customHeight="1" x14ac:dyDescent="0.25">
      <c r="A29" s="405" t="s">
        <v>22638</v>
      </c>
      <c r="B29" s="406" t="s">
        <v>22639</v>
      </c>
      <c r="C29" s="402" t="s">
        <v>22611</v>
      </c>
      <c r="D29" s="396" t="s">
        <v>22640</v>
      </c>
      <c r="E29" s="396" t="s">
        <v>22641</v>
      </c>
    </row>
    <row r="30" spans="1:5" ht="50.1" customHeight="1" x14ac:dyDescent="0.25">
      <c r="A30" s="405" t="s">
        <v>22642</v>
      </c>
      <c r="B30" s="406" t="s">
        <v>22643</v>
      </c>
      <c r="C30" s="402" t="s">
        <v>22611</v>
      </c>
      <c r="D30" s="396" t="s">
        <v>22644</v>
      </c>
      <c r="E30" s="396" t="s">
        <v>22645</v>
      </c>
    </row>
    <row r="31" spans="1:5" ht="50.1" customHeight="1" x14ac:dyDescent="0.25">
      <c r="A31" s="405" t="s">
        <v>22646</v>
      </c>
      <c r="B31" s="406" t="s">
        <v>22647</v>
      </c>
      <c r="C31" s="402" t="s">
        <v>22611</v>
      </c>
      <c r="D31" s="396" t="s">
        <v>22648</v>
      </c>
      <c r="E31" s="396" t="s">
        <v>22649</v>
      </c>
    </row>
    <row r="32" spans="1:5" ht="50.1" customHeight="1" x14ac:dyDescent="0.25">
      <c r="A32" s="405" t="s">
        <v>22650</v>
      </c>
      <c r="B32" s="406" t="s">
        <v>22651</v>
      </c>
      <c r="C32" s="402" t="s">
        <v>22615</v>
      </c>
      <c r="D32" s="396" t="s">
        <v>22652</v>
      </c>
      <c r="E32" s="396" t="s">
        <v>22653</v>
      </c>
    </row>
    <row r="33" spans="1:5" ht="50.1" customHeight="1" x14ac:dyDescent="0.25">
      <c r="A33" s="405" t="s">
        <v>22654</v>
      </c>
      <c r="B33" s="406" t="s">
        <v>22655</v>
      </c>
      <c r="C33" s="402" t="s">
        <v>22656</v>
      </c>
      <c r="D33" s="396" t="s">
        <v>22657</v>
      </c>
      <c r="E33" s="396" t="s">
        <v>22658</v>
      </c>
    </row>
    <row r="34" spans="1:5" ht="50.1" customHeight="1" x14ac:dyDescent="0.25">
      <c r="A34" s="405" t="s">
        <v>22659</v>
      </c>
      <c r="B34" s="406" t="s">
        <v>22660</v>
      </c>
      <c r="C34" s="402" t="s">
        <v>22661</v>
      </c>
      <c r="D34" s="396" t="s">
        <v>22662</v>
      </c>
      <c r="E34" s="396" t="s">
        <v>22663</v>
      </c>
    </row>
    <row r="35" spans="1:5" ht="38.1" customHeight="1" x14ac:dyDescent="0.25">
      <c r="A35" s="402"/>
      <c r="B35" s="396"/>
      <c r="C35" s="396"/>
      <c r="D35" s="396"/>
      <c r="E35" s="396"/>
    </row>
    <row r="36" spans="1:5" ht="24" customHeight="1" x14ac:dyDescent="0.25">
      <c r="A36" s="399" t="s">
        <v>22664</v>
      </c>
      <c r="B36" s="400"/>
      <c r="C36" s="400"/>
      <c r="D36" s="400"/>
      <c r="E36" s="400"/>
    </row>
    <row r="37" spans="1:5" s="407" customFormat="1" ht="21.95" customHeight="1" x14ac:dyDescent="0.25">
      <c r="A37" s="401" t="s">
        <v>22665</v>
      </c>
      <c r="B37" s="401" t="s">
        <v>6</v>
      </c>
      <c r="C37" s="401" t="s">
        <v>8</v>
      </c>
      <c r="D37" s="401" t="s">
        <v>22666</v>
      </c>
      <c r="E37" s="401"/>
    </row>
    <row r="38" spans="1:5" ht="38.1" customHeight="1" x14ac:dyDescent="0.25">
      <c r="A38" s="402" t="s">
        <v>8433</v>
      </c>
      <c r="B38" s="396" t="s">
        <v>22667</v>
      </c>
      <c r="C38" s="396" t="s">
        <v>22668</v>
      </c>
      <c r="D38" s="396" t="s">
        <v>22669</v>
      </c>
      <c r="E38" s="396"/>
    </row>
    <row r="39" spans="1:5" ht="38.1" customHeight="1" x14ac:dyDescent="0.25">
      <c r="A39" s="402" t="s">
        <v>8445</v>
      </c>
      <c r="B39" s="396" t="s">
        <v>22670</v>
      </c>
      <c r="C39" s="396" t="s">
        <v>22671</v>
      </c>
      <c r="D39" s="396" t="s">
        <v>22672</v>
      </c>
      <c r="E39" s="396"/>
    </row>
    <row r="40" spans="1:5" ht="38.1" customHeight="1" x14ac:dyDescent="0.25">
      <c r="A40" s="402" t="s">
        <v>8464</v>
      </c>
      <c r="B40" s="396" t="s">
        <v>22673</v>
      </c>
      <c r="C40" s="396" t="s">
        <v>22674</v>
      </c>
      <c r="D40" s="396" t="s">
        <v>22675</v>
      </c>
      <c r="E40" s="396"/>
    </row>
    <row r="41" spans="1:5" ht="38.1" customHeight="1" x14ac:dyDescent="0.25">
      <c r="A41" s="402" t="s">
        <v>8488</v>
      </c>
      <c r="B41" s="396" t="s">
        <v>22676</v>
      </c>
      <c r="C41" s="396" t="s">
        <v>22677</v>
      </c>
      <c r="D41" s="396" t="s">
        <v>22678</v>
      </c>
      <c r="E41" s="396"/>
    </row>
    <row r="42" spans="1:5" ht="38.1" customHeight="1" x14ac:dyDescent="0.25">
      <c r="A42" s="402" t="s">
        <v>42</v>
      </c>
      <c r="B42" s="396" t="s">
        <v>22679</v>
      </c>
      <c r="C42" s="396" t="s">
        <v>22680</v>
      </c>
      <c r="D42" s="396" t="s">
        <v>22681</v>
      </c>
      <c r="E42" s="396"/>
    </row>
    <row r="43" spans="1:5" ht="38.1" customHeight="1" x14ac:dyDescent="0.25">
      <c r="A43" s="402" t="s">
        <v>49</v>
      </c>
      <c r="B43" s="396" t="s">
        <v>22682</v>
      </c>
      <c r="C43" s="396" t="s">
        <v>22683</v>
      </c>
      <c r="D43" s="396" t="s">
        <v>22684</v>
      </c>
      <c r="E43" s="396"/>
    </row>
    <row r="44" spans="1:5" ht="38.1" customHeight="1" x14ac:dyDescent="0.25">
      <c r="A44" s="402" t="s">
        <v>8528</v>
      </c>
      <c r="B44" s="396" t="s">
        <v>22685</v>
      </c>
      <c r="C44" s="396" t="s">
        <v>22686</v>
      </c>
      <c r="D44" s="396" t="s">
        <v>22687</v>
      </c>
      <c r="E44" s="396"/>
    </row>
    <row r="45" spans="1:5" ht="38.1" customHeight="1" x14ac:dyDescent="0.25">
      <c r="A45" s="402"/>
      <c r="B45" s="396"/>
      <c r="C45" s="396"/>
      <c r="D45" s="396"/>
      <c r="E45" s="396"/>
    </row>
    <row r="46" spans="1:5" ht="24" customHeight="1" x14ac:dyDescent="0.25">
      <c r="A46" s="399" t="s">
        <v>22688</v>
      </c>
      <c r="B46" s="400"/>
      <c r="C46" s="400"/>
      <c r="D46" s="400"/>
      <c r="E46" s="400"/>
    </row>
    <row r="47" spans="1:5" s="407" customFormat="1" ht="21.95" customHeight="1" x14ac:dyDescent="0.25">
      <c r="A47" s="401" t="s">
        <v>22689</v>
      </c>
      <c r="B47" s="401" t="s">
        <v>22690</v>
      </c>
      <c r="C47" s="401" t="s">
        <v>22691</v>
      </c>
      <c r="D47" s="401" t="s">
        <v>22692</v>
      </c>
      <c r="E47" s="401"/>
    </row>
    <row r="48" spans="1:5" ht="38.1" customHeight="1" x14ac:dyDescent="0.25">
      <c r="A48" s="405" t="s">
        <v>22693</v>
      </c>
      <c r="B48" s="402" t="s">
        <v>22694</v>
      </c>
      <c r="C48" s="396" t="s">
        <v>22695</v>
      </c>
      <c r="D48" s="396" t="s">
        <v>22696</v>
      </c>
      <c r="E48" s="396"/>
    </row>
    <row r="49" spans="1:5" ht="38.1" customHeight="1" x14ac:dyDescent="0.25">
      <c r="A49" s="405" t="s">
        <v>89</v>
      </c>
      <c r="B49" s="402" t="s">
        <v>22697</v>
      </c>
      <c r="C49" s="396" t="s">
        <v>22698</v>
      </c>
      <c r="D49" s="396" t="s">
        <v>22699</v>
      </c>
      <c r="E49" s="396"/>
    </row>
    <row r="50" spans="1:5" ht="38.1" customHeight="1" x14ac:dyDescent="0.25">
      <c r="A50" s="405" t="s">
        <v>90</v>
      </c>
      <c r="B50" s="402" t="s">
        <v>22618</v>
      </c>
      <c r="C50" s="396" t="s">
        <v>22700</v>
      </c>
      <c r="D50" s="396" t="s">
        <v>22701</v>
      </c>
      <c r="E50" s="396"/>
    </row>
    <row r="51" spans="1:5" ht="38.1" customHeight="1" x14ac:dyDescent="0.25">
      <c r="A51" s="405" t="s">
        <v>22702</v>
      </c>
      <c r="B51" s="402" t="s">
        <v>22703</v>
      </c>
      <c r="C51" s="396" t="s">
        <v>22704</v>
      </c>
      <c r="D51" s="396" t="s">
        <v>22705</v>
      </c>
      <c r="E51" s="396"/>
    </row>
    <row r="52" spans="1:5" ht="38.1" customHeight="1" x14ac:dyDescent="0.25">
      <c r="A52" s="405" t="s">
        <v>22706</v>
      </c>
      <c r="B52" s="402" t="s">
        <v>22707</v>
      </c>
      <c r="C52" s="396" t="s">
        <v>22708</v>
      </c>
      <c r="D52" s="396" t="s">
        <v>22709</v>
      </c>
      <c r="E52" s="396"/>
    </row>
    <row r="53" spans="1:5" ht="38.1" customHeight="1" x14ac:dyDescent="0.25">
      <c r="A53" s="405" t="s">
        <v>22710</v>
      </c>
      <c r="B53" s="402" t="s">
        <v>22711</v>
      </c>
      <c r="C53" s="396" t="s">
        <v>22712</v>
      </c>
      <c r="D53" s="396" t="s">
        <v>22713</v>
      </c>
      <c r="E53" s="396"/>
    </row>
    <row r="54" spans="1:5" ht="24" customHeight="1" x14ac:dyDescent="0.25">
      <c r="A54" s="404" t="s">
        <v>22714</v>
      </c>
      <c r="B54" s="400"/>
      <c r="C54" s="400"/>
      <c r="D54" s="400"/>
      <c r="E54" s="400"/>
    </row>
    <row r="55" spans="1:5" s="407" customFormat="1" ht="21.95" customHeight="1" x14ac:dyDescent="0.25">
      <c r="A55" s="401" t="s">
        <v>22715</v>
      </c>
      <c r="B55" s="401" t="s">
        <v>22716</v>
      </c>
      <c r="C55" s="401" t="s">
        <v>22717</v>
      </c>
      <c r="D55" s="401" t="s">
        <v>22718</v>
      </c>
      <c r="E55" s="401"/>
    </row>
    <row r="56" spans="1:5" ht="55.5" customHeight="1" x14ac:dyDescent="0.25">
      <c r="A56" s="398" t="s">
        <v>22719</v>
      </c>
      <c r="B56" s="396" t="s">
        <v>22720</v>
      </c>
      <c r="C56" s="396" t="s">
        <v>22721</v>
      </c>
      <c r="D56" s="396" t="s">
        <v>22722</v>
      </c>
      <c r="E56" s="396"/>
    </row>
    <row r="57" spans="1:5" ht="38.1" customHeight="1" x14ac:dyDescent="0.25">
      <c r="A57" s="398" t="s">
        <v>22723</v>
      </c>
      <c r="B57" s="396" t="s">
        <v>22724</v>
      </c>
      <c r="C57" s="396" t="s">
        <v>22725</v>
      </c>
      <c r="D57" s="396" t="s">
        <v>22726</v>
      </c>
      <c r="E57" s="396"/>
    </row>
    <row r="58" spans="1:5" ht="38.1" customHeight="1" x14ac:dyDescent="0.25">
      <c r="A58" s="398" t="s">
        <v>22727</v>
      </c>
      <c r="B58" s="396" t="s">
        <v>22728</v>
      </c>
      <c r="C58" s="396" t="s">
        <v>22729</v>
      </c>
      <c r="D58" s="396" t="s">
        <v>22730</v>
      </c>
      <c r="E58" s="396"/>
    </row>
    <row r="59" spans="1:5" ht="38.1" customHeight="1" x14ac:dyDescent="0.25">
      <c r="A59" s="398" t="s">
        <v>22731</v>
      </c>
      <c r="B59" s="396" t="s">
        <v>22732</v>
      </c>
      <c r="C59" s="396" t="s">
        <v>22733</v>
      </c>
      <c r="D59" s="396" t="s">
        <v>22734</v>
      </c>
      <c r="E59" s="396"/>
    </row>
    <row r="60" spans="1:5" ht="38.1" customHeight="1" x14ac:dyDescent="0.25">
      <c r="A60" s="398" t="s">
        <v>22735</v>
      </c>
      <c r="B60" s="396" t="s">
        <v>22736</v>
      </c>
      <c r="C60" s="396" t="s">
        <v>22737</v>
      </c>
      <c r="D60" s="396" t="s">
        <v>22738</v>
      </c>
      <c r="E60" s="396"/>
    </row>
    <row r="61" spans="1:5" ht="38.1" customHeight="1" x14ac:dyDescent="0.25">
      <c r="A61" s="408"/>
      <c r="B61" s="396"/>
      <c r="C61" s="396"/>
      <c r="D61" s="396"/>
      <c r="E61" s="396"/>
    </row>
    <row r="62" spans="1:5" ht="24" customHeight="1" x14ac:dyDescent="0.25">
      <c r="A62" s="409" t="s">
        <v>22739</v>
      </c>
      <c r="B62" s="410" t="s">
        <v>22740</v>
      </c>
      <c r="C62" s="410"/>
      <c r="D62" s="410"/>
      <c r="E62" s="410"/>
    </row>
    <row r="63" spans="1:5" ht="38.1" customHeight="1" x14ac:dyDescent="0.25">
      <c r="A63" s="396"/>
      <c r="B63" s="396"/>
      <c r="C63" s="396"/>
      <c r="D63" s="396"/>
      <c r="E63" s="396"/>
    </row>
    <row r="64" spans="1:5" ht="51.95" customHeight="1" x14ac:dyDescent="0.25">
      <c r="A64" s="400"/>
      <c r="B64" s="400"/>
      <c r="C64" s="400"/>
      <c r="D64" s="400"/>
      <c r="E64" s="400"/>
    </row>
    <row r="65" spans="1:5" ht="38.1" customHeight="1" x14ac:dyDescent="0.25">
      <c r="A65" s="396"/>
      <c r="B65" s="396"/>
      <c r="C65" s="396"/>
      <c r="D65" s="396"/>
      <c r="E65" s="396"/>
    </row>
    <row r="66" spans="1:5" ht="38.1" customHeight="1" x14ac:dyDescent="0.25">
      <c r="A66" s="396"/>
      <c r="B66" s="396"/>
      <c r="C66" s="396"/>
      <c r="D66" s="396"/>
      <c r="E66" s="396"/>
    </row>
    <row r="67" spans="1:5" ht="38.1" customHeight="1" x14ac:dyDescent="0.25">
      <c r="A67" s="396"/>
      <c r="B67" s="396"/>
      <c r="C67" s="396"/>
      <c r="D67" s="396"/>
      <c r="E67" s="396"/>
    </row>
    <row r="68" spans="1:5" ht="38.1" customHeight="1" x14ac:dyDescent="0.25">
      <c r="A68" s="396"/>
      <c r="B68" s="396"/>
      <c r="C68" s="396"/>
      <c r="D68" s="396"/>
      <c r="E68" s="396"/>
    </row>
    <row r="69" spans="1:5" ht="38.1" customHeight="1" x14ac:dyDescent="0.25">
      <c r="A69" s="396"/>
      <c r="B69" s="396"/>
      <c r="C69" s="396"/>
      <c r="D69" s="396"/>
      <c r="E69" s="396"/>
    </row>
    <row r="70" spans="1:5" ht="38.1" customHeight="1" x14ac:dyDescent="0.25">
      <c r="A70" s="396"/>
      <c r="B70" s="396"/>
      <c r="C70" s="396"/>
      <c r="D70" s="396"/>
      <c r="E70" s="396"/>
    </row>
    <row r="71" spans="1:5" ht="38.1" customHeight="1" x14ac:dyDescent="0.25">
      <c r="A71" s="396"/>
      <c r="B71" s="396"/>
      <c r="C71" s="396"/>
      <c r="D71" s="396"/>
      <c r="E71" s="396"/>
    </row>
    <row r="72" spans="1:5" ht="38.1" customHeight="1" x14ac:dyDescent="0.25">
      <c r="A72" s="396"/>
      <c r="B72" s="396"/>
      <c r="C72" s="396"/>
      <c r="D72" s="396"/>
      <c r="E72" s="396"/>
    </row>
    <row r="73" spans="1:5" ht="38.1" customHeight="1" x14ac:dyDescent="0.25">
      <c r="A73" s="396"/>
      <c r="B73" s="396"/>
      <c r="C73" s="396"/>
      <c r="D73" s="396"/>
      <c r="E73" s="396"/>
    </row>
    <row r="74" spans="1:5" ht="38.1" customHeight="1" x14ac:dyDescent="0.25">
      <c r="A74" s="396"/>
      <c r="B74" s="396"/>
      <c r="C74" s="396"/>
      <c r="D74" s="396"/>
      <c r="E74" s="396"/>
    </row>
    <row r="75" spans="1:5" ht="38.1" customHeight="1" x14ac:dyDescent="0.25">
      <c r="A75" s="396"/>
      <c r="B75" s="396"/>
      <c r="C75" s="396"/>
      <c r="D75" s="396"/>
      <c r="E75" s="396"/>
    </row>
    <row r="76" spans="1:5" ht="38.1" customHeight="1" x14ac:dyDescent="0.25">
      <c r="A76" s="396"/>
      <c r="B76" s="396"/>
      <c r="C76" s="396"/>
      <c r="D76" s="396"/>
      <c r="E76" s="396"/>
    </row>
    <row r="77" spans="1:5" x14ac:dyDescent="0.25">
      <c r="A77" s="396"/>
      <c r="B77" s="396"/>
      <c r="C77" s="396"/>
      <c r="D77" s="396"/>
      <c r="E77" s="396"/>
    </row>
  </sheetData>
  <mergeCells count="5">
    <mergeCell ref="B4:E4"/>
    <mergeCell ref="B5:E5"/>
    <mergeCell ref="B6:E6"/>
    <mergeCell ref="B7:E7"/>
    <mergeCell ref="B8:E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A3D57-9B99-4E1D-BBDF-B2FFBF60E250}">
  <dimension ref="A1:T607"/>
  <sheetViews>
    <sheetView workbookViewId="0">
      <selection sqref="A1:XFD3"/>
    </sheetView>
  </sheetViews>
  <sheetFormatPr baseColWidth="10" defaultColWidth="10.28515625" defaultRowHeight="15" x14ac:dyDescent="0.25"/>
  <cols>
    <col min="1" max="1" width="10.28515625" style="281"/>
    <col min="2" max="2" width="20.5703125" style="281" customWidth="1"/>
    <col min="3" max="3" width="10.28515625" style="281" customWidth="1"/>
    <col min="4" max="4" width="13.7109375" style="281" customWidth="1"/>
    <col min="5" max="5" width="15.42578125" style="281" customWidth="1"/>
    <col min="6" max="7" width="22.85546875" style="281" customWidth="1"/>
    <col min="8" max="9" width="52.140625" style="281" customWidth="1"/>
    <col min="10" max="10" width="61.85546875" style="281" customWidth="1"/>
    <col min="11" max="13" width="80.7109375" style="281" customWidth="1"/>
    <col min="14" max="15" width="48" style="281" customWidth="1"/>
    <col min="16" max="16" width="39.140625" style="281" customWidth="1"/>
    <col min="17" max="17" width="54.85546875" style="281" customWidth="1"/>
    <col min="18" max="18" width="88.28515625" style="281" customWidth="1"/>
    <col min="19" max="19" width="25.140625" style="281" customWidth="1"/>
    <col min="20" max="20" width="16" style="281" customWidth="1"/>
    <col min="21" max="16384" width="10.28515625" style="281"/>
  </cols>
  <sheetData>
    <row r="1" spans="1:20" s="60" customFormat="1" ht="21" x14ac:dyDescent="0.25">
      <c r="A1" s="262"/>
      <c r="C1" s="263" t="s">
        <v>13418</v>
      </c>
      <c r="D1" s="262"/>
      <c r="R1" s="264"/>
      <c r="S1" s="264"/>
    </row>
    <row r="2" spans="1:20" s="60" customFormat="1" x14ac:dyDescent="0.25">
      <c r="A2" s="265"/>
      <c r="B2" s="265"/>
      <c r="C2" s="266" t="s">
        <v>13419</v>
      </c>
      <c r="D2" s="265"/>
      <c r="E2" s="265"/>
      <c r="R2" s="264"/>
      <c r="S2" s="264"/>
    </row>
    <row r="3" spans="1:20" s="60" customFormat="1" ht="36.75" customHeight="1" x14ac:dyDescent="0.25">
      <c r="A3" s="267"/>
      <c r="B3" s="268"/>
      <c r="C3" s="268" t="s">
        <v>8429</v>
      </c>
      <c r="D3" s="267"/>
      <c r="E3" s="269"/>
      <c r="F3" s="268"/>
      <c r="G3" s="268"/>
      <c r="H3" s="268"/>
      <c r="I3" s="268"/>
      <c r="J3" s="268"/>
      <c r="K3" s="268"/>
      <c r="L3" s="268"/>
      <c r="M3" s="268"/>
      <c r="N3" s="268"/>
      <c r="O3" s="268"/>
      <c r="P3" s="268"/>
      <c r="Q3" s="268"/>
      <c r="R3" s="270"/>
      <c r="S3" s="270"/>
    </row>
    <row r="4" spans="1:20" s="60" customFormat="1" ht="40.5" customHeight="1" x14ac:dyDescent="0.25">
      <c r="A4" s="271"/>
      <c r="B4" s="271"/>
      <c r="C4" s="272" t="s">
        <v>13420</v>
      </c>
      <c r="D4" s="273" t="s">
        <v>13421</v>
      </c>
      <c r="E4" s="273" t="s">
        <v>13422</v>
      </c>
      <c r="F4" s="273" t="s">
        <v>95</v>
      </c>
      <c r="G4" s="273" t="s">
        <v>13423</v>
      </c>
      <c r="H4" s="273" t="s">
        <v>13424</v>
      </c>
      <c r="I4" s="273" t="s">
        <v>13425</v>
      </c>
      <c r="J4" s="273" t="s">
        <v>40</v>
      </c>
      <c r="K4" s="273" t="s">
        <v>41</v>
      </c>
      <c r="L4" s="273" t="s">
        <v>89</v>
      </c>
      <c r="M4" s="273" t="s">
        <v>90</v>
      </c>
      <c r="N4" s="273" t="s">
        <v>13426</v>
      </c>
      <c r="O4" s="273" t="s">
        <v>13427</v>
      </c>
      <c r="P4" s="273" t="s">
        <v>104</v>
      </c>
      <c r="Q4" s="273" t="s">
        <v>2</v>
      </c>
      <c r="R4" s="273" t="s">
        <v>13428</v>
      </c>
      <c r="S4" s="273" t="s">
        <v>13429</v>
      </c>
    </row>
    <row r="5" spans="1:20" s="277" customFormat="1" ht="99.95" customHeight="1" x14ac:dyDescent="0.25">
      <c r="A5" s="418" t="s">
        <v>13430</v>
      </c>
      <c r="B5" s="418"/>
      <c r="C5" s="31">
        <v>47</v>
      </c>
      <c r="D5" s="274" t="str">
        <f>IFERROR(INDEX(D$6:D$606,MATCH($C$5,$A$6:$A$606,0)),"Question non trouvée")</f>
        <v>M02</v>
      </c>
      <c r="E5" s="275" t="str">
        <f>IFERROR(INDEX(E$6:E$606,MATCH($C$5,$A$6:$A$606,0)),"Question non trouvée")</f>
        <v>Q007</v>
      </c>
      <c r="F5" s="275" t="str">
        <f t="shared" ref="F5:S5" si="0">IFERROR(INDEX(F$6:F$606,MATCH($C$5,$A$6:$A$606,0)),"Question non trouvée")</f>
        <v>Bio</v>
      </c>
      <c r="G5" s="275">
        <f t="shared" si="0"/>
        <v>0</v>
      </c>
      <c r="H5" s="276" t="str">
        <f t="shared" si="0"/>
        <v>M02 — EGalim durable bio preuves : quels documents permettent de prouver objectif minimal de 20 % de produits biologiques et d’éviter un comptage non contrôlable ?</v>
      </c>
      <c r="I5" s="276" t="str">
        <f t="shared" si="0"/>
        <v>Quels papiers, fichiers ou mentions dois-tu vérifier pour être sûr que objectif minimal de 20 % de produits biologiques est bien justifié ?</v>
      </c>
      <c r="J5" s="276" t="str">
        <f t="shared" si="0"/>
        <v>Nommer les preuves attendues, expliquer leur validité, leur rattachement au produit et leur cohérence avec BPU, facture ou suivi annuel. Pour ce bloc (Bio), citer au moins un élément propre au clausier : 20 %, agriculture biologique, conversion, certification, achats HT.</v>
      </c>
      <c r="K5" s="276" t="str">
        <f t="shared" si="0"/>
        <v>Citer les documents concrets et dire comment tu vois qu’ils correspondent au bon produit et à la bonne période. Ici, le sujet est les produits bio ou en conversion que l’on peut compter dans les achats ; répondre avec l’angle « preuve et document » et pas avec une formule générale.</v>
      </c>
      <c r="L5" s="276" t="str">
        <f t="shared" si="0"/>
        <v>Réponse PRO Q007 : La preuve relie le produit au bon marché : certificat bio, fiche produit, facture et mention de conversion si nécessaire. Une mention commerciale seule ne suffit pas.</v>
      </c>
      <c r="M5" s="276" t="str">
        <f t="shared" si="0"/>
        <v>Réponse CFA Q007 : Il faut une preuve lisible reliée au produit : facture, fiche, certificat ou label valable.</v>
      </c>
      <c r="N5" s="276" t="str">
        <f t="shared" si="0"/>
        <v>BIO — PREUVE ET DOCUMENT — 20 %, AGRICULTURE BIOLOGIQUE, CONVERSION, CERTIFICATION, ACHATS HT</v>
      </c>
      <c r="O5" s="276" t="str">
        <f t="shared" si="0"/>
        <v>Bio : identifier les preuves et les documents contrôlables — mots terrain : 20 % bio, certificat, conversion, facture, total achats</v>
      </c>
      <c r="P5" s="276" t="str">
        <f t="shared" si="0"/>
        <v>OCR clausier CNRC 2026 — p.21-24, objectif bio EGalim — Q007, angle preuve et document.</v>
      </c>
      <c r="Q5" s="276" t="str">
        <f t="shared" si="0"/>
        <v>Matrice pédagogique M02 issue OCR — à comparer au PDF CNRC source avant usage officiel ; domaine Bio, angle preuve et document.</v>
      </c>
      <c r="R5" s="276" t="str">
        <f t="shared" si="0"/>
        <v>Relance formateur : faire montrer le chemin produit → BPU → facture → preuve. Pour Bio, valoriser la preuve datée et reliée au produit, pas la simple affirmation du fournisseur.</v>
      </c>
      <c r="S5" s="275" t="str">
        <f t="shared" si="0"/>
        <v>349, 1148</v>
      </c>
    </row>
    <row r="7" spans="1:20" ht="30" customHeight="1" x14ac:dyDescent="0.25">
      <c r="A7" s="278">
        <v>1</v>
      </c>
      <c r="B7" s="279" t="s">
        <v>2858</v>
      </c>
      <c r="C7" s="280">
        <v>586</v>
      </c>
      <c r="D7" s="280" t="s">
        <v>1947</v>
      </c>
      <c r="E7" s="280" t="s">
        <v>215</v>
      </c>
      <c r="F7" s="280" t="s">
        <v>2858</v>
      </c>
      <c r="G7" s="280" t="s">
        <v>13431</v>
      </c>
      <c r="H7" s="280" t="s">
        <v>2859</v>
      </c>
      <c r="I7" s="280" t="s">
        <v>3338</v>
      </c>
      <c r="J7" s="280" t="s">
        <v>108</v>
      </c>
      <c r="K7" s="280" t="s">
        <v>3339</v>
      </c>
      <c r="L7" s="280" t="s">
        <v>13432</v>
      </c>
      <c r="M7" s="280" t="s">
        <v>13433</v>
      </c>
      <c r="N7" s="280" t="s">
        <v>2860</v>
      </c>
      <c r="O7" s="280" t="s">
        <v>2861</v>
      </c>
      <c r="P7" s="280" t="s">
        <v>2862</v>
      </c>
      <c r="Q7" s="280" t="s">
        <v>2720</v>
      </c>
      <c r="R7" s="280" t="s">
        <v>3342</v>
      </c>
      <c r="S7" s="280" t="s">
        <v>13434</v>
      </c>
      <c r="T7" s="277">
        <v>2</v>
      </c>
    </row>
    <row r="8" spans="1:20" x14ac:dyDescent="0.25">
      <c r="A8" s="278">
        <v>2</v>
      </c>
      <c r="B8" s="279" t="s">
        <v>2858</v>
      </c>
      <c r="C8" s="280">
        <v>587</v>
      </c>
      <c r="D8" s="280" t="s">
        <v>1947</v>
      </c>
      <c r="E8" s="280" t="s">
        <v>217</v>
      </c>
      <c r="F8" s="280" t="s">
        <v>2858</v>
      </c>
      <c r="G8" s="280" t="s">
        <v>13435</v>
      </c>
      <c r="H8" s="280" t="s">
        <v>2863</v>
      </c>
      <c r="I8" s="280" t="s">
        <v>3343</v>
      </c>
      <c r="J8" s="280" t="s">
        <v>110</v>
      </c>
      <c r="K8" s="280" t="s">
        <v>3344</v>
      </c>
      <c r="L8" s="280" t="s">
        <v>13436</v>
      </c>
      <c r="M8" s="280" t="s">
        <v>13437</v>
      </c>
      <c r="N8" s="280" t="s">
        <v>2860</v>
      </c>
      <c r="O8" s="280" t="s">
        <v>2861</v>
      </c>
      <c r="P8" s="280" t="s">
        <v>2862</v>
      </c>
      <c r="Q8" s="280" t="s">
        <v>2720</v>
      </c>
      <c r="R8" s="280" t="s">
        <v>3347</v>
      </c>
      <c r="S8" s="280" t="s">
        <v>13438</v>
      </c>
      <c r="T8" s="277">
        <v>2</v>
      </c>
    </row>
    <row r="9" spans="1:20" x14ac:dyDescent="0.25">
      <c r="A9" s="278">
        <v>3</v>
      </c>
      <c r="B9" s="279" t="s">
        <v>2858</v>
      </c>
      <c r="C9" s="280">
        <v>588</v>
      </c>
      <c r="D9" s="280" t="s">
        <v>1947</v>
      </c>
      <c r="E9" s="280" t="s">
        <v>218</v>
      </c>
      <c r="F9" s="280" t="s">
        <v>2858</v>
      </c>
      <c r="G9" s="280" t="s">
        <v>13439</v>
      </c>
      <c r="H9" s="280" t="s">
        <v>2864</v>
      </c>
      <c r="I9" s="280" t="s">
        <v>3348</v>
      </c>
      <c r="J9" s="280" t="s">
        <v>112</v>
      </c>
      <c r="K9" s="280" t="s">
        <v>3349</v>
      </c>
      <c r="L9" s="280" t="s">
        <v>13440</v>
      </c>
      <c r="M9" s="280" t="s">
        <v>13441</v>
      </c>
      <c r="N9" s="280" t="s">
        <v>2860</v>
      </c>
      <c r="O9" s="280" t="s">
        <v>2861</v>
      </c>
      <c r="P9" s="280" t="s">
        <v>2862</v>
      </c>
      <c r="Q9" s="280" t="s">
        <v>2720</v>
      </c>
      <c r="R9" s="280" t="s">
        <v>3352</v>
      </c>
      <c r="S9" s="280" t="s">
        <v>13442</v>
      </c>
      <c r="T9" s="277">
        <v>2</v>
      </c>
    </row>
    <row r="10" spans="1:20" x14ac:dyDescent="0.25">
      <c r="A10" s="278">
        <v>4</v>
      </c>
      <c r="B10" s="279" t="s">
        <v>2858</v>
      </c>
      <c r="C10" s="280">
        <v>589</v>
      </c>
      <c r="D10" s="280" t="s">
        <v>1947</v>
      </c>
      <c r="E10" s="280" t="s">
        <v>219</v>
      </c>
      <c r="F10" s="280" t="s">
        <v>2858</v>
      </c>
      <c r="G10" s="280" t="s">
        <v>13443</v>
      </c>
      <c r="H10" s="280" t="s">
        <v>2865</v>
      </c>
      <c r="I10" s="280" t="s">
        <v>3353</v>
      </c>
      <c r="J10" s="280" t="s">
        <v>114</v>
      </c>
      <c r="K10" s="280" t="s">
        <v>3354</v>
      </c>
      <c r="L10" s="280" t="s">
        <v>13444</v>
      </c>
      <c r="M10" s="280" t="s">
        <v>13445</v>
      </c>
      <c r="N10" s="280" t="s">
        <v>2860</v>
      </c>
      <c r="O10" s="280" t="s">
        <v>2861</v>
      </c>
      <c r="P10" s="280" t="s">
        <v>2862</v>
      </c>
      <c r="Q10" s="280" t="s">
        <v>2720</v>
      </c>
      <c r="R10" s="280" t="s">
        <v>3357</v>
      </c>
      <c r="S10" s="280" t="s">
        <v>13446</v>
      </c>
      <c r="T10" s="277">
        <v>2</v>
      </c>
    </row>
    <row r="11" spans="1:20" x14ac:dyDescent="0.25">
      <c r="A11" s="278">
        <v>5</v>
      </c>
      <c r="B11" s="279" t="s">
        <v>2858</v>
      </c>
      <c r="C11" s="280">
        <v>590</v>
      </c>
      <c r="D11" s="280" t="s">
        <v>1947</v>
      </c>
      <c r="E11" s="280" t="s">
        <v>220</v>
      </c>
      <c r="F11" s="280" t="s">
        <v>2858</v>
      </c>
      <c r="G11" s="280" t="s">
        <v>13447</v>
      </c>
      <c r="H11" s="280" t="s">
        <v>2866</v>
      </c>
      <c r="I11" s="280" t="s">
        <v>3358</v>
      </c>
      <c r="J11" s="280" t="s">
        <v>116</v>
      </c>
      <c r="K11" s="280" t="s">
        <v>3359</v>
      </c>
      <c r="L11" s="280" t="s">
        <v>13448</v>
      </c>
      <c r="M11" s="280" t="s">
        <v>13449</v>
      </c>
      <c r="N11" s="280" t="s">
        <v>2860</v>
      </c>
      <c r="O11" s="280" t="s">
        <v>2861</v>
      </c>
      <c r="P11" s="280" t="s">
        <v>2862</v>
      </c>
      <c r="Q11" s="280" t="s">
        <v>2720</v>
      </c>
      <c r="R11" s="280" t="s">
        <v>3362</v>
      </c>
      <c r="S11" s="280" t="s">
        <v>13450</v>
      </c>
      <c r="T11" s="277">
        <v>2</v>
      </c>
    </row>
    <row r="12" spans="1:20" x14ac:dyDescent="0.25">
      <c r="A12" s="278">
        <v>6</v>
      </c>
      <c r="B12" s="279" t="s">
        <v>2248</v>
      </c>
      <c r="C12" s="280">
        <v>381</v>
      </c>
      <c r="D12" s="280" t="s">
        <v>8456</v>
      </c>
      <c r="E12" s="280" t="s">
        <v>209</v>
      </c>
      <c r="F12" s="280" t="s">
        <v>2248</v>
      </c>
      <c r="G12" s="280" t="s">
        <v>13431</v>
      </c>
      <c r="H12" s="280" t="s">
        <v>4943</v>
      </c>
      <c r="I12" s="280" t="s">
        <v>4944</v>
      </c>
      <c r="J12" s="280" t="s">
        <v>4215</v>
      </c>
      <c r="K12" s="280" t="s">
        <v>4216</v>
      </c>
      <c r="L12" s="280" t="s">
        <v>13451</v>
      </c>
      <c r="M12" s="280" t="s">
        <v>13452</v>
      </c>
      <c r="N12" s="280" t="s">
        <v>4947</v>
      </c>
      <c r="O12" s="280" t="s">
        <v>4948</v>
      </c>
      <c r="P12" s="280" t="s">
        <v>4949</v>
      </c>
      <c r="Q12" s="280" t="s">
        <v>4950</v>
      </c>
      <c r="R12" s="280" t="s">
        <v>4951</v>
      </c>
      <c r="S12" s="280" t="s">
        <v>13453</v>
      </c>
      <c r="T12" s="277">
        <v>2</v>
      </c>
    </row>
    <row r="13" spans="1:20" x14ac:dyDescent="0.25">
      <c r="A13" s="278">
        <v>7</v>
      </c>
      <c r="B13" s="279" t="s">
        <v>2248</v>
      </c>
      <c r="C13" s="280">
        <v>382</v>
      </c>
      <c r="D13" s="280" t="s">
        <v>8456</v>
      </c>
      <c r="E13" s="280" t="s">
        <v>211</v>
      </c>
      <c r="F13" s="280" t="s">
        <v>2248</v>
      </c>
      <c r="G13" s="280" t="s">
        <v>13454</v>
      </c>
      <c r="H13" s="280" t="s">
        <v>4952</v>
      </c>
      <c r="I13" s="280" t="s">
        <v>4953</v>
      </c>
      <c r="J13" s="280" t="s">
        <v>4226</v>
      </c>
      <c r="K13" s="280" t="s">
        <v>4227</v>
      </c>
      <c r="L13" s="280" t="s">
        <v>13455</v>
      </c>
      <c r="M13" s="280" t="s">
        <v>13456</v>
      </c>
      <c r="N13" s="280" t="s">
        <v>4956</v>
      </c>
      <c r="O13" s="280" t="s">
        <v>4957</v>
      </c>
      <c r="P13" s="280" t="s">
        <v>4958</v>
      </c>
      <c r="Q13" s="280" t="s">
        <v>4959</v>
      </c>
      <c r="R13" s="280" t="s">
        <v>4960</v>
      </c>
      <c r="S13" s="280" t="s">
        <v>13457</v>
      </c>
      <c r="T13" s="277">
        <v>2</v>
      </c>
    </row>
    <row r="14" spans="1:20" x14ac:dyDescent="0.25">
      <c r="A14" s="278">
        <v>8</v>
      </c>
      <c r="B14" s="279" t="s">
        <v>2248</v>
      </c>
      <c r="C14" s="280">
        <v>383</v>
      </c>
      <c r="D14" s="280" t="s">
        <v>8456</v>
      </c>
      <c r="E14" s="280" t="s">
        <v>212</v>
      </c>
      <c r="F14" s="280" t="s">
        <v>2248</v>
      </c>
      <c r="G14" s="280" t="s">
        <v>13458</v>
      </c>
      <c r="H14" s="280" t="s">
        <v>4961</v>
      </c>
      <c r="I14" s="280" t="s">
        <v>4962</v>
      </c>
      <c r="J14" s="280" t="s">
        <v>4237</v>
      </c>
      <c r="K14" s="280" t="s">
        <v>4238</v>
      </c>
      <c r="L14" s="280" t="s">
        <v>13459</v>
      </c>
      <c r="M14" s="280" t="s">
        <v>13460</v>
      </c>
      <c r="N14" s="280" t="s">
        <v>4965</v>
      </c>
      <c r="O14" s="280" t="s">
        <v>4966</v>
      </c>
      <c r="P14" s="280" t="s">
        <v>4967</v>
      </c>
      <c r="Q14" s="280" t="s">
        <v>4968</v>
      </c>
      <c r="R14" s="280" t="s">
        <v>4969</v>
      </c>
      <c r="S14" s="280" t="s">
        <v>13461</v>
      </c>
      <c r="T14" s="277">
        <v>2</v>
      </c>
    </row>
    <row r="15" spans="1:20" x14ac:dyDescent="0.25">
      <c r="A15" s="278">
        <v>9</v>
      </c>
      <c r="B15" s="279" t="s">
        <v>2248</v>
      </c>
      <c r="C15" s="280">
        <v>384</v>
      </c>
      <c r="D15" s="280" t="s">
        <v>8456</v>
      </c>
      <c r="E15" s="280" t="s">
        <v>213</v>
      </c>
      <c r="F15" s="280" t="s">
        <v>2248</v>
      </c>
      <c r="G15" s="280" t="s">
        <v>13462</v>
      </c>
      <c r="H15" s="280" t="s">
        <v>4970</v>
      </c>
      <c r="I15" s="280" t="s">
        <v>4971</v>
      </c>
      <c r="J15" s="280" t="s">
        <v>4248</v>
      </c>
      <c r="K15" s="280" t="s">
        <v>4249</v>
      </c>
      <c r="L15" s="280" t="s">
        <v>13463</v>
      </c>
      <c r="M15" s="280" t="s">
        <v>13464</v>
      </c>
      <c r="N15" s="280" t="s">
        <v>4974</v>
      </c>
      <c r="O15" s="280" t="s">
        <v>4975</v>
      </c>
      <c r="P15" s="280" t="s">
        <v>4976</v>
      </c>
      <c r="Q15" s="280" t="s">
        <v>4977</v>
      </c>
      <c r="R15" s="280" t="s">
        <v>4978</v>
      </c>
      <c r="S15" s="280" t="s">
        <v>13465</v>
      </c>
      <c r="T15" s="277">
        <v>2</v>
      </c>
    </row>
    <row r="16" spans="1:20" x14ac:dyDescent="0.25">
      <c r="A16" s="278">
        <v>10</v>
      </c>
      <c r="B16" s="279" t="s">
        <v>2248</v>
      </c>
      <c r="C16" s="280">
        <v>385</v>
      </c>
      <c r="D16" s="280" t="s">
        <v>8456</v>
      </c>
      <c r="E16" s="280" t="s">
        <v>214</v>
      </c>
      <c r="F16" s="280" t="s">
        <v>2248</v>
      </c>
      <c r="G16" s="280" t="s">
        <v>13466</v>
      </c>
      <c r="H16" s="280" t="s">
        <v>4979</v>
      </c>
      <c r="I16" s="280" t="s">
        <v>4980</v>
      </c>
      <c r="J16" s="280" t="s">
        <v>4259</v>
      </c>
      <c r="K16" s="280" t="s">
        <v>4260</v>
      </c>
      <c r="L16" s="280" t="s">
        <v>13467</v>
      </c>
      <c r="M16" s="280" t="s">
        <v>13468</v>
      </c>
      <c r="N16" s="280" t="s">
        <v>4983</v>
      </c>
      <c r="O16" s="280" t="s">
        <v>4984</v>
      </c>
      <c r="P16" s="280" t="s">
        <v>4985</v>
      </c>
      <c r="Q16" s="280" t="s">
        <v>4986</v>
      </c>
      <c r="R16" s="280" t="s">
        <v>4987</v>
      </c>
      <c r="S16" s="280" t="s">
        <v>13469</v>
      </c>
      <c r="T16" s="277">
        <v>2</v>
      </c>
    </row>
    <row r="17" spans="1:20" x14ac:dyDescent="0.25">
      <c r="A17" s="278">
        <v>11</v>
      </c>
      <c r="B17" s="279" t="s">
        <v>142</v>
      </c>
      <c r="C17" s="280">
        <v>26</v>
      </c>
      <c r="D17" s="280" t="s">
        <v>8447</v>
      </c>
      <c r="E17" s="280" t="s">
        <v>141</v>
      </c>
      <c r="F17" s="280" t="s">
        <v>142</v>
      </c>
      <c r="G17" s="280" t="s">
        <v>13431</v>
      </c>
      <c r="H17" s="280" t="s">
        <v>7600</v>
      </c>
      <c r="I17" s="280" t="s">
        <v>7601</v>
      </c>
      <c r="J17" s="280" t="s">
        <v>7602</v>
      </c>
      <c r="K17" s="280" t="s">
        <v>7603</v>
      </c>
      <c r="L17" s="280" t="s">
        <v>7604</v>
      </c>
      <c r="M17" s="280" t="s">
        <v>7605</v>
      </c>
      <c r="N17" s="280" t="s">
        <v>7606</v>
      </c>
      <c r="O17" s="280" t="s">
        <v>7607</v>
      </c>
      <c r="P17" s="280" t="s">
        <v>7608</v>
      </c>
      <c r="Q17" s="280" t="s">
        <v>7609</v>
      </c>
      <c r="R17" s="280" t="s">
        <v>7610</v>
      </c>
      <c r="S17" s="280" t="s">
        <v>13470</v>
      </c>
      <c r="T17" s="277">
        <v>2</v>
      </c>
    </row>
    <row r="18" spans="1:20" x14ac:dyDescent="0.25">
      <c r="A18" s="278">
        <v>12</v>
      </c>
      <c r="B18" s="279" t="s">
        <v>142</v>
      </c>
      <c r="C18" s="280">
        <v>27</v>
      </c>
      <c r="D18" s="280" t="s">
        <v>8447</v>
      </c>
      <c r="E18" s="280" t="s">
        <v>143</v>
      </c>
      <c r="F18" s="280" t="s">
        <v>142</v>
      </c>
      <c r="G18" s="280" t="s">
        <v>13435</v>
      </c>
      <c r="H18" s="280" t="s">
        <v>7611</v>
      </c>
      <c r="I18" s="280" t="s">
        <v>7612</v>
      </c>
      <c r="J18" s="280" t="s">
        <v>7613</v>
      </c>
      <c r="K18" s="280" t="s">
        <v>7614</v>
      </c>
      <c r="L18" s="280" t="s">
        <v>7615</v>
      </c>
      <c r="M18" s="280" t="s">
        <v>7616</v>
      </c>
      <c r="N18" s="280" t="s">
        <v>7617</v>
      </c>
      <c r="O18" s="280" t="s">
        <v>7618</v>
      </c>
      <c r="P18" s="280" t="s">
        <v>7619</v>
      </c>
      <c r="Q18" s="280" t="s">
        <v>7620</v>
      </c>
      <c r="R18" s="280" t="s">
        <v>7621</v>
      </c>
      <c r="S18" s="280" t="s">
        <v>13471</v>
      </c>
      <c r="T18" s="277">
        <v>2</v>
      </c>
    </row>
    <row r="19" spans="1:20" x14ac:dyDescent="0.25">
      <c r="A19" s="278">
        <v>13</v>
      </c>
      <c r="B19" s="279" t="s">
        <v>142</v>
      </c>
      <c r="C19" s="280">
        <v>28</v>
      </c>
      <c r="D19" s="280" t="s">
        <v>8447</v>
      </c>
      <c r="E19" s="280" t="s">
        <v>144</v>
      </c>
      <c r="F19" s="280" t="s">
        <v>142</v>
      </c>
      <c r="G19" s="280" t="s">
        <v>13439</v>
      </c>
      <c r="H19" s="280" t="s">
        <v>7622</v>
      </c>
      <c r="I19" s="280" t="s">
        <v>7623</v>
      </c>
      <c r="J19" s="280" t="s">
        <v>7624</v>
      </c>
      <c r="K19" s="280" t="s">
        <v>7625</v>
      </c>
      <c r="L19" s="280" t="s">
        <v>7626</v>
      </c>
      <c r="M19" s="280" t="s">
        <v>7627</v>
      </c>
      <c r="N19" s="280" t="s">
        <v>7628</v>
      </c>
      <c r="O19" s="280" t="s">
        <v>7629</v>
      </c>
      <c r="P19" s="280" t="s">
        <v>7630</v>
      </c>
      <c r="Q19" s="280" t="s">
        <v>7631</v>
      </c>
      <c r="R19" s="280" t="s">
        <v>7632</v>
      </c>
      <c r="S19" s="280" t="s">
        <v>13472</v>
      </c>
      <c r="T19" s="277">
        <v>2</v>
      </c>
    </row>
    <row r="20" spans="1:20" x14ac:dyDescent="0.25">
      <c r="A20" s="278">
        <v>14</v>
      </c>
      <c r="B20" s="279" t="s">
        <v>142</v>
      </c>
      <c r="C20" s="280">
        <v>29</v>
      </c>
      <c r="D20" s="280" t="s">
        <v>8447</v>
      </c>
      <c r="E20" s="280" t="s">
        <v>145</v>
      </c>
      <c r="F20" s="280" t="s">
        <v>142</v>
      </c>
      <c r="G20" s="280" t="s">
        <v>13443</v>
      </c>
      <c r="H20" s="280" t="s">
        <v>7633</v>
      </c>
      <c r="I20" s="280" t="s">
        <v>7634</v>
      </c>
      <c r="J20" s="280" t="s">
        <v>7635</v>
      </c>
      <c r="K20" s="280" t="s">
        <v>7636</v>
      </c>
      <c r="L20" s="280" t="s">
        <v>13473</v>
      </c>
      <c r="M20" s="280" t="s">
        <v>7638</v>
      </c>
      <c r="N20" s="280" t="s">
        <v>7639</v>
      </c>
      <c r="O20" s="280" t="s">
        <v>7640</v>
      </c>
      <c r="P20" s="280" t="s">
        <v>7641</v>
      </c>
      <c r="Q20" s="280" t="s">
        <v>7642</v>
      </c>
      <c r="R20" s="280" t="s">
        <v>7643</v>
      </c>
      <c r="S20" s="280" t="s">
        <v>13474</v>
      </c>
      <c r="T20" s="277">
        <v>2</v>
      </c>
    </row>
    <row r="21" spans="1:20" x14ac:dyDescent="0.25">
      <c r="A21" s="278">
        <v>15</v>
      </c>
      <c r="B21" s="279" t="s">
        <v>142</v>
      </c>
      <c r="C21" s="280">
        <v>30</v>
      </c>
      <c r="D21" s="280" t="s">
        <v>8447</v>
      </c>
      <c r="E21" s="280" t="s">
        <v>146</v>
      </c>
      <c r="F21" s="280" t="s">
        <v>142</v>
      </c>
      <c r="G21" s="280" t="s">
        <v>13447</v>
      </c>
      <c r="H21" s="280" t="s">
        <v>7644</v>
      </c>
      <c r="I21" s="280" t="s">
        <v>7645</v>
      </c>
      <c r="J21" s="280" t="s">
        <v>7646</v>
      </c>
      <c r="K21" s="280" t="s">
        <v>7647</v>
      </c>
      <c r="L21" s="280" t="s">
        <v>7648</v>
      </c>
      <c r="M21" s="280" t="s">
        <v>7649</v>
      </c>
      <c r="N21" s="280" t="s">
        <v>7650</v>
      </c>
      <c r="O21" s="280" t="s">
        <v>7651</v>
      </c>
      <c r="P21" s="280" t="s">
        <v>7652</v>
      </c>
      <c r="Q21" s="280" t="s">
        <v>7653</v>
      </c>
      <c r="R21" s="280" t="s">
        <v>7654</v>
      </c>
      <c r="S21" s="280" t="s">
        <v>13475</v>
      </c>
      <c r="T21" s="277">
        <v>2</v>
      </c>
    </row>
    <row r="22" spans="1:20" x14ac:dyDescent="0.25">
      <c r="A22" s="278">
        <v>16</v>
      </c>
      <c r="B22" s="279" t="s">
        <v>2241</v>
      </c>
      <c r="C22" s="280">
        <v>346</v>
      </c>
      <c r="D22" s="280" t="s">
        <v>8456</v>
      </c>
      <c r="E22" s="280" t="s">
        <v>165</v>
      </c>
      <c r="F22" s="280" t="s">
        <v>2241</v>
      </c>
      <c r="G22" s="280" t="s">
        <v>13431</v>
      </c>
      <c r="H22" s="280" t="s">
        <v>4628</v>
      </c>
      <c r="I22" s="280" t="s">
        <v>4629</v>
      </c>
      <c r="J22" s="280" t="s">
        <v>4215</v>
      </c>
      <c r="K22" s="280" t="s">
        <v>4216</v>
      </c>
      <c r="L22" s="280" t="s">
        <v>13476</v>
      </c>
      <c r="M22" s="280" t="s">
        <v>13477</v>
      </c>
      <c r="N22" s="280" t="s">
        <v>4632</v>
      </c>
      <c r="O22" s="280" t="s">
        <v>4633</v>
      </c>
      <c r="P22" s="280" t="s">
        <v>4634</v>
      </c>
      <c r="Q22" s="280" t="s">
        <v>4635</v>
      </c>
      <c r="R22" s="280" t="s">
        <v>4636</v>
      </c>
      <c r="S22" s="280" t="s">
        <v>13478</v>
      </c>
      <c r="T22" s="277">
        <v>2</v>
      </c>
    </row>
    <row r="23" spans="1:20" x14ac:dyDescent="0.25">
      <c r="A23" s="278">
        <v>17</v>
      </c>
      <c r="B23" s="279" t="s">
        <v>2241</v>
      </c>
      <c r="C23" s="280">
        <v>347</v>
      </c>
      <c r="D23" s="280" t="s">
        <v>8456</v>
      </c>
      <c r="E23" s="280" t="s">
        <v>167</v>
      </c>
      <c r="F23" s="280" t="s">
        <v>2241</v>
      </c>
      <c r="G23" s="280" t="s">
        <v>13454</v>
      </c>
      <c r="H23" s="280" t="s">
        <v>4637</v>
      </c>
      <c r="I23" s="280" t="s">
        <v>4638</v>
      </c>
      <c r="J23" s="280" t="s">
        <v>4226</v>
      </c>
      <c r="K23" s="280" t="s">
        <v>4227</v>
      </c>
      <c r="L23" s="280" t="s">
        <v>13479</v>
      </c>
      <c r="M23" s="280" t="s">
        <v>13480</v>
      </c>
      <c r="N23" s="280" t="s">
        <v>4641</v>
      </c>
      <c r="O23" s="280" t="s">
        <v>4642</v>
      </c>
      <c r="P23" s="280" t="s">
        <v>4643</v>
      </c>
      <c r="Q23" s="280" t="s">
        <v>4644</v>
      </c>
      <c r="R23" s="280" t="s">
        <v>4645</v>
      </c>
      <c r="S23" s="280" t="s">
        <v>13481</v>
      </c>
      <c r="T23" s="277">
        <v>2</v>
      </c>
    </row>
    <row r="24" spans="1:20" x14ac:dyDescent="0.25">
      <c r="A24" s="278">
        <v>18</v>
      </c>
      <c r="B24" s="279" t="s">
        <v>2241</v>
      </c>
      <c r="C24" s="280">
        <v>348</v>
      </c>
      <c r="D24" s="280" t="s">
        <v>8456</v>
      </c>
      <c r="E24" s="280" t="s">
        <v>168</v>
      </c>
      <c r="F24" s="280" t="s">
        <v>2241</v>
      </c>
      <c r="G24" s="280" t="s">
        <v>13458</v>
      </c>
      <c r="H24" s="280" t="s">
        <v>4646</v>
      </c>
      <c r="I24" s="280" t="s">
        <v>4647</v>
      </c>
      <c r="J24" s="280" t="s">
        <v>4237</v>
      </c>
      <c r="K24" s="280" t="s">
        <v>4238</v>
      </c>
      <c r="L24" s="280" t="s">
        <v>13482</v>
      </c>
      <c r="M24" s="280" t="s">
        <v>13483</v>
      </c>
      <c r="N24" s="280" t="s">
        <v>4650</v>
      </c>
      <c r="O24" s="280" t="s">
        <v>4651</v>
      </c>
      <c r="P24" s="280" t="s">
        <v>4652</v>
      </c>
      <c r="Q24" s="280" t="s">
        <v>4653</v>
      </c>
      <c r="R24" s="280" t="s">
        <v>4654</v>
      </c>
      <c r="S24" s="280" t="s">
        <v>13484</v>
      </c>
      <c r="T24" s="277">
        <v>2</v>
      </c>
    </row>
    <row r="25" spans="1:20" x14ac:dyDescent="0.25">
      <c r="A25" s="278">
        <v>19</v>
      </c>
      <c r="B25" s="279" t="s">
        <v>2241</v>
      </c>
      <c r="C25" s="280">
        <v>349</v>
      </c>
      <c r="D25" s="280" t="s">
        <v>8456</v>
      </c>
      <c r="E25" s="280" t="s">
        <v>169</v>
      </c>
      <c r="F25" s="280" t="s">
        <v>2241</v>
      </c>
      <c r="G25" s="280" t="s">
        <v>13462</v>
      </c>
      <c r="H25" s="280" t="s">
        <v>4655</v>
      </c>
      <c r="I25" s="280" t="s">
        <v>4656</v>
      </c>
      <c r="J25" s="280" t="s">
        <v>4248</v>
      </c>
      <c r="K25" s="280" t="s">
        <v>4249</v>
      </c>
      <c r="L25" s="280" t="s">
        <v>13485</v>
      </c>
      <c r="M25" s="280" t="s">
        <v>13486</v>
      </c>
      <c r="N25" s="280" t="s">
        <v>4659</v>
      </c>
      <c r="O25" s="280" t="s">
        <v>4660</v>
      </c>
      <c r="P25" s="280" t="s">
        <v>4661</v>
      </c>
      <c r="Q25" s="280" t="s">
        <v>4662</v>
      </c>
      <c r="R25" s="280" t="s">
        <v>4663</v>
      </c>
      <c r="S25" s="280" t="s">
        <v>13487</v>
      </c>
      <c r="T25" s="277">
        <v>2</v>
      </c>
    </row>
    <row r="26" spans="1:20" x14ac:dyDescent="0.25">
      <c r="A26" s="278">
        <v>20</v>
      </c>
      <c r="B26" s="279" t="s">
        <v>2241</v>
      </c>
      <c r="C26" s="280">
        <v>350</v>
      </c>
      <c r="D26" s="280" t="s">
        <v>8456</v>
      </c>
      <c r="E26" s="280" t="s">
        <v>170</v>
      </c>
      <c r="F26" s="280" t="s">
        <v>2241</v>
      </c>
      <c r="G26" s="280" t="s">
        <v>13466</v>
      </c>
      <c r="H26" s="280" t="s">
        <v>4664</v>
      </c>
      <c r="I26" s="280" t="s">
        <v>4665</v>
      </c>
      <c r="J26" s="280" t="s">
        <v>4259</v>
      </c>
      <c r="K26" s="280" t="s">
        <v>4260</v>
      </c>
      <c r="L26" s="280" t="s">
        <v>13488</v>
      </c>
      <c r="M26" s="280" t="s">
        <v>13489</v>
      </c>
      <c r="N26" s="280" t="s">
        <v>4668</v>
      </c>
      <c r="O26" s="280" t="s">
        <v>4669</v>
      </c>
      <c r="P26" s="280" t="s">
        <v>4670</v>
      </c>
      <c r="Q26" s="280" t="s">
        <v>4671</v>
      </c>
      <c r="R26" s="280" t="s">
        <v>4672</v>
      </c>
      <c r="S26" s="280" t="s">
        <v>13490</v>
      </c>
      <c r="T26" s="277">
        <v>2</v>
      </c>
    </row>
    <row r="27" spans="1:20" x14ac:dyDescent="0.25">
      <c r="A27" s="278">
        <v>21</v>
      </c>
      <c r="B27" s="279" t="s">
        <v>1970</v>
      </c>
      <c r="C27" s="280">
        <v>131</v>
      </c>
      <c r="D27" s="280" t="s">
        <v>8450</v>
      </c>
      <c r="E27" s="280" t="s">
        <v>147</v>
      </c>
      <c r="F27" s="280" t="s">
        <v>1970</v>
      </c>
      <c r="G27" s="280"/>
      <c r="H27" s="280" t="s">
        <v>6554</v>
      </c>
      <c r="I27" s="280" t="s">
        <v>6555</v>
      </c>
      <c r="J27" s="280" t="s">
        <v>6556</v>
      </c>
      <c r="K27" s="280" t="s">
        <v>6557</v>
      </c>
      <c r="L27" s="280" t="s">
        <v>13491</v>
      </c>
      <c r="M27" s="280" t="s">
        <v>13492</v>
      </c>
      <c r="N27" s="280" t="s">
        <v>6560</v>
      </c>
      <c r="O27" s="280" t="s">
        <v>6561</v>
      </c>
      <c r="P27" s="280" t="s">
        <v>6562</v>
      </c>
      <c r="Q27" s="280" t="s">
        <v>6563</v>
      </c>
      <c r="R27" s="280" t="s">
        <v>6564</v>
      </c>
      <c r="S27" s="280" t="s">
        <v>13493</v>
      </c>
      <c r="T27" s="277">
        <v>2</v>
      </c>
    </row>
    <row r="28" spans="1:20" x14ac:dyDescent="0.25">
      <c r="A28" s="278">
        <v>22</v>
      </c>
      <c r="B28" s="279" t="s">
        <v>1970</v>
      </c>
      <c r="C28" s="280">
        <v>132</v>
      </c>
      <c r="D28" s="280" t="s">
        <v>8450</v>
      </c>
      <c r="E28" s="280" t="s">
        <v>149</v>
      </c>
      <c r="F28" s="280" t="s">
        <v>1970</v>
      </c>
      <c r="G28" s="280"/>
      <c r="H28" s="280" t="s">
        <v>6565</v>
      </c>
      <c r="I28" s="280" t="s">
        <v>6566</v>
      </c>
      <c r="J28" s="280" t="s">
        <v>6567</v>
      </c>
      <c r="K28" s="280" t="s">
        <v>6568</v>
      </c>
      <c r="L28" s="280" t="s">
        <v>13494</v>
      </c>
      <c r="M28" s="280" t="s">
        <v>13495</v>
      </c>
      <c r="N28" s="280" t="s">
        <v>6571</v>
      </c>
      <c r="O28" s="280" t="s">
        <v>6572</v>
      </c>
      <c r="P28" s="280" t="s">
        <v>6573</v>
      </c>
      <c r="Q28" s="280" t="s">
        <v>6574</v>
      </c>
      <c r="R28" s="280" t="s">
        <v>6575</v>
      </c>
      <c r="S28" s="280" t="s">
        <v>13496</v>
      </c>
      <c r="T28" s="277">
        <v>2</v>
      </c>
    </row>
    <row r="29" spans="1:20" x14ac:dyDescent="0.25">
      <c r="A29" s="278">
        <v>23</v>
      </c>
      <c r="B29" s="279" t="s">
        <v>1970</v>
      </c>
      <c r="C29" s="280">
        <v>133</v>
      </c>
      <c r="D29" s="280" t="s">
        <v>8450</v>
      </c>
      <c r="E29" s="280" t="s">
        <v>150</v>
      </c>
      <c r="F29" s="280" t="s">
        <v>1970</v>
      </c>
      <c r="G29" s="280"/>
      <c r="H29" s="280" t="s">
        <v>6576</v>
      </c>
      <c r="I29" s="280" t="s">
        <v>6577</v>
      </c>
      <c r="J29" s="280" t="s">
        <v>6578</v>
      </c>
      <c r="K29" s="280" t="s">
        <v>6579</v>
      </c>
      <c r="L29" s="280" t="s">
        <v>13497</v>
      </c>
      <c r="M29" s="280" t="s">
        <v>13498</v>
      </c>
      <c r="N29" s="280" t="s">
        <v>6582</v>
      </c>
      <c r="O29" s="280" t="s">
        <v>6583</v>
      </c>
      <c r="P29" s="280" t="s">
        <v>6584</v>
      </c>
      <c r="Q29" s="280" t="s">
        <v>6585</v>
      </c>
      <c r="R29" s="280" t="s">
        <v>6586</v>
      </c>
      <c r="S29" s="280" t="s">
        <v>13499</v>
      </c>
      <c r="T29" s="277">
        <v>2</v>
      </c>
    </row>
    <row r="30" spans="1:20" x14ac:dyDescent="0.25">
      <c r="A30" s="278">
        <v>24</v>
      </c>
      <c r="B30" s="279" t="s">
        <v>1970</v>
      </c>
      <c r="C30" s="280">
        <v>134</v>
      </c>
      <c r="D30" s="280" t="s">
        <v>8450</v>
      </c>
      <c r="E30" s="280" t="s">
        <v>151</v>
      </c>
      <c r="F30" s="280" t="s">
        <v>1970</v>
      </c>
      <c r="G30" s="280"/>
      <c r="H30" s="280" t="s">
        <v>6587</v>
      </c>
      <c r="I30" s="280" t="s">
        <v>6588</v>
      </c>
      <c r="J30" s="280" t="s">
        <v>6589</v>
      </c>
      <c r="K30" s="280" t="s">
        <v>6590</v>
      </c>
      <c r="L30" s="280" t="s">
        <v>13500</v>
      </c>
      <c r="M30" s="280" t="s">
        <v>13501</v>
      </c>
      <c r="N30" s="280" t="s">
        <v>6593</v>
      </c>
      <c r="O30" s="280" t="s">
        <v>6594</v>
      </c>
      <c r="P30" s="280" t="s">
        <v>6595</v>
      </c>
      <c r="Q30" s="280" t="s">
        <v>6596</v>
      </c>
      <c r="R30" s="280" t="s">
        <v>6597</v>
      </c>
      <c r="S30" s="280" t="s">
        <v>13502</v>
      </c>
      <c r="T30" s="277">
        <v>2</v>
      </c>
    </row>
    <row r="31" spans="1:20" x14ac:dyDescent="0.25">
      <c r="A31" s="278">
        <v>25</v>
      </c>
      <c r="B31" s="279" t="s">
        <v>1970</v>
      </c>
      <c r="C31" s="280">
        <v>135</v>
      </c>
      <c r="D31" s="280" t="s">
        <v>8450</v>
      </c>
      <c r="E31" s="280" t="s">
        <v>152</v>
      </c>
      <c r="F31" s="280" t="s">
        <v>1970</v>
      </c>
      <c r="G31" s="280"/>
      <c r="H31" s="280" t="s">
        <v>6598</v>
      </c>
      <c r="I31" s="280" t="s">
        <v>6599</v>
      </c>
      <c r="J31" s="280" t="s">
        <v>6600</v>
      </c>
      <c r="K31" s="280" t="s">
        <v>6601</v>
      </c>
      <c r="L31" s="280" t="s">
        <v>13503</v>
      </c>
      <c r="M31" s="280" t="s">
        <v>13504</v>
      </c>
      <c r="N31" s="280" t="s">
        <v>6604</v>
      </c>
      <c r="O31" s="280" t="s">
        <v>6605</v>
      </c>
      <c r="P31" s="280" t="s">
        <v>6606</v>
      </c>
      <c r="Q31" s="280" t="s">
        <v>6607</v>
      </c>
      <c r="R31" s="280" t="s">
        <v>6608</v>
      </c>
      <c r="S31" s="280" t="s">
        <v>13505</v>
      </c>
      <c r="T31" s="277">
        <v>2</v>
      </c>
    </row>
    <row r="32" spans="1:20" x14ac:dyDescent="0.25">
      <c r="A32" s="278">
        <v>26</v>
      </c>
      <c r="B32" s="279" t="s">
        <v>2295</v>
      </c>
      <c r="C32" s="280">
        <v>401</v>
      </c>
      <c r="D32" s="280" t="s">
        <v>8459</v>
      </c>
      <c r="E32" s="280" t="s">
        <v>106</v>
      </c>
      <c r="F32" s="280" t="s">
        <v>2295</v>
      </c>
      <c r="G32" s="280"/>
      <c r="H32" s="280" t="s">
        <v>3413</v>
      </c>
      <c r="I32" s="280" t="s">
        <v>3414</v>
      </c>
      <c r="J32" s="280" t="s">
        <v>3415</v>
      </c>
      <c r="K32" s="280" t="s">
        <v>3416</v>
      </c>
      <c r="L32" s="280" t="s">
        <v>13506</v>
      </c>
      <c r="M32" s="280" t="s">
        <v>13507</v>
      </c>
      <c r="N32" s="280" t="s">
        <v>3419</v>
      </c>
      <c r="O32" s="280" t="s">
        <v>3420</v>
      </c>
      <c r="P32" s="280" t="s">
        <v>13508</v>
      </c>
      <c r="Q32" s="280" t="s">
        <v>13509</v>
      </c>
      <c r="R32" s="280" t="s">
        <v>13510</v>
      </c>
      <c r="S32" s="280" t="s">
        <v>13511</v>
      </c>
      <c r="T32" s="277">
        <v>2</v>
      </c>
    </row>
    <row r="33" spans="1:20" x14ac:dyDescent="0.25">
      <c r="A33" s="278">
        <v>27</v>
      </c>
      <c r="B33" s="279" t="s">
        <v>2295</v>
      </c>
      <c r="C33" s="280">
        <v>402</v>
      </c>
      <c r="D33" s="280" t="s">
        <v>8459</v>
      </c>
      <c r="E33" s="280" t="s">
        <v>109</v>
      </c>
      <c r="F33" s="280" t="s">
        <v>2295</v>
      </c>
      <c r="G33" s="280"/>
      <c r="H33" s="280" t="s">
        <v>3421</v>
      </c>
      <c r="I33" s="280" t="s">
        <v>3422</v>
      </c>
      <c r="J33" s="280" t="s">
        <v>3423</v>
      </c>
      <c r="K33" s="280" t="s">
        <v>3424</v>
      </c>
      <c r="L33" s="280" t="s">
        <v>13512</v>
      </c>
      <c r="M33" s="280" t="s">
        <v>13513</v>
      </c>
      <c r="N33" s="280" t="s">
        <v>3427</v>
      </c>
      <c r="O33" s="280" t="s">
        <v>3428</v>
      </c>
      <c r="P33" s="280" t="s">
        <v>13508</v>
      </c>
      <c r="Q33" s="280" t="s">
        <v>13509</v>
      </c>
      <c r="R33" s="280" t="s">
        <v>13510</v>
      </c>
      <c r="S33" s="280" t="s">
        <v>13514</v>
      </c>
      <c r="T33" s="277">
        <v>2</v>
      </c>
    </row>
    <row r="34" spans="1:20" x14ac:dyDescent="0.25">
      <c r="A34" s="278">
        <v>28</v>
      </c>
      <c r="B34" s="279" t="s">
        <v>2295</v>
      </c>
      <c r="C34" s="280">
        <v>403</v>
      </c>
      <c r="D34" s="280" t="s">
        <v>8459</v>
      </c>
      <c r="E34" s="280" t="s">
        <v>111</v>
      </c>
      <c r="F34" s="280" t="s">
        <v>2295</v>
      </c>
      <c r="G34" s="280"/>
      <c r="H34" s="280" t="s">
        <v>3429</v>
      </c>
      <c r="I34" s="280" t="s">
        <v>3430</v>
      </c>
      <c r="J34" s="280" t="s">
        <v>3431</v>
      </c>
      <c r="K34" s="280" t="s">
        <v>3432</v>
      </c>
      <c r="L34" s="280" t="s">
        <v>13515</v>
      </c>
      <c r="M34" s="280" t="s">
        <v>13516</v>
      </c>
      <c r="N34" s="280" t="s">
        <v>3435</v>
      </c>
      <c r="O34" s="280" t="s">
        <v>3436</v>
      </c>
      <c r="P34" s="280" t="s">
        <v>13508</v>
      </c>
      <c r="Q34" s="280" t="s">
        <v>13509</v>
      </c>
      <c r="R34" s="280" t="s">
        <v>13510</v>
      </c>
      <c r="S34" s="280" t="s">
        <v>13517</v>
      </c>
      <c r="T34" s="277">
        <v>2</v>
      </c>
    </row>
    <row r="35" spans="1:20" x14ac:dyDescent="0.25">
      <c r="A35" s="278">
        <v>29</v>
      </c>
      <c r="B35" s="279" t="s">
        <v>2295</v>
      </c>
      <c r="C35" s="280">
        <v>404</v>
      </c>
      <c r="D35" s="280" t="s">
        <v>8459</v>
      </c>
      <c r="E35" s="280" t="s">
        <v>113</v>
      </c>
      <c r="F35" s="280" t="s">
        <v>2295</v>
      </c>
      <c r="G35" s="280"/>
      <c r="H35" s="280" t="s">
        <v>3437</v>
      </c>
      <c r="I35" s="280" t="s">
        <v>3438</v>
      </c>
      <c r="J35" s="280" t="s">
        <v>3439</v>
      </c>
      <c r="K35" s="280" t="s">
        <v>3440</v>
      </c>
      <c r="L35" s="280" t="s">
        <v>13518</v>
      </c>
      <c r="M35" s="280" t="s">
        <v>13519</v>
      </c>
      <c r="N35" s="280" t="s">
        <v>3443</v>
      </c>
      <c r="O35" s="280" t="s">
        <v>3444</v>
      </c>
      <c r="P35" s="280" t="s">
        <v>13508</v>
      </c>
      <c r="Q35" s="280" t="s">
        <v>13509</v>
      </c>
      <c r="R35" s="280" t="s">
        <v>13510</v>
      </c>
      <c r="S35" s="280" t="s">
        <v>13520</v>
      </c>
      <c r="T35" s="277">
        <v>2</v>
      </c>
    </row>
    <row r="36" spans="1:20" x14ac:dyDescent="0.25">
      <c r="A36" s="278">
        <v>30</v>
      </c>
      <c r="B36" s="279" t="s">
        <v>2295</v>
      </c>
      <c r="C36" s="280">
        <v>405</v>
      </c>
      <c r="D36" s="280" t="s">
        <v>8459</v>
      </c>
      <c r="E36" s="280" t="s">
        <v>115</v>
      </c>
      <c r="F36" s="280" t="s">
        <v>2295</v>
      </c>
      <c r="G36" s="280"/>
      <c r="H36" s="280" t="s">
        <v>3445</v>
      </c>
      <c r="I36" s="280" t="s">
        <v>3446</v>
      </c>
      <c r="J36" s="280" t="s">
        <v>3447</v>
      </c>
      <c r="K36" s="280" t="s">
        <v>3448</v>
      </c>
      <c r="L36" s="280" t="s">
        <v>13521</v>
      </c>
      <c r="M36" s="280" t="s">
        <v>13522</v>
      </c>
      <c r="N36" s="280" t="s">
        <v>3451</v>
      </c>
      <c r="O36" s="280" t="s">
        <v>3452</v>
      </c>
      <c r="P36" s="280" t="s">
        <v>13508</v>
      </c>
      <c r="Q36" s="280" t="s">
        <v>13509</v>
      </c>
      <c r="R36" s="280" t="s">
        <v>13510</v>
      </c>
      <c r="S36" s="280" t="s">
        <v>13523</v>
      </c>
      <c r="T36" s="277">
        <v>2</v>
      </c>
    </row>
    <row r="37" spans="1:20" x14ac:dyDescent="0.25">
      <c r="A37" s="278">
        <v>31</v>
      </c>
      <c r="B37" s="279" t="s">
        <v>2314</v>
      </c>
      <c r="C37" s="280">
        <v>496</v>
      </c>
      <c r="D37" s="280" t="s">
        <v>8459</v>
      </c>
      <c r="E37" s="280" t="s">
        <v>227</v>
      </c>
      <c r="F37" s="280" t="s">
        <v>2314</v>
      </c>
      <c r="G37" s="280"/>
      <c r="H37" s="280" t="s">
        <v>4173</v>
      </c>
      <c r="I37" s="280" t="s">
        <v>4174</v>
      </c>
      <c r="J37" s="280" t="s">
        <v>4175</v>
      </c>
      <c r="K37" s="280" t="s">
        <v>4176</v>
      </c>
      <c r="L37" s="280" t="s">
        <v>13524</v>
      </c>
      <c r="M37" s="280" t="s">
        <v>13525</v>
      </c>
      <c r="N37" s="280" t="s">
        <v>4179</v>
      </c>
      <c r="O37" s="280" t="s">
        <v>4180</v>
      </c>
      <c r="P37" s="280" t="s">
        <v>2315</v>
      </c>
      <c r="Q37" s="280" t="s">
        <v>13509</v>
      </c>
      <c r="R37" s="280" t="s">
        <v>13510</v>
      </c>
      <c r="S37" s="280" t="s">
        <v>13526</v>
      </c>
      <c r="T37" s="277">
        <v>2</v>
      </c>
    </row>
    <row r="38" spans="1:20" x14ac:dyDescent="0.25">
      <c r="A38" s="278">
        <v>32</v>
      </c>
      <c r="B38" s="279" t="s">
        <v>2314</v>
      </c>
      <c r="C38" s="280">
        <v>497</v>
      </c>
      <c r="D38" s="280" t="s">
        <v>8459</v>
      </c>
      <c r="E38" s="280" t="s">
        <v>229</v>
      </c>
      <c r="F38" s="280" t="s">
        <v>2314</v>
      </c>
      <c r="G38" s="280"/>
      <c r="H38" s="280" t="s">
        <v>4181</v>
      </c>
      <c r="I38" s="280" t="s">
        <v>4182</v>
      </c>
      <c r="J38" s="280" t="s">
        <v>4183</v>
      </c>
      <c r="K38" s="280" t="s">
        <v>4184</v>
      </c>
      <c r="L38" s="280" t="s">
        <v>13527</v>
      </c>
      <c r="M38" s="280" t="s">
        <v>13528</v>
      </c>
      <c r="N38" s="280" t="s">
        <v>4187</v>
      </c>
      <c r="O38" s="280" t="s">
        <v>4188</v>
      </c>
      <c r="P38" s="280" t="s">
        <v>2315</v>
      </c>
      <c r="Q38" s="280" t="s">
        <v>13509</v>
      </c>
      <c r="R38" s="280" t="s">
        <v>13510</v>
      </c>
      <c r="S38" s="280" t="s">
        <v>13529</v>
      </c>
      <c r="T38" s="277">
        <v>2</v>
      </c>
    </row>
    <row r="39" spans="1:20" x14ac:dyDescent="0.25">
      <c r="A39" s="278">
        <v>33</v>
      </c>
      <c r="B39" s="279" t="s">
        <v>2314</v>
      </c>
      <c r="C39" s="280">
        <v>498</v>
      </c>
      <c r="D39" s="280" t="s">
        <v>8459</v>
      </c>
      <c r="E39" s="280" t="s">
        <v>230</v>
      </c>
      <c r="F39" s="280" t="s">
        <v>2314</v>
      </c>
      <c r="G39" s="280"/>
      <c r="H39" s="280" t="s">
        <v>4189</v>
      </c>
      <c r="I39" s="280" t="s">
        <v>4190</v>
      </c>
      <c r="J39" s="280" t="s">
        <v>4191</v>
      </c>
      <c r="K39" s="280" t="s">
        <v>4192</v>
      </c>
      <c r="L39" s="280" t="s">
        <v>13530</v>
      </c>
      <c r="M39" s="280" t="s">
        <v>13531</v>
      </c>
      <c r="N39" s="280" t="s">
        <v>4195</v>
      </c>
      <c r="O39" s="280" t="s">
        <v>4196</v>
      </c>
      <c r="P39" s="280" t="s">
        <v>2315</v>
      </c>
      <c r="Q39" s="280" t="s">
        <v>13509</v>
      </c>
      <c r="R39" s="280" t="s">
        <v>13510</v>
      </c>
      <c r="S39" s="280" t="s">
        <v>13532</v>
      </c>
      <c r="T39" s="277">
        <v>2</v>
      </c>
    </row>
    <row r="40" spans="1:20" x14ac:dyDescent="0.25">
      <c r="A40" s="278">
        <v>34</v>
      </c>
      <c r="B40" s="279" t="s">
        <v>2314</v>
      </c>
      <c r="C40" s="280">
        <v>499</v>
      </c>
      <c r="D40" s="280" t="s">
        <v>8459</v>
      </c>
      <c r="E40" s="280" t="s">
        <v>231</v>
      </c>
      <c r="F40" s="280" t="s">
        <v>2314</v>
      </c>
      <c r="G40" s="280"/>
      <c r="H40" s="280" t="s">
        <v>4197</v>
      </c>
      <c r="I40" s="280" t="s">
        <v>4198</v>
      </c>
      <c r="J40" s="280" t="s">
        <v>4199</v>
      </c>
      <c r="K40" s="280" t="s">
        <v>4200</v>
      </c>
      <c r="L40" s="280" t="s">
        <v>13533</v>
      </c>
      <c r="M40" s="280" t="s">
        <v>13534</v>
      </c>
      <c r="N40" s="280" t="s">
        <v>4203</v>
      </c>
      <c r="O40" s="280" t="s">
        <v>4204</v>
      </c>
      <c r="P40" s="280" t="s">
        <v>2315</v>
      </c>
      <c r="Q40" s="280" t="s">
        <v>13509</v>
      </c>
      <c r="R40" s="280" t="s">
        <v>13510</v>
      </c>
      <c r="S40" s="280" t="s">
        <v>13535</v>
      </c>
      <c r="T40" s="277">
        <v>2</v>
      </c>
    </row>
    <row r="41" spans="1:20" x14ac:dyDescent="0.25">
      <c r="A41" s="278">
        <v>35</v>
      </c>
      <c r="B41" s="279" t="s">
        <v>2314</v>
      </c>
      <c r="C41" s="280">
        <v>500</v>
      </c>
      <c r="D41" s="280" t="s">
        <v>8459</v>
      </c>
      <c r="E41" s="280" t="s">
        <v>232</v>
      </c>
      <c r="F41" s="280" t="s">
        <v>2314</v>
      </c>
      <c r="G41" s="280"/>
      <c r="H41" s="280" t="s">
        <v>4205</v>
      </c>
      <c r="I41" s="280" t="s">
        <v>4206</v>
      </c>
      <c r="J41" s="280" t="s">
        <v>4207</v>
      </c>
      <c r="K41" s="280" t="s">
        <v>4208</v>
      </c>
      <c r="L41" s="280" t="s">
        <v>13536</v>
      </c>
      <c r="M41" s="280" t="s">
        <v>13537</v>
      </c>
      <c r="N41" s="280" t="s">
        <v>4211</v>
      </c>
      <c r="O41" s="280" t="s">
        <v>4212</v>
      </c>
      <c r="P41" s="280" t="s">
        <v>2315</v>
      </c>
      <c r="Q41" s="280" t="s">
        <v>13509</v>
      </c>
      <c r="R41" s="280" t="s">
        <v>13510</v>
      </c>
      <c r="S41" s="280" t="s">
        <v>13538</v>
      </c>
      <c r="T41" s="277">
        <v>2</v>
      </c>
    </row>
    <row r="42" spans="1:20" x14ac:dyDescent="0.25">
      <c r="A42" s="278">
        <v>36</v>
      </c>
      <c r="B42" s="279" t="s">
        <v>2307</v>
      </c>
      <c r="C42" s="280">
        <v>461</v>
      </c>
      <c r="D42" s="280" t="s">
        <v>8459</v>
      </c>
      <c r="E42" s="280" t="s">
        <v>183</v>
      </c>
      <c r="F42" s="280" t="s">
        <v>2307</v>
      </c>
      <c r="G42" s="280"/>
      <c r="H42" s="280" t="s">
        <v>3893</v>
      </c>
      <c r="I42" s="280" t="s">
        <v>3894</v>
      </c>
      <c r="J42" s="280" t="s">
        <v>3895</v>
      </c>
      <c r="K42" s="280" t="s">
        <v>3896</v>
      </c>
      <c r="L42" s="280" t="s">
        <v>13539</v>
      </c>
      <c r="M42" s="280" t="s">
        <v>13540</v>
      </c>
      <c r="N42" s="280" t="s">
        <v>3899</v>
      </c>
      <c r="O42" s="280" t="s">
        <v>3900</v>
      </c>
      <c r="P42" s="280" t="s">
        <v>13541</v>
      </c>
      <c r="Q42" s="280" t="s">
        <v>13509</v>
      </c>
      <c r="R42" s="280" t="s">
        <v>13510</v>
      </c>
      <c r="S42" s="280" t="s">
        <v>13542</v>
      </c>
      <c r="T42" s="277">
        <v>2</v>
      </c>
    </row>
    <row r="43" spans="1:20" x14ac:dyDescent="0.25">
      <c r="A43" s="278">
        <v>37</v>
      </c>
      <c r="B43" s="279" t="s">
        <v>2307</v>
      </c>
      <c r="C43" s="280">
        <v>462</v>
      </c>
      <c r="D43" s="280" t="s">
        <v>8459</v>
      </c>
      <c r="E43" s="280" t="s">
        <v>186</v>
      </c>
      <c r="F43" s="280" t="s">
        <v>2307</v>
      </c>
      <c r="G43" s="280"/>
      <c r="H43" s="280" t="s">
        <v>3901</v>
      </c>
      <c r="I43" s="280" t="s">
        <v>3902</v>
      </c>
      <c r="J43" s="280" t="s">
        <v>3903</v>
      </c>
      <c r="K43" s="280" t="s">
        <v>3904</v>
      </c>
      <c r="L43" s="280" t="s">
        <v>13543</v>
      </c>
      <c r="M43" s="280" t="s">
        <v>13544</v>
      </c>
      <c r="N43" s="280" t="s">
        <v>3907</v>
      </c>
      <c r="O43" s="280" t="s">
        <v>3908</v>
      </c>
      <c r="P43" s="280" t="s">
        <v>13541</v>
      </c>
      <c r="Q43" s="280" t="s">
        <v>13509</v>
      </c>
      <c r="R43" s="280" t="s">
        <v>13510</v>
      </c>
      <c r="S43" s="280" t="s">
        <v>13545</v>
      </c>
      <c r="T43" s="277">
        <v>2</v>
      </c>
    </row>
    <row r="44" spans="1:20" x14ac:dyDescent="0.25">
      <c r="A44" s="278">
        <v>38</v>
      </c>
      <c r="B44" s="279" t="s">
        <v>2307</v>
      </c>
      <c r="C44" s="280">
        <v>463</v>
      </c>
      <c r="D44" s="280" t="s">
        <v>8459</v>
      </c>
      <c r="E44" s="280" t="s">
        <v>187</v>
      </c>
      <c r="F44" s="280" t="s">
        <v>2307</v>
      </c>
      <c r="G44" s="280"/>
      <c r="H44" s="280" t="s">
        <v>3909</v>
      </c>
      <c r="I44" s="280" t="s">
        <v>3910</v>
      </c>
      <c r="J44" s="280" t="s">
        <v>3911</v>
      </c>
      <c r="K44" s="280" t="s">
        <v>3912</v>
      </c>
      <c r="L44" s="280" t="s">
        <v>13546</v>
      </c>
      <c r="M44" s="280" t="s">
        <v>13547</v>
      </c>
      <c r="N44" s="280" t="s">
        <v>3915</v>
      </c>
      <c r="O44" s="280" t="s">
        <v>3916</v>
      </c>
      <c r="P44" s="280" t="s">
        <v>13541</v>
      </c>
      <c r="Q44" s="280" t="s">
        <v>13509</v>
      </c>
      <c r="R44" s="280" t="s">
        <v>13510</v>
      </c>
      <c r="S44" s="280" t="s">
        <v>13548</v>
      </c>
      <c r="T44" s="277">
        <v>2</v>
      </c>
    </row>
    <row r="45" spans="1:20" x14ac:dyDescent="0.25">
      <c r="A45" s="278">
        <v>39</v>
      </c>
      <c r="B45" s="279" t="s">
        <v>2307</v>
      </c>
      <c r="C45" s="280">
        <v>464</v>
      </c>
      <c r="D45" s="280" t="s">
        <v>8459</v>
      </c>
      <c r="E45" s="280" t="s">
        <v>188</v>
      </c>
      <c r="F45" s="280" t="s">
        <v>2307</v>
      </c>
      <c r="G45" s="280"/>
      <c r="H45" s="280" t="s">
        <v>3917</v>
      </c>
      <c r="I45" s="280" t="s">
        <v>3918</v>
      </c>
      <c r="J45" s="280" t="s">
        <v>3919</v>
      </c>
      <c r="K45" s="280" t="s">
        <v>3920</v>
      </c>
      <c r="L45" s="280" t="s">
        <v>13549</v>
      </c>
      <c r="M45" s="280" t="s">
        <v>13550</v>
      </c>
      <c r="N45" s="280" t="s">
        <v>3923</v>
      </c>
      <c r="O45" s="280" t="s">
        <v>3924</v>
      </c>
      <c r="P45" s="280" t="s">
        <v>13541</v>
      </c>
      <c r="Q45" s="280" t="s">
        <v>13509</v>
      </c>
      <c r="R45" s="280" t="s">
        <v>13510</v>
      </c>
      <c r="S45" s="280" t="s">
        <v>13551</v>
      </c>
      <c r="T45" s="277">
        <v>2</v>
      </c>
    </row>
    <row r="46" spans="1:20" x14ac:dyDescent="0.25">
      <c r="A46" s="278">
        <v>40</v>
      </c>
      <c r="B46" s="279" t="s">
        <v>2307</v>
      </c>
      <c r="C46" s="280">
        <v>465</v>
      </c>
      <c r="D46" s="280" t="s">
        <v>8459</v>
      </c>
      <c r="E46" s="280" t="s">
        <v>189</v>
      </c>
      <c r="F46" s="280" t="s">
        <v>2307</v>
      </c>
      <c r="G46" s="280"/>
      <c r="H46" s="280" t="s">
        <v>3925</v>
      </c>
      <c r="I46" s="280" t="s">
        <v>3926</v>
      </c>
      <c r="J46" s="280" t="s">
        <v>3927</v>
      </c>
      <c r="K46" s="280" t="s">
        <v>3928</v>
      </c>
      <c r="L46" s="280" t="s">
        <v>13552</v>
      </c>
      <c r="M46" s="280" t="s">
        <v>13553</v>
      </c>
      <c r="N46" s="280" t="s">
        <v>3931</v>
      </c>
      <c r="O46" s="280" t="s">
        <v>3932</v>
      </c>
      <c r="P46" s="280" t="s">
        <v>13541</v>
      </c>
      <c r="Q46" s="280" t="s">
        <v>13509</v>
      </c>
      <c r="R46" s="280" t="s">
        <v>13510</v>
      </c>
      <c r="S46" s="280" t="s">
        <v>13554</v>
      </c>
      <c r="T46" s="277">
        <v>2</v>
      </c>
    </row>
    <row r="47" spans="1:20" x14ac:dyDescent="0.25">
      <c r="A47" s="278">
        <v>41</v>
      </c>
      <c r="B47" s="279" t="s">
        <v>222</v>
      </c>
      <c r="C47" s="280">
        <v>91</v>
      </c>
      <c r="D47" s="280" t="s">
        <v>8447</v>
      </c>
      <c r="E47" s="280" t="s">
        <v>221</v>
      </c>
      <c r="F47" s="280" t="s">
        <v>222</v>
      </c>
      <c r="G47" s="280" t="s">
        <v>13431</v>
      </c>
      <c r="H47" s="280" t="s">
        <v>8315</v>
      </c>
      <c r="I47" s="280" t="s">
        <v>8316</v>
      </c>
      <c r="J47" s="280" t="s">
        <v>8317</v>
      </c>
      <c r="K47" s="280" t="s">
        <v>8318</v>
      </c>
      <c r="L47" s="280" t="s">
        <v>8319</v>
      </c>
      <c r="M47" s="280" t="s">
        <v>8320</v>
      </c>
      <c r="N47" s="280" t="s">
        <v>8321</v>
      </c>
      <c r="O47" s="280" t="s">
        <v>8322</v>
      </c>
      <c r="P47" s="280" t="s">
        <v>8323</v>
      </c>
      <c r="Q47" s="280" t="s">
        <v>8324</v>
      </c>
      <c r="R47" s="280" t="s">
        <v>8325</v>
      </c>
      <c r="S47" s="280" t="s">
        <v>13555</v>
      </c>
      <c r="T47" s="277">
        <v>2</v>
      </c>
    </row>
    <row r="48" spans="1:20" x14ac:dyDescent="0.25">
      <c r="A48" s="278">
        <v>42</v>
      </c>
      <c r="B48" s="279" t="s">
        <v>222</v>
      </c>
      <c r="C48" s="280">
        <v>92</v>
      </c>
      <c r="D48" s="280" t="s">
        <v>8447</v>
      </c>
      <c r="E48" s="280" t="s">
        <v>223</v>
      </c>
      <c r="F48" s="280" t="s">
        <v>222</v>
      </c>
      <c r="G48" s="280" t="s">
        <v>13435</v>
      </c>
      <c r="H48" s="280" t="s">
        <v>8326</v>
      </c>
      <c r="I48" s="280" t="s">
        <v>8327</v>
      </c>
      <c r="J48" s="280" t="s">
        <v>8328</v>
      </c>
      <c r="K48" s="280" t="s">
        <v>8329</v>
      </c>
      <c r="L48" s="280" t="s">
        <v>8330</v>
      </c>
      <c r="M48" s="280" t="s">
        <v>8331</v>
      </c>
      <c r="N48" s="280" t="s">
        <v>8332</v>
      </c>
      <c r="O48" s="280" t="s">
        <v>8333</v>
      </c>
      <c r="P48" s="280" t="s">
        <v>8334</v>
      </c>
      <c r="Q48" s="280" t="s">
        <v>8335</v>
      </c>
      <c r="R48" s="280" t="s">
        <v>8336</v>
      </c>
      <c r="S48" s="280" t="s">
        <v>13556</v>
      </c>
      <c r="T48" s="277">
        <v>2</v>
      </c>
    </row>
    <row r="49" spans="1:20" x14ac:dyDescent="0.25">
      <c r="A49" s="278">
        <v>43</v>
      </c>
      <c r="B49" s="279" t="s">
        <v>222</v>
      </c>
      <c r="C49" s="280">
        <v>93</v>
      </c>
      <c r="D49" s="280" t="s">
        <v>8447</v>
      </c>
      <c r="E49" s="280" t="s">
        <v>224</v>
      </c>
      <c r="F49" s="280" t="s">
        <v>222</v>
      </c>
      <c r="G49" s="280" t="s">
        <v>13439</v>
      </c>
      <c r="H49" s="280" t="s">
        <v>8337</v>
      </c>
      <c r="I49" s="280" t="s">
        <v>8338</v>
      </c>
      <c r="J49" s="280" t="s">
        <v>8339</v>
      </c>
      <c r="K49" s="280" t="s">
        <v>8340</v>
      </c>
      <c r="L49" s="280" t="s">
        <v>8341</v>
      </c>
      <c r="M49" s="280" t="s">
        <v>8342</v>
      </c>
      <c r="N49" s="280" t="s">
        <v>8343</v>
      </c>
      <c r="O49" s="280" t="s">
        <v>8344</v>
      </c>
      <c r="P49" s="280" t="s">
        <v>8345</v>
      </c>
      <c r="Q49" s="280" t="s">
        <v>8346</v>
      </c>
      <c r="R49" s="280" t="s">
        <v>8347</v>
      </c>
      <c r="S49" s="280" t="s">
        <v>13557</v>
      </c>
      <c r="T49" s="277">
        <v>2</v>
      </c>
    </row>
    <row r="50" spans="1:20" x14ac:dyDescent="0.25">
      <c r="A50" s="278">
        <v>44</v>
      </c>
      <c r="B50" s="279" t="s">
        <v>222</v>
      </c>
      <c r="C50" s="280">
        <v>94</v>
      </c>
      <c r="D50" s="280" t="s">
        <v>8447</v>
      </c>
      <c r="E50" s="280" t="s">
        <v>225</v>
      </c>
      <c r="F50" s="280" t="s">
        <v>222</v>
      </c>
      <c r="G50" s="280" t="s">
        <v>13443</v>
      </c>
      <c r="H50" s="280" t="s">
        <v>8348</v>
      </c>
      <c r="I50" s="280" t="s">
        <v>8349</v>
      </c>
      <c r="J50" s="280" t="s">
        <v>8350</v>
      </c>
      <c r="K50" s="280" t="s">
        <v>8351</v>
      </c>
      <c r="L50" s="280" t="s">
        <v>13558</v>
      </c>
      <c r="M50" s="280" t="s">
        <v>8353</v>
      </c>
      <c r="N50" s="280" t="s">
        <v>8354</v>
      </c>
      <c r="O50" s="280" t="s">
        <v>8355</v>
      </c>
      <c r="P50" s="280" t="s">
        <v>8356</v>
      </c>
      <c r="Q50" s="280" t="s">
        <v>8357</v>
      </c>
      <c r="R50" s="280" t="s">
        <v>8358</v>
      </c>
      <c r="S50" s="280" t="s">
        <v>13559</v>
      </c>
      <c r="T50" s="277">
        <v>2</v>
      </c>
    </row>
    <row r="51" spans="1:20" x14ac:dyDescent="0.25">
      <c r="A51" s="278">
        <v>45</v>
      </c>
      <c r="B51" s="279" t="s">
        <v>222</v>
      </c>
      <c r="C51" s="280">
        <v>95</v>
      </c>
      <c r="D51" s="280" t="s">
        <v>8447</v>
      </c>
      <c r="E51" s="280" t="s">
        <v>226</v>
      </c>
      <c r="F51" s="280" t="s">
        <v>222</v>
      </c>
      <c r="G51" s="280" t="s">
        <v>13447</v>
      </c>
      <c r="H51" s="280" t="s">
        <v>8359</v>
      </c>
      <c r="I51" s="280" t="s">
        <v>8360</v>
      </c>
      <c r="J51" s="280" t="s">
        <v>8361</v>
      </c>
      <c r="K51" s="280" t="s">
        <v>8362</v>
      </c>
      <c r="L51" s="280" t="s">
        <v>8363</v>
      </c>
      <c r="M51" s="280" t="s">
        <v>8364</v>
      </c>
      <c r="N51" s="280" t="s">
        <v>8365</v>
      </c>
      <c r="O51" s="280" t="s">
        <v>8366</v>
      </c>
      <c r="P51" s="280" t="s">
        <v>8367</v>
      </c>
      <c r="Q51" s="280" t="s">
        <v>8368</v>
      </c>
      <c r="R51" s="280" t="s">
        <v>8369</v>
      </c>
      <c r="S51" s="280" t="s">
        <v>13560</v>
      </c>
      <c r="T51" s="277">
        <v>2</v>
      </c>
    </row>
    <row r="52" spans="1:20" x14ac:dyDescent="0.25">
      <c r="A52" s="278">
        <v>46</v>
      </c>
      <c r="B52" s="279" t="s">
        <v>1965</v>
      </c>
      <c r="C52" s="280">
        <v>106</v>
      </c>
      <c r="D52" s="280" t="s">
        <v>8450</v>
      </c>
      <c r="E52" s="280" t="s">
        <v>117</v>
      </c>
      <c r="F52" s="280" t="s">
        <v>1965</v>
      </c>
      <c r="G52" s="280"/>
      <c r="H52" s="280" t="s">
        <v>6279</v>
      </c>
      <c r="I52" s="280" t="s">
        <v>6280</v>
      </c>
      <c r="J52" s="280" t="s">
        <v>6281</v>
      </c>
      <c r="K52" s="280" t="s">
        <v>6282</v>
      </c>
      <c r="L52" s="280" t="s">
        <v>13561</v>
      </c>
      <c r="M52" s="280" t="s">
        <v>13562</v>
      </c>
      <c r="N52" s="280" t="s">
        <v>6285</v>
      </c>
      <c r="O52" s="280" t="s">
        <v>6286</v>
      </c>
      <c r="P52" s="280" t="s">
        <v>6287</v>
      </c>
      <c r="Q52" s="280" t="s">
        <v>6288</v>
      </c>
      <c r="R52" s="280" t="s">
        <v>6289</v>
      </c>
      <c r="S52" s="280" t="s">
        <v>13563</v>
      </c>
      <c r="T52" s="277">
        <v>2</v>
      </c>
    </row>
    <row r="53" spans="1:20" x14ac:dyDescent="0.25">
      <c r="A53" s="278">
        <v>47</v>
      </c>
      <c r="B53" s="279" t="s">
        <v>1965</v>
      </c>
      <c r="C53" s="280">
        <v>107</v>
      </c>
      <c r="D53" s="280" t="s">
        <v>8450</v>
      </c>
      <c r="E53" s="280" t="s">
        <v>119</v>
      </c>
      <c r="F53" s="280" t="s">
        <v>1965</v>
      </c>
      <c r="G53" s="280"/>
      <c r="H53" s="280" t="s">
        <v>6290</v>
      </c>
      <c r="I53" s="280" t="s">
        <v>6291</v>
      </c>
      <c r="J53" s="280" t="s">
        <v>6292</v>
      </c>
      <c r="K53" s="280" t="s">
        <v>6293</v>
      </c>
      <c r="L53" s="280" t="s">
        <v>13564</v>
      </c>
      <c r="M53" s="280" t="s">
        <v>13565</v>
      </c>
      <c r="N53" s="280" t="s">
        <v>6296</v>
      </c>
      <c r="O53" s="280" t="s">
        <v>6297</v>
      </c>
      <c r="P53" s="280" t="s">
        <v>6298</v>
      </c>
      <c r="Q53" s="280" t="s">
        <v>6299</v>
      </c>
      <c r="R53" s="280" t="s">
        <v>6300</v>
      </c>
      <c r="S53" s="280" t="s">
        <v>13566</v>
      </c>
      <c r="T53" s="277">
        <v>2</v>
      </c>
    </row>
    <row r="54" spans="1:20" x14ac:dyDescent="0.25">
      <c r="A54" s="278">
        <v>48</v>
      </c>
      <c r="B54" s="279" t="s">
        <v>1965</v>
      </c>
      <c r="C54" s="280">
        <v>108</v>
      </c>
      <c r="D54" s="280" t="s">
        <v>8450</v>
      </c>
      <c r="E54" s="280" t="s">
        <v>120</v>
      </c>
      <c r="F54" s="280" t="s">
        <v>1965</v>
      </c>
      <c r="G54" s="280"/>
      <c r="H54" s="280" t="s">
        <v>6301</v>
      </c>
      <c r="I54" s="280" t="s">
        <v>6302</v>
      </c>
      <c r="J54" s="280" t="s">
        <v>6303</v>
      </c>
      <c r="K54" s="280" t="s">
        <v>6304</v>
      </c>
      <c r="L54" s="280" t="s">
        <v>13567</v>
      </c>
      <c r="M54" s="280" t="s">
        <v>13568</v>
      </c>
      <c r="N54" s="280" t="s">
        <v>6307</v>
      </c>
      <c r="O54" s="280" t="s">
        <v>6308</v>
      </c>
      <c r="P54" s="280" t="s">
        <v>6309</v>
      </c>
      <c r="Q54" s="280" t="s">
        <v>6310</v>
      </c>
      <c r="R54" s="280" t="s">
        <v>6311</v>
      </c>
      <c r="S54" s="280" t="s">
        <v>13569</v>
      </c>
      <c r="T54" s="277">
        <v>2</v>
      </c>
    </row>
    <row r="55" spans="1:20" x14ac:dyDescent="0.25">
      <c r="A55" s="278">
        <v>49</v>
      </c>
      <c r="B55" s="279" t="s">
        <v>1965</v>
      </c>
      <c r="C55" s="280">
        <v>109</v>
      </c>
      <c r="D55" s="280" t="s">
        <v>8450</v>
      </c>
      <c r="E55" s="280" t="s">
        <v>121</v>
      </c>
      <c r="F55" s="280" t="s">
        <v>1965</v>
      </c>
      <c r="G55" s="280"/>
      <c r="H55" s="280" t="s">
        <v>6312</v>
      </c>
      <c r="I55" s="280" t="s">
        <v>6313</v>
      </c>
      <c r="J55" s="280" t="s">
        <v>6314</v>
      </c>
      <c r="K55" s="280" t="s">
        <v>6315</v>
      </c>
      <c r="L55" s="280" t="s">
        <v>13570</v>
      </c>
      <c r="M55" s="280" t="s">
        <v>13571</v>
      </c>
      <c r="N55" s="280" t="s">
        <v>6318</v>
      </c>
      <c r="O55" s="280" t="s">
        <v>6319</v>
      </c>
      <c r="P55" s="280" t="s">
        <v>6320</v>
      </c>
      <c r="Q55" s="280" t="s">
        <v>6321</v>
      </c>
      <c r="R55" s="280" t="s">
        <v>6322</v>
      </c>
      <c r="S55" s="280" t="s">
        <v>13572</v>
      </c>
      <c r="T55" s="277">
        <v>2</v>
      </c>
    </row>
    <row r="56" spans="1:20" x14ac:dyDescent="0.25">
      <c r="A56" s="278">
        <v>50</v>
      </c>
      <c r="B56" s="279" t="s">
        <v>1965</v>
      </c>
      <c r="C56" s="280">
        <v>110</v>
      </c>
      <c r="D56" s="280" t="s">
        <v>8450</v>
      </c>
      <c r="E56" s="280" t="s">
        <v>122</v>
      </c>
      <c r="F56" s="280" t="s">
        <v>1965</v>
      </c>
      <c r="G56" s="280"/>
      <c r="H56" s="280" t="s">
        <v>6323</v>
      </c>
      <c r="I56" s="280" t="s">
        <v>6324</v>
      </c>
      <c r="J56" s="280" t="s">
        <v>6325</v>
      </c>
      <c r="K56" s="280" t="s">
        <v>6326</v>
      </c>
      <c r="L56" s="280" t="s">
        <v>13573</v>
      </c>
      <c r="M56" s="280" t="s">
        <v>13574</v>
      </c>
      <c r="N56" s="280" t="s">
        <v>6329</v>
      </c>
      <c r="O56" s="280" t="s">
        <v>6330</v>
      </c>
      <c r="P56" s="280" t="s">
        <v>6331</v>
      </c>
      <c r="Q56" s="280" t="s">
        <v>6332</v>
      </c>
      <c r="R56" s="280" t="s">
        <v>6333</v>
      </c>
      <c r="S56" s="280" t="s">
        <v>13575</v>
      </c>
      <c r="T56" s="277">
        <v>2</v>
      </c>
    </row>
    <row r="57" spans="1:20" x14ac:dyDescent="0.25">
      <c r="A57" s="278">
        <v>51</v>
      </c>
      <c r="B57" s="279" t="s">
        <v>1973</v>
      </c>
      <c r="C57" s="280">
        <v>146</v>
      </c>
      <c r="D57" s="280" t="s">
        <v>8450</v>
      </c>
      <c r="E57" s="280" t="s">
        <v>165</v>
      </c>
      <c r="F57" s="280" t="s">
        <v>1973</v>
      </c>
      <c r="G57" s="280"/>
      <c r="H57" s="280" t="s">
        <v>6719</v>
      </c>
      <c r="I57" s="280" t="s">
        <v>6720</v>
      </c>
      <c r="J57" s="280" t="s">
        <v>6721</v>
      </c>
      <c r="K57" s="280" t="s">
        <v>6722</v>
      </c>
      <c r="L57" s="280" t="s">
        <v>13576</v>
      </c>
      <c r="M57" s="280" t="s">
        <v>13577</v>
      </c>
      <c r="N57" s="280" t="s">
        <v>6725</v>
      </c>
      <c r="O57" s="280" t="s">
        <v>6726</v>
      </c>
      <c r="P57" s="280" t="s">
        <v>6727</v>
      </c>
      <c r="Q57" s="280" t="s">
        <v>6728</v>
      </c>
      <c r="R57" s="280" t="s">
        <v>6729</v>
      </c>
      <c r="S57" s="280" t="s">
        <v>13578</v>
      </c>
      <c r="T57" s="277">
        <v>2</v>
      </c>
    </row>
    <row r="58" spans="1:20" x14ac:dyDescent="0.25">
      <c r="A58" s="278">
        <v>52</v>
      </c>
      <c r="B58" s="279" t="s">
        <v>1973</v>
      </c>
      <c r="C58" s="280">
        <v>147</v>
      </c>
      <c r="D58" s="280" t="s">
        <v>8450</v>
      </c>
      <c r="E58" s="280" t="s">
        <v>167</v>
      </c>
      <c r="F58" s="280" t="s">
        <v>1973</v>
      </c>
      <c r="G58" s="280"/>
      <c r="H58" s="280" t="s">
        <v>6730</v>
      </c>
      <c r="I58" s="280" t="s">
        <v>6731</v>
      </c>
      <c r="J58" s="280" t="s">
        <v>6732</v>
      </c>
      <c r="K58" s="280" t="s">
        <v>6733</v>
      </c>
      <c r="L58" s="280" t="s">
        <v>13579</v>
      </c>
      <c r="M58" s="280" t="s">
        <v>13580</v>
      </c>
      <c r="N58" s="280" t="s">
        <v>6736</v>
      </c>
      <c r="O58" s="280" t="s">
        <v>6737</v>
      </c>
      <c r="P58" s="280" t="s">
        <v>6738</v>
      </c>
      <c r="Q58" s="280" t="s">
        <v>6739</v>
      </c>
      <c r="R58" s="280" t="s">
        <v>6740</v>
      </c>
      <c r="S58" s="280" t="s">
        <v>13581</v>
      </c>
      <c r="T58" s="277">
        <v>2</v>
      </c>
    </row>
    <row r="59" spans="1:20" x14ac:dyDescent="0.25">
      <c r="A59" s="278">
        <v>53</v>
      </c>
      <c r="B59" s="279" t="s">
        <v>1973</v>
      </c>
      <c r="C59" s="280">
        <v>148</v>
      </c>
      <c r="D59" s="280" t="s">
        <v>8450</v>
      </c>
      <c r="E59" s="280" t="s">
        <v>168</v>
      </c>
      <c r="F59" s="280" t="s">
        <v>1973</v>
      </c>
      <c r="G59" s="280"/>
      <c r="H59" s="280" t="s">
        <v>6741</v>
      </c>
      <c r="I59" s="280" t="s">
        <v>6742</v>
      </c>
      <c r="J59" s="280" t="s">
        <v>6743</v>
      </c>
      <c r="K59" s="280" t="s">
        <v>6744</v>
      </c>
      <c r="L59" s="280" t="s">
        <v>13582</v>
      </c>
      <c r="M59" s="280" t="s">
        <v>13583</v>
      </c>
      <c r="N59" s="280" t="s">
        <v>6747</v>
      </c>
      <c r="O59" s="280" t="s">
        <v>6748</v>
      </c>
      <c r="P59" s="280" t="s">
        <v>6749</v>
      </c>
      <c r="Q59" s="280" t="s">
        <v>6750</v>
      </c>
      <c r="R59" s="280" t="s">
        <v>6751</v>
      </c>
      <c r="S59" s="280" t="s">
        <v>13584</v>
      </c>
      <c r="T59" s="277">
        <v>2</v>
      </c>
    </row>
    <row r="60" spans="1:20" x14ac:dyDescent="0.25">
      <c r="A60" s="278">
        <v>54</v>
      </c>
      <c r="B60" s="279" t="s">
        <v>1973</v>
      </c>
      <c r="C60" s="280">
        <v>149</v>
      </c>
      <c r="D60" s="280" t="s">
        <v>8450</v>
      </c>
      <c r="E60" s="280" t="s">
        <v>169</v>
      </c>
      <c r="F60" s="280" t="s">
        <v>1973</v>
      </c>
      <c r="G60" s="280"/>
      <c r="H60" s="280" t="s">
        <v>6752</v>
      </c>
      <c r="I60" s="280" t="s">
        <v>6753</v>
      </c>
      <c r="J60" s="280" t="s">
        <v>6754</v>
      </c>
      <c r="K60" s="280" t="s">
        <v>6755</v>
      </c>
      <c r="L60" s="280" t="s">
        <v>13585</v>
      </c>
      <c r="M60" s="280" t="s">
        <v>13586</v>
      </c>
      <c r="N60" s="280" t="s">
        <v>6758</v>
      </c>
      <c r="O60" s="280" t="s">
        <v>6759</v>
      </c>
      <c r="P60" s="280" t="s">
        <v>6760</v>
      </c>
      <c r="Q60" s="280" t="s">
        <v>6761</v>
      </c>
      <c r="R60" s="280" t="s">
        <v>6762</v>
      </c>
      <c r="S60" s="280" t="s">
        <v>13587</v>
      </c>
      <c r="T60" s="277">
        <v>2</v>
      </c>
    </row>
    <row r="61" spans="1:20" x14ac:dyDescent="0.25">
      <c r="A61" s="278">
        <v>55</v>
      </c>
      <c r="B61" s="279" t="s">
        <v>1973</v>
      </c>
      <c r="C61" s="280">
        <v>150</v>
      </c>
      <c r="D61" s="280" t="s">
        <v>8450</v>
      </c>
      <c r="E61" s="280" t="s">
        <v>170</v>
      </c>
      <c r="F61" s="280" t="s">
        <v>1973</v>
      </c>
      <c r="G61" s="280"/>
      <c r="H61" s="280" t="s">
        <v>6763</v>
      </c>
      <c r="I61" s="280" t="s">
        <v>6764</v>
      </c>
      <c r="J61" s="280" t="s">
        <v>6765</v>
      </c>
      <c r="K61" s="280" t="s">
        <v>6766</v>
      </c>
      <c r="L61" s="280" t="s">
        <v>13588</v>
      </c>
      <c r="M61" s="280" t="s">
        <v>13589</v>
      </c>
      <c r="N61" s="280" t="s">
        <v>6769</v>
      </c>
      <c r="O61" s="280" t="s">
        <v>6770</v>
      </c>
      <c r="P61" s="280" t="s">
        <v>6771</v>
      </c>
      <c r="Q61" s="280" t="s">
        <v>6772</v>
      </c>
      <c r="R61" s="280" t="s">
        <v>6773</v>
      </c>
      <c r="S61" s="280" t="s">
        <v>13590</v>
      </c>
      <c r="T61" s="277">
        <v>2</v>
      </c>
    </row>
    <row r="62" spans="1:20" x14ac:dyDescent="0.25">
      <c r="A62" s="278">
        <v>56</v>
      </c>
      <c r="B62" s="279" t="s">
        <v>2308</v>
      </c>
      <c r="C62" s="280">
        <v>466</v>
      </c>
      <c r="D62" s="280" t="s">
        <v>8459</v>
      </c>
      <c r="E62" s="280" t="s">
        <v>190</v>
      </c>
      <c r="F62" s="280" t="s">
        <v>2308</v>
      </c>
      <c r="G62" s="280"/>
      <c r="H62" s="280" t="s">
        <v>3933</v>
      </c>
      <c r="I62" s="280" t="s">
        <v>3934</v>
      </c>
      <c r="J62" s="280" t="s">
        <v>3935</v>
      </c>
      <c r="K62" s="280" t="s">
        <v>3936</v>
      </c>
      <c r="L62" s="280" t="s">
        <v>13591</v>
      </c>
      <c r="M62" s="280" t="s">
        <v>13592</v>
      </c>
      <c r="N62" s="280" t="s">
        <v>3939</v>
      </c>
      <c r="O62" s="280" t="s">
        <v>3940</v>
      </c>
      <c r="P62" s="280" t="s">
        <v>13593</v>
      </c>
      <c r="Q62" s="280" t="s">
        <v>13509</v>
      </c>
      <c r="R62" s="280" t="s">
        <v>13510</v>
      </c>
      <c r="S62" s="280" t="s">
        <v>13594</v>
      </c>
      <c r="T62" s="277">
        <v>2</v>
      </c>
    </row>
    <row r="63" spans="1:20" x14ac:dyDescent="0.25">
      <c r="A63" s="278">
        <v>57</v>
      </c>
      <c r="B63" s="279" t="s">
        <v>2308</v>
      </c>
      <c r="C63" s="280">
        <v>467</v>
      </c>
      <c r="D63" s="280" t="s">
        <v>8459</v>
      </c>
      <c r="E63" s="280" t="s">
        <v>192</v>
      </c>
      <c r="F63" s="280" t="s">
        <v>2308</v>
      </c>
      <c r="G63" s="280"/>
      <c r="H63" s="280" t="s">
        <v>3941</v>
      </c>
      <c r="I63" s="280" t="s">
        <v>3942</v>
      </c>
      <c r="J63" s="280" t="s">
        <v>3943</v>
      </c>
      <c r="K63" s="280" t="s">
        <v>3944</v>
      </c>
      <c r="L63" s="280" t="s">
        <v>13595</v>
      </c>
      <c r="M63" s="280" t="s">
        <v>13596</v>
      </c>
      <c r="N63" s="280" t="s">
        <v>3947</v>
      </c>
      <c r="O63" s="280" t="s">
        <v>3948</v>
      </c>
      <c r="P63" s="280" t="s">
        <v>13593</v>
      </c>
      <c r="Q63" s="280" t="s">
        <v>13509</v>
      </c>
      <c r="R63" s="280" t="s">
        <v>13510</v>
      </c>
      <c r="S63" s="280" t="s">
        <v>13597</v>
      </c>
      <c r="T63" s="277">
        <v>2</v>
      </c>
    </row>
    <row r="64" spans="1:20" x14ac:dyDescent="0.25">
      <c r="A64" s="278">
        <v>58</v>
      </c>
      <c r="B64" s="279" t="s">
        <v>2308</v>
      </c>
      <c r="C64" s="280">
        <v>468</v>
      </c>
      <c r="D64" s="280" t="s">
        <v>8459</v>
      </c>
      <c r="E64" s="280" t="s">
        <v>193</v>
      </c>
      <c r="F64" s="280" t="s">
        <v>2308</v>
      </c>
      <c r="G64" s="280"/>
      <c r="H64" s="280" t="s">
        <v>3949</v>
      </c>
      <c r="I64" s="280" t="s">
        <v>3950</v>
      </c>
      <c r="J64" s="280" t="s">
        <v>3951</v>
      </c>
      <c r="K64" s="280" t="s">
        <v>3952</v>
      </c>
      <c r="L64" s="280" t="s">
        <v>13598</v>
      </c>
      <c r="M64" s="280" t="s">
        <v>13599</v>
      </c>
      <c r="N64" s="280" t="s">
        <v>3955</v>
      </c>
      <c r="O64" s="280" t="s">
        <v>3956</v>
      </c>
      <c r="P64" s="280" t="s">
        <v>13593</v>
      </c>
      <c r="Q64" s="280" t="s">
        <v>13509</v>
      </c>
      <c r="R64" s="280" t="s">
        <v>13510</v>
      </c>
      <c r="S64" s="280" t="s">
        <v>13600</v>
      </c>
      <c r="T64" s="277">
        <v>2</v>
      </c>
    </row>
    <row r="65" spans="1:20" x14ac:dyDescent="0.25">
      <c r="A65" s="278">
        <v>59</v>
      </c>
      <c r="B65" s="279" t="s">
        <v>2308</v>
      </c>
      <c r="C65" s="280">
        <v>469</v>
      </c>
      <c r="D65" s="280" t="s">
        <v>8459</v>
      </c>
      <c r="E65" s="280" t="s">
        <v>194</v>
      </c>
      <c r="F65" s="280" t="s">
        <v>2308</v>
      </c>
      <c r="G65" s="280"/>
      <c r="H65" s="280" t="s">
        <v>3957</v>
      </c>
      <c r="I65" s="280" t="s">
        <v>3958</v>
      </c>
      <c r="J65" s="280" t="s">
        <v>3959</v>
      </c>
      <c r="K65" s="280" t="s">
        <v>3960</v>
      </c>
      <c r="L65" s="280" t="s">
        <v>13601</v>
      </c>
      <c r="M65" s="280" t="s">
        <v>13602</v>
      </c>
      <c r="N65" s="280" t="s">
        <v>3963</v>
      </c>
      <c r="O65" s="280" t="s">
        <v>3964</v>
      </c>
      <c r="P65" s="280" t="s">
        <v>13593</v>
      </c>
      <c r="Q65" s="280" t="s">
        <v>13509</v>
      </c>
      <c r="R65" s="280" t="s">
        <v>13510</v>
      </c>
      <c r="S65" s="280" t="s">
        <v>13603</v>
      </c>
      <c r="T65" s="277">
        <v>2</v>
      </c>
    </row>
    <row r="66" spans="1:20" x14ac:dyDescent="0.25">
      <c r="A66" s="278">
        <v>60</v>
      </c>
      <c r="B66" s="279" t="s">
        <v>2308</v>
      </c>
      <c r="C66" s="280">
        <v>470</v>
      </c>
      <c r="D66" s="280" t="s">
        <v>8459</v>
      </c>
      <c r="E66" s="280" t="s">
        <v>195</v>
      </c>
      <c r="F66" s="280" t="s">
        <v>2308</v>
      </c>
      <c r="G66" s="280"/>
      <c r="H66" s="280" t="s">
        <v>3965</v>
      </c>
      <c r="I66" s="280" t="s">
        <v>3966</v>
      </c>
      <c r="J66" s="280" t="s">
        <v>3967</v>
      </c>
      <c r="K66" s="280" t="s">
        <v>3968</v>
      </c>
      <c r="L66" s="280" t="s">
        <v>13604</v>
      </c>
      <c r="M66" s="280" t="s">
        <v>13605</v>
      </c>
      <c r="N66" s="280" t="s">
        <v>3971</v>
      </c>
      <c r="O66" s="280" t="s">
        <v>3972</v>
      </c>
      <c r="P66" s="280" t="s">
        <v>13593</v>
      </c>
      <c r="Q66" s="280" t="s">
        <v>13509</v>
      </c>
      <c r="R66" s="280" t="s">
        <v>13510</v>
      </c>
      <c r="S66" s="280" t="s">
        <v>13606</v>
      </c>
      <c r="T66" s="277">
        <v>2</v>
      </c>
    </row>
    <row r="67" spans="1:20" x14ac:dyDescent="0.25">
      <c r="A67" s="278">
        <v>61</v>
      </c>
      <c r="B67" s="279" t="s">
        <v>2078</v>
      </c>
      <c r="C67" s="280">
        <v>221</v>
      </c>
      <c r="D67" s="280" t="s">
        <v>8453</v>
      </c>
      <c r="E67" s="280" t="s">
        <v>135</v>
      </c>
      <c r="F67" s="280" t="s">
        <v>2078</v>
      </c>
      <c r="G67" s="280"/>
      <c r="H67" s="280" t="s">
        <v>5343</v>
      </c>
      <c r="I67" s="280" t="s">
        <v>5344</v>
      </c>
      <c r="J67" s="280" t="s">
        <v>5345</v>
      </c>
      <c r="K67" s="280" t="s">
        <v>5346</v>
      </c>
      <c r="L67" s="280" t="s">
        <v>13607</v>
      </c>
      <c r="M67" s="280" t="s">
        <v>13608</v>
      </c>
      <c r="N67" s="280" t="s">
        <v>5349</v>
      </c>
      <c r="O67" s="280" t="s">
        <v>5350</v>
      </c>
      <c r="P67" s="280" t="s">
        <v>5351</v>
      </c>
      <c r="Q67" s="280" t="s">
        <v>5352</v>
      </c>
      <c r="R67" s="280" t="s">
        <v>5353</v>
      </c>
      <c r="S67" s="280" t="s">
        <v>13609</v>
      </c>
      <c r="T67" s="277">
        <v>2</v>
      </c>
    </row>
    <row r="68" spans="1:20" x14ac:dyDescent="0.25">
      <c r="A68" s="278">
        <v>62</v>
      </c>
      <c r="B68" s="279" t="s">
        <v>2078</v>
      </c>
      <c r="C68" s="280">
        <v>222</v>
      </c>
      <c r="D68" s="280" t="s">
        <v>8453</v>
      </c>
      <c r="E68" s="280" t="s">
        <v>137</v>
      </c>
      <c r="F68" s="280" t="s">
        <v>2078</v>
      </c>
      <c r="G68" s="280"/>
      <c r="H68" s="280" t="s">
        <v>5354</v>
      </c>
      <c r="I68" s="280" t="s">
        <v>5355</v>
      </c>
      <c r="J68" s="280" t="s">
        <v>5356</v>
      </c>
      <c r="K68" s="280" t="s">
        <v>5357</v>
      </c>
      <c r="L68" s="280" t="s">
        <v>13610</v>
      </c>
      <c r="M68" s="280" t="s">
        <v>13611</v>
      </c>
      <c r="N68" s="280" t="s">
        <v>5360</v>
      </c>
      <c r="O68" s="280" t="s">
        <v>5361</v>
      </c>
      <c r="P68" s="280" t="s">
        <v>5362</v>
      </c>
      <c r="Q68" s="280" t="s">
        <v>5363</v>
      </c>
      <c r="R68" s="280" t="s">
        <v>5364</v>
      </c>
      <c r="S68" s="280" t="s">
        <v>13612</v>
      </c>
      <c r="T68" s="277">
        <v>2</v>
      </c>
    </row>
    <row r="69" spans="1:20" x14ac:dyDescent="0.25">
      <c r="A69" s="278">
        <v>63</v>
      </c>
      <c r="B69" s="279" t="s">
        <v>2078</v>
      </c>
      <c r="C69" s="280">
        <v>223</v>
      </c>
      <c r="D69" s="280" t="s">
        <v>8453</v>
      </c>
      <c r="E69" s="280" t="s">
        <v>138</v>
      </c>
      <c r="F69" s="280" t="s">
        <v>2078</v>
      </c>
      <c r="G69" s="280"/>
      <c r="H69" s="280" t="s">
        <v>5365</v>
      </c>
      <c r="I69" s="280" t="s">
        <v>5366</v>
      </c>
      <c r="J69" s="280" t="s">
        <v>5367</v>
      </c>
      <c r="K69" s="280" t="s">
        <v>5368</v>
      </c>
      <c r="L69" s="280" t="s">
        <v>13613</v>
      </c>
      <c r="M69" s="280" t="s">
        <v>13614</v>
      </c>
      <c r="N69" s="280" t="s">
        <v>5371</v>
      </c>
      <c r="O69" s="280" t="s">
        <v>5372</v>
      </c>
      <c r="P69" s="280" t="s">
        <v>5373</v>
      </c>
      <c r="Q69" s="280" t="s">
        <v>5374</v>
      </c>
      <c r="R69" s="280" t="s">
        <v>5375</v>
      </c>
      <c r="S69" s="280" t="s">
        <v>13615</v>
      </c>
      <c r="T69" s="277">
        <v>2</v>
      </c>
    </row>
    <row r="70" spans="1:20" x14ac:dyDescent="0.25">
      <c r="A70" s="278">
        <v>64</v>
      </c>
      <c r="B70" s="279" t="s">
        <v>2078</v>
      </c>
      <c r="C70" s="280">
        <v>224</v>
      </c>
      <c r="D70" s="280" t="s">
        <v>8453</v>
      </c>
      <c r="E70" s="280" t="s">
        <v>139</v>
      </c>
      <c r="F70" s="280" t="s">
        <v>2078</v>
      </c>
      <c r="G70" s="280"/>
      <c r="H70" s="280" t="s">
        <v>5376</v>
      </c>
      <c r="I70" s="280" t="s">
        <v>5377</v>
      </c>
      <c r="J70" s="280" t="s">
        <v>5378</v>
      </c>
      <c r="K70" s="280" t="s">
        <v>5379</v>
      </c>
      <c r="L70" s="280" t="s">
        <v>13616</v>
      </c>
      <c r="M70" s="280" t="s">
        <v>13617</v>
      </c>
      <c r="N70" s="280" t="s">
        <v>5382</v>
      </c>
      <c r="O70" s="280" t="s">
        <v>5383</v>
      </c>
      <c r="P70" s="280" t="s">
        <v>5384</v>
      </c>
      <c r="Q70" s="280" t="s">
        <v>5385</v>
      </c>
      <c r="R70" s="280" t="s">
        <v>5386</v>
      </c>
      <c r="S70" s="280" t="s">
        <v>13618</v>
      </c>
      <c r="T70" s="277">
        <v>2</v>
      </c>
    </row>
    <row r="71" spans="1:20" x14ac:dyDescent="0.25">
      <c r="A71" s="278">
        <v>65</v>
      </c>
      <c r="B71" s="279" t="s">
        <v>2078</v>
      </c>
      <c r="C71" s="280">
        <v>225</v>
      </c>
      <c r="D71" s="280" t="s">
        <v>8453</v>
      </c>
      <c r="E71" s="280" t="s">
        <v>140</v>
      </c>
      <c r="F71" s="280" t="s">
        <v>2078</v>
      </c>
      <c r="G71" s="280"/>
      <c r="H71" s="280" t="s">
        <v>5387</v>
      </c>
      <c r="I71" s="280" t="s">
        <v>5388</v>
      </c>
      <c r="J71" s="280" t="s">
        <v>5389</v>
      </c>
      <c r="K71" s="280" t="s">
        <v>5390</v>
      </c>
      <c r="L71" s="280" t="s">
        <v>13619</v>
      </c>
      <c r="M71" s="280" t="s">
        <v>13620</v>
      </c>
      <c r="N71" s="280" t="s">
        <v>5393</v>
      </c>
      <c r="O71" s="280" t="s">
        <v>5394</v>
      </c>
      <c r="P71" s="280" t="s">
        <v>5395</v>
      </c>
      <c r="Q71" s="280" t="s">
        <v>5396</v>
      </c>
      <c r="R71" s="280" t="s">
        <v>5397</v>
      </c>
      <c r="S71" s="280" t="s">
        <v>13621</v>
      </c>
      <c r="T71" s="277">
        <v>2</v>
      </c>
    </row>
    <row r="72" spans="1:20" x14ac:dyDescent="0.25">
      <c r="A72" s="278">
        <v>66</v>
      </c>
      <c r="B72" s="279" t="s">
        <v>136</v>
      </c>
      <c r="C72" s="280">
        <v>21</v>
      </c>
      <c r="D72" s="280" t="s">
        <v>8447</v>
      </c>
      <c r="E72" s="280" t="s">
        <v>135</v>
      </c>
      <c r="F72" s="280" t="s">
        <v>136</v>
      </c>
      <c r="G72" s="280" t="s">
        <v>13431</v>
      </c>
      <c r="H72" s="280" t="s">
        <v>7545</v>
      </c>
      <c r="I72" s="280" t="s">
        <v>7546</v>
      </c>
      <c r="J72" s="280" t="s">
        <v>7547</v>
      </c>
      <c r="K72" s="280" t="s">
        <v>7548</v>
      </c>
      <c r="L72" s="280" t="s">
        <v>7549</v>
      </c>
      <c r="M72" s="280" t="s">
        <v>7550</v>
      </c>
      <c r="N72" s="280" t="s">
        <v>7551</v>
      </c>
      <c r="O72" s="280" t="s">
        <v>7552</v>
      </c>
      <c r="P72" s="280" t="s">
        <v>7553</v>
      </c>
      <c r="Q72" s="280" t="s">
        <v>7554</v>
      </c>
      <c r="R72" s="280" t="s">
        <v>7555</v>
      </c>
      <c r="S72" s="280" t="s">
        <v>13622</v>
      </c>
      <c r="T72" s="277">
        <v>2</v>
      </c>
    </row>
    <row r="73" spans="1:20" x14ac:dyDescent="0.25">
      <c r="A73" s="278">
        <v>67</v>
      </c>
      <c r="B73" s="279" t="s">
        <v>136</v>
      </c>
      <c r="C73" s="280">
        <v>22</v>
      </c>
      <c r="D73" s="280" t="s">
        <v>8447</v>
      </c>
      <c r="E73" s="280" t="s">
        <v>137</v>
      </c>
      <c r="F73" s="280" t="s">
        <v>136</v>
      </c>
      <c r="G73" s="280" t="s">
        <v>13435</v>
      </c>
      <c r="H73" s="280" t="s">
        <v>7556</v>
      </c>
      <c r="I73" s="280" t="s">
        <v>7557</v>
      </c>
      <c r="J73" s="280" t="s">
        <v>7558</v>
      </c>
      <c r="K73" s="280" t="s">
        <v>7559</v>
      </c>
      <c r="L73" s="280" t="s">
        <v>7560</v>
      </c>
      <c r="M73" s="280" t="s">
        <v>7561</v>
      </c>
      <c r="N73" s="280" t="s">
        <v>7562</v>
      </c>
      <c r="O73" s="280" t="s">
        <v>7563</v>
      </c>
      <c r="P73" s="280" t="s">
        <v>7564</v>
      </c>
      <c r="Q73" s="280" t="s">
        <v>7565</v>
      </c>
      <c r="R73" s="280" t="s">
        <v>7566</v>
      </c>
      <c r="S73" s="280" t="s">
        <v>13623</v>
      </c>
      <c r="T73" s="277">
        <v>2</v>
      </c>
    </row>
    <row r="74" spans="1:20" x14ac:dyDescent="0.25">
      <c r="A74" s="278">
        <v>68</v>
      </c>
      <c r="B74" s="279" t="s">
        <v>136</v>
      </c>
      <c r="C74" s="280">
        <v>23</v>
      </c>
      <c r="D74" s="280" t="s">
        <v>8447</v>
      </c>
      <c r="E74" s="280" t="s">
        <v>138</v>
      </c>
      <c r="F74" s="280" t="s">
        <v>136</v>
      </c>
      <c r="G74" s="280" t="s">
        <v>13439</v>
      </c>
      <c r="H74" s="280" t="s">
        <v>7567</v>
      </c>
      <c r="I74" s="280" t="s">
        <v>7568</v>
      </c>
      <c r="J74" s="280" t="s">
        <v>7569</v>
      </c>
      <c r="K74" s="280" t="s">
        <v>7570</v>
      </c>
      <c r="L74" s="280" t="s">
        <v>7571</v>
      </c>
      <c r="M74" s="280" t="s">
        <v>7572</v>
      </c>
      <c r="N74" s="280" t="s">
        <v>7573</v>
      </c>
      <c r="O74" s="280" t="s">
        <v>7574</v>
      </c>
      <c r="P74" s="280" t="s">
        <v>7575</v>
      </c>
      <c r="Q74" s="280" t="s">
        <v>7576</v>
      </c>
      <c r="R74" s="280" t="s">
        <v>7577</v>
      </c>
      <c r="S74" s="280" t="s">
        <v>13624</v>
      </c>
      <c r="T74" s="277">
        <v>2</v>
      </c>
    </row>
    <row r="75" spans="1:20" x14ac:dyDescent="0.25">
      <c r="A75" s="278">
        <v>69</v>
      </c>
      <c r="B75" s="279" t="s">
        <v>136</v>
      </c>
      <c r="C75" s="280">
        <v>24</v>
      </c>
      <c r="D75" s="280" t="s">
        <v>8447</v>
      </c>
      <c r="E75" s="280" t="s">
        <v>139</v>
      </c>
      <c r="F75" s="280" t="s">
        <v>136</v>
      </c>
      <c r="G75" s="280" t="s">
        <v>13443</v>
      </c>
      <c r="H75" s="280" t="s">
        <v>7578</v>
      </c>
      <c r="I75" s="280" t="s">
        <v>7579</v>
      </c>
      <c r="J75" s="280" t="s">
        <v>7580</v>
      </c>
      <c r="K75" s="280" t="s">
        <v>7581</v>
      </c>
      <c r="L75" s="280" t="s">
        <v>13625</v>
      </c>
      <c r="M75" s="280" t="s">
        <v>7583</v>
      </c>
      <c r="N75" s="280" t="s">
        <v>7584</v>
      </c>
      <c r="O75" s="280" t="s">
        <v>7585</v>
      </c>
      <c r="P75" s="280" t="s">
        <v>7586</v>
      </c>
      <c r="Q75" s="280" t="s">
        <v>7587</v>
      </c>
      <c r="R75" s="280" t="s">
        <v>7588</v>
      </c>
      <c r="S75" s="280" t="s">
        <v>13626</v>
      </c>
      <c r="T75" s="277">
        <v>2</v>
      </c>
    </row>
    <row r="76" spans="1:20" x14ac:dyDescent="0.25">
      <c r="A76" s="278">
        <v>70</v>
      </c>
      <c r="B76" s="279" t="s">
        <v>136</v>
      </c>
      <c r="C76" s="280">
        <v>25</v>
      </c>
      <c r="D76" s="280" t="s">
        <v>8447</v>
      </c>
      <c r="E76" s="280" t="s">
        <v>140</v>
      </c>
      <c r="F76" s="280" t="s">
        <v>136</v>
      </c>
      <c r="G76" s="280" t="s">
        <v>13447</v>
      </c>
      <c r="H76" s="280" t="s">
        <v>7589</v>
      </c>
      <c r="I76" s="280" t="s">
        <v>7590</v>
      </c>
      <c r="J76" s="280" t="s">
        <v>7591</v>
      </c>
      <c r="K76" s="280" t="s">
        <v>7592</v>
      </c>
      <c r="L76" s="280" t="s">
        <v>7593</v>
      </c>
      <c r="M76" s="280" t="s">
        <v>7594</v>
      </c>
      <c r="N76" s="280" t="s">
        <v>7595</v>
      </c>
      <c r="O76" s="280" t="s">
        <v>7596</v>
      </c>
      <c r="P76" s="280" t="s">
        <v>7597</v>
      </c>
      <c r="Q76" s="280" t="s">
        <v>7598</v>
      </c>
      <c r="R76" s="280" t="s">
        <v>7599</v>
      </c>
      <c r="S76" s="280" t="s">
        <v>13627</v>
      </c>
      <c r="T76" s="277">
        <v>2</v>
      </c>
    </row>
    <row r="77" spans="1:20" x14ac:dyDescent="0.25">
      <c r="A77" s="278">
        <v>71</v>
      </c>
      <c r="B77" s="279" t="s">
        <v>136</v>
      </c>
      <c r="C77" s="280">
        <v>271</v>
      </c>
      <c r="D77" s="280" t="s">
        <v>8453</v>
      </c>
      <c r="E77" s="280" t="s">
        <v>196</v>
      </c>
      <c r="F77" s="280" t="s">
        <v>136</v>
      </c>
      <c r="G77" s="280"/>
      <c r="H77" s="280" t="s">
        <v>5893</v>
      </c>
      <c r="I77" s="280" t="s">
        <v>5894</v>
      </c>
      <c r="J77" s="280" t="s">
        <v>5895</v>
      </c>
      <c r="K77" s="280" t="s">
        <v>5896</v>
      </c>
      <c r="L77" s="280" t="s">
        <v>13628</v>
      </c>
      <c r="M77" s="280" t="s">
        <v>13629</v>
      </c>
      <c r="N77" s="280" t="s">
        <v>5899</v>
      </c>
      <c r="O77" s="280" t="s">
        <v>5900</v>
      </c>
      <c r="P77" s="280" t="s">
        <v>5901</v>
      </c>
      <c r="Q77" s="280" t="s">
        <v>5902</v>
      </c>
      <c r="R77" s="280" t="s">
        <v>5903</v>
      </c>
      <c r="S77" s="280" t="s">
        <v>13630</v>
      </c>
      <c r="T77" s="277">
        <v>2</v>
      </c>
    </row>
    <row r="78" spans="1:20" x14ac:dyDescent="0.25">
      <c r="A78" s="278">
        <v>72</v>
      </c>
      <c r="B78" s="279" t="s">
        <v>136</v>
      </c>
      <c r="C78" s="280">
        <v>272</v>
      </c>
      <c r="D78" s="280" t="s">
        <v>8453</v>
      </c>
      <c r="E78" s="280" t="s">
        <v>198</v>
      </c>
      <c r="F78" s="280" t="s">
        <v>136</v>
      </c>
      <c r="G78" s="280"/>
      <c r="H78" s="280" t="s">
        <v>5904</v>
      </c>
      <c r="I78" s="280" t="s">
        <v>5905</v>
      </c>
      <c r="J78" s="280" t="s">
        <v>5906</v>
      </c>
      <c r="K78" s="280" t="s">
        <v>5907</v>
      </c>
      <c r="L78" s="280" t="s">
        <v>13631</v>
      </c>
      <c r="M78" s="280" t="s">
        <v>13632</v>
      </c>
      <c r="N78" s="280" t="s">
        <v>5910</v>
      </c>
      <c r="O78" s="280" t="s">
        <v>5911</v>
      </c>
      <c r="P78" s="280" t="s">
        <v>5912</v>
      </c>
      <c r="Q78" s="280" t="s">
        <v>5913</v>
      </c>
      <c r="R78" s="280" t="s">
        <v>5914</v>
      </c>
      <c r="S78" s="280" t="s">
        <v>13633</v>
      </c>
      <c r="T78" s="277">
        <v>2</v>
      </c>
    </row>
    <row r="79" spans="1:20" x14ac:dyDescent="0.25">
      <c r="A79" s="278">
        <v>73</v>
      </c>
      <c r="B79" s="279" t="s">
        <v>136</v>
      </c>
      <c r="C79" s="280">
        <v>273</v>
      </c>
      <c r="D79" s="280" t="s">
        <v>8453</v>
      </c>
      <c r="E79" s="280" t="s">
        <v>199</v>
      </c>
      <c r="F79" s="280" t="s">
        <v>136</v>
      </c>
      <c r="G79" s="280"/>
      <c r="H79" s="280" t="s">
        <v>5915</v>
      </c>
      <c r="I79" s="280" t="s">
        <v>5916</v>
      </c>
      <c r="J79" s="280" t="s">
        <v>5917</v>
      </c>
      <c r="K79" s="280" t="s">
        <v>5918</v>
      </c>
      <c r="L79" s="280" t="s">
        <v>13634</v>
      </c>
      <c r="M79" s="280" t="s">
        <v>13635</v>
      </c>
      <c r="N79" s="280" t="s">
        <v>5921</v>
      </c>
      <c r="O79" s="280" t="s">
        <v>5922</v>
      </c>
      <c r="P79" s="280" t="s">
        <v>5923</v>
      </c>
      <c r="Q79" s="280" t="s">
        <v>5924</v>
      </c>
      <c r="R79" s="280" t="s">
        <v>5925</v>
      </c>
      <c r="S79" s="280" t="s">
        <v>13636</v>
      </c>
      <c r="T79" s="277">
        <v>2</v>
      </c>
    </row>
    <row r="80" spans="1:20" x14ac:dyDescent="0.25">
      <c r="A80" s="278">
        <v>74</v>
      </c>
      <c r="B80" s="279" t="s">
        <v>136</v>
      </c>
      <c r="C80" s="280">
        <v>274</v>
      </c>
      <c r="D80" s="280" t="s">
        <v>8453</v>
      </c>
      <c r="E80" s="280" t="s">
        <v>200</v>
      </c>
      <c r="F80" s="280" t="s">
        <v>136</v>
      </c>
      <c r="G80" s="280"/>
      <c r="H80" s="280" t="s">
        <v>5926</v>
      </c>
      <c r="I80" s="280" t="s">
        <v>5927</v>
      </c>
      <c r="J80" s="280" t="s">
        <v>5928</v>
      </c>
      <c r="K80" s="280" t="s">
        <v>5929</v>
      </c>
      <c r="L80" s="280" t="s">
        <v>13637</v>
      </c>
      <c r="M80" s="280" t="s">
        <v>13638</v>
      </c>
      <c r="N80" s="280" t="s">
        <v>5932</v>
      </c>
      <c r="O80" s="280" t="s">
        <v>5933</v>
      </c>
      <c r="P80" s="280" t="s">
        <v>5934</v>
      </c>
      <c r="Q80" s="280" t="s">
        <v>5935</v>
      </c>
      <c r="R80" s="280" t="s">
        <v>5936</v>
      </c>
      <c r="S80" s="280" t="s">
        <v>13639</v>
      </c>
      <c r="T80" s="277">
        <v>2</v>
      </c>
    </row>
    <row r="81" spans="1:20" x14ac:dyDescent="0.25">
      <c r="A81" s="278">
        <v>75</v>
      </c>
      <c r="B81" s="279" t="s">
        <v>136</v>
      </c>
      <c r="C81" s="280">
        <v>275</v>
      </c>
      <c r="D81" s="280" t="s">
        <v>8453</v>
      </c>
      <c r="E81" s="280" t="s">
        <v>201</v>
      </c>
      <c r="F81" s="280" t="s">
        <v>136</v>
      </c>
      <c r="G81" s="280"/>
      <c r="H81" s="280" t="s">
        <v>5937</v>
      </c>
      <c r="I81" s="280" t="s">
        <v>5938</v>
      </c>
      <c r="J81" s="280" t="s">
        <v>5939</v>
      </c>
      <c r="K81" s="280" t="s">
        <v>5940</v>
      </c>
      <c r="L81" s="280" t="s">
        <v>13640</v>
      </c>
      <c r="M81" s="280" t="s">
        <v>13641</v>
      </c>
      <c r="N81" s="280" t="s">
        <v>5943</v>
      </c>
      <c r="O81" s="280" t="s">
        <v>5944</v>
      </c>
      <c r="P81" s="280" t="s">
        <v>5945</v>
      </c>
      <c r="Q81" s="280" t="s">
        <v>5946</v>
      </c>
      <c r="R81" s="280" t="s">
        <v>5947</v>
      </c>
      <c r="S81" s="280" t="s">
        <v>13642</v>
      </c>
      <c r="T81" s="277">
        <v>2</v>
      </c>
    </row>
    <row r="82" spans="1:20" x14ac:dyDescent="0.25">
      <c r="A82" s="278">
        <v>76</v>
      </c>
      <c r="B82" s="279" t="s">
        <v>136</v>
      </c>
      <c r="C82" s="280">
        <v>521</v>
      </c>
      <c r="D82" s="280" t="s">
        <v>1947</v>
      </c>
      <c r="E82" s="280" t="s">
        <v>135</v>
      </c>
      <c r="F82" s="280" t="s">
        <v>136</v>
      </c>
      <c r="G82" s="280" t="s">
        <v>13431</v>
      </c>
      <c r="H82" s="280" t="s">
        <v>2747</v>
      </c>
      <c r="I82" s="280" t="s">
        <v>3013</v>
      </c>
      <c r="J82" s="280" t="s">
        <v>108</v>
      </c>
      <c r="K82" s="280" t="s">
        <v>3014</v>
      </c>
      <c r="L82" s="280" t="s">
        <v>13643</v>
      </c>
      <c r="M82" s="280" t="s">
        <v>13644</v>
      </c>
      <c r="N82" s="280" t="s">
        <v>2748</v>
      </c>
      <c r="O82" s="280" t="s">
        <v>2749</v>
      </c>
      <c r="P82" s="280" t="s">
        <v>2750</v>
      </c>
      <c r="Q82" s="280" t="s">
        <v>2720</v>
      </c>
      <c r="R82" s="280" t="s">
        <v>3017</v>
      </c>
      <c r="S82" s="280" t="s">
        <v>13645</v>
      </c>
      <c r="T82" s="277">
        <v>2</v>
      </c>
    </row>
    <row r="83" spans="1:20" x14ac:dyDescent="0.25">
      <c r="A83" s="278">
        <v>77</v>
      </c>
      <c r="B83" s="279" t="s">
        <v>136</v>
      </c>
      <c r="C83" s="280">
        <v>522</v>
      </c>
      <c r="D83" s="280" t="s">
        <v>1947</v>
      </c>
      <c r="E83" s="280" t="s">
        <v>137</v>
      </c>
      <c r="F83" s="280" t="s">
        <v>136</v>
      </c>
      <c r="G83" s="280" t="s">
        <v>13435</v>
      </c>
      <c r="H83" s="280" t="s">
        <v>2751</v>
      </c>
      <c r="I83" s="280" t="s">
        <v>3018</v>
      </c>
      <c r="J83" s="280" t="s">
        <v>110</v>
      </c>
      <c r="K83" s="280" t="s">
        <v>3019</v>
      </c>
      <c r="L83" s="280" t="s">
        <v>13646</v>
      </c>
      <c r="M83" s="280" t="s">
        <v>13647</v>
      </c>
      <c r="N83" s="280" t="s">
        <v>2748</v>
      </c>
      <c r="O83" s="280" t="s">
        <v>2749</v>
      </c>
      <c r="P83" s="280" t="s">
        <v>2750</v>
      </c>
      <c r="Q83" s="280" t="s">
        <v>2720</v>
      </c>
      <c r="R83" s="280" t="s">
        <v>3022</v>
      </c>
      <c r="S83" s="280" t="s">
        <v>13648</v>
      </c>
      <c r="T83" s="277">
        <v>2</v>
      </c>
    </row>
    <row r="84" spans="1:20" x14ac:dyDescent="0.25">
      <c r="A84" s="278">
        <v>78</v>
      </c>
      <c r="B84" s="279" t="s">
        <v>136</v>
      </c>
      <c r="C84" s="280">
        <v>523</v>
      </c>
      <c r="D84" s="280" t="s">
        <v>1947</v>
      </c>
      <c r="E84" s="280" t="s">
        <v>138</v>
      </c>
      <c r="F84" s="280" t="s">
        <v>136</v>
      </c>
      <c r="G84" s="280" t="s">
        <v>13439</v>
      </c>
      <c r="H84" s="280" t="s">
        <v>2752</v>
      </c>
      <c r="I84" s="280" t="s">
        <v>3023</v>
      </c>
      <c r="J84" s="280" t="s">
        <v>112</v>
      </c>
      <c r="K84" s="280" t="s">
        <v>3024</v>
      </c>
      <c r="L84" s="280" t="s">
        <v>13649</v>
      </c>
      <c r="M84" s="280" t="s">
        <v>13650</v>
      </c>
      <c r="N84" s="280" t="s">
        <v>2748</v>
      </c>
      <c r="O84" s="280" t="s">
        <v>2749</v>
      </c>
      <c r="P84" s="280" t="s">
        <v>2750</v>
      </c>
      <c r="Q84" s="280" t="s">
        <v>2720</v>
      </c>
      <c r="R84" s="280" t="s">
        <v>3027</v>
      </c>
      <c r="S84" s="280" t="s">
        <v>13651</v>
      </c>
      <c r="T84" s="277">
        <v>2</v>
      </c>
    </row>
    <row r="85" spans="1:20" x14ac:dyDescent="0.25">
      <c r="A85" s="278">
        <v>79</v>
      </c>
      <c r="B85" s="279" t="s">
        <v>136</v>
      </c>
      <c r="C85" s="280">
        <v>524</v>
      </c>
      <c r="D85" s="280" t="s">
        <v>1947</v>
      </c>
      <c r="E85" s="280" t="s">
        <v>139</v>
      </c>
      <c r="F85" s="280" t="s">
        <v>136</v>
      </c>
      <c r="G85" s="280" t="s">
        <v>13443</v>
      </c>
      <c r="H85" s="280" t="s">
        <v>2753</v>
      </c>
      <c r="I85" s="280" t="s">
        <v>3028</v>
      </c>
      <c r="J85" s="280" t="s">
        <v>114</v>
      </c>
      <c r="K85" s="280" t="s">
        <v>3029</v>
      </c>
      <c r="L85" s="280" t="s">
        <v>13652</v>
      </c>
      <c r="M85" s="280" t="s">
        <v>13653</v>
      </c>
      <c r="N85" s="280" t="s">
        <v>2748</v>
      </c>
      <c r="O85" s="280" t="s">
        <v>2749</v>
      </c>
      <c r="P85" s="280" t="s">
        <v>2750</v>
      </c>
      <c r="Q85" s="280" t="s">
        <v>2720</v>
      </c>
      <c r="R85" s="280" t="s">
        <v>3032</v>
      </c>
      <c r="S85" s="280" t="s">
        <v>13654</v>
      </c>
      <c r="T85" s="277">
        <v>2</v>
      </c>
    </row>
    <row r="86" spans="1:20" x14ac:dyDescent="0.25">
      <c r="A86" s="278">
        <v>80</v>
      </c>
      <c r="B86" s="279" t="s">
        <v>136</v>
      </c>
      <c r="C86" s="280">
        <v>525</v>
      </c>
      <c r="D86" s="280" t="s">
        <v>1947</v>
      </c>
      <c r="E86" s="280" t="s">
        <v>140</v>
      </c>
      <c r="F86" s="280" t="s">
        <v>136</v>
      </c>
      <c r="G86" s="280" t="s">
        <v>13447</v>
      </c>
      <c r="H86" s="280" t="s">
        <v>2754</v>
      </c>
      <c r="I86" s="280" t="s">
        <v>3033</v>
      </c>
      <c r="J86" s="280" t="s">
        <v>116</v>
      </c>
      <c r="K86" s="280" t="s">
        <v>3034</v>
      </c>
      <c r="L86" s="280" t="s">
        <v>13655</v>
      </c>
      <c r="M86" s="280" t="s">
        <v>13656</v>
      </c>
      <c r="N86" s="280" t="s">
        <v>2748</v>
      </c>
      <c r="O86" s="280" t="s">
        <v>2749</v>
      </c>
      <c r="P86" s="280" t="s">
        <v>2750</v>
      </c>
      <c r="Q86" s="280" t="s">
        <v>2720</v>
      </c>
      <c r="R86" s="280" t="s">
        <v>3037</v>
      </c>
      <c r="S86" s="280" t="s">
        <v>13657</v>
      </c>
      <c r="T86" s="277">
        <v>2</v>
      </c>
    </row>
    <row r="87" spans="1:20" x14ac:dyDescent="0.25">
      <c r="A87" s="278">
        <v>81</v>
      </c>
      <c r="B87" s="279" t="s">
        <v>1967</v>
      </c>
      <c r="C87" s="280">
        <v>116</v>
      </c>
      <c r="D87" s="280" t="s">
        <v>8450</v>
      </c>
      <c r="E87" s="280" t="s">
        <v>129</v>
      </c>
      <c r="F87" s="280" t="s">
        <v>1967</v>
      </c>
      <c r="G87" s="280"/>
      <c r="H87" s="280" t="s">
        <v>6389</v>
      </c>
      <c r="I87" s="280" t="s">
        <v>6390</v>
      </c>
      <c r="J87" s="280" t="s">
        <v>6391</v>
      </c>
      <c r="K87" s="280" t="s">
        <v>6392</v>
      </c>
      <c r="L87" s="280" t="s">
        <v>13658</v>
      </c>
      <c r="M87" s="280" t="s">
        <v>13659</v>
      </c>
      <c r="N87" s="280" t="s">
        <v>6395</v>
      </c>
      <c r="O87" s="280" t="s">
        <v>6396</v>
      </c>
      <c r="P87" s="280" t="s">
        <v>6397</v>
      </c>
      <c r="Q87" s="280" t="s">
        <v>6398</v>
      </c>
      <c r="R87" s="280" t="s">
        <v>6399</v>
      </c>
      <c r="S87" s="280" t="s">
        <v>13660</v>
      </c>
      <c r="T87" s="277">
        <v>2</v>
      </c>
    </row>
    <row r="88" spans="1:20" x14ac:dyDescent="0.25">
      <c r="A88" s="278">
        <v>82</v>
      </c>
      <c r="B88" s="279" t="s">
        <v>1967</v>
      </c>
      <c r="C88" s="280">
        <v>117</v>
      </c>
      <c r="D88" s="280" t="s">
        <v>8450</v>
      </c>
      <c r="E88" s="280" t="s">
        <v>131</v>
      </c>
      <c r="F88" s="280" t="s">
        <v>1967</v>
      </c>
      <c r="G88" s="280"/>
      <c r="H88" s="280" t="s">
        <v>6400</v>
      </c>
      <c r="I88" s="280" t="s">
        <v>6401</v>
      </c>
      <c r="J88" s="280" t="s">
        <v>6402</v>
      </c>
      <c r="K88" s="280" t="s">
        <v>6403</v>
      </c>
      <c r="L88" s="280" t="s">
        <v>13661</v>
      </c>
      <c r="M88" s="280" t="s">
        <v>13662</v>
      </c>
      <c r="N88" s="280" t="s">
        <v>6406</v>
      </c>
      <c r="O88" s="280" t="s">
        <v>6407</v>
      </c>
      <c r="P88" s="280" t="s">
        <v>6408</v>
      </c>
      <c r="Q88" s="280" t="s">
        <v>6409</v>
      </c>
      <c r="R88" s="280" t="s">
        <v>6410</v>
      </c>
      <c r="S88" s="280" t="s">
        <v>13663</v>
      </c>
      <c r="T88" s="277">
        <v>2</v>
      </c>
    </row>
    <row r="89" spans="1:20" x14ac:dyDescent="0.25">
      <c r="A89" s="278">
        <v>83</v>
      </c>
      <c r="B89" s="279" t="s">
        <v>1967</v>
      </c>
      <c r="C89" s="280">
        <v>118</v>
      </c>
      <c r="D89" s="280" t="s">
        <v>8450</v>
      </c>
      <c r="E89" s="280" t="s">
        <v>132</v>
      </c>
      <c r="F89" s="280" t="s">
        <v>1967</v>
      </c>
      <c r="G89" s="280"/>
      <c r="H89" s="280" t="s">
        <v>6411</v>
      </c>
      <c r="I89" s="280" t="s">
        <v>6412</v>
      </c>
      <c r="J89" s="280" t="s">
        <v>6413</v>
      </c>
      <c r="K89" s="280" t="s">
        <v>6414</v>
      </c>
      <c r="L89" s="280" t="s">
        <v>13664</v>
      </c>
      <c r="M89" s="280" t="s">
        <v>13665</v>
      </c>
      <c r="N89" s="280" t="s">
        <v>6417</v>
      </c>
      <c r="O89" s="280" t="s">
        <v>6418</v>
      </c>
      <c r="P89" s="280" t="s">
        <v>6419</v>
      </c>
      <c r="Q89" s="280" t="s">
        <v>6420</v>
      </c>
      <c r="R89" s="280" t="s">
        <v>6421</v>
      </c>
      <c r="S89" s="280" t="s">
        <v>13666</v>
      </c>
      <c r="T89" s="277">
        <v>2</v>
      </c>
    </row>
    <row r="90" spans="1:20" x14ac:dyDescent="0.25">
      <c r="A90" s="278">
        <v>84</v>
      </c>
      <c r="B90" s="279" t="s">
        <v>1967</v>
      </c>
      <c r="C90" s="280">
        <v>119</v>
      </c>
      <c r="D90" s="280" t="s">
        <v>8450</v>
      </c>
      <c r="E90" s="280" t="s">
        <v>133</v>
      </c>
      <c r="F90" s="280" t="s">
        <v>1967</v>
      </c>
      <c r="G90" s="280"/>
      <c r="H90" s="280" t="s">
        <v>6422</v>
      </c>
      <c r="I90" s="280" t="s">
        <v>6423</v>
      </c>
      <c r="J90" s="280" t="s">
        <v>6424</v>
      </c>
      <c r="K90" s="280" t="s">
        <v>6425</v>
      </c>
      <c r="L90" s="280" t="s">
        <v>13667</v>
      </c>
      <c r="M90" s="280" t="s">
        <v>13668</v>
      </c>
      <c r="N90" s="280" t="s">
        <v>6428</v>
      </c>
      <c r="O90" s="280" t="s">
        <v>6429</v>
      </c>
      <c r="P90" s="280" t="s">
        <v>6430</v>
      </c>
      <c r="Q90" s="280" t="s">
        <v>6431</v>
      </c>
      <c r="R90" s="280" t="s">
        <v>6432</v>
      </c>
      <c r="S90" s="280" t="s">
        <v>13669</v>
      </c>
      <c r="T90" s="277">
        <v>2</v>
      </c>
    </row>
    <row r="91" spans="1:20" x14ac:dyDescent="0.25">
      <c r="A91" s="278">
        <v>85</v>
      </c>
      <c r="B91" s="279" t="s">
        <v>1967</v>
      </c>
      <c r="C91" s="280">
        <v>120</v>
      </c>
      <c r="D91" s="280" t="s">
        <v>8450</v>
      </c>
      <c r="E91" s="280" t="s">
        <v>134</v>
      </c>
      <c r="F91" s="280" t="s">
        <v>1967</v>
      </c>
      <c r="G91" s="280"/>
      <c r="H91" s="280" t="s">
        <v>6433</v>
      </c>
      <c r="I91" s="280" t="s">
        <v>6434</v>
      </c>
      <c r="J91" s="280" t="s">
        <v>6435</v>
      </c>
      <c r="K91" s="280" t="s">
        <v>6436</v>
      </c>
      <c r="L91" s="280" t="s">
        <v>13670</v>
      </c>
      <c r="M91" s="280" t="s">
        <v>13671</v>
      </c>
      <c r="N91" s="280" t="s">
        <v>6439</v>
      </c>
      <c r="O91" s="280" t="s">
        <v>6440</v>
      </c>
      <c r="P91" s="280" t="s">
        <v>6441</v>
      </c>
      <c r="Q91" s="280" t="s">
        <v>6442</v>
      </c>
      <c r="R91" s="280" t="s">
        <v>6443</v>
      </c>
      <c r="S91" s="280" t="s">
        <v>13672</v>
      </c>
      <c r="T91" s="277">
        <v>2</v>
      </c>
    </row>
    <row r="92" spans="1:20" x14ac:dyDescent="0.25">
      <c r="A92" s="278">
        <v>86</v>
      </c>
      <c r="B92" s="279" t="s">
        <v>2081</v>
      </c>
      <c r="C92" s="280">
        <v>236</v>
      </c>
      <c r="D92" s="280" t="s">
        <v>8453</v>
      </c>
      <c r="E92" s="280" t="s">
        <v>153</v>
      </c>
      <c r="F92" s="280" t="s">
        <v>2081</v>
      </c>
      <c r="G92" s="280"/>
      <c r="H92" s="280" t="s">
        <v>5508</v>
      </c>
      <c r="I92" s="280" t="s">
        <v>5509</v>
      </c>
      <c r="J92" s="280" t="s">
        <v>5510</v>
      </c>
      <c r="K92" s="280" t="s">
        <v>5511</v>
      </c>
      <c r="L92" s="280" t="s">
        <v>13673</v>
      </c>
      <c r="M92" s="280" t="s">
        <v>13674</v>
      </c>
      <c r="N92" s="280" t="s">
        <v>5514</v>
      </c>
      <c r="O92" s="280" t="s">
        <v>5515</v>
      </c>
      <c r="P92" s="280" t="s">
        <v>5516</v>
      </c>
      <c r="Q92" s="280" t="s">
        <v>5517</v>
      </c>
      <c r="R92" s="280" t="s">
        <v>5518</v>
      </c>
      <c r="S92" s="280" t="s">
        <v>13675</v>
      </c>
      <c r="T92" s="277">
        <v>2</v>
      </c>
    </row>
    <row r="93" spans="1:20" x14ac:dyDescent="0.25">
      <c r="A93" s="278">
        <v>87</v>
      </c>
      <c r="B93" s="279" t="s">
        <v>2081</v>
      </c>
      <c r="C93" s="280">
        <v>237</v>
      </c>
      <c r="D93" s="280" t="s">
        <v>8453</v>
      </c>
      <c r="E93" s="280" t="s">
        <v>155</v>
      </c>
      <c r="F93" s="280" t="s">
        <v>2081</v>
      </c>
      <c r="G93" s="280"/>
      <c r="H93" s="280" t="s">
        <v>5519</v>
      </c>
      <c r="I93" s="280" t="s">
        <v>5520</v>
      </c>
      <c r="J93" s="280" t="s">
        <v>5521</v>
      </c>
      <c r="K93" s="280" t="s">
        <v>5522</v>
      </c>
      <c r="L93" s="280" t="s">
        <v>13676</v>
      </c>
      <c r="M93" s="280" t="s">
        <v>13677</v>
      </c>
      <c r="N93" s="280" t="s">
        <v>5525</v>
      </c>
      <c r="O93" s="280" t="s">
        <v>5526</v>
      </c>
      <c r="P93" s="280" t="s">
        <v>5527</v>
      </c>
      <c r="Q93" s="280" t="s">
        <v>5528</v>
      </c>
      <c r="R93" s="280" t="s">
        <v>5529</v>
      </c>
      <c r="S93" s="280" t="s">
        <v>13678</v>
      </c>
      <c r="T93" s="277">
        <v>2</v>
      </c>
    </row>
    <row r="94" spans="1:20" x14ac:dyDescent="0.25">
      <c r="A94" s="278">
        <v>88</v>
      </c>
      <c r="B94" s="279" t="s">
        <v>2081</v>
      </c>
      <c r="C94" s="280">
        <v>238</v>
      </c>
      <c r="D94" s="280" t="s">
        <v>8453</v>
      </c>
      <c r="E94" s="280" t="s">
        <v>156</v>
      </c>
      <c r="F94" s="280" t="s">
        <v>2081</v>
      </c>
      <c r="G94" s="280"/>
      <c r="H94" s="280" t="s">
        <v>5530</v>
      </c>
      <c r="I94" s="280" t="s">
        <v>5531</v>
      </c>
      <c r="J94" s="280" t="s">
        <v>5532</v>
      </c>
      <c r="K94" s="280" t="s">
        <v>5533</v>
      </c>
      <c r="L94" s="280" t="s">
        <v>13679</v>
      </c>
      <c r="M94" s="280" t="s">
        <v>13680</v>
      </c>
      <c r="N94" s="280" t="s">
        <v>5536</v>
      </c>
      <c r="O94" s="280" t="s">
        <v>5537</v>
      </c>
      <c r="P94" s="280" t="s">
        <v>5538</v>
      </c>
      <c r="Q94" s="280" t="s">
        <v>5539</v>
      </c>
      <c r="R94" s="280" t="s">
        <v>5540</v>
      </c>
      <c r="S94" s="280" t="s">
        <v>13681</v>
      </c>
      <c r="T94" s="277">
        <v>2</v>
      </c>
    </row>
    <row r="95" spans="1:20" x14ac:dyDescent="0.25">
      <c r="A95" s="278">
        <v>89</v>
      </c>
      <c r="B95" s="279" t="s">
        <v>2081</v>
      </c>
      <c r="C95" s="280">
        <v>239</v>
      </c>
      <c r="D95" s="280" t="s">
        <v>8453</v>
      </c>
      <c r="E95" s="280" t="s">
        <v>157</v>
      </c>
      <c r="F95" s="280" t="s">
        <v>2081</v>
      </c>
      <c r="G95" s="280"/>
      <c r="H95" s="280" t="s">
        <v>5541</v>
      </c>
      <c r="I95" s="280" t="s">
        <v>5542</v>
      </c>
      <c r="J95" s="280" t="s">
        <v>5543</v>
      </c>
      <c r="K95" s="280" t="s">
        <v>5544</v>
      </c>
      <c r="L95" s="280" t="s">
        <v>13682</v>
      </c>
      <c r="M95" s="280" t="s">
        <v>13683</v>
      </c>
      <c r="N95" s="280" t="s">
        <v>5547</v>
      </c>
      <c r="O95" s="280" t="s">
        <v>5548</v>
      </c>
      <c r="P95" s="280" t="s">
        <v>5549</v>
      </c>
      <c r="Q95" s="280" t="s">
        <v>5550</v>
      </c>
      <c r="R95" s="280" t="s">
        <v>5551</v>
      </c>
      <c r="S95" s="280" t="s">
        <v>13684</v>
      </c>
      <c r="T95" s="277">
        <v>2</v>
      </c>
    </row>
    <row r="96" spans="1:20" x14ac:dyDescent="0.25">
      <c r="A96" s="278">
        <v>90</v>
      </c>
      <c r="B96" s="279" t="s">
        <v>2081</v>
      </c>
      <c r="C96" s="280">
        <v>240</v>
      </c>
      <c r="D96" s="280" t="s">
        <v>8453</v>
      </c>
      <c r="E96" s="280" t="s">
        <v>158</v>
      </c>
      <c r="F96" s="280" t="s">
        <v>2081</v>
      </c>
      <c r="G96" s="280"/>
      <c r="H96" s="280" t="s">
        <v>5552</v>
      </c>
      <c r="I96" s="280" t="s">
        <v>5553</v>
      </c>
      <c r="J96" s="280" t="s">
        <v>5554</v>
      </c>
      <c r="K96" s="280" t="s">
        <v>5555</v>
      </c>
      <c r="L96" s="280" t="s">
        <v>13685</v>
      </c>
      <c r="M96" s="280" t="s">
        <v>13686</v>
      </c>
      <c r="N96" s="280" t="s">
        <v>5558</v>
      </c>
      <c r="O96" s="280" t="s">
        <v>5559</v>
      </c>
      <c r="P96" s="280" t="s">
        <v>5560</v>
      </c>
      <c r="Q96" s="280" t="s">
        <v>5561</v>
      </c>
      <c r="R96" s="280" t="s">
        <v>5562</v>
      </c>
      <c r="S96" s="280" t="s">
        <v>13687</v>
      </c>
      <c r="T96" s="277">
        <v>2</v>
      </c>
    </row>
    <row r="97" spans="1:20" x14ac:dyDescent="0.25">
      <c r="A97" s="278">
        <v>91</v>
      </c>
      <c r="B97" s="279" t="s">
        <v>191</v>
      </c>
      <c r="C97" s="280">
        <v>66</v>
      </c>
      <c r="D97" s="280" t="s">
        <v>8447</v>
      </c>
      <c r="E97" s="280" t="s">
        <v>190</v>
      </c>
      <c r="F97" s="280" t="s">
        <v>191</v>
      </c>
      <c r="G97" s="280" t="s">
        <v>13431</v>
      </c>
      <c r="H97" s="280" t="s">
        <v>8040</v>
      </c>
      <c r="I97" s="280" t="s">
        <v>8041</v>
      </c>
      <c r="J97" s="280" t="s">
        <v>8042</v>
      </c>
      <c r="K97" s="280" t="s">
        <v>8043</v>
      </c>
      <c r="L97" s="280" t="s">
        <v>8044</v>
      </c>
      <c r="M97" s="280" t="s">
        <v>8045</v>
      </c>
      <c r="N97" s="280" t="s">
        <v>8046</v>
      </c>
      <c r="O97" s="280" t="s">
        <v>8047</v>
      </c>
      <c r="P97" s="280" t="s">
        <v>8048</v>
      </c>
      <c r="Q97" s="280" t="s">
        <v>8049</v>
      </c>
      <c r="R97" s="280" t="s">
        <v>8050</v>
      </c>
      <c r="S97" s="280" t="s">
        <v>13688</v>
      </c>
      <c r="T97" s="277">
        <v>2</v>
      </c>
    </row>
    <row r="98" spans="1:20" x14ac:dyDescent="0.25">
      <c r="A98" s="278">
        <v>92</v>
      </c>
      <c r="B98" s="279" t="s">
        <v>191</v>
      </c>
      <c r="C98" s="280">
        <v>67</v>
      </c>
      <c r="D98" s="280" t="s">
        <v>8447</v>
      </c>
      <c r="E98" s="280" t="s">
        <v>192</v>
      </c>
      <c r="F98" s="280" t="s">
        <v>191</v>
      </c>
      <c r="G98" s="280" t="s">
        <v>13435</v>
      </c>
      <c r="H98" s="280" t="s">
        <v>8051</v>
      </c>
      <c r="I98" s="280" t="s">
        <v>8052</v>
      </c>
      <c r="J98" s="280" t="s">
        <v>8053</v>
      </c>
      <c r="K98" s="280" t="s">
        <v>8054</v>
      </c>
      <c r="L98" s="280" t="s">
        <v>8055</v>
      </c>
      <c r="M98" s="280" t="s">
        <v>8056</v>
      </c>
      <c r="N98" s="280" t="s">
        <v>8057</v>
      </c>
      <c r="O98" s="280" t="s">
        <v>8058</v>
      </c>
      <c r="P98" s="280" t="s">
        <v>8059</v>
      </c>
      <c r="Q98" s="280" t="s">
        <v>8060</v>
      </c>
      <c r="R98" s="280" t="s">
        <v>8061</v>
      </c>
      <c r="S98" s="280" t="s">
        <v>13689</v>
      </c>
      <c r="T98" s="277">
        <v>2</v>
      </c>
    </row>
    <row r="99" spans="1:20" x14ac:dyDescent="0.25">
      <c r="A99" s="278">
        <v>93</v>
      </c>
      <c r="B99" s="279" t="s">
        <v>191</v>
      </c>
      <c r="C99" s="280">
        <v>68</v>
      </c>
      <c r="D99" s="280" t="s">
        <v>8447</v>
      </c>
      <c r="E99" s="280" t="s">
        <v>193</v>
      </c>
      <c r="F99" s="280" t="s">
        <v>191</v>
      </c>
      <c r="G99" s="280" t="s">
        <v>13439</v>
      </c>
      <c r="H99" s="280" t="s">
        <v>8062</v>
      </c>
      <c r="I99" s="280" t="s">
        <v>8063</v>
      </c>
      <c r="J99" s="280" t="s">
        <v>8064</v>
      </c>
      <c r="K99" s="280" t="s">
        <v>8065</v>
      </c>
      <c r="L99" s="280" t="s">
        <v>8066</v>
      </c>
      <c r="M99" s="280" t="s">
        <v>8067</v>
      </c>
      <c r="N99" s="280" t="s">
        <v>8068</v>
      </c>
      <c r="O99" s="280" t="s">
        <v>8069</v>
      </c>
      <c r="P99" s="280" t="s">
        <v>8070</v>
      </c>
      <c r="Q99" s="280" t="s">
        <v>8071</v>
      </c>
      <c r="R99" s="280" t="s">
        <v>8072</v>
      </c>
      <c r="S99" s="280" t="s">
        <v>13690</v>
      </c>
      <c r="T99" s="277">
        <v>2</v>
      </c>
    </row>
    <row r="100" spans="1:20" x14ac:dyDescent="0.25">
      <c r="A100" s="278">
        <v>94</v>
      </c>
      <c r="B100" s="279" t="s">
        <v>191</v>
      </c>
      <c r="C100" s="280">
        <v>69</v>
      </c>
      <c r="D100" s="280" t="s">
        <v>8447</v>
      </c>
      <c r="E100" s="280" t="s">
        <v>194</v>
      </c>
      <c r="F100" s="280" t="s">
        <v>191</v>
      </c>
      <c r="G100" s="280" t="s">
        <v>13443</v>
      </c>
      <c r="H100" s="280" t="s">
        <v>8073</v>
      </c>
      <c r="I100" s="280" t="s">
        <v>8074</v>
      </c>
      <c r="J100" s="280" t="s">
        <v>8075</v>
      </c>
      <c r="K100" s="280" t="s">
        <v>8076</v>
      </c>
      <c r="L100" s="280" t="s">
        <v>13691</v>
      </c>
      <c r="M100" s="280" t="s">
        <v>8078</v>
      </c>
      <c r="N100" s="280" t="s">
        <v>8079</v>
      </c>
      <c r="O100" s="280" t="s">
        <v>8080</v>
      </c>
      <c r="P100" s="280" t="s">
        <v>8081</v>
      </c>
      <c r="Q100" s="280" t="s">
        <v>8082</v>
      </c>
      <c r="R100" s="280" t="s">
        <v>8083</v>
      </c>
      <c r="S100" s="280" t="s">
        <v>13692</v>
      </c>
      <c r="T100" s="277">
        <v>2</v>
      </c>
    </row>
    <row r="101" spans="1:20" x14ac:dyDescent="0.25">
      <c r="A101" s="278">
        <v>95</v>
      </c>
      <c r="B101" s="279" t="s">
        <v>191</v>
      </c>
      <c r="C101" s="280">
        <v>70</v>
      </c>
      <c r="D101" s="280" t="s">
        <v>8447</v>
      </c>
      <c r="E101" s="280" t="s">
        <v>195</v>
      </c>
      <c r="F101" s="280" t="s">
        <v>191</v>
      </c>
      <c r="G101" s="280" t="s">
        <v>13447</v>
      </c>
      <c r="H101" s="280" t="s">
        <v>8084</v>
      </c>
      <c r="I101" s="280" t="s">
        <v>8085</v>
      </c>
      <c r="J101" s="280" t="s">
        <v>8086</v>
      </c>
      <c r="K101" s="280" t="s">
        <v>8087</v>
      </c>
      <c r="L101" s="280" t="s">
        <v>8088</v>
      </c>
      <c r="M101" s="280" t="s">
        <v>8089</v>
      </c>
      <c r="N101" s="280" t="s">
        <v>8090</v>
      </c>
      <c r="O101" s="280" t="s">
        <v>8091</v>
      </c>
      <c r="P101" s="280" t="s">
        <v>8092</v>
      </c>
      <c r="Q101" s="280" t="s">
        <v>8093</v>
      </c>
      <c r="R101" s="280" t="s">
        <v>8094</v>
      </c>
      <c r="S101" s="280" t="s">
        <v>13693</v>
      </c>
      <c r="T101" s="277">
        <v>2</v>
      </c>
    </row>
    <row r="102" spans="1:20" x14ac:dyDescent="0.25">
      <c r="A102" s="278">
        <v>96</v>
      </c>
      <c r="B102" s="279" t="s">
        <v>191</v>
      </c>
      <c r="C102" s="280">
        <v>506</v>
      </c>
      <c r="D102" s="280" t="s">
        <v>1947</v>
      </c>
      <c r="E102" s="280" t="s">
        <v>117</v>
      </c>
      <c r="F102" s="280" t="s">
        <v>191</v>
      </c>
      <c r="G102" s="280" t="s">
        <v>13431</v>
      </c>
      <c r="H102" s="280" t="s">
        <v>2725</v>
      </c>
      <c r="I102" s="280" t="s">
        <v>2938</v>
      </c>
      <c r="J102" s="280" t="s">
        <v>108</v>
      </c>
      <c r="K102" s="280" t="s">
        <v>2939</v>
      </c>
      <c r="L102" s="280" t="s">
        <v>13694</v>
      </c>
      <c r="M102" s="280" t="s">
        <v>13695</v>
      </c>
      <c r="N102" s="280" t="s">
        <v>2726</v>
      </c>
      <c r="O102" s="280" t="s">
        <v>2727</v>
      </c>
      <c r="P102" s="280" t="s">
        <v>2728</v>
      </c>
      <c r="Q102" s="280" t="s">
        <v>2720</v>
      </c>
      <c r="R102" s="280" t="s">
        <v>2942</v>
      </c>
      <c r="S102" s="280" t="s">
        <v>13696</v>
      </c>
      <c r="T102" s="277">
        <v>2</v>
      </c>
    </row>
    <row r="103" spans="1:20" x14ac:dyDescent="0.25">
      <c r="A103" s="278">
        <v>97</v>
      </c>
      <c r="B103" s="279" t="s">
        <v>191</v>
      </c>
      <c r="C103" s="280">
        <v>507</v>
      </c>
      <c r="D103" s="280" t="s">
        <v>1947</v>
      </c>
      <c r="E103" s="280" t="s">
        <v>119</v>
      </c>
      <c r="F103" s="280" t="s">
        <v>191</v>
      </c>
      <c r="G103" s="280" t="s">
        <v>13435</v>
      </c>
      <c r="H103" s="280" t="s">
        <v>2729</v>
      </c>
      <c r="I103" s="280" t="s">
        <v>2943</v>
      </c>
      <c r="J103" s="280" t="s">
        <v>110</v>
      </c>
      <c r="K103" s="280" t="s">
        <v>2944</v>
      </c>
      <c r="L103" s="280" t="s">
        <v>13697</v>
      </c>
      <c r="M103" s="280" t="s">
        <v>13698</v>
      </c>
      <c r="N103" s="280" t="s">
        <v>2726</v>
      </c>
      <c r="O103" s="280" t="s">
        <v>2727</v>
      </c>
      <c r="P103" s="280" t="s">
        <v>2728</v>
      </c>
      <c r="Q103" s="280" t="s">
        <v>2720</v>
      </c>
      <c r="R103" s="280" t="s">
        <v>2947</v>
      </c>
      <c r="S103" s="280" t="s">
        <v>13699</v>
      </c>
      <c r="T103" s="277">
        <v>2</v>
      </c>
    </row>
    <row r="104" spans="1:20" x14ac:dyDescent="0.25">
      <c r="A104" s="278">
        <v>98</v>
      </c>
      <c r="B104" s="279" t="s">
        <v>191</v>
      </c>
      <c r="C104" s="280">
        <v>508</v>
      </c>
      <c r="D104" s="280" t="s">
        <v>1947</v>
      </c>
      <c r="E104" s="280" t="s">
        <v>120</v>
      </c>
      <c r="F104" s="280" t="s">
        <v>191</v>
      </c>
      <c r="G104" s="280" t="s">
        <v>13439</v>
      </c>
      <c r="H104" s="280" t="s">
        <v>2730</v>
      </c>
      <c r="I104" s="280" t="s">
        <v>2948</v>
      </c>
      <c r="J104" s="280" t="s">
        <v>112</v>
      </c>
      <c r="K104" s="280" t="s">
        <v>2949</v>
      </c>
      <c r="L104" s="280" t="s">
        <v>13700</v>
      </c>
      <c r="M104" s="280" t="s">
        <v>13701</v>
      </c>
      <c r="N104" s="280" t="s">
        <v>2726</v>
      </c>
      <c r="O104" s="280" t="s">
        <v>2727</v>
      </c>
      <c r="P104" s="280" t="s">
        <v>2728</v>
      </c>
      <c r="Q104" s="280" t="s">
        <v>2720</v>
      </c>
      <c r="R104" s="280" t="s">
        <v>2952</v>
      </c>
      <c r="S104" s="280" t="s">
        <v>13702</v>
      </c>
      <c r="T104" s="277">
        <v>2</v>
      </c>
    </row>
    <row r="105" spans="1:20" x14ac:dyDescent="0.25">
      <c r="A105" s="278">
        <v>99</v>
      </c>
      <c r="B105" s="279" t="s">
        <v>191</v>
      </c>
      <c r="C105" s="280">
        <v>509</v>
      </c>
      <c r="D105" s="280" t="s">
        <v>1947</v>
      </c>
      <c r="E105" s="280" t="s">
        <v>121</v>
      </c>
      <c r="F105" s="280" t="s">
        <v>191</v>
      </c>
      <c r="G105" s="280" t="s">
        <v>13443</v>
      </c>
      <c r="H105" s="280" t="s">
        <v>2731</v>
      </c>
      <c r="I105" s="280" t="s">
        <v>2953</v>
      </c>
      <c r="J105" s="280" t="s">
        <v>114</v>
      </c>
      <c r="K105" s="280" t="s">
        <v>2954</v>
      </c>
      <c r="L105" s="280" t="s">
        <v>13703</v>
      </c>
      <c r="M105" s="280" t="s">
        <v>13704</v>
      </c>
      <c r="N105" s="280" t="s">
        <v>2726</v>
      </c>
      <c r="O105" s="280" t="s">
        <v>2727</v>
      </c>
      <c r="P105" s="280" t="s">
        <v>2728</v>
      </c>
      <c r="Q105" s="280" t="s">
        <v>2720</v>
      </c>
      <c r="R105" s="280" t="s">
        <v>2957</v>
      </c>
      <c r="S105" s="280" t="s">
        <v>13705</v>
      </c>
      <c r="T105" s="277">
        <v>2</v>
      </c>
    </row>
    <row r="106" spans="1:20" x14ac:dyDescent="0.25">
      <c r="A106" s="278">
        <v>100</v>
      </c>
      <c r="B106" s="279" t="s">
        <v>191</v>
      </c>
      <c r="C106" s="280">
        <v>510</v>
      </c>
      <c r="D106" s="280" t="s">
        <v>1947</v>
      </c>
      <c r="E106" s="280" t="s">
        <v>122</v>
      </c>
      <c r="F106" s="280" t="s">
        <v>191</v>
      </c>
      <c r="G106" s="280" t="s">
        <v>13447</v>
      </c>
      <c r="H106" s="280" t="s">
        <v>2732</v>
      </c>
      <c r="I106" s="280" t="s">
        <v>2958</v>
      </c>
      <c r="J106" s="280" t="s">
        <v>116</v>
      </c>
      <c r="K106" s="280" t="s">
        <v>2959</v>
      </c>
      <c r="L106" s="280" t="s">
        <v>13706</v>
      </c>
      <c r="M106" s="280" t="s">
        <v>13707</v>
      </c>
      <c r="N106" s="280" t="s">
        <v>2726</v>
      </c>
      <c r="O106" s="280" t="s">
        <v>2727</v>
      </c>
      <c r="P106" s="280" t="s">
        <v>2728</v>
      </c>
      <c r="Q106" s="280" t="s">
        <v>2720</v>
      </c>
      <c r="R106" s="280" t="s">
        <v>2962</v>
      </c>
      <c r="S106" s="280" t="s">
        <v>13708</v>
      </c>
      <c r="T106" s="277">
        <v>2</v>
      </c>
    </row>
    <row r="107" spans="1:20" x14ac:dyDescent="0.25">
      <c r="A107" s="278">
        <v>101</v>
      </c>
      <c r="B107" s="279" t="s">
        <v>184</v>
      </c>
      <c r="C107" s="280">
        <v>61</v>
      </c>
      <c r="D107" s="280" t="s">
        <v>8447</v>
      </c>
      <c r="E107" s="280" t="s">
        <v>183</v>
      </c>
      <c r="F107" s="280" t="s">
        <v>184</v>
      </c>
      <c r="G107" s="280" t="s">
        <v>13431</v>
      </c>
      <c r="H107" s="280" t="s">
        <v>7985</v>
      </c>
      <c r="I107" s="280" t="s">
        <v>7986</v>
      </c>
      <c r="J107" s="280" t="s">
        <v>7987</v>
      </c>
      <c r="K107" s="280" t="s">
        <v>7988</v>
      </c>
      <c r="L107" s="280" t="s">
        <v>7989</v>
      </c>
      <c r="M107" s="280" t="s">
        <v>7990</v>
      </c>
      <c r="N107" s="280" t="s">
        <v>7991</v>
      </c>
      <c r="O107" s="280" t="s">
        <v>7992</v>
      </c>
      <c r="P107" s="280" t="s">
        <v>7993</v>
      </c>
      <c r="Q107" s="280" t="s">
        <v>7994</v>
      </c>
      <c r="R107" s="280" t="s">
        <v>7995</v>
      </c>
      <c r="S107" s="280" t="s">
        <v>13709</v>
      </c>
      <c r="T107" s="277">
        <v>2</v>
      </c>
    </row>
    <row r="108" spans="1:20" x14ac:dyDescent="0.25">
      <c r="A108" s="278">
        <v>102</v>
      </c>
      <c r="B108" s="279" t="s">
        <v>184</v>
      </c>
      <c r="C108" s="280">
        <v>62</v>
      </c>
      <c r="D108" s="280" t="s">
        <v>8447</v>
      </c>
      <c r="E108" s="280" t="s">
        <v>186</v>
      </c>
      <c r="F108" s="280" t="s">
        <v>184</v>
      </c>
      <c r="G108" s="280" t="s">
        <v>13435</v>
      </c>
      <c r="H108" s="280" t="s">
        <v>7996</v>
      </c>
      <c r="I108" s="280" t="s">
        <v>7997</v>
      </c>
      <c r="J108" s="280" t="s">
        <v>7998</v>
      </c>
      <c r="K108" s="280" t="s">
        <v>7999</v>
      </c>
      <c r="L108" s="280" t="s">
        <v>8000</v>
      </c>
      <c r="M108" s="280" t="s">
        <v>8001</v>
      </c>
      <c r="N108" s="280" t="s">
        <v>8002</v>
      </c>
      <c r="O108" s="280" t="s">
        <v>8003</v>
      </c>
      <c r="P108" s="280" t="s">
        <v>8004</v>
      </c>
      <c r="Q108" s="280" t="s">
        <v>8005</v>
      </c>
      <c r="R108" s="280" t="s">
        <v>8006</v>
      </c>
      <c r="S108" s="280" t="s">
        <v>13710</v>
      </c>
      <c r="T108" s="277">
        <v>2</v>
      </c>
    </row>
    <row r="109" spans="1:20" x14ac:dyDescent="0.25">
      <c r="A109" s="278">
        <v>103</v>
      </c>
      <c r="B109" s="279" t="s">
        <v>184</v>
      </c>
      <c r="C109" s="280">
        <v>63</v>
      </c>
      <c r="D109" s="280" t="s">
        <v>8447</v>
      </c>
      <c r="E109" s="280" t="s">
        <v>187</v>
      </c>
      <c r="F109" s="280" t="s">
        <v>184</v>
      </c>
      <c r="G109" s="280" t="s">
        <v>13439</v>
      </c>
      <c r="H109" s="280" t="s">
        <v>8007</v>
      </c>
      <c r="I109" s="280" t="s">
        <v>8008</v>
      </c>
      <c r="J109" s="280" t="s">
        <v>8009</v>
      </c>
      <c r="K109" s="280" t="s">
        <v>8010</v>
      </c>
      <c r="L109" s="280" t="s">
        <v>8011</v>
      </c>
      <c r="M109" s="280" t="s">
        <v>8012</v>
      </c>
      <c r="N109" s="280" t="s">
        <v>8013</v>
      </c>
      <c r="O109" s="280" t="s">
        <v>8014</v>
      </c>
      <c r="P109" s="280" t="s">
        <v>8015</v>
      </c>
      <c r="Q109" s="280" t="s">
        <v>8016</v>
      </c>
      <c r="R109" s="280" t="s">
        <v>8017</v>
      </c>
      <c r="S109" s="280" t="s">
        <v>13711</v>
      </c>
      <c r="T109" s="277">
        <v>2</v>
      </c>
    </row>
    <row r="110" spans="1:20" x14ac:dyDescent="0.25">
      <c r="A110" s="278">
        <v>104</v>
      </c>
      <c r="B110" s="279" t="s">
        <v>184</v>
      </c>
      <c r="C110" s="280">
        <v>64</v>
      </c>
      <c r="D110" s="280" t="s">
        <v>8447</v>
      </c>
      <c r="E110" s="280" t="s">
        <v>188</v>
      </c>
      <c r="F110" s="280" t="s">
        <v>184</v>
      </c>
      <c r="G110" s="280" t="s">
        <v>13443</v>
      </c>
      <c r="H110" s="280" t="s">
        <v>8018</v>
      </c>
      <c r="I110" s="280" t="s">
        <v>8019</v>
      </c>
      <c r="J110" s="280" t="s">
        <v>8020</v>
      </c>
      <c r="K110" s="280" t="s">
        <v>8021</v>
      </c>
      <c r="L110" s="280" t="s">
        <v>8022</v>
      </c>
      <c r="M110" s="280" t="s">
        <v>8023</v>
      </c>
      <c r="N110" s="280" t="s">
        <v>8024</v>
      </c>
      <c r="O110" s="280" t="s">
        <v>8025</v>
      </c>
      <c r="P110" s="280" t="s">
        <v>8026</v>
      </c>
      <c r="Q110" s="280" t="s">
        <v>8027</v>
      </c>
      <c r="R110" s="280" t="s">
        <v>8028</v>
      </c>
      <c r="S110" s="280" t="s">
        <v>13712</v>
      </c>
      <c r="T110" s="277">
        <v>2</v>
      </c>
    </row>
    <row r="111" spans="1:20" x14ac:dyDescent="0.25">
      <c r="A111" s="278">
        <v>105</v>
      </c>
      <c r="B111" s="279" t="s">
        <v>184</v>
      </c>
      <c r="C111" s="280">
        <v>65</v>
      </c>
      <c r="D111" s="280" t="s">
        <v>8447</v>
      </c>
      <c r="E111" s="280" t="s">
        <v>189</v>
      </c>
      <c r="F111" s="280" t="s">
        <v>184</v>
      </c>
      <c r="G111" s="280" t="s">
        <v>13447</v>
      </c>
      <c r="H111" s="280" t="s">
        <v>8029</v>
      </c>
      <c r="I111" s="280" t="s">
        <v>8030</v>
      </c>
      <c r="J111" s="280" t="s">
        <v>8031</v>
      </c>
      <c r="K111" s="280" t="s">
        <v>8032</v>
      </c>
      <c r="L111" s="280" t="s">
        <v>8033</v>
      </c>
      <c r="M111" s="280" t="s">
        <v>8034</v>
      </c>
      <c r="N111" s="280" t="s">
        <v>8035</v>
      </c>
      <c r="O111" s="280" t="s">
        <v>8036</v>
      </c>
      <c r="P111" s="280" t="s">
        <v>8037</v>
      </c>
      <c r="Q111" s="280" t="s">
        <v>8038</v>
      </c>
      <c r="R111" s="280" t="s">
        <v>8039</v>
      </c>
      <c r="S111" s="280" t="s">
        <v>13713</v>
      </c>
      <c r="T111" s="277">
        <v>2</v>
      </c>
    </row>
    <row r="112" spans="1:20" x14ac:dyDescent="0.25">
      <c r="A112" s="278">
        <v>106</v>
      </c>
      <c r="B112" s="279" t="s">
        <v>184</v>
      </c>
      <c r="C112" s="280">
        <v>511</v>
      </c>
      <c r="D112" s="280" t="s">
        <v>1947</v>
      </c>
      <c r="E112" s="280" t="s">
        <v>123</v>
      </c>
      <c r="F112" s="280" t="s">
        <v>184</v>
      </c>
      <c r="G112" s="280" t="s">
        <v>13431</v>
      </c>
      <c r="H112" s="280" t="s">
        <v>2733</v>
      </c>
      <c r="I112" s="280" t="s">
        <v>2963</v>
      </c>
      <c r="J112" s="280" t="s">
        <v>108</v>
      </c>
      <c r="K112" s="280" t="s">
        <v>2964</v>
      </c>
      <c r="L112" s="280" t="s">
        <v>13714</v>
      </c>
      <c r="M112" s="280" t="s">
        <v>13715</v>
      </c>
      <c r="N112" s="280" t="s">
        <v>2734</v>
      </c>
      <c r="O112" s="280" t="s">
        <v>2735</v>
      </c>
      <c r="P112" s="280" t="s">
        <v>185</v>
      </c>
      <c r="Q112" s="280" t="s">
        <v>2720</v>
      </c>
      <c r="R112" s="280" t="s">
        <v>2967</v>
      </c>
      <c r="S112" s="280" t="s">
        <v>13716</v>
      </c>
      <c r="T112" s="277">
        <v>2</v>
      </c>
    </row>
    <row r="113" spans="1:20" x14ac:dyDescent="0.25">
      <c r="A113" s="278">
        <v>107</v>
      </c>
      <c r="B113" s="279" t="s">
        <v>184</v>
      </c>
      <c r="C113" s="280">
        <v>512</v>
      </c>
      <c r="D113" s="280" t="s">
        <v>1947</v>
      </c>
      <c r="E113" s="280" t="s">
        <v>125</v>
      </c>
      <c r="F113" s="280" t="s">
        <v>184</v>
      </c>
      <c r="G113" s="280" t="s">
        <v>13435</v>
      </c>
      <c r="H113" s="280" t="s">
        <v>2736</v>
      </c>
      <c r="I113" s="280" t="s">
        <v>2968</v>
      </c>
      <c r="J113" s="280" t="s">
        <v>110</v>
      </c>
      <c r="K113" s="280" t="s">
        <v>2969</v>
      </c>
      <c r="L113" s="280" t="s">
        <v>13717</v>
      </c>
      <c r="M113" s="280" t="s">
        <v>13718</v>
      </c>
      <c r="N113" s="280" t="s">
        <v>2734</v>
      </c>
      <c r="O113" s="280" t="s">
        <v>2735</v>
      </c>
      <c r="P113" s="280" t="s">
        <v>185</v>
      </c>
      <c r="Q113" s="280" t="s">
        <v>2720</v>
      </c>
      <c r="R113" s="280" t="s">
        <v>2972</v>
      </c>
      <c r="S113" s="280" t="s">
        <v>13719</v>
      </c>
      <c r="T113" s="277">
        <v>2</v>
      </c>
    </row>
    <row r="114" spans="1:20" x14ac:dyDescent="0.25">
      <c r="A114" s="278">
        <v>108</v>
      </c>
      <c r="B114" s="279" t="s">
        <v>184</v>
      </c>
      <c r="C114" s="280">
        <v>513</v>
      </c>
      <c r="D114" s="280" t="s">
        <v>1947</v>
      </c>
      <c r="E114" s="280" t="s">
        <v>126</v>
      </c>
      <c r="F114" s="280" t="s">
        <v>184</v>
      </c>
      <c r="G114" s="280" t="s">
        <v>13439</v>
      </c>
      <c r="H114" s="280" t="s">
        <v>2737</v>
      </c>
      <c r="I114" s="280" t="s">
        <v>2973</v>
      </c>
      <c r="J114" s="280" t="s">
        <v>112</v>
      </c>
      <c r="K114" s="280" t="s">
        <v>2974</v>
      </c>
      <c r="L114" s="280" t="s">
        <v>13720</v>
      </c>
      <c r="M114" s="280" t="s">
        <v>13721</v>
      </c>
      <c r="N114" s="280" t="s">
        <v>2734</v>
      </c>
      <c r="O114" s="280" t="s">
        <v>2735</v>
      </c>
      <c r="P114" s="280" t="s">
        <v>185</v>
      </c>
      <c r="Q114" s="280" t="s">
        <v>2720</v>
      </c>
      <c r="R114" s="280" t="s">
        <v>2977</v>
      </c>
      <c r="S114" s="280" t="s">
        <v>13722</v>
      </c>
      <c r="T114" s="277">
        <v>2</v>
      </c>
    </row>
    <row r="115" spans="1:20" x14ac:dyDescent="0.25">
      <c r="A115" s="278">
        <v>109</v>
      </c>
      <c r="B115" s="279" t="s">
        <v>184</v>
      </c>
      <c r="C115" s="280">
        <v>514</v>
      </c>
      <c r="D115" s="280" t="s">
        <v>1947</v>
      </c>
      <c r="E115" s="280" t="s">
        <v>127</v>
      </c>
      <c r="F115" s="280" t="s">
        <v>184</v>
      </c>
      <c r="G115" s="280" t="s">
        <v>13443</v>
      </c>
      <c r="H115" s="280" t="s">
        <v>2738</v>
      </c>
      <c r="I115" s="280" t="s">
        <v>2978</v>
      </c>
      <c r="J115" s="280" t="s">
        <v>114</v>
      </c>
      <c r="K115" s="280" t="s">
        <v>2979</v>
      </c>
      <c r="L115" s="280" t="s">
        <v>13723</v>
      </c>
      <c r="M115" s="280" t="s">
        <v>13724</v>
      </c>
      <c r="N115" s="280" t="s">
        <v>2734</v>
      </c>
      <c r="O115" s="280" t="s">
        <v>2735</v>
      </c>
      <c r="P115" s="280" t="s">
        <v>185</v>
      </c>
      <c r="Q115" s="280" t="s">
        <v>2720</v>
      </c>
      <c r="R115" s="280" t="s">
        <v>2982</v>
      </c>
      <c r="S115" s="280" t="s">
        <v>13725</v>
      </c>
      <c r="T115" s="277">
        <v>2</v>
      </c>
    </row>
    <row r="116" spans="1:20" x14ac:dyDescent="0.25">
      <c r="A116" s="278">
        <v>110</v>
      </c>
      <c r="B116" s="279" t="s">
        <v>184</v>
      </c>
      <c r="C116" s="280">
        <v>515</v>
      </c>
      <c r="D116" s="280" t="s">
        <v>1947</v>
      </c>
      <c r="E116" s="280" t="s">
        <v>128</v>
      </c>
      <c r="F116" s="280" t="s">
        <v>184</v>
      </c>
      <c r="G116" s="280" t="s">
        <v>13447</v>
      </c>
      <c r="H116" s="280" t="s">
        <v>2739</v>
      </c>
      <c r="I116" s="280" t="s">
        <v>2983</v>
      </c>
      <c r="J116" s="280" t="s">
        <v>116</v>
      </c>
      <c r="K116" s="280" t="s">
        <v>2984</v>
      </c>
      <c r="L116" s="280" t="s">
        <v>13726</v>
      </c>
      <c r="M116" s="280" t="s">
        <v>13727</v>
      </c>
      <c r="N116" s="280" t="s">
        <v>2734</v>
      </c>
      <c r="O116" s="280" t="s">
        <v>2735</v>
      </c>
      <c r="P116" s="280" t="s">
        <v>185</v>
      </c>
      <c r="Q116" s="280" t="s">
        <v>2720</v>
      </c>
      <c r="R116" s="280" t="s">
        <v>2987</v>
      </c>
      <c r="S116" s="280" t="s">
        <v>13728</v>
      </c>
      <c r="T116" s="277">
        <v>2</v>
      </c>
    </row>
    <row r="117" spans="1:20" x14ac:dyDescent="0.25">
      <c r="A117" s="278">
        <v>111</v>
      </c>
      <c r="B117" s="279" t="s">
        <v>1976</v>
      </c>
      <c r="C117" s="280">
        <v>161</v>
      </c>
      <c r="D117" s="280" t="s">
        <v>8450</v>
      </c>
      <c r="E117" s="280" t="s">
        <v>183</v>
      </c>
      <c r="F117" s="280" t="s">
        <v>1976</v>
      </c>
      <c r="G117" s="280"/>
      <c r="H117" s="280" t="s">
        <v>6884</v>
      </c>
      <c r="I117" s="280" t="s">
        <v>6885</v>
      </c>
      <c r="J117" s="280" t="s">
        <v>6886</v>
      </c>
      <c r="K117" s="280" t="s">
        <v>6887</v>
      </c>
      <c r="L117" s="280" t="s">
        <v>13729</v>
      </c>
      <c r="M117" s="280" t="s">
        <v>13730</v>
      </c>
      <c r="N117" s="280" t="s">
        <v>6890</v>
      </c>
      <c r="O117" s="280" t="s">
        <v>6891</v>
      </c>
      <c r="P117" s="280" t="s">
        <v>6892</v>
      </c>
      <c r="Q117" s="280" t="s">
        <v>6893</v>
      </c>
      <c r="R117" s="280" t="s">
        <v>6894</v>
      </c>
      <c r="S117" s="280" t="s">
        <v>13731</v>
      </c>
      <c r="T117" s="277">
        <v>2</v>
      </c>
    </row>
    <row r="118" spans="1:20" x14ac:dyDescent="0.25">
      <c r="A118" s="278">
        <v>112</v>
      </c>
      <c r="B118" s="279" t="s">
        <v>1976</v>
      </c>
      <c r="C118" s="280">
        <v>162</v>
      </c>
      <c r="D118" s="280" t="s">
        <v>8450</v>
      </c>
      <c r="E118" s="280" t="s">
        <v>186</v>
      </c>
      <c r="F118" s="280" t="s">
        <v>1976</v>
      </c>
      <c r="G118" s="280"/>
      <c r="H118" s="280" t="s">
        <v>6895</v>
      </c>
      <c r="I118" s="280" t="s">
        <v>6896</v>
      </c>
      <c r="J118" s="280" t="s">
        <v>6897</v>
      </c>
      <c r="K118" s="280" t="s">
        <v>6898</v>
      </c>
      <c r="L118" s="280" t="s">
        <v>13732</v>
      </c>
      <c r="M118" s="280" t="s">
        <v>13733</v>
      </c>
      <c r="N118" s="280" t="s">
        <v>6901</v>
      </c>
      <c r="O118" s="280" t="s">
        <v>6902</v>
      </c>
      <c r="P118" s="280" t="s">
        <v>6903</v>
      </c>
      <c r="Q118" s="280" t="s">
        <v>6904</v>
      </c>
      <c r="R118" s="280" t="s">
        <v>6905</v>
      </c>
      <c r="S118" s="280" t="s">
        <v>13734</v>
      </c>
      <c r="T118" s="277">
        <v>2</v>
      </c>
    </row>
    <row r="119" spans="1:20" x14ac:dyDescent="0.25">
      <c r="A119" s="278">
        <v>113</v>
      </c>
      <c r="B119" s="279" t="s">
        <v>1976</v>
      </c>
      <c r="C119" s="280">
        <v>163</v>
      </c>
      <c r="D119" s="280" t="s">
        <v>8450</v>
      </c>
      <c r="E119" s="280" t="s">
        <v>187</v>
      </c>
      <c r="F119" s="280" t="s">
        <v>1976</v>
      </c>
      <c r="G119" s="280"/>
      <c r="H119" s="280" t="s">
        <v>6906</v>
      </c>
      <c r="I119" s="280" t="s">
        <v>6907</v>
      </c>
      <c r="J119" s="280" t="s">
        <v>6908</v>
      </c>
      <c r="K119" s="280" t="s">
        <v>6909</v>
      </c>
      <c r="L119" s="280" t="s">
        <v>13735</v>
      </c>
      <c r="M119" s="280" t="s">
        <v>13736</v>
      </c>
      <c r="N119" s="280" t="s">
        <v>6912</v>
      </c>
      <c r="O119" s="280" t="s">
        <v>6913</v>
      </c>
      <c r="P119" s="280" t="s">
        <v>6914</v>
      </c>
      <c r="Q119" s="280" t="s">
        <v>6915</v>
      </c>
      <c r="R119" s="280" t="s">
        <v>6916</v>
      </c>
      <c r="S119" s="280" t="s">
        <v>13737</v>
      </c>
      <c r="T119" s="277">
        <v>2</v>
      </c>
    </row>
    <row r="120" spans="1:20" x14ac:dyDescent="0.25">
      <c r="A120" s="278">
        <v>114</v>
      </c>
      <c r="B120" s="279" t="s">
        <v>1976</v>
      </c>
      <c r="C120" s="280">
        <v>164</v>
      </c>
      <c r="D120" s="280" t="s">
        <v>8450</v>
      </c>
      <c r="E120" s="280" t="s">
        <v>188</v>
      </c>
      <c r="F120" s="280" t="s">
        <v>1976</v>
      </c>
      <c r="G120" s="280"/>
      <c r="H120" s="280" t="s">
        <v>6917</v>
      </c>
      <c r="I120" s="280" t="s">
        <v>6918</v>
      </c>
      <c r="J120" s="280" t="s">
        <v>6919</v>
      </c>
      <c r="K120" s="280" t="s">
        <v>6920</v>
      </c>
      <c r="L120" s="280" t="s">
        <v>13738</v>
      </c>
      <c r="M120" s="280" t="s">
        <v>13739</v>
      </c>
      <c r="N120" s="280" t="s">
        <v>6923</v>
      </c>
      <c r="O120" s="280" t="s">
        <v>6924</v>
      </c>
      <c r="P120" s="280" t="s">
        <v>6925</v>
      </c>
      <c r="Q120" s="280" t="s">
        <v>6926</v>
      </c>
      <c r="R120" s="280" t="s">
        <v>6927</v>
      </c>
      <c r="S120" s="280" t="s">
        <v>13740</v>
      </c>
      <c r="T120" s="277">
        <v>2</v>
      </c>
    </row>
    <row r="121" spans="1:20" x14ac:dyDescent="0.25">
      <c r="A121" s="278">
        <v>115</v>
      </c>
      <c r="B121" s="279" t="s">
        <v>1976</v>
      </c>
      <c r="C121" s="280">
        <v>165</v>
      </c>
      <c r="D121" s="280" t="s">
        <v>8450</v>
      </c>
      <c r="E121" s="280" t="s">
        <v>189</v>
      </c>
      <c r="F121" s="280" t="s">
        <v>1976</v>
      </c>
      <c r="G121" s="280"/>
      <c r="H121" s="280" t="s">
        <v>6928</v>
      </c>
      <c r="I121" s="280" t="s">
        <v>6929</v>
      </c>
      <c r="J121" s="280" t="s">
        <v>6930</v>
      </c>
      <c r="K121" s="280" t="s">
        <v>6931</v>
      </c>
      <c r="L121" s="280" t="s">
        <v>13741</v>
      </c>
      <c r="M121" s="280" t="s">
        <v>13742</v>
      </c>
      <c r="N121" s="280" t="s">
        <v>6934</v>
      </c>
      <c r="O121" s="280" t="s">
        <v>6935</v>
      </c>
      <c r="P121" s="280" t="s">
        <v>6936</v>
      </c>
      <c r="Q121" s="280" t="s">
        <v>6937</v>
      </c>
      <c r="R121" s="280" t="s">
        <v>6938</v>
      </c>
      <c r="S121" s="280" t="s">
        <v>13743</v>
      </c>
      <c r="T121" s="277">
        <v>2</v>
      </c>
    </row>
    <row r="122" spans="1:20" x14ac:dyDescent="0.25">
      <c r="A122" s="278">
        <v>116</v>
      </c>
      <c r="B122" s="279" t="s">
        <v>2249</v>
      </c>
      <c r="C122" s="280">
        <v>386</v>
      </c>
      <c r="D122" s="280" t="s">
        <v>8456</v>
      </c>
      <c r="E122" s="280" t="s">
        <v>215</v>
      </c>
      <c r="F122" s="280" t="s">
        <v>2249</v>
      </c>
      <c r="G122" s="280" t="s">
        <v>13431</v>
      </c>
      <c r="H122" s="280" t="s">
        <v>4988</v>
      </c>
      <c r="I122" s="280" t="s">
        <v>4989</v>
      </c>
      <c r="J122" s="280" t="s">
        <v>4215</v>
      </c>
      <c r="K122" s="280" t="s">
        <v>4216</v>
      </c>
      <c r="L122" s="280" t="s">
        <v>13744</v>
      </c>
      <c r="M122" s="280" t="s">
        <v>13745</v>
      </c>
      <c r="N122" s="280" t="s">
        <v>4992</v>
      </c>
      <c r="O122" s="280" t="s">
        <v>4993</v>
      </c>
      <c r="P122" s="280" t="s">
        <v>4994</v>
      </c>
      <c r="Q122" s="280" t="s">
        <v>4995</v>
      </c>
      <c r="R122" s="280" t="s">
        <v>4996</v>
      </c>
      <c r="S122" s="280" t="s">
        <v>13746</v>
      </c>
      <c r="T122" s="277">
        <v>2</v>
      </c>
    </row>
    <row r="123" spans="1:20" x14ac:dyDescent="0.25">
      <c r="A123" s="278">
        <v>117</v>
      </c>
      <c r="B123" s="279" t="s">
        <v>2249</v>
      </c>
      <c r="C123" s="280">
        <v>387</v>
      </c>
      <c r="D123" s="280" t="s">
        <v>8456</v>
      </c>
      <c r="E123" s="280" t="s">
        <v>217</v>
      </c>
      <c r="F123" s="280" t="s">
        <v>2249</v>
      </c>
      <c r="G123" s="280" t="s">
        <v>13454</v>
      </c>
      <c r="H123" s="280" t="s">
        <v>4997</v>
      </c>
      <c r="I123" s="280" t="s">
        <v>4998</v>
      </c>
      <c r="J123" s="280" t="s">
        <v>4226</v>
      </c>
      <c r="K123" s="280" t="s">
        <v>4227</v>
      </c>
      <c r="L123" s="280" t="s">
        <v>13747</v>
      </c>
      <c r="M123" s="280" t="s">
        <v>13748</v>
      </c>
      <c r="N123" s="280" t="s">
        <v>5001</v>
      </c>
      <c r="O123" s="280" t="s">
        <v>5002</v>
      </c>
      <c r="P123" s="280" t="s">
        <v>5003</v>
      </c>
      <c r="Q123" s="280" t="s">
        <v>5004</v>
      </c>
      <c r="R123" s="280" t="s">
        <v>5005</v>
      </c>
      <c r="S123" s="280" t="s">
        <v>13749</v>
      </c>
      <c r="T123" s="277">
        <v>2</v>
      </c>
    </row>
    <row r="124" spans="1:20" x14ac:dyDescent="0.25">
      <c r="A124" s="278">
        <v>118</v>
      </c>
      <c r="B124" s="279" t="s">
        <v>2249</v>
      </c>
      <c r="C124" s="280">
        <v>388</v>
      </c>
      <c r="D124" s="280" t="s">
        <v>8456</v>
      </c>
      <c r="E124" s="280" t="s">
        <v>218</v>
      </c>
      <c r="F124" s="280" t="s">
        <v>2249</v>
      </c>
      <c r="G124" s="280" t="s">
        <v>13458</v>
      </c>
      <c r="H124" s="280" t="s">
        <v>5006</v>
      </c>
      <c r="I124" s="280" t="s">
        <v>5007</v>
      </c>
      <c r="J124" s="280" t="s">
        <v>4237</v>
      </c>
      <c r="K124" s="280" t="s">
        <v>4238</v>
      </c>
      <c r="L124" s="280" t="s">
        <v>13750</v>
      </c>
      <c r="M124" s="280" t="s">
        <v>13751</v>
      </c>
      <c r="N124" s="280" t="s">
        <v>5010</v>
      </c>
      <c r="O124" s="280" t="s">
        <v>5011</v>
      </c>
      <c r="P124" s="280" t="s">
        <v>5012</v>
      </c>
      <c r="Q124" s="280" t="s">
        <v>5013</v>
      </c>
      <c r="R124" s="280" t="s">
        <v>5014</v>
      </c>
      <c r="S124" s="280" t="s">
        <v>13752</v>
      </c>
      <c r="T124" s="277">
        <v>2</v>
      </c>
    </row>
    <row r="125" spans="1:20" x14ac:dyDescent="0.25">
      <c r="A125" s="278">
        <v>119</v>
      </c>
      <c r="B125" s="279" t="s">
        <v>2249</v>
      </c>
      <c r="C125" s="280">
        <v>389</v>
      </c>
      <c r="D125" s="280" t="s">
        <v>8456</v>
      </c>
      <c r="E125" s="280" t="s">
        <v>219</v>
      </c>
      <c r="F125" s="280" t="s">
        <v>2249</v>
      </c>
      <c r="G125" s="280" t="s">
        <v>13462</v>
      </c>
      <c r="H125" s="280" t="s">
        <v>5015</v>
      </c>
      <c r="I125" s="280" t="s">
        <v>5016</v>
      </c>
      <c r="J125" s="280" t="s">
        <v>4248</v>
      </c>
      <c r="K125" s="280" t="s">
        <v>4249</v>
      </c>
      <c r="L125" s="280" t="s">
        <v>13753</v>
      </c>
      <c r="M125" s="280" t="s">
        <v>13754</v>
      </c>
      <c r="N125" s="280" t="s">
        <v>5019</v>
      </c>
      <c r="O125" s="280" t="s">
        <v>5020</v>
      </c>
      <c r="P125" s="280" t="s">
        <v>5021</v>
      </c>
      <c r="Q125" s="280" t="s">
        <v>5022</v>
      </c>
      <c r="R125" s="280" t="s">
        <v>5023</v>
      </c>
      <c r="S125" s="280" t="s">
        <v>13755</v>
      </c>
      <c r="T125" s="277">
        <v>2</v>
      </c>
    </row>
    <row r="126" spans="1:20" x14ac:dyDescent="0.25">
      <c r="A126" s="278">
        <v>120</v>
      </c>
      <c r="B126" s="279" t="s">
        <v>2249</v>
      </c>
      <c r="C126" s="280">
        <v>390</v>
      </c>
      <c r="D126" s="280" t="s">
        <v>8456</v>
      </c>
      <c r="E126" s="280" t="s">
        <v>220</v>
      </c>
      <c r="F126" s="280" t="s">
        <v>2249</v>
      </c>
      <c r="G126" s="280" t="s">
        <v>13466</v>
      </c>
      <c r="H126" s="280" t="s">
        <v>5024</v>
      </c>
      <c r="I126" s="280" t="s">
        <v>5025</v>
      </c>
      <c r="J126" s="280" t="s">
        <v>4259</v>
      </c>
      <c r="K126" s="280" t="s">
        <v>4260</v>
      </c>
      <c r="L126" s="280" t="s">
        <v>13756</v>
      </c>
      <c r="M126" s="280" t="s">
        <v>13757</v>
      </c>
      <c r="N126" s="280" t="s">
        <v>5028</v>
      </c>
      <c r="O126" s="280" t="s">
        <v>5029</v>
      </c>
      <c r="P126" s="280" t="s">
        <v>5030</v>
      </c>
      <c r="Q126" s="280" t="s">
        <v>5031</v>
      </c>
      <c r="R126" s="280" t="s">
        <v>5032</v>
      </c>
      <c r="S126" s="280" t="s">
        <v>13758</v>
      </c>
      <c r="T126" s="277">
        <v>2</v>
      </c>
    </row>
    <row r="127" spans="1:20" x14ac:dyDescent="0.25">
      <c r="A127" s="278">
        <v>121</v>
      </c>
      <c r="B127" s="279" t="s">
        <v>2299</v>
      </c>
      <c r="C127" s="280">
        <v>421</v>
      </c>
      <c r="D127" s="280" t="s">
        <v>8459</v>
      </c>
      <c r="E127" s="280" t="s">
        <v>135</v>
      </c>
      <c r="F127" s="280" t="s">
        <v>2299</v>
      </c>
      <c r="G127" s="280"/>
      <c r="H127" s="280" t="s">
        <v>3573</v>
      </c>
      <c r="I127" s="280" t="s">
        <v>3574</v>
      </c>
      <c r="J127" s="280" t="s">
        <v>3575</v>
      </c>
      <c r="K127" s="280" t="s">
        <v>3576</v>
      </c>
      <c r="L127" s="280" t="s">
        <v>13759</v>
      </c>
      <c r="M127" s="280" t="s">
        <v>13760</v>
      </c>
      <c r="N127" s="280" t="s">
        <v>3579</v>
      </c>
      <c r="O127" s="280" t="s">
        <v>3580</v>
      </c>
      <c r="P127" s="280" t="s">
        <v>13761</v>
      </c>
      <c r="Q127" s="280" t="s">
        <v>13509</v>
      </c>
      <c r="R127" s="280" t="s">
        <v>13510</v>
      </c>
      <c r="S127" s="280" t="s">
        <v>13762</v>
      </c>
      <c r="T127" s="277">
        <v>2</v>
      </c>
    </row>
    <row r="128" spans="1:20" x14ac:dyDescent="0.25">
      <c r="A128" s="278">
        <v>122</v>
      </c>
      <c r="B128" s="279" t="s">
        <v>2299</v>
      </c>
      <c r="C128" s="280">
        <v>422</v>
      </c>
      <c r="D128" s="280" t="s">
        <v>8459</v>
      </c>
      <c r="E128" s="280" t="s">
        <v>137</v>
      </c>
      <c r="F128" s="280" t="s">
        <v>2299</v>
      </c>
      <c r="G128" s="280"/>
      <c r="H128" s="280" t="s">
        <v>3581</v>
      </c>
      <c r="I128" s="280" t="s">
        <v>3582</v>
      </c>
      <c r="J128" s="280" t="s">
        <v>3583</v>
      </c>
      <c r="K128" s="280" t="s">
        <v>3584</v>
      </c>
      <c r="L128" s="280" t="s">
        <v>13763</v>
      </c>
      <c r="M128" s="280" t="s">
        <v>13764</v>
      </c>
      <c r="N128" s="280" t="s">
        <v>3587</v>
      </c>
      <c r="O128" s="280" t="s">
        <v>3588</v>
      </c>
      <c r="P128" s="280" t="s">
        <v>13761</v>
      </c>
      <c r="Q128" s="280" t="s">
        <v>13509</v>
      </c>
      <c r="R128" s="280" t="s">
        <v>13510</v>
      </c>
      <c r="S128" s="280" t="s">
        <v>13765</v>
      </c>
      <c r="T128" s="277">
        <v>2</v>
      </c>
    </row>
    <row r="129" spans="1:20" x14ac:dyDescent="0.25">
      <c r="A129" s="278">
        <v>123</v>
      </c>
      <c r="B129" s="279" t="s">
        <v>2299</v>
      </c>
      <c r="C129" s="280">
        <v>423</v>
      </c>
      <c r="D129" s="280" t="s">
        <v>8459</v>
      </c>
      <c r="E129" s="280" t="s">
        <v>138</v>
      </c>
      <c r="F129" s="280" t="s">
        <v>2299</v>
      </c>
      <c r="G129" s="280"/>
      <c r="H129" s="280" t="s">
        <v>3589</v>
      </c>
      <c r="I129" s="280" t="s">
        <v>3590</v>
      </c>
      <c r="J129" s="280" t="s">
        <v>3591</v>
      </c>
      <c r="K129" s="280" t="s">
        <v>3592</v>
      </c>
      <c r="L129" s="280" t="s">
        <v>13766</v>
      </c>
      <c r="M129" s="280" t="s">
        <v>13767</v>
      </c>
      <c r="N129" s="280" t="s">
        <v>3595</v>
      </c>
      <c r="O129" s="280" t="s">
        <v>3596</v>
      </c>
      <c r="P129" s="280" t="s">
        <v>13761</v>
      </c>
      <c r="Q129" s="280" t="s">
        <v>13509</v>
      </c>
      <c r="R129" s="280" t="s">
        <v>13510</v>
      </c>
      <c r="S129" s="280" t="s">
        <v>13768</v>
      </c>
      <c r="T129" s="277">
        <v>2</v>
      </c>
    </row>
    <row r="130" spans="1:20" x14ac:dyDescent="0.25">
      <c r="A130" s="278">
        <v>124</v>
      </c>
      <c r="B130" s="279" t="s">
        <v>2299</v>
      </c>
      <c r="C130" s="280">
        <v>424</v>
      </c>
      <c r="D130" s="280" t="s">
        <v>8459</v>
      </c>
      <c r="E130" s="280" t="s">
        <v>139</v>
      </c>
      <c r="F130" s="280" t="s">
        <v>2299</v>
      </c>
      <c r="G130" s="280"/>
      <c r="H130" s="280" t="s">
        <v>3597</v>
      </c>
      <c r="I130" s="280" t="s">
        <v>3598</v>
      </c>
      <c r="J130" s="280" t="s">
        <v>3599</v>
      </c>
      <c r="K130" s="280" t="s">
        <v>3600</v>
      </c>
      <c r="L130" s="280" t="s">
        <v>13769</v>
      </c>
      <c r="M130" s="280" t="s">
        <v>13770</v>
      </c>
      <c r="N130" s="280" t="s">
        <v>3603</v>
      </c>
      <c r="O130" s="280" t="s">
        <v>3604</v>
      </c>
      <c r="P130" s="280" t="s">
        <v>13761</v>
      </c>
      <c r="Q130" s="280" t="s">
        <v>13509</v>
      </c>
      <c r="R130" s="280" t="s">
        <v>13510</v>
      </c>
      <c r="S130" s="280" t="s">
        <v>13771</v>
      </c>
      <c r="T130" s="277">
        <v>2</v>
      </c>
    </row>
    <row r="131" spans="1:20" x14ac:dyDescent="0.25">
      <c r="A131" s="278">
        <v>125</v>
      </c>
      <c r="B131" s="279" t="s">
        <v>2299</v>
      </c>
      <c r="C131" s="280">
        <v>425</v>
      </c>
      <c r="D131" s="280" t="s">
        <v>8459</v>
      </c>
      <c r="E131" s="280" t="s">
        <v>140</v>
      </c>
      <c r="F131" s="280" t="s">
        <v>2299</v>
      </c>
      <c r="G131" s="280"/>
      <c r="H131" s="280" t="s">
        <v>3605</v>
      </c>
      <c r="I131" s="280" t="s">
        <v>3606</v>
      </c>
      <c r="J131" s="280" t="s">
        <v>3607</v>
      </c>
      <c r="K131" s="280" t="s">
        <v>3608</v>
      </c>
      <c r="L131" s="280" t="s">
        <v>13772</v>
      </c>
      <c r="M131" s="280" t="s">
        <v>13773</v>
      </c>
      <c r="N131" s="280" t="s">
        <v>3611</v>
      </c>
      <c r="O131" s="280" t="s">
        <v>3612</v>
      </c>
      <c r="P131" s="280" t="s">
        <v>13761</v>
      </c>
      <c r="Q131" s="280" t="s">
        <v>13509</v>
      </c>
      <c r="R131" s="280" t="s">
        <v>13510</v>
      </c>
      <c r="S131" s="280" t="s">
        <v>13774</v>
      </c>
      <c r="T131" s="277">
        <v>2</v>
      </c>
    </row>
    <row r="132" spans="1:20" x14ac:dyDescent="0.25">
      <c r="A132" s="278">
        <v>126</v>
      </c>
      <c r="B132" s="279" t="s">
        <v>2312</v>
      </c>
      <c r="C132" s="280">
        <v>486</v>
      </c>
      <c r="D132" s="280" t="s">
        <v>8459</v>
      </c>
      <c r="E132" s="280" t="s">
        <v>215</v>
      </c>
      <c r="F132" s="280" t="s">
        <v>2312</v>
      </c>
      <c r="G132" s="280"/>
      <c r="H132" s="280" t="s">
        <v>4093</v>
      </c>
      <c r="I132" s="280" t="s">
        <v>4094</v>
      </c>
      <c r="J132" s="280" t="s">
        <v>4095</v>
      </c>
      <c r="K132" s="280" t="s">
        <v>4096</v>
      </c>
      <c r="L132" s="280" t="s">
        <v>13775</v>
      </c>
      <c r="M132" s="280" t="s">
        <v>13776</v>
      </c>
      <c r="N132" s="280" t="s">
        <v>4099</v>
      </c>
      <c r="O132" s="280" t="s">
        <v>4100</v>
      </c>
      <c r="P132" s="280" t="s">
        <v>13777</v>
      </c>
      <c r="Q132" s="280" t="s">
        <v>13509</v>
      </c>
      <c r="R132" s="280" t="s">
        <v>13510</v>
      </c>
      <c r="S132" s="280" t="s">
        <v>13778</v>
      </c>
      <c r="T132" s="277">
        <v>2</v>
      </c>
    </row>
    <row r="133" spans="1:20" x14ac:dyDescent="0.25">
      <c r="A133" s="278">
        <v>127</v>
      </c>
      <c r="B133" s="279" t="s">
        <v>2312</v>
      </c>
      <c r="C133" s="280">
        <v>487</v>
      </c>
      <c r="D133" s="280" t="s">
        <v>8459</v>
      </c>
      <c r="E133" s="280" t="s">
        <v>217</v>
      </c>
      <c r="F133" s="280" t="s">
        <v>2312</v>
      </c>
      <c r="G133" s="280"/>
      <c r="H133" s="280" t="s">
        <v>4101</v>
      </c>
      <c r="I133" s="280" t="s">
        <v>4102</v>
      </c>
      <c r="J133" s="280" t="s">
        <v>4103</v>
      </c>
      <c r="K133" s="280" t="s">
        <v>4104</v>
      </c>
      <c r="L133" s="280" t="s">
        <v>13779</v>
      </c>
      <c r="M133" s="280" t="s">
        <v>13780</v>
      </c>
      <c r="N133" s="280" t="s">
        <v>4107</v>
      </c>
      <c r="O133" s="280" t="s">
        <v>4108</v>
      </c>
      <c r="P133" s="280" t="s">
        <v>13777</v>
      </c>
      <c r="Q133" s="280" t="s">
        <v>13509</v>
      </c>
      <c r="R133" s="280" t="s">
        <v>13510</v>
      </c>
      <c r="S133" s="280" t="s">
        <v>13781</v>
      </c>
      <c r="T133" s="277">
        <v>2</v>
      </c>
    </row>
    <row r="134" spans="1:20" x14ac:dyDescent="0.25">
      <c r="A134" s="278">
        <v>128</v>
      </c>
      <c r="B134" s="279" t="s">
        <v>2312</v>
      </c>
      <c r="C134" s="280">
        <v>488</v>
      </c>
      <c r="D134" s="280" t="s">
        <v>8459</v>
      </c>
      <c r="E134" s="280" t="s">
        <v>218</v>
      </c>
      <c r="F134" s="280" t="s">
        <v>2312</v>
      </c>
      <c r="G134" s="280"/>
      <c r="H134" s="280" t="s">
        <v>4109</v>
      </c>
      <c r="I134" s="280" t="s">
        <v>4110</v>
      </c>
      <c r="J134" s="280" t="s">
        <v>4111</v>
      </c>
      <c r="K134" s="280" t="s">
        <v>4112</v>
      </c>
      <c r="L134" s="280" t="s">
        <v>13782</v>
      </c>
      <c r="M134" s="280" t="s">
        <v>13783</v>
      </c>
      <c r="N134" s="280" t="s">
        <v>4115</v>
      </c>
      <c r="O134" s="280" t="s">
        <v>4116</v>
      </c>
      <c r="P134" s="280" t="s">
        <v>13777</v>
      </c>
      <c r="Q134" s="280" t="s">
        <v>13509</v>
      </c>
      <c r="R134" s="280" t="s">
        <v>13510</v>
      </c>
      <c r="S134" s="280" t="s">
        <v>13784</v>
      </c>
      <c r="T134" s="277">
        <v>2</v>
      </c>
    </row>
    <row r="135" spans="1:20" x14ac:dyDescent="0.25">
      <c r="A135" s="278">
        <v>129</v>
      </c>
      <c r="B135" s="279" t="s">
        <v>2312</v>
      </c>
      <c r="C135" s="280">
        <v>489</v>
      </c>
      <c r="D135" s="280" t="s">
        <v>8459</v>
      </c>
      <c r="E135" s="280" t="s">
        <v>219</v>
      </c>
      <c r="F135" s="280" t="s">
        <v>2312</v>
      </c>
      <c r="G135" s="280"/>
      <c r="H135" s="280" t="s">
        <v>4117</v>
      </c>
      <c r="I135" s="280" t="s">
        <v>4118</v>
      </c>
      <c r="J135" s="280" t="s">
        <v>4119</v>
      </c>
      <c r="K135" s="280" t="s">
        <v>4120</v>
      </c>
      <c r="L135" s="280" t="s">
        <v>13785</v>
      </c>
      <c r="M135" s="280" t="s">
        <v>13786</v>
      </c>
      <c r="N135" s="280" t="s">
        <v>4123</v>
      </c>
      <c r="O135" s="280" t="s">
        <v>4124</v>
      </c>
      <c r="P135" s="280" t="s">
        <v>13777</v>
      </c>
      <c r="Q135" s="280" t="s">
        <v>13509</v>
      </c>
      <c r="R135" s="280" t="s">
        <v>13510</v>
      </c>
      <c r="S135" s="280" t="s">
        <v>13787</v>
      </c>
      <c r="T135" s="277">
        <v>2</v>
      </c>
    </row>
    <row r="136" spans="1:20" x14ac:dyDescent="0.25">
      <c r="A136" s="278">
        <v>130</v>
      </c>
      <c r="B136" s="279" t="s">
        <v>2312</v>
      </c>
      <c r="C136" s="280">
        <v>490</v>
      </c>
      <c r="D136" s="280" t="s">
        <v>8459</v>
      </c>
      <c r="E136" s="280" t="s">
        <v>220</v>
      </c>
      <c r="F136" s="280" t="s">
        <v>2312</v>
      </c>
      <c r="G136" s="280"/>
      <c r="H136" s="280" t="s">
        <v>4125</v>
      </c>
      <c r="I136" s="280" t="s">
        <v>4126</v>
      </c>
      <c r="J136" s="280" t="s">
        <v>4127</v>
      </c>
      <c r="K136" s="280" t="s">
        <v>4128</v>
      </c>
      <c r="L136" s="280" t="s">
        <v>13788</v>
      </c>
      <c r="M136" s="280" t="s">
        <v>13789</v>
      </c>
      <c r="N136" s="280" t="s">
        <v>4131</v>
      </c>
      <c r="O136" s="280" t="s">
        <v>4132</v>
      </c>
      <c r="P136" s="280" t="s">
        <v>13777</v>
      </c>
      <c r="Q136" s="280" t="s">
        <v>13509</v>
      </c>
      <c r="R136" s="280" t="s">
        <v>13510</v>
      </c>
      <c r="S136" s="280" t="s">
        <v>13790</v>
      </c>
      <c r="T136" s="277">
        <v>2</v>
      </c>
    </row>
    <row r="137" spans="1:20" x14ac:dyDescent="0.25">
      <c r="A137" s="278">
        <v>131</v>
      </c>
      <c r="B137" s="279" t="s">
        <v>2773</v>
      </c>
      <c r="C137" s="280">
        <v>536</v>
      </c>
      <c r="D137" s="280" t="s">
        <v>1947</v>
      </c>
      <c r="E137" s="280" t="s">
        <v>153</v>
      </c>
      <c r="F137" s="280" t="s">
        <v>2773</v>
      </c>
      <c r="G137" s="280" t="s">
        <v>13431</v>
      </c>
      <c r="H137" s="280" t="s">
        <v>2774</v>
      </c>
      <c r="I137" s="280" t="s">
        <v>3088</v>
      </c>
      <c r="J137" s="280" t="s">
        <v>108</v>
      </c>
      <c r="K137" s="280" t="s">
        <v>3089</v>
      </c>
      <c r="L137" s="280" t="s">
        <v>13791</v>
      </c>
      <c r="M137" s="280" t="s">
        <v>13792</v>
      </c>
      <c r="N137" s="280" t="s">
        <v>2775</v>
      </c>
      <c r="O137" s="280" t="s">
        <v>2776</v>
      </c>
      <c r="P137" s="280" t="s">
        <v>2759</v>
      </c>
      <c r="Q137" s="280" t="s">
        <v>2720</v>
      </c>
      <c r="R137" s="280" t="s">
        <v>3092</v>
      </c>
      <c r="S137" s="280" t="s">
        <v>13793</v>
      </c>
      <c r="T137" s="277">
        <v>2</v>
      </c>
    </row>
    <row r="138" spans="1:20" x14ac:dyDescent="0.25">
      <c r="A138" s="278">
        <v>132</v>
      </c>
      <c r="B138" s="279" t="s">
        <v>2773</v>
      </c>
      <c r="C138" s="280">
        <v>537</v>
      </c>
      <c r="D138" s="280" t="s">
        <v>1947</v>
      </c>
      <c r="E138" s="280" t="s">
        <v>155</v>
      </c>
      <c r="F138" s="280" t="s">
        <v>2773</v>
      </c>
      <c r="G138" s="280" t="s">
        <v>13435</v>
      </c>
      <c r="H138" s="280" t="s">
        <v>2777</v>
      </c>
      <c r="I138" s="280" t="s">
        <v>3093</v>
      </c>
      <c r="J138" s="280" t="s">
        <v>110</v>
      </c>
      <c r="K138" s="280" t="s">
        <v>3094</v>
      </c>
      <c r="L138" s="280" t="s">
        <v>13794</v>
      </c>
      <c r="M138" s="280" t="s">
        <v>13795</v>
      </c>
      <c r="N138" s="280" t="s">
        <v>2775</v>
      </c>
      <c r="O138" s="280" t="s">
        <v>2776</v>
      </c>
      <c r="P138" s="280" t="s">
        <v>2759</v>
      </c>
      <c r="Q138" s="280" t="s">
        <v>2720</v>
      </c>
      <c r="R138" s="280" t="s">
        <v>3097</v>
      </c>
      <c r="S138" s="280" t="s">
        <v>13796</v>
      </c>
      <c r="T138" s="277">
        <v>2</v>
      </c>
    </row>
    <row r="139" spans="1:20" x14ac:dyDescent="0.25">
      <c r="A139" s="278">
        <v>133</v>
      </c>
      <c r="B139" s="279" t="s">
        <v>2773</v>
      </c>
      <c r="C139" s="280">
        <v>538</v>
      </c>
      <c r="D139" s="280" t="s">
        <v>1947</v>
      </c>
      <c r="E139" s="280" t="s">
        <v>156</v>
      </c>
      <c r="F139" s="280" t="s">
        <v>2773</v>
      </c>
      <c r="G139" s="280" t="s">
        <v>13439</v>
      </c>
      <c r="H139" s="280" t="s">
        <v>2778</v>
      </c>
      <c r="I139" s="280" t="s">
        <v>3098</v>
      </c>
      <c r="J139" s="280" t="s">
        <v>112</v>
      </c>
      <c r="K139" s="280" t="s">
        <v>3099</v>
      </c>
      <c r="L139" s="280" t="s">
        <v>13797</v>
      </c>
      <c r="M139" s="280" t="s">
        <v>13798</v>
      </c>
      <c r="N139" s="280" t="s">
        <v>2775</v>
      </c>
      <c r="O139" s="280" t="s">
        <v>2776</v>
      </c>
      <c r="P139" s="280" t="s">
        <v>2759</v>
      </c>
      <c r="Q139" s="280" t="s">
        <v>2720</v>
      </c>
      <c r="R139" s="280" t="s">
        <v>3102</v>
      </c>
      <c r="S139" s="280" t="s">
        <v>13799</v>
      </c>
      <c r="T139" s="277">
        <v>2</v>
      </c>
    </row>
    <row r="140" spans="1:20" x14ac:dyDescent="0.25">
      <c r="A140" s="278">
        <v>134</v>
      </c>
      <c r="B140" s="279" t="s">
        <v>2773</v>
      </c>
      <c r="C140" s="280">
        <v>539</v>
      </c>
      <c r="D140" s="280" t="s">
        <v>1947</v>
      </c>
      <c r="E140" s="280" t="s">
        <v>157</v>
      </c>
      <c r="F140" s="280" t="s">
        <v>2773</v>
      </c>
      <c r="G140" s="280" t="s">
        <v>13443</v>
      </c>
      <c r="H140" s="280" t="s">
        <v>2779</v>
      </c>
      <c r="I140" s="280" t="s">
        <v>3103</v>
      </c>
      <c r="J140" s="280" t="s">
        <v>114</v>
      </c>
      <c r="K140" s="280" t="s">
        <v>3104</v>
      </c>
      <c r="L140" s="280" t="s">
        <v>13800</v>
      </c>
      <c r="M140" s="280" t="s">
        <v>13801</v>
      </c>
      <c r="N140" s="280" t="s">
        <v>2775</v>
      </c>
      <c r="O140" s="280" t="s">
        <v>2776</v>
      </c>
      <c r="P140" s="280" t="s">
        <v>2759</v>
      </c>
      <c r="Q140" s="280" t="s">
        <v>2720</v>
      </c>
      <c r="R140" s="280" t="s">
        <v>3107</v>
      </c>
      <c r="S140" s="280" t="s">
        <v>13802</v>
      </c>
      <c r="T140" s="277">
        <v>2</v>
      </c>
    </row>
    <row r="141" spans="1:20" x14ac:dyDescent="0.25">
      <c r="A141" s="278">
        <v>135</v>
      </c>
      <c r="B141" s="279" t="s">
        <v>2773</v>
      </c>
      <c r="C141" s="280">
        <v>540</v>
      </c>
      <c r="D141" s="280" t="s">
        <v>1947</v>
      </c>
      <c r="E141" s="280" t="s">
        <v>158</v>
      </c>
      <c r="F141" s="280" t="s">
        <v>2773</v>
      </c>
      <c r="G141" s="280" t="s">
        <v>13447</v>
      </c>
      <c r="H141" s="280" t="s">
        <v>2780</v>
      </c>
      <c r="I141" s="280" t="s">
        <v>3108</v>
      </c>
      <c r="J141" s="280" t="s">
        <v>116</v>
      </c>
      <c r="K141" s="280" t="s">
        <v>3109</v>
      </c>
      <c r="L141" s="280" t="s">
        <v>13803</v>
      </c>
      <c r="M141" s="280" t="s">
        <v>13804</v>
      </c>
      <c r="N141" s="280" t="s">
        <v>2775</v>
      </c>
      <c r="O141" s="280" t="s">
        <v>2776</v>
      </c>
      <c r="P141" s="280" t="s">
        <v>2759</v>
      </c>
      <c r="Q141" s="280" t="s">
        <v>2720</v>
      </c>
      <c r="R141" s="280" t="s">
        <v>3112</v>
      </c>
      <c r="S141" s="280" t="s">
        <v>13805</v>
      </c>
      <c r="T141" s="277">
        <v>2</v>
      </c>
    </row>
    <row r="142" spans="1:20" x14ac:dyDescent="0.25">
      <c r="A142" s="278">
        <v>136</v>
      </c>
      <c r="B142" s="279" t="s">
        <v>2301</v>
      </c>
      <c r="C142" s="280">
        <v>431</v>
      </c>
      <c r="D142" s="280" t="s">
        <v>8459</v>
      </c>
      <c r="E142" s="280" t="s">
        <v>147</v>
      </c>
      <c r="F142" s="280" t="s">
        <v>2301</v>
      </c>
      <c r="G142" s="280"/>
      <c r="H142" s="280" t="s">
        <v>3653</v>
      </c>
      <c r="I142" s="280" t="s">
        <v>3654</v>
      </c>
      <c r="J142" s="280" t="s">
        <v>3655</v>
      </c>
      <c r="K142" s="280" t="s">
        <v>3656</v>
      </c>
      <c r="L142" s="280" t="s">
        <v>13806</v>
      </c>
      <c r="M142" s="280" t="s">
        <v>13807</v>
      </c>
      <c r="N142" s="280" t="s">
        <v>3659</v>
      </c>
      <c r="O142" s="280" t="s">
        <v>3660</v>
      </c>
      <c r="P142" s="280" t="s">
        <v>13808</v>
      </c>
      <c r="Q142" s="280" t="s">
        <v>13509</v>
      </c>
      <c r="R142" s="280" t="s">
        <v>13510</v>
      </c>
      <c r="S142" s="280" t="s">
        <v>13809</v>
      </c>
      <c r="T142" s="277">
        <v>2</v>
      </c>
    </row>
    <row r="143" spans="1:20" x14ac:dyDescent="0.25">
      <c r="A143" s="278">
        <v>137</v>
      </c>
      <c r="B143" s="279" t="s">
        <v>2301</v>
      </c>
      <c r="C143" s="280">
        <v>432</v>
      </c>
      <c r="D143" s="280" t="s">
        <v>8459</v>
      </c>
      <c r="E143" s="280" t="s">
        <v>149</v>
      </c>
      <c r="F143" s="280" t="s">
        <v>2301</v>
      </c>
      <c r="G143" s="280"/>
      <c r="H143" s="280" t="s">
        <v>3661</v>
      </c>
      <c r="I143" s="280" t="s">
        <v>3662</v>
      </c>
      <c r="J143" s="280" t="s">
        <v>3663</v>
      </c>
      <c r="K143" s="280" t="s">
        <v>3664</v>
      </c>
      <c r="L143" s="280" t="s">
        <v>13810</v>
      </c>
      <c r="M143" s="280" t="s">
        <v>13811</v>
      </c>
      <c r="N143" s="280" t="s">
        <v>3667</v>
      </c>
      <c r="O143" s="280" t="s">
        <v>3668</v>
      </c>
      <c r="P143" s="280" t="s">
        <v>13808</v>
      </c>
      <c r="Q143" s="280" t="s">
        <v>13509</v>
      </c>
      <c r="R143" s="280" t="s">
        <v>13510</v>
      </c>
      <c r="S143" s="280" t="s">
        <v>13812</v>
      </c>
      <c r="T143" s="277">
        <v>2</v>
      </c>
    </row>
    <row r="144" spans="1:20" x14ac:dyDescent="0.25">
      <c r="A144" s="278">
        <v>138</v>
      </c>
      <c r="B144" s="279" t="s">
        <v>2301</v>
      </c>
      <c r="C144" s="280">
        <v>433</v>
      </c>
      <c r="D144" s="280" t="s">
        <v>8459</v>
      </c>
      <c r="E144" s="280" t="s">
        <v>150</v>
      </c>
      <c r="F144" s="280" t="s">
        <v>2301</v>
      </c>
      <c r="G144" s="280"/>
      <c r="H144" s="280" t="s">
        <v>3669</v>
      </c>
      <c r="I144" s="280" t="s">
        <v>3670</v>
      </c>
      <c r="J144" s="280" t="s">
        <v>3671</v>
      </c>
      <c r="K144" s="280" t="s">
        <v>3672</v>
      </c>
      <c r="L144" s="280" t="s">
        <v>13813</v>
      </c>
      <c r="M144" s="280" t="s">
        <v>13814</v>
      </c>
      <c r="N144" s="280" t="s">
        <v>3675</v>
      </c>
      <c r="O144" s="280" t="s">
        <v>3676</v>
      </c>
      <c r="P144" s="280" t="s">
        <v>13808</v>
      </c>
      <c r="Q144" s="280" t="s">
        <v>13509</v>
      </c>
      <c r="R144" s="280" t="s">
        <v>13510</v>
      </c>
      <c r="S144" s="280" t="s">
        <v>13815</v>
      </c>
      <c r="T144" s="277">
        <v>2</v>
      </c>
    </row>
    <row r="145" spans="1:20" x14ac:dyDescent="0.25">
      <c r="A145" s="278">
        <v>139</v>
      </c>
      <c r="B145" s="279" t="s">
        <v>2301</v>
      </c>
      <c r="C145" s="280">
        <v>434</v>
      </c>
      <c r="D145" s="280" t="s">
        <v>8459</v>
      </c>
      <c r="E145" s="280" t="s">
        <v>151</v>
      </c>
      <c r="F145" s="280" t="s">
        <v>2301</v>
      </c>
      <c r="G145" s="280"/>
      <c r="H145" s="280" t="s">
        <v>3677</v>
      </c>
      <c r="I145" s="280" t="s">
        <v>3678</v>
      </c>
      <c r="J145" s="280" t="s">
        <v>3679</v>
      </c>
      <c r="K145" s="280" t="s">
        <v>3680</v>
      </c>
      <c r="L145" s="280" t="s">
        <v>13816</v>
      </c>
      <c r="M145" s="280" t="s">
        <v>13817</v>
      </c>
      <c r="N145" s="280" t="s">
        <v>3683</v>
      </c>
      <c r="O145" s="280" t="s">
        <v>3684</v>
      </c>
      <c r="P145" s="280" t="s">
        <v>13808</v>
      </c>
      <c r="Q145" s="280" t="s">
        <v>13509</v>
      </c>
      <c r="R145" s="280" t="s">
        <v>13510</v>
      </c>
      <c r="S145" s="280" t="s">
        <v>13818</v>
      </c>
      <c r="T145" s="277">
        <v>2</v>
      </c>
    </row>
    <row r="146" spans="1:20" x14ac:dyDescent="0.25">
      <c r="A146" s="278">
        <v>140</v>
      </c>
      <c r="B146" s="279" t="s">
        <v>2301</v>
      </c>
      <c r="C146" s="280">
        <v>435</v>
      </c>
      <c r="D146" s="280" t="s">
        <v>8459</v>
      </c>
      <c r="E146" s="280" t="s">
        <v>152</v>
      </c>
      <c r="F146" s="280" t="s">
        <v>2301</v>
      </c>
      <c r="G146" s="280"/>
      <c r="H146" s="280" t="s">
        <v>3685</v>
      </c>
      <c r="I146" s="280" t="s">
        <v>3686</v>
      </c>
      <c r="J146" s="280" t="s">
        <v>3687</v>
      </c>
      <c r="K146" s="280" t="s">
        <v>3688</v>
      </c>
      <c r="L146" s="280" t="s">
        <v>13819</v>
      </c>
      <c r="M146" s="280" t="s">
        <v>13820</v>
      </c>
      <c r="N146" s="280" t="s">
        <v>3691</v>
      </c>
      <c r="O146" s="280" t="s">
        <v>3692</v>
      </c>
      <c r="P146" s="280" t="s">
        <v>13808</v>
      </c>
      <c r="Q146" s="280" t="s">
        <v>13509</v>
      </c>
      <c r="R146" s="280" t="s">
        <v>13510</v>
      </c>
      <c r="S146" s="280" t="s">
        <v>13821</v>
      </c>
      <c r="T146" s="277">
        <v>2</v>
      </c>
    </row>
    <row r="147" spans="1:20" x14ac:dyDescent="0.25">
      <c r="A147" s="278">
        <v>141</v>
      </c>
      <c r="B147" s="279" t="s">
        <v>2781</v>
      </c>
      <c r="C147" s="280">
        <v>541</v>
      </c>
      <c r="D147" s="280" t="s">
        <v>1947</v>
      </c>
      <c r="E147" s="280" t="s">
        <v>159</v>
      </c>
      <c r="F147" s="280" t="s">
        <v>2781</v>
      </c>
      <c r="G147" s="280" t="s">
        <v>13431</v>
      </c>
      <c r="H147" s="280" t="s">
        <v>2782</v>
      </c>
      <c r="I147" s="280" t="s">
        <v>3113</v>
      </c>
      <c r="J147" s="280" t="s">
        <v>108</v>
      </c>
      <c r="K147" s="280" t="s">
        <v>3114</v>
      </c>
      <c r="L147" s="280" t="s">
        <v>13822</v>
      </c>
      <c r="M147" s="280" t="s">
        <v>13823</v>
      </c>
      <c r="N147" s="280" t="s">
        <v>2783</v>
      </c>
      <c r="O147" s="280" t="s">
        <v>2784</v>
      </c>
      <c r="P147" s="280" t="s">
        <v>2759</v>
      </c>
      <c r="Q147" s="280" t="s">
        <v>2720</v>
      </c>
      <c r="R147" s="280" t="s">
        <v>3117</v>
      </c>
      <c r="S147" s="280" t="s">
        <v>13824</v>
      </c>
      <c r="T147" s="277">
        <v>2</v>
      </c>
    </row>
    <row r="148" spans="1:20" x14ac:dyDescent="0.25">
      <c r="A148" s="278">
        <v>142</v>
      </c>
      <c r="B148" s="279" t="s">
        <v>2781</v>
      </c>
      <c r="C148" s="280">
        <v>542</v>
      </c>
      <c r="D148" s="280" t="s">
        <v>1947</v>
      </c>
      <c r="E148" s="280" t="s">
        <v>161</v>
      </c>
      <c r="F148" s="280" t="s">
        <v>2781</v>
      </c>
      <c r="G148" s="280" t="s">
        <v>13435</v>
      </c>
      <c r="H148" s="280" t="s">
        <v>2785</v>
      </c>
      <c r="I148" s="280" t="s">
        <v>3118</v>
      </c>
      <c r="J148" s="280" t="s">
        <v>110</v>
      </c>
      <c r="K148" s="280" t="s">
        <v>3119</v>
      </c>
      <c r="L148" s="280" t="s">
        <v>13825</v>
      </c>
      <c r="M148" s="280" t="s">
        <v>13826</v>
      </c>
      <c r="N148" s="280" t="s">
        <v>2783</v>
      </c>
      <c r="O148" s="280" t="s">
        <v>2784</v>
      </c>
      <c r="P148" s="280" t="s">
        <v>2759</v>
      </c>
      <c r="Q148" s="280" t="s">
        <v>2720</v>
      </c>
      <c r="R148" s="280" t="s">
        <v>3122</v>
      </c>
      <c r="S148" s="280" t="s">
        <v>13827</v>
      </c>
      <c r="T148" s="277">
        <v>2</v>
      </c>
    </row>
    <row r="149" spans="1:20" x14ac:dyDescent="0.25">
      <c r="A149" s="278">
        <v>143</v>
      </c>
      <c r="B149" s="279" t="s">
        <v>2781</v>
      </c>
      <c r="C149" s="280">
        <v>543</v>
      </c>
      <c r="D149" s="280" t="s">
        <v>1947</v>
      </c>
      <c r="E149" s="280" t="s">
        <v>162</v>
      </c>
      <c r="F149" s="280" t="s">
        <v>2781</v>
      </c>
      <c r="G149" s="280" t="s">
        <v>13439</v>
      </c>
      <c r="H149" s="280" t="s">
        <v>2786</v>
      </c>
      <c r="I149" s="280" t="s">
        <v>3123</v>
      </c>
      <c r="J149" s="280" t="s">
        <v>112</v>
      </c>
      <c r="K149" s="280" t="s">
        <v>3124</v>
      </c>
      <c r="L149" s="280" t="s">
        <v>13828</v>
      </c>
      <c r="M149" s="280" t="s">
        <v>13829</v>
      </c>
      <c r="N149" s="280" t="s">
        <v>2783</v>
      </c>
      <c r="O149" s="280" t="s">
        <v>2784</v>
      </c>
      <c r="P149" s="280" t="s">
        <v>2759</v>
      </c>
      <c r="Q149" s="280" t="s">
        <v>2720</v>
      </c>
      <c r="R149" s="280" t="s">
        <v>3127</v>
      </c>
      <c r="S149" s="280" t="s">
        <v>13830</v>
      </c>
      <c r="T149" s="277">
        <v>2</v>
      </c>
    </row>
    <row r="150" spans="1:20" x14ac:dyDescent="0.25">
      <c r="A150" s="278">
        <v>144</v>
      </c>
      <c r="B150" s="279" t="s">
        <v>2781</v>
      </c>
      <c r="C150" s="280">
        <v>544</v>
      </c>
      <c r="D150" s="280" t="s">
        <v>1947</v>
      </c>
      <c r="E150" s="280" t="s">
        <v>163</v>
      </c>
      <c r="F150" s="280" t="s">
        <v>2781</v>
      </c>
      <c r="G150" s="280" t="s">
        <v>13443</v>
      </c>
      <c r="H150" s="280" t="s">
        <v>2787</v>
      </c>
      <c r="I150" s="280" t="s">
        <v>3128</v>
      </c>
      <c r="J150" s="280" t="s">
        <v>114</v>
      </c>
      <c r="K150" s="280" t="s">
        <v>3129</v>
      </c>
      <c r="L150" s="280" t="s">
        <v>13831</v>
      </c>
      <c r="M150" s="280" t="s">
        <v>13832</v>
      </c>
      <c r="N150" s="280" t="s">
        <v>2783</v>
      </c>
      <c r="O150" s="280" t="s">
        <v>2784</v>
      </c>
      <c r="P150" s="280" t="s">
        <v>2759</v>
      </c>
      <c r="Q150" s="280" t="s">
        <v>2720</v>
      </c>
      <c r="R150" s="280" t="s">
        <v>3132</v>
      </c>
      <c r="S150" s="280" t="s">
        <v>13833</v>
      </c>
      <c r="T150" s="277">
        <v>2</v>
      </c>
    </row>
    <row r="151" spans="1:20" x14ac:dyDescent="0.25">
      <c r="A151" s="278">
        <v>145</v>
      </c>
      <c r="B151" s="279" t="s">
        <v>2781</v>
      </c>
      <c r="C151" s="280">
        <v>545</v>
      </c>
      <c r="D151" s="280" t="s">
        <v>1947</v>
      </c>
      <c r="E151" s="280" t="s">
        <v>164</v>
      </c>
      <c r="F151" s="280" t="s">
        <v>2781</v>
      </c>
      <c r="G151" s="280" t="s">
        <v>13447</v>
      </c>
      <c r="H151" s="280" t="s">
        <v>2788</v>
      </c>
      <c r="I151" s="280" t="s">
        <v>3133</v>
      </c>
      <c r="J151" s="280" t="s">
        <v>116</v>
      </c>
      <c r="K151" s="280" t="s">
        <v>3134</v>
      </c>
      <c r="L151" s="280" t="s">
        <v>13834</v>
      </c>
      <c r="M151" s="280" t="s">
        <v>13835</v>
      </c>
      <c r="N151" s="280" t="s">
        <v>2783</v>
      </c>
      <c r="O151" s="280" t="s">
        <v>2784</v>
      </c>
      <c r="P151" s="280" t="s">
        <v>2759</v>
      </c>
      <c r="Q151" s="280" t="s">
        <v>2720</v>
      </c>
      <c r="R151" s="280" t="s">
        <v>3137</v>
      </c>
      <c r="S151" s="280" t="s">
        <v>13836</v>
      </c>
      <c r="T151" s="277">
        <v>2</v>
      </c>
    </row>
    <row r="152" spans="1:20" x14ac:dyDescent="0.25">
      <c r="A152" s="278">
        <v>146</v>
      </c>
      <c r="B152" s="279" t="s">
        <v>1980</v>
      </c>
      <c r="C152" s="280">
        <v>181</v>
      </c>
      <c r="D152" s="280" t="s">
        <v>8450</v>
      </c>
      <c r="E152" s="280" t="s">
        <v>209</v>
      </c>
      <c r="F152" s="280" t="s">
        <v>1980</v>
      </c>
      <c r="G152" s="280"/>
      <c r="H152" s="280" t="s">
        <v>7104</v>
      </c>
      <c r="I152" s="280" t="s">
        <v>7105</v>
      </c>
      <c r="J152" s="280" t="s">
        <v>7106</v>
      </c>
      <c r="K152" s="280" t="s">
        <v>7107</v>
      </c>
      <c r="L152" s="280" t="s">
        <v>13837</v>
      </c>
      <c r="M152" s="280" t="s">
        <v>13838</v>
      </c>
      <c r="N152" s="280" t="s">
        <v>7110</v>
      </c>
      <c r="O152" s="280" t="s">
        <v>7111</v>
      </c>
      <c r="P152" s="280" t="s">
        <v>7112</v>
      </c>
      <c r="Q152" s="280" t="s">
        <v>7113</v>
      </c>
      <c r="R152" s="280" t="s">
        <v>7114</v>
      </c>
      <c r="S152" s="280" t="s">
        <v>13839</v>
      </c>
      <c r="T152" s="277">
        <v>2</v>
      </c>
    </row>
    <row r="153" spans="1:20" x14ac:dyDescent="0.25">
      <c r="A153" s="278">
        <v>147</v>
      </c>
      <c r="B153" s="279" t="s">
        <v>1980</v>
      </c>
      <c r="C153" s="280">
        <v>182</v>
      </c>
      <c r="D153" s="280" t="s">
        <v>8450</v>
      </c>
      <c r="E153" s="280" t="s">
        <v>211</v>
      </c>
      <c r="F153" s="280" t="s">
        <v>1980</v>
      </c>
      <c r="G153" s="280"/>
      <c r="H153" s="280" t="s">
        <v>7115</v>
      </c>
      <c r="I153" s="280" t="s">
        <v>7116</v>
      </c>
      <c r="J153" s="280" t="s">
        <v>7117</v>
      </c>
      <c r="K153" s="280" t="s">
        <v>7118</v>
      </c>
      <c r="L153" s="280" t="s">
        <v>13840</v>
      </c>
      <c r="M153" s="280" t="s">
        <v>13841</v>
      </c>
      <c r="N153" s="280" t="s">
        <v>7121</v>
      </c>
      <c r="O153" s="280" t="s">
        <v>7122</v>
      </c>
      <c r="P153" s="280" t="s">
        <v>7123</v>
      </c>
      <c r="Q153" s="280" t="s">
        <v>7124</v>
      </c>
      <c r="R153" s="280" t="s">
        <v>7125</v>
      </c>
      <c r="S153" s="280" t="s">
        <v>13842</v>
      </c>
      <c r="T153" s="277">
        <v>2</v>
      </c>
    </row>
    <row r="154" spans="1:20" x14ac:dyDescent="0.25">
      <c r="A154" s="278">
        <v>148</v>
      </c>
      <c r="B154" s="279" t="s">
        <v>1980</v>
      </c>
      <c r="C154" s="280">
        <v>183</v>
      </c>
      <c r="D154" s="280" t="s">
        <v>8450</v>
      </c>
      <c r="E154" s="280" t="s">
        <v>212</v>
      </c>
      <c r="F154" s="280" t="s">
        <v>1980</v>
      </c>
      <c r="G154" s="280"/>
      <c r="H154" s="280" t="s">
        <v>7126</v>
      </c>
      <c r="I154" s="280" t="s">
        <v>7127</v>
      </c>
      <c r="J154" s="280" t="s">
        <v>7128</v>
      </c>
      <c r="K154" s="280" t="s">
        <v>7129</v>
      </c>
      <c r="L154" s="280" t="s">
        <v>13843</v>
      </c>
      <c r="M154" s="280" t="s">
        <v>13844</v>
      </c>
      <c r="N154" s="280" t="s">
        <v>7132</v>
      </c>
      <c r="O154" s="280" t="s">
        <v>7133</v>
      </c>
      <c r="P154" s="280" t="s">
        <v>7134</v>
      </c>
      <c r="Q154" s="280" t="s">
        <v>7135</v>
      </c>
      <c r="R154" s="280" t="s">
        <v>7136</v>
      </c>
      <c r="S154" s="280" t="s">
        <v>13845</v>
      </c>
      <c r="T154" s="277">
        <v>2</v>
      </c>
    </row>
    <row r="155" spans="1:20" x14ac:dyDescent="0.25">
      <c r="A155" s="278">
        <v>149</v>
      </c>
      <c r="B155" s="279" t="s">
        <v>1980</v>
      </c>
      <c r="C155" s="280">
        <v>184</v>
      </c>
      <c r="D155" s="280" t="s">
        <v>8450</v>
      </c>
      <c r="E155" s="280" t="s">
        <v>213</v>
      </c>
      <c r="F155" s="280" t="s">
        <v>1980</v>
      </c>
      <c r="G155" s="280"/>
      <c r="H155" s="280" t="s">
        <v>7137</v>
      </c>
      <c r="I155" s="280" t="s">
        <v>7138</v>
      </c>
      <c r="J155" s="280" t="s">
        <v>7139</v>
      </c>
      <c r="K155" s="280" t="s">
        <v>7140</v>
      </c>
      <c r="L155" s="280" t="s">
        <v>13846</v>
      </c>
      <c r="M155" s="280" t="s">
        <v>13847</v>
      </c>
      <c r="N155" s="280" t="s">
        <v>7143</v>
      </c>
      <c r="O155" s="280" t="s">
        <v>7144</v>
      </c>
      <c r="P155" s="280" t="s">
        <v>7145</v>
      </c>
      <c r="Q155" s="280" t="s">
        <v>7146</v>
      </c>
      <c r="R155" s="280" t="s">
        <v>7147</v>
      </c>
      <c r="S155" s="280" t="s">
        <v>13848</v>
      </c>
      <c r="T155" s="277">
        <v>2</v>
      </c>
    </row>
    <row r="156" spans="1:20" x14ac:dyDescent="0.25">
      <c r="A156" s="278">
        <v>150</v>
      </c>
      <c r="B156" s="279" t="s">
        <v>1980</v>
      </c>
      <c r="C156" s="280">
        <v>185</v>
      </c>
      <c r="D156" s="280" t="s">
        <v>8450</v>
      </c>
      <c r="E156" s="280" t="s">
        <v>214</v>
      </c>
      <c r="F156" s="280" t="s">
        <v>1980</v>
      </c>
      <c r="G156" s="280"/>
      <c r="H156" s="280" t="s">
        <v>7148</v>
      </c>
      <c r="I156" s="280" t="s">
        <v>7149</v>
      </c>
      <c r="J156" s="280" t="s">
        <v>7150</v>
      </c>
      <c r="K156" s="280" t="s">
        <v>7151</v>
      </c>
      <c r="L156" s="280" t="s">
        <v>13849</v>
      </c>
      <c r="M156" s="280" t="s">
        <v>13850</v>
      </c>
      <c r="N156" s="280" t="s">
        <v>7154</v>
      </c>
      <c r="O156" s="280" t="s">
        <v>7155</v>
      </c>
      <c r="P156" s="280" t="s">
        <v>7156</v>
      </c>
      <c r="Q156" s="280" t="s">
        <v>7157</v>
      </c>
      <c r="R156" s="280" t="s">
        <v>7158</v>
      </c>
      <c r="S156" s="280" t="s">
        <v>13851</v>
      </c>
      <c r="T156" s="277">
        <v>2</v>
      </c>
    </row>
    <row r="157" spans="1:20" x14ac:dyDescent="0.25">
      <c r="A157" s="278">
        <v>151</v>
      </c>
      <c r="B157" s="279" t="s">
        <v>2313</v>
      </c>
      <c r="C157" s="280">
        <v>491</v>
      </c>
      <c r="D157" s="280" t="s">
        <v>8459</v>
      </c>
      <c r="E157" s="280" t="s">
        <v>221</v>
      </c>
      <c r="F157" s="280" t="s">
        <v>2313</v>
      </c>
      <c r="G157" s="280"/>
      <c r="H157" s="280" t="s">
        <v>4133</v>
      </c>
      <c r="I157" s="280" t="s">
        <v>4134</v>
      </c>
      <c r="J157" s="280" t="s">
        <v>4135</v>
      </c>
      <c r="K157" s="280" t="s">
        <v>4136</v>
      </c>
      <c r="L157" s="280" t="s">
        <v>13852</v>
      </c>
      <c r="M157" s="280" t="s">
        <v>13853</v>
      </c>
      <c r="N157" s="280" t="s">
        <v>4139</v>
      </c>
      <c r="O157" s="280" t="s">
        <v>4140</v>
      </c>
      <c r="P157" s="280" t="s">
        <v>13854</v>
      </c>
      <c r="Q157" s="280" t="s">
        <v>13509</v>
      </c>
      <c r="R157" s="280" t="s">
        <v>13510</v>
      </c>
      <c r="S157" s="280" t="s">
        <v>13855</v>
      </c>
      <c r="T157" s="277">
        <v>2</v>
      </c>
    </row>
    <row r="158" spans="1:20" x14ac:dyDescent="0.25">
      <c r="A158" s="278">
        <v>152</v>
      </c>
      <c r="B158" s="279" t="s">
        <v>2313</v>
      </c>
      <c r="C158" s="280">
        <v>492</v>
      </c>
      <c r="D158" s="280" t="s">
        <v>8459</v>
      </c>
      <c r="E158" s="280" t="s">
        <v>223</v>
      </c>
      <c r="F158" s="280" t="s">
        <v>2313</v>
      </c>
      <c r="G158" s="280"/>
      <c r="H158" s="280" t="s">
        <v>4141</v>
      </c>
      <c r="I158" s="280" t="s">
        <v>4142</v>
      </c>
      <c r="J158" s="280" t="s">
        <v>4143</v>
      </c>
      <c r="K158" s="280" t="s">
        <v>4144</v>
      </c>
      <c r="L158" s="280" t="s">
        <v>13856</v>
      </c>
      <c r="M158" s="280" t="s">
        <v>13857</v>
      </c>
      <c r="N158" s="280" t="s">
        <v>4147</v>
      </c>
      <c r="O158" s="280" t="s">
        <v>4148</v>
      </c>
      <c r="P158" s="280" t="s">
        <v>13854</v>
      </c>
      <c r="Q158" s="280" t="s">
        <v>13509</v>
      </c>
      <c r="R158" s="280" t="s">
        <v>13510</v>
      </c>
      <c r="S158" s="280" t="s">
        <v>13858</v>
      </c>
      <c r="T158" s="277">
        <v>2</v>
      </c>
    </row>
    <row r="159" spans="1:20" x14ac:dyDescent="0.25">
      <c r="A159" s="278">
        <v>153</v>
      </c>
      <c r="B159" s="279" t="s">
        <v>2313</v>
      </c>
      <c r="C159" s="280">
        <v>493</v>
      </c>
      <c r="D159" s="280" t="s">
        <v>8459</v>
      </c>
      <c r="E159" s="280" t="s">
        <v>224</v>
      </c>
      <c r="F159" s="280" t="s">
        <v>2313</v>
      </c>
      <c r="G159" s="280"/>
      <c r="H159" s="280" t="s">
        <v>4149</v>
      </c>
      <c r="I159" s="280" t="s">
        <v>4150</v>
      </c>
      <c r="J159" s="280" t="s">
        <v>4151</v>
      </c>
      <c r="K159" s="280" t="s">
        <v>4152</v>
      </c>
      <c r="L159" s="280" t="s">
        <v>13859</v>
      </c>
      <c r="M159" s="280" t="s">
        <v>13860</v>
      </c>
      <c r="N159" s="280" t="s">
        <v>4155</v>
      </c>
      <c r="O159" s="280" t="s">
        <v>4156</v>
      </c>
      <c r="P159" s="280" t="s">
        <v>13854</v>
      </c>
      <c r="Q159" s="280" t="s">
        <v>13509</v>
      </c>
      <c r="R159" s="280" t="s">
        <v>13510</v>
      </c>
      <c r="S159" s="280" t="s">
        <v>13861</v>
      </c>
      <c r="T159" s="277">
        <v>2</v>
      </c>
    </row>
    <row r="160" spans="1:20" x14ac:dyDescent="0.25">
      <c r="A160" s="278">
        <v>154</v>
      </c>
      <c r="B160" s="279" t="s">
        <v>2313</v>
      </c>
      <c r="C160" s="280">
        <v>494</v>
      </c>
      <c r="D160" s="280" t="s">
        <v>8459</v>
      </c>
      <c r="E160" s="280" t="s">
        <v>225</v>
      </c>
      <c r="F160" s="280" t="s">
        <v>2313</v>
      </c>
      <c r="G160" s="280"/>
      <c r="H160" s="280" t="s">
        <v>4157</v>
      </c>
      <c r="I160" s="280" t="s">
        <v>4158</v>
      </c>
      <c r="J160" s="280" t="s">
        <v>4159</v>
      </c>
      <c r="K160" s="280" t="s">
        <v>4160</v>
      </c>
      <c r="L160" s="280" t="s">
        <v>13862</v>
      </c>
      <c r="M160" s="280" t="s">
        <v>13863</v>
      </c>
      <c r="N160" s="280" t="s">
        <v>4163</v>
      </c>
      <c r="O160" s="280" t="s">
        <v>4164</v>
      </c>
      <c r="P160" s="280" t="s">
        <v>13854</v>
      </c>
      <c r="Q160" s="280" t="s">
        <v>13509</v>
      </c>
      <c r="R160" s="280" t="s">
        <v>13510</v>
      </c>
      <c r="S160" s="280" t="s">
        <v>13864</v>
      </c>
      <c r="T160" s="277">
        <v>2</v>
      </c>
    </row>
    <row r="161" spans="1:20" x14ac:dyDescent="0.25">
      <c r="A161" s="278">
        <v>155</v>
      </c>
      <c r="B161" s="279" t="s">
        <v>2313</v>
      </c>
      <c r="C161" s="280">
        <v>495</v>
      </c>
      <c r="D161" s="280" t="s">
        <v>8459</v>
      </c>
      <c r="E161" s="280" t="s">
        <v>226</v>
      </c>
      <c r="F161" s="280" t="s">
        <v>2313</v>
      </c>
      <c r="G161" s="280"/>
      <c r="H161" s="280" t="s">
        <v>4165</v>
      </c>
      <c r="I161" s="280" t="s">
        <v>4166</v>
      </c>
      <c r="J161" s="280" t="s">
        <v>4167</v>
      </c>
      <c r="K161" s="280" t="s">
        <v>4168</v>
      </c>
      <c r="L161" s="280" t="s">
        <v>13865</v>
      </c>
      <c r="M161" s="280" t="s">
        <v>13866</v>
      </c>
      <c r="N161" s="280" t="s">
        <v>4171</v>
      </c>
      <c r="O161" s="280" t="s">
        <v>4172</v>
      </c>
      <c r="P161" s="280" t="s">
        <v>13854</v>
      </c>
      <c r="Q161" s="280" t="s">
        <v>13509</v>
      </c>
      <c r="R161" s="280" t="s">
        <v>13510</v>
      </c>
      <c r="S161" s="280" t="s">
        <v>13867</v>
      </c>
      <c r="T161" s="277">
        <v>2</v>
      </c>
    </row>
    <row r="162" spans="1:20" x14ac:dyDescent="0.25">
      <c r="A162" s="278">
        <v>156</v>
      </c>
      <c r="B162" s="279" t="s">
        <v>210</v>
      </c>
      <c r="C162" s="280">
        <v>81</v>
      </c>
      <c r="D162" s="280" t="s">
        <v>8447</v>
      </c>
      <c r="E162" s="280" t="s">
        <v>209</v>
      </c>
      <c r="F162" s="280" t="s">
        <v>210</v>
      </c>
      <c r="G162" s="280" t="s">
        <v>13431</v>
      </c>
      <c r="H162" s="280" t="s">
        <v>8205</v>
      </c>
      <c r="I162" s="280" t="s">
        <v>8206</v>
      </c>
      <c r="J162" s="280" t="s">
        <v>8207</v>
      </c>
      <c r="K162" s="280" t="s">
        <v>8208</v>
      </c>
      <c r="L162" s="280" t="s">
        <v>8209</v>
      </c>
      <c r="M162" s="280" t="s">
        <v>8210</v>
      </c>
      <c r="N162" s="280" t="s">
        <v>8211</v>
      </c>
      <c r="O162" s="280" t="s">
        <v>8212</v>
      </c>
      <c r="P162" s="280" t="s">
        <v>8213</v>
      </c>
      <c r="Q162" s="280" t="s">
        <v>8214</v>
      </c>
      <c r="R162" s="280" t="s">
        <v>8215</v>
      </c>
      <c r="S162" s="280" t="s">
        <v>13868</v>
      </c>
      <c r="T162" s="277">
        <v>2</v>
      </c>
    </row>
    <row r="163" spans="1:20" x14ac:dyDescent="0.25">
      <c r="A163" s="278">
        <v>157</v>
      </c>
      <c r="B163" s="279" t="s">
        <v>210</v>
      </c>
      <c r="C163" s="280">
        <v>82</v>
      </c>
      <c r="D163" s="280" t="s">
        <v>8447</v>
      </c>
      <c r="E163" s="280" t="s">
        <v>211</v>
      </c>
      <c r="F163" s="280" t="s">
        <v>210</v>
      </c>
      <c r="G163" s="280" t="s">
        <v>13435</v>
      </c>
      <c r="H163" s="280" t="s">
        <v>8216</v>
      </c>
      <c r="I163" s="280" t="s">
        <v>8217</v>
      </c>
      <c r="J163" s="280" t="s">
        <v>8218</v>
      </c>
      <c r="K163" s="280" t="s">
        <v>8219</v>
      </c>
      <c r="L163" s="280" t="s">
        <v>8220</v>
      </c>
      <c r="M163" s="280" t="s">
        <v>8221</v>
      </c>
      <c r="N163" s="280" t="s">
        <v>8222</v>
      </c>
      <c r="O163" s="280" t="s">
        <v>8223</v>
      </c>
      <c r="P163" s="280" t="s">
        <v>8224</v>
      </c>
      <c r="Q163" s="280" t="s">
        <v>8225</v>
      </c>
      <c r="R163" s="280" t="s">
        <v>8226</v>
      </c>
      <c r="S163" s="280" t="s">
        <v>13869</v>
      </c>
      <c r="T163" s="277">
        <v>2</v>
      </c>
    </row>
    <row r="164" spans="1:20" x14ac:dyDescent="0.25">
      <c r="A164" s="278">
        <v>158</v>
      </c>
      <c r="B164" s="279" t="s">
        <v>210</v>
      </c>
      <c r="C164" s="280">
        <v>83</v>
      </c>
      <c r="D164" s="280" t="s">
        <v>8447</v>
      </c>
      <c r="E164" s="280" t="s">
        <v>212</v>
      </c>
      <c r="F164" s="280" t="s">
        <v>210</v>
      </c>
      <c r="G164" s="280" t="s">
        <v>13439</v>
      </c>
      <c r="H164" s="280" t="s">
        <v>8227</v>
      </c>
      <c r="I164" s="280" t="s">
        <v>8228</v>
      </c>
      <c r="J164" s="280" t="s">
        <v>8229</v>
      </c>
      <c r="K164" s="280" t="s">
        <v>8230</v>
      </c>
      <c r="L164" s="280" t="s">
        <v>13870</v>
      </c>
      <c r="M164" s="280" t="s">
        <v>8232</v>
      </c>
      <c r="N164" s="280" t="s">
        <v>8233</v>
      </c>
      <c r="O164" s="280" t="s">
        <v>8234</v>
      </c>
      <c r="P164" s="280" t="s">
        <v>8235</v>
      </c>
      <c r="Q164" s="280" t="s">
        <v>8236</v>
      </c>
      <c r="R164" s="280" t="s">
        <v>8237</v>
      </c>
      <c r="S164" s="280" t="s">
        <v>13871</v>
      </c>
      <c r="T164" s="277">
        <v>2</v>
      </c>
    </row>
    <row r="165" spans="1:20" x14ac:dyDescent="0.25">
      <c r="A165" s="278">
        <v>159</v>
      </c>
      <c r="B165" s="279" t="s">
        <v>210</v>
      </c>
      <c r="C165" s="280">
        <v>84</v>
      </c>
      <c r="D165" s="280" t="s">
        <v>8447</v>
      </c>
      <c r="E165" s="280" t="s">
        <v>213</v>
      </c>
      <c r="F165" s="280" t="s">
        <v>210</v>
      </c>
      <c r="G165" s="280" t="s">
        <v>13443</v>
      </c>
      <c r="H165" s="280" t="s">
        <v>8238</v>
      </c>
      <c r="I165" s="280" t="s">
        <v>8239</v>
      </c>
      <c r="J165" s="280" t="s">
        <v>8240</v>
      </c>
      <c r="K165" s="280" t="s">
        <v>8241</v>
      </c>
      <c r="L165" s="280" t="s">
        <v>8242</v>
      </c>
      <c r="M165" s="280" t="s">
        <v>8243</v>
      </c>
      <c r="N165" s="280" t="s">
        <v>8244</v>
      </c>
      <c r="O165" s="280" t="s">
        <v>8245</v>
      </c>
      <c r="P165" s="280" t="s">
        <v>8246</v>
      </c>
      <c r="Q165" s="280" t="s">
        <v>8247</v>
      </c>
      <c r="R165" s="280" t="s">
        <v>8248</v>
      </c>
      <c r="S165" s="280" t="s">
        <v>13872</v>
      </c>
      <c r="T165" s="277">
        <v>2</v>
      </c>
    </row>
    <row r="166" spans="1:20" x14ac:dyDescent="0.25">
      <c r="A166" s="278">
        <v>160</v>
      </c>
      <c r="B166" s="279" t="s">
        <v>210</v>
      </c>
      <c r="C166" s="280">
        <v>85</v>
      </c>
      <c r="D166" s="280" t="s">
        <v>8447</v>
      </c>
      <c r="E166" s="280" t="s">
        <v>214</v>
      </c>
      <c r="F166" s="280" t="s">
        <v>210</v>
      </c>
      <c r="G166" s="280" t="s">
        <v>13447</v>
      </c>
      <c r="H166" s="280" t="s">
        <v>8249</v>
      </c>
      <c r="I166" s="280" t="s">
        <v>8250</v>
      </c>
      <c r="J166" s="280" t="s">
        <v>8251</v>
      </c>
      <c r="K166" s="280" t="s">
        <v>8252</v>
      </c>
      <c r="L166" s="280" t="s">
        <v>8253</v>
      </c>
      <c r="M166" s="280" t="s">
        <v>8254</v>
      </c>
      <c r="N166" s="280" t="s">
        <v>8255</v>
      </c>
      <c r="O166" s="280" t="s">
        <v>8256</v>
      </c>
      <c r="P166" s="280" t="s">
        <v>8257</v>
      </c>
      <c r="Q166" s="280" t="s">
        <v>8258</v>
      </c>
      <c r="R166" s="280" t="s">
        <v>8259</v>
      </c>
      <c r="S166" s="280" t="s">
        <v>13873</v>
      </c>
      <c r="T166" s="277">
        <v>2</v>
      </c>
    </row>
    <row r="167" spans="1:20" x14ac:dyDescent="0.25">
      <c r="A167" s="278">
        <v>161</v>
      </c>
      <c r="B167" s="279" t="s">
        <v>160</v>
      </c>
      <c r="C167" s="280">
        <v>41</v>
      </c>
      <c r="D167" s="280" t="s">
        <v>8447</v>
      </c>
      <c r="E167" s="280" t="s">
        <v>159</v>
      </c>
      <c r="F167" s="280" t="s">
        <v>160</v>
      </c>
      <c r="G167" s="280" t="s">
        <v>13431</v>
      </c>
      <c r="H167" s="280" t="s">
        <v>7765</v>
      </c>
      <c r="I167" s="280" t="s">
        <v>7766</v>
      </c>
      <c r="J167" s="280" t="s">
        <v>7767</v>
      </c>
      <c r="K167" s="280" t="s">
        <v>7768</v>
      </c>
      <c r="L167" s="280" t="s">
        <v>7769</v>
      </c>
      <c r="M167" s="280" t="s">
        <v>7770</v>
      </c>
      <c r="N167" s="280" t="s">
        <v>7771</v>
      </c>
      <c r="O167" s="280" t="s">
        <v>7772</v>
      </c>
      <c r="P167" s="280" t="s">
        <v>7773</v>
      </c>
      <c r="Q167" s="280" t="s">
        <v>7774</v>
      </c>
      <c r="R167" s="280" t="s">
        <v>7775</v>
      </c>
      <c r="S167" s="280" t="s">
        <v>13874</v>
      </c>
      <c r="T167" s="277">
        <v>2</v>
      </c>
    </row>
    <row r="168" spans="1:20" x14ac:dyDescent="0.25">
      <c r="A168" s="278">
        <v>162</v>
      </c>
      <c r="B168" s="279" t="s">
        <v>160</v>
      </c>
      <c r="C168" s="280">
        <v>42</v>
      </c>
      <c r="D168" s="280" t="s">
        <v>8447</v>
      </c>
      <c r="E168" s="280" t="s">
        <v>161</v>
      </c>
      <c r="F168" s="280" t="s">
        <v>160</v>
      </c>
      <c r="G168" s="280" t="s">
        <v>13435</v>
      </c>
      <c r="H168" s="280" t="s">
        <v>7776</v>
      </c>
      <c r="I168" s="280" t="s">
        <v>7777</v>
      </c>
      <c r="J168" s="280" t="s">
        <v>7778</v>
      </c>
      <c r="K168" s="280" t="s">
        <v>7779</v>
      </c>
      <c r="L168" s="280" t="s">
        <v>7780</v>
      </c>
      <c r="M168" s="280" t="s">
        <v>7781</v>
      </c>
      <c r="N168" s="280" t="s">
        <v>7782</v>
      </c>
      <c r="O168" s="280" t="s">
        <v>7783</v>
      </c>
      <c r="P168" s="280" t="s">
        <v>7784</v>
      </c>
      <c r="Q168" s="280" t="s">
        <v>7785</v>
      </c>
      <c r="R168" s="280" t="s">
        <v>7786</v>
      </c>
      <c r="S168" s="280" t="s">
        <v>13875</v>
      </c>
      <c r="T168" s="277">
        <v>2</v>
      </c>
    </row>
    <row r="169" spans="1:20" x14ac:dyDescent="0.25">
      <c r="A169" s="278">
        <v>163</v>
      </c>
      <c r="B169" s="279" t="s">
        <v>160</v>
      </c>
      <c r="C169" s="280">
        <v>43</v>
      </c>
      <c r="D169" s="280" t="s">
        <v>8447</v>
      </c>
      <c r="E169" s="280" t="s">
        <v>162</v>
      </c>
      <c r="F169" s="280" t="s">
        <v>160</v>
      </c>
      <c r="G169" s="280" t="s">
        <v>13439</v>
      </c>
      <c r="H169" s="280" t="s">
        <v>7787</v>
      </c>
      <c r="I169" s="280" t="s">
        <v>7788</v>
      </c>
      <c r="J169" s="280" t="s">
        <v>7789</v>
      </c>
      <c r="K169" s="280" t="s">
        <v>7790</v>
      </c>
      <c r="L169" s="280" t="s">
        <v>13876</v>
      </c>
      <c r="M169" s="280" t="s">
        <v>7792</v>
      </c>
      <c r="N169" s="280" t="s">
        <v>7793</v>
      </c>
      <c r="O169" s="280" t="s">
        <v>7794</v>
      </c>
      <c r="P169" s="280" t="s">
        <v>7795</v>
      </c>
      <c r="Q169" s="280" t="s">
        <v>7796</v>
      </c>
      <c r="R169" s="280" t="s">
        <v>7797</v>
      </c>
      <c r="S169" s="280" t="s">
        <v>13877</v>
      </c>
      <c r="T169" s="277">
        <v>2</v>
      </c>
    </row>
    <row r="170" spans="1:20" x14ac:dyDescent="0.25">
      <c r="A170" s="278">
        <v>164</v>
      </c>
      <c r="B170" s="279" t="s">
        <v>160</v>
      </c>
      <c r="C170" s="280">
        <v>44</v>
      </c>
      <c r="D170" s="280" t="s">
        <v>8447</v>
      </c>
      <c r="E170" s="280" t="s">
        <v>163</v>
      </c>
      <c r="F170" s="280" t="s">
        <v>160</v>
      </c>
      <c r="G170" s="280" t="s">
        <v>13443</v>
      </c>
      <c r="H170" s="280" t="s">
        <v>7798</v>
      </c>
      <c r="I170" s="280" t="s">
        <v>7799</v>
      </c>
      <c r="J170" s="280" t="s">
        <v>7800</v>
      </c>
      <c r="K170" s="280" t="s">
        <v>7801</v>
      </c>
      <c r="L170" s="280" t="s">
        <v>13878</v>
      </c>
      <c r="M170" s="280" t="s">
        <v>7803</v>
      </c>
      <c r="N170" s="280" t="s">
        <v>7804</v>
      </c>
      <c r="O170" s="280" t="s">
        <v>7805</v>
      </c>
      <c r="P170" s="280" t="s">
        <v>7806</v>
      </c>
      <c r="Q170" s="280" t="s">
        <v>7807</v>
      </c>
      <c r="R170" s="280" t="s">
        <v>7808</v>
      </c>
      <c r="S170" s="280" t="s">
        <v>13879</v>
      </c>
      <c r="T170" s="277">
        <v>2</v>
      </c>
    </row>
    <row r="171" spans="1:20" x14ac:dyDescent="0.25">
      <c r="A171" s="278">
        <v>165</v>
      </c>
      <c r="B171" s="279" t="s">
        <v>160</v>
      </c>
      <c r="C171" s="280">
        <v>45</v>
      </c>
      <c r="D171" s="280" t="s">
        <v>8447</v>
      </c>
      <c r="E171" s="280" t="s">
        <v>164</v>
      </c>
      <c r="F171" s="280" t="s">
        <v>160</v>
      </c>
      <c r="G171" s="280" t="s">
        <v>13447</v>
      </c>
      <c r="H171" s="280" t="s">
        <v>7809</v>
      </c>
      <c r="I171" s="280" t="s">
        <v>7810</v>
      </c>
      <c r="J171" s="280" t="s">
        <v>7811</v>
      </c>
      <c r="K171" s="280" t="s">
        <v>7812</v>
      </c>
      <c r="L171" s="280" t="s">
        <v>7813</v>
      </c>
      <c r="M171" s="280" t="s">
        <v>7814</v>
      </c>
      <c r="N171" s="280" t="s">
        <v>7815</v>
      </c>
      <c r="O171" s="280" t="s">
        <v>7816</v>
      </c>
      <c r="P171" s="280" t="s">
        <v>7817</v>
      </c>
      <c r="Q171" s="280" t="s">
        <v>7818</v>
      </c>
      <c r="R171" s="280" t="s">
        <v>7819</v>
      </c>
      <c r="S171" s="280" t="s">
        <v>13880</v>
      </c>
      <c r="T171" s="277">
        <v>2</v>
      </c>
    </row>
    <row r="172" spans="1:20" x14ac:dyDescent="0.25">
      <c r="A172" s="278">
        <v>166</v>
      </c>
      <c r="B172" s="279" t="s">
        <v>2091</v>
      </c>
      <c r="C172" s="280">
        <v>291</v>
      </c>
      <c r="D172" s="280" t="s">
        <v>8453</v>
      </c>
      <c r="E172" s="280" t="s">
        <v>221</v>
      </c>
      <c r="F172" s="280" t="s">
        <v>2091</v>
      </c>
      <c r="G172" s="280"/>
      <c r="H172" s="280" t="s">
        <v>6113</v>
      </c>
      <c r="I172" s="280" t="s">
        <v>6114</v>
      </c>
      <c r="J172" s="280" t="s">
        <v>6115</v>
      </c>
      <c r="K172" s="280" t="s">
        <v>6116</v>
      </c>
      <c r="L172" s="280" t="s">
        <v>13881</v>
      </c>
      <c r="M172" s="280" t="s">
        <v>13882</v>
      </c>
      <c r="N172" s="280" t="s">
        <v>6119</v>
      </c>
      <c r="O172" s="280" t="s">
        <v>6120</v>
      </c>
      <c r="P172" s="280" t="s">
        <v>6121</v>
      </c>
      <c r="Q172" s="280" t="s">
        <v>6122</v>
      </c>
      <c r="R172" s="280" t="s">
        <v>6123</v>
      </c>
      <c r="S172" s="280" t="s">
        <v>13883</v>
      </c>
      <c r="T172" s="277">
        <v>2</v>
      </c>
    </row>
    <row r="173" spans="1:20" x14ac:dyDescent="0.25">
      <c r="A173" s="278">
        <v>167</v>
      </c>
      <c r="B173" s="279" t="s">
        <v>2091</v>
      </c>
      <c r="C173" s="280">
        <v>292</v>
      </c>
      <c r="D173" s="280" t="s">
        <v>8453</v>
      </c>
      <c r="E173" s="280" t="s">
        <v>223</v>
      </c>
      <c r="F173" s="280" t="s">
        <v>2091</v>
      </c>
      <c r="G173" s="280"/>
      <c r="H173" s="280" t="s">
        <v>6124</v>
      </c>
      <c r="I173" s="280" t="s">
        <v>6125</v>
      </c>
      <c r="J173" s="280" t="s">
        <v>6126</v>
      </c>
      <c r="K173" s="280" t="s">
        <v>6127</v>
      </c>
      <c r="L173" s="280" t="s">
        <v>13884</v>
      </c>
      <c r="M173" s="280" t="s">
        <v>13885</v>
      </c>
      <c r="N173" s="280" t="s">
        <v>6130</v>
      </c>
      <c r="O173" s="280" t="s">
        <v>6131</v>
      </c>
      <c r="P173" s="280" t="s">
        <v>6132</v>
      </c>
      <c r="Q173" s="280" t="s">
        <v>6133</v>
      </c>
      <c r="R173" s="280" t="s">
        <v>6134</v>
      </c>
      <c r="S173" s="280" t="s">
        <v>13886</v>
      </c>
      <c r="T173" s="277">
        <v>2</v>
      </c>
    </row>
    <row r="174" spans="1:20" x14ac:dyDescent="0.25">
      <c r="A174" s="278">
        <v>168</v>
      </c>
      <c r="B174" s="279" t="s">
        <v>2091</v>
      </c>
      <c r="C174" s="280">
        <v>293</v>
      </c>
      <c r="D174" s="280" t="s">
        <v>8453</v>
      </c>
      <c r="E174" s="280" t="s">
        <v>224</v>
      </c>
      <c r="F174" s="280" t="s">
        <v>2091</v>
      </c>
      <c r="G174" s="280"/>
      <c r="H174" s="280" t="s">
        <v>6135</v>
      </c>
      <c r="I174" s="280" t="s">
        <v>6136</v>
      </c>
      <c r="J174" s="280" t="s">
        <v>6137</v>
      </c>
      <c r="K174" s="280" t="s">
        <v>6138</v>
      </c>
      <c r="L174" s="280" t="s">
        <v>13887</v>
      </c>
      <c r="M174" s="280" t="s">
        <v>13888</v>
      </c>
      <c r="N174" s="280" t="s">
        <v>6141</v>
      </c>
      <c r="O174" s="280" t="s">
        <v>6142</v>
      </c>
      <c r="P174" s="280" t="s">
        <v>6143</v>
      </c>
      <c r="Q174" s="280" t="s">
        <v>6144</v>
      </c>
      <c r="R174" s="280" t="s">
        <v>6145</v>
      </c>
      <c r="S174" s="280" t="s">
        <v>13889</v>
      </c>
      <c r="T174" s="277">
        <v>2</v>
      </c>
    </row>
    <row r="175" spans="1:20" x14ac:dyDescent="0.25">
      <c r="A175" s="278">
        <v>169</v>
      </c>
      <c r="B175" s="279" t="s">
        <v>2091</v>
      </c>
      <c r="C175" s="280">
        <v>294</v>
      </c>
      <c r="D175" s="280" t="s">
        <v>8453</v>
      </c>
      <c r="E175" s="280" t="s">
        <v>225</v>
      </c>
      <c r="F175" s="280" t="s">
        <v>2091</v>
      </c>
      <c r="G175" s="280"/>
      <c r="H175" s="280" t="s">
        <v>6146</v>
      </c>
      <c r="I175" s="280" t="s">
        <v>6147</v>
      </c>
      <c r="J175" s="280" t="s">
        <v>6148</v>
      </c>
      <c r="K175" s="280" t="s">
        <v>6149</v>
      </c>
      <c r="L175" s="280" t="s">
        <v>13890</v>
      </c>
      <c r="M175" s="280" t="s">
        <v>13891</v>
      </c>
      <c r="N175" s="280" t="s">
        <v>6152</v>
      </c>
      <c r="O175" s="280" t="s">
        <v>6153</v>
      </c>
      <c r="P175" s="280" t="s">
        <v>6154</v>
      </c>
      <c r="Q175" s="280" t="s">
        <v>6155</v>
      </c>
      <c r="R175" s="280" t="s">
        <v>6156</v>
      </c>
      <c r="S175" s="280" t="s">
        <v>13892</v>
      </c>
      <c r="T175" s="277">
        <v>2</v>
      </c>
    </row>
    <row r="176" spans="1:20" x14ac:dyDescent="0.25">
      <c r="A176" s="278">
        <v>170</v>
      </c>
      <c r="B176" s="279" t="s">
        <v>2091</v>
      </c>
      <c r="C176" s="280">
        <v>295</v>
      </c>
      <c r="D176" s="280" t="s">
        <v>8453</v>
      </c>
      <c r="E176" s="280" t="s">
        <v>226</v>
      </c>
      <c r="F176" s="280" t="s">
        <v>2091</v>
      </c>
      <c r="G176" s="280"/>
      <c r="H176" s="280" t="s">
        <v>6157</v>
      </c>
      <c r="I176" s="280" t="s">
        <v>6158</v>
      </c>
      <c r="J176" s="280" t="s">
        <v>6159</v>
      </c>
      <c r="K176" s="280" t="s">
        <v>6160</v>
      </c>
      <c r="L176" s="280" t="s">
        <v>13893</v>
      </c>
      <c r="M176" s="280" t="s">
        <v>13894</v>
      </c>
      <c r="N176" s="280" t="s">
        <v>6163</v>
      </c>
      <c r="O176" s="280" t="s">
        <v>6164</v>
      </c>
      <c r="P176" s="280" t="s">
        <v>6165</v>
      </c>
      <c r="Q176" s="280" t="s">
        <v>6166</v>
      </c>
      <c r="R176" s="280" t="s">
        <v>6167</v>
      </c>
      <c r="S176" s="280" t="s">
        <v>13895</v>
      </c>
      <c r="T176" s="277">
        <v>2</v>
      </c>
    </row>
    <row r="177" spans="1:20" x14ac:dyDescent="0.25">
      <c r="A177" s="278">
        <v>171</v>
      </c>
      <c r="B177" s="279" t="s">
        <v>1974</v>
      </c>
      <c r="C177" s="280">
        <v>151</v>
      </c>
      <c r="D177" s="280" t="s">
        <v>8450</v>
      </c>
      <c r="E177" s="280" t="s">
        <v>171</v>
      </c>
      <c r="F177" s="280" t="s">
        <v>1974</v>
      </c>
      <c r="G177" s="280"/>
      <c r="H177" s="280" t="s">
        <v>6774</v>
      </c>
      <c r="I177" s="280" t="s">
        <v>6775</v>
      </c>
      <c r="J177" s="280" t="s">
        <v>6776</v>
      </c>
      <c r="K177" s="280" t="s">
        <v>6777</v>
      </c>
      <c r="L177" s="280" t="s">
        <v>13896</v>
      </c>
      <c r="M177" s="280" t="s">
        <v>13897</v>
      </c>
      <c r="N177" s="280" t="s">
        <v>6780</v>
      </c>
      <c r="O177" s="280" t="s">
        <v>6781</v>
      </c>
      <c r="P177" s="280" t="s">
        <v>6782</v>
      </c>
      <c r="Q177" s="280" t="s">
        <v>6783</v>
      </c>
      <c r="R177" s="280" t="s">
        <v>6784</v>
      </c>
      <c r="S177" s="280" t="s">
        <v>13898</v>
      </c>
      <c r="T177" s="277">
        <v>2</v>
      </c>
    </row>
    <row r="178" spans="1:20" x14ac:dyDescent="0.25">
      <c r="A178" s="278">
        <v>172</v>
      </c>
      <c r="B178" s="279" t="s">
        <v>1974</v>
      </c>
      <c r="C178" s="280">
        <v>152</v>
      </c>
      <c r="D178" s="280" t="s">
        <v>8450</v>
      </c>
      <c r="E178" s="280" t="s">
        <v>173</v>
      </c>
      <c r="F178" s="280" t="s">
        <v>1974</v>
      </c>
      <c r="G178" s="280"/>
      <c r="H178" s="280" t="s">
        <v>6785</v>
      </c>
      <c r="I178" s="280" t="s">
        <v>6786</v>
      </c>
      <c r="J178" s="280" t="s">
        <v>6787</v>
      </c>
      <c r="K178" s="280" t="s">
        <v>6788</v>
      </c>
      <c r="L178" s="280" t="s">
        <v>13899</v>
      </c>
      <c r="M178" s="280" t="s">
        <v>13900</v>
      </c>
      <c r="N178" s="280" t="s">
        <v>6791</v>
      </c>
      <c r="O178" s="280" t="s">
        <v>6792</v>
      </c>
      <c r="P178" s="280" t="s">
        <v>6793</v>
      </c>
      <c r="Q178" s="280" t="s">
        <v>6794</v>
      </c>
      <c r="R178" s="280" t="s">
        <v>6795</v>
      </c>
      <c r="S178" s="280" t="s">
        <v>13901</v>
      </c>
      <c r="T178" s="277">
        <v>2</v>
      </c>
    </row>
    <row r="179" spans="1:20" x14ac:dyDescent="0.25">
      <c r="A179" s="278">
        <v>173</v>
      </c>
      <c r="B179" s="279" t="s">
        <v>1974</v>
      </c>
      <c r="C179" s="280">
        <v>153</v>
      </c>
      <c r="D179" s="280" t="s">
        <v>8450</v>
      </c>
      <c r="E179" s="280" t="s">
        <v>174</v>
      </c>
      <c r="F179" s="280" t="s">
        <v>1974</v>
      </c>
      <c r="G179" s="280"/>
      <c r="H179" s="280" t="s">
        <v>6796</v>
      </c>
      <c r="I179" s="280" t="s">
        <v>6797</v>
      </c>
      <c r="J179" s="280" t="s">
        <v>6798</v>
      </c>
      <c r="K179" s="280" t="s">
        <v>6799</v>
      </c>
      <c r="L179" s="280" t="s">
        <v>13902</v>
      </c>
      <c r="M179" s="280" t="s">
        <v>13903</v>
      </c>
      <c r="N179" s="280" t="s">
        <v>6802</v>
      </c>
      <c r="O179" s="280" t="s">
        <v>6803</v>
      </c>
      <c r="P179" s="280" t="s">
        <v>6804</v>
      </c>
      <c r="Q179" s="280" t="s">
        <v>6805</v>
      </c>
      <c r="R179" s="280" t="s">
        <v>6806</v>
      </c>
      <c r="S179" s="280" t="s">
        <v>13904</v>
      </c>
      <c r="T179" s="277">
        <v>2</v>
      </c>
    </row>
    <row r="180" spans="1:20" x14ac:dyDescent="0.25">
      <c r="A180" s="278">
        <v>174</v>
      </c>
      <c r="B180" s="279" t="s">
        <v>1974</v>
      </c>
      <c r="C180" s="280">
        <v>154</v>
      </c>
      <c r="D180" s="280" t="s">
        <v>8450</v>
      </c>
      <c r="E180" s="280" t="s">
        <v>175</v>
      </c>
      <c r="F180" s="280" t="s">
        <v>1974</v>
      </c>
      <c r="G180" s="280"/>
      <c r="H180" s="280" t="s">
        <v>6807</v>
      </c>
      <c r="I180" s="280" t="s">
        <v>6808</v>
      </c>
      <c r="J180" s="280" t="s">
        <v>6809</v>
      </c>
      <c r="K180" s="280" t="s">
        <v>6810</v>
      </c>
      <c r="L180" s="280" t="s">
        <v>13905</v>
      </c>
      <c r="M180" s="280" t="s">
        <v>13906</v>
      </c>
      <c r="N180" s="280" t="s">
        <v>6813</v>
      </c>
      <c r="O180" s="280" t="s">
        <v>6814</v>
      </c>
      <c r="P180" s="280" t="s">
        <v>6815</v>
      </c>
      <c r="Q180" s="280" t="s">
        <v>6816</v>
      </c>
      <c r="R180" s="280" t="s">
        <v>6817</v>
      </c>
      <c r="S180" s="280" t="s">
        <v>13907</v>
      </c>
      <c r="T180" s="277">
        <v>2</v>
      </c>
    </row>
    <row r="181" spans="1:20" x14ac:dyDescent="0.25">
      <c r="A181" s="278">
        <v>175</v>
      </c>
      <c r="B181" s="279" t="s">
        <v>1974</v>
      </c>
      <c r="C181" s="280">
        <v>155</v>
      </c>
      <c r="D181" s="280" t="s">
        <v>8450</v>
      </c>
      <c r="E181" s="280" t="s">
        <v>176</v>
      </c>
      <c r="F181" s="280" t="s">
        <v>1974</v>
      </c>
      <c r="G181" s="280"/>
      <c r="H181" s="280" t="s">
        <v>6818</v>
      </c>
      <c r="I181" s="280" t="s">
        <v>6819</v>
      </c>
      <c r="J181" s="280" t="s">
        <v>6820</v>
      </c>
      <c r="K181" s="280" t="s">
        <v>6821</v>
      </c>
      <c r="L181" s="280" t="s">
        <v>13908</v>
      </c>
      <c r="M181" s="280" t="s">
        <v>13909</v>
      </c>
      <c r="N181" s="280" t="s">
        <v>6824</v>
      </c>
      <c r="O181" s="280" t="s">
        <v>6825</v>
      </c>
      <c r="P181" s="280" t="s">
        <v>6826</v>
      </c>
      <c r="Q181" s="280" t="s">
        <v>6827</v>
      </c>
      <c r="R181" s="280" t="s">
        <v>6828</v>
      </c>
      <c r="S181" s="280" t="s">
        <v>13910</v>
      </c>
      <c r="T181" s="277">
        <v>2</v>
      </c>
    </row>
    <row r="182" spans="1:20" x14ac:dyDescent="0.25">
      <c r="A182" s="278">
        <v>176</v>
      </c>
      <c r="B182" s="279" t="s">
        <v>2805</v>
      </c>
      <c r="C182" s="280">
        <v>556</v>
      </c>
      <c r="D182" s="280" t="s">
        <v>1947</v>
      </c>
      <c r="E182" s="280" t="s">
        <v>177</v>
      </c>
      <c r="F182" s="280" t="s">
        <v>2805</v>
      </c>
      <c r="G182" s="280" t="s">
        <v>13431</v>
      </c>
      <c r="H182" s="280" t="s">
        <v>2806</v>
      </c>
      <c r="I182" s="280" t="s">
        <v>3188</v>
      </c>
      <c r="J182" s="280" t="s">
        <v>108</v>
      </c>
      <c r="K182" s="280" t="s">
        <v>3189</v>
      </c>
      <c r="L182" s="280" t="s">
        <v>13911</v>
      </c>
      <c r="M182" s="280" t="s">
        <v>13912</v>
      </c>
      <c r="N182" s="280" t="s">
        <v>2807</v>
      </c>
      <c r="O182" s="280" t="s">
        <v>2808</v>
      </c>
      <c r="P182" s="280" t="s">
        <v>2809</v>
      </c>
      <c r="Q182" s="280" t="s">
        <v>2720</v>
      </c>
      <c r="R182" s="280" t="s">
        <v>3192</v>
      </c>
      <c r="S182" s="280" t="s">
        <v>13913</v>
      </c>
      <c r="T182" s="277">
        <v>2</v>
      </c>
    </row>
    <row r="183" spans="1:20" x14ac:dyDescent="0.25">
      <c r="A183" s="278">
        <v>177</v>
      </c>
      <c r="B183" s="279" t="s">
        <v>2805</v>
      </c>
      <c r="C183" s="280">
        <v>557</v>
      </c>
      <c r="D183" s="280" t="s">
        <v>1947</v>
      </c>
      <c r="E183" s="280" t="s">
        <v>179</v>
      </c>
      <c r="F183" s="280" t="s">
        <v>2805</v>
      </c>
      <c r="G183" s="280" t="s">
        <v>13435</v>
      </c>
      <c r="H183" s="280" t="s">
        <v>2810</v>
      </c>
      <c r="I183" s="280" t="s">
        <v>3193</v>
      </c>
      <c r="J183" s="280" t="s">
        <v>110</v>
      </c>
      <c r="K183" s="280" t="s">
        <v>3194</v>
      </c>
      <c r="L183" s="280" t="s">
        <v>13914</v>
      </c>
      <c r="M183" s="280" t="s">
        <v>13915</v>
      </c>
      <c r="N183" s="280" t="s">
        <v>2807</v>
      </c>
      <c r="O183" s="280" t="s">
        <v>2808</v>
      </c>
      <c r="P183" s="280" t="s">
        <v>2809</v>
      </c>
      <c r="Q183" s="280" t="s">
        <v>2720</v>
      </c>
      <c r="R183" s="280" t="s">
        <v>3197</v>
      </c>
      <c r="S183" s="280" t="s">
        <v>13916</v>
      </c>
      <c r="T183" s="277">
        <v>2</v>
      </c>
    </row>
    <row r="184" spans="1:20" x14ac:dyDescent="0.25">
      <c r="A184" s="278">
        <v>178</v>
      </c>
      <c r="B184" s="279" t="s">
        <v>2805</v>
      </c>
      <c r="C184" s="280">
        <v>558</v>
      </c>
      <c r="D184" s="280" t="s">
        <v>1947</v>
      </c>
      <c r="E184" s="280" t="s">
        <v>180</v>
      </c>
      <c r="F184" s="280" t="s">
        <v>2805</v>
      </c>
      <c r="G184" s="280" t="s">
        <v>13439</v>
      </c>
      <c r="H184" s="280" t="s">
        <v>2811</v>
      </c>
      <c r="I184" s="280" t="s">
        <v>3198</v>
      </c>
      <c r="J184" s="280" t="s">
        <v>112</v>
      </c>
      <c r="K184" s="280" t="s">
        <v>3199</v>
      </c>
      <c r="L184" s="280" t="s">
        <v>13917</v>
      </c>
      <c r="M184" s="280" t="s">
        <v>13918</v>
      </c>
      <c r="N184" s="280" t="s">
        <v>2807</v>
      </c>
      <c r="O184" s="280" t="s">
        <v>2808</v>
      </c>
      <c r="P184" s="280" t="s">
        <v>2809</v>
      </c>
      <c r="Q184" s="280" t="s">
        <v>2720</v>
      </c>
      <c r="R184" s="280" t="s">
        <v>3202</v>
      </c>
      <c r="S184" s="280" t="s">
        <v>13919</v>
      </c>
      <c r="T184" s="277">
        <v>2</v>
      </c>
    </row>
    <row r="185" spans="1:20" x14ac:dyDescent="0.25">
      <c r="A185" s="278">
        <v>179</v>
      </c>
      <c r="B185" s="279" t="s">
        <v>2805</v>
      </c>
      <c r="C185" s="280">
        <v>559</v>
      </c>
      <c r="D185" s="280" t="s">
        <v>1947</v>
      </c>
      <c r="E185" s="280" t="s">
        <v>181</v>
      </c>
      <c r="F185" s="280" t="s">
        <v>2805</v>
      </c>
      <c r="G185" s="280" t="s">
        <v>13443</v>
      </c>
      <c r="H185" s="280" t="s">
        <v>2812</v>
      </c>
      <c r="I185" s="280" t="s">
        <v>3203</v>
      </c>
      <c r="J185" s="280" t="s">
        <v>114</v>
      </c>
      <c r="K185" s="280" t="s">
        <v>3204</v>
      </c>
      <c r="L185" s="280" t="s">
        <v>13920</v>
      </c>
      <c r="M185" s="280" t="s">
        <v>13921</v>
      </c>
      <c r="N185" s="280" t="s">
        <v>2807</v>
      </c>
      <c r="O185" s="280" t="s">
        <v>2808</v>
      </c>
      <c r="P185" s="280" t="s">
        <v>2809</v>
      </c>
      <c r="Q185" s="280" t="s">
        <v>2720</v>
      </c>
      <c r="R185" s="280" t="s">
        <v>3207</v>
      </c>
      <c r="S185" s="280" t="s">
        <v>13922</v>
      </c>
      <c r="T185" s="277">
        <v>2</v>
      </c>
    </row>
    <row r="186" spans="1:20" x14ac:dyDescent="0.25">
      <c r="A186" s="278">
        <v>180</v>
      </c>
      <c r="B186" s="279" t="s">
        <v>2805</v>
      </c>
      <c r="C186" s="280">
        <v>560</v>
      </c>
      <c r="D186" s="280" t="s">
        <v>1947</v>
      </c>
      <c r="E186" s="280" t="s">
        <v>182</v>
      </c>
      <c r="F186" s="280" t="s">
        <v>2805</v>
      </c>
      <c r="G186" s="280" t="s">
        <v>13447</v>
      </c>
      <c r="H186" s="280" t="s">
        <v>2813</v>
      </c>
      <c r="I186" s="280" t="s">
        <v>3208</v>
      </c>
      <c r="J186" s="280" t="s">
        <v>116</v>
      </c>
      <c r="K186" s="280" t="s">
        <v>3209</v>
      </c>
      <c r="L186" s="280" t="s">
        <v>13923</v>
      </c>
      <c r="M186" s="280" t="s">
        <v>13924</v>
      </c>
      <c r="N186" s="280" t="s">
        <v>2807</v>
      </c>
      <c r="O186" s="280" t="s">
        <v>2808</v>
      </c>
      <c r="P186" s="280" t="s">
        <v>2809</v>
      </c>
      <c r="Q186" s="280" t="s">
        <v>2720</v>
      </c>
      <c r="R186" s="280" t="s">
        <v>3212</v>
      </c>
      <c r="S186" s="280" t="s">
        <v>13925</v>
      </c>
      <c r="T186" s="277">
        <v>2</v>
      </c>
    </row>
    <row r="187" spans="1:20" x14ac:dyDescent="0.25">
      <c r="A187" s="278">
        <v>181</v>
      </c>
      <c r="B187" s="279" t="s">
        <v>203</v>
      </c>
      <c r="C187" s="280">
        <v>76</v>
      </c>
      <c r="D187" s="280" t="s">
        <v>8447</v>
      </c>
      <c r="E187" s="280" t="s">
        <v>202</v>
      </c>
      <c r="F187" s="280" t="s">
        <v>203</v>
      </c>
      <c r="G187" s="280" t="s">
        <v>13431</v>
      </c>
      <c r="H187" s="280" t="s">
        <v>8150</v>
      </c>
      <c r="I187" s="280" t="s">
        <v>8151</v>
      </c>
      <c r="J187" s="280" t="s">
        <v>8152</v>
      </c>
      <c r="K187" s="280" t="s">
        <v>8153</v>
      </c>
      <c r="L187" s="280" t="s">
        <v>8154</v>
      </c>
      <c r="M187" s="280" t="s">
        <v>8155</v>
      </c>
      <c r="N187" s="280" t="s">
        <v>8156</v>
      </c>
      <c r="O187" s="280" t="s">
        <v>8157</v>
      </c>
      <c r="P187" s="280" t="s">
        <v>8158</v>
      </c>
      <c r="Q187" s="280" t="s">
        <v>8159</v>
      </c>
      <c r="R187" s="280" t="s">
        <v>8160</v>
      </c>
      <c r="S187" s="280" t="s">
        <v>13926</v>
      </c>
      <c r="T187" s="277">
        <v>2</v>
      </c>
    </row>
    <row r="188" spans="1:20" x14ac:dyDescent="0.25">
      <c r="A188" s="278">
        <v>182</v>
      </c>
      <c r="B188" s="279" t="s">
        <v>203</v>
      </c>
      <c r="C188" s="280">
        <v>77</v>
      </c>
      <c r="D188" s="280" t="s">
        <v>8447</v>
      </c>
      <c r="E188" s="280" t="s">
        <v>205</v>
      </c>
      <c r="F188" s="280" t="s">
        <v>203</v>
      </c>
      <c r="G188" s="280" t="s">
        <v>13435</v>
      </c>
      <c r="H188" s="280" t="s">
        <v>8161</v>
      </c>
      <c r="I188" s="280" t="s">
        <v>8162</v>
      </c>
      <c r="J188" s="280" t="s">
        <v>8163</v>
      </c>
      <c r="K188" s="280" t="s">
        <v>8164</v>
      </c>
      <c r="L188" s="280" t="s">
        <v>8165</v>
      </c>
      <c r="M188" s="280" t="s">
        <v>8166</v>
      </c>
      <c r="N188" s="280" t="s">
        <v>8167</v>
      </c>
      <c r="O188" s="280" t="s">
        <v>8168</v>
      </c>
      <c r="P188" s="280" t="s">
        <v>8169</v>
      </c>
      <c r="Q188" s="280" t="s">
        <v>8170</v>
      </c>
      <c r="R188" s="280" t="s">
        <v>8171</v>
      </c>
      <c r="S188" s="280" t="s">
        <v>13927</v>
      </c>
      <c r="T188" s="277">
        <v>2</v>
      </c>
    </row>
    <row r="189" spans="1:20" x14ac:dyDescent="0.25">
      <c r="A189" s="278">
        <v>183</v>
      </c>
      <c r="B189" s="279" t="s">
        <v>203</v>
      </c>
      <c r="C189" s="280">
        <v>78</v>
      </c>
      <c r="D189" s="280" t="s">
        <v>8447</v>
      </c>
      <c r="E189" s="280" t="s">
        <v>206</v>
      </c>
      <c r="F189" s="280" t="s">
        <v>203</v>
      </c>
      <c r="G189" s="280" t="s">
        <v>13439</v>
      </c>
      <c r="H189" s="280" t="s">
        <v>8172</v>
      </c>
      <c r="I189" s="280" t="s">
        <v>8173</v>
      </c>
      <c r="J189" s="280" t="s">
        <v>8174</v>
      </c>
      <c r="K189" s="280" t="s">
        <v>8175</v>
      </c>
      <c r="L189" s="280" t="s">
        <v>8176</v>
      </c>
      <c r="M189" s="280" t="s">
        <v>8177</v>
      </c>
      <c r="N189" s="280" t="s">
        <v>8178</v>
      </c>
      <c r="O189" s="280" t="s">
        <v>8179</v>
      </c>
      <c r="P189" s="280" t="s">
        <v>8180</v>
      </c>
      <c r="Q189" s="280" t="s">
        <v>8181</v>
      </c>
      <c r="R189" s="280" t="s">
        <v>8182</v>
      </c>
      <c r="S189" s="280" t="s">
        <v>13928</v>
      </c>
      <c r="T189" s="277">
        <v>2</v>
      </c>
    </row>
    <row r="190" spans="1:20" x14ac:dyDescent="0.25">
      <c r="A190" s="278">
        <v>184</v>
      </c>
      <c r="B190" s="279" t="s">
        <v>203</v>
      </c>
      <c r="C190" s="280">
        <v>79</v>
      </c>
      <c r="D190" s="280" t="s">
        <v>8447</v>
      </c>
      <c r="E190" s="280" t="s">
        <v>207</v>
      </c>
      <c r="F190" s="280" t="s">
        <v>203</v>
      </c>
      <c r="G190" s="280" t="s">
        <v>13443</v>
      </c>
      <c r="H190" s="280" t="s">
        <v>8183</v>
      </c>
      <c r="I190" s="280" t="s">
        <v>8184</v>
      </c>
      <c r="J190" s="280" t="s">
        <v>8185</v>
      </c>
      <c r="K190" s="280" t="s">
        <v>8186</v>
      </c>
      <c r="L190" s="280" t="s">
        <v>13929</v>
      </c>
      <c r="M190" s="280" t="s">
        <v>8188</v>
      </c>
      <c r="N190" s="280" t="s">
        <v>8189</v>
      </c>
      <c r="O190" s="280" t="s">
        <v>8190</v>
      </c>
      <c r="P190" s="280" t="s">
        <v>8191</v>
      </c>
      <c r="Q190" s="280" t="s">
        <v>8192</v>
      </c>
      <c r="R190" s="280" t="s">
        <v>8193</v>
      </c>
      <c r="S190" s="280" t="s">
        <v>13930</v>
      </c>
      <c r="T190" s="277">
        <v>2</v>
      </c>
    </row>
    <row r="191" spans="1:20" x14ac:dyDescent="0.25">
      <c r="A191" s="278">
        <v>185</v>
      </c>
      <c r="B191" s="279" t="s">
        <v>203</v>
      </c>
      <c r="C191" s="280">
        <v>80</v>
      </c>
      <c r="D191" s="280" t="s">
        <v>8447</v>
      </c>
      <c r="E191" s="280" t="s">
        <v>208</v>
      </c>
      <c r="F191" s="280" t="s">
        <v>203</v>
      </c>
      <c r="G191" s="280" t="s">
        <v>13447</v>
      </c>
      <c r="H191" s="280" t="s">
        <v>8194</v>
      </c>
      <c r="I191" s="280" t="s">
        <v>8195</v>
      </c>
      <c r="J191" s="280" t="s">
        <v>8196</v>
      </c>
      <c r="K191" s="280" t="s">
        <v>8197</v>
      </c>
      <c r="L191" s="280" t="s">
        <v>8198</v>
      </c>
      <c r="M191" s="280" t="s">
        <v>8199</v>
      </c>
      <c r="N191" s="280" t="s">
        <v>8200</v>
      </c>
      <c r="O191" s="280" t="s">
        <v>8201</v>
      </c>
      <c r="P191" s="280" t="s">
        <v>8202</v>
      </c>
      <c r="Q191" s="280" t="s">
        <v>8203</v>
      </c>
      <c r="R191" s="280" t="s">
        <v>8204</v>
      </c>
      <c r="S191" s="280" t="s">
        <v>13931</v>
      </c>
      <c r="T191" s="277">
        <v>2</v>
      </c>
    </row>
    <row r="192" spans="1:20" x14ac:dyDescent="0.25">
      <c r="A192" s="278">
        <v>186</v>
      </c>
      <c r="B192" s="279" t="s">
        <v>228</v>
      </c>
      <c r="C192" s="280">
        <v>96</v>
      </c>
      <c r="D192" s="280" t="s">
        <v>8447</v>
      </c>
      <c r="E192" s="280" t="s">
        <v>227</v>
      </c>
      <c r="F192" s="280" t="s">
        <v>228</v>
      </c>
      <c r="G192" s="280" t="s">
        <v>13431</v>
      </c>
      <c r="H192" s="280" t="s">
        <v>8370</v>
      </c>
      <c r="I192" s="280" t="s">
        <v>8371</v>
      </c>
      <c r="J192" s="280" t="s">
        <v>8372</v>
      </c>
      <c r="K192" s="280" t="s">
        <v>8373</v>
      </c>
      <c r="L192" s="280" t="s">
        <v>8374</v>
      </c>
      <c r="M192" s="280" t="s">
        <v>8375</v>
      </c>
      <c r="N192" s="280" t="s">
        <v>8376</v>
      </c>
      <c r="O192" s="280" t="s">
        <v>8377</v>
      </c>
      <c r="P192" s="280" t="s">
        <v>8378</v>
      </c>
      <c r="Q192" s="280" t="s">
        <v>8379</v>
      </c>
      <c r="R192" s="280" t="s">
        <v>8380</v>
      </c>
      <c r="S192" s="280" t="s">
        <v>13932</v>
      </c>
      <c r="T192" s="277">
        <v>2</v>
      </c>
    </row>
    <row r="193" spans="1:20" x14ac:dyDescent="0.25">
      <c r="A193" s="278">
        <v>187</v>
      </c>
      <c r="B193" s="279" t="s">
        <v>228</v>
      </c>
      <c r="C193" s="280">
        <v>97</v>
      </c>
      <c r="D193" s="280" t="s">
        <v>8447</v>
      </c>
      <c r="E193" s="280" t="s">
        <v>229</v>
      </c>
      <c r="F193" s="280" t="s">
        <v>228</v>
      </c>
      <c r="G193" s="280" t="s">
        <v>13435</v>
      </c>
      <c r="H193" s="280" t="s">
        <v>8381</v>
      </c>
      <c r="I193" s="280" t="s">
        <v>8382</v>
      </c>
      <c r="J193" s="280" t="s">
        <v>8383</v>
      </c>
      <c r="K193" s="280" t="s">
        <v>8384</v>
      </c>
      <c r="L193" s="280" t="s">
        <v>8385</v>
      </c>
      <c r="M193" s="280" t="s">
        <v>8386</v>
      </c>
      <c r="N193" s="280" t="s">
        <v>8387</v>
      </c>
      <c r="O193" s="280" t="s">
        <v>8388</v>
      </c>
      <c r="P193" s="280" t="s">
        <v>8389</v>
      </c>
      <c r="Q193" s="280" t="s">
        <v>8390</v>
      </c>
      <c r="R193" s="280" t="s">
        <v>8391</v>
      </c>
      <c r="S193" s="280" t="s">
        <v>13933</v>
      </c>
      <c r="T193" s="277">
        <v>2</v>
      </c>
    </row>
    <row r="194" spans="1:20" x14ac:dyDescent="0.25">
      <c r="A194" s="278">
        <v>188</v>
      </c>
      <c r="B194" s="279" t="s">
        <v>228</v>
      </c>
      <c r="C194" s="280">
        <v>98</v>
      </c>
      <c r="D194" s="280" t="s">
        <v>8447</v>
      </c>
      <c r="E194" s="280" t="s">
        <v>230</v>
      </c>
      <c r="F194" s="280" t="s">
        <v>228</v>
      </c>
      <c r="G194" s="280" t="s">
        <v>13439</v>
      </c>
      <c r="H194" s="280" t="s">
        <v>8392</v>
      </c>
      <c r="I194" s="280" t="s">
        <v>8393</v>
      </c>
      <c r="J194" s="280" t="s">
        <v>8394</v>
      </c>
      <c r="K194" s="280" t="s">
        <v>8395</v>
      </c>
      <c r="L194" s="280" t="s">
        <v>8396</v>
      </c>
      <c r="M194" s="280" t="s">
        <v>8397</v>
      </c>
      <c r="N194" s="280" t="s">
        <v>8398</v>
      </c>
      <c r="O194" s="280" t="s">
        <v>8399</v>
      </c>
      <c r="P194" s="280" t="s">
        <v>8400</v>
      </c>
      <c r="Q194" s="280" t="s">
        <v>8401</v>
      </c>
      <c r="R194" s="280" t="s">
        <v>8402</v>
      </c>
      <c r="S194" s="280" t="s">
        <v>13934</v>
      </c>
      <c r="T194" s="277">
        <v>2</v>
      </c>
    </row>
    <row r="195" spans="1:20" x14ac:dyDescent="0.25">
      <c r="A195" s="278">
        <v>189</v>
      </c>
      <c r="B195" s="279" t="s">
        <v>228</v>
      </c>
      <c r="C195" s="280">
        <v>99</v>
      </c>
      <c r="D195" s="280" t="s">
        <v>8447</v>
      </c>
      <c r="E195" s="280" t="s">
        <v>231</v>
      </c>
      <c r="F195" s="280" t="s">
        <v>228</v>
      </c>
      <c r="G195" s="280" t="s">
        <v>13443</v>
      </c>
      <c r="H195" s="280" t="s">
        <v>8403</v>
      </c>
      <c r="I195" s="280" t="s">
        <v>8404</v>
      </c>
      <c r="J195" s="280" t="s">
        <v>8405</v>
      </c>
      <c r="K195" s="280" t="s">
        <v>8406</v>
      </c>
      <c r="L195" s="280" t="s">
        <v>13935</v>
      </c>
      <c r="M195" s="280" t="s">
        <v>8408</v>
      </c>
      <c r="N195" s="280" t="s">
        <v>8409</v>
      </c>
      <c r="O195" s="280" t="s">
        <v>8410</v>
      </c>
      <c r="P195" s="280" t="s">
        <v>8411</v>
      </c>
      <c r="Q195" s="280" t="s">
        <v>8412</v>
      </c>
      <c r="R195" s="280" t="s">
        <v>8413</v>
      </c>
      <c r="S195" s="280" t="s">
        <v>13936</v>
      </c>
      <c r="T195" s="277">
        <v>2</v>
      </c>
    </row>
    <row r="196" spans="1:20" x14ac:dyDescent="0.25">
      <c r="A196" s="278">
        <v>190</v>
      </c>
      <c r="B196" s="279" t="s">
        <v>228</v>
      </c>
      <c r="C196" s="280">
        <v>100</v>
      </c>
      <c r="D196" s="280" t="s">
        <v>8447</v>
      </c>
      <c r="E196" s="280" t="s">
        <v>232</v>
      </c>
      <c r="F196" s="280" t="s">
        <v>228</v>
      </c>
      <c r="G196" s="280" t="s">
        <v>13447</v>
      </c>
      <c r="H196" s="280" t="s">
        <v>8414</v>
      </c>
      <c r="I196" s="280" t="s">
        <v>8415</v>
      </c>
      <c r="J196" s="280" t="s">
        <v>8416</v>
      </c>
      <c r="K196" s="280" t="s">
        <v>8417</v>
      </c>
      <c r="L196" s="280" t="s">
        <v>8418</v>
      </c>
      <c r="M196" s="280" t="s">
        <v>8419</v>
      </c>
      <c r="N196" s="280" t="s">
        <v>8420</v>
      </c>
      <c r="O196" s="280" t="s">
        <v>8421</v>
      </c>
      <c r="P196" s="280" t="s">
        <v>8422</v>
      </c>
      <c r="Q196" s="280" t="s">
        <v>8423</v>
      </c>
      <c r="R196" s="280" t="s">
        <v>8424</v>
      </c>
      <c r="S196" s="280" t="s">
        <v>13937</v>
      </c>
      <c r="T196" s="277">
        <v>2</v>
      </c>
    </row>
    <row r="197" spans="1:20" x14ac:dyDescent="0.25">
      <c r="A197" s="278">
        <v>191</v>
      </c>
      <c r="B197" s="279" t="s">
        <v>228</v>
      </c>
      <c r="C197" s="280">
        <v>501</v>
      </c>
      <c r="D197" s="280" t="s">
        <v>1947</v>
      </c>
      <c r="E197" s="280" t="s">
        <v>106</v>
      </c>
      <c r="F197" s="280" t="s">
        <v>228</v>
      </c>
      <c r="G197" s="280" t="s">
        <v>13431</v>
      </c>
      <c r="H197" s="280" t="s">
        <v>2717</v>
      </c>
      <c r="I197" s="280" t="s">
        <v>2913</v>
      </c>
      <c r="J197" s="280" t="s">
        <v>108</v>
      </c>
      <c r="K197" s="280" t="s">
        <v>2914</v>
      </c>
      <c r="L197" s="280" t="s">
        <v>13938</v>
      </c>
      <c r="M197" s="280" t="s">
        <v>13939</v>
      </c>
      <c r="N197" s="280" t="s">
        <v>2718</v>
      </c>
      <c r="O197" s="280" t="s">
        <v>2719</v>
      </c>
      <c r="P197" s="280" t="s">
        <v>185</v>
      </c>
      <c r="Q197" s="280" t="s">
        <v>2720</v>
      </c>
      <c r="R197" s="280" t="s">
        <v>2917</v>
      </c>
      <c r="S197" s="280" t="s">
        <v>13940</v>
      </c>
      <c r="T197" s="277">
        <v>2</v>
      </c>
    </row>
    <row r="198" spans="1:20" x14ac:dyDescent="0.25">
      <c r="A198" s="278">
        <v>192</v>
      </c>
      <c r="B198" s="279" t="s">
        <v>228</v>
      </c>
      <c r="C198" s="280">
        <v>502</v>
      </c>
      <c r="D198" s="280" t="s">
        <v>1947</v>
      </c>
      <c r="E198" s="280" t="s">
        <v>109</v>
      </c>
      <c r="F198" s="280" t="s">
        <v>228</v>
      </c>
      <c r="G198" s="280" t="s">
        <v>13435</v>
      </c>
      <c r="H198" s="280" t="s">
        <v>2721</v>
      </c>
      <c r="I198" s="280" t="s">
        <v>2918</v>
      </c>
      <c r="J198" s="280" t="s">
        <v>110</v>
      </c>
      <c r="K198" s="280" t="s">
        <v>2919</v>
      </c>
      <c r="L198" s="280" t="s">
        <v>13941</v>
      </c>
      <c r="M198" s="280" t="s">
        <v>13942</v>
      </c>
      <c r="N198" s="280" t="s">
        <v>2718</v>
      </c>
      <c r="O198" s="280" t="s">
        <v>2719</v>
      </c>
      <c r="P198" s="280" t="s">
        <v>185</v>
      </c>
      <c r="Q198" s="280" t="s">
        <v>2720</v>
      </c>
      <c r="R198" s="280" t="s">
        <v>2922</v>
      </c>
      <c r="S198" s="280" t="s">
        <v>13943</v>
      </c>
      <c r="T198" s="277">
        <v>2</v>
      </c>
    </row>
    <row r="199" spans="1:20" x14ac:dyDescent="0.25">
      <c r="A199" s="278">
        <v>193</v>
      </c>
      <c r="B199" s="279" t="s">
        <v>228</v>
      </c>
      <c r="C199" s="280">
        <v>503</v>
      </c>
      <c r="D199" s="280" t="s">
        <v>1947</v>
      </c>
      <c r="E199" s="280" t="s">
        <v>111</v>
      </c>
      <c r="F199" s="280" t="s">
        <v>228</v>
      </c>
      <c r="G199" s="280" t="s">
        <v>13439</v>
      </c>
      <c r="H199" s="280" t="s">
        <v>2722</v>
      </c>
      <c r="I199" s="280" t="s">
        <v>2923</v>
      </c>
      <c r="J199" s="280" t="s">
        <v>112</v>
      </c>
      <c r="K199" s="280" t="s">
        <v>2924</v>
      </c>
      <c r="L199" s="280" t="s">
        <v>13944</v>
      </c>
      <c r="M199" s="280" t="s">
        <v>13945</v>
      </c>
      <c r="N199" s="280" t="s">
        <v>2718</v>
      </c>
      <c r="O199" s="280" t="s">
        <v>2719</v>
      </c>
      <c r="P199" s="280" t="s">
        <v>185</v>
      </c>
      <c r="Q199" s="280" t="s">
        <v>2720</v>
      </c>
      <c r="R199" s="280" t="s">
        <v>2927</v>
      </c>
      <c r="S199" s="280" t="s">
        <v>13946</v>
      </c>
      <c r="T199" s="277">
        <v>2</v>
      </c>
    </row>
    <row r="200" spans="1:20" x14ac:dyDescent="0.25">
      <c r="A200" s="278">
        <v>194</v>
      </c>
      <c r="B200" s="279" t="s">
        <v>228</v>
      </c>
      <c r="C200" s="280">
        <v>504</v>
      </c>
      <c r="D200" s="280" t="s">
        <v>1947</v>
      </c>
      <c r="E200" s="280" t="s">
        <v>113</v>
      </c>
      <c r="F200" s="280" t="s">
        <v>228</v>
      </c>
      <c r="G200" s="280" t="s">
        <v>13443</v>
      </c>
      <c r="H200" s="280" t="s">
        <v>2723</v>
      </c>
      <c r="I200" s="280" t="s">
        <v>2928</v>
      </c>
      <c r="J200" s="280" t="s">
        <v>114</v>
      </c>
      <c r="K200" s="280" t="s">
        <v>2929</v>
      </c>
      <c r="L200" s="280" t="s">
        <v>13947</v>
      </c>
      <c r="M200" s="280" t="s">
        <v>13948</v>
      </c>
      <c r="N200" s="280" t="s">
        <v>2718</v>
      </c>
      <c r="O200" s="280" t="s">
        <v>2719</v>
      </c>
      <c r="P200" s="280" t="s">
        <v>185</v>
      </c>
      <c r="Q200" s="280" t="s">
        <v>2720</v>
      </c>
      <c r="R200" s="280" t="s">
        <v>2932</v>
      </c>
      <c r="S200" s="280" t="s">
        <v>13949</v>
      </c>
      <c r="T200" s="277">
        <v>2</v>
      </c>
    </row>
    <row r="201" spans="1:20" x14ac:dyDescent="0.25">
      <c r="A201" s="278">
        <v>195</v>
      </c>
      <c r="B201" s="279" t="s">
        <v>228</v>
      </c>
      <c r="C201" s="280">
        <v>505</v>
      </c>
      <c r="D201" s="280" t="s">
        <v>1947</v>
      </c>
      <c r="E201" s="280" t="s">
        <v>115</v>
      </c>
      <c r="F201" s="280" t="s">
        <v>228</v>
      </c>
      <c r="G201" s="280" t="s">
        <v>13447</v>
      </c>
      <c r="H201" s="280" t="s">
        <v>2724</v>
      </c>
      <c r="I201" s="280" t="s">
        <v>2933</v>
      </c>
      <c r="J201" s="280" t="s">
        <v>116</v>
      </c>
      <c r="K201" s="280" t="s">
        <v>2934</v>
      </c>
      <c r="L201" s="280" t="s">
        <v>13950</v>
      </c>
      <c r="M201" s="280" t="s">
        <v>13951</v>
      </c>
      <c r="N201" s="280" t="s">
        <v>2718</v>
      </c>
      <c r="O201" s="280" t="s">
        <v>2719</v>
      </c>
      <c r="P201" s="280" t="s">
        <v>185</v>
      </c>
      <c r="Q201" s="280" t="s">
        <v>2720</v>
      </c>
      <c r="R201" s="280" t="s">
        <v>2937</v>
      </c>
      <c r="S201" s="280" t="s">
        <v>13952</v>
      </c>
      <c r="T201" s="277">
        <v>2</v>
      </c>
    </row>
    <row r="202" spans="1:20" x14ac:dyDescent="0.25">
      <c r="A202" s="278">
        <v>196</v>
      </c>
      <c r="B202" s="279" t="s">
        <v>1968</v>
      </c>
      <c r="C202" s="280">
        <v>121</v>
      </c>
      <c r="D202" s="280" t="s">
        <v>8450</v>
      </c>
      <c r="E202" s="280" t="s">
        <v>135</v>
      </c>
      <c r="F202" s="280" t="s">
        <v>1968</v>
      </c>
      <c r="G202" s="280"/>
      <c r="H202" s="280" t="s">
        <v>6444</v>
      </c>
      <c r="I202" s="280" t="s">
        <v>6445</v>
      </c>
      <c r="J202" s="280" t="s">
        <v>6446</v>
      </c>
      <c r="K202" s="280" t="s">
        <v>6447</v>
      </c>
      <c r="L202" s="280" t="s">
        <v>13953</v>
      </c>
      <c r="M202" s="280" t="s">
        <v>13954</v>
      </c>
      <c r="N202" s="280" t="s">
        <v>6450</v>
      </c>
      <c r="O202" s="280" t="s">
        <v>6451</v>
      </c>
      <c r="P202" s="280" t="s">
        <v>6452</v>
      </c>
      <c r="Q202" s="280" t="s">
        <v>6453</v>
      </c>
      <c r="R202" s="280" t="s">
        <v>6454</v>
      </c>
      <c r="S202" s="280" t="s">
        <v>13955</v>
      </c>
      <c r="T202" s="277">
        <v>2</v>
      </c>
    </row>
    <row r="203" spans="1:20" x14ac:dyDescent="0.25">
      <c r="A203" s="278">
        <v>197</v>
      </c>
      <c r="B203" s="279" t="s">
        <v>1968</v>
      </c>
      <c r="C203" s="280">
        <v>122</v>
      </c>
      <c r="D203" s="280" t="s">
        <v>8450</v>
      </c>
      <c r="E203" s="280" t="s">
        <v>137</v>
      </c>
      <c r="F203" s="280" t="s">
        <v>1968</v>
      </c>
      <c r="G203" s="280"/>
      <c r="H203" s="280" t="s">
        <v>6455</v>
      </c>
      <c r="I203" s="280" t="s">
        <v>6456</v>
      </c>
      <c r="J203" s="280" t="s">
        <v>6457</v>
      </c>
      <c r="K203" s="280" t="s">
        <v>6458</v>
      </c>
      <c r="L203" s="280" t="s">
        <v>13956</v>
      </c>
      <c r="M203" s="280" t="s">
        <v>13957</v>
      </c>
      <c r="N203" s="280" t="s">
        <v>6461</v>
      </c>
      <c r="O203" s="280" t="s">
        <v>6462</v>
      </c>
      <c r="P203" s="280" t="s">
        <v>6463</v>
      </c>
      <c r="Q203" s="280" t="s">
        <v>6464</v>
      </c>
      <c r="R203" s="280" t="s">
        <v>6465</v>
      </c>
      <c r="S203" s="280" t="s">
        <v>13958</v>
      </c>
      <c r="T203" s="277">
        <v>2</v>
      </c>
    </row>
    <row r="204" spans="1:20" x14ac:dyDescent="0.25">
      <c r="A204" s="278">
        <v>198</v>
      </c>
      <c r="B204" s="279" t="s">
        <v>1968</v>
      </c>
      <c r="C204" s="280">
        <v>123</v>
      </c>
      <c r="D204" s="280" t="s">
        <v>8450</v>
      </c>
      <c r="E204" s="280" t="s">
        <v>138</v>
      </c>
      <c r="F204" s="280" t="s">
        <v>1968</v>
      </c>
      <c r="G204" s="280"/>
      <c r="H204" s="280" t="s">
        <v>6466</v>
      </c>
      <c r="I204" s="280" t="s">
        <v>6467</v>
      </c>
      <c r="J204" s="280" t="s">
        <v>6468</v>
      </c>
      <c r="K204" s="280" t="s">
        <v>6469</v>
      </c>
      <c r="L204" s="280" t="s">
        <v>13959</v>
      </c>
      <c r="M204" s="280" t="s">
        <v>13960</v>
      </c>
      <c r="N204" s="280" t="s">
        <v>6472</v>
      </c>
      <c r="O204" s="280" t="s">
        <v>6473</v>
      </c>
      <c r="P204" s="280" t="s">
        <v>6474</v>
      </c>
      <c r="Q204" s="280" t="s">
        <v>6475</v>
      </c>
      <c r="R204" s="280" t="s">
        <v>6476</v>
      </c>
      <c r="S204" s="280" t="s">
        <v>13961</v>
      </c>
      <c r="T204" s="277">
        <v>2</v>
      </c>
    </row>
    <row r="205" spans="1:20" x14ac:dyDescent="0.25">
      <c r="A205" s="278">
        <v>199</v>
      </c>
      <c r="B205" s="279" t="s">
        <v>1968</v>
      </c>
      <c r="C205" s="280">
        <v>124</v>
      </c>
      <c r="D205" s="280" t="s">
        <v>8450</v>
      </c>
      <c r="E205" s="280" t="s">
        <v>139</v>
      </c>
      <c r="F205" s="280" t="s">
        <v>1968</v>
      </c>
      <c r="G205" s="280"/>
      <c r="H205" s="280" t="s">
        <v>6477</v>
      </c>
      <c r="I205" s="280" t="s">
        <v>6478</v>
      </c>
      <c r="J205" s="280" t="s">
        <v>6479</v>
      </c>
      <c r="K205" s="280" t="s">
        <v>6480</v>
      </c>
      <c r="L205" s="280" t="s">
        <v>13962</v>
      </c>
      <c r="M205" s="280" t="s">
        <v>13963</v>
      </c>
      <c r="N205" s="280" t="s">
        <v>6483</v>
      </c>
      <c r="O205" s="280" t="s">
        <v>6484</v>
      </c>
      <c r="P205" s="280" t="s">
        <v>6485</v>
      </c>
      <c r="Q205" s="280" t="s">
        <v>6486</v>
      </c>
      <c r="R205" s="280" t="s">
        <v>6487</v>
      </c>
      <c r="S205" s="280" t="s">
        <v>13964</v>
      </c>
      <c r="T205" s="277">
        <v>2</v>
      </c>
    </row>
    <row r="206" spans="1:20" x14ac:dyDescent="0.25">
      <c r="A206" s="278">
        <v>200</v>
      </c>
      <c r="B206" s="279" t="s">
        <v>1968</v>
      </c>
      <c r="C206" s="280">
        <v>125</v>
      </c>
      <c r="D206" s="280" t="s">
        <v>8450</v>
      </c>
      <c r="E206" s="280" t="s">
        <v>140</v>
      </c>
      <c r="F206" s="280" t="s">
        <v>1968</v>
      </c>
      <c r="G206" s="280"/>
      <c r="H206" s="280" t="s">
        <v>6488</v>
      </c>
      <c r="I206" s="280" t="s">
        <v>6489</v>
      </c>
      <c r="J206" s="280" t="s">
        <v>6490</v>
      </c>
      <c r="K206" s="280" t="s">
        <v>6491</v>
      </c>
      <c r="L206" s="280" t="s">
        <v>13965</v>
      </c>
      <c r="M206" s="280" t="s">
        <v>13966</v>
      </c>
      <c r="N206" s="280" t="s">
        <v>6494</v>
      </c>
      <c r="O206" s="280" t="s">
        <v>6495</v>
      </c>
      <c r="P206" s="280" t="s">
        <v>6496</v>
      </c>
      <c r="Q206" s="280" t="s">
        <v>6497</v>
      </c>
      <c r="R206" s="280" t="s">
        <v>6498</v>
      </c>
      <c r="S206" s="280" t="s">
        <v>13967</v>
      </c>
      <c r="T206" s="277">
        <v>2</v>
      </c>
    </row>
    <row r="207" spans="1:20" x14ac:dyDescent="0.25">
      <c r="A207" s="278">
        <v>201</v>
      </c>
      <c r="B207" s="279" t="s">
        <v>2304</v>
      </c>
      <c r="C207" s="280">
        <v>446</v>
      </c>
      <c r="D207" s="280" t="s">
        <v>8459</v>
      </c>
      <c r="E207" s="280" t="s">
        <v>165</v>
      </c>
      <c r="F207" s="280" t="s">
        <v>2304</v>
      </c>
      <c r="G207" s="280"/>
      <c r="H207" s="280" t="s">
        <v>3773</v>
      </c>
      <c r="I207" s="280" t="s">
        <v>3774</v>
      </c>
      <c r="J207" s="280" t="s">
        <v>3775</v>
      </c>
      <c r="K207" s="280" t="s">
        <v>3776</v>
      </c>
      <c r="L207" s="280" t="s">
        <v>13968</v>
      </c>
      <c r="M207" s="280" t="s">
        <v>13969</v>
      </c>
      <c r="N207" s="280" t="s">
        <v>3779</v>
      </c>
      <c r="O207" s="280" t="s">
        <v>3780</v>
      </c>
      <c r="P207" s="280" t="s">
        <v>13970</v>
      </c>
      <c r="Q207" s="280" t="s">
        <v>13509</v>
      </c>
      <c r="R207" s="280" t="s">
        <v>13510</v>
      </c>
      <c r="S207" s="280" t="s">
        <v>13971</v>
      </c>
      <c r="T207" s="277">
        <v>2</v>
      </c>
    </row>
    <row r="208" spans="1:20" x14ac:dyDescent="0.25">
      <c r="A208" s="278">
        <v>202</v>
      </c>
      <c r="B208" s="279" t="s">
        <v>2304</v>
      </c>
      <c r="C208" s="280">
        <v>447</v>
      </c>
      <c r="D208" s="280" t="s">
        <v>8459</v>
      </c>
      <c r="E208" s="280" t="s">
        <v>167</v>
      </c>
      <c r="F208" s="280" t="s">
        <v>2304</v>
      </c>
      <c r="G208" s="280"/>
      <c r="H208" s="280" t="s">
        <v>3781</v>
      </c>
      <c r="I208" s="280" t="s">
        <v>3782</v>
      </c>
      <c r="J208" s="280" t="s">
        <v>3783</v>
      </c>
      <c r="K208" s="280" t="s">
        <v>3784</v>
      </c>
      <c r="L208" s="280" t="s">
        <v>13972</v>
      </c>
      <c r="M208" s="280" t="s">
        <v>13973</v>
      </c>
      <c r="N208" s="280" t="s">
        <v>3787</v>
      </c>
      <c r="O208" s="280" t="s">
        <v>3788</v>
      </c>
      <c r="P208" s="280" t="s">
        <v>13970</v>
      </c>
      <c r="Q208" s="280" t="s">
        <v>13509</v>
      </c>
      <c r="R208" s="280" t="s">
        <v>13510</v>
      </c>
      <c r="S208" s="280" t="s">
        <v>13974</v>
      </c>
      <c r="T208" s="277">
        <v>2</v>
      </c>
    </row>
    <row r="209" spans="1:20" x14ac:dyDescent="0.25">
      <c r="A209" s="278">
        <v>203</v>
      </c>
      <c r="B209" s="279" t="s">
        <v>2304</v>
      </c>
      <c r="C209" s="280">
        <v>448</v>
      </c>
      <c r="D209" s="280" t="s">
        <v>8459</v>
      </c>
      <c r="E209" s="280" t="s">
        <v>168</v>
      </c>
      <c r="F209" s="280" t="s">
        <v>2304</v>
      </c>
      <c r="G209" s="280"/>
      <c r="H209" s="280" t="s">
        <v>3789</v>
      </c>
      <c r="I209" s="280" t="s">
        <v>3790</v>
      </c>
      <c r="J209" s="280" t="s">
        <v>3791</v>
      </c>
      <c r="K209" s="280" t="s">
        <v>3792</v>
      </c>
      <c r="L209" s="280" t="s">
        <v>13975</v>
      </c>
      <c r="M209" s="280" t="s">
        <v>13976</v>
      </c>
      <c r="N209" s="280" t="s">
        <v>3795</v>
      </c>
      <c r="O209" s="280" t="s">
        <v>3796</v>
      </c>
      <c r="P209" s="280" t="s">
        <v>13970</v>
      </c>
      <c r="Q209" s="280" t="s">
        <v>13509</v>
      </c>
      <c r="R209" s="280" t="s">
        <v>13510</v>
      </c>
      <c r="S209" s="280" t="s">
        <v>13977</v>
      </c>
      <c r="T209" s="277">
        <v>2</v>
      </c>
    </row>
    <row r="210" spans="1:20" x14ac:dyDescent="0.25">
      <c r="A210" s="278">
        <v>204</v>
      </c>
      <c r="B210" s="279" t="s">
        <v>2304</v>
      </c>
      <c r="C210" s="280">
        <v>449</v>
      </c>
      <c r="D210" s="280" t="s">
        <v>8459</v>
      </c>
      <c r="E210" s="280" t="s">
        <v>169</v>
      </c>
      <c r="F210" s="280" t="s">
        <v>2304</v>
      </c>
      <c r="G210" s="280"/>
      <c r="H210" s="280" t="s">
        <v>3797</v>
      </c>
      <c r="I210" s="280" t="s">
        <v>3798</v>
      </c>
      <c r="J210" s="280" t="s">
        <v>3799</v>
      </c>
      <c r="K210" s="280" t="s">
        <v>3800</v>
      </c>
      <c r="L210" s="280" t="s">
        <v>13978</v>
      </c>
      <c r="M210" s="280" t="s">
        <v>13979</v>
      </c>
      <c r="N210" s="280" t="s">
        <v>3803</v>
      </c>
      <c r="O210" s="280" t="s">
        <v>3804</v>
      </c>
      <c r="P210" s="280" t="s">
        <v>13970</v>
      </c>
      <c r="Q210" s="280" t="s">
        <v>13509</v>
      </c>
      <c r="R210" s="280" t="s">
        <v>13510</v>
      </c>
      <c r="S210" s="280" t="s">
        <v>13980</v>
      </c>
      <c r="T210" s="277">
        <v>2</v>
      </c>
    </row>
    <row r="211" spans="1:20" x14ac:dyDescent="0.25">
      <c r="A211" s="278">
        <v>205</v>
      </c>
      <c r="B211" s="279" t="s">
        <v>2304</v>
      </c>
      <c r="C211" s="280">
        <v>450</v>
      </c>
      <c r="D211" s="280" t="s">
        <v>8459</v>
      </c>
      <c r="E211" s="280" t="s">
        <v>170</v>
      </c>
      <c r="F211" s="280" t="s">
        <v>2304</v>
      </c>
      <c r="G211" s="280"/>
      <c r="H211" s="280" t="s">
        <v>3805</v>
      </c>
      <c r="I211" s="280" t="s">
        <v>3806</v>
      </c>
      <c r="J211" s="280" t="s">
        <v>3807</v>
      </c>
      <c r="K211" s="280" t="s">
        <v>3808</v>
      </c>
      <c r="L211" s="280" t="s">
        <v>13981</v>
      </c>
      <c r="M211" s="280" t="s">
        <v>13982</v>
      </c>
      <c r="N211" s="280" t="s">
        <v>3811</v>
      </c>
      <c r="O211" s="280" t="s">
        <v>3812</v>
      </c>
      <c r="P211" s="280" t="s">
        <v>13970</v>
      </c>
      <c r="Q211" s="280" t="s">
        <v>13509</v>
      </c>
      <c r="R211" s="280" t="s">
        <v>13510</v>
      </c>
      <c r="S211" s="280" t="s">
        <v>13983</v>
      </c>
      <c r="T211" s="277">
        <v>2</v>
      </c>
    </row>
    <row r="212" spans="1:20" x14ac:dyDescent="0.25">
      <c r="A212" s="278">
        <v>206</v>
      </c>
      <c r="B212" s="279" t="s">
        <v>2233</v>
      </c>
      <c r="C212" s="280">
        <v>306</v>
      </c>
      <c r="D212" s="280" t="s">
        <v>8456</v>
      </c>
      <c r="E212" s="280" t="s">
        <v>117</v>
      </c>
      <c r="F212" s="280" t="s">
        <v>2233</v>
      </c>
      <c r="G212" s="280" t="s">
        <v>13431</v>
      </c>
      <c r="H212" s="280" t="s">
        <v>4268</v>
      </c>
      <c r="I212" s="280" t="s">
        <v>4269</v>
      </c>
      <c r="J212" s="280" t="s">
        <v>4215</v>
      </c>
      <c r="K212" s="280" t="s">
        <v>4216</v>
      </c>
      <c r="L212" s="280" t="s">
        <v>13984</v>
      </c>
      <c r="M212" s="280" t="s">
        <v>13985</v>
      </c>
      <c r="N212" s="280" t="s">
        <v>4272</v>
      </c>
      <c r="O212" s="280" t="s">
        <v>4273</v>
      </c>
      <c r="P212" s="280" t="s">
        <v>4274</v>
      </c>
      <c r="Q212" s="280" t="s">
        <v>4275</v>
      </c>
      <c r="R212" s="280" t="s">
        <v>4276</v>
      </c>
      <c r="S212" s="280" t="s">
        <v>13986</v>
      </c>
      <c r="T212" s="277">
        <v>2</v>
      </c>
    </row>
    <row r="213" spans="1:20" x14ac:dyDescent="0.25">
      <c r="A213" s="278">
        <v>207</v>
      </c>
      <c r="B213" s="279" t="s">
        <v>2233</v>
      </c>
      <c r="C213" s="280">
        <v>307</v>
      </c>
      <c r="D213" s="280" t="s">
        <v>8456</v>
      </c>
      <c r="E213" s="280" t="s">
        <v>119</v>
      </c>
      <c r="F213" s="280" t="s">
        <v>2233</v>
      </c>
      <c r="G213" s="280" t="s">
        <v>13454</v>
      </c>
      <c r="H213" s="280" t="s">
        <v>4277</v>
      </c>
      <c r="I213" s="280" t="s">
        <v>4278</v>
      </c>
      <c r="J213" s="280" t="s">
        <v>4226</v>
      </c>
      <c r="K213" s="280" t="s">
        <v>4227</v>
      </c>
      <c r="L213" s="280" t="s">
        <v>13987</v>
      </c>
      <c r="M213" s="280" t="s">
        <v>13988</v>
      </c>
      <c r="N213" s="280" t="s">
        <v>4281</v>
      </c>
      <c r="O213" s="280" t="s">
        <v>4282</v>
      </c>
      <c r="P213" s="280" t="s">
        <v>4283</v>
      </c>
      <c r="Q213" s="280" t="s">
        <v>4284</v>
      </c>
      <c r="R213" s="280" t="s">
        <v>4285</v>
      </c>
      <c r="S213" s="280" t="s">
        <v>13989</v>
      </c>
      <c r="T213" s="277">
        <v>2</v>
      </c>
    </row>
    <row r="214" spans="1:20" x14ac:dyDescent="0.25">
      <c r="A214" s="278">
        <v>208</v>
      </c>
      <c r="B214" s="279" t="s">
        <v>2233</v>
      </c>
      <c r="C214" s="280">
        <v>308</v>
      </c>
      <c r="D214" s="280" t="s">
        <v>8456</v>
      </c>
      <c r="E214" s="280" t="s">
        <v>120</v>
      </c>
      <c r="F214" s="280" t="s">
        <v>2233</v>
      </c>
      <c r="G214" s="280" t="s">
        <v>13458</v>
      </c>
      <c r="H214" s="280" t="s">
        <v>4286</v>
      </c>
      <c r="I214" s="280" t="s">
        <v>4287</v>
      </c>
      <c r="J214" s="280" t="s">
        <v>4237</v>
      </c>
      <c r="K214" s="280" t="s">
        <v>4238</v>
      </c>
      <c r="L214" s="280" t="s">
        <v>13990</v>
      </c>
      <c r="M214" s="280" t="s">
        <v>13991</v>
      </c>
      <c r="N214" s="280" t="s">
        <v>4290</v>
      </c>
      <c r="O214" s="280" t="s">
        <v>4291</v>
      </c>
      <c r="P214" s="280" t="s">
        <v>4292</v>
      </c>
      <c r="Q214" s="280" t="s">
        <v>4293</v>
      </c>
      <c r="R214" s="280" t="s">
        <v>4294</v>
      </c>
      <c r="S214" s="280" t="s">
        <v>13992</v>
      </c>
      <c r="T214" s="277">
        <v>2</v>
      </c>
    </row>
    <row r="215" spans="1:20" x14ac:dyDescent="0.25">
      <c r="A215" s="278">
        <v>209</v>
      </c>
      <c r="B215" s="279" t="s">
        <v>2233</v>
      </c>
      <c r="C215" s="280">
        <v>309</v>
      </c>
      <c r="D215" s="280" t="s">
        <v>8456</v>
      </c>
      <c r="E215" s="280" t="s">
        <v>121</v>
      </c>
      <c r="F215" s="280" t="s">
        <v>2233</v>
      </c>
      <c r="G215" s="280" t="s">
        <v>13462</v>
      </c>
      <c r="H215" s="280" t="s">
        <v>4295</v>
      </c>
      <c r="I215" s="280" t="s">
        <v>4296</v>
      </c>
      <c r="J215" s="280" t="s">
        <v>4248</v>
      </c>
      <c r="K215" s="280" t="s">
        <v>4249</v>
      </c>
      <c r="L215" s="280" t="s">
        <v>13993</v>
      </c>
      <c r="M215" s="280" t="s">
        <v>13994</v>
      </c>
      <c r="N215" s="280" t="s">
        <v>4299</v>
      </c>
      <c r="O215" s="280" t="s">
        <v>4300</v>
      </c>
      <c r="P215" s="280" t="s">
        <v>4301</v>
      </c>
      <c r="Q215" s="280" t="s">
        <v>4302</v>
      </c>
      <c r="R215" s="280" t="s">
        <v>4303</v>
      </c>
      <c r="S215" s="280" t="s">
        <v>13995</v>
      </c>
      <c r="T215" s="277">
        <v>2</v>
      </c>
    </row>
    <row r="216" spans="1:20" x14ac:dyDescent="0.25">
      <c r="A216" s="278">
        <v>210</v>
      </c>
      <c r="B216" s="279" t="s">
        <v>2233</v>
      </c>
      <c r="C216" s="280">
        <v>310</v>
      </c>
      <c r="D216" s="280" t="s">
        <v>8456</v>
      </c>
      <c r="E216" s="280" t="s">
        <v>122</v>
      </c>
      <c r="F216" s="280" t="s">
        <v>2233</v>
      </c>
      <c r="G216" s="280" t="s">
        <v>13466</v>
      </c>
      <c r="H216" s="280" t="s">
        <v>4304</v>
      </c>
      <c r="I216" s="280" t="s">
        <v>4305</v>
      </c>
      <c r="J216" s="280" t="s">
        <v>4259</v>
      </c>
      <c r="K216" s="280" t="s">
        <v>4260</v>
      </c>
      <c r="L216" s="280" t="s">
        <v>13996</v>
      </c>
      <c r="M216" s="280" t="s">
        <v>13997</v>
      </c>
      <c r="N216" s="280" t="s">
        <v>4308</v>
      </c>
      <c r="O216" s="280" t="s">
        <v>4309</v>
      </c>
      <c r="P216" s="280" t="s">
        <v>4310</v>
      </c>
      <c r="Q216" s="280" t="s">
        <v>4311</v>
      </c>
      <c r="R216" s="280" t="s">
        <v>4312</v>
      </c>
      <c r="S216" s="280" t="s">
        <v>13998</v>
      </c>
      <c r="T216" s="277">
        <v>2</v>
      </c>
    </row>
    <row r="217" spans="1:20" x14ac:dyDescent="0.25">
      <c r="A217" s="278">
        <v>211</v>
      </c>
      <c r="B217" s="279" t="s">
        <v>2084</v>
      </c>
      <c r="C217" s="280">
        <v>251</v>
      </c>
      <c r="D217" s="280" t="s">
        <v>8453</v>
      </c>
      <c r="E217" s="280" t="s">
        <v>171</v>
      </c>
      <c r="F217" s="280" t="s">
        <v>2084</v>
      </c>
      <c r="G217" s="280"/>
      <c r="H217" s="280" t="s">
        <v>5673</v>
      </c>
      <c r="I217" s="280" t="s">
        <v>5674</v>
      </c>
      <c r="J217" s="280" t="s">
        <v>5675</v>
      </c>
      <c r="K217" s="280" t="s">
        <v>5676</v>
      </c>
      <c r="L217" s="280" t="s">
        <v>13999</v>
      </c>
      <c r="M217" s="280" t="s">
        <v>14000</v>
      </c>
      <c r="N217" s="280" t="s">
        <v>5679</v>
      </c>
      <c r="O217" s="280" t="s">
        <v>5680</v>
      </c>
      <c r="P217" s="280" t="s">
        <v>5681</v>
      </c>
      <c r="Q217" s="280" t="s">
        <v>5682</v>
      </c>
      <c r="R217" s="280" t="s">
        <v>5683</v>
      </c>
      <c r="S217" s="280" t="s">
        <v>14001</v>
      </c>
      <c r="T217" s="277">
        <v>2</v>
      </c>
    </row>
    <row r="218" spans="1:20" x14ac:dyDescent="0.25">
      <c r="A218" s="278">
        <v>212</v>
      </c>
      <c r="B218" s="279" t="s">
        <v>2084</v>
      </c>
      <c r="C218" s="280">
        <v>252</v>
      </c>
      <c r="D218" s="280" t="s">
        <v>8453</v>
      </c>
      <c r="E218" s="280" t="s">
        <v>173</v>
      </c>
      <c r="F218" s="280" t="s">
        <v>2084</v>
      </c>
      <c r="G218" s="280"/>
      <c r="H218" s="280" t="s">
        <v>5684</v>
      </c>
      <c r="I218" s="280" t="s">
        <v>5685</v>
      </c>
      <c r="J218" s="280" t="s">
        <v>5686</v>
      </c>
      <c r="K218" s="280" t="s">
        <v>5687</v>
      </c>
      <c r="L218" s="280" t="s">
        <v>14002</v>
      </c>
      <c r="M218" s="280" t="s">
        <v>14003</v>
      </c>
      <c r="N218" s="280" t="s">
        <v>5690</v>
      </c>
      <c r="O218" s="280" t="s">
        <v>5691</v>
      </c>
      <c r="P218" s="280" t="s">
        <v>5692</v>
      </c>
      <c r="Q218" s="280" t="s">
        <v>5693</v>
      </c>
      <c r="R218" s="280" t="s">
        <v>5694</v>
      </c>
      <c r="S218" s="280" t="s">
        <v>14004</v>
      </c>
      <c r="T218" s="277">
        <v>2</v>
      </c>
    </row>
    <row r="219" spans="1:20" x14ac:dyDescent="0.25">
      <c r="A219" s="278">
        <v>213</v>
      </c>
      <c r="B219" s="279" t="s">
        <v>2084</v>
      </c>
      <c r="C219" s="280">
        <v>253</v>
      </c>
      <c r="D219" s="280" t="s">
        <v>8453</v>
      </c>
      <c r="E219" s="280" t="s">
        <v>174</v>
      </c>
      <c r="F219" s="280" t="s">
        <v>2084</v>
      </c>
      <c r="G219" s="280"/>
      <c r="H219" s="280" t="s">
        <v>5695</v>
      </c>
      <c r="I219" s="280" t="s">
        <v>5696</v>
      </c>
      <c r="J219" s="280" t="s">
        <v>5697</v>
      </c>
      <c r="K219" s="280" t="s">
        <v>5698</v>
      </c>
      <c r="L219" s="280" t="s">
        <v>14005</v>
      </c>
      <c r="M219" s="280" t="s">
        <v>14006</v>
      </c>
      <c r="N219" s="280" t="s">
        <v>5701</v>
      </c>
      <c r="O219" s="280" t="s">
        <v>5702</v>
      </c>
      <c r="P219" s="280" t="s">
        <v>5703</v>
      </c>
      <c r="Q219" s="280" t="s">
        <v>5704</v>
      </c>
      <c r="R219" s="280" t="s">
        <v>5705</v>
      </c>
      <c r="S219" s="280" t="s">
        <v>14007</v>
      </c>
      <c r="T219" s="277">
        <v>2</v>
      </c>
    </row>
    <row r="220" spans="1:20" x14ac:dyDescent="0.25">
      <c r="A220" s="278">
        <v>214</v>
      </c>
      <c r="B220" s="279" t="s">
        <v>2084</v>
      </c>
      <c r="C220" s="280">
        <v>254</v>
      </c>
      <c r="D220" s="280" t="s">
        <v>8453</v>
      </c>
      <c r="E220" s="280" t="s">
        <v>175</v>
      </c>
      <c r="F220" s="280" t="s">
        <v>2084</v>
      </c>
      <c r="G220" s="280"/>
      <c r="H220" s="280" t="s">
        <v>5706</v>
      </c>
      <c r="I220" s="280" t="s">
        <v>5707</v>
      </c>
      <c r="J220" s="280" t="s">
        <v>5708</v>
      </c>
      <c r="K220" s="280" t="s">
        <v>5709</v>
      </c>
      <c r="L220" s="280" t="s">
        <v>14008</v>
      </c>
      <c r="M220" s="280" t="s">
        <v>14009</v>
      </c>
      <c r="N220" s="280" t="s">
        <v>5712</v>
      </c>
      <c r="O220" s="280" t="s">
        <v>5713</v>
      </c>
      <c r="P220" s="280" t="s">
        <v>5714</v>
      </c>
      <c r="Q220" s="280" t="s">
        <v>5715</v>
      </c>
      <c r="R220" s="280" t="s">
        <v>5716</v>
      </c>
      <c r="S220" s="280" t="s">
        <v>14010</v>
      </c>
      <c r="T220" s="277">
        <v>2</v>
      </c>
    </row>
    <row r="221" spans="1:20" x14ac:dyDescent="0.25">
      <c r="A221" s="278">
        <v>215</v>
      </c>
      <c r="B221" s="279" t="s">
        <v>2084</v>
      </c>
      <c r="C221" s="280">
        <v>255</v>
      </c>
      <c r="D221" s="280" t="s">
        <v>8453</v>
      </c>
      <c r="E221" s="280" t="s">
        <v>176</v>
      </c>
      <c r="F221" s="280" t="s">
        <v>2084</v>
      </c>
      <c r="G221" s="280"/>
      <c r="H221" s="280" t="s">
        <v>5717</v>
      </c>
      <c r="I221" s="280" t="s">
        <v>5718</v>
      </c>
      <c r="J221" s="280" t="s">
        <v>5719</v>
      </c>
      <c r="K221" s="280" t="s">
        <v>5720</v>
      </c>
      <c r="L221" s="280" t="s">
        <v>14011</v>
      </c>
      <c r="M221" s="280" t="s">
        <v>14012</v>
      </c>
      <c r="N221" s="280" t="s">
        <v>5723</v>
      </c>
      <c r="O221" s="280" t="s">
        <v>5724</v>
      </c>
      <c r="P221" s="280" t="s">
        <v>5725</v>
      </c>
      <c r="Q221" s="280" t="s">
        <v>5726</v>
      </c>
      <c r="R221" s="280" t="s">
        <v>5727</v>
      </c>
      <c r="S221" s="280" t="s">
        <v>14013</v>
      </c>
      <c r="T221" s="277">
        <v>2</v>
      </c>
    </row>
    <row r="222" spans="1:20" x14ac:dyDescent="0.25">
      <c r="A222" s="278">
        <v>216</v>
      </c>
      <c r="B222" s="279" t="s">
        <v>2075</v>
      </c>
      <c r="C222" s="280">
        <v>206</v>
      </c>
      <c r="D222" s="280" t="s">
        <v>8453</v>
      </c>
      <c r="E222" s="280" t="s">
        <v>117</v>
      </c>
      <c r="F222" s="280" t="s">
        <v>2075</v>
      </c>
      <c r="G222" s="280"/>
      <c r="H222" s="280" t="s">
        <v>5178</v>
      </c>
      <c r="I222" s="280" t="s">
        <v>5179</v>
      </c>
      <c r="J222" s="280" t="s">
        <v>5180</v>
      </c>
      <c r="K222" s="280" t="s">
        <v>5181</v>
      </c>
      <c r="L222" s="280" t="s">
        <v>14014</v>
      </c>
      <c r="M222" s="280" t="s">
        <v>14015</v>
      </c>
      <c r="N222" s="280" t="s">
        <v>5184</v>
      </c>
      <c r="O222" s="280" t="s">
        <v>5185</v>
      </c>
      <c r="P222" s="280" t="s">
        <v>5186</v>
      </c>
      <c r="Q222" s="280" t="s">
        <v>5187</v>
      </c>
      <c r="R222" s="280" t="s">
        <v>5188</v>
      </c>
      <c r="S222" s="280" t="s">
        <v>14016</v>
      </c>
      <c r="T222" s="277">
        <v>2</v>
      </c>
    </row>
    <row r="223" spans="1:20" x14ac:dyDescent="0.25">
      <c r="A223" s="278">
        <v>217</v>
      </c>
      <c r="B223" s="279" t="s">
        <v>2075</v>
      </c>
      <c r="C223" s="280">
        <v>207</v>
      </c>
      <c r="D223" s="280" t="s">
        <v>8453</v>
      </c>
      <c r="E223" s="280" t="s">
        <v>119</v>
      </c>
      <c r="F223" s="280" t="s">
        <v>2075</v>
      </c>
      <c r="G223" s="280"/>
      <c r="H223" s="280" t="s">
        <v>5189</v>
      </c>
      <c r="I223" s="280" t="s">
        <v>5190</v>
      </c>
      <c r="J223" s="280" t="s">
        <v>5191</v>
      </c>
      <c r="K223" s="280" t="s">
        <v>5192</v>
      </c>
      <c r="L223" s="280" t="s">
        <v>14017</v>
      </c>
      <c r="M223" s="280" t="s">
        <v>14018</v>
      </c>
      <c r="N223" s="280" t="s">
        <v>5195</v>
      </c>
      <c r="O223" s="280" t="s">
        <v>5196</v>
      </c>
      <c r="P223" s="280" t="s">
        <v>5197</v>
      </c>
      <c r="Q223" s="280" t="s">
        <v>5198</v>
      </c>
      <c r="R223" s="280" t="s">
        <v>5199</v>
      </c>
      <c r="S223" s="280" t="s">
        <v>14019</v>
      </c>
      <c r="T223" s="277">
        <v>2</v>
      </c>
    </row>
    <row r="224" spans="1:20" x14ac:dyDescent="0.25">
      <c r="A224" s="278">
        <v>218</v>
      </c>
      <c r="B224" s="279" t="s">
        <v>2075</v>
      </c>
      <c r="C224" s="280">
        <v>208</v>
      </c>
      <c r="D224" s="280" t="s">
        <v>8453</v>
      </c>
      <c r="E224" s="280" t="s">
        <v>120</v>
      </c>
      <c r="F224" s="280" t="s">
        <v>2075</v>
      </c>
      <c r="G224" s="280"/>
      <c r="H224" s="280" t="s">
        <v>5200</v>
      </c>
      <c r="I224" s="280" t="s">
        <v>5201</v>
      </c>
      <c r="J224" s="280" t="s">
        <v>5202</v>
      </c>
      <c r="K224" s="280" t="s">
        <v>5203</v>
      </c>
      <c r="L224" s="280" t="s">
        <v>14020</v>
      </c>
      <c r="M224" s="280" t="s">
        <v>14021</v>
      </c>
      <c r="N224" s="280" t="s">
        <v>5206</v>
      </c>
      <c r="O224" s="280" t="s">
        <v>5207</v>
      </c>
      <c r="P224" s="280" t="s">
        <v>5208</v>
      </c>
      <c r="Q224" s="280" t="s">
        <v>5209</v>
      </c>
      <c r="R224" s="280" t="s">
        <v>5210</v>
      </c>
      <c r="S224" s="280" t="s">
        <v>14022</v>
      </c>
      <c r="T224" s="277">
        <v>2</v>
      </c>
    </row>
    <row r="225" spans="1:20" x14ac:dyDescent="0.25">
      <c r="A225" s="278">
        <v>219</v>
      </c>
      <c r="B225" s="279" t="s">
        <v>2075</v>
      </c>
      <c r="C225" s="280">
        <v>209</v>
      </c>
      <c r="D225" s="280" t="s">
        <v>8453</v>
      </c>
      <c r="E225" s="280" t="s">
        <v>121</v>
      </c>
      <c r="F225" s="280" t="s">
        <v>2075</v>
      </c>
      <c r="G225" s="280"/>
      <c r="H225" s="280" t="s">
        <v>5211</v>
      </c>
      <c r="I225" s="280" t="s">
        <v>5212</v>
      </c>
      <c r="J225" s="280" t="s">
        <v>5213</v>
      </c>
      <c r="K225" s="280" t="s">
        <v>5214</v>
      </c>
      <c r="L225" s="280" t="s">
        <v>14023</v>
      </c>
      <c r="M225" s="280" t="s">
        <v>14024</v>
      </c>
      <c r="N225" s="280" t="s">
        <v>5217</v>
      </c>
      <c r="O225" s="280" t="s">
        <v>5218</v>
      </c>
      <c r="P225" s="280" t="s">
        <v>5219</v>
      </c>
      <c r="Q225" s="280" t="s">
        <v>5220</v>
      </c>
      <c r="R225" s="280" t="s">
        <v>5221</v>
      </c>
      <c r="S225" s="280" t="s">
        <v>14025</v>
      </c>
      <c r="T225" s="277">
        <v>2</v>
      </c>
    </row>
    <row r="226" spans="1:20" x14ac:dyDescent="0.25">
      <c r="A226" s="278">
        <v>220</v>
      </c>
      <c r="B226" s="279" t="s">
        <v>2075</v>
      </c>
      <c r="C226" s="280">
        <v>210</v>
      </c>
      <c r="D226" s="280" t="s">
        <v>8453</v>
      </c>
      <c r="E226" s="280" t="s">
        <v>122</v>
      </c>
      <c r="F226" s="280" t="s">
        <v>2075</v>
      </c>
      <c r="G226" s="280"/>
      <c r="H226" s="280" t="s">
        <v>5222</v>
      </c>
      <c r="I226" s="280" t="s">
        <v>5223</v>
      </c>
      <c r="J226" s="280" t="s">
        <v>5224</v>
      </c>
      <c r="K226" s="280" t="s">
        <v>5225</v>
      </c>
      <c r="L226" s="280" t="s">
        <v>14026</v>
      </c>
      <c r="M226" s="280" t="s">
        <v>14027</v>
      </c>
      <c r="N226" s="280" t="s">
        <v>5228</v>
      </c>
      <c r="O226" s="280" t="s">
        <v>5229</v>
      </c>
      <c r="P226" s="280" t="s">
        <v>5230</v>
      </c>
      <c r="Q226" s="280" t="s">
        <v>5231</v>
      </c>
      <c r="R226" s="280" t="s">
        <v>5232</v>
      </c>
      <c r="S226" s="280" t="s">
        <v>14028</v>
      </c>
      <c r="T226" s="277">
        <v>2</v>
      </c>
    </row>
    <row r="227" spans="1:20" x14ac:dyDescent="0.25">
      <c r="A227" s="278">
        <v>221</v>
      </c>
      <c r="B227" s="279" t="s">
        <v>2309</v>
      </c>
      <c r="C227" s="280">
        <v>471</v>
      </c>
      <c r="D227" s="280" t="s">
        <v>8459</v>
      </c>
      <c r="E227" s="280" t="s">
        <v>196</v>
      </c>
      <c r="F227" s="280" t="s">
        <v>2309</v>
      </c>
      <c r="G227" s="280"/>
      <c r="H227" s="280" t="s">
        <v>3973</v>
      </c>
      <c r="I227" s="280" t="s">
        <v>3974</v>
      </c>
      <c r="J227" s="280" t="s">
        <v>3975</v>
      </c>
      <c r="K227" s="280" t="s">
        <v>3976</v>
      </c>
      <c r="L227" s="280" t="s">
        <v>14029</v>
      </c>
      <c r="M227" s="280" t="s">
        <v>14030</v>
      </c>
      <c r="N227" s="280" t="s">
        <v>3979</v>
      </c>
      <c r="O227" s="280" t="s">
        <v>3980</v>
      </c>
      <c r="P227" s="280" t="s">
        <v>14031</v>
      </c>
      <c r="Q227" s="280" t="s">
        <v>13509</v>
      </c>
      <c r="R227" s="280" t="s">
        <v>13510</v>
      </c>
      <c r="S227" s="280" t="s">
        <v>14032</v>
      </c>
      <c r="T227" s="277">
        <v>2</v>
      </c>
    </row>
    <row r="228" spans="1:20" x14ac:dyDescent="0.25">
      <c r="A228" s="278">
        <v>222</v>
      </c>
      <c r="B228" s="279" t="s">
        <v>2309</v>
      </c>
      <c r="C228" s="280">
        <v>472</v>
      </c>
      <c r="D228" s="280" t="s">
        <v>8459</v>
      </c>
      <c r="E228" s="280" t="s">
        <v>198</v>
      </c>
      <c r="F228" s="280" t="s">
        <v>2309</v>
      </c>
      <c r="G228" s="280"/>
      <c r="H228" s="280" t="s">
        <v>3981</v>
      </c>
      <c r="I228" s="280" t="s">
        <v>3982</v>
      </c>
      <c r="J228" s="280" t="s">
        <v>3983</v>
      </c>
      <c r="K228" s="280" t="s">
        <v>3984</v>
      </c>
      <c r="L228" s="280" t="s">
        <v>14033</v>
      </c>
      <c r="M228" s="280" t="s">
        <v>14034</v>
      </c>
      <c r="N228" s="280" t="s">
        <v>3987</v>
      </c>
      <c r="O228" s="280" t="s">
        <v>3988</v>
      </c>
      <c r="P228" s="280" t="s">
        <v>14031</v>
      </c>
      <c r="Q228" s="280" t="s">
        <v>13509</v>
      </c>
      <c r="R228" s="280" t="s">
        <v>13510</v>
      </c>
      <c r="S228" s="280" t="s">
        <v>14035</v>
      </c>
      <c r="T228" s="277">
        <v>2</v>
      </c>
    </row>
    <row r="229" spans="1:20" x14ac:dyDescent="0.25">
      <c r="A229" s="278">
        <v>223</v>
      </c>
      <c r="B229" s="279" t="s">
        <v>2309</v>
      </c>
      <c r="C229" s="280">
        <v>473</v>
      </c>
      <c r="D229" s="280" t="s">
        <v>8459</v>
      </c>
      <c r="E229" s="280" t="s">
        <v>199</v>
      </c>
      <c r="F229" s="280" t="s">
        <v>2309</v>
      </c>
      <c r="G229" s="280"/>
      <c r="H229" s="280" t="s">
        <v>3989</v>
      </c>
      <c r="I229" s="280" t="s">
        <v>3990</v>
      </c>
      <c r="J229" s="280" t="s">
        <v>3991</v>
      </c>
      <c r="K229" s="280" t="s">
        <v>3992</v>
      </c>
      <c r="L229" s="280" t="s">
        <v>14036</v>
      </c>
      <c r="M229" s="280" t="s">
        <v>14037</v>
      </c>
      <c r="N229" s="280" t="s">
        <v>3995</v>
      </c>
      <c r="O229" s="280" t="s">
        <v>3996</v>
      </c>
      <c r="P229" s="280" t="s">
        <v>14031</v>
      </c>
      <c r="Q229" s="280" t="s">
        <v>13509</v>
      </c>
      <c r="R229" s="280" t="s">
        <v>13510</v>
      </c>
      <c r="S229" s="280" t="s">
        <v>14038</v>
      </c>
      <c r="T229" s="277">
        <v>2</v>
      </c>
    </row>
    <row r="230" spans="1:20" x14ac:dyDescent="0.25">
      <c r="A230" s="278">
        <v>224</v>
      </c>
      <c r="B230" s="279" t="s">
        <v>2309</v>
      </c>
      <c r="C230" s="280">
        <v>474</v>
      </c>
      <c r="D230" s="280" t="s">
        <v>8459</v>
      </c>
      <c r="E230" s="280" t="s">
        <v>200</v>
      </c>
      <c r="F230" s="280" t="s">
        <v>2309</v>
      </c>
      <c r="G230" s="280"/>
      <c r="H230" s="280" t="s">
        <v>3997</v>
      </c>
      <c r="I230" s="280" t="s">
        <v>3998</v>
      </c>
      <c r="J230" s="280" t="s">
        <v>3999</v>
      </c>
      <c r="K230" s="280" t="s">
        <v>4000</v>
      </c>
      <c r="L230" s="280" t="s">
        <v>14039</v>
      </c>
      <c r="M230" s="280" t="s">
        <v>14040</v>
      </c>
      <c r="N230" s="280" t="s">
        <v>4003</v>
      </c>
      <c r="O230" s="280" t="s">
        <v>4004</v>
      </c>
      <c r="P230" s="280" t="s">
        <v>14031</v>
      </c>
      <c r="Q230" s="280" t="s">
        <v>13509</v>
      </c>
      <c r="R230" s="280" t="s">
        <v>13510</v>
      </c>
      <c r="S230" s="280" t="s">
        <v>14041</v>
      </c>
      <c r="T230" s="277">
        <v>2</v>
      </c>
    </row>
    <row r="231" spans="1:20" x14ac:dyDescent="0.25">
      <c r="A231" s="278">
        <v>225</v>
      </c>
      <c r="B231" s="279" t="s">
        <v>2309</v>
      </c>
      <c r="C231" s="280">
        <v>475</v>
      </c>
      <c r="D231" s="280" t="s">
        <v>8459</v>
      </c>
      <c r="E231" s="280" t="s">
        <v>201</v>
      </c>
      <c r="F231" s="280" t="s">
        <v>2309</v>
      </c>
      <c r="G231" s="280"/>
      <c r="H231" s="280" t="s">
        <v>4005</v>
      </c>
      <c r="I231" s="280" t="s">
        <v>4006</v>
      </c>
      <c r="J231" s="280" t="s">
        <v>4007</v>
      </c>
      <c r="K231" s="280" t="s">
        <v>4008</v>
      </c>
      <c r="L231" s="280" t="s">
        <v>14042</v>
      </c>
      <c r="M231" s="280" t="s">
        <v>14043</v>
      </c>
      <c r="N231" s="280" t="s">
        <v>4011</v>
      </c>
      <c r="O231" s="280" t="s">
        <v>4012</v>
      </c>
      <c r="P231" s="280" t="s">
        <v>14031</v>
      </c>
      <c r="Q231" s="280" t="s">
        <v>13509</v>
      </c>
      <c r="R231" s="280" t="s">
        <v>13510</v>
      </c>
      <c r="S231" s="280" t="s">
        <v>14044</v>
      </c>
      <c r="T231" s="277">
        <v>2</v>
      </c>
    </row>
    <row r="232" spans="1:20" x14ac:dyDescent="0.25">
      <c r="A232" s="278">
        <v>226</v>
      </c>
      <c r="B232" s="279" t="s">
        <v>1964</v>
      </c>
      <c r="C232" s="280">
        <v>101</v>
      </c>
      <c r="D232" s="280" t="s">
        <v>8450</v>
      </c>
      <c r="E232" s="280" t="s">
        <v>106</v>
      </c>
      <c r="F232" s="280" t="s">
        <v>1964</v>
      </c>
      <c r="G232" s="280"/>
      <c r="H232" s="280" t="s">
        <v>6224</v>
      </c>
      <c r="I232" s="280" t="s">
        <v>6225</v>
      </c>
      <c r="J232" s="280" t="s">
        <v>6226</v>
      </c>
      <c r="K232" s="280" t="s">
        <v>6227</v>
      </c>
      <c r="L232" s="280" t="s">
        <v>14045</v>
      </c>
      <c r="M232" s="280" t="s">
        <v>14046</v>
      </c>
      <c r="N232" s="280" t="s">
        <v>6230</v>
      </c>
      <c r="O232" s="280" t="s">
        <v>6231</v>
      </c>
      <c r="P232" s="280" t="s">
        <v>6232</v>
      </c>
      <c r="Q232" s="280" t="s">
        <v>6233</v>
      </c>
      <c r="R232" s="280" t="s">
        <v>6234</v>
      </c>
      <c r="S232" s="280" t="s">
        <v>14047</v>
      </c>
      <c r="T232" s="277">
        <v>2</v>
      </c>
    </row>
    <row r="233" spans="1:20" x14ac:dyDescent="0.25">
      <c r="A233" s="278">
        <v>227</v>
      </c>
      <c r="B233" s="279" t="s">
        <v>1964</v>
      </c>
      <c r="C233" s="280">
        <v>102</v>
      </c>
      <c r="D233" s="280" t="s">
        <v>8450</v>
      </c>
      <c r="E233" s="280" t="s">
        <v>109</v>
      </c>
      <c r="F233" s="280" t="s">
        <v>1964</v>
      </c>
      <c r="G233" s="280"/>
      <c r="H233" s="280" t="s">
        <v>6235</v>
      </c>
      <c r="I233" s="280" t="s">
        <v>6236</v>
      </c>
      <c r="J233" s="280" t="s">
        <v>6237</v>
      </c>
      <c r="K233" s="280" t="s">
        <v>6238</v>
      </c>
      <c r="L233" s="280" t="s">
        <v>14048</v>
      </c>
      <c r="M233" s="280" t="s">
        <v>14049</v>
      </c>
      <c r="N233" s="280" t="s">
        <v>6241</v>
      </c>
      <c r="O233" s="280" t="s">
        <v>6242</v>
      </c>
      <c r="P233" s="280" t="s">
        <v>6243</v>
      </c>
      <c r="Q233" s="280" t="s">
        <v>6244</v>
      </c>
      <c r="R233" s="280" t="s">
        <v>6245</v>
      </c>
      <c r="S233" s="280" t="s">
        <v>14050</v>
      </c>
      <c r="T233" s="277">
        <v>2</v>
      </c>
    </row>
    <row r="234" spans="1:20" x14ac:dyDescent="0.25">
      <c r="A234" s="278">
        <v>228</v>
      </c>
      <c r="B234" s="279" t="s">
        <v>1964</v>
      </c>
      <c r="C234" s="280">
        <v>103</v>
      </c>
      <c r="D234" s="280" t="s">
        <v>8450</v>
      </c>
      <c r="E234" s="280" t="s">
        <v>111</v>
      </c>
      <c r="F234" s="280" t="s">
        <v>1964</v>
      </c>
      <c r="G234" s="280"/>
      <c r="H234" s="280" t="s">
        <v>6246</v>
      </c>
      <c r="I234" s="280" t="s">
        <v>6247</v>
      </c>
      <c r="J234" s="280" t="s">
        <v>6248</v>
      </c>
      <c r="K234" s="280" t="s">
        <v>6249</v>
      </c>
      <c r="L234" s="280" t="s">
        <v>14051</v>
      </c>
      <c r="M234" s="280" t="s">
        <v>14052</v>
      </c>
      <c r="N234" s="280" t="s">
        <v>6252</v>
      </c>
      <c r="O234" s="280" t="s">
        <v>6253</v>
      </c>
      <c r="P234" s="280" t="s">
        <v>6254</v>
      </c>
      <c r="Q234" s="280" t="s">
        <v>6255</v>
      </c>
      <c r="R234" s="280" t="s">
        <v>6256</v>
      </c>
      <c r="S234" s="280" t="s">
        <v>14053</v>
      </c>
      <c r="T234" s="277">
        <v>2</v>
      </c>
    </row>
    <row r="235" spans="1:20" x14ac:dyDescent="0.25">
      <c r="A235" s="278">
        <v>229</v>
      </c>
      <c r="B235" s="279" t="s">
        <v>1964</v>
      </c>
      <c r="C235" s="280">
        <v>104</v>
      </c>
      <c r="D235" s="280" t="s">
        <v>8450</v>
      </c>
      <c r="E235" s="280" t="s">
        <v>113</v>
      </c>
      <c r="F235" s="280" t="s">
        <v>1964</v>
      </c>
      <c r="G235" s="280"/>
      <c r="H235" s="280" t="s">
        <v>6257</v>
      </c>
      <c r="I235" s="280" t="s">
        <v>6258</v>
      </c>
      <c r="J235" s="280" t="s">
        <v>6259</v>
      </c>
      <c r="K235" s="280" t="s">
        <v>6260</v>
      </c>
      <c r="L235" s="280" t="s">
        <v>14054</v>
      </c>
      <c r="M235" s="280" t="s">
        <v>14055</v>
      </c>
      <c r="N235" s="280" t="s">
        <v>6263</v>
      </c>
      <c r="O235" s="280" t="s">
        <v>6264</v>
      </c>
      <c r="P235" s="280" t="s">
        <v>6265</v>
      </c>
      <c r="Q235" s="280" t="s">
        <v>6266</v>
      </c>
      <c r="R235" s="280" t="s">
        <v>6267</v>
      </c>
      <c r="S235" s="280" t="s">
        <v>14056</v>
      </c>
      <c r="T235" s="277">
        <v>2</v>
      </c>
    </row>
    <row r="236" spans="1:20" x14ac:dyDescent="0.25">
      <c r="A236" s="278">
        <v>230</v>
      </c>
      <c r="B236" s="279" t="s">
        <v>1964</v>
      </c>
      <c r="C236" s="280">
        <v>105</v>
      </c>
      <c r="D236" s="280" t="s">
        <v>8450</v>
      </c>
      <c r="E236" s="280" t="s">
        <v>115</v>
      </c>
      <c r="F236" s="280" t="s">
        <v>1964</v>
      </c>
      <c r="G236" s="280"/>
      <c r="H236" s="280" t="s">
        <v>6268</v>
      </c>
      <c r="I236" s="280" t="s">
        <v>6269</v>
      </c>
      <c r="J236" s="280" t="s">
        <v>6270</v>
      </c>
      <c r="K236" s="280" t="s">
        <v>6271</v>
      </c>
      <c r="L236" s="280" t="s">
        <v>14057</v>
      </c>
      <c r="M236" s="280" t="s">
        <v>14058</v>
      </c>
      <c r="N236" s="280" t="s">
        <v>6274</v>
      </c>
      <c r="O236" s="280" t="s">
        <v>6275</v>
      </c>
      <c r="P236" s="280" t="s">
        <v>6276</v>
      </c>
      <c r="Q236" s="280" t="s">
        <v>6277</v>
      </c>
      <c r="R236" s="280" t="s">
        <v>6278</v>
      </c>
      <c r="S236" s="280" t="s">
        <v>14059</v>
      </c>
      <c r="T236" s="277">
        <v>2</v>
      </c>
    </row>
    <row r="237" spans="1:20" x14ac:dyDescent="0.25">
      <c r="A237" s="278">
        <v>231</v>
      </c>
      <c r="B237" s="279" t="s">
        <v>2237</v>
      </c>
      <c r="C237" s="280">
        <v>326</v>
      </c>
      <c r="D237" s="280" t="s">
        <v>8456</v>
      </c>
      <c r="E237" s="280" t="s">
        <v>141</v>
      </c>
      <c r="F237" s="280" t="s">
        <v>2237</v>
      </c>
      <c r="G237" s="280" t="s">
        <v>13431</v>
      </c>
      <c r="H237" s="280" t="s">
        <v>4448</v>
      </c>
      <c r="I237" s="280" t="s">
        <v>4449</v>
      </c>
      <c r="J237" s="280" t="s">
        <v>4215</v>
      </c>
      <c r="K237" s="280" t="s">
        <v>4216</v>
      </c>
      <c r="L237" s="280" t="s">
        <v>14060</v>
      </c>
      <c r="M237" s="280" t="s">
        <v>14061</v>
      </c>
      <c r="N237" s="280" t="s">
        <v>4452</v>
      </c>
      <c r="O237" s="280" t="s">
        <v>4453</v>
      </c>
      <c r="P237" s="280" t="s">
        <v>4454</v>
      </c>
      <c r="Q237" s="280" t="s">
        <v>4455</v>
      </c>
      <c r="R237" s="280" t="s">
        <v>4456</v>
      </c>
      <c r="S237" s="280" t="s">
        <v>14062</v>
      </c>
      <c r="T237" s="277">
        <v>2</v>
      </c>
    </row>
    <row r="238" spans="1:20" x14ac:dyDescent="0.25">
      <c r="A238" s="278">
        <v>232</v>
      </c>
      <c r="B238" s="279" t="s">
        <v>2237</v>
      </c>
      <c r="C238" s="280">
        <v>327</v>
      </c>
      <c r="D238" s="280" t="s">
        <v>8456</v>
      </c>
      <c r="E238" s="280" t="s">
        <v>143</v>
      </c>
      <c r="F238" s="280" t="s">
        <v>2237</v>
      </c>
      <c r="G238" s="280" t="s">
        <v>13454</v>
      </c>
      <c r="H238" s="280" t="s">
        <v>4457</v>
      </c>
      <c r="I238" s="280" t="s">
        <v>4458</v>
      </c>
      <c r="J238" s="280" t="s">
        <v>4226</v>
      </c>
      <c r="K238" s="280" t="s">
        <v>4227</v>
      </c>
      <c r="L238" s="280" t="s">
        <v>14063</v>
      </c>
      <c r="M238" s="280" t="s">
        <v>14064</v>
      </c>
      <c r="N238" s="280" t="s">
        <v>4461</v>
      </c>
      <c r="O238" s="280" t="s">
        <v>4462</v>
      </c>
      <c r="P238" s="280" t="s">
        <v>4463</v>
      </c>
      <c r="Q238" s="280" t="s">
        <v>4464</v>
      </c>
      <c r="R238" s="280" t="s">
        <v>4465</v>
      </c>
      <c r="S238" s="280" t="s">
        <v>14065</v>
      </c>
      <c r="T238" s="277">
        <v>2</v>
      </c>
    </row>
    <row r="239" spans="1:20" x14ac:dyDescent="0.25">
      <c r="A239" s="278">
        <v>233</v>
      </c>
      <c r="B239" s="279" t="s">
        <v>2237</v>
      </c>
      <c r="C239" s="280">
        <v>328</v>
      </c>
      <c r="D239" s="280" t="s">
        <v>8456</v>
      </c>
      <c r="E239" s="280" t="s">
        <v>144</v>
      </c>
      <c r="F239" s="280" t="s">
        <v>2237</v>
      </c>
      <c r="G239" s="280" t="s">
        <v>13458</v>
      </c>
      <c r="H239" s="280" t="s">
        <v>4466</v>
      </c>
      <c r="I239" s="280" t="s">
        <v>4467</v>
      </c>
      <c r="J239" s="280" t="s">
        <v>4237</v>
      </c>
      <c r="K239" s="280" t="s">
        <v>4238</v>
      </c>
      <c r="L239" s="280" t="s">
        <v>14066</v>
      </c>
      <c r="M239" s="280" t="s">
        <v>14067</v>
      </c>
      <c r="N239" s="280" t="s">
        <v>4470</v>
      </c>
      <c r="O239" s="280" t="s">
        <v>4471</v>
      </c>
      <c r="P239" s="280" t="s">
        <v>4472</v>
      </c>
      <c r="Q239" s="280" t="s">
        <v>4473</v>
      </c>
      <c r="R239" s="280" t="s">
        <v>4474</v>
      </c>
      <c r="S239" s="280" t="s">
        <v>14068</v>
      </c>
      <c r="T239" s="277">
        <v>2</v>
      </c>
    </row>
    <row r="240" spans="1:20" x14ac:dyDescent="0.25">
      <c r="A240" s="278">
        <v>234</v>
      </c>
      <c r="B240" s="279" t="s">
        <v>2237</v>
      </c>
      <c r="C240" s="280">
        <v>329</v>
      </c>
      <c r="D240" s="280" t="s">
        <v>8456</v>
      </c>
      <c r="E240" s="280" t="s">
        <v>145</v>
      </c>
      <c r="F240" s="280" t="s">
        <v>2237</v>
      </c>
      <c r="G240" s="280" t="s">
        <v>13462</v>
      </c>
      <c r="H240" s="280" t="s">
        <v>4475</v>
      </c>
      <c r="I240" s="280" t="s">
        <v>4476</v>
      </c>
      <c r="J240" s="280" t="s">
        <v>4248</v>
      </c>
      <c r="K240" s="280" t="s">
        <v>4249</v>
      </c>
      <c r="L240" s="280" t="s">
        <v>14069</v>
      </c>
      <c r="M240" s="280" t="s">
        <v>14070</v>
      </c>
      <c r="N240" s="280" t="s">
        <v>4479</v>
      </c>
      <c r="O240" s="280" t="s">
        <v>4480</v>
      </c>
      <c r="P240" s="280" t="s">
        <v>4481</v>
      </c>
      <c r="Q240" s="280" t="s">
        <v>4482</v>
      </c>
      <c r="R240" s="280" t="s">
        <v>4483</v>
      </c>
      <c r="S240" s="280" t="s">
        <v>14071</v>
      </c>
      <c r="T240" s="277">
        <v>2</v>
      </c>
    </row>
    <row r="241" spans="1:20" x14ac:dyDescent="0.25">
      <c r="A241" s="278">
        <v>235</v>
      </c>
      <c r="B241" s="279" t="s">
        <v>2237</v>
      </c>
      <c r="C241" s="280">
        <v>330</v>
      </c>
      <c r="D241" s="280" t="s">
        <v>8456</v>
      </c>
      <c r="E241" s="280" t="s">
        <v>146</v>
      </c>
      <c r="F241" s="280" t="s">
        <v>2237</v>
      </c>
      <c r="G241" s="280" t="s">
        <v>13466</v>
      </c>
      <c r="H241" s="280" t="s">
        <v>4484</v>
      </c>
      <c r="I241" s="280" t="s">
        <v>4485</v>
      </c>
      <c r="J241" s="280" t="s">
        <v>4259</v>
      </c>
      <c r="K241" s="280" t="s">
        <v>4260</v>
      </c>
      <c r="L241" s="280" t="s">
        <v>14072</v>
      </c>
      <c r="M241" s="280" t="s">
        <v>14073</v>
      </c>
      <c r="N241" s="280" t="s">
        <v>4488</v>
      </c>
      <c r="O241" s="280" t="s">
        <v>4489</v>
      </c>
      <c r="P241" s="280" t="s">
        <v>4490</v>
      </c>
      <c r="Q241" s="280" t="s">
        <v>4491</v>
      </c>
      <c r="R241" s="280" t="s">
        <v>4492</v>
      </c>
      <c r="S241" s="280" t="s">
        <v>14074</v>
      </c>
      <c r="T241" s="277">
        <v>2</v>
      </c>
    </row>
    <row r="242" spans="1:20" x14ac:dyDescent="0.25">
      <c r="A242" s="278">
        <v>236</v>
      </c>
      <c r="B242" s="279" t="s">
        <v>2244</v>
      </c>
      <c r="C242" s="280">
        <v>361</v>
      </c>
      <c r="D242" s="280" t="s">
        <v>8456</v>
      </c>
      <c r="E242" s="280" t="s">
        <v>183</v>
      </c>
      <c r="F242" s="280" t="s">
        <v>2244</v>
      </c>
      <c r="G242" s="280" t="s">
        <v>13431</v>
      </c>
      <c r="H242" s="280" t="s">
        <v>4763</v>
      </c>
      <c r="I242" s="280" t="s">
        <v>4764</v>
      </c>
      <c r="J242" s="280" t="s">
        <v>4215</v>
      </c>
      <c r="K242" s="280" t="s">
        <v>4216</v>
      </c>
      <c r="L242" s="280" t="s">
        <v>14075</v>
      </c>
      <c r="M242" s="280" t="s">
        <v>14076</v>
      </c>
      <c r="N242" s="280" t="s">
        <v>4767</v>
      </c>
      <c r="O242" s="280" t="s">
        <v>4768</v>
      </c>
      <c r="P242" s="280" t="s">
        <v>4769</v>
      </c>
      <c r="Q242" s="280" t="s">
        <v>4770</v>
      </c>
      <c r="R242" s="280" t="s">
        <v>4771</v>
      </c>
      <c r="S242" s="280" t="s">
        <v>14077</v>
      </c>
      <c r="T242" s="277">
        <v>2</v>
      </c>
    </row>
    <row r="243" spans="1:20" x14ac:dyDescent="0.25">
      <c r="A243" s="278">
        <v>237</v>
      </c>
      <c r="B243" s="279" t="s">
        <v>2244</v>
      </c>
      <c r="C243" s="280">
        <v>362</v>
      </c>
      <c r="D243" s="280" t="s">
        <v>8456</v>
      </c>
      <c r="E243" s="280" t="s">
        <v>186</v>
      </c>
      <c r="F243" s="280" t="s">
        <v>2244</v>
      </c>
      <c r="G243" s="280" t="s">
        <v>13454</v>
      </c>
      <c r="H243" s="280" t="s">
        <v>4772</v>
      </c>
      <c r="I243" s="280" t="s">
        <v>4773</v>
      </c>
      <c r="J243" s="280" t="s">
        <v>4226</v>
      </c>
      <c r="K243" s="280" t="s">
        <v>4227</v>
      </c>
      <c r="L243" s="280" t="s">
        <v>14078</v>
      </c>
      <c r="M243" s="280" t="s">
        <v>14079</v>
      </c>
      <c r="N243" s="280" t="s">
        <v>4776</v>
      </c>
      <c r="O243" s="280" t="s">
        <v>4777</v>
      </c>
      <c r="P243" s="280" t="s">
        <v>4778</v>
      </c>
      <c r="Q243" s="280" t="s">
        <v>4779</v>
      </c>
      <c r="R243" s="280" t="s">
        <v>4780</v>
      </c>
      <c r="S243" s="280" t="s">
        <v>14080</v>
      </c>
      <c r="T243" s="277">
        <v>2</v>
      </c>
    </row>
    <row r="244" spans="1:20" x14ac:dyDescent="0.25">
      <c r="A244" s="278">
        <v>238</v>
      </c>
      <c r="B244" s="279" t="s">
        <v>2244</v>
      </c>
      <c r="C244" s="280">
        <v>363</v>
      </c>
      <c r="D244" s="280" t="s">
        <v>8456</v>
      </c>
      <c r="E244" s="280" t="s">
        <v>187</v>
      </c>
      <c r="F244" s="280" t="s">
        <v>2244</v>
      </c>
      <c r="G244" s="280" t="s">
        <v>13458</v>
      </c>
      <c r="H244" s="280" t="s">
        <v>4781</v>
      </c>
      <c r="I244" s="280" t="s">
        <v>4782</v>
      </c>
      <c r="J244" s="280" t="s">
        <v>4237</v>
      </c>
      <c r="K244" s="280" t="s">
        <v>4238</v>
      </c>
      <c r="L244" s="280" t="s">
        <v>14081</v>
      </c>
      <c r="M244" s="280" t="s">
        <v>14082</v>
      </c>
      <c r="N244" s="280" t="s">
        <v>4785</v>
      </c>
      <c r="O244" s="280" t="s">
        <v>4786</v>
      </c>
      <c r="P244" s="280" t="s">
        <v>4787</v>
      </c>
      <c r="Q244" s="280" t="s">
        <v>4788</v>
      </c>
      <c r="R244" s="280" t="s">
        <v>4789</v>
      </c>
      <c r="S244" s="280" t="s">
        <v>14083</v>
      </c>
      <c r="T244" s="277">
        <v>2</v>
      </c>
    </row>
    <row r="245" spans="1:20" x14ac:dyDescent="0.25">
      <c r="A245" s="278">
        <v>239</v>
      </c>
      <c r="B245" s="279" t="s">
        <v>2244</v>
      </c>
      <c r="C245" s="280">
        <v>364</v>
      </c>
      <c r="D245" s="280" t="s">
        <v>8456</v>
      </c>
      <c r="E245" s="280" t="s">
        <v>188</v>
      </c>
      <c r="F245" s="280" t="s">
        <v>2244</v>
      </c>
      <c r="G245" s="280" t="s">
        <v>13462</v>
      </c>
      <c r="H245" s="280" t="s">
        <v>4790</v>
      </c>
      <c r="I245" s="280" t="s">
        <v>4791</v>
      </c>
      <c r="J245" s="280" t="s">
        <v>4248</v>
      </c>
      <c r="K245" s="280" t="s">
        <v>4249</v>
      </c>
      <c r="L245" s="280" t="s">
        <v>14084</v>
      </c>
      <c r="M245" s="280" t="s">
        <v>14085</v>
      </c>
      <c r="N245" s="280" t="s">
        <v>4794</v>
      </c>
      <c r="O245" s="280" t="s">
        <v>4795</v>
      </c>
      <c r="P245" s="280" t="s">
        <v>4796</v>
      </c>
      <c r="Q245" s="280" t="s">
        <v>4797</v>
      </c>
      <c r="R245" s="280" t="s">
        <v>4798</v>
      </c>
      <c r="S245" s="280" t="s">
        <v>14086</v>
      </c>
      <c r="T245" s="277">
        <v>2</v>
      </c>
    </row>
    <row r="246" spans="1:20" x14ac:dyDescent="0.25">
      <c r="A246" s="278">
        <v>240</v>
      </c>
      <c r="B246" s="279" t="s">
        <v>2244</v>
      </c>
      <c r="C246" s="280">
        <v>365</v>
      </c>
      <c r="D246" s="280" t="s">
        <v>8456</v>
      </c>
      <c r="E246" s="280" t="s">
        <v>189</v>
      </c>
      <c r="F246" s="280" t="s">
        <v>2244</v>
      </c>
      <c r="G246" s="280" t="s">
        <v>13466</v>
      </c>
      <c r="H246" s="280" t="s">
        <v>4799</v>
      </c>
      <c r="I246" s="280" t="s">
        <v>4800</v>
      </c>
      <c r="J246" s="280" t="s">
        <v>4259</v>
      </c>
      <c r="K246" s="280" t="s">
        <v>4260</v>
      </c>
      <c r="L246" s="280" t="s">
        <v>14087</v>
      </c>
      <c r="M246" s="280" t="s">
        <v>14088</v>
      </c>
      <c r="N246" s="280" t="s">
        <v>4803</v>
      </c>
      <c r="O246" s="280" t="s">
        <v>4804</v>
      </c>
      <c r="P246" s="280" t="s">
        <v>4805</v>
      </c>
      <c r="Q246" s="280" t="s">
        <v>4806</v>
      </c>
      <c r="R246" s="280" t="s">
        <v>4807</v>
      </c>
      <c r="S246" s="280" t="s">
        <v>14089</v>
      </c>
      <c r="T246" s="277">
        <v>2</v>
      </c>
    </row>
    <row r="247" spans="1:20" x14ac:dyDescent="0.25">
      <c r="A247" s="278">
        <v>241</v>
      </c>
      <c r="B247" s="279" t="s">
        <v>2236</v>
      </c>
      <c r="C247" s="280">
        <v>321</v>
      </c>
      <c r="D247" s="280" t="s">
        <v>8456</v>
      </c>
      <c r="E247" s="280" t="s">
        <v>135</v>
      </c>
      <c r="F247" s="280" t="s">
        <v>2236</v>
      </c>
      <c r="G247" s="280" t="s">
        <v>13431</v>
      </c>
      <c r="H247" s="280" t="s">
        <v>4403</v>
      </c>
      <c r="I247" s="280" t="s">
        <v>4404</v>
      </c>
      <c r="J247" s="280" t="s">
        <v>4215</v>
      </c>
      <c r="K247" s="280" t="s">
        <v>4216</v>
      </c>
      <c r="L247" s="280" t="s">
        <v>14090</v>
      </c>
      <c r="M247" s="280" t="s">
        <v>14091</v>
      </c>
      <c r="N247" s="280" t="s">
        <v>4407</v>
      </c>
      <c r="O247" s="280" t="s">
        <v>4408</v>
      </c>
      <c r="P247" s="280" t="s">
        <v>4409</v>
      </c>
      <c r="Q247" s="280" t="s">
        <v>4410</v>
      </c>
      <c r="R247" s="280" t="s">
        <v>4411</v>
      </c>
      <c r="S247" s="280" t="s">
        <v>14092</v>
      </c>
      <c r="T247" s="277">
        <v>2</v>
      </c>
    </row>
    <row r="248" spans="1:20" x14ac:dyDescent="0.25">
      <c r="A248" s="278">
        <v>242</v>
      </c>
      <c r="B248" s="279" t="s">
        <v>2236</v>
      </c>
      <c r="C248" s="280">
        <v>322</v>
      </c>
      <c r="D248" s="280" t="s">
        <v>8456</v>
      </c>
      <c r="E248" s="280" t="s">
        <v>137</v>
      </c>
      <c r="F248" s="280" t="s">
        <v>2236</v>
      </c>
      <c r="G248" s="280" t="s">
        <v>13454</v>
      </c>
      <c r="H248" s="280" t="s">
        <v>4412</v>
      </c>
      <c r="I248" s="280" t="s">
        <v>4413</v>
      </c>
      <c r="J248" s="280" t="s">
        <v>4226</v>
      </c>
      <c r="K248" s="280" t="s">
        <v>4227</v>
      </c>
      <c r="L248" s="280" t="s">
        <v>14093</v>
      </c>
      <c r="M248" s="280" t="s">
        <v>14094</v>
      </c>
      <c r="N248" s="280" t="s">
        <v>4416</v>
      </c>
      <c r="O248" s="280" t="s">
        <v>4417</v>
      </c>
      <c r="P248" s="280" t="s">
        <v>4418</v>
      </c>
      <c r="Q248" s="280" t="s">
        <v>4419</v>
      </c>
      <c r="R248" s="280" t="s">
        <v>4420</v>
      </c>
      <c r="S248" s="280" t="s">
        <v>14095</v>
      </c>
      <c r="T248" s="277">
        <v>2</v>
      </c>
    </row>
    <row r="249" spans="1:20" x14ac:dyDescent="0.25">
      <c r="A249" s="278">
        <v>243</v>
      </c>
      <c r="B249" s="279" t="s">
        <v>2236</v>
      </c>
      <c r="C249" s="280">
        <v>323</v>
      </c>
      <c r="D249" s="280" t="s">
        <v>8456</v>
      </c>
      <c r="E249" s="280" t="s">
        <v>138</v>
      </c>
      <c r="F249" s="280" t="s">
        <v>2236</v>
      </c>
      <c r="G249" s="280" t="s">
        <v>13458</v>
      </c>
      <c r="H249" s="280" t="s">
        <v>4421</v>
      </c>
      <c r="I249" s="280" t="s">
        <v>4422</v>
      </c>
      <c r="J249" s="280" t="s">
        <v>4237</v>
      </c>
      <c r="K249" s="280" t="s">
        <v>4238</v>
      </c>
      <c r="L249" s="280" t="s">
        <v>14096</v>
      </c>
      <c r="M249" s="280" t="s">
        <v>14097</v>
      </c>
      <c r="N249" s="280" t="s">
        <v>4425</v>
      </c>
      <c r="O249" s="280" t="s">
        <v>4426</v>
      </c>
      <c r="P249" s="280" t="s">
        <v>4427</v>
      </c>
      <c r="Q249" s="280" t="s">
        <v>4428</v>
      </c>
      <c r="R249" s="280" t="s">
        <v>4429</v>
      </c>
      <c r="S249" s="280" t="s">
        <v>14098</v>
      </c>
      <c r="T249" s="277">
        <v>2</v>
      </c>
    </row>
    <row r="250" spans="1:20" x14ac:dyDescent="0.25">
      <c r="A250" s="278">
        <v>244</v>
      </c>
      <c r="B250" s="279" t="s">
        <v>2236</v>
      </c>
      <c r="C250" s="280">
        <v>324</v>
      </c>
      <c r="D250" s="280" t="s">
        <v>8456</v>
      </c>
      <c r="E250" s="280" t="s">
        <v>139</v>
      </c>
      <c r="F250" s="280" t="s">
        <v>2236</v>
      </c>
      <c r="G250" s="280" t="s">
        <v>13462</v>
      </c>
      <c r="H250" s="280" t="s">
        <v>4430</v>
      </c>
      <c r="I250" s="280" t="s">
        <v>4431</v>
      </c>
      <c r="J250" s="280" t="s">
        <v>4248</v>
      </c>
      <c r="K250" s="280" t="s">
        <v>4249</v>
      </c>
      <c r="L250" s="280" t="s">
        <v>14099</v>
      </c>
      <c r="M250" s="280" t="s">
        <v>14100</v>
      </c>
      <c r="N250" s="280" t="s">
        <v>4434</v>
      </c>
      <c r="O250" s="280" t="s">
        <v>4435</v>
      </c>
      <c r="P250" s="280" t="s">
        <v>4436</v>
      </c>
      <c r="Q250" s="280" t="s">
        <v>4437</v>
      </c>
      <c r="R250" s="280" t="s">
        <v>4438</v>
      </c>
      <c r="S250" s="280" t="s">
        <v>14101</v>
      </c>
      <c r="T250" s="277">
        <v>2</v>
      </c>
    </row>
    <row r="251" spans="1:20" x14ac:dyDescent="0.25">
      <c r="A251" s="278">
        <v>245</v>
      </c>
      <c r="B251" s="279" t="s">
        <v>2236</v>
      </c>
      <c r="C251" s="280">
        <v>325</v>
      </c>
      <c r="D251" s="280" t="s">
        <v>8456</v>
      </c>
      <c r="E251" s="280" t="s">
        <v>140</v>
      </c>
      <c r="F251" s="280" t="s">
        <v>2236</v>
      </c>
      <c r="G251" s="280" t="s">
        <v>13466</v>
      </c>
      <c r="H251" s="280" t="s">
        <v>4439</v>
      </c>
      <c r="I251" s="280" t="s">
        <v>4440</v>
      </c>
      <c r="J251" s="280" t="s">
        <v>4259</v>
      </c>
      <c r="K251" s="280" t="s">
        <v>4260</v>
      </c>
      <c r="L251" s="280" t="s">
        <v>14102</v>
      </c>
      <c r="M251" s="280" t="s">
        <v>14103</v>
      </c>
      <c r="N251" s="280" t="s">
        <v>4443</v>
      </c>
      <c r="O251" s="280" t="s">
        <v>4444</v>
      </c>
      <c r="P251" s="280" t="s">
        <v>4445</v>
      </c>
      <c r="Q251" s="280" t="s">
        <v>4446</v>
      </c>
      <c r="R251" s="280" t="s">
        <v>4447</v>
      </c>
      <c r="S251" s="280" t="s">
        <v>14104</v>
      </c>
      <c r="T251" s="277">
        <v>2</v>
      </c>
    </row>
    <row r="252" spans="1:20" x14ac:dyDescent="0.25">
      <c r="A252" s="278">
        <v>246</v>
      </c>
      <c r="B252" s="279" t="s">
        <v>1977</v>
      </c>
      <c r="C252" s="280">
        <v>166</v>
      </c>
      <c r="D252" s="280" t="s">
        <v>8450</v>
      </c>
      <c r="E252" s="280" t="s">
        <v>190</v>
      </c>
      <c r="F252" s="280" t="s">
        <v>1977</v>
      </c>
      <c r="G252" s="280"/>
      <c r="H252" s="280" t="s">
        <v>6939</v>
      </c>
      <c r="I252" s="280" t="s">
        <v>6940</v>
      </c>
      <c r="J252" s="280" t="s">
        <v>6941</v>
      </c>
      <c r="K252" s="280" t="s">
        <v>6942</v>
      </c>
      <c r="L252" s="280" t="s">
        <v>14105</v>
      </c>
      <c r="M252" s="280" t="s">
        <v>14106</v>
      </c>
      <c r="N252" s="280" t="s">
        <v>6945</v>
      </c>
      <c r="O252" s="280" t="s">
        <v>6946</v>
      </c>
      <c r="P252" s="280" t="s">
        <v>6947</v>
      </c>
      <c r="Q252" s="280" t="s">
        <v>6948</v>
      </c>
      <c r="R252" s="280" t="s">
        <v>6949</v>
      </c>
      <c r="S252" s="280" t="s">
        <v>14107</v>
      </c>
      <c r="T252" s="277">
        <v>2</v>
      </c>
    </row>
    <row r="253" spans="1:20" x14ac:dyDescent="0.25">
      <c r="A253" s="278">
        <v>247</v>
      </c>
      <c r="B253" s="279" t="s">
        <v>1977</v>
      </c>
      <c r="C253" s="280">
        <v>167</v>
      </c>
      <c r="D253" s="280" t="s">
        <v>8450</v>
      </c>
      <c r="E253" s="280" t="s">
        <v>192</v>
      </c>
      <c r="F253" s="280" t="s">
        <v>1977</v>
      </c>
      <c r="G253" s="280"/>
      <c r="H253" s="280" t="s">
        <v>6950</v>
      </c>
      <c r="I253" s="280" t="s">
        <v>6951</v>
      </c>
      <c r="J253" s="280" t="s">
        <v>6952</v>
      </c>
      <c r="K253" s="280" t="s">
        <v>6953</v>
      </c>
      <c r="L253" s="280" t="s">
        <v>14108</v>
      </c>
      <c r="M253" s="280" t="s">
        <v>14109</v>
      </c>
      <c r="N253" s="280" t="s">
        <v>6956</v>
      </c>
      <c r="O253" s="280" t="s">
        <v>6957</v>
      </c>
      <c r="P253" s="280" t="s">
        <v>6958</v>
      </c>
      <c r="Q253" s="280" t="s">
        <v>6959</v>
      </c>
      <c r="R253" s="280" t="s">
        <v>6960</v>
      </c>
      <c r="S253" s="280" t="s">
        <v>14110</v>
      </c>
      <c r="T253" s="277">
        <v>2</v>
      </c>
    </row>
    <row r="254" spans="1:20" x14ac:dyDescent="0.25">
      <c r="A254" s="278">
        <v>248</v>
      </c>
      <c r="B254" s="279" t="s">
        <v>1977</v>
      </c>
      <c r="C254" s="280">
        <v>168</v>
      </c>
      <c r="D254" s="280" t="s">
        <v>8450</v>
      </c>
      <c r="E254" s="280" t="s">
        <v>193</v>
      </c>
      <c r="F254" s="280" t="s">
        <v>1977</v>
      </c>
      <c r="G254" s="280"/>
      <c r="H254" s="280" t="s">
        <v>6961</v>
      </c>
      <c r="I254" s="280" t="s">
        <v>6962</v>
      </c>
      <c r="J254" s="280" t="s">
        <v>6963</v>
      </c>
      <c r="K254" s="280" t="s">
        <v>6964</v>
      </c>
      <c r="L254" s="280" t="s">
        <v>14111</v>
      </c>
      <c r="M254" s="280" t="s">
        <v>14112</v>
      </c>
      <c r="N254" s="280" t="s">
        <v>6967</v>
      </c>
      <c r="O254" s="280" t="s">
        <v>6968</v>
      </c>
      <c r="P254" s="280" t="s">
        <v>6969</v>
      </c>
      <c r="Q254" s="280" t="s">
        <v>6970</v>
      </c>
      <c r="R254" s="280" t="s">
        <v>6971</v>
      </c>
      <c r="S254" s="280" t="s">
        <v>14113</v>
      </c>
      <c r="T254" s="277">
        <v>2</v>
      </c>
    </row>
    <row r="255" spans="1:20" x14ac:dyDescent="0.25">
      <c r="A255" s="278">
        <v>249</v>
      </c>
      <c r="B255" s="279" t="s">
        <v>1977</v>
      </c>
      <c r="C255" s="280">
        <v>169</v>
      </c>
      <c r="D255" s="280" t="s">
        <v>8450</v>
      </c>
      <c r="E255" s="280" t="s">
        <v>194</v>
      </c>
      <c r="F255" s="280" t="s">
        <v>1977</v>
      </c>
      <c r="G255" s="280"/>
      <c r="H255" s="280" t="s">
        <v>6972</v>
      </c>
      <c r="I255" s="280" t="s">
        <v>6973</v>
      </c>
      <c r="J255" s="280" t="s">
        <v>6974</v>
      </c>
      <c r="K255" s="280" t="s">
        <v>6975</v>
      </c>
      <c r="L255" s="280" t="s">
        <v>14114</v>
      </c>
      <c r="M255" s="280" t="s">
        <v>14115</v>
      </c>
      <c r="N255" s="280" t="s">
        <v>6978</v>
      </c>
      <c r="O255" s="280" t="s">
        <v>6979</v>
      </c>
      <c r="P255" s="280" t="s">
        <v>6980</v>
      </c>
      <c r="Q255" s="280" t="s">
        <v>6981</v>
      </c>
      <c r="R255" s="280" t="s">
        <v>6982</v>
      </c>
      <c r="S255" s="280" t="s">
        <v>14116</v>
      </c>
      <c r="T255" s="277">
        <v>2</v>
      </c>
    </row>
    <row r="256" spans="1:20" x14ac:dyDescent="0.25">
      <c r="A256" s="278">
        <v>250</v>
      </c>
      <c r="B256" s="279" t="s">
        <v>1977</v>
      </c>
      <c r="C256" s="280">
        <v>170</v>
      </c>
      <c r="D256" s="280" t="s">
        <v>8450</v>
      </c>
      <c r="E256" s="280" t="s">
        <v>195</v>
      </c>
      <c r="F256" s="280" t="s">
        <v>1977</v>
      </c>
      <c r="G256" s="280"/>
      <c r="H256" s="280" t="s">
        <v>6983</v>
      </c>
      <c r="I256" s="280" t="s">
        <v>6984</v>
      </c>
      <c r="J256" s="280" t="s">
        <v>6985</v>
      </c>
      <c r="K256" s="280" t="s">
        <v>6986</v>
      </c>
      <c r="L256" s="280" t="s">
        <v>14117</v>
      </c>
      <c r="M256" s="280" t="s">
        <v>14118</v>
      </c>
      <c r="N256" s="280" t="s">
        <v>6989</v>
      </c>
      <c r="O256" s="280" t="s">
        <v>6990</v>
      </c>
      <c r="P256" s="280" t="s">
        <v>6991</v>
      </c>
      <c r="Q256" s="280" t="s">
        <v>6992</v>
      </c>
      <c r="R256" s="280" t="s">
        <v>6993</v>
      </c>
      <c r="S256" s="280" t="s">
        <v>14119</v>
      </c>
      <c r="T256" s="277">
        <v>2</v>
      </c>
    </row>
    <row r="257" spans="1:20" x14ac:dyDescent="0.25">
      <c r="A257" s="278">
        <v>251</v>
      </c>
      <c r="B257" s="279" t="s">
        <v>118</v>
      </c>
      <c r="C257" s="280">
        <v>6</v>
      </c>
      <c r="D257" s="280" t="s">
        <v>8447</v>
      </c>
      <c r="E257" s="280" t="s">
        <v>117</v>
      </c>
      <c r="F257" s="280" t="s">
        <v>118</v>
      </c>
      <c r="G257" s="280" t="s">
        <v>13431</v>
      </c>
      <c r="H257" s="280" t="s">
        <v>7380</v>
      </c>
      <c r="I257" s="280" t="s">
        <v>7381</v>
      </c>
      <c r="J257" s="280" t="s">
        <v>7382</v>
      </c>
      <c r="K257" s="280" t="s">
        <v>7383</v>
      </c>
      <c r="L257" s="280" t="s">
        <v>7384</v>
      </c>
      <c r="M257" s="280" t="s">
        <v>7385</v>
      </c>
      <c r="N257" s="280" t="s">
        <v>7386</v>
      </c>
      <c r="O257" s="280" t="s">
        <v>7387</v>
      </c>
      <c r="P257" s="280" t="s">
        <v>7388</v>
      </c>
      <c r="Q257" s="280" t="s">
        <v>7389</v>
      </c>
      <c r="R257" s="280" t="s">
        <v>7390</v>
      </c>
      <c r="S257" s="280" t="s">
        <v>14120</v>
      </c>
      <c r="T257" s="277">
        <v>2</v>
      </c>
    </row>
    <row r="258" spans="1:20" x14ac:dyDescent="0.25">
      <c r="A258" s="278">
        <v>252</v>
      </c>
      <c r="B258" s="279" t="s">
        <v>118</v>
      </c>
      <c r="C258" s="280">
        <v>7</v>
      </c>
      <c r="D258" s="280" t="s">
        <v>8447</v>
      </c>
      <c r="E258" s="280" t="s">
        <v>119</v>
      </c>
      <c r="F258" s="280" t="s">
        <v>118</v>
      </c>
      <c r="G258" s="280" t="s">
        <v>13435</v>
      </c>
      <c r="H258" s="280" t="s">
        <v>7391</v>
      </c>
      <c r="I258" s="280" t="s">
        <v>7392</v>
      </c>
      <c r="J258" s="280" t="s">
        <v>7393</v>
      </c>
      <c r="K258" s="280" t="s">
        <v>7394</v>
      </c>
      <c r="L258" s="280" t="s">
        <v>7395</v>
      </c>
      <c r="M258" s="280" t="s">
        <v>7396</v>
      </c>
      <c r="N258" s="280" t="s">
        <v>7397</v>
      </c>
      <c r="O258" s="280" t="s">
        <v>7398</v>
      </c>
      <c r="P258" s="280" t="s">
        <v>7399</v>
      </c>
      <c r="Q258" s="280" t="s">
        <v>7400</v>
      </c>
      <c r="R258" s="280" t="s">
        <v>7401</v>
      </c>
      <c r="S258" s="280" t="s">
        <v>14121</v>
      </c>
      <c r="T258" s="277">
        <v>2</v>
      </c>
    </row>
    <row r="259" spans="1:20" x14ac:dyDescent="0.25">
      <c r="A259" s="278">
        <v>253</v>
      </c>
      <c r="B259" s="279" t="s">
        <v>118</v>
      </c>
      <c r="C259" s="280">
        <v>8</v>
      </c>
      <c r="D259" s="280" t="s">
        <v>8447</v>
      </c>
      <c r="E259" s="280" t="s">
        <v>120</v>
      </c>
      <c r="F259" s="280" t="s">
        <v>118</v>
      </c>
      <c r="G259" s="280" t="s">
        <v>13439</v>
      </c>
      <c r="H259" s="280" t="s">
        <v>7402</v>
      </c>
      <c r="I259" s="280" t="s">
        <v>7403</v>
      </c>
      <c r="J259" s="280" t="s">
        <v>7404</v>
      </c>
      <c r="K259" s="280" t="s">
        <v>7405</v>
      </c>
      <c r="L259" s="280" t="s">
        <v>7406</v>
      </c>
      <c r="M259" s="280" t="s">
        <v>7407</v>
      </c>
      <c r="N259" s="280" t="s">
        <v>7408</v>
      </c>
      <c r="O259" s="280" t="s">
        <v>7409</v>
      </c>
      <c r="P259" s="280" t="s">
        <v>7410</v>
      </c>
      <c r="Q259" s="280" t="s">
        <v>7411</v>
      </c>
      <c r="R259" s="280" t="s">
        <v>7412</v>
      </c>
      <c r="S259" s="280" t="s">
        <v>14122</v>
      </c>
      <c r="T259" s="277">
        <v>2</v>
      </c>
    </row>
    <row r="260" spans="1:20" x14ac:dyDescent="0.25">
      <c r="A260" s="278">
        <v>254</v>
      </c>
      <c r="B260" s="279" t="s">
        <v>118</v>
      </c>
      <c r="C260" s="280">
        <v>9</v>
      </c>
      <c r="D260" s="280" t="s">
        <v>8447</v>
      </c>
      <c r="E260" s="280" t="s">
        <v>121</v>
      </c>
      <c r="F260" s="280" t="s">
        <v>118</v>
      </c>
      <c r="G260" s="280" t="s">
        <v>13443</v>
      </c>
      <c r="H260" s="280" t="s">
        <v>7413</v>
      </c>
      <c r="I260" s="280" t="s">
        <v>7414</v>
      </c>
      <c r="J260" s="280" t="s">
        <v>7415</v>
      </c>
      <c r="K260" s="280" t="s">
        <v>7416</v>
      </c>
      <c r="L260" s="280" t="s">
        <v>7417</v>
      </c>
      <c r="M260" s="280" t="s">
        <v>7418</v>
      </c>
      <c r="N260" s="280" t="s">
        <v>7419</v>
      </c>
      <c r="O260" s="280" t="s">
        <v>7420</v>
      </c>
      <c r="P260" s="280" t="s">
        <v>7421</v>
      </c>
      <c r="Q260" s="280" t="s">
        <v>7422</v>
      </c>
      <c r="R260" s="280" t="s">
        <v>7423</v>
      </c>
      <c r="S260" s="280" t="s">
        <v>14123</v>
      </c>
      <c r="T260" s="277">
        <v>2</v>
      </c>
    </row>
    <row r="261" spans="1:20" x14ac:dyDescent="0.25">
      <c r="A261" s="278">
        <v>255</v>
      </c>
      <c r="B261" s="279" t="s">
        <v>118</v>
      </c>
      <c r="C261" s="280">
        <v>10</v>
      </c>
      <c r="D261" s="280" t="s">
        <v>8447</v>
      </c>
      <c r="E261" s="280" t="s">
        <v>122</v>
      </c>
      <c r="F261" s="280" t="s">
        <v>118</v>
      </c>
      <c r="G261" s="280" t="s">
        <v>13447</v>
      </c>
      <c r="H261" s="280" t="s">
        <v>7424</v>
      </c>
      <c r="I261" s="280" t="s">
        <v>7425</v>
      </c>
      <c r="J261" s="280" t="s">
        <v>7426</v>
      </c>
      <c r="K261" s="280" t="s">
        <v>7427</v>
      </c>
      <c r="L261" s="280" t="s">
        <v>7428</v>
      </c>
      <c r="M261" s="280" t="s">
        <v>7429</v>
      </c>
      <c r="N261" s="280" t="s">
        <v>7430</v>
      </c>
      <c r="O261" s="280" t="s">
        <v>7431</v>
      </c>
      <c r="P261" s="280" t="s">
        <v>7432</v>
      </c>
      <c r="Q261" s="280" t="s">
        <v>7433</v>
      </c>
      <c r="R261" s="280" t="s">
        <v>7434</v>
      </c>
      <c r="S261" s="280" t="s">
        <v>14124</v>
      </c>
      <c r="T261" s="277">
        <v>2</v>
      </c>
    </row>
    <row r="262" spans="1:20" x14ac:dyDescent="0.25">
      <c r="A262" s="278">
        <v>256</v>
      </c>
      <c r="B262" s="279" t="s">
        <v>2298</v>
      </c>
      <c r="C262" s="280">
        <v>416</v>
      </c>
      <c r="D262" s="280" t="s">
        <v>8459</v>
      </c>
      <c r="E262" s="280" t="s">
        <v>129</v>
      </c>
      <c r="F262" s="280" t="s">
        <v>2298</v>
      </c>
      <c r="G262" s="280"/>
      <c r="H262" s="280" t="s">
        <v>3533</v>
      </c>
      <c r="I262" s="280" t="s">
        <v>3534</v>
      </c>
      <c r="J262" s="280" t="s">
        <v>3535</v>
      </c>
      <c r="K262" s="280" t="s">
        <v>3536</v>
      </c>
      <c r="L262" s="280" t="s">
        <v>14125</v>
      </c>
      <c r="M262" s="280" t="s">
        <v>14126</v>
      </c>
      <c r="N262" s="280" t="s">
        <v>3539</v>
      </c>
      <c r="O262" s="280" t="s">
        <v>3540</v>
      </c>
      <c r="P262" s="280" t="s">
        <v>14127</v>
      </c>
      <c r="Q262" s="280" t="s">
        <v>13509</v>
      </c>
      <c r="R262" s="280" t="s">
        <v>13510</v>
      </c>
      <c r="S262" s="280" t="s">
        <v>14128</v>
      </c>
      <c r="T262" s="277">
        <v>2</v>
      </c>
    </row>
    <row r="263" spans="1:20" x14ac:dyDescent="0.25">
      <c r="A263" s="278">
        <v>257</v>
      </c>
      <c r="B263" s="279" t="s">
        <v>2298</v>
      </c>
      <c r="C263" s="280">
        <v>417</v>
      </c>
      <c r="D263" s="280" t="s">
        <v>8459</v>
      </c>
      <c r="E263" s="280" t="s">
        <v>131</v>
      </c>
      <c r="F263" s="280" t="s">
        <v>2298</v>
      </c>
      <c r="G263" s="280"/>
      <c r="H263" s="280" t="s">
        <v>3541</v>
      </c>
      <c r="I263" s="280" t="s">
        <v>3542</v>
      </c>
      <c r="J263" s="280" t="s">
        <v>3543</v>
      </c>
      <c r="K263" s="280" t="s">
        <v>3544</v>
      </c>
      <c r="L263" s="280" t="s">
        <v>14129</v>
      </c>
      <c r="M263" s="280" t="s">
        <v>14130</v>
      </c>
      <c r="N263" s="280" t="s">
        <v>3547</v>
      </c>
      <c r="O263" s="280" t="s">
        <v>3548</v>
      </c>
      <c r="P263" s="280" t="s">
        <v>14127</v>
      </c>
      <c r="Q263" s="280" t="s">
        <v>13509</v>
      </c>
      <c r="R263" s="280" t="s">
        <v>13510</v>
      </c>
      <c r="S263" s="280" t="s">
        <v>14131</v>
      </c>
      <c r="T263" s="277">
        <v>2</v>
      </c>
    </row>
    <row r="264" spans="1:20" x14ac:dyDescent="0.25">
      <c r="A264" s="278">
        <v>258</v>
      </c>
      <c r="B264" s="279" t="s">
        <v>2298</v>
      </c>
      <c r="C264" s="280">
        <v>418</v>
      </c>
      <c r="D264" s="280" t="s">
        <v>8459</v>
      </c>
      <c r="E264" s="280" t="s">
        <v>132</v>
      </c>
      <c r="F264" s="280" t="s">
        <v>2298</v>
      </c>
      <c r="G264" s="280"/>
      <c r="H264" s="280" t="s">
        <v>3549</v>
      </c>
      <c r="I264" s="280" t="s">
        <v>3550</v>
      </c>
      <c r="J264" s="280" t="s">
        <v>3551</v>
      </c>
      <c r="K264" s="280" t="s">
        <v>3552</v>
      </c>
      <c r="L264" s="280" t="s">
        <v>14132</v>
      </c>
      <c r="M264" s="280" t="s">
        <v>14133</v>
      </c>
      <c r="N264" s="280" t="s">
        <v>3555</v>
      </c>
      <c r="O264" s="280" t="s">
        <v>3556</v>
      </c>
      <c r="P264" s="280" t="s">
        <v>14127</v>
      </c>
      <c r="Q264" s="280" t="s">
        <v>13509</v>
      </c>
      <c r="R264" s="280" t="s">
        <v>13510</v>
      </c>
      <c r="S264" s="280" t="s">
        <v>14134</v>
      </c>
      <c r="T264" s="277">
        <v>2</v>
      </c>
    </row>
    <row r="265" spans="1:20" x14ac:dyDescent="0.25">
      <c r="A265" s="278">
        <v>259</v>
      </c>
      <c r="B265" s="279" t="s">
        <v>2298</v>
      </c>
      <c r="C265" s="280">
        <v>419</v>
      </c>
      <c r="D265" s="280" t="s">
        <v>8459</v>
      </c>
      <c r="E265" s="280" t="s">
        <v>133</v>
      </c>
      <c r="F265" s="280" t="s">
        <v>2298</v>
      </c>
      <c r="G265" s="280"/>
      <c r="H265" s="280" t="s">
        <v>3557</v>
      </c>
      <c r="I265" s="280" t="s">
        <v>3558</v>
      </c>
      <c r="J265" s="280" t="s">
        <v>3559</v>
      </c>
      <c r="K265" s="280" t="s">
        <v>3560</v>
      </c>
      <c r="L265" s="280" t="s">
        <v>14135</v>
      </c>
      <c r="M265" s="280" t="s">
        <v>14136</v>
      </c>
      <c r="N265" s="280" t="s">
        <v>3563</v>
      </c>
      <c r="O265" s="280" t="s">
        <v>3564</v>
      </c>
      <c r="P265" s="280" t="s">
        <v>14127</v>
      </c>
      <c r="Q265" s="280" t="s">
        <v>13509</v>
      </c>
      <c r="R265" s="280" t="s">
        <v>13510</v>
      </c>
      <c r="S265" s="280" t="s">
        <v>14137</v>
      </c>
      <c r="T265" s="277">
        <v>2</v>
      </c>
    </row>
    <row r="266" spans="1:20" x14ac:dyDescent="0.25">
      <c r="A266" s="278">
        <v>260</v>
      </c>
      <c r="B266" s="279" t="s">
        <v>2298</v>
      </c>
      <c r="C266" s="280">
        <v>420</v>
      </c>
      <c r="D266" s="280" t="s">
        <v>8459</v>
      </c>
      <c r="E266" s="280" t="s">
        <v>134</v>
      </c>
      <c r="F266" s="280" t="s">
        <v>2298</v>
      </c>
      <c r="G266" s="280"/>
      <c r="H266" s="280" t="s">
        <v>3565</v>
      </c>
      <c r="I266" s="280" t="s">
        <v>3566</v>
      </c>
      <c r="J266" s="280" t="s">
        <v>3567</v>
      </c>
      <c r="K266" s="280" t="s">
        <v>3568</v>
      </c>
      <c r="L266" s="280" t="s">
        <v>14138</v>
      </c>
      <c r="M266" s="280" t="s">
        <v>14139</v>
      </c>
      <c r="N266" s="280" t="s">
        <v>3571</v>
      </c>
      <c r="O266" s="280" t="s">
        <v>3572</v>
      </c>
      <c r="P266" s="280" t="s">
        <v>14127</v>
      </c>
      <c r="Q266" s="280" t="s">
        <v>13509</v>
      </c>
      <c r="R266" s="280" t="s">
        <v>13510</v>
      </c>
      <c r="S266" s="280" t="s">
        <v>14140</v>
      </c>
      <c r="T266" s="277">
        <v>2</v>
      </c>
    </row>
    <row r="267" spans="1:20" x14ac:dyDescent="0.25">
      <c r="A267" s="278">
        <v>261</v>
      </c>
      <c r="B267" s="279" t="s">
        <v>2764</v>
      </c>
      <c r="C267" s="280">
        <v>531</v>
      </c>
      <c r="D267" s="280" t="s">
        <v>1947</v>
      </c>
      <c r="E267" s="280" t="s">
        <v>147</v>
      </c>
      <c r="F267" s="280" t="s">
        <v>2764</v>
      </c>
      <c r="G267" s="280" t="s">
        <v>13431</v>
      </c>
      <c r="H267" s="280" t="s">
        <v>2765</v>
      </c>
      <c r="I267" s="280" t="s">
        <v>3063</v>
      </c>
      <c r="J267" s="280" t="s">
        <v>108</v>
      </c>
      <c r="K267" s="280" t="s">
        <v>3064</v>
      </c>
      <c r="L267" s="280" t="s">
        <v>14141</v>
      </c>
      <c r="M267" s="280" t="s">
        <v>14142</v>
      </c>
      <c r="N267" s="280" t="s">
        <v>2766</v>
      </c>
      <c r="O267" s="280" t="s">
        <v>2767</v>
      </c>
      <c r="P267" s="280" t="s">
        <v>2768</v>
      </c>
      <c r="Q267" s="280" t="s">
        <v>2720</v>
      </c>
      <c r="R267" s="280" t="s">
        <v>3067</v>
      </c>
      <c r="S267" s="280" t="s">
        <v>14143</v>
      </c>
      <c r="T267" s="277">
        <v>2</v>
      </c>
    </row>
    <row r="268" spans="1:20" x14ac:dyDescent="0.25">
      <c r="A268" s="278">
        <v>262</v>
      </c>
      <c r="B268" s="279" t="s">
        <v>2764</v>
      </c>
      <c r="C268" s="280">
        <v>532</v>
      </c>
      <c r="D268" s="280" t="s">
        <v>1947</v>
      </c>
      <c r="E268" s="280" t="s">
        <v>149</v>
      </c>
      <c r="F268" s="280" t="s">
        <v>2764</v>
      </c>
      <c r="G268" s="280" t="s">
        <v>13435</v>
      </c>
      <c r="H268" s="280" t="s">
        <v>2769</v>
      </c>
      <c r="I268" s="280" t="s">
        <v>3068</v>
      </c>
      <c r="J268" s="280" t="s">
        <v>110</v>
      </c>
      <c r="K268" s="280" t="s">
        <v>3069</v>
      </c>
      <c r="L268" s="280" t="s">
        <v>14144</v>
      </c>
      <c r="M268" s="280" t="s">
        <v>14145</v>
      </c>
      <c r="N268" s="280" t="s">
        <v>2766</v>
      </c>
      <c r="O268" s="280" t="s">
        <v>2767</v>
      </c>
      <c r="P268" s="280" t="s">
        <v>2768</v>
      </c>
      <c r="Q268" s="280" t="s">
        <v>2720</v>
      </c>
      <c r="R268" s="280" t="s">
        <v>3072</v>
      </c>
      <c r="S268" s="280" t="s">
        <v>14146</v>
      </c>
      <c r="T268" s="277">
        <v>2</v>
      </c>
    </row>
    <row r="269" spans="1:20" x14ac:dyDescent="0.25">
      <c r="A269" s="278">
        <v>263</v>
      </c>
      <c r="B269" s="279" t="s">
        <v>2764</v>
      </c>
      <c r="C269" s="280">
        <v>533</v>
      </c>
      <c r="D269" s="280" t="s">
        <v>1947</v>
      </c>
      <c r="E269" s="280" t="s">
        <v>150</v>
      </c>
      <c r="F269" s="280" t="s">
        <v>2764</v>
      </c>
      <c r="G269" s="280" t="s">
        <v>13439</v>
      </c>
      <c r="H269" s="280" t="s">
        <v>2770</v>
      </c>
      <c r="I269" s="280" t="s">
        <v>3073</v>
      </c>
      <c r="J269" s="280" t="s">
        <v>112</v>
      </c>
      <c r="K269" s="280" t="s">
        <v>3074</v>
      </c>
      <c r="L269" s="280" t="s">
        <v>14147</v>
      </c>
      <c r="M269" s="280" t="s">
        <v>14148</v>
      </c>
      <c r="N269" s="280" t="s">
        <v>2766</v>
      </c>
      <c r="O269" s="280" t="s">
        <v>2767</v>
      </c>
      <c r="P269" s="280" t="s">
        <v>2768</v>
      </c>
      <c r="Q269" s="280" t="s">
        <v>2720</v>
      </c>
      <c r="R269" s="280" t="s">
        <v>3077</v>
      </c>
      <c r="S269" s="280" t="s">
        <v>14149</v>
      </c>
      <c r="T269" s="277">
        <v>2</v>
      </c>
    </row>
    <row r="270" spans="1:20" x14ac:dyDescent="0.25">
      <c r="A270" s="278">
        <v>264</v>
      </c>
      <c r="B270" s="279" t="s">
        <v>2764</v>
      </c>
      <c r="C270" s="280">
        <v>534</v>
      </c>
      <c r="D270" s="280" t="s">
        <v>1947</v>
      </c>
      <c r="E270" s="280" t="s">
        <v>151</v>
      </c>
      <c r="F270" s="280" t="s">
        <v>2764</v>
      </c>
      <c r="G270" s="280" t="s">
        <v>13443</v>
      </c>
      <c r="H270" s="280" t="s">
        <v>2771</v>
      </c>
      <c r="I270" s="280" t="s">
        <v>3078</v>
      </c>
      <c r="J270" s="280" t="s">
        <v>114</v>
      </c>
      <c r="K270" s="280" t="s">
        <v>3079</v>
      </c>
      <c r="L270" s="280" t="s">
        <v>14150</v>
      </c>
      <c r="M270" s="280" t="s">
        <v>14151</v>
      </c>
      <c r="N270" s="280" t="s">
        <v>2766</v>
      </c>
      <c r="O270" s="280" t="s">
        <v>2767</v>
      </c>
      <c r="P270" s="280" t="s">
        <v>2768</v>
      </c>
      <c r="Q270" s="280" t="s">
        <v>2720</v>
      </c>
      <c r="R270" s="280" t="s">
        <v>3082</v>
      </c>
      <c r="S270" s="280" t="s">
        <v>14152</v>
      </c>
      <c r="T270" s="277">
        <v>2</v>
      </c>
    </row>
    <row r="271" spans="1:20" x14ac:dyDescent="0.25">
      <c r="A271" s="278">
        <v>265</v>
      </c>
      <c r="B271" s="279" t="s">
        <v>2764</v>
      </c>
      <c r="C271" s="280">
        <v>535</v>
      </c>
      <c r="D271" s="280" t="s">
        <v>1947</v>
      </c>
      <c r="E271" s="280" t="s">
        <v>152</v>
      </c>
      <c r="F271" s="280" t="s">
        <v>2764</v>
      </c>
      <c r="G271" s="280" t="s">
        <v>13447</v>
      </c>
      <c r="H271" s="280" t="s">
        <v>2772</v>
      </c>
      <c r="I271" s="280" t="s">
        <v>3083</v>
      </c>
      <c r="J271" s="280" t="s">
        <v>116</v>
      </c>
      <c r="K271" s="280" t="s">
        <v>3084</v>
      </c>
      <c r="L271" s="280" t="s">
        <v>14153</v>
      </c>
      <c r="M271" s="280" t="s">
        <v>14154</v>
      </c>
      <c r="N271" s="280" t="s">
        <v>2766</v>
      </c>
      <c r="O271" s="280" t="s">
        <v>2767</v>
      </c>
      <c r="P271" s="280" t="s">
        <v>2768</v>
      </c>
      <c r="Q271" s="280" t="s">
        <v>2720</v>
      </c>
      <c r="R271" s="280" t="s">
        <v>3087</v>
      </c>
      <c r="S271" s="280" t="s">
        <v>14155</v>
      </c>
      <c r="T271" s="277">
        <v>2</v>
      </c>
    </row>
    <row r="272" spans="1:20" x14ac:dyDescent="0.25">
      <c r="A272" s="278">
        <v>266</v>
      </c>
      <c r="B272" s="279" t="s">
        <v>2080</v>
      </c>
      <c r="C272" s="280">
        <v>231</v>
      </c>
      <c r="D272" s="280" t="s">
        <v>8453</v>
      </c>
      <c r="E272" s="280" t="s">
        <v>147</v>
      </c>
      <c r="F272" s="280" t="s">
        <v>2080</v>
      </c>
      <c r="G272" s="280"/>
      <c r="H272" s="280" t="s">
        <v>5453</v>
      </c>
      <c r="I272" s="280" t="s">
        <v>5454</v>
      </c>
      <c r="J272" s="280" t="s">
        <v>5455</v>
      </c>
      <c r="K272" s="280" t="s">
        <v>5456</v>
      </c>
      <c r="L272" s="280" t="s">
        <v>14156</v>
      </c>
      <c r="M272" s="280" t="s">
        <v>14157</v>
      </c>
      <c r="N272" s="280" t="s">
        <v>5459</v>
      </c>
      <c r="O272" s="280" t="s">
        <v>5460</v>
      </c>
      <c r="P272" s="280" t="s">
        <v>5461</v>
      </c>
      <c r="Q272" s="280" t="s">
        <v>5462</v>
      </c>
      <c r="R272" s="280" t="s">
        <v>5463</v>
      </c>
      <c r="S272" s="280" t="s">
        <v>14158</v>
      </c>
      <c r="T272" s="277">
        <v>2</v>
      </c>
    </row>
    <row r="273" spans="1:20" x14ac:dyDescent="0.25">
      <c r="A273" s="278">
        <v>267</v>
      </c>
      <c r="B273" s="279" t="s">
        <v>2080</v>
      </c>
      <c r="C273" s="280">
        <v>232</v>
      </c>
      <c r="D273" s="280" t="s">
        <v>8453</v>
      </c>
      <c r="E273" s="280" t="s">
        <v>149</v>
      </c>
      <c r="F273" s="280" t="s">
        <v>2080</v>
      </c>
      <c r="G273" s="280"/>
      <c r="H273" s="280" t="s">
        <v>5464</v>
      </c>
      <c r="I273" s="280" t="s">
        <v>5465</v>
      </c>
      <c r="J273" s="280" t="s">
        <v>5466</v>
      </c>
      <c r="K273" s="280" t="s">
        <v>5467</v>
      </c>
      <c r="L273" s="280" t="s">
        <v>14159</v>
      </c>
      <c r="M273" s="280" t="s">
        <v>14160</v>
      </c>
      <c r="N273" s="280" t="s">
        <v>5470</v>
      </c>
      <c r="O273" s="280" t="s">
        <v>5471</v>
      </c>
      <c r="P273" s="280" t="s">
        <v>5472</v>
      </c>
      <c r="Q273" s="280" t="s">
        <v>5473</v>
      </c>
      <c r="R273" s="280" t="s">
        <v>5474</v>
      </c>
      <c r="S273" s="280" t="s">
        <v>14161</v>
      </c>
      <c r="T273" s="277">
        <v>2</v>
      </c>
    </row>
    <row r="274" spans="1:20" x14ac:dyDescent="0.25">
      <c r="A274" s="278">
        <v>268</v>
      </c>
      <c r="B274" s="279" t="s">
        <v>2080</v>
      </c>
      <c r="C274" s="280">
        <v>233</v>
      </c>
      <c r="D274" s="280" t="s">
        <v>8453</v>
      </c>
      <c r="E274" s="280" t="s">
        <v>150</v>
      </c>
      <c r="F274" s="280" t="s">
        <v>2080</v>
      </c>
      <c r="G274" s="280"/>
      <c r="H274" s="280" t="s">
        <v>5475</v>
      </c>
      <c r="I274" s="280" t="s">
        <v>5476</v>
      </c>
      <c r="J274" s="280" t="s">
        <v>5477</v>
      </c>
      <c r="K274" s="280" t="s">
        <v>5478</v>
      </c>
      <c r="L274" s="280" t="s">
        <v>14162</v>
      </c>
      <c r="M274" s="280" t="s">
        <v>14163</v>
      </c>
      <c r="N274" s="280" t="s">
        <v>5481</v>
      </c>
      <c r="O274" s="280" t="s">
        <v>5482</v>
      </c>
      <c r="P274" s="280" t="s">
        <v>5483</v>
      </c>
      <c r="Q274" s="280" t="s">
        <v>5484</v>
      </c>
      <c r="R274" s="280" t="s">
        <v>5485</v>
      </c>
      <c r="S274" s="280" t="s">
        <v>14164</v>
      </c>
      <c r="T274" s="277">
        <v>2</v>
      </c>
    </row>
    <row r="275" spans="1:20" x14ac:dyDescent="0.25">
      <c r="A275" s="278">
        <v>269</v>
      </c>
      <c r="B275" s="279" t="s">
        <v>2080</v>
      </c>
      <c r="C275" s="280">
        <v>234</v>
      </c>
      <c r="D275" s="280" t="s">
        <v>8453</v>
      </c>
      <c r="E275" s="280" t="s">
        <v>151</v>
      </c>
      <c r="F275" s="280" t="s">
        <v>2080</v>
      </c>
      <c r="G275" s="280"/>
      <c r="H275" s="280" t="s">
        <v>5486</v>
      </c>
      <c r="I275" s="280" t="s">
        <v>5487</v>
      </c>
      <c r="J275" s="280" t="s">
        <v>5488</v>
      </c>
      <c r="K275" s="280" t="s">
        <v>5489</v>
      </c>
      <c r="L275" s="280" t="s">
        <v>14165</v>
      </c>
      <c r="M275" s="280" t="s">
        <v>14166</v>
      </c>
      <c r="N275" s="280" t="s">
        <v>5492</v>
      </c>
      <c r="O275" s="280" t="s">
        <v>5493</v>
      </c>
      <c r="P275" s="280" t="s">
        <v>5494</v>
      </c>
      <c r="Q275" s="280" t="s">
        <v>5495</v>
      </c>
      <c r="R275" s="280" t="s">
        <v>5496</v>
      </c>
      <c r="S275" s="280" t="s">
        <v>14167</v>
      </c>
      <c r="T275" s="277">
        <v>2</v>
      </c>
    </row>
    <row r="276" spans="1:20" x14ac:dyDescent="0.25">
      <c r="A276" s="278">
        <v>270</v>
      </c>
      <c r="B276" s="279" t="s">
        <v>2080</v>
      </c>
      <c r="C276" s="280">
        <v>235</v>
      </c>
      <c r="D276" s="280" t="s">
        <v>8453</v>
      </c>
      <c r="E276" s="280" t="s">
        <v>152</v>
      </c>
      <c r="F276" s="280" t="s">
        <v>2080</v>
      </c>
      <c r="G276" s="280"/>
      <c r="H276" s="280" t="s">
        <v>5497</v>
      </c>
      <c r="I276" s="280" t="s">
        <v>5498</v>
      </c>
      <c r="J276" s="280" t="s">
        <v>5499</v>
      </c>
      <c r="K276" s="280" t="s">
        <v>5500</v>
      </c>
      <c r="L276" s="280" t="s">
        <v>14168</v>
      </c>
      <c r="M276" s="280" t="s">
        <v>14169</v>
      </c>
      <c r="N276" s="280" t="s">
        <v>5503</v>
      </c>
      <c r="O276" s="280" t="s">
        <v>5504</v>
      </c>
      <c r="P276" s="280" t="s">
        <v>5505</v>
      </c>
      <c r="Q276" s="280" t="s">
        <v>5506</v>
      </c>
      <c r="R276" s="280" t="s">
        <v>5507</v>
      </c>
      <c r="S276" s="280" t="s">
        <v>14170</v>
      </c>
      <c r="T276" s="277">
        <v>2</v>
      </c>
    </row>
    <row r="277" spans="1:20" x14ac:dyDescent="0.25">
      <c r="A277" s="278">
        <v>271</v>
      </c>
      <c r="B277" s="279" t="s">
        <v>2300</v>
      </c>
      <c r="C277" s="280">
        <v>426</v>
      </c>
      <c r="D277" s="280" t="s">
        <v>8459</v>
      </c>
      <c r="E277" s="280" t="s">
        <v>141</v>
      </c>
      <c r="F277" s="280" t="s">
        <v>2300</v>
      </c>
      <c r="G277" s="280"/>
      <c r="H277" s="280" t="s">
        <v>3613</v>
      </c>
      <c r="I277" s="280" t="s">
        <v>3614</v>
      </c>
      <c r="J277" s="280" t="s">
        <v>3615</v>
      </c>
      <c r="K277" s="280" t="s">
        <v>3616</v>
      </c>
      <c r="L277" s="280" t="s">
        <v>14171</v>
      </c>
      <c r="M277" s="280" t="s">
        <v>14172</v>
      </c>
      <c r="N277" s="280" t="s">
        <v>3619</v>
      </c>
      <c r="O277" s="280" t="s">
        <v>3620</v>
      </c>
      <c r="P277" s="280" t="s">
        <v>14173</v>
      </c>
      <c r="Q277" s="280" t="s">
        <v>13509</v>
      </c>
      <c r="R277" s="280" t="s">
        <v>13510</v>
      </c>
      <c r="S277" s="280" t="s">
        <v>14174</v>
      </c>
      <c r="T277" s="277">
        <v>2</v>
      </c>
    </row>
    <row r="278" spans="1:20" x14ac:dyDescent="0.25">
      <c r="A278" s="278">
        <v>272</v>
      </c>
      <c r="B278" s="279" t="s">
        <v>2300</v>
      </c>
      <c r="C278" s="280">
        <v>427</v>
      </c>
      <c r="D278" s="280" t="s">
        <v>8459</v>
      </c>
      <c r="E278" s="280" t="s">
        <v>143</v>
      </c>
      <c r="F278" s="280" t="s">
        <v>2300</v>
      </c>
      <c r="G278" s="280"/>
      <c r="H278" s="280" t="s">
        <v>3621</v>
      </c>
      <c r="I278" s="280" t="s">
        <v>3622</v>
      </c>
      <c r="J278" s="280" t="s">
        <v>3623</v>
      </c>
      <c r="K278" s="280" t="s">
        <v>3624</v>
      </c>
      <c r="L278" s="280" t="s">
        <v>14175</v>
      </c>
      <c r="M278" s="280" t="s">
        <v>14176</v>
      </c>
      <c r="N278" s="280" t="s">
        <v>3627</v>
      </c>
      <c r="O278" s="280" t="s">
        <v>3628</v>
      </c>
      <c r="P278" s="280" t="s">
        <v>14173</v>
      </c>
      <c r="Q278" s="280" t="s">
        <v>13509</v>
      </c>
      <c r="R278" s="280" t="s">
        <v>13510</v>
      </c>
      <c r="S278" s="280" t="s">
        <v>14177</v>
      </c>
      <c r="T278" s="277">
        <v>2</v>
      </c>
    </row>
    <row r="279" spans="1:20" x14ac:dyDescent="0.25">
      <c r="A279" s="278">
        <v>273</v>
      </c>
      <c r="B279" s="279" t="s">
        <v>2300</v>
      </c>
      <c r="C279" s="280">
        <v>428</v>
      </c>
      <c r="D279" s="280" t="s">
        <v>8459</v>
      </c>
      <c r="E279" s="280" t="s">
        <v>144</v>
      </c>
      <c r="F279" s="280" t="s">
        <v>2300</v>
      </c>
      <c r="G279" s="280"/>
      <c r="H279" s="280" t="s">
        <v>3629</v>
      </c>
      <c r="I279" s="280" t="s">
        <v>3630</v>
      </c>
      <c r="J279" s="280" t="s">
        <v>3631</v>
      </c>
      <c r="K279" s="280" t="s">
        <v>3632</v>
      </c>
      <c r="L279" s="280" t="s">
        <v>14178</v>
      </c>
      <c r="M279" s="280" t="s">
        <v>14179</v>
      </c>
      <c r="N279" s="280" t="s">
        <v>3635</v>
      </c>
      <c r="O279" s="280" t="s">
        <v>3636</v>
      </c>
      <c r="P279" s="280" t="s">
        <v>14173</v>
      </c>
      <c r="Q279" s="280" t="s">
        <v>13509</v>
      </c>
      <c r="R279" s="280" t="s">
        <v>13510</v>
      </c>
      <c r="S279" s="280" t="s">
        <v>14180</v>
      </c>
      <c r="T279" s="277">
        <v>2</v>
      </c>
    </row>
    <row r="280" spans="1:20" x14ac:dyDescent="0.25">
      <c r="A280" s="278">
        <v>274</v>
      </c>
      <c r="B280" s="279" t="s">
        <v>2300</v>
      </c>
      <c r="C280" s="280">
        <v>429</v>
      </c>
      <c r="D280" s="280" t="s">
        <v>8459</v>
      </c>
      <c r="E280" s="280" t="s">
        <v>145</v>
      </c>
      <c r="F280" s="280" t="s">
        <v>2300</v>
      </c>
      <c r="G280" s="280"/>
      <c r="H280" s="280" t="s">
        <v>3637</v>
      </c>
      <c r="I280" s="280" t="s">
        <v>3638</v>
      </c>
      <c r="J280" s="280" t="s">
        <v>3639</v>
      </c>
      <c r="K280" s="280" t="s">
        <v>3640</v>
      </c>
      <c r="L280" s="280" t="s">
        <v>14181</v>
      </c>
      <c r="M280" s="280" t="s">
        <v>14182</v>
      </c>
      <c r="N280" s="280" t="s">
        <v>3643</v>
      </c>
      <c r="O280" s="280" t="s">
        <v>3644</v>
      </c>
      <c r="P280" s="280" t="s">
        <v>14173</v>
      </c>
      <c r="Q280" s="280" t="s">
        <v>13509</v>
      </c>
      <c r="R280" s="280" t="s">
        <v>13510</v>
      </c>
      <c r="S280" s="280" t="s">
        <v>14183</v>
      </c>
      <c r="T280" s="277">
        <v>2</v>
      </c>
    </row>
    <row r="281" spans="1:20" x14ac:dyDescent="0.25">
      <c r="A281" s="278">
        <v>275</v>
      </c>
      <c r="B281" s="279" t="s">
        <v>2300</v>
      </c>
      <c r="C281" s="280">
        <v>430</v>
      </c>
      <c r="D281" s="280" t="s">
        <v>8459</v>
      </c>
      <c r="E281" s="280" t="s">
        <v>146</v>
      </c>
      <c r="F281" s="280" t="s">
        <v>2300</v>
      </c>
      <c r="G281" s="280"/>
      <c r="H281" s="280" t="s">
        <v>3645</v>
      </c>
      <c r="I281" s="280" t="s">
        <v>3646</v>
      </c>
      <c r="J281" s="280" t="s">
        <v>3647</v>
      </c>
      <c r="K281" s="280" t="s">
        <v>3648</v>
      </c>
      <c r="L281" s="280" t="s">
        <v>14184</v>
      </c>
      <c r="M281" s="280" t="s">
        <v>14185</v>
      </c>
      <c r="N281" s="280" t="s">
        <v>3651</v>
      </c>
      <c r="O281" s="280" t="s">
        <v>3652</v>
      </c>
      <c r="P281" s="280" t="s">
        <v>14173</v>
      </c>
      <c r="Q281" s="280" t="s">
        <v>13509</v>
      </c>
      <c r="R281" s="280" t="s">
        <v>13510</v>
      </c>
      <c r="S281" s="280" t="s">
        <v>14186</v>
      </c>
      <c r="T281" s="277">
        <v>2</v>
      </c>
    </row>
    <row r="282" spans="1:20" x14ac:dyDescent="0.25">
      <c r="A282" s="278">
        <v>276</v>
      </c>
      <c r="B282" s="279" t="s">
        <v>178</v>
      </c>
      <c r="C282" s="280">
        <v>56</v>
      </c>
      <c r="D282" s="280" t="s">
        <v>8447</v>
      </c>
      <c r="E282" s="280" t="s">
        <v>177</v>
      </c>
      <c r="F282" s="280" t="s">
        <v>178</v>
      </c>
      <c r="G282" s="280" t="s">
        <v>13431</v>
      </c>
      <c r="H282" s="280" t="s">
        <v>7930</v>
      </c>
      <c r="I282" s="280" t="s">
        <v>7931</v>
      </c>
      <c r="J282" s="280" t="s">
        <v>7932</v>
      </c>
      <c r="K282" s="280" t="s">
        <v>7933</v>
      </c>
      <c r="L282" s="280" t="s">
        <v>7934</v>
      </c>
      <c r="M282" s="280" t="s">
        <v>7935</v>
      </c>
      <c r="N282" s="280" t="s">
        <v>7936</v>
      </c>
      <c r="O282" s="280" t="s">
        <v>7937</v>
      </c>
      <c r="P282" s="280" t="s">
        <v>7938</v>
      </c>
      <c r="Q282" s="280" t="s">
        <v>7939</v>
      </c>
      <c r="R282" s="280" t="s">
        <v>7940</v>
      </c>
      <c r="S282" s="280" t="s">
        <v>14187</v>
      </c>
      <c r="T282" s="277">
        <v>2</v>
      </c>
    </row>
    <row r="283" spans="1:20" x14ac:dyDescent="0.25">
      <c r="A283" s="278">
        <v>277</v>
      </c>
      <c r="B283" s="279" t="s">
        <v>178</v>
      </c>
      <c r="C283" s="280">
        <v>57</v>
      </c>
      <c r="D283" s="280" t="s">
        <v>8447</v>
      </c>
      <c r="E283" s="280" t="s">
        <v>179</v>
      </c>
      <c r="F283" s="280" t="s">
        <v>178</v>
      </c>
      <c r="G283" s="280" t="s">
        <v>13435</v>
      </c>
      <c r="H283" s="280" t="s">
        <v>7941</v>
      </c>
      <c r="I283" s="280" t="s">
        <v>7942</v>
      </c>
      <c r="J283" s="280" t="s">
        <v>7943</v>
      </c>
      <c r="K283" s="280" t="s">
        <v>7944</v>
      </c>
      <c r="L283" s="280" t="s">
        <v>7945</v>
      </c>
      <c r="M283" s="280" t="s">
        <v>7946</v>
      </c>
      <c r="N283" s="280" t="s">
        <v>7947</v>
      </c>
      <c r="O283" s="280" t="s">
        <v>7948</v>
      </c>
      <c r="P283" s="280" t="s">
        <v>7949</v>
      </c>
      <c r="Q283" s="280" t="s">
        <v>7950</v>
      </c>
      <c r="R283" s="280" t="s">
        <v>7951</v>
      </c>
      <c r="S283" s="280" t="s">
        <v>14188</v>
      </c>
      <c r="T283" s="277">
        <v>2</v>
      </c>
    </row>
    <row r="284" spans="1:20" x14ac:dyDescent="0.25">
      <c r="A284" s="278">
        <v>278</v>
      </c>
      <c r="B284" s="279" t="s">
        <v>178</v>
      </c>
      <c r="C284" s="280">
        <v>58</v>
      </c>
      <c r="D284" s="280" t="s">
        <v>8447</v>
      </c>
      <c r="E284" s="280" t="s">
        <v>180</v>
      </c>
      <c r="F284" s="280" t="s">
        <v>178</v>
      </c>
      <c r="G284" s="280" t="s">
        <v>13439</v>
      </c>
      <c r="H284" s="280" t="s">
        <v>7952</v>
      </c>
      <c r="I284" s="280" t="s">
        <v>7953</v>
      </c>
      <c r="J284" s="280" t="s">
        <v>7954</v>
      </c>
      <c r="K284" s="280" t="s">
        <v>7955</v>
      </c>
      <c r="L284" s="280" t="s">
        <v>7956</v>
      </c>
      <c r="M284" s="280" t="s">
        <v>7957</v>
      </c>
      <c r="N284" s="280" t="s">
        <v>7958</v>
      </c>
      <c r="O284" s="280" t="s">
        <v>7959</v>
      </c>
      <c r="P284" s="280" t="s">
        <v>7960</v>
      </c>
      <c r="Q284" s="280" t="s">
        <v>7961</v>
      </c>
      <c r="R284" s="280" t="s">
        <v>7962</v>
      </c>
      <c r="S284" s="280" t="s">
        <v>14189</v>
      </c>
      <c r="T284" s="277">
        <v>2</v>
      </c>
    </row>
    <row r="285" spans="1:20" x14ac:dyDescent="0.25">
      <c r="A285" s="278">
        <v>279</v>
      </c>
      <c r="B285" s="279" t="s">
        <v>178</v>
      </c>
      <c r="C285" s="280">
        <v>59</v>
      </c>
      <c r="D285" s="280" t="s">
        <v>8447</v>
      </c>
      <c r="E285" s="280" t="s">
        <v>181</v>
      </c>
      <c r="F285" s="280" t="s">
        <v>178</v>
      </c>
      <c r="G285" s="280" t="s">
        <v>13443</v>
      </c>
      <c r="H285" s="280" t="s">
        <v>7963</v>
      </c>
      <c r="I285" s="280" t="s">
        <v>7964</v>
      </c>
      <c r="J285" s="280" t="s">
        <v>7965</v>
      </c>
      <c r="K285" s="280" t="s">
        <v>7966</v>
      </c>
      <c r="L285" s="280" t="s">
        <v>14190</v>
      </c>
      <c r="M285" s="280" t="s">
        <v>7968</v>
      </c>
      <c r="N285" s="280" t="s">
        <v>7969</v>
      </c>
      <c r="O285" s="280" t="s">
        <v>7970</v>
      </c>
      <c r="P285" s="280" t="s">
        <v>7971</v>
      </c>
      <c r="Q285" s="280" t="s">
        <v>7972</v>
      </c>
      <c r="R285" s="280" t="s">
        <v>7973</v>
      </c>
      <c r="S285" s="280" t="s">
        <v>14191</v>
      </c>
      <c r="T285" s="277">
        <v>2</v>
      </c>
    </row>
    <row r="286" spans="1:20" x14ac:dyDescent="0.25">
      <c r="A286" s="278">
        <v>280</v>
      </c>
      <c r="B286" s="279" t="s">
        <v>178</v>
      </c>
      <c r="C286" s="280">
        <v>60</v>
      </c>
      <c r="D286" s="280" t="s">
        <v>8447</v>
      </c>
      <c r="E286" s="280" t="s">
        <v>182</v>
      </c>
      <c r="F286" s="280" t="s">
        <v>178</v>
      </c>
      <c r="G286" s="280" t="s">
        <v>13447</v>
      </c>
      <c r="H286" s="280" t="s">
        <v>7974</v>
      </c>
      <c r="I286" s="280" t="s">
        <v>7975</v>
      </c>
      <c r="J286" s="280" t="s">
        <v>7976</v>
      </c>
      <c r="K286" s="280" t="s">
        <v>7977</v>
      </c>
      <c r="L286" s="280" t="s">
        <v>7978</v>
      </c>
      <c r="M286" s="280" t="s">
        <v>7979</v>
      </c>
      <c r="N286" s="280" t="s">
        <v>7980</v>
      </c>
      <c r="O286" s="280" t="s">
        <v>7981</v>
      </c>
      <c r="P286" s="280" t="s">
        <v>7982</v>
      </c>
      <c r="Q286" s="280" t="s">
        <v>7983</v>
      </c>
      <c r="R286" s="280" t="s">
        <v>7984</v>
      </c>
      <c r="S286" s="280" t="s">
        <v>14192</v>
      </c>
      <c r="T286" s="277">
        <v>2</v>
      </c>
    </row>
    <row r="287" spans="1:20" x14ac:dyDescent="0.25">
      <c r="A287" s="278">
        <v>281</v>
      </c>
      <c r="B287" s="279" t="s">
        <v>172</v>
      </c>
      <c r="C287" s="280">
        <v>51</v>
      </c>
      <c r="D287" s="280" t="s">
        <v>8447</v>
      </c>
      <c r="E287" s="280" t="s">
        <v>171</v>
      </c>
      <c r="F287" s="280" t="s">
        <v>172</v>
      </c>
      <c r="G287" s="280" t="s">
        <v>13431</v>
      </c>
      <c r="H287" s="280" t="s">
        <v>7875</v>
      </c>
      <c r="I287" s="280" t="s">
        <v>7876</v>
      </c>
      <c r="J287" s="280" t="s">
        <v>7877</v>
      </c>
      <c r="K287" s="280" t="s">
        <v>7878</v>
      </c>
      <c r="L287" s="280" t="s">
        <v>7879</v>
      </c>
      <c r="M287" s="280" t="s">
        <v>7880</v>
      </c>
      <c r="N287" s="280" t="s">
        <v>7881</v>
      </c>
      <c r="O287" s="280" t="s">
        <v>7882</v>
      </c>
      <c r="P287" s="280" t="s">
        <v>7883</v>
      </c>
      <c r="Q287" s="280" t="s">
        <v>7884</v>
      </c>
      <c r="R287" s="280" t="s">
        <v>7885</v>
      </c>
      <c r="S287" s="280" t="s">
        <v>14193</v>
      </c>
      <c r="T287" s="277">
        <v>2</v>
      </c>
    </row>
    <row r="288" spans="1:20" x14ac:dyDescent="0.25">
      <c r="A288" s="278">
        <v>282</v>
      </c>
      <c r="B288" s="279" t="s">
        <v>172</v>
      </c>
      <c r="C288" s="280">
        <v>52</v>
      </c>
      <c r="D288" s="280" t="s">
        <v>8447</v>
      </c>
      <c r="E288" s="280" t="s">
        <v>173</v>
      </c>
      <c r="F288" s="280" t="s">
        <v>172</v>
      </c>
      <c r="G288" s="280" t="s">
        <v>13435</v>
      </c>
      <c r="H288" s="280" t="s">
        <v>7886</v>
      </c>
      <c r="I288" s="280" t="s">
        <v>7887</v>
      </c>
      <c r="J288" s="280" t="s">
        <v>7888</v>
      </c>
      <c r="K288" s="280" t="s">
        <v>7889</v>
      </c>
      <c r="L288" s="280" t="s">
        <v>7890</v>
      </c>
      <c r="M288" s="280" t="s">
        <v>7891</v>
      </c>
      <c r="N288" s="280" t="s">
        <v>7892</v>
      </c>
      <c r="O288" s="280" t="s">
        <v>7893</v>
      </c>
      <c r="P288" s="280" t="s">
        <v>7894</v>
      </c>
      <c r="Q288" s="280" t="s">
        <v>7895</v>
      </c>
      <c r="R288" s="280" t="s">
        <v>7896</v>
      </c>
      <c r="S288" s="280" t="s">
        <v>14194</v>
      </c>
      <c r="T288" s="277">
        <v>2</v>
      </c>
    </row>
    <row r="289" spans="1:20" x14ac:dyDescent="0.25">
      <c r="A289" s="278">
        <v>283</v>
      </c>
      <c r="B289" s="279" t="s">
        <v>172</v>
      </c>
      <c r="C289" s="280">
        <v>53</v>
      </c>
      <c r="D289" s="280" t="s">
        <v>8447</v>
      </c>
      <c r="E289" s="280" t="s">
        <v>174</v>
      </c>
      <c r="F289" s="280" t="s">
        <v>172</v>
      </c>
      <c r="G289" s="280" t="s">
        <v>13439</v>
      </c>
      <c r="H289" s="280" t="s">
        <v>7897</v>
      </c>
      <c r="I289" s="280" t="s">
        <v>7898</v>
      </c>
      <c r="J289" s="280" t="s">
        <v>7899</v>
      </c>
      <c r="K289" s="280" t="s">
        <v>7900</v>
      </c>
      <c r="L289" s="280" t="s">
        <v>7901</v>
      </c>
      <c r="M289" s="280" t="s">
        <v>7902</v>
      </c>
      <c r="N289" s="280" t="s">
        <v>7903</v>
      </c>
      <c r="O289" s="280" t="s">
        <v>7904</v>
      </c>
      <c r="P289" s="280" t="s">
        <v>7905</v>
      </c>
      <c r="Q289" s="280" t="s">
        <v>7906</v>
      </c>
      <c r="R289" s="280" t="s">
        <v>7907</v>
      </c>
      <c r="S289" s="280" t="s">
        <v>14195</v>
      </c>
      <c r="T289" s="277">
        <v>2</v>
      </c>
    </row>
    <row r="290" spans="1:20" x14ac:dyDescent="0.25">
      <c r="A290" s="278">
        <v>284</v>
      </c>
      <c r="B290" s="279" t="s">
        <v>172</v>
      </c>
      <c r="C290" s="280">
        <v>54</v>
      </c>
      <c r="D290" s="280" t="s">
        <v>8447</v>
      </c>
      <c r="E290" s="280" t="s">
        <v>175</v>
      </c>
      <c r="F290" s="280" t="s">
        <v>172</v>
      </c>
      <c r="G290" s="280" t="s">
        <v>13443</v>
      </c>
      <c r="H290" s="280" t="s">
        <v>7908</v>
      </c>
      <c r="I290" s="280" t="s">
        <v>7909</v>
      </c>
      <c r="J290" s="280" t="s">
        <v>7910</v>
      </c>
      <c r="K290" s="280" t="s">
        <v>7911</v>
      </c>
      <c r="L290" s="280" t="s">
        <v>7912</v>
      </c>
      <c r="M290" s="280" t="s">
        <v>7913</v>
      </c>
      <c r="N290" s="280" t="s">
        <v>7914</v>
      </c>
      <c r="O290" s="280" t="s">
        <v>7915</v>
      </c>
      <c r="P290" s="280" t="s">
        <v>7916</v>
      </c>
      <c r="Q290" s="280" t="s">
        <v>7917</v>
      </c>
      <c r="R290" s="280" t="s">
        <v>7918</v>
      </c>
      <c r="S290" s="280" t="s">
        <v>14196</v>
      </c>
      <c r="T290" s="277">
        <v>2</v>
      </c>
    </row>
    <row r="291" spans="1:20" x14ac:dyDescent="0.25">
      <c r="A291" s="278">
        <v>285</v>
      </c>
      <c r="B291" s="279" t="s">
        <v>172</v>
      </c>
      <c r="C291" s="280">
        <v>55</v>
      </c>
      <c r="D291" s="280" t="s">
        <v>8447</v>
      </c>
      <c r="E291" s="280" t="s">
        <v>176</v>
      </c>
      <c r="F291" s="280" t="s">
        <v>172</v>
      </c>
      <c r="G291" s="280" t="s">
        <v>13447</v>
      </c>
      <c r="H291" s="280" t="s">
        <v>7919</v>
      </c>
      <c r="I291" s="280" t="s">
        <v>7920</v>
      </c>
      <c r="J291" s="280" t="s">
        <v>7921</v>
      </c>
      <c r="K291" s="280" t="s">
        <v>7922</v>
      </c>
      <c r="L291" s="280" t="s">
        <v>7923</v>
      </c>
      <c r="M291" s="280" t="s">
        <v>7924</v>
      </c>
      <c r="N291" s="280" t="s">
        <v>7925</v>
      </c>
      <c r="O291" s="280" t="s">
        <v>7926</v>
      </c>
      <c r="P291" s="280" t="s">
        <v>7927</v>
      </c>
      <c r="Q291" s="280" t="s">
        <v>7928</v>
      </c>
      <c r="R291" s="280" t="s">
        <v>7929</v>
      </c>
      <c r="S291" s="280" t="s">
        <v>14197</v>
      </c>
      <c r="T291" s="277">
        <v>2</v>
      </c>
    </row>
    <row r="292" spans="1:20" x14ac:dyDescent="0.25">
      <c r="A292" s="278">
        <v>286</v>
      </c>
      <c r="B292" s="279" t="s">
        <v>2087</v>
      </c>
      <c r="C292" s="280">
        <v>266</v>
      </c>
      <c r="D292" s="280" t="s">
        <v>8453</v>
      </c>
      <c r="E292" s="280" t="s">
        <v>190</v>
      </c>
      <c r="F292" s="280" t="s">
        <v>2087</v>
      </c>
      <c r="G292" s="280"/>
      <c r="H292" s="280" t="s">
        <v>5838</v>
      </c>
      <c r="I292" s="280" t="s">
        <v>5839</v>
      </c>
      <c r="J292" s="280" t="s">
        <v>5840</v>
      </c>
      <c r="K292" s="280" t="s">
        <v>5841</v>
      </c>
      <c r="L292" s="280" t="s">
        <v>14198</v>
      </c>
      <c r="M292" s="280" t="s">
        <v>14199</v>
      </c>
      <c r="N292" s="280" t="s">
        <v>5844</v>
      </c>
      <c r="O292" s="280" t="s">
        <v>5845</v>
      </c>
      <c r="P292" s="280" t="s">
        <v>5846</v>
      </c>
      <c r="Q292" s="280" t="s">
        <v>5847</v>
      </c>
      <c r="R292" s="280" t="s">
        <v>5848</v>
      </c>
      <c r="S292" s="280" t="s">
        <v>14200</v>
      </c>
      <c r="T292" s="277">
        <v>2</v>
      </c>
    </row>
    <row r="293" spans="1:20" x14ac:dyDescent="0.25">
      <c r="A293" s="278">
        <v>287</v>
      </c>
      <c r="B293" s="279" t="s">
        <v>2087</v>
      </c>
      <c r="C293" s="280">
        <v>267</v>
      </c>
      <c r="D293" s="280" t="s">
        <v>8453</v>
      </c>
      <c r="E293" s="280" t="s">
        <v>192</v>
      </c>
      <c r="F293" s="280" t="s">
        <v>2087</v>
      </c>
      <c r="G293" s="280"/>
      <c r="H293" s="280" t="s">
        <v>5849</v>
      </c>
      <c r="I293" s="280" t="s">
        <v>5850</v>
      </c>
      <c r="J293" s="280" t="s">
        <v>5851</v>
      </c>
      <c r="K293" s="280" t="s">
        <v>5852</v>
      </c>
      <c r="L293" s="280" t="s">
        <v>14201</v>
      </c>
      <c r="M293" s="280" t="s">
        <v>14202</v>
      </c>
      <c r="N293" s="280" t="s">
        <v>5855</v>
      </c>
      <c r="O293" s="280" t="s">
        <v>5856</v>
      </c>
      <c r="P293" s="280" t="s">
        <v>5857</v>
      </c>
      <c r="Q293" s="280" t="s">
        <v>5858</v>
      </c>
      <c r="R293" s="280" t="s">
        <v>5859</v>
      </c>
      <c r="S293" s="280" t="s">
        <v>14203</v>
      </c>
      <c r="T293" s="277">
        <v>2</v>
      </c>
    </row>
    <row r="294" spans="1:20" x14ac:dyDescent="0.25">
      <c r="A294" s="278">
        <v>288</v>
      </c>
      <c r="B294" s="279" t="s">
        <v>2087</v>
      </c>
      <c r="C294" s="280">
        <v>268</v>
      </c>
      <c r="D294" s="280" t="s">
        <v>8453</v>
      </c>
      <c r="E294" s="280" t="s">
        <v>193</v>
      </c>
      <c r="F294" s="280" t="s">
        <v>2087</v>
      </c>
      <c r="G294" s="280"/>
      <c r="H294" s="280" t="s">
        <v>5860</v>
      </c>
      <c r="I294" s="280" t="s">
        <v>5861</v>
      </c>
      <c r="J294" s="280" t="s">
        <v>5862</v>
      </c>
      <c r="K294" s="280" t="s">
        <v>5863</v>
      </c>
      <c r="L294" s="280" t="s">
        <v>14204</v>
      </c>
      <c r="M294" s="280" t="s">
        <v>14205</v>
      </c>
      <c r="N294" s="280" t="s">
        <v>5866</v>
      </c>
      <c r="O294" s="280" t="s">
        <v>5867</v>
      </c>
      <c r="P294" s="280" t="s">
        <v>5868</v>
      </c>
      <c r="Q294" s="280" t="s">
        <v>5869</v>
      </c>
      <c r="R294" s="280" t="s">
        <v>5870</v>
      </c>
      <c r="S294" s="280" t="s">
        <v>14206</v>
      </c>
      <c r="T294" s="277">
        <v>2</v>
      </c>
    </row>
    <row r="295" spans="1:20" x14ac:dyDescent="0.25">
      <c r="A295" s="278">
        <v>289</v>
      </c>
      <c r="B295" s="279" t="s">
        <v>2087</v>
      </c>
      <c r="C295" s="280">
        <v>269</v>
      </c>
      <c r="D295" s="280" t="s">
        <v>8453</v>
      </c>
      <c r="E295" s="280" t="s">
        <v>194</v>
      </c>
      <c r="F295" s="280" t="s">
        <v>2087</v>
      </c>
      <c r="G295" s="280"/>
      <c r="H295" s="280" t="s">
        <v>5871</v>
      </c>
      <c r="I295" s="280" t="s">
        <v>5872</v>
      </c>
      <c r="J295" s="280" t="s">
        <v>5873</v>
      </c>
      <c r="K295" s="280" t="s">
        <v>5874</v>
      </c>
      <c r="L295" s="280" t="s">
        <v>14207</v>
      </c>
      <c r="M295" s="280" t="s">
        <v>14208</v>
      </c>
      <c r="N295" s="280" t="s">
        <v>5877</v>
      </c>
      <c r="O295" s="280" t="s">
        <v>5878</v>
      </c>
      <c r="P295" s="280" t="s">
        <v>5879</v>
      </c>
      <c r="Q295" s="280" t="s">
        <v>5880</v>
      </c>
      <c r="R295" s="280" t="s">
        <v>5881</v>
      </c>
      <c r="S295" s="280" t="s">
        <v>14209</v>
      </c>
      <c r="T295" s="277">
        <v>2</v>
      </c>
    </row>
    <row r="296" spans="1:20" x14ac:dyDescent="0.25">
      <c r="A296" s="278">
        <v>290</v>
      </c>
      <c r="B296" s="279" t="s">
        <v>2087</v>
      </c>
      <c r="C296" s="280">
        <v>270</v>
      </c>
      <c r="D296" s="280" t="s">
        <v>8453</v>
      </c>
      <c r="E296" s="280" t="s">
        <v>195</v>
      </c>
      <c r="F296" s="280" t="s">
        <v>2087</v>
      </c>
      <c r="G296" s="280"/>
      <c r="H296" s="280" t="s">
        <v>5882</v>
      </c>
      <c r="I296" s="280" t="s">
        <v>5883</v>
      </c>
      <c r="J296" s="280" t="s">
        <v>5884</v>
      </c>
      <c r="K296" s="280" t="s">
        <v>5885</v>
      </c>
      <c r="L296" s="280" t="s">
        <v>14210</v>
      </c>
      <c r="M296" s="280" t="s">
        <v>14211</v>
      </c>
      <c r="N296" s="280" t="s">
        <v>5888</v>
      </c>
      <c r="O296" s="280" t="s">
        <v>5889</v>
      </c>
      <c r="P296" s="280" t="s">
        <v>5890</v>
      </c>
      <c r="Q296" s="280" t="s">
        <v>5891</v>
      </c>
      <c r="R296" s="280" t="s">
        <v>5892</v>
      </c>
      <c r="S296" s="280" t="s">
        <v>14212</v>
      </c>
      <c r="T296" s="277">
        <v>2</v>
      </c>
    </row>
    <row r="297" spans="1:20" x14ac:dyDescent="0.25">
      <c r="A297" s="278">
        <v>291</v>
      </c>
      <c r="B297" s="279" t="s">
        <v>1975</v>
      </c>
      <c r="C297" s="280">
        <v>156</v>
      </c>
      <c r="D297" s="280" t="s">
        <v>8450</v>
      </c>
      <c r="E297" s="280" t="s">
        <v>177</v>
      </c>
      <c r="F297" s="280" t="s">
        <v>1975</v>
      </c>
      <c r="G297" s="280"/>
      <c r="H297" s="280" t="s">
        <v>6829</v>
      </c>
      <c r="I297" s="280" t="s">
        <v>6830</v>
      </c>
      <c r="J297" s="280" t="s">
        <v>6831</v>
      </c>
      <c r="K297" s="280" t="s">
        <v>6832</v>
      </c>
      <c r="L297" s="280" t="s">
        <v>14213</v>
      </c>
      <c r="M297" s="280" t="s">
        <v>14214</v>
      </c>
      <c r="N297" s="280" t="s">
        <v>6835</v>
      </c>
      <c r="O297" s="280" t="s">
        <v>6836</v>
      </c>
      <c r="P297" s="280" t="s">
        <v>6837</v>
      </c>
      <c r="Q297" s="280" t="s">
        <v>6838</v>
      </c>
      <c r="R297" s="280" t="s">
        <v>6839</v>
      </c>
      <c r="S297" s="280" t="s">
        <v>14215</v>
      </c>
      <c r="T297" s="277">
        <v>2</v>
      </c>
    </row>
    <row r="298" spans="1:20" x14ac:dyDescent="0.25">
      <c r="A298" s="278">
        <v>292</v>
      </c>
      <c r="B298" s="279" t="s">
        <v>1975</v>
      </c>
      <c r="C298" s="280">
        <v>157</v>
      </c>
      <c r="D298" s="280" t="s">
        <v>8450</v>
      </c>
      <c r="E298" s="280" t="s">
        <v>179</v>
      </c>
      <c r="F298" s="280" t="s">
        <v>1975</v>
      </c>
      <c r="G298" s="280"/>
      <c r="H298" s="280" t="s">
        <v>6840</v>
      </c>
      <c r="I298" s="280" t="s">
        <v>6841</v>
      </c>
      <c r="J298" s="280" t="s">
        <v>6842</v>
      </c>
      <c r="K298" s="280" t="s">
        <v>6843</v>
      </c>
      <c r="L298" s="280" t="s">
        <v>14216</v>
      </c>
      <c r="M298" s="280" t="s">
        <v>14217</v>
      </c>
      <c r="N298" s="280" t="s">
        <v>6846</v>
      </c>
      <c r="O298" s="280" t="s">
        <v>6847</v>
      </c>
      <c r="P298" s="280" t="s">
        <v>6848</v>
      </c>
      <c r="Q298" s="280" t="s">
        <v>6849</v>
      </c>
      <c r="R298" s="280" t="s">
        <v>6850</v>
      </c>
      <c r="S298" s="280" t="s">
        <v>14218</v>
      </c>
      <c r="T298" s="277">
        <v>2</v>
      </c>
    </row>
    <row r="299" spans="1:20" x14ac:dyDescent="0.25">
      <c r="A299" s="278">
        <v>293</v>
      </c>
      <c r="B299" s="279" t="s">
        <v>1975</v>
      </c>
      <c r="C299" s="280">
        <v>158</v>
      </c>
      <c r="D299" s="280" t="s">
        <v>8450</v>
      </c>
      <c r="E299" s="280" t="s">
        <v>180</v>
      </c>
      <c r="F299" s="280" t="s">
        <v>1975</v>
      </c>
      <c r="G299" s="280"/>
      <c r="H299" s="280" t="s">
        <v>6851</v>
      </c>
      <c r="I299" s="280" t="s">
        <v>6852</v>
      </c>
      <c r="J299" s="280" t="s">
        <v>6853</v>
      </c>
      <c r="K299" s="280" t="s">
        <v>6854</v>
      </c>
      <c r="L299" s="280" t="s">
        <v>14219</v>
      </c>
      <c r="M299" s="280" t="s">
        <v>14220</v>
      </c>
      <c r="N299" s="280" t="s">
        <v>6857</v>
      </c>
      <c r="O299" s="280" t="s">
        <v>6858</v>
      </c>
      <c r="P299" s="280" t="s">
        <v>6859</v>
      </c>
      <c r="Q299" s="280" t="s">
        <v>6860</v>
      </c>
      <c r="R299" s="280" t="s">
        <v>6861</v>
      </c>
      <c r="S299" s="280" t="s">
        <v>14221</v>
      </c>
      <c r="T299" s="277">
        <v>2</v>
      </c>
    </row>
    <row r="300" spans="1:20" x14ac:dyDescent="0.25">
      <c r="A300" s="278">
        <v>294</v>
      </c>
      <c r="B300" s="279" t="s">
        <v>1975</v>
      </c>
      <c r="C300" s="280">
        <v>159</v>
      </c>
      <c r="D300" s="280" t="s">
        <v>8450</v>
      </c>
      <c r="E300" s="280" t="s">
        <v>181</v>
      </c>
      <c r="F300" s="280" t="s">
        <v>1975</v>
      </c>
      <c r="G300" s="280"/>
      <c r="H300" s="280" t="s">
        <v>6862</v>
      </c>
      <c r="I300" s="280" t="s">
        <v>6863</v>
      </c>
      <c r="J300" s="280" t="s">
        <v>6864</v>
      </c>
      <c r="K300" s="280" t="s">
        <v>6865</v>
      </c>
      <c r="L300" s="280" t="s">
        <v>14222</v>
      </c>
      <c r="M300" s="280" t="s">
        <v>14223</v>
      </c>
      <c r="N300" s="280" t="s">
        <v>6868</v>
      </c>
      <c r="O300" s="280" t="s">
        <v>6869</v>
      </c>
      <c r="P300" s="280" t="s">
        <v>6870</v>
      </c>
      <c r="Q300" s="280" t="s">
        <v>6871</v>
      </c>
      <c r="R300" s="280" t="s">
        <v>6872</v>
      </c>
      <c r="S300" s="280" t="s">
        <v>14224</v>
      </c>
      <c r="T300" s="277">
        <v>2</v>
      </c>
    </row>
    <row r="301" spans="1:20" x14ac:dyDescent="0.25">
      <c r="A301" s="278">
        <v>295</v>
      </c>
      <c r="B301" s="279" t="s">
        <v>1975</v>
      </c>
      <c r="C301" s="280">
        <v>160</v>
      </c>
      <c r="D301" s="280" t="s">
        <v>8450</v>
      </c>
      <c r="E301" s="280" t="s">
        <v>182</v>
      </c>
      <c r="F301" s="280" t="s">
        <v>1975</v>
      </c>
      <c r="G301" s="280"/>
      <c r="H301" s="280" t="s">
        <v>6873</v>
      </c>
      <c r="I301" s="280" t="s">
        <v>6874</v>
      </c>
      <c r="J301" s="280" t="s">
        <v>6875</v>
      </c>
      <c r="K301" s="280" t="s">
        <v>6876</v>
      </c>
      <c r="L301" s="280" t="s">
        <v>14225</v>
      </c>
      <c r="M301" s="280" t="s">
        <v>14226</v>
      </c>
      <c r="N301" s="280" t="s">
        <v>6879</v>
      </c>
      <c r="O301" s="280" t="s">
        <v>6880</v>
      </c>
      <c r="P301" s="280" t="s">
        <v>6881</v>
      </c>
      <c r="Q301" s="280" t="s">
        <v>6882</v>
      </c>
      <c r="R301" s="280" t="s">
        <v>6883</v>
      </c>
      <c r="S301" s="280" t="s">
        <v>14227</v>
      </c>
      <c r="T301" s="277">
        <v>2</v>
      </c>
    </row>
    <row r="302" spans="1:20" x14ac:dyDescent="0.25">
      <c r="A302" s="278">
        <v>296</v>
      </c>
      <c r="B302" s="279" t="s">
        <v>2090</v>
      </c>
      <c r="C302" s="280">
        <v>286</v>
      </c>
      <c r="D302" s="280" t="s">
        <v>8453</v>
      </c>
      <c r="E302" s="280" t="s">
        <v>215</v>
      </c>
      <c r="F302" s="280" t="s">
        <v>2090</v>
      </c>
      <c r="G302" s="280"/>
      <c r="H302" s="280" t="s">
        <v>6058</v>
      </c>
      <c r="I302" s="280" t="s">
        <v>6059</v>
      </c>
      <c r="J302" s="280" t="s">
        <v>6060</v>
      </c>
      <c r="K302" s="280" t="s">
        <v>6061</v>
      </c>
      <c r="L302" s="280" t="s">
        <v>14228</v>
      </c>
      <c r="M302" s="280" t="s">
        <v>14229</v>
      </c>
      <c r="N302" s="280" t="s">
        <v>6064</v>
      </c>
      <c r="O302" s="280" t="s">
        <v>6065</v>
      </c>
      <c r="P302" s="280" t="s">
        <v>6066</v>
      </c>
      <c r="Q302" s="280" t="s">
        <v>6067</v>
      </c>
      <c r="R302" s="280" t="s">
        <v>6068</v>
      </c>
      <c r="S302" s="280" t="s">
        <v>14230</v>
      </c>
      <c r="T302" s="277">
        <v>2</v>
      </c>
    </row>
    <row r="303" spans="1:20" x14ac:dyDescent="0.25">
      <c r="A303" s="278">
        <v>297</v>
      </c>
      <c r="B303" s="279" t="s">
        <v>2090</v>
      </c>
      <c r="C303" s="280">
        <v>287</v>
      </c>
      <c r="D303" s="280" t="s">
        <v>8453</v>
      </c>
      <c r="E303" s="280" t="s">
        <v>217</v>
      </c>
      <c r="F303" s="280" t="s">
        <v>2090</v>
      </c>
      <c r="G303" s="280"/>
      <c r="H303" s="280" t="s">
        <v>6069</v>
      </c>
      <c r="I303" s="280" t="s">
        <v>6070</v>
      </c>
      <c r="J303" s="280" t="s">
        <v>6071</v>
      </c>
      <c r="K303" s="280" t="s">
        <v>6072</v>
      </c>
      <c r="L303" s="280" t="s">
        <v>14231</v>
      </c>
      <c r="M303" s="280" t="s">
        <v>14232</v>
      </c>
      <c r="N303" s="280" t="s">
        <v>6075</v>
      </c>
      <c r="O303" s="280" t="s">
        <v>6076</v>
      </c>
      <c r="P303" s="280" t="s">
        <v>6077</v>
      </c>
      <c r="Q303" s="280" t="s">
        <v>6078</v>
      </c>
      <c r="R303" s="280" t="s">
        <v>6079</v>
      </c>
      <c r="S303" s="280" t="s">
        <v>14233</v>
      </c>
      <c r="T303" s="277">
        <v>2</v>
      </c>
    </row>
    <row r="304" spans="1:20" x14ac:dyDescent="0.25">
      <c r="A304" s="278">
        <v>298</v>
      </c>
      <c r="B304" s="279" t="s">
        <v>2090</v>
      </c>
      <c r="C304" s="280">
        <v>288</v>
      </c>
      <c r="D304" s="280" t="s">
        <v>8453</v>
      </c>
      <c r="E304" s="280" t="s">
        <v>218</v>
      </c>
      <c r="F304" s="280" t="s">
        <v>2090</v>
      </c>
      <c r="G304" s="280"/>
      <c r="H304" s="280" t="s">
        <v>6080</v>
      </c>
      <c r="I304" s="280" t="s">
        <v>6081</v>
      </c>
      <c r="J304" s="280" t="s">
        <v>6082</v>
      </c>
      <c r="K304" s="280" t="s">
        <v>6083</v>
      </c>
      <c r="L304" s="280" t="s">
        <v>14234</v>
      </c>
      <c r="M304" s="280" t="s">
        <v>14235</v>
      </c>
      <c r="N304" s="280" t="s">
        <v>6086</v>
      </c>
      <c r="O304" s="280" t="s">
        <v>6087</v>
      </c>
      <c r="P304" s="280" t="s">
        <v>6088</v>
      </c>
      <c r="Q304" s="280" t="s">
        <v>6089</v>
      </c>
      <c r="R304" s="280" t="s">
        <v>6090</v>
      </c>
      <c r="S304" s="280" t="s">
        <v>14236</v>
      </c>
      <c r="T304" s="277">
        <v>2</v>
      </c>
    </row>
    <row r="305" spans="1:20" x14ac:dyDescent="0.25">
      <c r="A305" s="278">
        <v>299</v>
      </c>
      <c r="B305" s="279" t="s">
        <v>2090</v>
      </c>
      <c r="C305" s="280">
        <v>289</v>
      </c>
      <c r="D305" s="280" t="s">
        <v>8453</v>
      </c>
      <c r="E305" s="280" t="s">
        <v>219</v>
      </c>
      <c r="F305" s="280" t="s">
        <v>2090</v>
      </c>
      <c r="G305" s="280"/>
      <c r="H305" s="280" t="s">
        <v>6091</v>
      </c>
      <c r="I305" s="280" t="s">
        <v>6092</v>
      </c>
      <c r="J305" s="280" t="s">
        <v>6093</v>
      </c>
      <c r="K305" s="280" t="s">
        <v>6094</v>
      </c>
      <c r="L305" s="280" t="s">
        <v>14237</v>
      </c>
      <c r="M305" s="280" t="s">
        <v>14238</v>
      </c>
      <c r="N305" s="280" t="s">
        <v>6097</v>
      </c>
      <c r="O305" s="280" t="s">
        <v>6098</v>
      </c>
      <c r="P305" s="280" t="s">
        <v>6099</v>
      </c>
      <c r="Q305" s="280" t="s">
        <v>6100</v>
      </c>
      <c r="R305" s="280" t="s">
        <v>6101</v>
      </c>
      <c r="S305" s="280" t="s">
        <v>14239</v>
      </c>
      <c r="T305" s="277">
        <v>2</v>
      </c>
    </row>
    <row r="306" spans="1:20" x14ac:dyDescent="0.25">
      <c r="A306" s="278">
        <v>300</v>
      </c>
      <c r="B306" s="279" t="s">
        <v>2090</v>
      </c>
      <c r="C306" s="280">
        <v>290</v>
      </c>
      <c r="D306" s="280" t="s">
        <v>8453</v>
      </c>
      <c r="E306" s="280" t="s">
        <v>220</v>
      </c>
      <c r="F306" s="280" t="s">
        <v>2090</v>
      </c>
      <c r="G306" s="280"/>
      <c r="H306" s="280" t="s">
        <v>6102</v>
      </c>
      <c r="I306" s="280" t="s">
        <v>6103</v>
      </c>
      <c r="J306" s="280" t="s">
        <v>6104</v>
      </c>
      <c r="K306" s="280" t="s">
        <v>6105</v>
      </c>
      <c r="L306" s="280" t="s">
        <v>14240</v>
      </c>
      <c r="M306" s="280" t="s">
        <v>14241</v>
      </c>
      <c r="N306" s="280" t="s">
        <v>6108</v>
      </c>
      <c r="O306" s="280" t="s">
        <v>6109</v>
      </c>
      <c r="P306" s="280" t="s">
        <v>6110</v>
      </c>
      <c r="Q306" s="280" t="s">
        <v>6111</v>
      </c>
      <c r="R306" s="280" t="s">
        <v>6112</v>
      </c>
      <c r="S306" s="280" t="s">
        <v>14242</v>
      </c>
      <c r="T306" s="277">
        <v>2</v>
      </c>
    </row>
    <row r="307" spans="1:20" x14ac:dyDescent="0.25">
      <c r="A307" s="278">
        <v>301</v>
      </c>
      <c r="B307" s="279" t="s">
        <v>2841</v>
      </c>
      <c r="C307" s="280">
        <v>576</v>
      </c>
      <c r="D307" s="280" t="s">
        <v>1947</v>
      </c>
      <c r="E307" s="280" t="s">
        <v>202</v>
      </c>
      <c r="F307" s="280" t="s">
        <v>2841</v>
      </c>
      <c r="G307" s="280" t="s">
        <v>13431</v>
      </c>
      <c r="H307" s="280" t="s">
        <v>2842</v>
      </c>
      <c r="I307" s="280" t="s">
        <v>3288</v>
      </c>
      <c r="J307" s="280" t="s">
        <v>108</v>
      </c>
      <c r="K307" s="280" t="s">
        <v>3289</v>
      </c>
      <c r="L307" s="280" t="s">
        <v>14243</v>
      </c>
      <c r="M307" s="280" t="s">
        <v>14244</v>
      </c>
      <c r="N307" s="280" t="s">
        <v>2843</v>
      </c>
      <c r="O307" s="280" t="s">
        <v>2844</v>
      </c>
      <c r="P307" s="280" t="s">
        <v>2845</v>
      </c>
      <c r="Q307" s="280" t="s">
        <v>2720</v>
      </c>
      <c r="R307" s="280" t="s">
        <v>3292</v>
      </c>
      <c r="S307" s="280" t="s">
        <v>14245</v>
      </c>
      <c r="T307" s="277">
        <v>2</v>
      </c>
    </row>
    <row r="308" spans="1:20" x14ac:dyDescent="0.25">
      <c r="A308" s="278">
        <v>302</v>
      </c>
      <c r="B308" s="279" t="s">
        <v>2841</v>
      </c>
      <c r="C308" s="280">
        <v>577</v>
      </c>
      <c r="D308" s="280" t="s">
        <v>1947</v>
      </c>
      <c r="E308" s="280" t="s">
        <v>205</v>
      </c>
      <c r="F308" s="280" t="s">
        <v>2841</v>
      </c>
      <c r="G308" s="280" t="s">
        <v>13435</v>
      </c>
      <c r="H308" s="280" t="s">
        <v>2846</v>
      </c>
      <c r="I308" s="280" t="s">
        <v>3293</v>
      </c>
      <c r="J308" s="280" t="s">
        <v>110</v>
      </c>
      <c r="K308" s="280" t="s">
        <v>3294</v>
      </c>
      <c r="L308" s="280" t="s">
        <v>14246</v>
      </c>
      <c r="M308" s="280" t="s">
        <v>14247</v>
      </c>
      <c r="N308" s="280" t="s">
        <v>2843</v>
      </c>
      <c r="O308" s="280" t="s">
        <v>2844</v>
      </c>
      <c r="P308" s="280" t="s">
        <v>2845</v>
      </c>
      <c r="Q308" s="280" t="s">
        <v>2720</v>
      </c>
      <c r="R308" s="280" t="s">
        <v>3297</v>
      </c>
      <c r="S308" s="280" t="s">
        <v>14248</v>
      </c>
      <c r="T308" s="277">
        <v>2</v>
      </c>
    </row>
    <row r="309" spans="1:20" x14ac:dyDescent="0.25">
      <c r="A309" s="278">
        <v>303</v>
      </c>
      <c r="B309" s="279" t="s">
        <v>2841</v>
      </c>
      <c r="C309" s="280">
        <v>578</v>
      </c>
      <c r="D309" s="280" t="s">
        <v>1947</v>
      </c>
      <c r="E309" s="280" t="s">
        <v>206</v>
      </c>
      <c r="F309" s="280" t="s">
        <v>2841</v>
      </c>
      <c r="G309" s="280" t="s">
        <v>13439</v>
      </c>
      <c r="H309" s="280" t="s">
        <v>2847</v>
      </c>
      <c r="I309" s="280" t="s">
        <v>3298</v>
      </c>
      <c r="J309" s="280" t="s">
        <v>112</v>
      </c>
      <c r="K309" s="280" t="s">
        <v>3299</v>
      </c>
      <c r="L309" s="280" t="s">
        <v>14249</v>
      </c>
      <c r="M309" s="280" t="s">
        <v>14250</v>
      </c>
      <c r="N309" s="280" t="s">
        <v>2843</v>
      </c>
      <c r="O309" s="280" t="s">
        <v>2844</v>
      </c>
      <c r="P309" s="280" t="s">
        <v>2845</v>
      </c>
      <c r="Q309" s="280" t="s">
        <v>2720</v>
      </c>
      <c r="R309" s="280" t="s">
        <v>3302</v>
      </c>
      <c r="S309" s="280" t="s">
        <v>14251</v>
      </c>
      <c r="T309" s="277">
        <v>2</v>
      </c>
    </row>
    <row r="310" spans="1:20" x14ac:dyDescent="0.25">
      <c r="A310" s="278">
        <v>304</v>
      </c>
      <c r="B310" s="279" t="s">
        <v>2841</v>
      </c>
      <c r="C310" s="280">
        <v>579</v>
      </c>
      <c r="D310" s="280" t="s">
        <v>1947</v>
      </c>
      <c r="E310" s="280" t="s">
        <v>207</v>
      </c>
      <c r="F310" s="280" t="s">
        <v>2841</v>
      </c>
      <c r="G310" s="280" t="s">
        <v>13443</v>
      </c>
      <c r="H310" s="280" t="s">
        <v>2848</v>
      </c>
      <c r="I310" s="280" t="s">
        <v>3303</v>
      </c>
      <c r="J310" s="280" t="s">
        <v>114</v>
      </c>
      <c r="K310" s="280" t="s">
        <v>3304</v>
      </c>
      <c r="L310" s="280" t="s">
        <v>14252</v>
      </c>
      <c r="M310" s="280" t="s">
        <v>14253</v>
      </c>
      <c r="N310" s="280" t="s">
        <v>2843</v>
      </c>
      <c r="O310" s="280" t="s">
        <v>2844</v>
      </c>
      <c r="P310" s="280" t="s">
        <v>2845</v>
      </c>
      <c r="Q310" s="280" t="s">
        <v>2720</v>
      </c>
      <c r="R310" s="280" t="s">
        <v>3307</v>
      </c>
      <c r="S310" s="280" t="s">
        <v>14254</v>
      </c>
      <c r="T310" s="277">
        <v>2</v>
      </c>
    </row>
    <row r="311" spans="1:20" x14ac:dyDescent="0.25">
      <c r="A311" s="278">
        <v>305</v>
      </c>
      <c r="B311" s="279" t="s">
        <v>2841</v>
      </c>
      <c r="C311" s="280">
        <v>580</v>
      </c>
      <c r="D311" s="280" t="s">
        <v>1947</v>
      </c>
      <c r="E311" s="280" t="s">
        <v>208</v>
      </c>
      <c r="F311" s="280" t="s">
        <v>2841</v>
      </c>
      <c r="G311" s="280" t="s">
        <v>13447</v>
      </c>
      <c r="H311" s="280" t="s">
        <v>2849</v>
      </c>
      <c r="I311" s="280" t="s">
        <v>3308</v>
      </c>
      <c r="J311" s="280" t="s">
        <v>116</v>
      </c>
      <c r="K311" s="280" t="s">
        <v>3309</v>
      </c>
      <c r="L311" s="280" t="s">
        <v>14255</v>
      </c>
      <c r="M311" s="280" t="s">
        <v>14256</v>
      </c>
      <c r="N311" s="280" t="s">
        <v>2843</v>
      </c>
      <c r="O311" s="280" t="s">
        <v>2844</v>
      </c>
      <c r="P311" s="280" t="s">
        <v>2845</v>
      </c>
      <c r="Q311" s="280" t="s">
        <v>2720</v>
      </c>
      <c r="R311" s="280" t="s">
        <v>3312</v>
      </c>
      <c r="S311" s="280" t="s">
        <v>14257</v>
      </c>
      <c r="T311" s="277">
        <v>2</v>
      </c>
    </row>
    <row r="312" spans="1:20" x14ac:dyDescent="0.25">
      <c r="A312" s="278">
        <v>306</v>
      </c>
      <c r="B312" s="279" t="s">
        <v>2296</v>
      </c>
      <c r="C312" s="280">
        <v>406</v>
      </c>
      <c r="D312" s="280" t="s">
        <v>8459</v>
      </c>
      <c r="E312" s="280" t="s">
        <v>117</v>
      </c>
      <c r="F312" s="280" t="s">
        <v>2296</v>
      </c>
      <c r="G312" s="280"/>
      <c r="H312" s="280" t="s">
        <v>3453</v>
      </c>
      <c r="I312" s="280" t="s">
        <v>3454</v>
      </c>
      <c r="J312" s="280" t="s">
        <v>3455</v>
      </c>
      <c r="K312" s="280" t="s">
        <v>3456</v>
      </c>
      <c r="L312" s="280" t="s">
        <v>14258</v>
      </c>
      <c r="M312" s="280" t="s">
        <v>14259</v>
      </c>
      <c r="N312" s="280" t="s">
        <v>3459</v>
      </c>
      <c r="O312" s="280" t="s">
        <v>3460</v>
      </c>
      <c r="P312" s="280" t="s">
        <v>14260</v>
      </c>
      <c r="Q312" s="280" t="s">
        <v>13509</v>
      </c>
      <c r="R312" s="280" t="s">
        <v>13510</v>
      </c>
      <c r="S312" s="280" t="s">
        <v>14261</v>
      </c>
      <c r="T312" s="277">
        <v>2</v>
      </c>
    </row>
    <row r="313" spans="1:20" x14ac:dyDescent="0.25">
      <c r="A313" s="278">
        <v>307</v>
      </c>
      <c r="B313" s="279" t="s">
        <v>2296</v>
      </c>
      <c r="C313" s="280">
        <v>407</v>
      </c>
      <c r="D313" s="280" t="s">
        <v>8459</v>
      </c>
      <c r="E313" s="280" t="s">
        <v>119</v>
      </c>
      <c r="F313" s="280" t="s">
        <v>2296</v>
      </c>
      <c r="G313" s="280"/>
      <c r="H313" s="280" t="s">
        <v>3461</v>
      </c>
      <c r="I313" s="280" t="s">
        <v>3462</v>
      </c>
      <c r="J313" s="280" t="s">
        <v>3463</v>
      </c>
      <c r="K313" s="280" t="s">
        <v>3464</v>
      </c>
      <c r="L313" s="280" t="s">
        <v>14262</v>
      </c>
      <c r="M313" s="280" t="s">
        <v>14263</v>
      </c>
      <c r="N313" s="280" t="s">
        <v>3467</v>
      </c>
      <c r="O313" s="280" t="s">
        <v>3468</v>
      </c>
      <c r="P313" s="280" t="s">
        <v>14260</v>
      </c>
      <c r="Q313" s="280" t="s">
        <v>13509</v>
      </c>
      <c r="R313" s="280" t="s">
        <v>13510</v>
      </c>
      <c r="S313" s="280" t="s">
        <v>14264</v>
      </c>
      <c r="T313" s="277">
        <v>2</v>
      </c>
    </row>
    <row r="314" spans="1:20" x14ac:dyDescent="0.25">
      <c r="A314" s="278">
        <v>308</v>
      </c>
      <c r="B314" s="279" t="s">
        <v>2296</v>
      </c>
      <c r="C314" s="280">
        <v>408</v>
      </c>
      <c r="D314" s="280" t="s">
        <v>8459</v>
      </c>
      <c r="E314" s="280" t="s">
        <v>120</v>
      </c>
      <c r="F314" s="280" t="s">
        <v>2296</v>
      </c>
      <c r="G314" s="280"/>
      <c r="H314" s="280" t="s">
        <v>3469</v>
      </c>
      <c r="I314" s="280" t="s">
        <v>3470</v>
      </c>
      <c r="J314" s="280" t="s">
        <v>3471</v>
      </c>
      <c r="K314" s="280" t="s">
        <v>3472</v>
      </c>
      <c r="L314" s="280" t="s">
        <v>14265</v>
      </c>
      <c r="M314" s="280" t="s">
        <v>14266</v>
      </c>
      <c r="N314" s="280" t="s">
        <v>3475</v>
      </c>
      <c r="O314" s="280" t="s">
        <v>3476</v>
      </c>
      <c r="P314" s="280" t="s">
        <v>14260</v>
      </c>
      <c r="Q314" s="280" t="s">
        <v>13509</v>
      </c>
      <c r="R314" s="280" t="s">
        <v>13510</v>
      </c>
      <c r="S314" s="280" t="s">
        <v>14267</v>
      </c>
      <c r="T314" s="277">
        <v>2</v>
      </c>
    </row>
    <row r="315" spans="1:20" x14ac:dyDescent="0.25">
      <c r="A315" s="278">
        <v>309</v>
      </c>
      <c r="B315" s="279" t="s">
        <v>2296</v>
      </c>
      <c r="C315" s="280">
        <v>409</v>
      </c>
      <c r="D315" s="280" t="s">
        <v>8459</v>
      </c>
      <c r="E315" s="280" t="s">
        <v>121</v>
      </c>
      <c r="F315" s="280" t="s">
        <v>2296</v>
      </c>
      <c r="G315" s="280"/>
      <c r="H315" s="280" t="s">
        <v>3477</v>
      </c>
      <c r="I315" s="280" t="s">
        <v>3478</v>
      </c>
      <c r="J315" s="280" t="s">
        <v>3479</v>
      </c>
      <c r="K315" s="280" t="s">
        <v>3480</v>
      </c>
      <c r="L315" s="280" t="s">
        <v>14268</v>
      </c>
      <c r="M315" s="280" t="s">
        <v>14269</v>
      </c>
      <c r="N315" s="280" t="s">
        <v>3483</v>
      </c>
      <c r="O315" s="280" t="s">
        <v>3484</v>
      </c>
      <c r="P315" s="280" t="s">
        <v>14260</v>
      </c>
      <c r="Q315" s="280" t="s">
        <v>13509</v>
      </c>
      <c r="R315" s="280" t="s">
        <v>13510</v>
      </c>
      <c r="S315" s="280" t="s">
        <v>14270</v>
      </c>
      <c r="T315" s="277">
        <v>2</v>
      </c>
    </row>
    <row r="316" spans="1:20" x14ac:dyDescent="0.25">
      <c r="A316" s="278">
        <v>310</v>
      </c>
      <c r="B316" s="279" t="s">
        <v>2296</v>
      </c>
      <c r="C316" s="280">
        <v>410</v>
      </c>
      <c r="D316" s="280" t="s">
        <v>8459</v>
      </c>
      <c r="E316" s="280" t="s">
        <v>122</v>
      </c>
      <c r="F316" s="280" t="s">
        <v>2296</v>
      </c>
      <c r="G316" s="280"/>
      <c r="H316" s="280" t="s">
        <v>3485</v>
      </c>
      <c r="I316" s="280" t="s">
        <v>3486</v>
      </c>
      <c r="J316" s="280" t="s">
        <v>3487</v>
      </c>
      <c r="K316" s="280" t="s">
        <v>3488</v>
      </c>
      <c r="L316" s="280" t="s">
        <v>14271</v>
      </c>
      <c r="M316" s="280" t="s">
        <v>14272</v>
      </c>
      <c r="N316" s="280" t="s">
        <v>3491</v>
      </c>
      <c r="O316" s="280" t="s">
        <v>3492</v>
      </c>
      <c r="P316" s="280" t="s">
        <v>14260</v>
      </c>
      <c r="Q316" s="280" t="s">
        <v>13509</v>
      </c>
      <c r="R316" s="280" t="s">
        <v>13510</v>
      </c>
      <c r="S316" s="280" t="s">
        <v>14273</v>
      </c>
      <c r="T316" s="277">
        <v>2</v>
      </c>
    </row>
    <row r="317" spans="1:20" x14ac:dyDescent="0.25">
      <c r="A317" s="278">
        <v>311</v>
      </c>
      <c r="B317" s="279" t="s">
        <v>2310</v>
      </c>
      <c r="C317" s="280">
        <v>476</v>
      </c>
      <c r="D317" s="280" t="s">
        <v>8459</v>
      </c>
      <c r="E317" s="280" t="s">
        <v>202</v>
      </c>
      <c r="F317" s="280" t="s">
        <v>2310</v>
      </c>
      <c r="G317" s="280"/>
      <c r="H317" s="280" t="s">
        <v>4013</v>
      </c>
      <c r="I317" s="280" t="s">
        <v>4014</v>
      </c>
      <c r="J317" s="280" t="s">
        <v>4015</v>
      </c>
      <c r="K317" s="280" t="s">
        <v>4016</v>
      </c>
      <c r="L317" s="280" t="s">
        <v>14274</v>
      </c>
      <c r="M317" s="280" t="s">
        <v>14275</v>
      </c>
      <c r="N317" s="280" t="s">
        <v>4019</v>
      </c>
      <c r="O317" s="280" t="s">
        <v>4020</v>
      </c>
      <c r="P317" s="280" t="s">
        <v>14276</v>
      </c>
      <c r="Q317" s="280" t="s">
        <v>13509</v>
      </c>
      <c r="R317" s="280" t="s">
        <v>13510</v>
      </c>
      <c r="S317" s="280" t="s">
        <v>14277</v>
      </c>
      <c r="T317" s="277">
        <v>2</v>
      </c>
    </row>
    <row r="318" spans="1:20" x14ac:dyDescent="0.25">
      <c r="A318" s="278">
        <v>312</v>
      </c>
      <c r="B318" s="279" t="s">
        <v>2310</v>
      </c>
      <c r="C318" s="280">
        <v>477</v>
      </c>
      <c r="D318" s="280" t="s">
        <v>8459</v>
      </c>
      <c r="E318" s="280" t="s">
        <v>205</v>
      </c>
      <c r="F318" s="280" t="s">
        <v>2310</v>
      </c>
      <c r="G318" s="280"/>
      <c r="H318" s="280" t="s">
        <v>4021</v>
      </c>
      <c r="I318" s="280" t="s">
        <v>4022</v>
      </c>
      <c r="J318" s="280" t="s">
        <v>4023</v>
      </c>
      <c r="K318" s="280" t="s">
        <v>4024</v>
      </c>
      <c r="L318" s="280" t="s">
        <v>14278</v>
      </c>
      <c r="M318" s="280" t="s">
        <v>14279</v>
      </c>
      <c r="N318" s="280" t="s">
        <v>4027</v>
      </c>
      <c r="O318" s="280" t="s">
        <v>4028</v>
      </c>
      <c r="P318" s="280" t="s">
        <v>14276</v>
      </c>
      <c r="Q318" s="280" t="s">
        <v>13509</v>
      </c>
      <c r="R318" s="280" t="s">
        <v>13510</v>
      </c>
      <c r="S318" s="280" t="s">
        <v>14280</v>
      </c>
      <c r="T318" s="277">
        <v>2</v>
      </c>
    </row>
    <row r="319" spans="1:20" x14ac:dyDescent="0.25">
      <c r="A319" s="278">
        <v>313</v>
      </c>
      <c r="B319" s="279" t="s">
        <v>2310</v>
      </c>
      <c r="C319" s="280">
        <v>478</v>
      </c>
      <c r="D319" s="280" t="s">
        <v>8459</v>
      </c>
      <c r="E319" s="280" t="s">
        <v>206</v>
      </c>
      <c r="F319" s="280" t="s">
        <v>2310</v>
      </c>
      <c r="G319" s="280"/>
      <c r="H319" s="280" t="s">
        <v>4029</v>
      </c>
      <c r="I319" s="280" t="s">
        <v>4030</v>
      </c>
      <c r="J319" s="280" t="s">
        <v>4031</v>
      </c>
      <c r="K319" s="280" t="s">
        <v>4032</v>
      </c>
      <c r="L319" s="280" t="s">
        <v>14281</v>
      </c>
      <c r="M319" s="280" t="s">
        <v>14282</v>
      </c>
      <c r="N319" s="280" t="s">
        <v>4035</v>
      </c>
      <c r="O319" s="280" t="s">
        <v>4036</v>
      </c>
      <c r="P319" s="280" t="s">
        <v>14276</v>
      </c>
      <c r="Q319" s="280" t="s">
        <v>13509</v>
      </c>
      <c r="R319" s="280" t="s">
        <v>13510</v>
      </c>
      <c r="S319" s="280" t="s">
        <v>14283</v>
      </c>
      <c r="T319" s="277">
        <v>2</v>
      </c>
    </row>
    <row r="320" spans="1:20" x14ac:dyDescent="0.25">
      <c r="A320" s="278">
        <v>314</v>
      </c>
      <c r="B320" s="279" t="s">
        <v>2310</v>
      </c>
      <c r="C320" s="280">
        <v>479</v>
      </c>
      <c r="D320" s="280" t="s">
        <v>8459</v>
      </c>
      <c r="E320" s="280" t="s">
        <v>207</v>
      </c>
      <c r="F320" s="280" t="s">
        <v>2310</v>
      </c>
      <c r="G320" s="280"/>
      <c r="H320" s="280" t="s">
        <v>4037</v>
      </c>
      <c r="I320" s="280" t="s">
        <v>4038</v>
      </c>
      <c r="J320" s="280" t="s">
        <v>4039</v>
      </c>
      <c r="K320" s="280" t="s">
        <v>4040</v>
      </c>
      <c r="L320" s="280" t="s">
        <v>14284</v>
      </c>
      <c r="M320" s="280" t="s">
        <v>14285</v>
      </c>
      <c r="N320" s="280" t="s">
        <v>4043</v>
      </c>
      <c r="O320" s="280" t="s">
        <v>4044</v>
      </c>
      <c r="P320" s="280" t="s">
        <v>14276</v>
      </c>
      <c r="Q320" s="280" t="s">
        <v>13509</v>
      </c>
      <c r="R320" s="280" t="s">
        <v>13510</v>
      </c>
      <c r="S320" s="280" t="s">
        <v>14286</v>
      </c>
      <c r="T320" s="277">
        <v>2</v>
      </c>
    </row>
    <row r="321" spans="1:20" x14ac:dyDescent="0.25">
      <c r="A321" s="278">
        <v>315</v>
      </c>
      <c r="B321" s="279" t="s">
        <v>2310</v>
      </c>
      <c r="C321" s="280">
        <v>480</v>
      </c>
      <c r="D321" s="280" t="s">
        <v>8459</v>
      </c>
      <c r="E321" s="280" t="s">
        <v>208</v>
      </c>
      <c r="F321" s="280" t="s">
        <v>2310</v>
      </c>
      <c r="G321" s="280"/>
      <c r="H321" s="280" t="s">
        <v>4045</v>
      </c>
      <c r="I321" s="280" t="s">
        <v>4046</v>
      </c>
      <c r="J321" s="280" t="s">
        <v>4047</v>
      </c>
      <c r="K321" s="280" t="s">
        <v>4048</v>
      </c>
      <c r="L321" s="280" t="s">
        <v>14287</v>
      </c>
      <c r="M321" s="280" t="s">
        <v>14288</v>
      </c>
      <c r="N321" s="280" t="s">
        <v>4051</v>
      </c>
      <c r="O321" s="280" t="s">
        <v>4052</v>
      </c>
      <c r="P321" s="280" t="s">
        <v>14276</v>
      </c>
      <c r="Q321" s="280" t="s">
        <v>13509</v>
      </c>
      <c r="R321" s="280" t="s">
        <v>13510</v>
      </c>
      <c r="S321" s="280" t="s">
        <v>14289</v>
      </c>
      <c r="T321" s="277">
        <v>2</v>
      </c>
    </row>
    <row r="322" spans="1:20" x14ac:dyDescent="0.25">
      <c r="A322" s="278">
        <v>316</v>
      </c>
      <c r="B322" s="279" t="s">
        <v>1972</v>
      </c>
      <c r="C322" s="280">
        <v>141</v>
      </c>
      <c r="D322" s="280" t="s">
        <v>8450</v>
      </c>
      <c r="E322" s="280" t="s">
        <v>159</v>
      </c>
      <c r="F322" s="280" t="s">
        <v>1972</v>
      </c>
      <c r="G322" s="280"/>
      <c r="H322" s="280" t="s">
        <v>6664</v>
      </c>
      <c r="I322" s="280" t="s">
        <v>6665</v>
      </c>
      <c r="J322" s="280" t="s">
        <v>6666</v>
      </c>
      <c r="K322" s="280" t="s">
        <v>6667</v>
      </c>
      <c r="L322" s="280" t="s">
        <v>14290</v>
      </c>
      <c r="M322" s="280" t="s">
        <v>14291</v>
      </c>
      <c r="N322" s="280" t="s">
        <v>6670</v>
      </c>
      <c r="O322" s="280" t="s">
        <v>6671</v>
      </c>
      <c r="P322" s="280" t="s">
        <v>6672</v>
      </c>
      <c r="Q322" s="280" t="s">
        <v>6673</v>
      </c>
      <c r="R322" s="280" t="s">
        <v>6674</v>
      </c>
      <c r="S322" s="280" t="s">
        <v>14292</v>
      </c>
      <c r="T322" s="277">
        <v>2</v>
      </c>
    </row>
    <row r="323" spans="1:20" x14ac:dyDescent="0.25">
      <c r="A323" s="278">
        <v>317</v>
      </c>
      <c r="B323" s="279" t="s">
        <v>1972</v>
      </c>
      <c r="C323" s="280">
        <v>142</v>
      </c>
      <c r="D323" s="280" t="s">
        <v>8450</v>
      </c>
      <c r="E323" s="280" t="s">
        <v>161</v>
      </c>
      <c r="F323" s="280" t="s">
        <v>1972</v>
      </c>
      <c r="G323" s="280"/>
      <c r="H323" s="280" t="s">
        <v>6675</v>
      </c>
      <c r="I323" s="280" t="s">
        <v>6676</v>
      </c>
      <c r="J323" s="280" t="s">
        <v>6677</v>
      </c>
      <c r="K323" s="280" t="s">
        <v>6678</v>
      </c>
      <c r="L323" s="280" t="s">
        <v>14293</v>
      </c>
      <c r="M323" s="280" t="s">
        <v>14294</v>
      </c>
      <c r="N323" s="280" t="s">
        <v>6681</v>
      </c>
      <c r="O323" s="280" t="s">
        <v>6682</v>
      </c>
      <c r="P323" s="280" t="s">
        <v>6683</v>
      </c>
      <c r="Q323" s="280" t="s">
        <v>6684</v>
      </c>
      <c r="R323" s="280" t="s">
        <v>6685</v>
      </c>
      <c r="S323" s="280" t="s">
        <v>14295</v>
      </c>
      <c r="T323" s="277">
        <v>2</v>
      </c>
    </row>
    <row r="324" spans="1:20" x14ac:dyDescent="0.25">
      <c r="A324" s="278">
        <v>318</v>
      </c>
      <c r="B324" s="279" t="s">
        <v>1972</v>
      </c>
      <c r="C324" s="280">
        <v>143</v>
      </c>
      <c r="D324" s="280" t="s">
        <v>8450</v>
      </c>
      <c r="E324" s="280" t="s">
        <v>162</v>
      </c>
      <c r="F324" s="280" t="s">
        <v>1972</v>
      </c>
      <c r="G324" s="280"/>
      <c r="H324" s="280" t="s">
        <v>6686</v>
      </c>
      <c r="I324" s="280" t="s">
        <v>6687</v>
      </c>
      <c r="J324" s="280" t="s">
        <v>6688</v>
      </c>
      <c r="K324" s="280" t="s">
        <v>6689</v>
      </c>
      <c r="L324" s="280" t="s">
        <v>14296</v>
      </c>
      <c r="M324" s="280" t="s">
        <v>14297</v>
      </c>
      <c r="N324" s="280" t="s">
        <v>6692</v>
      </c>
      <c r="O324" s="280" t="s">
        <v>6693</v>
      </c>
      <c r="P324" s="280" t="s">
        <v>6694</v>
      </c>
      <c r="Q324" s="280" t="s">
        <v>6695</v>
      </c>
      <c r="R324" s="280" t="s">
        <v>6696</v>
      </c>
      <c r="S324" s="280" t="s">
        <v>14298</v>
      </c>
      <c r="T324" s="277">
        <v>2</v>
      </c>
    </row>
    <row r="325" spans="1:20" x14ac:dyDescent="0.25">
      <c r="A325" s="278">
        <v>319</v>
      </c>
      <c r="B325" s="279" t="s">
        <v>1972</v>
      </c>
      <c r="C325" s="280">
        <v>144</v>
      </c>
      <c r="D325" s="280" t="s">
        <v>8450</v>
      </c>
      <c r="E325" s="280" t="s">
        <v>163</v>
      </c>
      <c r="F325" s="280" t="s">
        <v>1972</v>
      </c>
      <c r="G325" s="280"/>
      <c r="H325" s="280" t="s">
        <v>6697</v>
      </c>
      <c r="I325" s="280" t="s">
        <v>6698</v>
      </c>
      <c r="J325" s="280" t="s">
        <v>6699</v>
      </c>
      <c r="K325" s="280" t="s">
        <v>6700</v>
      </c>
      <c r="L325" s="280" t="s">
        <v>14299</v>
      </c>
      <c r="M325" s="280" t="s">
        <v>14300</v>
      </c>
      <c r="N325" s="280" t="s">
        <v>6703</v>
      </c>
      <c r="O325" s="280" t="s">
        <v>6704</v>
      </c>
      <c r="P325" s="280" t="s">
        <v>6705</v>
      </c>
      <c r="Q325" s="280" t="s">
        <v>6706</v>
      </c>
      <c r="R325" s="280" t="s">
        <v>6707</v>
      </c>
      <c r="S325" s="280" t="s">
        <v>14301</v>
      </c>
      <c r="T325" s="277">
        <v>2</v>
      </c>
    </row>
    <row r="326" spans="1:20" x14ac:dyDescent="0.25">
      <c r="A326" s="278">
        <v>320</v>
      </c>
      <c r="B326" s="279" t="s">
        <v>1972</v>
      </c>
      <c r="C326" s="280">
        <v>145</v>
      </c>
      <c r="D326" s="280" t="s">
        <v>8450</v>
      </c>
      <c r="E326" s="280" t="s">
        <v>164</v>
      </c>
      <c r="F326" s="280" t="s">
        <v>1972</v>
      </c>
      <c r="G326" s="280"/>
      <c r="H326" s="280" t="s">
        <v>6708</v>
      </c>
      <c r="I326" s="280" t="s">
        <v>6709</v>
      </c>
      <c r="J326" s="280" t="s">
        <v>6710</v>
      </c>
      <c r="K326" s="280" t="s">
        <v>6711</v>
      </c>
      <c r="L326" s="280" t="s">
        <v>14302</v>
      </c>
      <c r="M326" s="280" t="s">
        <v>14303</v>
      </c>
      <c r="N326" s="280" t="s">
        <v>6714</v>
      </c>
      <c r="O326" s="280" t="s">
        <v>6715</v>
      </c>
      <c r="P326" s="280" t="s">
        <v>6716</v>
      </c>
      <c r="Q326" s="280" t="s">
        <v>6717</v>
      </c>
      <c r="R326" s="280" t="s">
        <v>6718</v>
      </c>
      <c r="S326" s="280" t="s">
        <v>14304</v>
      </c>
      <c r="T326" s="277">
        <v>2</v>
      </c>
    </row>
    <row r="327" spans="1:20" x14ac:dyDescent="0.25">
      <c r="A327" s="278">
        <v>321</v>
      </c>
      <c r="B327" s="279" t="s">
        <v>2305</v>
      </c>
      <c r="C327" s="280">
        <v>451</v>
      </c>
      <c r="D327" s="280" t="s">
        <v>8459</v>
      </c>
      <c r="E327" s="280" t="s">
        <v>171</v>
      </c>
      <c r="F327" s="280" t="s">
        <v>2305</v>
      </c>
      <c r="G327" s="280"/>
      <c r="H327" s="280" t="s">
        <v>3813</v>
      </c>
      <c r="I327" s="280" t="s">
        <v>3814</v>
      </c>
      <c r="J327" s="280" t="s">
        <v>3815</v>
      </c>
      <c r="K327" s="280" t="s">
        <v>3816</v>
      </c>
      <c r="L327" s="280" t="s">
        <v>14305</v>
      </c>
      <c r="M327" s="280" t="s">
        <v>14306</v>
      </c>
      <c r="N327" s="280" t="s">
        <v>3819</v>
      </c>
      <c r="O327" s="280" t="s">
        <v>3820</v>
      </c>
      <c r="P327" s="280" t="s">
        <v>14307</v>
      </c>
      <c r="Q327" s="280" t="s">
        <v>13509</v>
      </c>
      <c r="R327" s="280" t="s">
        <v>13510</v>
      </c>
      <c r="S327" s="280" t="s">
        <v>14308</v>
      </c>
      <c r="T327" s="277">
        <v>2</v>
      </c>
    </row>
    <row r="328" spans="1:20" x14ac:dyDescent="0.25">
      <c r="A328" s="278">
        <v>322</v>
      </c>
      <c r="B328" s="279" t="s">
        <v>2305</v>
      </c>
      <c r="C328" s="280">
        <v>452</v>
      </c>
      <c r="D328" s="280" t="s">
        <v>8459</v>
      </c>
      <c r="E328" s="280" t="s">
        <v>173</v>
      </c>
      <c r="F328" s="280" t="s">
        <v>2305</v>
      </c>
      <c r="G328" s="280"/>
      <c r="H328" s="280" t="s">
        <v>3821</v>
      </c>
      <c r="I328" s="280" t="s">
        <v>3822</v>
      </c>
      <c r="J328" s="280" t="s">
        <v>3823</v>
      </c>
      <c r="K328" s="280" t="s">
        <v>3824</v>
      </c>
      <c r="L328" s="280" t="s">
        <v>14309</v>
      </c>
      <c r="M328" s="280" t="s">
        <v>14310</v>
      </c>
      <c r="N328" s="280" t="s">
        <v>3827</v>
      </c>
      <c r="O328" s="280" t="s">
        <v>3828</v>
      </c>
      <c r="P328" s="280" t="s">
        <v>14307</v>
      </c>
      <c r="Q328" s="280" t="s">
        <v>13509</v>
      </c>
      <c r="R328" s="280" t="s">
        <v>13510</v>
      </c>
      <c r="S328" s="280" t="s">
        <v>14311</v>
      </c>
      <c r="T328" s="277">
        <v>2</v>
      </c>
    </row>
    <row r="329" spans="1:20" x14ac:dyDescent="0.25">
      <c r="A329" s="278">
        <v>323</v>
      </c>
      <c r="B329" s="279" t="s">
        <v>2305</v>
      </c>
      <c r="C329" s="280">
        <v>453</v>
      </c>
      <c r="D329" s="280" t="s">
        <v>8459</v>
      </c>
      <c r="E329" s="280" t="s">
        <v>174</v>
      </c>
      <c r="F329" s="280" t="s">
        <v>2305</v>
      </c>
      <c r="G329" s="280"/>
      <c r="H329" s="280" t="s">
        <v>3829</v>
      </c>
      <c r="I329" s="280" t="s">
        <v>3830</v>
      </c>
      <c r="J329" s="280" t="s">
        <v>3831</v>
      </c>
      <c r="K329" s="280" t="s">
        <v>3832</v>
      </c>
      <c r="L329" s="280" t="s">
        <v>14312</v>
      </c>
      <c r="M329" s="280" t="s">
        <v>14313</v>
      </c>
      <c r="N329" s="280" t="s">
        <v>3835</v>
      </c>
      <c r="O329" s="280" t="s">
        <v>3836</v>
      </c>
      <c r="P329" s="280" t="s">
        <v>14307</v>
      </c>
      <c r="Q329" s="280" t="s">
        <v>13509</v>
      </c>
      <c r="R329" s="280" t="s">
        <v>13510</v>
      </c>
      <c r="S329" s="280" t="s">
        <v>14314</v>
      </c>
      <c r="T329" s="277">
        <v>2</v>
      </c>
    </row>
    <row r="330" spans="1:20" x14ac:dyDescent="0.25">
      <c r="A330" s="278">
        <v>324</v>
      </c>
      <c r="B330" s="279" t="s">
        <v>2305</v>
      </c>
      <c r="C330" s="280">
        <v>454</v>
      </c>
      <c r="D330" s="280" t="s">
        <v>8459</v>
      </c>
      <c r="E330" s="280" t="s">
        <v>175</v>
      </c>
      <c r="F330" s="280" t="s">
        <v>2305</v>
      </c>
      <c r="G330" s="280"/>
      <c r="H330" s="280" t="s">
        <v>3837</v>
      </c>
      <c r="I330" s="280" t="s">
        <v>3838</v>
      </c>
      <c r="J330" s="280" t="s">
        <v>3839</v>
      </c>
      <c r="K330" s="280" t="s">
        <v>3840</v>
      </c>
      <c r="L330" s="280" t="s">
        <v>14315</v>
      </c>
      <c r="M330" s="280" t="s">
        <v>14316</v>
      </c>
      <c r="N330" s="280" t="s">
        <v>3843</v>
      </c>
      <c r="O330" s="280" t="s">
        <v>3844</v>
      </c>
      <c r="P330" s="280" t="s">
        <v>14307</v>
      </c>
      <c r="Q330" s="280" t="s">
        <v>13509</v>
      </c>
      <c r="R330" s="280" t="s">
        <v>13510</v>
      </c>
      <c r="S330" s="280" t="s">
        <v>14317</v>
      </c>
      <c r="T330" s="277">
        <v>2</v>
      </c>
    </row>
    <row r="331" spans="1:20" x14ac:dyDescent="0.25">
      <c r="A331" s="278">
        <v>325</v>
      </c>
      <c r="B331" s="279" t="s">
        <v>2305</v>
      </c>
      <c r="C331" s="280">
        <v>455</v>
      </c>
      <c r="D331" s="280" t="s">
        <v>8459</v>
      </c>
      <c r="E331" s="280" t="s">
        <v>176</v>
      </c>
      <c r="F331" s="280" t="s">
        <v>2305</v>
      </c>
      <c r="G331" s="280"/>
      <c r="H331" s="280" t="s">
        <v>3845</v>
      </c>
      <c r="I331" s="280" t="s">
        <v>3846</v>
      </c>
      <c r="J331" s="280" t="s">
        <v>3847</v>
      </c>
      <c r="K331" s="280" t="s">
        <v>3848</v>
      </c>
      <c r="L331" s="280" t="s">
        <v>14318</v>
      </c>
      <c r="M331" s="280" t="s">
        <v>14319</v>
      </c>
      <c r="N331" s="280" t="s">
        <v>3851</v>
      </c>
      <c r="O331" s="280" t="s">
        <v>3852</v>
      </c>
      <c r="P331" s="280" t="s">
        <v>14307</v>
      </c>
      <c r="Q331" s="280" t="s">
        <v>13509</v>
      </c>
      <c r="R331" s="280" t="s">
        <v>13510</v>
      </c>
      <c r="S331" s="280" t="s">
        <v>14320</v>
      </c>
      <c r="T331" s="277">
        <v>2</v>
      </c>
    </row>
    <row r="332" spans="1:20" x14ac:dyDescent="0.25">
      <c r="A332" s="278">
        <v>326</v>
      </c>
      <c r="B332" s="279" t="s">
        <v>2089</v>
      </c>
      <c r="C332" s="280">
        <v>281</v>
      </c>
      <c r="D332" s="280" t="s">
        <v>8453</v>
      </c>
      <c r="E332" s="280" t="s">
        <v>209</v>
      </c>
      <c r="F332" s="280" t="s">
        <v>2089</v>
      </c>
      <c r="G332" s="280"/>
      <c r="H332" s="280" t="s">
        <v>6003</v>
      </c>
      <c r="I332" s="280" t="s">
        <v>6004</v>
      </c>
      <c r="J332" s="280" t="s">
        <v>6005</v>
      </c>
      <c r="K332" s="280" t="s">
        <v>6006</v>
      </c>
      <c r="L332" s="280" t="s">
        <v>14321</v>
      </c>
      <c r="M332" s="280" t="s">
        <v>14322</v>
      </c>
      <c r="N332" s="280" t="s">
        <v>6009</v>
      </c>
      <c r="O332" s="280" t="s">
        <v>6010</v>
      </c>
      <c r="P332" s="280" t="s">
        <v>6011</v>
      </c>
      <c r="Q332" s="280" t="s">
        <v>6012</v>
      </c>
      <c r="R332" s="280" t="s">
        <v>6013</v>
      </c>
      <c r="S332" s="280" t="s">
        <v>14323</v>
      </c>
      <c r="T332" s="277">
        <v>2</v>
      </c>
    </row>
    <row r="333" spans="1:20" x14ac:dyDescent="0.25">
      <c r="A333" s="278">
        <v>327</v>
      </c>
      <c r="B333" s="279" t="s">
        <v>2089</v>
      </c>
      <c r="C333" s="280">
        <v>282</v>
      </c>
      <c r="D333" s="280" t="s">
        <v>8453</v>
      </c>
      <c r="E333" s="280" t="s">
        <v>211</v>
      </c>
      <c r="F333" s="280" t="s">
        <v>2089</v>
      </c>
      <c r="G333" s="280"/>
      <c r="H333" s="280" t="s">
        <v>6014</v>
      </c>
      <c r="I333" s="280" t="s">
        <v>6015</v>
      </c>
      <c r="J333" s="280" t="s">
        <v>6016</v>
      </c>
      <c r="K333" s="280" t="s">
        <v>6017</v>
      </c>
      <c r="L333" s="280" t="s">
        <v>14324</v>
      </c>
      <c r="M333" s="280" t="s">
        <v>14325</v>
      </c>
      <c r="N333" s="280" t="s">
        <v>6020</v>
      </c>
      <c r="O333" s="280" t="s">
        <v>6021</v>
      </c>
      <c r="P333" s="280" t="s">
        <v>6022</v>
      </c>
      <c r="Q333" s="280" t="s">
        <v>6023</v>
      </c>
      <c r="R333" s="280" t="s">
        <v>6024</v>
      </c>
      <c r="S333" s="280" t="s">
        <v>14326</v>
      </c>
      <c r="T333" s="277">
        <v>2</v>
      </c>
    </row>
    <row r="334" spans="1:20" x14ac:dyDescent="0.25">
      <c r="A334" s="278">
        <v>328</v>
      </c>
      <c r="B334" s="279" t="s">
        <v>2089</v>
      </c>
      <c r="C334" s="280">
        <v>283</v>
      </c>
      <c r="D334" s="280" t="s">
        <v>8453</v>
      </c>
      <c r="E334" s="280" t="s">
        <v>212</v>
      </c>
      <c r="F334" s="280" t="s">
        <v>2089</v>
      </c>
      <c r="G334" s="280"/>
      <c r="H334" s="280" t="s">
        <v>6025</v>
      </c>
      <c r="I334" s="280" t="s">
        <v>6026</v>
      </c>
      <c r="J334" s="280" t="s">
        <v>6027</v>
      </c>
      <c r="K334" s="280" t="s">
        <v>6028</v>
      </c>
      <c r="L334" s="280" t="s">
        <v>14327</v>
      </c>
      <c r="M334" s="280" t="s">
        <v>14328</v>
      </c>
      <c r="N334" s="280" t="s">
        <v>6031</v>
      </c>
      <c r="O334" s="280" t="s">
        <v>6032</v>
      </c>
      <c r="P334" s="280" t="s">
        <v>6033</v>
      </c>
      <c r="Q334" s="280" t="s">
        <v>6034</v>
      </c>
      <c r="R334" s="280" t="s">
        <v>6035</v>
      </c>
      <c r="S334" s="280" t="s">
        <v>14329</v>
      </c>
      <c r="T334" s="277">
        <v>2</v>
      </c>
    </row>
    <row r="335" spans="1:20" x14ac:dyDescent="0.25">
      <c r="A335" s="278">
        <v>329</v>
      </c>
      <c r="B335" s="279" t="s">
        <v>2089</v>
      </c>
      <c r="C335" s="280">
        <v>284</v>
      </c>
      <c r="D335" s="280" t="s">
        <v>8453</v>
      </c>
      <c r="E335" s="280" t="s">
        <v>213</v>
      </c>
      <c r="F335" s="280" t="s">
        <v>2089</v>
      </c>
      <c r="G335" s="280"/>
      <c r="H335" s="280" t="s">
        <v>6036</v>
      </c>
      <c r="I335" s="280" t="s">
        <v>6037</v>
      </c>
      <c r="J335" s="280" t="s">
        <v>6038</v>
      </c>
      <c r="K335" s="280" t="s">
        <v>6039</v>
      </c>
      <c r="L335" s="280" t="s">
        <v>14330</v>
      </c>
      <c r="M335" s="280" t="s">
        <v>14331</v>
      </c>
      <c r="N335" s="280" t="s">
        <v>6042</v>
      </c>
      <c r="O335" s="280" t="s">
        <v>6043</v>
      </c>
      <c r="P335" s="280" t="s">
        <v>6044</v>
      </c>
      <c r="Q335" s="280" t="s">
        <v>6045</v>
      </c>
      <c r="R335" s="280" t="s">
        <v>6046</v>
      </c>
      <c r="S335" s="280" t="s">
        <v>14332</v>
      </c>
      <c r="T335" s="277">
        <v>2</v>
      </c>
    </row>
    <row r="336" spans="1:20" x14ac:dyDescent="0.25">
      <c r="A336" s="278">
        <v>330</v>
      </c>
      <c r="B336" s="279" t="s">
        <v>2089</v>
      </c>
      <c r="C336" s="280">
        <v>285</v>
      </c>
      <c r="D336" s="280" t="s">
        <v>8453</v>
      </c>
      <c r="E336" s="280" t="s">
        <v>214</v>
      </c>
      <c r="F336" s="280" t="s">
        <v>2089</v>
      </c>
      <c r="G336" s="280"/>
      <c r="H336" s="280" t="s">
        <v>6047</v>
      </c>
      <c r="I336" s="280" t="s">
        <v>6048</v>
      </c>
      <c r="J336" s="280" t="s">
        <v>6049</v>
      </c>
      <c r="K336" s="280" t="s">
        <v>6050</v>
      </c>
      <c r="L336" s="280" t="s">
        <v>14333</v>
      </c>
      <c r="M336" s="280" t="s">
        <v>14334</v>
      </c>
      <c r="N336" s="280" t="s">
        <v>6053</v>
      </c>
      <c r="O336" s="280" t="s">
        <v>6054</v>
      </c>
      <c r="P336" s="280" t="s">
        <v>6055</v>
      </c>
      <c r="Q336" s="280" t="s">
        <v>6056</v>
      </c>
      <c r="R336" s="280" t="s">
        <v>6057</v>
      </c>
      <c r="S336" s="280" t="s">
        <v>14335</v>
      </c>
      <c r="T336" s="277">
        <v>2</v>
      </c>
    </row>
    <row r="337" spans="1:20" x14ac:dyDescent="0.25">
      <c r="A337" s="278">
        <v>331</v>
      </c>
      <c r="B337" s="279" t="s">
        <v>2850</v>
      </c>
      <c r="C337" s="280">
        <v>581</v>
      </c>
      <c r="D337" s="280" t="s">
        <v>1947</v>
      </c>
      <c r="E337" s="280" t="s">
        <v>209</v>
      </c>
      <c r="F337" s="280" t="s">
        <v>2850</v>
      </c>
      <c r="G337" s="280" t="s">
        <v>13431</v>
      </c>
      <c r="H337" s="280" t="s">
        <v>2851</v>
      </c>
      <c r="I337" s="280" t="s">
        <v>3313</v>
      </c>
      <c r="J337" s="280" t="s">
        <v>108</v>
      </c>
      <c r="K337" s="280" t="s">
        <v>3314</v>
      </c>
      <c r="L337" s="280" t="s">
        <v>14336</v>
      </c>
      <c r="M337" s="280" t="s">
        <v>14337</v>
      </c>
      <c r="N337" s="280" t="s">
        <v>2852</v>
      </c>
      <c r="O337" s="280" t="s">
        <v>2853</v>
      </c>
      <c r="P337" s="280" t="s">
        <v>2845</v>
      </c>
      <c r="Q337" s="280" t="s">
        <v>2720</v>
      </c>
      <c r="R337" s="280" t="s">
        <v>3317</v>
      </c>
      <c r="S337" s="280" t="s">
        <v>14338</v>
      </c>
      <c r="T337" s="277">
        <v>2</v>
      </c>
    </row>
    <row r="338" spans="1:20" x14ac:dyDescent="0.25">
      <c r="A338" s="278">
        <v>332</v>
      </c>
      <c r="B338" s="279" t="s">
        <v>2850</v>
      </c>
      <c r="C338" s="280">
        <v>582</v>
      </c>
      <c r="D338" s="280" t="s">
        <v>1947</v>
      </c>
      <c r="E338" s="280" t="s">
        <v>211</v>
      </c>
      <c r="F338" s="280" t="s">
        <v>2850</v>
      </c>
      <c r="G338" s="280" t="s">
        <v>13435</v>
      </c>
      <c r="H338" s="280" t="s">
        <v>2854</v>
      </c>
      <c r="I338" s="280" t="s">
        <v>3318</v>
      </c>
      <c r="J338" s="280" t="s">
        <v>110</v>
      </c>
      <c r="K338" s="280" t="s">
        <v>3319</v>
      </c>
      <c r="L338" s="280" t="s">
        <v>14339</v>
      </c>
      <c r="M338" s="280" t="s">
        <v>14340</v>
      </c>
      <c r="N338" s="280" t="s">
        <v>2852</v>
      </c>
      <c r="O338" s="280" t="s">
        <v>2853</v>
      </c>
      <c r="P338" s="280" t="s">
        <v>2845</v>
      </c>
      <c r="Q338" s="280" t="s">
        <v>2720</v>
      </c>
      <c r="R338" s="280" t="s">
        <v>3322</v>
      </c>
      <c r="S338" s="280" t="s">
        <v>14341</v>
      </c>
      <c r="T338" s="277">
        <v>2</v>
      </c>
    </row>
    <row r="339" spans="1:20" x14ac:dyDescent="0.25">
      <c r="A339" s="278">
        <v>333</v>
      </c>
      <c r="B339" s="279" t="s">
        <v>2850</v>
      </c>
      <c r="C339" s="280">
        <v>583</v>
      </c>
      <c r="D339" s="280" t="s">
        <v>1947</v>
      </c>
      <c r="E339" s="280" t="s">
        <v>212</v>
      </c>
      <c r="F339" s="280" t="s">
        <v>2850</v>
      </c>
      <c r="G339" s="280" t="s">
        <v>13439</v>
      </c>
      <c r="H339" s="280" t="s">
        <v>2855</v>
      </c>
      <c r="I339" s="280" t="s">
        <v>3323</v>
      </c>
      <c r="J339" s="280" t="s">
        <v>112</v>
      </c>
      <c r="K339" s="280" t="s">
        <v>3324</v>
      </c>
      <c r="L339" s="280" t="s">
        <v>14342</v>
      </c>
      <c r="M339" s="280" t="s">
        <v>14343</v>
      </c>
      <c r="N339" s="280" t="s">
        <v>2852</v>
      </c>
      <c r="O339" s="280" t="s">
        <v>2853</v>
      </c>
      <c r="P339" s="280" t="s">
        <v>2845</v>
      </c>
      <c r="Q339" s="280" t="s">
        <v>2720</v>
      </c>
      <c r="R339" s="280" t="s">
        <v>3327</v>
      </c>
      <c r="S339" s="280" t="s">
        <v>14344</v>
      </c>
      <c r="T339" s="277">
        <v>2</v>
      </c>
    </row>
    <row r="340" spans="1:20" x14ac:dyDescent="0.25">
      <c r="A340" s="278">
        <v>334</v>
      </c>
      <c r="B340" s="279" t="s">
        <v>2850</v>
      </c>
      <c r="C340" s="280">
        <v>584</v>
      </c>
      <c r="D340" s="280" t="s">
        <v>1947</v>
      </c>
      <c r="E340" s="280" t="s">
        <v>213</v>
      </c>
      <c r="F340" s="280" t="s">
        <v>2850</v>
      </c>
      <c r="G340" s="280" t="s">
        <v>13443</v>
      </c>
      <c r="H340" s="280" t="s">
        <v>2856</v>
      </c>
      <c r="I340" s="280" t="s">
        <v>3328</v>
      </c>
      <c r="J340" s="280" t="s">
        <v>114</v>
      </c>
      <c r="K340" s="280" t="s">
        <v>3329</v>
      </c>
      <c r="L340" s="280" t="s">
        <v>14345</v>
      </c>
      <c r="M340" s="280" t="s">
        <v>14346</v>
      </c>
      <c r="N340" s="280" t="s">
        <v>2852</v>
      </c>
      <c r="O340" s="280" t="s">
        <v>2853</v>
      </c>
      <c r="P340" s="280" t="s">
        <v>2845</v>
      </c>
      <c r="Q340" s="280" t="s">
        <v>2720</v>
      </c>
      <c r="R340" s="280" t="s">
        <v>3332</v>
      </c>
      <c r="S340" s="280" t="s">
        <v>14347</v>
      </c>
      <c r="T340" s="277">
        <v>2</v>
      </c>
    </row>
    <row r="341" spans="1:20" x14ac:dyDescent="0.25">
      <c r="A341" s="278">
        <v>335</v>
      </c>
      <c r="B341" s="279" t="s">
        <v>2850</v>
      </c>
      <c r="C341" s="280">
        <v>585</v>
      </c>
      <c r="D341" s="280" t="s">
        <v>1947</v>
      </c>
      <c r="E341" s="280" t="s">
        <v>214</v>
      </c>
      <c r="F341" s="280" t="s">
        <v>2850</v>
      </c>
      <c r="G341" s="280" t="s">
        <v>13447</v>
      </c>
      <c r="H341" s="280" t="s">
        <v>2857</v>
      </c>
      <c r="I341" s="280" t="s">
        <v>3333</v>
      </c>
      <c r="J341" s="280" t="s">
        <v>116</v>
      </c>
      <c r="K341" s="280" t="s">
        <v>3334</v>
      </c>
      <c r="L341" s="280" t="s">
        <v>14348</v>
      </c>
      <c r="M341" s="280" t="s">
        <v>14349</v>
      </c>
      <c r="N341" s="280" t="s">
        <v>2852</v>
      </c>
      <c r="O341" s="280" t="s">
        <v>2853</v>
      </c>
      <c r="P341" s="280" t="s">
        <v>2845</v>
      </c>
      <c r="Q341" s="280" t="s">
        <v>2720</v>
      </c>
      <c r="R341" s="280" t="s">
        <v>3337</v>
      </c>
      <c r="S341" s="280" t="s">
        <v>14350</v>
      </c>
      <c r="T341" s="277">
        <v>2</v>
      </c>
    </row>
    <row r="342" spans="1:20" x14ac:dyDescent="0.25">
      <c r="A342" s="278">
        <v>336</v>
      </c>
      <c r="B342" s="279" t="s">
        <v>2234</v>
      </c>
      <c r="C342" s="280">
        <v>311</v>
      </c>
      <c r="D342" s="280" t="s">
        <v>8456</v>
      </c>
      <c r="E342" s="280" t="s">
        <v>123</v>
      </c>
      <c r="F342" s="280" t="s">
        <v>2234</v>
      </c>
      <c r="G342" s="280" t="s">
        <v>13431</v>
      </c>
      <c r="H342" s="280" t="s">
        <v>4313</v>
      </c>
      <c r="I342" s="280" t="s">
        <v>4314</v>
      </c>
      <c r="J342" s="280" t="s">
        <v>4215</v>
      </c>
      <c r="K342" s="280" t="s">
        <v>4216</v>
      </c>
      <c r="L342" s="280" t="s">
        <v>14351</v>
      </c>
      <c r="M342" s="280" t="s">
        <v>14352</v>
      </c>
      <c r="N342" s="280" t="s">
        <v>4317</v>
      </c>
      <c r="O342" s="280" t="s">
        <v>4318</v>
      </c>
      <c r="P342" s="280" t="s">
        <v>4319</v>
      </c>
      <c r="Q342" s="280" t="s">
        <v>4320</v>
      </c>
      <c r="R342" s="280" t="s">
        <v>4321</v>
      </c>
      <c r="S342" s="280" t="s">
        <v>14353</v>
      </c>
      <c r="T342" s="277">
        <v>2</v>
      </c>
    </row>
    <row r="343" spans="1:20" x14ac:dyDescent="0.25">
      <c r="A343" s="278">
        <v>337</v>
      </c>
      <c r="B343" s="279" t="s">
        <v>2234</v>
      </c>
      <c r="C343" s="280">
        <v>312</v>
      </c>
      <c r="D343" s="280" t="s">
        <v>8456</v>
      </c>
      <c r="E343" s="280" t="s">
        <v>125</v>
      </c>
      <c r="F343" s="280" t="s">
        <v>2234</v>
      </c>
      <c r="G343" s="280" t="s">
        <v>13454</v>
      </c>
      <c r="H343" s="280" t="s">
        <v>4322</v>
      </c>
      <c r="I343" s="280" t="s">
        <v>4323</v>
      </c>
      <c r="J343" s="280" t="s">
        <v>4226</v>
      </c>
      <c r="K343" s="280" t="s">
        <v>4227</v>
      </c>
      <c r="L343" s="280" t="s">
        <v>14354</v>
      </c>
      <c r="M343" s="280" t="s">
        <v>14355</v>
      </c>
      <c r="N343" s="280" t="s">
        <v>4326</v>
      </c>
      <c r="O343" s="280" t="s">
        <v>4327</v>
      </c>
      <c r="P343" s="280" t="s">
        <v>4328</v>
      </c>
      <c r="Q343" s="280" t="s">
        <v>4329</v>
      </c>
      <c r="R343" s="280" t="s">
        <v>4330</v>
      </c>
      <c r="S343" s="280" t="s">
        <v>14356</v>
      </c>
      <c r="T343" s="277">
        <v>2</v>
      </c>
    </row>
    <row r="344" spans="1:20" x14ac:dyDescent="0.25">
      <c r="A344" s="278">
        <v>338</v>
      </c>
      <c r="B344" s="279" t="s">
        <v>2234</v>
      </c>
      <c r="C344" s="280">
        <v>313</v>
      </c>
      <c r="D344" s="280" t="s">
        <v>8456</v>
      </c>
      <c r="E344" s="280" t="s">
        <v>126</v>
      </c>
      <c r="F344" s="280" t="s">
        <v>2234</v>
      </c>
      <c r="G344" s="280" t="s">
        <v>13458</v>
      </c>
      <c r="H344" s="280" t="s">
        <v>4331</v>
      </c>
      <c r="I344" s="280" t="s">
        <v>4332</v>
      </c>
      <c r="J344" s="280" t="s">
        <v>4237</v>
      </c>
      <c r="K344" s="280" t="s">
        <v>4238</v>
      </c>
      <c r="L344" s="280" t="s">
        <v>14357</v>
      </c>
      <c r="M344" s="280" t="s">
        <v>14358</v>
      </c>
      <c r="N344" s="280" t="s">
        <v>4335</v>
      </c>
      <c r="O344" s="280" t="s">
        <v>4336</v>
      </c>
      <c r="P344" s="280" t="s">
        <v>4337</v>
      </c>
      <c r="Q344" s="280" t="s">
        <v>4338</v>
      </c>
      <c r="R344" s="280" t="s">
        <v>4339</v>
      </c>
      <c r="S344" s="280" t="s">
        <v>14359</v>
      </c>
      <c r="T344" s="277">
        <v>2</v>
      </c>
    </row>
    <row r="345" spans="1:20" x14ac:dyDescent="0.25">
      <c r="A345" s="278">
        <v>339</v>
      </c>
      <c r="B345" s="279" t="s">
        <v>2234</v>
      </c>
      <c r="C345" s="280">
        <v>314</v>
      </c>
      <c r="D345" s="280" t="s">
        <v>8456</v>
      </c>
      <c r="E345" s="280" t="s">
        <v>127</v>
      </c>
      <c r="F345" s="280" t="s">
        <v>2234</v>
      </c>
      <c r="G345" s="280" t="s">
        <v>13462</v>
      </c>
      <c r="H345" s="280" t="s">
        <v>4340</v>
      </c>
      <c r="I345" s="280" t="s">
        <v>4341</v>
      </c>
      <c r="J345" s="280" t="s">
        <v>4248</v>
      </c>
      <c r="K345" s="280" t="s">
        <v>4249</v>
      </c>
      <c r="L345" s="280" t="s">
        <v>14360</v>
      </c>
      <c r="M345" s="280" t="s">
        <v>14361</v>
      </c>
      <c r="N345" s="280" t="s">
        <v>4344</v>
      </c>
      <c r="O345" s="280" t="s">
        <v>4345</v>
      </c>
      <c r="P345" s="280" t="s">
        <v>4346</v>
      </c>
      <c r="Q345" s="280" t="s">
        <v>4347</v>
      </c>
      <c r="R345" s="280" t="s">
        <v>4348</v>
      </c>
      <c r="S345" s="280" t="s">
        <v>14362</v>
      </c>
      <c r="T345" s="277">
        <v>2</v>
      </c>
    </row>
    <row r="346" spans="1:20" x14ac:dyDescent="0.25">
      <c r="A346" s="278">
        <v>340</v>
      </c>
      <c r="B346" s="279" t="s">
        <v>2234</v>
      </c>
      <c r="C346" s="280">
        <v>315</v>
      </c>
      <c r="D346" s="280" t="s">
        <v>8456</v>
      </c>
      <c r="E346" s="280" t="s">
        <v>128</v>
      </c>
      <c r="F346" s="280" t="s">
        <v>2234</v>
      </c>
      <c r="G346" s="280" t="s">
        <v>13466</v>
      </c>
      <c r="H346" s="280" t="s">
        <v>4349</v>
      </c>
      <c r="I346" s="280" t="s">
        <v>4350</v>
      </c>
      <c r="J346" s="280" t="s">
        <v>4259</v>
      </c>
      <c r="K346" s="280" t="s">
        <v>4260</v>
      </c>
      <c r="L346" s="280" t="s">
        <v>14363</v>
      </c>
      <c r="M346" s="280" t="s">
        <v>14364</v>
      </c>
      <c r="N346" s="280" t="s">
        <v>4353</v>
      </c>
      <c r="O346" s="280" t="s">
        <v>4354</v>
      </c>
      <c r="P346" s="280" t="s">
        <v>4355</v>
      </c>
      <c r="Q346" s="280" t="s">
        <v>4356</v>
      </c>
      <c r="R346" s="280" t="s">
        <v>4357</v>
      </c>
      <c r="S346" s="280" t="s">
        <v>14365</v>
      </c>
      <c r="T346" s="277">
        <v>2</v>
      </c>
    </row>
    <row r="347" spans="1:20" x14ac:dyDescent="0.25">
      <c r="A347" s="278">
        <v>341</v>
      </c>
      <c r="B347" s="279" t="s">
        <v>2235</v>
      </c>
      <c r="C347" s="280">
        <v>316</v>
      </c>
      <c r="D347" s="280" t="s">
        <v>8456</v>
      </c>
      <c r="E347" s="280" t="s">
        <v>129</v>
      </c>
      <c r="F347" s="280" t="s">
        <v>2235</v>
      </c>
      <c r="G347" s="280" t="s">
        <v>13431</v>
      </c>
      <c r="H347" s="280" t="s">
        <v>4358</v>
      </c>
      <c r="I347" s="280" t="s">
        <v>4359</v>
      </c>
      <c r="J347" s="280" t="s">
        <v>4215</v>
      </c>
      <c r="K347" s="280" t="s">
        <v>4216</v>
      </c>
      <c r="L347" s="280" t="s">
        <v>14366</v>
      </c>
      <c r="M347" s="280" t="s">
        <v>14367</v>
      </c>
      <c r="N347" s="280" t="s">
        <v>4362</v>
      </c>
      <c r="O347" s="280" t="s">
        <v>4363</v>
      </c>
      <c r="P347" s="280" t="s">
        <v>4364</v>
      </c>
      <c r="Q347" s="280" t="s">
        <v>4365</v>
      </c>
      <c r="R347" s="280" t="s">
        <v>4366</v>
      </c>
      <c r="S347" s="280" t="s">
        <v>14368</v>
      </c>
      <c r="T347" s="277">
        <v>2</v>
      </c>
    </row>
    <row r="348" spans="1:20" x14ac:dyDescent="0.25">
      <c r="A348" s="278">
        <v>342</v>
      </c>
      <c r="B348" s="279" t="s">
        <v>2235</v>
      </c>
      <c r="C348" s="280">
        <v>317</v>
      </c>
      <c r="D348" s="280" t="s">
        <v>8456</v>
      </c>
      <c r="E348" s="280" t="s">
        <v>131</v>
      </c>
      <c r="F348" s="280" t="s">
        <v>2235</v>
      </c>
      <c r="G348" s="280" t="s">
        <v>13454</v>
      </c>
      <c r="H348" s="280" t="s">
        <v>4367</v>
      </c>
      <c r="I348" s="280" t="s">
        <v>4368</v>
      </c>
      <c r="J348" s="280" t="s">
        <v>4226</v>
      </c>
      <c r="K348" s="280" t="s">
        <v>4227</v>
      </c>
      <c r="L348" s="280" t="s">
        <v>14369</v>
      </c>
      <c r="M348" s="280" t="s">
        <v>14370</v>
      </c>
      <c r="N348" s="280" t="s">
        <v>4371</v>
      </c>
      <c r="O348" s="280" t="s">
        <v>4372</v>
      </c>
      <c r="P348" s="280" t="s">
        <v>4373</v>
      </c>
      <c r="Q348" s="280" t="s">
        <v>4374</v>
      </c>
      <c r="R348" s="280" t="s">
        <v>4375</v>
      </c>
      <c r="S348" s="280" t="s">
        <v>14371</v>
      </c>
      <c r="T348" s="277">
        <v>2</v>
      </c>
    </row>
    <row r="349" spans="1:20" x14ac:dyDescent="0.25">
      <c r="A349" s="278">
        <v>343</v>
      </c>
      <c r="B349" s="279" t="s">
        <v>2235</v>
      </c>
      <c r="C349" s="280">
        <v>318</v>
      </c>
      <c r="D349" s="280" t="s">
        <v>8456</v>
      </c>
      <c r="E349" s="280" t="s">
        <v>132</v>
      </c>
      <c r="F349" s="280" t="s">
        <v>2235</v>
      </c>
      <c r="G349" s="280" t="s">
        <v>13458</v>
      </c>
      <c r="H349" s="280" t="s">
        <v>4376</v>
      </c>
      <c r="I349" s="280" t="s">
        <v>4377</v>
      </c>
      <c r="J349" s="280" t="s">
        <v>4237</v>
      </c>
      <c r="K349" s="280" t="s">
        <v>4238</v>
      </c>
      <c r="L349" s="280" t="s">
        <v>14372</v>
      </c>
      <c r="M349" s="280" t="s">
        <v>14373</v>
      </c>
      <c r="N349" s="280" t="s">
        <v>4380</v>
      </c>
      <c r="O349" s="280" t="s">
        <v>4381</v>
      </c>
      <c r="P349" s="280" t="s">
        <v>4382</v>
      </c>
      <c r="Q349" s="280" t="s">
        <v>4383</v>
      </c>
      <c r="R349" s="280" t="s">
        <v>4384</v>
      </c>
      <c r="S349" s="280" t="s">
        <v>14374</v>
      </c>
      <c r="T349" s="277">
        <v>2</v>
      </c>
    </row>
    <row r="350" spans="1:20" x14ac:dyDescent="0.25">
      <c r="A350" s="278">
        <v>344</v>
      </c>
      <c r="B350" s="279" t="s">
        <v>2235</v>
      </c>
      <c r="C350" s="280">
        <v>319</v>
      </c>
      <c r="D350" s="280" t="s">
        <v>8456</v>
      </c>
      <c r="E350" s="280" t="s">
        <v>133</v>
      </c>
      <c r="F350" s="280" t="s">
        <v>2235</v>
      </c>
      <c r="G350" s="280" t="s">
        <v>13462</v>
      </c>
      <c r="H350" s="280" t="s">
        <v>4385</v>
      </c>
      <c r="I350" s="280" t="s">
        <v>4386</v>
      </c>
      <c r="J350" s="280" t="s">
        <v>4248</v>
      </c>
      <c r="K350" s="280" t="s">
        <v>4249</v>
      </c>
      <c r="L350" s="280" t="s">
        <v>14375</v>
      </c>
      <c r="M350" s="280" t="s">
        <v>14376</v>
      </c>
      <c r="N350" s="280" t="s">
        <v>4389</v>
      </c>
      <c r="O350" s="280" t="s">
        <v>4390</v>
      </c>
      <c r="P350" s="280" t="s">
        <v>4391</v>
      </c>
      <c r="Q350" s="280" t="s">
        <v>4392</v>
      </c>
      <c r="R350" s="280" t="s">
        <v>4393</v>
      </c>
      <c r="S350" s="280" t="s">
        <v>14377</v>
      </c>
      <c r="T350" s="277">
        <v>2</v>
      </c>
    </row>
    <row r="351" spans="1:20" x14ac:dyDescent="0.25">
      <c r="A351" s="278">
        <v>345</v>
      </c>
      <c r="B351" s="279" t="s">
        <v>2235</v>
      </c>
      <c r="C351" s="280">
        <v>320</v>
      </c>
      <c r="D351" s="280" t="s">
        <v>8456</v>
      </c>
      <c r="E351" s="280" t="s">
        <v>134</v>
      </c>
      <c r="F351" s="280" t="s">
        <v>2235</v>
      </c>
      <c r="G351" s="280" t="s">
        <v>13466</v>
      </c>
      <c r="H351" s="280" t="s">
        <v>4394</v>
      </c>
      <c r="I351" s="280" t="s">
        <v>4395</v>
      </c>
      <c r="J351" s="280" t="s">
        <v>4259</v>
      </c>
      <c r="K351" s="280" t="s">
        <v>4260</v>
      </c>
      <c r="L351" s="280" t="s">
        <v>14378</v>
      </c>
      <c r="M351" s="280" t="s">
        <v>14379</v>
      </c>
      <c r="N351" s="280" t="s">
        <v>4398</v>
      </c>
      <c r="O351" s="280" t="s">
        <v>4399</v>
      </c>
      <c r="P351" s="280" t="s">
        <v>4400</v>
      </c>
      <c r="Q351" s="280" t="s">
        <v>4401</v>
      </c>
      <c r="R351" s="280" t="s">
        <v>4402</v>
      </c>
      <c r="S351" s="280" t="s">
        <v>14380</v>
      </c>
      <c r="T351" s="277">
        <v>2</v>
      </c>
    </row>
    <row r="352" spans="1:20" x14ac:dyDescent="0.25">
      <c r="A352" s="278">
        <v>346</v>
      </c>
      <c r="B352" s="279" t="s">
        <v>2088</v>
      </c>
      <c r="C352" s="280">
        <v>276</v>
      </c>
      <c r="D352" s="280" t="s">
        <v>8453</v>
      </c>
      <c r="E352" s="280" t="s">
        <v>202</v>
      </c>
      <c r="F352" s="280" t="s">
        <v>2088</v>
      </c>
      <c r="G352" s="280"/>
      <c r="H352" s="280" t="s">
        <v>5948</v>
      </c>
      <c r="I352" s="280" t="s">
        <v>5949</v>
      </c>
      <c r="J352" s="280" t="s">
        <v>5950</v>
      </c>
      <c r="K352" s="280" t="s">
        <v>5951</v>
      </c>
      <c r="L352" s="280" t="s">
        <v>14381</v>
      </c>
      <c r="M352" s="280" t="s">
        <v>14382</v>
      </c>
      <c r="N352" s="280" t="s">
        <v>5954</v>
      </c>
      <c r="O352" s="280" t="s">
        <v>5955</v>
      </c>
      <c r="P352" s="280" t="s">
        <v>5956</v>
      </c>
      <c r="Q352" s="280" t="s">
        <v>5957</v>
      </c>
      <c r="R352" s="280" t="s">
        <v>5958</v>
      </c>
      <c r="S352" s="280" t="s">
        <v>14383</v>
      </c>
      <c r="T352" s="277">
        <v>2</v>
      </c>
    </row>
    <row r="353" spans="1:20" x14ac:dyDescent="0.25">
      <c r="A353" s="278">
        <v>347</v>
      </c>
      <c r="B353" s="279" t="s">
        <v>2088</v>
      </c>
      <c r="C353" s="280">
        <v>277</v>
      </c>
      <c r="D353" s="280" t="s">
        <v>8453</v>
      </c>
      <c r="E353" s="280" t="s">
        <v>205</v>
      </c>
      <c r="F353" s="280" t="s">
        <v>2088</v>
      </c>
      <c r="G353" s="280"/>
      <c r="H353" s="280" t="s">
        <v>5959</v>
      </c>
      <c r="I353" s="280" t="s">
        <v>5960</v>
      </c>
      <c r="J353" s="280" t="s">
        <v>5961</v>
      </c>
      <c r="K353" s="280" t="s">
        <v>5962</v>
      </c>
      <c r="L353" s="280" t="s">
        <v>14384</v>
      </c>
      <c r="M353" s="280" t="s">
        <v>14385</v>
      </c>
      <c r="N353" s="280" t="s">
        <v>5965</v>
      </c>
      <c r="O353" s="280" t="s">
        <v>5966</v>
      </c>
      <c r="P353" s="280" t="s">
        <v>5967</v>
      </c>
      <c r="Q353" s="280" t="s">
        <v>5968</v>
      </c>
      <c r="R353" s="280" t="s">
        <v>5969</v>
      </c>
      <c r="S353" s="280" t="s">
        <v>14386</v>
      </c>
      <c r="T353" s="277">
        <v>2</v>
      </c>
    </row>
    <row r="354" spans="1:20" x14ac:dyDescent="0.25">
      <c r="A354" s="278">
        <v>348</v>
      </c>
      <c r="B354" s="279" t="s">
        <v>2088</v>
      </c>
      <c r="C354" s="280">
        <v>278</v>
      </c>
      <c r="D354" s="280" t="s">
        <v>8453</v>
      </c>
      <c r="E354" s="280" t="s">
        <v>206</v>
      </c>
      <c r="F354" s="280" t="s">
        <v>2088</v>
      </c>
      <c r="G354" s="280"/>
      <c r="H354" s="280" t="s">
        <v>5970</v>
      </c>
      <c r="I354" s="280" t="s">
        <v>5971</v>
      </c>
      <c r="J354" s="280" t="s">
        <v>5972</v>
      </c>
      <c r="K354" s="280" t="s">
        <v>5973</v>
      </c>
      <c r="L354" s="280" t="s">
        <v>14387</v>
      </c>
      <c r="M354" s="280" t="s">
        <v>14388</v>
      </c>
      <c r="N354" s="280" t="s">
        <v>5976</v>
      </c>
      <c r="O354" s="280" t="s">
        <v>5977</v>
      </c>
      <c r="P354" s="280" t="s">
        <v>5978</v>
      </c>
      <c r="Q354" s="280" t="s">
        <v>5979</v>
      </c>
      <c r="R354" s="280" t="s">
        <v>5980</v>
      </c>
      <c r="S354" s="280" t="s">
        <v>14389</v>
      </c>
      <c r="T354" s="277">
        <v>2</v>
      </c>
    </row>
    <row r="355" spans="1:20" x14ac:dyDescent="0.25">
      <c r="A355" s="278">
        <v>349</v>
      </c>
      <c r="B355" s="279" t="s">
        <v>2088</v>
      </c>
      <c r="C355" s="280">
        <v>279</v>
      </c>
      <c r="D355" s="280" t="s">
        <v>8453</v>
      </c>
      <c r="E355" s="280" t="s">
        <v>207</v>
      </c>
      <c r="F355" s="280" t="s">
        <v>2088</v>
      </c>
      <c r="G355" s="280"/>
      <c r="H355" s="280" t="s">
        <v>5981</v>
      </c>
      <c r="I355" s="280" t="s">
        <v>5982</v>
      </c>
      <c r="J355" s="280" t="s">
        <v>5983</v>
      </c>
      <c r="K355" s="280" t="s">
        <v>5984</v>
      </c>
      <c r="L355" s="280" t="s">
        <v>14390</v>
      </c>
      <c r="M355" s="280" t="s">
        <v>14391</v>
      </c>
      <c r="N355" s="280" t="s">
        <v>5987</v>
      </c>
      <c r="O355" s="280" t="s">
        <v>5988</v>
      </c>
      <c r="P355" s="280" t="s">
        <v>5989</v>
      </c>
      <c r="Q355" s="280" t="s">
        <v>5990</v>
      </c>
      <c r="R355" s="280" t="s">
        <v>5991</v>
      </c>
      <c r="S355" s="280" t="s">
        <v>14392</v>
      </c>
      <c r="T355" s="277">
        <v>2</v>
      </c>
    </row>
    <row r="356" spans="1:20" x14ac:dyDescent="0.25">
      <c r="A356" s="278">
        <v>350</v>
      </c>
      <c r="B356" s="279" t="s">
        <v>2088</v>
      </c>
      <c r="C356" s="280">
        <v>280</v>
      </c>
      <c r="D356" s="280" t="s">
        <v>8453</v>
      </c>
      <c r="E356" s="280" t="s">
        <v>208</v>
      </c>
      <c r="F356" s="280" t="s">
        <v>2088</v>
      </c>
      <c r="G356" s="280"/>
      <c r="H356" s="280" t="s">
        <v>5992</v>
      </c>
      <c r="I356" s="280" t="s">
        <v>5993</v>
      </c>
      <c r="J356" s="280" t="s">
        <v>5994</v>
      </c>
      <c r="K356" s="280" t="s">
        <v>5995</v>
      </c>
      <c r="L356" s="280" t="s">
        <v>14393</v>
      </c>
      <c r="M356" s="280" t="s">
        <v>14394</v>
      </c>
      <c r="N356" s="280" t="s">
        <v>5998</v>
      </c>
      <c r="O356" s="280" t="s">
        <v>5999</v>
      </c>
      <c r="P356" s="280" t="s">
        <v>6000</v>
      </c>
      <c r="Q356" s="280" t="s">
        <v>6001</v>
      </c>
      <c r="R356" s="280" t="s">
        <v>6002</v>
      </c>
      <c r="S356" s="280" t="s">
        <v>14395</v>
      </c>
      <c r="T356" s="277">
        <v>2</v>
      </c>
    </row>
    <row r="357" spans="1:20" x14ac:dyDescent="0.25">
      <c r="A357" s="278">
        <v>351</v>
      </c>
      <c r="B357" s="279" t="s">
        <v>2074</v>
      </c>
      <c r="C357" s="280">
        <v>201</v>
      </c>
      <c r="D357" s="280" t="s">
        <v>8453</v>
      </c>
      <c r="E357" s="280" t="s">
        <v>106</v>
      </c>
      <c r="F357" s="280" t="s">
        <v>2074</v>
      </c>
      <c r="G357" s="280"/>
      <c r="H357" s="280" t="s">
        <v>5123</v>
      </c>
      <c r="I357" s="280" t="s">
        <v>5124</v>
      </c>
      <c r="J357" s="280" t="s">
        <v>5125</v>
      </c>
      <c r="K357" s="280" t="s">
        <v>5126</v>
      </c>
      <c r="L357" s="280" t="s">
        <v>14396</v>
      </c>
      <c r="M357" s="280" t="s">
        <v>14397</v>
      </c>
      <c r="N357" s="280" t="s">
        <v>5129</v>
      </c>
      <c r="O357" s="280" t="s">
        <v>5130</v>
      </c>
      <c r="P357" s="280" t="s">
        <v>5131</v>
      </c>
      <c r="Q357" s="280" t="s">
        <v>5132</v>
      </c>
      <c r="R357" s="280" t="s">
        <v>5133</v>
      </c>
      <c r="S357" s="280" t="s">
        <v>14398</v>
      </c>
      <c r="T357" s="277">
        <v>2</v>
      </c>
    </row>
    <row r="358" spans="1:20" x14ac:dyDescent="0.25">
      <c r="A358" s="278">
        <v>352</v>
      </c>
      <c r="B358" s="279" t="s">
        <v>2074</v>
      </c>
      <c r="C358" s="280">
        <v>202</v>
      </c>
      <c r="D358" s="280" t="s">
        <v>8453</v>
      </c>
      <c r="E358" s="280" t="s">
        <v>109</v>
      </c>
      <c r="F358" s="280" t="s">
        <v>2074</v>
      </c>
      <c r="G358" s="280"/>
      <c r="H358" s="280" t="s">
        <v>5134</v>
      </c>
      <c r="I358" s="280" t="s">
        <v>5135</v>
      </c>
      <c r="J358" s="280" t="s">
        <v>5136</v>
      </c>
      <c r="K358" s="280" t="s">
        <v>5137</v>
      </c>
      <c r="L358" s="280" t="s">
        <v>14399</v>
      </c>
      <c r="M358" s="280" t="s">
        <v>14400</v>
      </c>
      <c r="N358" s="280" t="s">
        <v>5140</v>
      </c>
      <c r="O358" s="280" t="s">
        <v>5141</v>
      </c>
      <c r="P358" s="280" t="s">
        <v>5142</v>
      </c>
      <c r="Q358" s="280" t="s">
        <v>5143</v>
      </c>
      <c r="R358" s="280" t="s">
        <v>5144</v>
      </c>
      <c r="S358" s="280" t="s">
        <v>14401</v>
      </c>
      <c r="T358" s="277">
        <v>2</v>
      </c>
    </row>
    <row r="359" spans="1:20" x14ac:dyDescent="0.25">
      <c r="A359" s="278">
        <v>353</v>
      </c>
      <c r="B359" s="279" t="s">
        <v>2074</v>
      </c>
      <c r="C359" s="280">
        <v>203</v>
      </c>
      <c r="D359" s="280" t="s">
        <v>8453</v>
      </c>
      <c r="E359" s="280" t="s">
        <v>111</v>
      </c>
      <c r="F359" s="280" t="s">
        <v>2074</v>
      </c>
      <c r="G359" s="280"/>
      <c r="H359" s="280" t="s">
        <v>5145</v>
      </c>
      <c r="I359" s="280" t="s">
        <v>5146</v>
      </c>
      <c r="J359" s="280" t="s">
        <v>5147</v>
      </c>
      <c r="K359" s="280" t="s">
        <v>5148</v>
      </c>
      <c r="L359" s="280" t="s">
        <v>14402</v>
      </c>
      <c r="M359" s="280" t="s">
        <v>14403</v>
      </c>
      <c r="N359" s="280" t="s">
        <v>5151</v>
      </c>
      <c r="O359" s="280" t="s">
        <v>5152</v>
      </c>
      <c r="P359" s="280" t="s">
        <v>5153</v>
      </c>
      <c r="Q359" s="280" t="s">
        <v>5154</v>
      </c>
      <c r="R359" s="280" t="s">
        <v>5155</v>
      </c>
      <c r="S359" s="280" t="s">
        <v>14404</v>
      </c>
      <c r="T359" s="277">
        <v>2</v>
      </c>
    </row>
    <row r="360" spans="1:20" x14ac:dyDescent="0.25">
      <c r="A360" s="278">
        <v>354</v>
      </c>
      <c r="B360" s="279" t="s">
        <v>2074</v>
      </c>
      <c r="C360" s="280">
        <v>204</v>
      </c>
      <c r="D360" s="280" t="s">
        <v>8453</v>
      </c>
      <c r="E360" s="280" t="s">
        <v>113</v>
      </c>
      <c r="F360" s="280" t="s">
        <v>2074</v>
      </c>
      <c r="G360" s="280"/>
      <c r="H360" s="280" t="s">
        <v>5156</v>
      </c>
      <c r="I360" s="280" t="s">
        <v>5157</v>
      </c>
      <c r="J360" s="280" t="s">
        <v>5158</v>
      </c>
      <c r="K360" s="280" t="s">
        <v>5159</v>
      </c>
      <c r="L360" s="280" t="s">
        <v>14405</v>
      </c>
      <c r="M360" s="280" t="s">
        <v>14406</v>
      </c>
      <c r="N360" s="280" t="s">
        <v>5162</v>
      </c>
      <c r="O360" s="280" t="s">
        <v>5163</v>
      </c>
      <c r="P360" s="280" t="s">
        <v>5164</v>
      </c>
      <c r="Q360" s="280" t="s">
        <v>5165</v>
      </c>
      <c r="R360" s="280" t="s">
        <v>5166</v>
      </c>
      <c r="S360" s="280" t="s">
        <v>14407</v>
      </c>
      <c r="T360" s="277">
        <v>2</v>
      </c>
    </row>
    <row r="361" spans="1:20" x14ac:dyDescent="0.25">
      <c r="A361" s="278">
        <v>355</v>
      </c>
      <c r="B361" s="279" t="s">
        <v>2074</v>
      </c>
      <c r="C361" s="280">
        <v>205</v>
      </c>
      <c r="D361" s="280" t="s">
        <v>8453</v>
      </c>
      <c r="E361" s="280" t="s">
        <v>115</v>
      </c>
      <c r="F361" s="280" t="s">
        <v>2074</v>
      </c>
      <c r="G361" s="280"/>
      <c r="H361" s="280" t="s">
        <v>5167</v>
      </c>
      <c r="I361" s="280" t="s">
        <v>5168</v>
      </c>
      <c r="J361" s="280" t="s">
        <v>5169</v>
      </c>
      <c r="K361" s="280" t="s">
        <v>5170</v>
      </c>
      <c r="L361" s="280" t="s">
        <v>14408</v>
      </c>
      <c r="M361" s="280" t="s">
        <v>14409</v>
      </c>
      <c r="N361" s="280" t="s">
        <v>5173</v>
      </c>
      <c r="O361" s="280" t="s">
        <v>5174</v>
      </c>
      <c r="P361" s="280" t="s">
        <v>5175</v>
      </c>
      <c r="Q361" s="280" t="s">
        <v>5176</v>
      </c>
      <c r="R361" s="280" t="s">
        <v>5177</v>
      </c>
      <c r="S361" s="280" t="s">
        <v>14410</v>
      </c>
      <c r="T361" s="277">
        <v>2</v>
      </c>
    </row>
    <row r="362" spans="1:20" x14ac:dyDescent="0.25">
      <c r="A362" s="278">
        <v>356</v>
      </c>
      <c r="B362" s="279" t="s">
        <v>130</v>
      </c>
      <c r="C362" s="280">
        <v>16</v>
      </c>
      <c r="D362" s="280" t="s">
        <v>8447</v>
      </c>
      <c r="E362" s="280" t="s">
        <v>129</v>
      </c>
      <c r="F362" s="280" t="s">
        <v>130</v>
      </c>
      <c r="G362" s="280" t="s">
        <v>13431</v>
      </c>
      <c r="H362" s="280" t="s">
        <v>7490</v>
      </c>
      <c r="I362" s="280" t="s">
        <v>7491</v>
      </c>
      <c r="J362" s="280" t="s">
        <v>7492</v>
      </c>
      <c r="K362" s="280" t="s">
        <v>7493</v>
      </c>
      <c r="L362" s="280" t="s">
        <v>7494</v>
      </c>
      <c r="M362" s="280" t="s">
        <v>7495</v>
      </c>
      <c r="N362" s="280" t="s">
        <v>7496</v>
      </c>
      <c r="O362" s="280" t="s">
        <v>7497</v>
      </c>
      <c r="P362" s="280" t="s">
        <v>7498</v>
      </c>
      <c r="Q362" s="280" t="s">
        <v>7499</v>
      </c>
      <c r="R362" s="280" t="s">
        <v>7500</v>
      </c>
      <c r="S362" s="280" t="s">
        <v>14411</v>
      </c>
      <c r="T362" s="277">
        <v>2</v>
      </c>
    </row>
    <row r="363" spans="1:20" x14ac:dyDescent="0.25">
      <c r="A363" s="278">
        <v>357</v>
      </c>
      <c r="B363" s="279" t="s">
        <v>130</v>
      </c>
      <c r="C363" s="280">
        <v>17</v>
      </c>
      <c r="D363" s="280" t="s">
        <v>8447</v>
      </c>
      <c r="E363" s="280" t="s">
        <v>131</v>
      </c>
      <c r="F363" s="280" t="s">
        <v>130</v>
      </c>
      <c r="G363" s="280" t="s">
        <v>13435</v>
      </c>
      <c r="H363" s="280" t="s">
        <v>7501</v>
      </c>
      <c r="I363" s="280" t="s">
        <v>7502</v>
      </c>
      <c r="J363" s="280" t="s">
        <v>7503</v>
      </c>
      <c r="K363" s="280" t="s">
        <v>7504</v>
      </c>
      <c r="L363" s="280" t="s">
        <v>7505</v>
      </c>
      <c r="M363" s="280" t="s">
        <v>7506</v>
      </c>
      <c r="N363" s="280" t="s">
        <v>7507</v>
      </c>
      <c r="O363" s="280" t="s">
        <v>7508</v>
      </c>
      <c r="P363" s="280" t="s">
        <v>7509</v>
      </c>
      <c r="Q363" s="280" t="s">
        <v>7510</v>
      </c>
      <c r="R363" s="280" t="s">
        <v>7511</v>
      </c>
      <c r="S363" s="280" t="s">
        <v>14412</v>
      </c>
      <c r="T363" s="277">
        <v>2</v>
      </c>
    </row>
    <row r="364" spans="1:20" x14ac:dyDescent="0.25">
      <c r="A364" s="278">
        <v>358</v>
      </c>
      <c r="B364" s="279" t="s">
        <v>130</v>
      </c>
      <c r="C364" s="280">
        <v>18</v>
      </c>
      <c r="D364" s="280" t="s">
        <v>8447</v>
      </c>
      <c r="E364" s="280" t="s">
        <v>132</v>
      </c>
      <c r="F364" s="280" t="s">
        <v>130</v>
      </c>
      <c r="G364" s="280" t="s">
        <v>13439</v>
      </c>
      <c r="H364" s="280" t="s">
        <v>7512</v>
      </c>
      <c r="I364" s="280" t="s">
        <v>7513</v>
      </c>
      <c r="J364" s="280" t="s">
        <v>7514</v>
      </c>
      <c r="K364" s="280" t="s">
        <v>7515</v>
      </c>
      <c r="L364" s="280" t="s">
        <v>14413</v>
      </c>
      <c r="M364" s="280" t="s">
        <v>7517</v>
      </c>
      <c r="N364" s="280" t="s">
        <v>7518</v>
      </c>
      <c r="O364" s="280" t="s">
        <v>7519</v>
      </c>
      <c r="P364" s="280" t="s">
        <v>7520</v>
      </c>
      <c r="Q364" s="280" t="s">
        <v>7521</v>
      </c>
      <c r="R364" s="280" t="s">
        <v>7522</v>
      </c>
      <c r="S364" s="280" t="s">
        <v>14414</v>
      </c>
      <c r="T364" s="277">
        <v>2</v>
      </c>
    </row>
    <row r="365" spans="1:20" x14ac:dyDescent="0.25">
      <c r="A365" s="278">
        <v>359</v>
      </c>
      <c r="B365" s="279" t="s">
        <v>130</v>
      </c>
      <c r="C365" s="280">
        <v>19</v>
      </c>
      <c r="D365" s="280" t="s">
        <v>8447</v>
      </c>
      <c r="E365" s="280" t="s">
        <v>133</v>
      </c>
      <c r="F365" s="280" t="s">
        <v>130</v>
      </c>
      <c r="G365" s="280" t="s">
        <v>13443</v>
      </c>
      <c r="H365" s="280" t="s">
        <v>7523</v>
      </c>
      <c r="I365" s="280" t="s">
        <v>7524</v>
      </c>
      <c r="J365" s="280" t="s">
        <v>7525</v>
      </c>
      <c r="K365" s="280" t="s">
        <v>7526</v>
      </c>
      <c r="L365" s="280" t="s">
        <v>14415</v>
      </c>
      <c r="M365" s="280" t="s">
        <v>7528</v>
      </c>
      <c r="N365" s="280" t="s">
        <v>7529</v>
      </c>
      <c r="O365" s="280" t="s">
        <v>7530</v>
      </c>
      <c r="P365" s="280" t="s">
        <v>7531</v>
      </c>
      <c r="Q365" s="280" t="s">
        <v>7532</v>
      </c>
      <c r="R365" s="280" t="s">
        <v>7533</v>
      </c>
      <c r="S365" s="280" t="s">
        <v>14416</v>
      </c>
      <c r="T365" s="277">
        <v>2</v>
      </c>
    </row>
    <row r="366" spans="1:20" x14ac:dyDescent="0.25">
      <c r="A366" s="278">
        <v>360</v>
      </c>
      <c r="B366" s="279" t="s">
        <v>130</v>
      </c>
      <c r="C366" s="280">
        <v>20</v>
      </c>
      <c r="D366" s="280" t="s">
        <v>8447</v>
      </c>
      <c r="E366" s="280" t="s">
        <v>134</v>
      </c>
      <c r="F366" s="280" t="s">
        <v>130</v>
      </c>
      <c r="G366" s="280" t="s">
        <v>13447</v>
      </c>
      <c r="H366" s="280" t="s">
        <v>7534</v>
      </c>
      <c r="I366" s="280" t="s">
        <v>7535</v>
      </c>
      <c r="J366" s="280" t="s">
        <v>7536</v>
      </c>
      <c r="K366" s="280" t="s">
        <v>7537</v>
      </c>
      <c r="L366" s="280" t="s">
        <v>7538</v>
      </c>
      <c r="M366" s="280" t="s">
        <v>7539</v>
      </c>
      <c r="N366" s="280" t="s">
        <v>7540</v>
      </c>
      <c r="O366" s="280" t="s">
        <v>7541</v>
      </c>
      <c r="P366" s="280" t="s">
        <v>7542</v>
      </c>
      <c r="Q366" s="280" t="s">
        <v>7543</v>
      </c>
      <c r="R366" s="280" t="s">
        <v>7544</v>
      </c>
      <c r="S366" s="280" t="s">
        <v>14417</v>
      </c>
      <c r="T366" s="277">
        <v>2</v>
      </c>
    </row>
    <row r="367" spans="1:20" x14ac:dyDescent="0.25">
      <c r="A367" s="278">
        <v>361</v>
      </c>
      <c r="B367" s="279" t="s">
        <v>2238</v>
      </c>
      <c r="C367" s="280">
        <v>331</v>
      </c>
      <c r="D367" s="280" t="s">
        <v>8456</v>
      </c>
      <c r="E367" s="280" t="s">
        <v>147</v>
      </c>
      <c r="F367" s="280" t="s">
        <v>2238</v>
      </c>
      <c r="G367" s="280" t="s">
        <v>13431</v>
      </c>
      <c r="H367" s="280" t="s">
        <v>4493</v>
      </c>
      <c r="I367" s="280" t="s">
        <v>4494</v>
      </c>
      <c r="J367" s="280" t="s">
        <v>4215</v>
      </c>
      <c r="K367" s="280" t="s">
        <v>4216</v>
      </c>
      <c r="L367" s="280" t="s">
        <v>14418</v>
      </c>
      <c r="M367" s="280" t="s">
        <v>14419</v>
      </c>
      <c r="N367" s="280" t="s">
        <v>4497</v>
      </c>
      <c r="O367" s="280" t="s">
        <v>4498</v>
      </c>
      <c r="P367" s="280" t="s">
        <v>4499</v>
      </c>
      <c r="Q367" s="280" t="s">
        <v>4500</v>
      </c>
      <c r="R367" s="280" t="s">
        <v>4501</v>
      </c>
      <c r="S367" s="280" t="s">
        <v>14420</v>
      </c>
      <c r="T367" s="277">
        <v>2</v>
      </c>
    </row>
    <row r="368" spans="1:20" x14ac:dyDescent="0.25">
      <c r="A368" s="278">
        <v>362</v>
      </c>
      <c r="B368" s="279" t="s">
        <v>2238</v>
      </c>
      <c r="C368" s="280">
        <v>332</v>
      </c>
      <c r="D368" s="280" t="s">
        <v>8456</v>
      </c>
      <c r="E368" s="280" t="s">
        <v>149</v>
      </c>
      <c r="F368" s="280" t="s">
        <v>2238</v>
      </c>
      <c r="G368" s="280" t="s">
        <v>13454</v>
      </c>
      <c r="H368" s="280" t="s">
        <v>4502</v>
      </c>
      <c r="I368" s="280" t="s">
        <v>4503</v>
      </c>
      <c r="J368" s="280" t="s">
        <v>4226</v>
      </c>
      <c r="K368" s="280" t="s">
        <v>4227</v>
      </c>
      <c r="L368" s="280" t="s">
        <v>14421</v>
      </c>
      <c r="M368" s="280" t="s">
        <v>14422</v>
      </c>
      <c r="N368" s="280" t="s">
        <v>4506</v>
      </c>
      <c r="O368" s="280" t="s">
        <v>4507</v>
      </c>
      <c r="P368" s="280" t="s">
        <v>4508</v>
      </c>
      <c r="Q368" s="280" t="s">
        <v>4509</v>
      </c>
      <c r="R368" s="280" t="s">
        <v>4510</v>
      </c>
      <c r="S368" s="280" t="s">
        <v>14423</v>
      </c>
      <c r="T368" s="277">
        <v>2</v>
      </c>
    </row>
    <row r="369" spans="1:20" x14ac:dyDescent="0.25">
      <c r="A369" s="278">
        <v>363</v>
      </c>
      <c r="B369" s="279" t="s">
        <v>2238</v>
      </c>
      <c r="C369" s="280">
        <v>333</v>
      </c>
      <c r="D369" s="280" t="s">
        <v>8456</v>
      </c>
      <c r="E369" s="280" t="s">
        <v>150</v>
      </c>
      <c r="F369" s="280" t="s">
        <v>2238</v>
      </c>
      <c r="G369" s="280" t="s">
        <v>13458</v>
      </c>
      <c r="H369" s="280" t="s">
        <v>4511</v>
      </c>
      <c r="I369" s="280" t="s">
        <v>4512</v>
      </c>
      <c r="J369" s="280" t="s">
        <v>4237</v>
      </c>
      <c r="K369" s="280" t="s">
        <v>4238</v>
      </c>
      <c r="L369" s="280" t="s">
        <v>14424</v>
      </c>
      <c r="M369" s="280" t="s">
        <v>14425</v>
      </c>
      <c r="N369" s="280" t="s">
        <v>4515</v>
      </c>
      <c r="O369" s="280" t="s">
        <v>4516</v>
      </c>
      <c r="P369" s="280" t="s">
        <v>4517</v>
      </c>
      <c r="Q369" s="280" t="s">
        <v>4518</v>
      </c>
      <c r="R369" s="280" t="s">
        <v>4519</v>
      </c>
      <c r="S369" s="280" t="s">
        <v>14426</v>
      </c>
      <c r="T369" s="277">
        <v>2</v>
      </c>
    </row>
    <row r="370" spans="1:20" x14ac:dyDescent="0.25">
      <c r="A370" s="278">
        <v>364</v>
      </c>
      <c r="B370" s="279" t="s">
        <v>2238</v>
      </c>
      <c r="C370" s="280">
        <v>334</v>
      </c>
      <c r="D370" s="280" t="s">
        <v>8456</v>
      </c>
      <c r="E370" s="280" t="s">
        <v>151</v>
      </c>
      <c r="F370" s="280" t="s">
        <v>2238</v>
      </c>
      <c r="G370" s="280" t="s">
        <v>13462</v>
      </c>
      <c r="H370" s="280" t="s">
        <v>4520</v>
      </c>
      <c r="I370" s="280" t="s">
        <v>4521</v>
      </c>
      <c r="J370" s="280" t="s">
        <v>4248</v>
      </c>
      <c r="K370" s="280" t="s">
        <v>4249</v>
      </c>
      <c r="L370" s="280" t="s">
        <v>14427</v>
      </c>
      <c r="M370" s="280" t="s">
        <v>14428</v>
      </c>
      <c r="N370" s="280" t="s">
        <v>4524</v>
      </c>
      <c r="O370" s="280" t="s">
        <v>4525</v>
      </c>
      <c r="P370" s="280" t="s">
        <v>4526</v>
      </c>
      <c r="Q370" s="280" t="s">
        <v>4527</v>
      </c>
      <c r="R370" s="280" t="s">
        <v>4528</v>
      </c>
      <c r="S370" s="280" t="s">
        <v>14429</v>
      </c>
      <c r="T370" s="277">
        <v>2</v>
      </c>
    </row>
    <row r="371" spans="1:20" x14ac:dyDescent="0.25">
      <c r="A371" s="278">
        <v>365</v>
      </c>
      <c r="B371" s="279" t="s">
        <v>2238</v>
      </c>
      <c r="C371" s="280">
        <v>335</v>
      </c>
      <c r="D371" s="280" t="s">
        <v>8456</v>
      </c>
      <c r="E371" s="280" t="s">
        <v>152</v>
      </c>
      <c r="F371" s="280" t="s">
        <v>2238</v>
      </c>
      <c r="G371" s="280" t="s">
        <v>13466</v>
      </c>
      <c r="H371" s="280" t="s">
        <v>4529</v>
      </c>
      <c r="I371" s="280" t="s">
        <v>4530</v>
      </c>
      <c r="J371" s="280" t="s">
        <v>4259</v>
      </c>
      <c r="K371" s="280" t="s">
        <v>4260</v>
      </c>
      <c r="L371" s="280" t="s">
        <v>14430</v>
      </c>
      <c r="M371" s="280" t="s">
        <v>14431</v>
      </c>
      <c r="N371" s="280" t="s">
        <v>4533</v>
      </c>
      <c r="O371" s="280" t="s">
        <v>4534</v>
      </c>
      <c r="P371" s="280" t="s">
        <v>4535</v>
      </c>
      <c r="Q371" s="280" t="s">
        <v>4536</v>
      </c>
      <c r="R371" s="280" t="s">
        <v>4537</v>
      </c>
      <c r="S371" s="280" t="s">
        <v>14432</v>
      </c>
      <c r="T371" s="277">
        <v>2</v>
      </c>
    </row>
    <row r="372" spans="1:20" x14ac:dyDescent="0.25">
      <c r="A372" s="278">
        <v>366</v>
      </c>
      <c r="B372" s="279" t="s">
        <v>216</v>
      </c>
      <c r="C372" s="280">
        <v>86</v>
      </c>
      <c r="D372" s="280" t="s">
        <v>8447</v>
      </c>
      <c r="E372" s="280" t="s">
        <v>215</v>
      </c>
      <c r="F372" s="280" t="s">
        <v>216</v>
      </c>
      <c r="G372" s="280" t="s">
        <v>13431</v>
      </c>
      <c r="H372" s="280" t="s">
        <v>8260</v>
      </c>
      <c r="I372" s="280" t="s">
        <v>8261</v>
      </c>
      <c r="J372" s="280" t="s">
        <v>8262</v>
      </c>
      <c r="K372" s="280" t="s">
        <v>8263</v>
      </c>
      <c r="L372" s="280" t="s">
        <v>8264</v>
      </c>
      <c r="M372" s="280" t="s">
        <v>8265</v>
      </c>
      <c r="N372" s="280" t="s">
        <v>8266</v>
      </c>
      <c r="O372" s="280" t="s">
        <v>8267</v>
      </c>
      <c r="P372" s="280" t="s">
        <v>8268</v>
      </c>
      <c r="Q372" s="280" t="s">
        <v>8269</v>
      </c>
      <c r="R372" s="280" t="s">
        <v>8270</v>
      </c>
      <c r="S372" s="280" t="s">
        <v>14433</v>
      </c>
      <c r="T372" s="277">
        <v>2</v>
      </c>
    </row>
    <row r="373" spans="1:20" x14ac:dyDescent="0.25">
      <c r="A373" s="278">
        <v>367</v>
      </c>
      <c r="B373" s="279" t="s">
        <v>216</v>
      </c>
      <c r="C373" s="280">
        <v>87</v>
      </c>
      <c r="D373" s="280" t="s">
        <v>8447</v>
      </c>
      <c r="E373" s="280" t="s">
        <v>217</v>
      </c>
      <c r="F373" s="280" t="s">
        <v>216</v>
      </c>
      <c r="G373" s="280" t="s">
        <v>13435</v>
      </c>
      <c r="H373" s="280" t="s">
        <v>8271</v>
      </c>
      <c r="I373" s="280" t="s">
        <v>8272</v>
      </c>
      <c r="J373" s="280" t="s">
        <v>8273</v>
      </c>
      <c r="K373" s="280" t="s">
        <v>8274</v>
      </c>
      <c r="L373" s="280" t="s">
        <v>8275</v>
      </c>
      <c r="M373" s="280" t="s">
        <v>8276</v>
      </c>
      <c r="N373" s="280" t="s">
        <v>8277</v>
      </c>
      <c r="O373" s="280" t="s">
        <v>8278</v>
      </c>
      <c r="P373" s="280" t="s">
        <v>8279</v>
      </c>
      <c r="Q373" s="280" t="s">
        <v>8280</v>
      </c>
      <c r="R373" s="280" t="s">
        <v>8281</v>
      </c>
      <c r="S373" s="280" t="s">
        <v>14434</v>
      </c>
      <c r="T373" s="277">
        <v>2</v>
      </c>
    </row>
    <row r="374" spans="1:20" x14ac:dyDescent="0.25">
      <c r="A374" s="278">
        <v>368</v>
      </c>
      <c r="B374" s="279" t="s">
        <v>216</v>
      </c>
      <c r="C374" s="280">
        <v>88</v>
      </c>
      <c r="D374" s="280" t="s">
        <v>8447</v>
      </c>
      <c r="E374" s="280" t="s">
        <v>218</v>
      </c>
      <c r="F374" s="280" t="s">
        <v>216</v>
      </c>
      <c r="G374" s="280" t="s">
        <v>13439</v>
      </c>
      <c r="H374" s="280" t="s">
        <v>8282</v>
      </c>
      <c r="I374" s="280" t="s">
        <v>8283</v>
      </c>
      <c r="J374" s="280" t="s">
        <v>8284</v>
      </c>
      <c r="K374" s="280" t="s">
        <v>8285</v>
      </c>
      <c r="L374" s="280" t="s">
        <v>8286</v>
      </c>
      <c r="M374" s="280" t="s">
        <v>8287</v>
      </c>
      <c r="N374" s="280" t="s">
        <v>8288</v>
      </c>
      <c r="O374" s="280" t="s">
        <v>8289</v>
      </c>
      <c r="P374" s="280" t="s">
        <v>8290</v>
      </c>
      <c r="Q374" s="280" t="s">
        <v>8291</v>
      </c>
      <c r="R374" s="280" t="s">
        <v>8292</v>
      </c>
      <c r="S374" s="280" t="s">
        <v>14435</v>
      </c>
      <c r="T374" s="277">
        <v>2</v>
      </c>
    </row>
    <row r="375" spans="1:20" x14ac:dyDescent="0.25">
      <c r="A375" s="278">
        <v>369</v>
      </c>
      <c r="B375" s="279" t="s">
        <v>216</v>
      </c>
      <c r="C375" s="280">
        <v>89</v>
      </c>
      <c r="D375" s="280" t="s">
        <v>8447</v>
      </c>
      <c r="E375" s="280" t="s">
        <v>219</v>
      </c>
      <c r="F375" s="280" t="s">
        <v>216</v>
      </c>
      <c r="G375" s="280" t="s">
        <v>13443</v>
      </c>
      <c r="H375" s="280" t="s">
        <v>8293</v>
      </c>
      <c r="I375" s="280" t="s">
        <v>8294</v>
      </c>
      <c r="J375" s="280" t="s">
        <v>8295</v>
      </c>
      <c r="K375" s="280" t="s">
        <v>8296</v>
      </c>
      <c r="L375" s="280" t="s">
        <v>14436</v>
      </c>
      <c r="M375" s="280" t="s">
        <v>8298</v>
      </c>
      <c r="N375" s="280" t="s">
        <v>8299</v>
      </c>
      <c r="O375" s="280" t="s">
        <v>8300</v>
      </c>
      <c r="P375" s="280" t="s">
        <v>8301</v>
      </c>
      <c r="Q375" s="280" t="s">
        <v>8302</v>
      </c>
      <c r="R375" s="280" t="s">
        <v>8303</v>
      </c>
      <c r="S375" s="280" t="s">
        <v>14437</v>
      </c>
      <c r="T375" s="277">
        <v>2</v>
      </c>
    </row>
    <row r="376" spans="1:20" x14ac:dyDescent="0.25">
      <c r="A376" s="278">
        <v>370</v>
      </c>
      <c r="B376" s="279" t="s">
        <v>216</v>
      </c>
      <c r="C376" s="280">
        <v>90</v>
      </c>
      <c r="D376" s="280" t="s">
        <v>8447</v>
      </c>
      <c r="E376" s="280" t="s">
        <v>220</v>
      </c>
      <c r="F376" s="280" t="s">
        <v>216</v>
      </c>
      <c r="G376" s="280" t="s">
        <v>13447</v>
      </c>
      <c r="H376" s="280" t="s">
        <v>8304</v>
      </c>
      <c r="I376" s="280" t="s">
        <v>8305</v>
      </c>
      <c r="J376" s="280" t="s">
        <v>8306</v>
      </c>
      <c r="K376" s="280" t="s">
        <v>8307</v>
      </c>
      <c r="L376" s="280" t="s">
        <v>8308</v>
      </c>
      <c r="M376" s="280" t="s">
        <v>8309</v>
      </c>
      <c r="N376" s="280" t="s">
        <v>8310</v>
      </c>
      <c r="O376" s="280" t="s">
        <v>8311</v>
      </c>
      <c r="P376" s="280" t="s">
        <v>8312</v>
      </c>
      <c r="Q376" s="280" t="s">
        <v>8313</v>
      </c>
      <c r="R376" s="280" t="s">
        <v>8314</v>
      </c>
      <c r="S376" s="280" t="s">
        <v>14438</v>
      </c>
      <c r="T376" s="277">
        <v>2</v>
      </c>
    </row>
    <row r="377" spans="1:20" x14ac:dyDescent="0.25">
      <c r="A377" s="278">
        <v>371</v>
      </c>
      <c r="B377" s="279" t="s">
        <v>124</v>
      </c>
      <c r="C377" s="280">
        <v>11</v>
      </c>
      <c r="D377" s="280" t="s">
        <v>8447</v>
      </c>
      <c r="E377" s="280" t="s">
        <v>123</v>
      </c>
      <c r="F377" s="280" t="s">
        <v>124</v>
      </c>
      <c r="G377" s="280" t="s">
        <v>13431</v>
      </c>
      <c r="H377" s="280" t="s">
        <v>7435</v>
      </c>
      <c r="I377" s="280" t="s">
        <v>7436</v>
      </c>
      <c r="J377" s="280" t="s">
        <v>7437</v>
      </c>
      <c r="K377" s="280" t="s">
        <v>7438</v>
      </c>
      <c r="L377" s="280" t="s">
        <v>7439</v>
      </c>
      <c r="M377" s="280" t="s">
        <v>7440</v>
      </c>
      <c r="N377" s="280" t="s">
        <v>7441</v>
      </c>
      <c r="O377" s="280" t="s">
        <v>7442</v>
      </c>
      <c r="P377" s="280" t="s">
        <v>7443</v>
      </c>
      <c r="Q377" s="280" t="s">
        <v>7444</v>
      </c>
      <c r="R377" s="280" t="s">
        <v>7445</v>
      </c>
      <c r="S377" s="280" t="s">
        <v>14439</v>
      </c>
      <c r="T377" s="277">
        <v>2</v>
      </c>
    </row>
    <row r="378" spans="1:20" x14ac:dyDescent="0.25">
      <c r="A378" s="278">
        <v>372</v>
      </c>
      <c r="B378" s="279" t="s">
        <v>124</v>
      </c>
      <c r="C378" s="280">
        <v>12</v>
      </c>
      <c r="D378" s="280" t="s">
        <v>8447</v>
      </c>
      <c r="E378" s="280" t="s">
        <v>125</v>
      </c>
      <c r="F378" s="280" t="s">
        <v>124</v>
      </c>
      <c r="G378" s="280" t="s">
        <v>13435</v>
      </c>
      <c r="H378" s="280" t="s">
        <v>7446</v>
      </c>
      <c r="I378" s="280" t="s">
        <v>7447</v>
      </c>
      <c r="J378" s="280" t="s">
        <v>7448</v>
      </c>
      <c r="K378" s="280" t="s">
        <v>7449</v>
      </c>
      <c r="L378" s="280" t="s">
        <v>7450</v>
      </c>
      <c r="M378" s="280" t="s">
        <v>7451</v>
      </c>
      <c r="N378" s="280" t="s">
        <v>7452</v>
      </c>
      <c r="O378" s="280" t="s">
        <v>7453</v>
      </c>
      <c r="P378" s="280" t="s">
        <v>7454</v>
      </c>
      <c r="Q378" s="280" t="s">
        <v>7455</v>
      </c>
      <c r="R378" s="280" t="s">
        <v>7456</v>
      </c>
      <c r="S378" s="280" t="s">
        <v>14440</v>
      </c>
      <c r="T378" s="277">
        <v>2</v>
      </c>
    </row>
    <row r="379" spans="1:20" x14ac:dyDescent="0.25">
      <c r="A379" s="278">
        <v>373</v>
      </c>
      <c r="B379" s="279" t="s">
        <v>124</v>
      </c>
      <c r="C379" s="280">
        <v>13</v>
      </c>
      <c r="D379" s="280" t="s">
        <v>8447</v>
      </c>
      <c r="E379" s="280" t="s">
        <v>126</v>
      </c>
      <c r="F379" s="280" t="s">
        <v>124</v>
      </c>
      <c r="G379" s="280" t="s">
        <v>13439</v>
      </c>
      <c r="H379" s="280" t="s">
        <v>7457</v>
      </c>
      <c r="I379" s="280" t="s">
        <v>7458</v>
      </c>
      <c r="J379" s="280" t="s">
        <v>7459</v>
      </c>
      <c r="K379" s="280" t="s">
        <v>7460</v>
      </c>
      <c r="L379" s="280" t="s">
        <v>7461</v>
      </c>
      <c r="M379" s="280" t="s">
        <v>7462</v>
      </c>
      <c r="N379" s="280" t="s">
        <v>7463</v>
      </c>
      <c r="O379" s="280" t="s">
        <v>7464</v>
      </c>
      <c r="P379" s="280" t="s">
        <v>7465</v>
      </c>
      <c r="Q379" s="280" t="s">
        <v>7466</v>
      </c>
      <c r="R379" s="280" t="s">
        <v>7467</v>
      </c>
      <c r="S379" s="280" t="s">
        <v>14441</v>
      </c>
      <c r="T379" s="277">
        <v>2</v>
      </c>
    </row>
    <row r="380" spans="1:20" x14ac:dyDescent="0.25">
      <c r="A380" s="278">
        <v>374</v>
      </c>
      <c r="B380" s="279" t="s">
        <v>124</v>
      </c>
      <c r="C380" s="280">
        <v>14</v>
      </c>
      <c r="D380" s="280" t="s">
        <v>8447</v>
      </c>
      <c r="E380" s="280" t="s">
        <v>127</v>
      </c>
      <c r="F380" s="280" t="s">
        <v>124</v>
      </c>
      <c r="G380" s="280" t="s">
        <v>13443</v>
      </c>
      <c r="H380" s="280" t="s">
        <v>7468</v>
      </c>
      <c r="I380" s="280" t="s">
        <v>7469</v>
      </c>
      <c r="J380" s="280" t="s">
        <v>7470</v>
      </c>
      <c r="K380" s="280" t="s">
        <v>7471</v>
      </c>
      <c r="L380" s="280" t="s">
        <v>14442</v>
      </c>
      <c r="M380" s="280" t="s">
        <v>7473</v>
      </c>
      <c r="N380" s="280" t="s">
        <v>7474</v>
      </c>
      <c r="O380" s="280" t="s">
        <v>7475</v>
      </c>
      <c r="P380" s="280" t="s">
        <v>7476</v>
      </c>
      <c r="Q380" s="280" t="s">
        <v>7477</v>
      </c>
      <c r="R380" s="280" t="s">
        <v>7478</v>
      </c>
      <c r="S380" s="280" t="s">
        <v>14443</v>
      </c>
      <c r="T380" s="277">
        <v>2</v>
      </c>
    </row>
    <row r="381" spans="1:20" x14ac:dyDescent="0.25">
      <c r="A381" s="278">
        <v>375</v>
      </c>
      <c r="B381" s="279" t="s">
        <v>124</v>
      </c>
      <c r="C381" s="280">
        <v>15</v>
      </c>
      <c r="D381" s="280" t="s">
        <v>8447</v>
      </c>
      <c r="E381" s="280" t="s">
        <v>128</v>
      </c>
      <c r="F381" s="280" t="s">
        <v>124</v>
      </c>
      <c r="G381" s="280" t="s">
        <v>13447</v>
      </c>
      <c r="H381" s="280" t="s">
        <v>7479</v>
      </c>
      <c r="I381" s="280" t="s">
        <v>7480</v>
      </c>
      <c r="J381" s="280" t="s">
        <v>7481</v>
      </c>
      <c r="K381" s="280" t="s">
        <v>7482</v>
      </c>
      <c r="L381" s="280" t="s">
        <v>7483</v>
      </c>
      <c r="M381" s="280" t="s">
        <v>7484</v>
      </c>
      <c r="N381" s="280" t="s">
        <v>7485</v>
      </c>
      <c r="O381" s="280" t="s">
        <v>7486</v>
      </c>
      <c r="P381" s="280" t="s">
        <v>7487</v>
      </c>
      <c r="Q381" s="280" t="s">
        <v>7488</v>
      </c>
      <c r="R381" s="280" t="s">
        <v>7489</v>
      </c>
      <c r="S381" s="280" t="s">
        <v>14444</v>
      </c>
      <c r="T381" s="277">
        <v>2</v>
      </c>
    </row>
    <row r="382" spans="1:20" x14ac:dyDescent="0.25">
      <c r="A382" s="278">
        <v>376</v>
      </c>
      <c r="B382" s="279" t="s">
        <v>2083</v>
      </c>
      <c r="C382" s="280">
        <v>246</v>
      </c>
      <c r="D382" s="280" t="s">
        <v>8453</v>
      </c>
      <c r="E382" s="280" t="s">
        <v>165</v>
      </c>
      <c r="F382" s="280" t="s">
        <v>2083</v>
      </c>
      <c r="G382" s="280"/>
      <c r="H382" s="280" t="s">
        <v>5618</v>
      </c>
      <c r="I382" s="280" t="s">
        <v>5619</v>
      </c>
      <c r="J382" s="280" t="s">
        <v>5620</v>
      </c>
      <c r="K382" s="280" t="s">
        <v>5621</v>
      </c>
      <c r="L382" s="280" t="s">
        <v>14445</v>
      </c>
      <c r="M382" s="280" t="s">
        <v>14446</v>
      </c>
      <c r="N382" s="280" t="s">
        <v>5624</v>
      </c>
      <c r="O382" s="280" t="s">
        <v>5625</v>
      </c>
      <c r="P382" s="280" t="s">
        <v>5626</v>
      </c>
      <c r="Q382" s="280" t="s">
        <v>5627</v>
      </c>
      <c r="R382" s="280" t="s">
        <v>5628</v>
      </c>
      <c r="S382" s="280" t="s">
        <v>14447</v>
      </c>
      <c r="T382" s="277">
        <v>2</v>
      </c>
    </row>
    <row r="383" spans="1:20" x14ac:dyDescent="0.25">
      <c r="A383" s="278">
        <v>377</v>
      </c>
      <c r="B383" s="279" t="s">
        <v>2083</v>
      </c>
      <c r="C383" s="280">
        <v>247</v>
      </c>
      <c r="D383" s="280" t="s">
        <v>8453</v>
      </c>
      <c r="E383" s="280" t="s">
        <v>167</v>
      </c>
      <c r="F383" s="280" t="s">
        <v>2083</v>
      </c>
      <c r="G383" s="280"/>
      <c r="H383" s="280" t="s">
        <v>5629</v>
      </c>
      <c r="I383" s="280" t="s">
        <v>5630</v>
      </c>
      <c r="J383" s="280" t="s">
        <v>5631</v>
      </c>
      <c r="K383" s="280" t="s">
        <v>5632</v>
      </c>
      <c r="L383" s="280" t="s">
        <v>14448</v>
      </c>
      <c r="M383" s="280" t="s">
        <v>14449</v>
      </c>
      <c r="N383" s="280" t="s">
        <v>5635</v>
      </c>
      <c r="O383" s="280" t="s">
        <v>5636</v>
      </c>
      <c r="P383" s="280" t="s">
        <v>5637</v>
      </c>
      <c r="Q383" s="280" t="s">
        <v>5638</v>
      </c>
      <c r="R383" s="280" t="s">
        <v>5639</v>
      </c>
      <c r="S383" s="280" t="s">
        <v>14450</v>
      </c>
      <c r="T383" s="277">
        <v>2</v>
      </c>
    </row>
    <row r="384" spans="1:20" x14ac:dyDescent="0.25">
      <c r="A384" s="278">
        <v>378</v>
      </c>
      <c r="B384" s="279" t="s">
        <v>2083</v>
      </c>
      <c r="C384" s="280">
        <v>248</v>
      </c>
      <c r="D384" s="280" t="s">
        <v>8453</v>
      </c>
      <c r="E384" s="280" t="s">
        <v>168</v>
      </c>
      <c r="F384" s="280" t="s">
        <v>2083</v>
      </c>
      <c r="G384" s="280"/>
      <c r="H384" s="280" t="s">
        <v>5640</v>
      </c>
      <c r="I384" s="280" t="s">
        <v>5641</v>
      </c>
      <c r="J384" s="280" t="s">
        <v>5642</v>
      </c>
      <c r="K384" s="280" t="s">
        <v>5643</v>
      </c>
      <c r="L384" s="280" t="s">
        <v>14451</v>
      </c>
      <c r="M384" s="280" t="s">
        <v>14452</v>
      </c>
      <c r="N384" s="280" t="s">
        <v>5646</v>
      </c>
      <c r="O384" s="280" t="s">
        <v>5647</v>
      </c>
      <c r="P384" s="280" t="s">
        <v>5648</v>
      </c>
      <c r="Q384" s="280" t="s">
        <v>5649</v>
      </c>
      <c r="R384" s="280" t="s">
        <v>5650</v>
      </c>
      <c r="S384" s="280" t="s">
        <v>14453</v>
      </c>
      <c r="T384" s="277">
        <v>2</v>
      </c>
    </row>
    <row r="385" spans="1:20" x14ac:dyDescent="0.25">
      <c r="A385" s="278">
        <v>379</v>
      </c>
      <c r="B385" s="279" t="s">
        <v>2083</v>
      </c>
      <c r="C385" s="280">
        <v>249</v>
      </c>
      <c r="D385" s="280" t="s">
        <v>8453</v>
      </c>
      <c r="E385" s="280" t="s">
        <v>169</v>
      </c>
      <c r="F385" s="280" t="s">
        <v>2083</v>
      </c>
      <c r="G385" s="280"/>
      <c r="H385" s="280" t="s">
        <v>5651</v>
      </c>
      <c r="I385" s="280" t="s">
        <v>5652</v>
      </c>
      <c r="J385" s="280" t="s">
        <v>5653</v>
      </c>
      <c r="K385" s="280" t="s">
        <v>5654</v>
      </c>
      <c r="L385" s="280" t="s">
        <v>14454</v>
      </c>
      <c r="M385" s="280" t="s">
        <v>14455</v>
      </c>
      <c r="N385" s="280" t="s">
        <v>5657</v>
      </c>
      <c r="O385" s="280" t="s">
        <v>5658</v>
      </c>
      <c r="P385" s="280" t="s">
        <v>5659</v>
      </c>
      <c r="Q385" s="280" t="s">
        <v>5660</v>
      </c>
      <c r="R385" s="280" t="s">
        <v>5661</v>
      </c>
      <c r="S385" s="280" t="s">
        <v>14456</v>
      </c>
      <c r="T385" s="277">
        <v>2</v>
      </c>
    </row>
    <row r="386" spans="1:20" x14ac:dyDescent="0.25">
      <c r="A386" s="278">
        <v>380</v>
      </c>
      <c r="B386" s="279" t="s">
        <v>2083</v>
      </c>
      <c r="C386" s="280">
        <v>250</v>
      </c>
      <c r="D386" s="280" t="s">
        <v>8453</v>
      </c>
      <c r="E386" s="280" t="s">
        <v>170</v>
      </c>
      <c r="F386" s="280" t="s">
        <v>2083</v>
      </c>
      <c r="G386" s="280"/>
      <c r="H386" s="280" t="s">
        <v>5662</v>
      </c>
      <c r="I386" s="280" t="s">
        <v>5663</v>
      </c>
      <c r="J386" s="280" t="s">
        <v>5664</v>
      </c>
      <c r="K386" s="280" t="s">
        <v>5665</v>
      </c>
      <c r="L386" s="280" t="s">
        <v>14457</v>
      </c>
      <c r="M386" s="280" t="s">
        <v>14458</v>
      </c>
      <c r="N386" s="280" t="s">
        <v>5668</v>
      </c>
      <c r="O386" s="280" t="s">
        <v>5669</v>
      </c>
      <c r="P386" s="280" t="s">
        <v>5670</v>
      </c>
      <c r="Q386" s="280" t="s">
        <v>5671</v>
      </c>
      <c r="R386" s="280" t="s">
        <v>5672</v>
      </c>
      <c r="S386" s="280" t="s">
        <v>14459</v>
      </c>
      <c r="T386" s="277">
        <v>2</v>
      </c>
    </row>
    <row r="387" spans="1:20" x14ac:dyDescent="0.25">
      <c r="A387" s="278">
        <v>381</v>
      </c>
      <c r="B387" s="279" t="s">
        <v>1978</v>
      </c>
      <c r="C387" s="280">
        <v>171</v>
      </c>
      <c r="D387" s="280" t="s">
        <v>8450</v>
      </c>
      <c r="E387" s="280" t="s">
        <v>196</v>
      </c>
      <c r="F387" s="280" t="s">
        <v>1978</v>
      </c>
      <c r="G387" s="280"/>
      <c r="H387" s="280" t="s">
        <v>6994</v>
      </c>
      <c r="I387" s="280" t="s">
        <v>6995</v>
      </c>
      <c r="J387" s="280" t="s">
        <v>6996</v>
      </c>
      <c r="K387" s="280" t="s">
        <v>6997</v>
      </c>
      <c r="L387" s="280" t="s">
        <v>14460</v>
      </c>
      <c r="M387" s="280" t="s">
        <v>14461</v>
      </c>
      <c r="N387" s="280" t="s">
        <v>7000</v>
      </c>
      <c r="O387" s="280" t="s">
        <v>7001</v>
      </c>
      <c r="P387" s="280" t="s">
        <v>7002</v>
      </c>
      <c r="Q387" s="280" t="s">
        <v>7003</v>
      </c>
      <c r="R387" s="280" t="s">
        <v>7004</v>
      </c>
      <c r="S387" s="280" t="s">
        <v>14462</v>
      </c>
      <c r="T387" s="277">
        <v>2</v>
      </c>
    </row>
    <row r="388" spans="1:20" x14ac:dyDescent="0.25">
      <c r="A388" s="278">
        <v>382</v>
      </c>
      <c r="B388" s="279" t="s">
        <v>1978</v>
      </c>
      <c r="C388" s="280">
        <v>172</v>
      </c>
      <c r="D388" s="280" t="s">
        <v>8450</v>
      </c>
      <c r="E388" s="280" t="s">
        <v>198</v>
      </c>
      <c r="F388" s="280" t="s">
        <v>1978</v>
      </c>
      <c r="G388" s="280"/>
      <c r="H388" s="280" t="s">
        <v>7005</v>
      </c>
      <c r="I388" s="280" t="s">
        <v>7006</v>
      </c>
      <c r="J388" s="280" t="s">
        <v>7007</v>
      </c>
      <c r="K388" s="280" t="s">
        <v>7008</v>
      </c>
      <c r="L388" s="280" t="s">
        <v>14463</v>
      </c>
      <c r="M388" s="280" t="s">
        <v>14464</v>
      </c>
      <c r="N388" s="280" t="s">
        <v>7011</v>
      </c>
      <c r="O388" s="280" t="s">
        <v>7012</v>
      </c>
      <c r="P388" s="280" t="s">
        <v>7013</v>
      </c>
      <c r="Q388" s="280" t="s">
        <v>7014</v>
      </c>
      <c r="R388" s="280" t="s">
        <v>7015</v>
      </c>
      <c r="S388" s="280" t="s">
        <v>14465</v>
      </c>
      <c r="T388" s="277">
        <v>2</v>
      </c>
    </row>
    <row r="389" spans="1:20" x14ac:dyDescent="0.25">
      <c r="A389" s="278">
        <v>383</v>
      </c>
      <c r="B389" s="279" t="s">
        <v>1978</v>
      </c>
      <c r="C389" s="280">
        <v>173</v>
      </c>
      <c r="D389" s="280" t="s">
        <v>8450</v>
      </c>
      <c r="E389" s="280" t="s">
        <v>199</v>
      </c>
      <c r="F389" s="280" t="s">
        <v>1978</v>
      </c>
      <c r="G389" s="280"/>
      <c r="H389" s="280" t="s">
        <v>7016</v>
      </c>
      <c r="I389" s="280" t="s">
        <v>7017</v>
      </c>
      <c r="J389" s="280" t="s">
        <v>7018</v>
      </c>
      <c r="K389" s="280" t="s">
        <v>7019</v>
      </c>
      <c r="L389" s="280" t="s">
        <v>14466</v>
      </c>
      <c r="M389" s="280" t="s">
        <v>14467</v>
      </c>
      <c r="N389" s="280" t="s">
        <v>7022</v>
      </c>
      <c r="O389" s="280" t="s">
        <v>7023</v>
      </c>
      <c r="P389" s="280" t="s">
        <v>7024</v>
      </c>
      <c r="Q389" s="280" t="s">
        <v>7025</v>
      </c>
      <c r="R389" s="280" t="s">
        <v>7026</v>
      </c>
      <c r="S389" s="280" t="s">
        <v>14468</v>
      </c>
      <c r="T389" s="277">
        <v>2</v>
      </c>
    </row>
    <row r="390" spans="1:20" x14ac:dyDescent="0.25">
      <c r="A390" s="278">
        <v>384</v>
      </c>
      <c r="B390" s="279" t="s">
        <v>1978</v>
      </c>
      <c r="C390" s="280">
        <v>174</v>
      </c>
      <c r="D390" s="280" t="s">
        <v>8450</v>
      </c>
      <c r="E390" s="280" t="s">
        <v>200</v>
      </c>
      <c r="F390" s="280" t="s">
        <v>1978</v>
      </c>
      <c r="G390" s="280"/>
      <c r="H390" s="280" t="s">
        <v>7027</v>
      </c>
      <c r="I390" s="280" t="s">
        <v>7028</v>
      </c>
      <c r="J390" s="280" t="s">
        <v>7029</v>
      </c>
      <c r="K390" s="280" t="s">
        <v>7030</v>
      </c>
      <c r="L390" s="280" t="s">
        <v>14469</v>
      </c>
      <c r="M390" s="280" t="s">
        <v>14470</v>
      </c>
      <c r="N390" s="280" t="s">
        <v>7033</v>
      </c>
      <c r="O390" s="280" t="s">
        <v>7034</v>
      </c>
      <c r="P390" s="280" t="s">
        <v>7035</v>
      </c>
      <c r="Q390" s="280" t="s">
        <v>7036</v>
      </c>
      <c r="R390" s="280" t="s">
        <v>7037</v>
      </c>
      <c r="S390" s="280" t="s">
        <v>14471</v>
      </c>
      <c r="T390" s="277">
        <v>2</v>
      </c>
    </row>
    <row r="391" spans="1:20" x14ac:dyDescent="0.25">
      <c r="A391" s="278">
        <v>385</v>
      </c>
      <c r="B391" s="279" t="s">
        <v>1978</v>
      </c>
      <c r="C391" s="280">
        <v>175</v>
      </c>
      <c r="D391" s="280" t="s">
        <v>8450</v>
      </c>
      <c r="E391" s="280" t="s">
        <v>201</v>
      </c>
      <c r="F391" s="280" t="s">
        <v>1978</v>
      </c>
      <c r="G391" s="280"/>
      <c r="H391" s="280" t="s">
        <v>7038</v>
      </c>
      <c r="I391" s="280" t="s">
        <v>7039</v>
      </c>
      <c r="J391" s="280" t="s">
        <v>7040</v>
      </c>
      <c r="K391" s="280" t="s">
        <v>7041</v>
      </c>
      <c r="L391" s="280" t="s">
        <v>14472</v>
      </c>
      <c r="M391" s="280" t="s">
        <v>14473</v>
      </c>
      <c r="N391" s="280" t="s">
        <v>7044</v>
      </c>
      <c r="O391" s="280" t="s">
        <v>7045</v>
      </c>
      <c r="P391" s="280" t="s">
        <v>7046</v>
      </c>
      <c r="Q391" s="280" t="s">
        <v>7047</v>
      </c>
      <c r="R391" s="280" t="s">
        <v>7048</v>
      </c>
      <c r="S391" s="280" t="s">
        <v>14474</v>
      </c>
      <c r="T391" s="277">
        <v>2</v>
      </c>
    </row>
    <row r="392" spans="1:20" x14ac:dyDescent="0.25">
      <c r="A392" s="278">
        <v>386</v>
      </c>
      <c r="B392" s="279" t="s">
        <v>2814</v>
      </c>
      <c r="C392" s="280">
        <v>561</v>
      </c>
      <c r="D392" s="280" t="s">
        <v>1947</v>
      </c>
      <c r="E392" s="280" t="s">
        <v>183</v>
      </c>
      <c r="F392" s="280" t="s">
        <v>2814</v>
      </c>
      <c r="G392" s="280" t="s">
        <v>13431</v>
      </c>
      <c r="H392" s="280" t="s">
        <v>2815</v>
      </c>
      <c r="I392" s="280" t="s">
        <v>3213</v>
      </c>
      <c r="J392" s="280" t="s">
        <v>108</v>
      </c>
      <c r="K392" s="280" t="s">
        <v>3214</v>
      </c>
      <c r="L392" s="280" t="s">
        <v>14475</v>
      </c>
      <c r="M392" s="280" t="s">
        <v>14476</v>
      </c>
      <c r="N392" s="280" t="s">
        <v>2816</v>
      </c>
      <c r="O392" s="280" t="s">
        <v>2817</v>
      </c>
      <c r="P392" s="280" t="s">
        <v>2818</v>
      </c>
      <c r="Q392" s="280" t="s">
        <v>2720</v>
      </c>
      <c r="R392" s="280" t="s">
        <v>3217</v>
      </c>
      <c r="S392" s="280" t="s">
        <v>14477</v>
      </c>
      <c r="T392" s="277">
        <v>2</v>
      </c>
    </row>
    <row r="393" spans="1:20" x14ac:dyDescent="0.25">
      <c r="A393" s="278">
        <v>387</v>
      </c>
      <c r="B393" s="279" t="s">
        <v>2814</v>
      </c>
      <c r="C393" s="280">
        <v>562</v>
      </c>
      <c r="D393" s="280" t="s">
        <v>1947</v>
      </c>
      <c r="E393" s="280" t="s">
        <v>186</v>
      </c>
      <c r="F393" s="280" t="s">
        <v>2814</v>
      </c>
      <c r="G393" s="280" t="s">
        <v>13435</v>
      </c>
      <c r="H393" s="280" t="s">
        <v>2819</v>
      </c>
      <c r="I393" s="280" t="s">
        <v>3218</v>
      </c>
      <c r="J393" s="280" t="s">
        <v>110</v>
      </c>
      <c r="K393" s="280" t="s">
        <v>3219</v>
      </c>
      <c r="L393" s="280" t="s">
        <v>14478</v>
      </c>
      <c r="M393" s="280" t="s">
        <v>14479</v>
      </c>
      <c r="N393" s="280" t="s">
        <v>2816</v>
      </c>
      <c r="O393" s="280" t="s">
        <v>2817</v>
      </c>
      <c r="P393" s="280" t="s">
        <v>2818</v>
      </c>
      <c r="Q393" s="280" t="s">
        <v>2720</v>
      </c>
      <c r="R393" s="280" t="s">
        <v>3222</v>
      </c>
      <c r="S393" s="280" t="s">
        <v>14480</v>
      </c>
      <c r="T393" s="277">
        <v>2</v>
      </c>
    </row>
    <row r="394" spans="1:20" x14ac:dyDescent="0.25">
      <c r="A394" s="278">
        <v>388</v>
      </c>
      <c r="B394" s="279" t="s">
        <v>2814</v>
      </c>
      <c r="C394" s="280">
        <v>563</v>
      </c>
      <c r="D394" s="280" t="s">
        <v>1947</v>
      </c>
      <c r="E394" s="280" t="s">
        <v>187</v>
      </c>
      <c r="F394" s="280" t="s">
        <v>2814</v>
      </c>
      <c r="G394" s="280" t="s">
        <v>13439</v>
      </c>
      <c r="H394" s="280" t="s">
        <v>2820</v>
      </c>
      <c r="I394" s="280" t="s">
        <v>3223</v>
      </c>
      <c r="J394" s="280" t="s">
        <v>112</v>
      </c>
      <c r="K394" s="280" t="s">
        <v>3224</v>
      </c>
      <c r="L394" s="280" t="s">
        <v>14481</v>
      </c>
      <c r="M394" s="280" t="s">
        <v>14482</v>
      </c>
      <c r="N394" s="280" t="s">
        <v>2816</v>
      </c>
      <c r="O394" s="280" t="s">
        <v>2817</v>
      </c>
      <c r="P394" s="280" t="s">
        <v>2818</v>
      </c>
      <c r="Q394" s="280" t="s">
        <v>2720</v>
      </c>
      <c r="R394" s="280" t="s">
        <v>3227</v>
      </c>
      <c r="S394" s="280" t="s">
        <v>14483</v>
      </c>
      <c r="T394" s="277">
        <v>2</v>
      </c>
    </row>
    <row r="395" spans="1:20" x14ac:dyDescent="0.25">
      <c r="A395" s="278">
        <v>389</v>
      </c>
      <c r="B395" s="279" t="s">
        <v>2814</v>
      </c>
      <c r="C395" s="280">
        <v>564</v>
      </c>
      <c r="D395" s="280" t="s">
        <v>1947</v>
      </c>
      <c r="E395" s="280" t="s">
        <v>188</v>
      </c>
      <c r="F395" s="280" t="s">
        <v>2814</v>
      </c>
      <c r="G395" s="280" t="s">
        <v>13443</v>
      </c>
      <c r="H395" s="280" t="s">
        <v>2821</v>
      </c>
      <c r="I395" s="280" t="s">
        <v>3228</v>
      </c>
      <c r="J395" s="280" t="s">
        <v>114</v>
      </c>
      <c r="K395" s="280" t="s">
        <v>3229</v>
      </c>
      <c r="L395" s="280" t="s">
        <v>14484</v>
      </c>
      <c r="M395" s="280" t="s">
        <v>14485</v>
      </c>
      <c r="N395" s="280" t="s">
        <v>2816</v>
      </c>
      <c r="O395" s="280" t="s">
        <v>2817</v>
      </c>
      <c r="P395" s="280" t="s">
        <v>2818</v>
      </c>
      <c r="Q395" s="280" t="s">
        <v>2720</v>
      </c>
      <c r="R395" s="280" t="s">
        <v>3232</v>
      </c>
      <c r="S395" s="280" t="s">
        <v>14486</v>
      </c>
      <c r="T395" s="277">
        <v>2</v>
      </c>
    </row>
    <row r="396" spans="1:20" x14ac:dyDescent="0.25">
      <c r="A396" s="278">
        <v>390</v>
      </c>
      <c r="B396" s="279" t="s">
        <v>2814</v>
      </c>
      <c r="C396" s="280">
        <v>565</v>
      </c>
      <c r="D396" s="280" t="s">
        <v>1947</v>
      </c>
      <c r="E396" s="280" t="s">
        <v>189</v>
      </c>
      <c r="F396" s="280" t="s">
        <v>2814</v>
      </c>
      <c r="G396" s="280" t="s">
        <v>13447</v>
      </c>
      <c r="H396" s="280" t="s">
        <v>2822</v>
      </c>
      <c r="I396" s="280" t="s">
        <v>3233</v>
      </c>
      <c r="J396" s="280" t="s">
        <v>116</v>
      </c>
      <c r="K396" s="280" t="s">
        <v>3234</v>
      </c>
      <c r="L396" s="280" t="s">
        <v>14487</v>
      </c>
      <c r="M396" s="280" t="s">
        <v>14488</v>
      </c>
      <c r="N396" s="280" t="s">
        <v>2816</v>
      </c>
      <c r="O396" s="280" t="s">
        <v>2817</v>
      </c>
      <c r="P396" s="280" t="s">
        <v>2818</v>
      </c>
      <c r="Q396" s="280" t="s">
        <v>2720</v>
      </c>
      <c r="R396" s="280" t="s">
        <v>3237</v>
      </c>
      <c r="S396" s="280" t="s">
        <v>14489</v>
      </c>
      <c r="T396" s="277">
        <v>2</v>
      </c>
    </row>
    <row r="397" spans="1:20" x14ac:dyDescent="0.25">
      <c r="A397" s="278">
        <v>391</v>
      </c>
      <c r="B397" s="279" t="s">
        <v>1982</v>
      </c>
      <c r="C397" s="280">
        <v>191</v>
      </c>
      <c r="D397" s="280" t="s">
        <v>8450</v>
      </c>
      <c r="E397" s="280" t="s">
        <v>221</v>
      </c>
      <c r="F397" s="280" t="s">
        <v>1982</v>
      </c>
      <c r="G397" s="280"/>
      <c r="H397" s="280" t="s">
        <v>7214</v>
      </c>
      <c r="I397" s="280" t="s">
        <v>7215</v>
      </c>
      <c r="J397" s="280" t="s">
        <v>7216</v>
      </c>
      <c r="K397" s="280" t="s">
        <v>7217</v>
      </c>
      <c r="L397" s="280" t="s">
        <v>14490</v>
      </c>
      <c r="M397" s="280" t="s">
        <v>14491</v>
      </c>
      <c r="N397" s="280" t="s">
        <v>7220</v>
      </c>
      <c r="O397" s="280" t="s">
        <v>7221</v>
      </c>
      <c r="P397" s="280" t="s">
        <v>7222</v>
      </c>
      <c r="Q397" s="280" t="s">
        <v>7223</v>
      </c>
      <c r="R397" s="280" t="s">
        <v>7224</v>
      </c>
      <c r="S397" s="280" t="s">
        <v>14492</v>
      </c>
      <c r="T397" s="277">
        <v>2</v>
      </c>
    </row>
    <row r="398" spans="1:20" x14ac:dyDescent="0.25">
      <c r="A398" s="278">
        <v>392</v>
      </c>
      <c r="B398" s="279" t="s">
        <v>1982</v>
      </c>
      <c r="C398" s="280">
        <v>192</v>
      </c>
      <c r="D398" s="280" t="s">
        <v>8450</v>
      </c>
      <c r="E398" s="280" t="s">
        <v>223</v>
      </c>
      <c r="F398" s="280" t="s">
        <v>1982</v>
      </c>
      <c r="G398" s="280"/>
      <c r="H398" s="280" t="s">
        <v>7225</v>
      </c>
      <c r="I398" s="280" t="s">
        <v>7226</v>
      </c>
      <c r="J398" s="280" t="s">
        <v>7227</v>
      </c>
      <c r="K398" s="280" t="s">
        <v>7228</v>
      </c>
      <c r="L398" s="280" t="s">
        <v>14493</v>
      </c>
      <c r="M398" s="280" t="s">
        <v>14494</v>
      </c>
      <c r="N398" s="280" t="s">
        <v>7231</v>
      </c>
      <c r="O398" s="280" t="s">
        <v>7232</v>
      </c>
      <c r="P398" s="280" t="s">
        <v>7233</v>
      </c>
      <c r="Q398" s="280" t="s">
        <v>7234</v>
      </c>
      <c r="R398" s="280" t="s">
        <v>7235</v>
      </c>
      <c r="S398" s="280" t="s">
        <v>14495</v>
      </c>
      <c r="T398" s="277">
        <v>2</v>
      </c>
    </row>
    <row r="399" spans="1:20" x14ac:dyDescent="0.25">
      <c r="A399" s="278">
        <v>393</v>
      </c>
      <c r="B399" s="279" t="s">
        <v>1982</v>
      </c>
      <c r="C399" s="280">
        <v>193</v>
      </c>
      <c r="D399" s="280" t="s">
        <v>8450</v>
      </c>
      <c r="E399" s="280" t="s">
        <v>224</v>
      </c>
      <c r="F399" s="280" t="s">
        <v>1982</v>
      </c>
      <c r="G399" s="280"/>
      <c r="H399" s="280" t="s">
        <v>7236</v>
      </c>
      <c r="I399" s="280" t="s">
        <v>7237</v>
      </c>
      <c r="J399" s="280" t="s">
        <v>7238</v>
      </c>
      <c r="K399" s="280" t="s">
        <v>7239</v>
      </c>
      <c r="L399" s="280" t="s">
        <v>14496</v>
      </c>
      <c r="M399" s="280" t="s">
        <v>14497</v>
      </c>
      <c r="N399" s="280" t="s">
        <v>7242</v>
      </c>
      <c r="O399" s="280" t="s">
        <v>7243</v>
      </c>
      <c r="P399" s="280" t="s">
        <v>7244</v>
      </c>
      <c r="Q399" s="280" t="s">
        <v>7245</v>
      </c>
      <c r="R399" s="280" t="s">
        <v>7246</v>
      </c>
      <c r="S399" s="280" t="s">
        <v>14498</v>
      </c>
      <c r="T399" s="277">
        <v>2</v>
      </c>
    </row>
    <row r="400" spans="1:20" x14ac:dyDescent="0.25">
      <c r="A400" s="278">
        <v>394</v>
      </c>
      <c r="B400" s="279" t="s">
        <v>1982</v>
      </c>
      <c r="C400" s="280">
        <v>194</v>
      </c>
      <c r="D400" s="280" t="s">
        <v>8450</v>
      </c>
      <c r="E400" s="280" t="s">
        <v>225</v>
      </c>
      <c r="F400" s="280" t="s">
        <v>1982</v>
      </c>
      <c r="G400" s="280"/>
      <c r="H400" s="280" t="s">
        <v>7247</v>
      </c>
      <c r="I400" s="280" t="s">
        <v>7248</v>
      </c>
      <c r="J400" s="280" t="s">
        <v>7249</v>
      </c>
      <c r="K400" s="280" t="s">
        <v>7250</v>
      </c>
      <c r="L400" s="280" t="s">
        <v>14499</v>
      </c>
      <c r="M400" s="280" t="s">
        <v>14500</v>
      </c>
      <c r="N400" s="280" t="s">
        <v>7253</v>
      </c>
      <c r="O400" s="280" t="s">
        <v>7254</v>
      </c>
      <c r="P400" s="280" t="s">
        <v>7255</v>
      </c>
      <c r="Q400" s="280" t="s">
        <v>7256</v>
      </c>
      <c r="R400" s="280" t="s">
        <v>7257</v>
      </c>
      <c r="S400" s="280" t="s">
        <v>14501</v>
      </c>
      <c r="T400" s="277">
        <v>2</v>
      </c>
    </row>
    <row r="401" spans="1:20" x14ac:dyDescent="0.25">
      <c r="A401" s="278">
        <v>395</v>
      </c>
      <c r="B401" s="279" t="s">
        <v>1982</v>
      </c>
      <c r="C401" s="280">
        <v>195</v>
      </c>
      <c r="D401" s="280" t="s">
        <v>8450</v>
      </c>
      <c r="E401" s="280" t="s">
        <v>226</v>
      </c>
      <c r="F401" s="280" t="s">
        <v>1982</v>
      </c>
      <c r="G401" s="280"/>
      <c r="H401" s="280" t="s">
        <v>7258</v>
      </c>
      <c r="I401" s="280" t="s">
        <v>7259</v>
      </c>
      <c r="J401" s="280" t="s">
        <v>7260</v>
      </c>
      <c r="K401" s="280" t="s">
        <v>7261</v>
      </c>
      <c r="L401" s="280" t="s">
        <v>14502</v>
      </c>
      <c r="M401" s="280" t="s">
        <v>14503</v>
      </c>
      <c r="N401" s="280" t="s">
        <v>7264</v>
      </c>
      <c r="O401" s="280" t="s">
        <v>7265</v>
      </c>
      <c r="P401" s="280" t="s">
        <v>7266</v>
      </c>
      <c r="Q401" s="280" t="s">
        <v>7267</v>
      </c>
      <c r="R401" s="280" t="s">
        <v>7268</v>
      </c>
      <c r="S401" s="280" t="s">
        <v>14504</v>
      </c>
      <c r="T401" s="277">
        <v>2</v>
      </c>
    </row>
    <row r="402" spans="1:20" x14ac:dyDescent="0.25">
      <c r="A402" s="278">
        <v>396</v>
      </c>
      <c r="B402" s="279" t="s">
        <v>2232</v>
      </c>
      <c r="C402" s="280">
        <v>301</v>
      </c>
      <c r="D402" s="280" t="s">
        <v>8456</v>
      </c>
      <c r="E402" s="280" t="s">
        <v>106</v>
      </c>
      <c r="F402" s="280" t="s">
        <v>2232</v>
      </c>
      <c r="G402" s="280" t="s">
        <v>13431</v>
      </c>
      <c r="H402" s="280" t="s">
        <v>4213</v>
      </c>
      <c r="I402" s="280" t="s">
        <v>4214</v>
      </c>
      <c r="J402" s="280" t="s">
        <v>4215</v>
      </c>
      <c r="K402" s="280" t="s">
        <v>4216</v>
      </c>
      <c r="L402" s="280" t="s">
        <v>14505</v>
      </c>
      <c r="M402" s="280" t="s">
        <v>14506</v>
      </c>
      <c r="N402" s="280" t="s">
        <v>4219</v>
      </c>
      <c r="O402" s="280" t="s">
        <v>4220</v>
      </c>
      <c r="P402" s="280" t="s">
        <v>4221</v>
      </c>
      <c r="Q402" s="280" t="s">
        <v>4222</v>
      </c>
      <c r="R402" s="280" t="s">
        <v>4223</v>
      </c>
      <c r="S402" s="280" t="s">
        <v>14507</v>
      </c>
      <c r="T402" s="277">
        <v>2</v>
      </c>
    </row>
    <row r="403" spans="1:20" x14ac:dyDescent="0.25">
      <c r="A403" s="278">
        <v>397</v>
      </c>
      <c r="B403" s="279" t="s">
        <v>2232</v>
      </c>
      <c r="C403" s="280">
        <v>302</v>
      </c>
      <c r="D403" s="280" t="s">
        <v>8456</v>
      </c>
      <c r="E403" s="280" t="s">
        <v>109</v>
      </c>
      <c r="F403" s="280" t="s">
        <v>2232</v>
      </c>
      <c r="G403" s="280" t="s">
        <v>13454</v>
      </c>
      <c r="H403" s="280" t="s">
        <v>4224</v>
      </c>
      <c r="I403" s="280" t="s">
        <v>4225</v>
      </c>
      <c r="J403" s="280" t="s">
        <v>4226</v>
      </c>
      <c r="K403" s="280" t="s">
        <v>4227</v>
      </c>
      <c r="L403" s="280" t="s">
        <v>14508</v>
      </c>
      <c r="M403" s="280" t="s">
        <v>14509</v>
      </c>
      <c r="N403" s="280" t="s">
        <v>4230</v>
      </c>
      <c r="O403" s="280" t="s">
        <v>4231</v>
      </c>
      <c r="P403" s="280" t="s">
        <v>4232</v>
      </c>
      <c r="Q403" s="280" t="s">
        <v>4233</v>
      </c>
      <c r="R403" s="280" t="s">
        <v>4234</v>
      </c>
      <c r="S403" s="280" t="s">
        <v>14510</v>
      </c>
      <c r="T403" s="277">
        <v>2</v>
      </c>
    </row>
    <row r="404" spans="1:20" x14ac:dyDescent="0.25">
      <c r="A404" s="278">
        <v>398</v>
      </c>
      <c r="B404" s="279" t="s">
        <v>2232</v>
      </c>
      <c r="C404" s="280">
        <v>303</v>
      </c>
      <c r="D404" s="280" t="s">
        <v>8456</v>
      </c>
      <c r="E404" s="280" t="s">
        <v>111</v>
      </c>
      <c r="F404" s="280" t="s">
        <v>2232</v>
      </c>
      <c r="G404" s="280" t="s">
        <v>13458</v>
      </c>
      <c r="H404" s="280" t="s">
        <v>4235</v>
      </c>
      <c r="I404" s="280" t="s">
        <v>4236</v>
      </c>
      <c r="J404" s="280" t="s">
        <v>4237</v>
      </c>
      <c r="K404" s="280" t="s">
        <v>4238</v>
      </c>
      <c r="L404" s="280" t="s">
        <v>14511</v>
      </c>
      <c r="M404" s="280" t="s">
        <v>14512</v>
      </c>
      <c r="N404" s="280" t="s">
        <v>4241</v>
      </c>
      <c r="O404" s="280" t="s">
        <v>4242</v>
      </c>
      <c r="P404" s="280" t="s">
        <v>4243</v>
      </c>
      <c r="Q404" s="280" t="s">
        <v>4244</v>
      </c>
      <c r="R404" s="280" t="s">
        <v>4245</v>
      </c>
      <c r="S404" s="280" t="s">
        <v>14513</v>
      </c>
      <c r="T404" s="277">
        <v>2</v>
      </c>
    </row>
    <row r="405" spans="1:20" x14ac:dyDescent="0.25">
      <c r="A405" s="278">
        <v>399</v>
      </c>
      <c r="B405" s="279" t="s">
        <v>2232</v>
      </c>
      <c r="C405" s="280">
        <v>304</v>
      </c>
      <c r="D405" s="280" t="s">
        <v>8456</v>
      </c>
      <c r="E405" s="280" t="s">
        <v>113</v>
      </c>
      <c r="F405" s="280" t="s">
        <v>2232</v>
      </c>
      <c r="G405" s="280" t="s">
        <v>13462</v>
      </c>
      <c r="H405" s="280" t="s">
        <v>4246</v>
      </c>
      <c r="I405" s="280" t="s">
        <v>4247</v>
      </c>
      <c r="J405" s="280" t="s">
        <v>4248</v>
      </c>
      <c r="K405" s="280" t="s">
        <v>4249</v>
      </c>
      <c r="L405" s="280" t="s">
        <v>14514</v>
      </c>
      <c r="M405" s="280" t="s">
        <v>14515</v>
      </c>
      <c r="N405" s="280" t="s">
        <v>4252</v>
      </c>
      <c r="O405" s="280" t="s">
        <v>4253</v>
      </c>
      <c r="P405" s="280" t="s">
        <v>4254</v>
      </c>
      <c r="Q405" s="280" t="s">
        <v>4255</v>
      </c>
      <c r="R405" s="280" t="s">
        <v>4256</v>
      </c>
      <c r="S405" s="280" t="s">
        <v>14516</v>
      </c>
      <c r="T405" s="277">
        <v>2</v>
      </c>
    </row>
    <row r="406" spans="1:20" x14ac:dyDescent="0.25">
      <c r="A406" s="278">
        <v>400</v>
      </c>
      <c r="B406" s="279" t="s">
        <v>2232</v>
      </c>
      <c r="C406" s="280">
        <v>305</v>
      </c>
      <c r="D406" s="280" t="s">
        <v>8456</v>
      </c>
      <c r="E406" s="280" t="s">
        <v>115</v>
      </c>
      <c r="F406" s="280" t="s">
        <v>2232</v>
      </c>
      <c r="G406" s="280" t="s">
        <v>13466</v>
      </c>
      <c r="H406" s="280" t="s">
        <v>4257</v>
      </c>
      <c r="I406" s="280" t="s">
        <v>4258</v>
      </c>
      <c r="J406" s="280" t="s">
        <v>4259</v>
      </c>
      <c r="K406" s="280" t="s">
        <v>4260</v>
      </c>
      <c r="L406" s="280" t="s">
        <v>14517</v>
      </c>
      <c r="M406" s="280" t="s">
        <v>14518</v>
      </c>
      <c r="N406" s="280" t="s">
        <v>4263</v>
      </c>
      <c r="O406" s="280" t="s">
        <v>4264</v>
      </c>
      <c r="P406" s="280" t="s">
        <v>4265</v>
      </c>
      <c r="Q406" s="280" t="s">
        <v>4266</v>
      </c>
      <c r="R406" s="280" t="s">
        <v>4267</v>
      </c>
      <c r="S406" s="280" t="s">
        <v>14519</v>
      </c>
      <c r="T406" s="277">
        <v>2</v>
      </c>
    </row>
    <row r="407" spans="1:20" x14ac:dyDescent="0.25">
      <c r="A407" s="278">
        <v>401</v>
      </c>
      <c r="B407" s="279" t="s">
        <v>2239</v>
      </c>
      <c r="C407" s="280">
        <v>336</v>
      </c>
      <c r="D407" s="280" t="s">
        <v>8456</v>
      </c>
      <c r="E407" s="280" t="s">
        <v>153</v>
      </c>
      <c r="F407" s="280" t="s">
        <v>2239</v>
      </c>
      <c r="G407" s="280" t="s">
        <v>13431</v>
      </c>
      <c r="H407" s="280" t="s">
        <v>4538</v>
      </c>
      <c r="I407" s="280" t="s">
        <v>4539</v>
      </c>
      <c r="J407" s="280" t="s">
        <v>4215</v>
      </c>
      <c r="K407" s="280" t="s">
        <v>4216</v>
      </c>
      <c r="L407" s="280" t="s">
        <v>14520</v>
      </c>
      <c r="M407" s="280" t="s">
        <v>14521</v>
      </c>
      <c r="N407" s="280" t="s">
        <v>4542</v>
      </c>
      <c r="O407" s="280" t="s">
        <v>4543</v>
      </c>
      <c r="P407" s="280" t="s">
        <v>4544</v>
      </c>
      <c r="Q407" s="280" t="s">
        <v>4545</v>
      </c>
      <c r="R407" s="280" t="s">
        <v>4546</v>
      </c>
      <c r="S407" s="280" t="s">
        <v>14522</v>
      </c>
      <c r="T407" s="277">
        <v>2</v>
      </c>
    </row>
    <row r="408" spans="1:20" x14ac:dyDescent="0.25">
      <c r="A408" s="278">
        <v>402</v>
      </c>
      <c r="B408" s="279" t="s">
        <v>2239</v>
      </c>
      <c r="C408" s="280">
        <v>337</v>
      </c>
      <c r="D408" s="280" t="s">
        <v>8456</v>
      </c>
      <c r="E408" s="280" t="s">
        <v>155</v>
      </c>
      <c r="F408" s="280" t="s">
        <v>2239</v>
      </c>
      <c r="G408" s="280" t="s">
        <v>13454</v>
      </c>
      <c r="H408" s="280" t="s">
        <v>4547</v>
      </c>
      <c r="I408" s="280" t="s">
        <v>4548</v>
      </c>
      <c r="J408" s="280" t="s">
        <v>4226</v>
      </c>
      <c r="K408" s="280" t="s">
        <v>4227</v>
      </c>
      <c r="L408" s="280" t="s">
        <v>14523</v>
      </c>
      <c r="M408" s="280" t="s">
        <v>14524</v>
      </c>
      <c r="N408" s="280" t="s">
        <v>4551</v>
      </c>
      <c r="O408" s="280" t="s">
        <v>4552</v>
      </c>
      <c r="P408" s="280" t="s">
        <v>4553</v>
      </c>
      <c r="Q408" s="280" t="s">
        <v>4554</v>
      </c>
      <c r="R408" s="280" t="s">
        <v>4555</v>
      </c>
      <c r="S408" s="280" t="s">
        <v>14525</v>
      </c>
      <c r="T408" s="277">
        <v>2</v>
      </c>
    </row>
    <row r="409" spans="1:20" x14ac:dyDescent="0.25">
      <c r="A409" s="278">
        <v>403</v>
      </c>
      <c r="B409" s="279" t="s">
        <v>2239</v>
      </c>
      <c r="C409" s="280">
        <v>338</v>
      </c>
      <c r="D409" s="280" t="s">
        <v>8456</v>
      </c>
      <c r="E409" s="280" t="s">
        <v>156</v>
      </c>
      <c r="F409" s="280" t="s">
        <v>2239</v>
      </c>
      <c r="G409" s="280" t="s">
        <v>13458</v>
      </c>
      <c r="H409" s="280" t="s">
        <v>4556</v>
      </c>
      <c r="I409" s="280" t="s">
        <v>4557</v>
      </c>
      <c r="J409" s="280" t="s">
        <v>4237</v>
      </c>
      <c r="K409" s="280" t="s">
        <v>4238</v>
      </c>
      <c r="L409" s="280" t="s">
        <v>14526</v>
      </c>
      <c r="M409" s="280" t="s">
        <v>14527</v>
      </c>
      <c r="N409" s="280" t="s">
        <v>4560</v>
      </c>
      <c r="O409" s="280" t="s">
        <v>4561</v>
      </c>
      <c r="P409" s="280" t="s">
        <v>4562</v>
      </c>
      <c r="Q409" s="280" t="s">
        <v>4563</v>
      </c>
      <c r="R409" s="280" t="s">
        <v>4564</v>
      </c>
      <c r="S409" s="280" t="s">
        <v>14528</v>
      </c>
      <c r="T409" s="277">
        <v>2</v>
      </c>
    </row>
    <row r="410" spans="1:20" x14ac:dyDescent="0.25">
      <c r="A410" s="278">
        <v>404</v>
      </c>
      <c r="B410" s="279" t="s">
        <v>2239</v>
      </c>
      <c r="C410" s="280">
        <v>339</v>
      </c>
      <c r="D410" s="280" t="s">
        <v>8456</v>
      </c>
      <c r="E410" s="280" t="s">
        <v>157</v>
      </c>
      <c r="F410" s="280" t="s">
        <v>2239</v>
      </c>
      <c r="G410" s="280" t="s">
        <v>13462</v>
      </c>
      <c r="H410" s="280" t="s">
        <v>4565</v>
      </c>
      <c r="I410" s="280" t="s">
        <v>4566</v>
      </c>
      <c r="J410" s="280" t="s">
        <v>4248</v>
      </c>
      <c r="K410" s="280" t="s">
        <v>4249</v>
      </c>
      <c r="L410" s="280" t="s">
        <v>14529</v>
      </c>
      <c r="M410" s="280" t="s">
        <v>14530</v>
      </c>
      <c r="N410" s="280" t="s">
        <v>4569</v>
      </c>
      <c r="O410" s="280" t="s">
        <v>4570</v>
      </c>
      <c r="P410" s="280" t="s">
        <v>4571</v>
      </c>
      <c r="Q410" s="280" t="s">
        <v>4572</v>
      </c>
      <c r="R410" s="280" t="s">
        <v>4573</v>
      </c>
      <c r="S410" s="280" t="s">
        <v>14531</v>
      </c>
      <c r="T410" s="277">
        <v>2</v>
      </c>
    </row>
    <row r="411" spans="1:20" x14ac:dyDescent="0.25">
      <c r="A411" s="278">
        <v>405</v>
      </c>
      <c r="B411" s="279" t="s">
        <v>2239</v>
      </c>
      <c r="C411" s="280">
        <v>340</v>
      </c>
      <c r="D411" s="280" t="s">
        <v>8456</v>
      </c>
      <c r="E411" s="280" t="s">
        <v>158</v>
      </c>
      <c r="F411" s="280" t="s">
        <v>2239</v>
      </c>
      <c r="G411" s="280" t="s">
        <v>13466</v>
      </c>
      <c r="H411" s="280" t="s">
        <v>4574</v>
      </c>
      <c r="I411" s="280" t="s">
        <v>4575</v>
      </c>
      <c r="J411" s="280" t="s">
        <v>4259</v>
      </c>
      <c r="K411" s="280" t="s">
        <v>4260</v>
      </c>
      <c r="L411" s="280" t="s">
        <v>14532</v>
      </c>
      <c r="M411" s="280" t="s">
        <v>14533</v>
      </c>
      <c r="N411" s="280" t="s">
        <v>4578</v>
      </c>
      <c r="O411" s="280" t="s">
        <v>4579</v>
      </c>
      <c r="P411" s="280" t="s">
        <v>4580</v>
      </c>
      <c r="Q411" s="280" t="s">
        <v>4581</v>
      </c>
      <c r="R411" s="280" t="s">
        <v>4582</v>
      </c>
      <c r="S411" s="280" t="s">
        <v>14534</v>
      </c>
      <c r="T411" s="277">
        <v>2</v>
      </c>
    </row>
    <row r="412" spans="1:20" x14ac:dyDescent="0.25">
      <c r="A412" s="278">
        <v>406</v>
      </c>
      <c r="B412" s="279" t="s">
        <v>2240</v>
      </c>
      <c r="C412" s="280">
        <v>341</v>
      </c>
      <c r="D412" s="280" t="s">
        <v>8456</v>
      </c>
      <c r="E412" s="280" t="s">
        <v>159</v>
      </c>
      <c r="F412" s="280" t="s">
        <v>2240</v>
      </c>
      <c r="G412" s="280" t="s">
        <v>13431</v>
      </c>
      <c r="H412" s="280" t="s">
        <v>4583</v>
      </c>
      <c r="I412" s="280" t="s">
        <v>4584</v>
      </c>
      <c r="J412" s="280" t="s">
        <v>4215</v>
      </c>
      <c r="K412" s="280" t="s">
        <v>4216</v>
      </c>
      <c r="L412" s="280" t="s">
        <v>14535</v>
      </c>
      <c r="M412" s="280" t="s">
        <v>14536</v>
      </c>
      <c r="N412" s="280" t="s">
        <v>4587</v>
      </c>
      <c r="O412" s="280" t="s">
        <v>4588</v>
      </c>
      <c r="P412" s="280" t="s">
        <v>4589</v>
      </c>
      <c r="Q412" s="280" t="s">
        <v>4590</v>
      </c>
      <c r="R412" s="280" t="s">
        <v>4591</v>
      </c>
      <c r="S412" s="280" t="s">
        <v>14537</v>
      </c>
      <c r="T412" s="277">
        <v>2</v>
      </c>
    </row>
    <row r="413" spans="1:20" x14ac:dyDescent="0.25">
      <c r="A413" s="278">
        <v>407</v>
      </c>
      <c r="B413" s="279" t="s">
        <v>2240</v>
      </c>
      <c r="C413" s="280">
        <v>342</v>
      </c>
      <c r="D413" s="280" t="s">
        <v>8456</v>
      </c>
      <c r="E413" s="280" t="s">
        <v>161</v>
      </c>
      <c r="F413" s="280" t="s">
        <v>2240</v>
      </c>
      <c r="G413" s="280" t="s">
        <v>13454</v>
      </c>
      <c r="H413" s="280" t="s">
        <v>4592</v>
      </c>
      <c r="I413" s="280" t="s">
        <v>4593</v>
      </c>
      <c r="J413" s="280" t="s">
        <v>4226</v>
      </c>
      <c r="K413" s="280" t="s">
        <v>4227</v>
      </c>
      <c r="L413" s="280" t="s">
        <v>14538</v>
      </c>
      <c r="M413" s="280" t="s">
        <v>14539</v>
      </c>
      <c r="N413" s="280" t="s">
        <v>4596</v>
      </c>
      <c r="O413" s="280" t="s">
        <v>4597</v>
      </c>
      <c r="P413" s="280" t="s">
        <v>4598</v>
      </c>
      <c r="Q413" s="280" t="s">
        <v>4599</v>
      </c>
      <c r="R413" s="280" t="s">
        <v>4600</v>
      </c>
      <c r="S413" s="280" t="s">
        <v>14540</v>
      </c>
      <c r="T413" s="277">
        <v>2</v>
      </c>
    </row>
    <row r="414" spans="1:20" x14ac:dyDescent="0.25">
      <c r="A414" s="278">
        <v>408</v>
      </c>
      <c r="B414" s="279" t="s">
        <v>2240</v>
      </c>
      <c r="C414" s="280">
        <v>343</v>
      </c>
      <c r="D414" s="280" t="s">
        <v>8456</v>
      </c>
      <c r="E414" s="280" t="s">
        <v>162</v>
      </c>
      <c r="F414" s="280" t="s">
        <v>2240</v>
      </c>
      <c r="G414" s="280" t="s">
        <v>13458</v>
      </c>
      <c r="H414" s="280" t="s">
        <v>4601</v>
      </c>
      <c r="I414" s="280" t="s">
        <v>4602</v>
      </c>
      <c r="J414" s="280" t="s">
        <v>4237</v>
      </c>
      <c r="K414" s="280" t="s">
        <v>4238</v>
      </c>
      <c r="L414" s="280" t="s">
        <v>14541</v>
      </c>
      <c r="M414" s="280" t="s">
        <v>14542</v>
      </c>
      <c r="N414" s="280" t="s">
        <v>4605</v>
      </c>
      <c r="O414" s="280" t="s">
        <v>4606</v>
      </c>
      <c r="P414" s="280" t="s">
        <v>4607</v>
      </c>
      <c r="Q414" s="280" t="s">
        <v>4608</v>
      </c>
      <c r="R414" s="280" t="s">
        <v>4609</v>
      </c>
      <c r="S414" s="280" t="s">
        <v>14543</v>
      </c>
      <c r="T414" s="277">
        <v>2</v>
      </c>
    </row>
    <row r="415" spans="1:20" x14ac:dyDescent="0.25">
      <c r="A415" s="278">
        <v>409</v>
      </c>
      <c r="B415" s="279" t="s">
        <v>2240</v>
      </c>
      <c r="C415" s="280">
        <v>344</v>
      </c>
      <c r="D415" s="280" t="s">
        <v>8456</v>
      </c>
      <c r="E415" s="280" t="s">
        <v>163</v>
      </c>
      <c r="F415" s="280" t="s">
        <v>2240</v>
      </c>
      <c r="G415" s="280" t="s">
        <v>13462</v>
      </c>
      <c r="H415" s="280" t="s">
        <v>4610</v>
      </c>
      <c r="I415" s="280" t="s">
        <v>4611</v>
      </c>
      <c r="J415" s="280" t="s">
        <v>4248</v>
      </c>
      <c r="K415" s="280" t="s">
        <v>4249</v>
      </c>
      <c r="L415" s="280" t="s">
        <v>14544</v>
      </c>
      <c r="M415" s="280" t="s">
        <v>14545</v>
      </c>
      <c r="N415" s="280" t="s">
        <v>4614</v>
      </c>
      <c r="O415" s="280" t="s">
        <v>4615</v>
      </c>
      <c r="P415" s="280" t="s">
        <v>4616</v>
      </c>
      <c r="Q415" s="280" t="s">
        <v>4617</v>
      </c>
      <c r="R415" s="280" t="s">
        <v>4618</v>
      </c>
      <c r="S415" s="280" t="s">
        <v>14546</v>
      </c>
      <c r="T415" s="277">
        <v>2</v>
      </c>
    </row>
    <row r="416" spans="1:20" x14ac:dyDescent="0.25">
      <c r="A416" s="278">
        <v>410</v>
      </c>
      <c r="B416" s="279" t="s">
        <v>2240</v>
      </c>
      <c r="C416" s="280">
        <v>345</v>
      </c>
      <c r="D416" s="280" t="s">
        <v>8456</v>
      </c>
      <c r="E416" s="280" t="s">
        <v>164</v>
      </c>
      <c r="F416" s="280" t="s">
        <v>2240</v>
      </c>
      <c r="G416" s="280" t="s">
        <v>13466</v>
      </c>
      <c r="H416" s="280" t="s">
        <v>4619</v>
      </c>
      <c r="I416" s="280" t="s">
        <v>4620</v>
      </c>
      <c r="J416" s="280" t="s">
        <v>4259</v>
      </c>
      <c r="K416" s="280" t="s">
        <v>4260</v>
      </c>
      <c r="L416" s="280" t="s">
        <v>14547</v>
      </c>
      <c r="M416" s="280" t="s">
        <v>14548</v>
      </c>
      <c r="N416" s="280" t="s">
        <v>4623</v>
      </c>
      <c r="O416" s="280" t="s">
        <v>4624</v>
      </c>
      <c r="P416" s="280" t="s">
        <v>4625</v>
      </c>
      <c r="Q416" s="280" t="s">
        <v>4626</v>
      </c>
      <c r="R416" s="280" t="s">
        <v>4627</v>
      </c>
      <c r="S416" s="280" t="s">
        <v>14549</v>
      </c>
      <c r="T416" s="277">
        <v>2</v>
      </c>
    </row>
    <row r="417" spans="1:20" x14ac:dyDescent="0.25">
      <c r="A417" s="278">
        <v>411</v>
      </c>
      <c r="B417" s="279" t="s">
        <v>2242</v>
      </c>
      <c r="C417" s="280">
        <v>351</v>
      </c>
      <c r="D417" s="280" t="s">
        <v>8456</v>
      </c>
      <c r="E417" s="280" t="s">
        <v>171</v>
      </c>
      <c r="F417" s="280" t="s">
        <v>2242</v>
      </c>
      <c r="G417" s="280" t="s">
        <v>13431</v>
      </c>
      <c r="H417" s="280" t="s">
        <v>4673</v>
      </c>
      <c r="I417" s="280" t="s">
        <v>4674</v>
      </c>
      <c r="J417" s="280" t="s">
        <v>4215</v>
      </c>
      <c r="K417" s="280" t="s">
        <v>4216</v>
      </c>
      <c r="L417" s="280" t="s">
        <v>14550</v>
      </c>
      <c r="M417" s="280" t="s">
        <v>14551</v>
      </c>
      <c r="N417" s="280" t="s">
        <v>4677</v>
      </c>
      <c r="O417" s="280" t="s">
        <v>4678</v>
      </c>
      <c r="P417" s="280" t="s">
        <v>4679</v>
      </c>
      <c r="Q417" s="280" t="s">
        <v>4680</v>
      </c>
      <c r="R417" s="280" t="s">
        <v>4681</v>
      </c>
      <c r="S417" s="280" t="s">
        <v>14552</v>
      </c>
      <c r="T417" s="277">
        <v>2</v>
      </c>
    </row>
    <row r="418" spans="1:20" x14ac:dyDescent="0.25">
      <c r="A418" s="278">
        <v>412</v>
      </c>
      <c r="B418" s="279" t="s">
        <v>2242</v>
      </c>
      <c r="C418" s="280">
        <v>352</v>
      </c>
      <c r="D418" s="280" t="s">
        <v>8456</v>
      </c>
      <c r="E418" s="280" t="s">
        <v>173</v>
      </c>
      <c r="F418" s="280" t="s">
        <v>2242</v>
      </c>
      <c r="G418" s="280" t="s">
        <v>13454</v>
      </c>
      <c r="H418" s="280" t="s">
        <v>4682</v>
      </c>
      <c r="I418" s="280" t="s">
        <v>4683</v>
      </c>
      <c r="J418" s="280" t="s">
        <v>4226</v>
      </c>
      <c r="K418" s="280" t="s">
        <v>4227</v>
      </c>
      <c r="L418" s="280" t="s">
        <v>14553</v>
      </c>
      <c r="M418" s="280" t="s">
        <v>14554</v>
      </c>
      <c r="N418" s="280" t="s">
        <v>4686</v>
      </c>
      <c r="O418" s="280" t="s">
        <v>4687</v>
      </c>
      <c r="P418" s="280" t="s">
        <v>4688</v>
      </c>
      <c r="Q418" s="280" t="s">
        <v>4689</v>
      </c>
      <c r="R418" s="280" t="s">
        <v>4690</v>
      </c>
      <c r="S418" s="280" t="s">
        <v>14555</v>
      </c>
      <c r="T418" s="277">
        <v>2</v>
      </c>
    </row>
    <row r="419" spans="1:20" x14ac:dyDescent="0.25">
      <c r="A419" s="278">
        <v>413</v>
      </c>
      <c r="B419" s="279" t="s">
        <v>2242</v>
      </c>
      <c r="C419" s="280">
        <v>353</v>
      </c>
      <c r="D419" s="280" t="s">
        <v>8456</v>
      </c>
      <c r="E419" s="280" t="s">
        <v>174</v>
      </c>
      <c r="F419" s="280" t="s">
        <v>2242</v>
      </c>
      <c r="G419" s="280" t="s">
        <v>13458</v>
      </c>
      <c r="H419" s="280" t="s">
        <v>4691</v>
      </c>
      <c r="I419" s="280" t="s">
        <v>4692</v>
      </c>
      <c r="J419" s="280" t="s">
        <v>4237</v>
      </c>
      <c r="K419" s="280" t="s">
        <v>4238</v>
      </c>
      <c r="L419" s="280" t="s">
        <v>14556</v>
      </c>
      <c r="M419" s="280" t="s">
        <v>14557</v>
      </c>
      <c r="N419" s="280" t="s">
        <v>4695</v>
      </c>
      <c r="O419" s="280" t="s">
        <v>4696</v>
      </c>
      <c r="P419" s="280" t="s">
        <v>4697</v>
      </c>
      <c r="Q419" s="280" t="s">
        <v>4698</v>
      </c>
      <c r="R419" s="280" t="s">
        <v>4699</v>
      </c>
      <c r="S419" s="280" t="s">
        <v>14558</v>
      </c>
      <c r="T419" s="277">
        <v>2</v>
      </c>
    </row>
    <row r="420" spans="1:20" x14ac:dyDescent="0.25">
      <c r="A420" s="278">
        <v>414</v>
      </c>
      <c r="B420" s="279" t="s">
        <v>2242</v>
      </c>
      <c r="C420" s="280">
        <v>354</v>
      </c>
      <c r="D420" s="280" t="s">
        <v>8456</v>
      </c>
      <c r="E420" s="280" t="s">
        <v>175</v>
      </c>
      <c r="F420" s="280" t="s">
        <v>2242</v>
      </c>
      <c r="G420" s="280" t="s">
        <v>13462</v>
      </c>
      <c r="H420" s="280" t="s">
        <v>4700</v>
      </c>
      <c r="I420" s="280" t="s">
        <v>4701</v>
      </c>
      <c r="J420" s="280" t="s">
        <v>4248</v>
      </c>
      <c r="K420" s="280" t="s">
        <v>4249</v>
      </c>
      <c r="L420" s="280" t="s">
        <v>14559</v>
      </c>
      <c r="M420" s="280" t="s">
        <v>14560</v>
      </c>
      <c r="N420" s="280" t="s">
        <v>4704</v>
      </c>
      <c r="O420" s="280" t="s">
        <v>4705</v>
      </c>
      <c r="P420" s="280" t="s">
        <v>4706</v>
      </c>
      <c r="Q420" s="280" t="s">
        <v>4707</v>
      </c>
      <c r="R420" s="280" t="s">
        <v>4708</v>
      </c>
      <c r="S420" s="280" t="s">
        <v>14561</v>
      </c>
      <c r="T420" s="277">
        <v>2</v>
      </c>
    </row>
    <row r="421" spans="1:20" x14ac:dyDescent="0.25">
      <c r="A421" s="278">
        <v>415</v>
      </c>
      <c r="B421" s="279" t="s">
        <v>2242</v>
      </c>
      <c r="C421" s="280">
        <v>355</v>
      </c>
      <c r="D421" s="280" t="s">
        <v>8456</v>
      </c>
      <c r="E421" s="280" t="s">
        <v>176</v>
      </c>
      <c r="F421" s="280" t="s">
        <v>2242</v>
      </c>
      <c r="G421" s="280" t="s">
        <v>13466</v>
      </c>
      <c r="H421" s="280" t="s">
        <v>4709</v>
      </c>
      <c r="I421" s="280" t="s">
        <v>4710</v>
      </c>
      <c r="J421" s="280" t="s">
        <v>4259</v>
      </c>
      <c r="K421" s="280" t="s">
        <v>4260</v>
      </c>
      <c r="L421" s="280" t="s">
        <v>14562</v>
      </c>
      <c r="M421" s="280" t="s">
        <v>14563</v>
      </c>
      <c r="N421" s="280" t="s">
        <v>4713</v>
      </c>
      <c r="O421" s="280" t="s">
        <v>4714</v>
      </c>
      <c r="P421" s="280" t="s">
        <v>4715</v>
      </c>
      <c r="Q421" s="280" t="s">
        <v>4716</v>
      </c>
      <c r="R421" s="280" t="s">
        <v>4717</v>
      </c>
      <c r="S421" s="280" t="s">
        <v>14564</v>
      </c>
      <c r="T421" s="277">
        <v>2</v>
      </c>
    </row>
    <row r="422" spans="1:20" x14ac:dyDescent="0.25">
      <c r="A422" s="278">
        <v>416</v>
      </c>
      <c r="B422" s="279" t="s">
        <v>2246</v>
      </c>
      <c r="C422" s="280">
        <v>371</v>
      </c>
      <c r="D422" s="280" t="s">
        <v>8456</v>
      </c>
      <c r="E422" s="280" t="s">
        <v>196</v>
      </c>
      <c r="F422" s="280" t="s">
        <v>2246</v>
      </c>
      <c r="G422" s="280" t="s">
        <v>13431</v>
      </c>
      <c r="H422" s="280" t="s">
        <v>4853</v>
      </c>
      <c r="I422" s="280" t="s">
        <v>4854</v>
      </c>
      <c r="J422" s="280" t="s">
        <v>4215</v>
      </c>
      <c r="K422" s="280" t="s">
        <v>4216</v>
      </c>
      <c r="L422" s="280" t="s">
        <v>14565</v>
      </c>
      <c r="M422" s="280" t="s">
        <v>14566</v>
      </c>
      <c r="N422" s="280" t="s">
        <v>4857</v>
      </c>
      <c r="O422" s="280" t="s">
        <v>4858</v>
      </c>
      <c r="P422" s="280" t="s">
        <v>4859</v>
      </c>
      <c r="Q422" s="280" t="s">
        <v>4860</v>
      </c>
      <c r="R422" s="280" t="s">
        <v>4861</v>
      </c>
      <c r="S422" s="280" t="s">
        <v>14567</v>
      </c>
      <c r="T422" s="277">
        <v>2</v>
      </c>
    </row>
    <row r="423" spans="1:20" x14ac:dyDescent="0.25">
      <c r="A423" s="278">
        <v>417</v>
      </c>
      <c r="B423" s="279" t="s">
        <v>2246</v>
      </c>
      <c r="C423" s="280">
        <v>372</v>
      </c>
      <c r="D423" s="280" t="s">
        <v>8456</v>
      </c>
      <c r="E423" s="280" t="s">
        <v>198</v>
      </c>
      <c r="F423" s="280" t="s">
        <v>2246</v>
      </c>
      <c r="G423" s="280" t="s">
        <v>13454</v>
      </c>
      <c r="H423" s="280" t="s">
        <v>4862</v>
      </c>
      <c r="I423" s="280" t="s">
        <v>4863</v>
      </c>
      <c r="J423" s="280" t="s">
        <v>4226</v>
      </c>
      <c r="K423" s="280" t="s">
        <v>4227</v>
      </c>
      <c r="L423" s="280" t="s">
        <v>14568</v>
      </c>
      <c r="M423" s="280" t="s">
        <v>14569</v>
      </c>
      <c r="N423" s="280" t="s">
        <v>4866</v>
      </c>
      <c r="O423" s="280" t="s">
        <v>4867</v>
      </c>
      <c r="P423" s="280" t="s">
        <v>4868</v>
      </c>
      <c r="Q423" s="280" t="s">
        <v>4869</v>
      </c>
      <c r="R423" s="280" t="s">
        <v>4870</v>
      </c>
      <c r="S423" s="280" t="s">
        <v>14570</v>
      </c>
      <c r="T423" s="277">
        <v>2</v>
      </c>
    </row>
    <row r="424" spans="1:20" x14ac:dyDescent="0.25">
      <c r="A424" s="278">
        <v>418</v>
      </c>
      <c r="B424" s="279" t="s">
        <v>2246</v>
      </c>
      <c r="C424" s="280">
        <v>373</v>
      </c>
      <c r="D424" s="280" t="s">
        <v>8456</v>
      </c>
      <c r="E424" s="280" t="s">
        <v>199</v>
      </c>
      <c r="F424" s="280" t="s">
        <v>2246</v>
      </c>
      <c r="G424" s="280" t="s">
        <v>13458</v>
      </c>
      <c r="H424" s="280" t="s">
        <v>4871</v>
      </c>
      <c r="I424" s="280" t="s">
        <v>4872</v>
      </c>
      <c r="J424" s="280" t="s">
        <v>4237</v>
      </c>
      <c r="K424" s="280" t="s">
        <v>4238</v>
      </c>
      <c r="L424" s="280" t="s">
        <v>14571</v>
      </c>
      <c r="M424" s="280" t="s">
        <v>14572</v>
      </c>
      <c r="N424" s="280" t="s">
        <v>4875</v>
      </c>
      <c r="O424" s="280" t="s">
        <v>4876</v>
      </c>
      <c r="P424" s="280" t="s">
        <v>4877</v>
      </c>
      <c r="Q424" s="280" t="s">
        <v>4878</v>
      </c>
      <c r="R424" s="280" t="s">
        <v>4879</v>
      </c>
      <c r="S424" s="280" t="s">
        <v>14573</v>
      </c>
      <c r="T424" s="277">
        <v>2</v>
      </c>
    </row>
    <row r="425" spans="1:20" x14ac:dyDescent="0.25">
      <c r="A425" s="278">
        <v>419</v>
      </c>
      <c r="B425" s="279" t="s">
        <v>2246</v>
      </c>
      <c r="C425" s="280">
        <v>374</v>
      </c>
      <c r="D425" s="280" t="s">
        <v>8456</v>
      </c>
      <c r="E425" s="280" t="s">
        <v>200</v>
      </c>
      <c r="F425" s="280" t="s">
        <v>2246</v>
      </c>
      <c r="G425" s="280" t="s">
        <v>13462</v>
      </c>
      <c r="H425" s="280" t="s">
        <v>4880</v>
      </c>
      <c r="I425" s="280" t="s">
        <v>4881</v>
      </c>
      <c r="J425" s="280" t="s">
        <v>4248</v>
      </c>
      <c r="K425" s="280" t="s">
        <v>4249</v>
      </c>
      <c r="L425" s="280" t="s">
        <v>14574</v>
      </c>
      <c r="M425" s="280" t="s">
        <v>14575</v>
      </c>
      <c r="N425" s="280" t="s">
        <v>4884</v>
      </c>
      <c r="O425" s="280" t="s">
        <v>4885</v>
      </c>
      <c r="P425" s="280" t="s">
        <v>4886</v>
      </c>
      <c r="Q425" s="280" t="s">
        <v>4887</v>
      </c>
      <c r="R425" s="280" t="s">
        <v>4888</v>
      </c>
      <c r="S425" s="280" t="s">
        <v>14576</v>
      </c>
      <c r="T425" s="277">
        <v>2</v>
      </c>
    </row>
    <row r="426" spans="1:20" x14ac:dyDescent="0.25">
      <c r="A426" s="278">
        <v>420</v>
      </c>
      <c r="B426" s="279" t="s">
        <v>2246</v>
      </c>
      <c r="C426" s="280">
        <v>375</v>
      </c>
      <c r="D426" s="280" t="s">
        <v>8456</v>
      </c>
      <c r="E426" s="280" t="s">
        <v>201</v>
      </c>
      <c r="F426" s="280" t="s">
        <v>2246</v>
      </c>
      <c r="G426" s="280" t="s">
        <v>13466</v>
      </c>
      <c r="H426" s="280" t="s">
        <v>4889</v>
      </c>
      <c r="I426" s="280" t="s">
        <v>4890</v>
      </c>
      <c r="J426" s="280" t="s">
        <v>4259</v>
      </c>
      <c r="K426" s="280" t="s">
        <v>4260</v>
      </c>
      <c r="L426" s="280" t="s">
        <v>14577</v>
      </c>
      <c r="M426" s="280" t="s">
        <v>14578</v>
      </c>
      <c r="N426" s="280" t="s">
        <v>4893</v>
      </c>
      <c r="O426" s="280" t="s">
        <v>4894</v>
      </c>
      <c r="P426" s="280" t="s">
        <v>4895</v>
      </c>
      <c r="Q426" s="280" t="s">
        <v>4896</v>
      </c>
      <c r="R426" s="280" t="s">
        <v>4897</v>
      </c>
      <c r="S426" s="280" t="s">
        <v>14579</v>
      </c>
      <c r="T426" s="277">
        <v>2</v>
      </c>
    </row>
    <row r="427" spans="1:20" x14ac:dyDescent="0.25">
      <c r="A427" s="278">
        <v>421</v>
      </c>
      <c r="B427" s="279" t="s">
        <v>2251</v>
      </c>
      <c r="C427" s="280">
        <v>396</v>
      </c>
      <c r="D427" s="280" t="s">
        <v>8456</v>
      </c>
      <c r="E427" s="280" t="s">
        <v>227</v>
      </c>
      <c r="F427" s="280" t="s">
        <v>2251</v>
      </c>
      <c r="G427" s="280" t="s">
        <v>13431</v>
      </c>
      <c r="H427" s="280" t="s">
        <v>5078</v>
      </c>
      <c r="I427" s="280" t="s">
        <v>5079</v>
      </c>
      <c r="J427" s="280" t="s">
        <v>4215</v>
      </c>
      <c r="K427" s="280" t="s">
        <v>4216</v>
      </c>
      <c r="L427" s="280" t="s">
        <v>14580</v>
      </c>
      <c r="M427" s="280" t="s">
        <v>14581</v>
      </c>
      <c r="N427" s="280" t="s">
        <v>5082</v>
      </c>
      <c r="O427" s="280" t="s">
        <v>5083</v>
      </c>
      <c r="P427" s="280" t="s">
        <v>5084</v>
      </c>
      <c r="Q427" s="280" t="s">
        <v>5085</v>
      </c>
      <c r="R427" s="280" t="s">
        <v>5086</v>
      </c>
      <c r="S427" s="280" t="s">
        <v>14582</v>
      </c>
      <c r="T427" s="277">
        <v>2</v>
      </c>
    </row>
    <row r="428" spans="1:20" x14ac:dyDescent="0.25">
      <c r="A428" s="278">
        <v>422</v>
      </c>
      <c r="B428" s="279" t="s">
        <v>2251</v>
      </c>
      <c r="C428" s="280">
        <v>397</v>
      </c>
      <c r="D428" s="280" t="s">
        <v>8456</v>
      </c>
      <c r="E428" s="280" t="s">
        <v>229</v>
      </c>
      <c r="F428" s="280" t="s">
        <v>2251</v>
      </c>
      <c r="G428" s="280" t="s">
        <v>13454</v>
      </c>
      <c r="H428" s="280" t="s">
        <v>5087</v>
      </c>
      <c r="I428" s="280" t="s">
        <v>5088</v>
      </c>
      <c r="J428" s="280" t="s">
        <v>4226</v>
      </c>
      <c r="K428" s="280" t="s">
        <v>4227</v>
      </c>
      <c r="L428" s="280" t="s">
        <v>14583</v>
      </c>
      <c r="M428" s="280" t="s">
        <v>14584</v>
      </c>
      <c r="N428" s="280" t="s">
        <v>5091</v>
      </c>
      <c r="O428" s="280" t="s">
        <v>5092</v>
      </c>
      <c r="P428" s="280" t="s">
        <v>5093</v>
      </c>
      <c r="Q428" s="280" t="s">
        <v>5094</v>
      </c>
      <c r="R428" s="280" t="s">
        <v>5095</v>
      </c>
      <c r="S428" s="280" t="s">
        <v>14585</v>
      </c>
      <c r="T428" s="277">
        <v>2</v>
      </c>
    </row>
    <row r="429" spans="1:20" x14ac:dyDescent="0.25">
      <c r="A429" s="278">
        <v>423</v>
      </c>
      <c r="B429" s="279" t="s">
        <v>2251</v>
      </c>
      <c r="C429" s="280">
        <v>398</v>
      </c>
      <c r="D429" s="280" t="s">
        <v>8456</v>
      </c>
      <c r="E429" s="280" t="s">
        <v>230</v>
      </c>
      <c r="F429" s="280" t="s">
        <v>2251</v>
      </c>
      <c r="G429" s="280" t="s">
        <v>13458</v>
      </c>
      <c r="H429" s="280" t="s">
        <v>5096</v>
      </c>
      <c r="I429" s="280" t="s">
        <v>5097</v>
      </c>
      <c r="J429" s="280" t="s">
        <v>4237</v>
      </c>
      <c r="K429" s="280" t="s">
        <v>4238</v>
      </c>
      <c r="L429" s="280" t="s">
        <v>14586</v>
      </c>
      <c r="M429" s="280" t="s">
        <v>14587</v>
      </c>
      <c r="N429" s="280" t="s">
        <v>5100</v>
      </c>
      <c r="O429" s="280" t="s">
        <v>5101</v>
      </c>
      <c r="P429" s="280" t="s">
        <v>5102</v>
      </c>
      <c r="Q429" s="280" t="s">
        <v>5103</v>
      </c>
      <c r="R429" s="280" t="s">
        <v>5104</v>
      </c>
      <c r="S429" s="280" t="s">
        <v>14588</v>
      </c>
      <c r="T429" s="277">
        <v>2</v>
      </c>
    </row>
    <row r="430" spans="1:20" x14ac:dyDescent="0.25">
      <c r="A430" s="278">
        <v>424</v>
      </c>
      <c r="B430" s="279" t="s">
        <v>2251</v>
      </c>
      <c r="C430" s="280">
        <v>399</v>
      </c>
      <c r="D430" s="280" t="s">
        <v>8456</v>
      </c>
      <c r="E430" s="280" t="s">
        <v>231</v>
      </c>
      <c r="F430" s="280" t="s">
        <v>2251</v>
      </c>
      <c r="G430" s="280" t="s">
        <v>13462</v>
      </c>
      <c r="H430" s="280" t="s">
        <v>5105</v>
      </c>
      <c r="I430" s="280" t="s">
        <v>5106</v>
      </c>
      <c r="J430" s="280" t="s">
        <v>4248</v>
      </c>
      <c r="K430" s="280" t="s">
        <v>4249</v>
      </c>
      <c r="L430" s="280" t="s">
        <v>14589</v>
      </c>
      <c r="M430" s="280" t="s">
        <v>14590</v>
      </c>
      <c r="N430" s="280" t="s">
        <v>5109</v>
      </c>
      <c r="O430" s="280" t="s">
        <v>5110</v>
      </c>
      <c r="P430" s="280" t="s">
        <v>5111</v>
      </c>
      <c r="Q430" s="280" t="s">
        <v>5112</v>
      </c>
      <c r="R430" s="280" t="s">
        <v>5113</v>
      </c>
      <c r="S430" s="280" t="s">
        <v>14591</v>
      </c>
      <c r="T430" s="277">
        <v>2</v>
      </c>
    </row>
    <row r="431" spans="1:20" x14ac:dyDescent="0.25">
      <c r="A431" s="278">
        <v>425</v>
      </c>
      <c r="B431" s="279" t="s">
        <v>2251</v>
      </c>
      <c r="C431" s="280">
        <v>400</v>
      </c>
      <c r="D431" s="280" t="s">
        <v>8456</v>
      </c>
      <c r="E431" s="280" t="s">
        <v>232</v>
      </c>
      <c r="F431" s="280" t="s">
        <v>2251</v>
      </c>
      <c r="G431" s="280" t="s">
        <v>13466</v>
      </c>
      <c r="H431" s="280" t="s">
        <v>5114</v>
      </c>
      <c r="I431" s="280" t="s">
        <v>5115</v>
      </c>
      <c r="J431" s="280" t="s">
        <v>4259</v>
      </c>
      <c r="K431" s="280" t="s">
        <v>4260</v>
      </c>
      <c r="L431" s="280" t="s">
        <v>14592</v>
      </c>
      <c r="M431" s="280" t="s">
        <v>14593</v>
      </c>
      <c r="N431" s="280" t="s">
        <v>5118</v>
      </c>
      <c r="O431" s="280" t="s">
        <v>5119</v>
      </c>
      <c r="P431" s="280" t="s">
        <v>5120</v>
      </c>
      <c r="Q431" s="280" t="s">
        <v>5121</v>
      </c>
      <c r="R431" s="280" t="s">
        <v>5122</v>
      </c>
      <c r="S431" s="280" t="s">
        <v>14594</v>
      </c>
      <c r="T431" s="277">
        <v>2</v>
      </c>
    </row>
    <row r="432" spans="1:20" x14ac:dyDescent="0.25">
      <c r="A432" s="278">
        <v>426</v>
      </c>
      <c r="B432" s="279" t="s">
        <v>1981</v>
      </c>
      <c r="C432" s="280">
        <v>186</v>
      </c>
      <c r="D432" s="280" t="s">
        <v>8450</v>
      </c>
      <c r="E432" s="280" t="s">
        <v>215</v>
      </c>
      <c r="F432" s="280" t="s">
        <v>1981</v>
      </c>
      <c r="G432" s="280"/>
      <c r="H432" s="280" t="s">
        <v>7159</v>
      </c>
      <c r="I432" s="280" t="s">
        <v>7160</v>
      </c>
      <c r="J432" s="280" t="s">
        <v>7161</v>
      </c>
      <c r="K432" s="280" t="s">
        <v>7162</v>
      </c>
      <c r="L432" s="280" t="s">
        <v>14595</v>
      </c>
      <c r="M432" s="280" t="s">
        <v>14596</v>
      </c>
      <c r="N432" s="280" t="s">
        <v>7165</v>
      </c>
      <c r="O432" s="280" t="s">
        <v>7166</v>
      </c>
      <c r="P432" s="280" t="s">
        <v>7167</v>
      </c>
      <c r="Q432" s="280" t="s">
        <v>7168</v>
      </c>
      <c r="R432" s="280" t="s">
        <v>7169</v>
      </c>
      <c r="S432" s="280" t="s">
        <v>14597</v>
      </c>
      <c r="T432" s="277">
        <v>2</v>
      </c>
    </row>
    <row r="433" spans="1:20" x14ac:dyDescent="0.25">
      <c r="A433" s="278">
        <v>427</v>
      </c>
      <c r="B433" s="279" t="s">
        <v>1981</v>
      </c>
      <c r="C433" s="280">
        <v>187</v>
      </c>
      <c r="D433" s="280" t="s">
        <v>8450</v>
      </c>
      <c r="E433" s="280" t="s">
        <v>217</v>
      </c>
      <c r="F433" s="280" t="s">
        <v>1981</v>
      </c>
      <c r="G433" s="280"/>
      <c r="H433" s="280" t="s">
        <v>7170</v>
      </c>
      <c r="I433" s="280" t="s">
        <v>7171</v>
      </c>
      <c r="J433" s="280" t="s">
        <v>7172</v>
      </c>
      <c r="K433" s="280" t="s">
        <v>7173</v>
      </c>
      <c r="L433" s="280" t="s">
        <v>14598</v>
      </c>
      <c r="M433" s="280" t="s">
        <v>14599</v>
      </c>
      <c r="N433" s="280" t="s">
        <v>7176</v>
      </c>
      <c r="O433" s="280" t="s">
        <v>7177</v>
      </c>
      <c r="P433" s="280" t="s">
        <v>7178</v>
      </c>
      <c r="Q433" s="280" t="s">
        <v>7179</v>
      </c>
      <c r="R433" s="280" t="s">
        <v>7180</v>
      </c>
      <c r="S433" s="280" t="s">
        <v>14600</v>
      </c>
      <c r="T433" s="277">
        <v>2</v>
      </c>
    </row>
    <row r="434" spans="1:20" x14ac:dyDescent="0.25">
      <c r="A434" s="278">
        <v>428</v>
      </c>
      <c r="B434" s="279" t="s">
        <v>1981</v>
      </c>
      <c r="C434" s="280">
        <v>188</v>
      </c>
      <c r="D434" s="280" t="s">
        <v>8450</v>
      </c>
      <c r="E434" s="280" t="s">
        <v>218</v>
      </c>
      <c r="F434" s="280" t="s">
        <v>1981</v>
      </c>
      <c r="G434" s="280"/>
      <c r="H434" s="280" t="s">
        <v>7181</v>
      </c>
      <c r="I434" s="280" t="s">
        <v>7182</v>
      </c>
      <c r="J434" s="280" t="s">
        <v>7183</v>
      </c>
      <c r="K434" s="280" t="s">
        <v>7184</v>
      </c>
      <c r="L434" s="280" t="s">
        <v>14601</v>
      </c>
      <c r="M434" s="280" t="s">
        <v>14602</v>
      </c>
      <c r="N434" s="280" t="s">
        <v>7187</v>
      </c>
      <c r="O434" s="280" t="s">
        <v>7188</v>
      </c>
      <c r="P434" s="280" t="s">
        <v>7189</v>
      </c>
      <c r="Q434" s="280" t="s">
        <v>7190</v>
      </c>
      <c r="R434" s="280" t="s">
        <v>7191</v>
      </c>
      <c r="S434" s="280" t="s">
        <v>14603</v>
      </c>
      <c r="T434" s="277">
        <v>2</v>
      </c>
    </row>
    <row r="435" spans="1:20" x14ac:dyDescent="0.25">
      <c r="A435" s="278">
        <v>429</v>
      </c>
      <c r="B435" s="279" t="s">
        <v>1981</v>
      </c>
      <c r="C435" s="280">
        <v>189</v>
      </c>
      <c r="D435" s="280" t="s">
        <v>8450</v>
      </c>
      <c r="E435" s="280" t="s">
        <v>219</v>
      </c>
      <c r="F435" s="280" t="s">
        <v>1981</v>
      </c>
      <c r="G435" s="280"/>
      <c r="H435" s="280" t="s">
        <v>7192</v>
      </c>
      <c r="I435" s="280" t="s">
        <v>7193</v>
      </c>
      <c r="J435" s="280" t="s">
        <v>7194</v>
      </c>
      <c r="K435" s="280" t="s">
        <v>7195</v>
      </c>
      <c r="L435" s="280" t="s">
        <v>14604</v>
      </c>
      <c r="M435" s="280" t="s">
        <v>14605</v>
      </c>
      <c r="N435" s="280" t="s">
        <v>7198</v>
      </c>
      <c r="O435" s="280" t="s">
        <v>7199</v>
      </c>
      <c r="P435" s="280" t="s">
        <v>7200</v>
      </c>
      <c r="Q435" s="280" t="s">
        <v>7201</v>
      </c>
      <c r="R435" s="280" t="s">
        <v>7202</v>
      </c>
      <c r="S435" s="280" t="s">
        <v>14606</v>
      </c>
      <c r="T435" s="277">
        <v>2</v>
      </c>
    </row>
    <row r="436" spans="1:20" x14ac:dyDescent="0.25">
      <c r="A436" s="278">
        <v>430</v>
      </c>
      <c r="B436" s="279" t="s">
        <v>1981</v>
      </c>
      <c r="C436" s="280">
        <v>190</v>
      </c>
      <c r="D436" s="280" t="s">
        <v>8450</v>
      </c>
      <c r="E436" s="280" t="s">
        <v>220</v>
      </c>
      <c r="F436" s="280" t="s">
        <v>1981</v>
      </c>
      <c r="G436" s="280"/>
      <c r="H436" s="280" t="s">
        <v>7203</v>
      </c>
      <c r="I436" s="280" t="s">
        <v>7204</v>
      </c>
      <c r="J436" s="280" t="s">
        <v>7205</v>
      </c>
      <c r="K436" s="280" t="s">
        <v>7206</v>
      </c>
      <c r="L436" s="280" t="s">
        <v>14607</v>
      </c>
      <c r="M436" s="280" t="s">
        <v>14608</v>
      </c>
      <c r="N436" s="280" t="s">
        <v>7209</v>
      </c>
      <c r="O436" s="280" t="s">
        <v>7210</v>
      </c>
      <c r="P436" s="280" t="s">
        <v>7211</v>
      </c>
      <c r="Q436" s="280" t="s">
        <v>7212</v>
      </c>
      <c r="R436" s="280" t="s">
        <v>7213</v>
      </c>
      <c r="S436" s="280" t="s">
        <v>14609</v>
      </c>
      <c r="T436" s="277">
        <v>2</v>
      </c>
    </row>
    <row r="437" spans="1:20" x14ac:dyDescent="0.25">
      <c r="A437" s="278">
        <v>431</v>
      </c>
      <c r="B437" s="279" t="s">
        <v>2755</v>
      </c>
      <c r="C437" s="280">
        <v>526</v>
      </c>
      <c r="D437" s="280" t="s">
        <v>1947</v>
      </c>
      <c r="E437" s="280" t="s">
        <v>141</v>
      </c>
      <c r="F437" s="280" t="s">
        <v>2755</v>
      </c>
      <c r="G437" s="280" t="s">
        <v>13431</v>
      </c>
      <c r="H437" s="280" t="s">
        <v>2756</v>
      </c>
      <c r="I437" s="280" t="s">
        <v>3038</v>
      </c>
      <c r="J437" s="280" t="s">
        <v>108</v>
      </c>
      <c r="K437" s="280" t="s">
        <v>3039</v>
      </c>
      <c r="L437" s="280" t="s">
        <v>14610</v>
      </c>
      <c r="M437" s="280" t="s">
        <v>14611</v>
      </c>
      <c r="N437" s="280" t="s">
        <v>2757</v>
      </c>
      <c r="O437" s="280" t="s">
        <v>2758</v>
      </c>
      <c r="P437" s="280" t="s">
        <v>2759</v>
      </c>
      <c r="Q437" s="280" t="s">
        <v>2720</v>
      </c>
      <c r="R437" s="280" t="s">
        <v>3042</v>
      </c>
      <c r="S437" s="280" t="s">
        <v>14612</v>
      </c>
      <c r="T437" s="277">
        <v>2</v>
      </c>
    </row>
    <row r="438" spans="1:20" x14ac:dyDescent="0.25">
      <c r="A438" s="278">
        <v>432</v>
      </c>
      <c r="B438" s="279" t="s">
        <v>2755</v>
      </c>
      <c r="C438" s="280">
        <v>527</v>
      </c>
      <c r="D438" s="280" t="s">
        <v>1947</v>
      </c>
      <c r="E438" s="280" t="s">
        <v>143</v>
      </c>
      <c r="F438" s="280" t="s">
        <v>2755</v>
      </c>
      <c r="G438" s="280" t="s">
        <v>13435</v>
      </c>
      <c r="H438" s="280" t="s">
        <v>2760</v>
      </c>
      <c r="I438" s="280" t="s">
        <v>3043</v>
      </c>
      <c r="J438" s="280" t="s">
        <v>110</v>
      </c>
      <c r="K438" s="280" t="s">
        <v>3044</v>
      </c>
      <c r="L438" s="280" t="s">
        <v>14613</v>
      </c>
      <c r="M438" s="280" t="s">
        <v>14614</v>
      </c>
      <c r="N438" s="280" t="s">
        <v>2757</v>
      </c>
      <c r="O438" s="280" t="s">
        <v>2758</v>
      </c>
      <c r="P438" s="280" t="s">
        <v>2759</v>
      </c>
      <c r="Q438" s="280" t="s">
        <v>2720</v>
      </c>
      <c r="R438" s="280" t="s">
        <v>3047</v>
      </c>
      <c r="S438" s="280" t="s">
        <v>14615</v>
      </c>
      <c r="T438" s="277">
        <v>2</v>
      </c>
    </row>
    <row r="439" spans="1:20" x14ac:dyDescent="0.25">
      <c r="A439" s="278">
        <v>433</v>
      </c>
      <c r="B439" s="279" t="s">
        <v>2755</v>
      </c>
      <c r="C439" s="280">
        <v>528</v>
      </c>
      <c r="D439" s="280" t="s">
        <v>1947</v>
      </c>
      <c r="E439" s="280" t="s">
        <v>144</v>
      </c>
      <c r="F439" s="280" t="s">
        <v>2755</v>
      </c>
      <c r="G439" s="280" t="s">
        <v>13439</v>
      </c>
      <c r="H439" s="280" t="s">
        <v>2761</v>
      </c>
      <c r="I439" s="280" t="s">
        <v>3048</v>
      </c>
      <c r="J439" s="280" t="s">
        <v>112</v>
      </c>
      <c r="K439" s="280" t="s">
        <v>3049</v>
      </c>
      <c r="L439" s="280" t="s">
        <v>14616</v>
      </c>
      <c r="M439" s="280" t="s">
        <v>14617</v>
      </c>
      <c r="N439" s="280" t="s">
        <v>2757</v>
      </c>
      <c r="O439" s="280" t="s">
        <v>2758</v>
      </c>
      <c r="P439" s="280" t="s">
        <v>2759</v>
      </c>
      <c r="Q439" s="280" t="s">
        <v>2720</v>
      </c>
      <c r="R439" s="280" t="s">
        <v>3052</v>
      </c>
      <c r="S439" s="280" t="s">
        <v>14618</v>
      </c>
      <c r="T439" s="277">
        <v>2</v>
      </c>
    </row>
    <row r="440" spans="1:20" x14ac:dyDescent="0.25">
      <c r="A440" s="278">
        <v>434</v>
      </c>
      <c r="B440" s="279" t="s">
        <v>2755</v>
      </c>
      <c r="C440" s="280">
        <v>529</v>
      </c>
      <c r="D440" s="280" t="s">
        <v>1947</v>
      </c>
      <c r="E440" s="280" t="s">
        <v>145</v>
      </c>
      <c r="F440" s="280" t="s">
        <v>2755</v>
      </c>
      <c r="G440" s="280" t="s">
        <v>13443</v>
      </c>
      <c r="H440" s="280" t="s">
        <v>2762</v>
      </c>
      <c r="I440" s="280" t="s">
        <v>3053</v>
      </c>
      <c r="J440" s="280" t="s">
        <v>114</v>
      </c>
      <c r="K440" s="280" t="s">
        <v>3054</v>
      </c>
      <c r="L440" s="280" t="s">
        <v>14619</v>
      </c>
      <c r="M440" s="280" t="s">
        <v>14620</v>
      </c>
      <c r="N440" s="280" t="s">
        <v>2757</v>
      </c>
      <c r="O440" s="280" t="s">
        <v>2758</v>
      </c>
      <c r="P440" s="280" t="s">
        <v>2759</v>
      </c>
      <c r="Q440" s="280" t="s">
        <v>2720</v>
      </c>
      <c r="R440" s="280" t="s">
        <v>3057</v>
      </c>
      <c r="S440" s="280" t="s">
        <v>14621</v>
      </c>
      <c r="T440" s="277">
        <v>2</v>
      </c>
    </row>
    <row r="441" spans="1:20" x14ac:dyDescent="0.25">
      <c r="A441" s="278">
        <v>435</v>
      </c>
      <c r="B441" s="279" t="s">
        <v>2755</v>
      </c>
      <c r="C441" s="280">
        <v>530</v>
      </c>
      <c r="D441" s="280" t="s">
        <v>1947</v>
      </c>
      <c r="E441" s="280" t="s">
        <v>146</v>
      </c>
      <c r="F441" s="280" t="s">
        <v>2755</v>
      </c>
      <c r="G441" s="280" t="s">
        <v>13447</v>
      </c>
      <c r="H441" s="280" t="s">
        <v>2763</v>
      </c>
      <c r="I441" s="280" t="s">
        <v>3058</v>
      </c>
      <c r="J441" s="280" t="s">
        <v>116</v>
      </c>
      <c r="K441" s="280" t="s">
        <v>3059</v>
      </c>
      <c r="L441" s="280" t="s">
        <v>14622</v>
      </c>
      <c r="M441" s="280" t="s">
        <v>14623</v>
      </c>
      <c r="N441" s="280" t="s">
        <v>2757</v>
      </c>
      <c r="O441" s="280" t="s">
        <v>2758</v>
      </c>
      <c r="P441" s="280" t="s">
        <v>2759</v>
      </c>
      <c r="Q441" s="280" t="s">
        <v>2720</v>
      </c>
      <c r="R441" s="280" t="s">
        <v>3062</v>
      </c>
      <c r="S441" s="280" t="s">
        <v>14624</v>
      </c>
      <c r="T441" s="277">
        <v>2</v>
      </c>
    </row>
    <row r="442" spans="1:20" x14ac:dyDescent="0.25">
      <c r="A442" s="278">
        <v>436</v>
      </c>
      <c r="B442" s="279" t="s">
        <v>2079</v>
      </c>
      <c r="C442" s="280">
        <v>226</v>
      </c>
      <c r="D442" s="280" t="s">
        <v>8453</v>
      </c>
      <c r="E442" s="280" t="s">
        <v>141</v>
      </c>
      <c r="F442" s="280" t="s">
        <v>2079</v>
      </c>
      <c r="G442" s="280"/>
      <c r="H442" s="280" t="s">
        <v>5398</v>
      </c>
      <c r="I442" s="280" t="s">
        <v>5399</v>
      </c>
      <c r="J442" s="280" t="s">
        <v>5400</v>
      </c>
      <c r="K442" s="280" t="s">
        <v>5401</v>
      </c>
      <c r="L442" s="280" t="s">
        <v>14625</v>
      </c>
      <c r="M442" s="280" t="s">
        <v>14626</v>
      </c>
      <c r="N442" s="280" t="s">
        <v>5404</v>
      </c>
      <c r="O442" s="280" t="s">
        <v>5405</v>
      </c>
      <c r="P442" s="280" t="s">
        <v>5406</v>
      </c>
      <c r="Q442" s="280" t="s">
        <v>5407</v>
      </c>
      <c r="R442" s="280" t="s">
        <v>5408</v>
      </c>
      <c r="S442" s="280" t="s">
        <v>14627</v>
      </c>
      <c r="T442" s="277">
        <v>2</v>
      </c>
    </row>
    <row r="443" spans="1:20" x14ac:dyDescent="0.25">
      <c r="A443" s="278">
        <v>437</v>
      </c>
      <c r="B443" s="279" t="s">
        <v>2079</v>
      </c>
      <c r="C443" s="280">
        <v>227</v>
      </c>
      <c r="D443" s="280" t="s">
        <v>8453</v>
      </c>
      <c r="E443" s="280" t="s">
        <v>143</v>
      </c>
      <c r="F443" s="280" t="s">
        <v>2079</v>
      </c>
      <c r="G443" s="280"/>
      <c r="H443" s="280" t="s">
        <v>5409</v>
      </c>
      <c r="I443" s="280" t="s">
        <v>5410</v>
      </c>
      <c r="J443" s="280" t="s">
        <v>5411</v>
      </c>
      <c r="K443" s="280" t="s">
        <v>5412</v>
      </c>
      <c r="L443" s="280" t="s">
        <v>14628</v>
      </c>
      <c r="M443" s="280" t="s">
        <v>14629</v>
      </c>
      <c r="N443" s="280" t="s">
        <v>5415</v>
      </c>
      <c r="O443" s="280" t="s">
        <v>5416</v>
      </c>
      <c r="P443" s="280" t="s">
        <v>5417</v>
      </c>
      <c r="Q443" s="280" t="s">
        <v>5418</v>
      </c>
      <c r="R443" s="280" t="s">
        <v>5419</v>
      </c>
      <c r="S443" s="280" t="s">
        <v>14630</v>
      </c>
      <c r="T443" s="277">
        <v>2</v>
      </c>
    </row>
    <row r="444" spans="1:20" x14ac:dyDescent="0.25">
      <c r="A444" s="278">
        <v>438</v>
      </c>
      <c r="B444" s="279" t="s">
        <v>2079</v>
      </c>
      <c r="C444" s="280">
        <v>228</v>
      </c>
      <c r="D444" s="280" t="s">
        <v>8453</v>
      </c>
      <c r="E444" s="280" t="s">
        <v>144</v>
      </c>
      <c r="F444" s="280" t="s">
        <v>2079</v>
      </c>
      <c r="G444" s="280"/>
      <c r="H444" s="280" t="s">
        <v>5420</v>
      </c>
      <c r="I444" s="280" t="s">
        <v>5421</v>
      </c>
      <c r="J444" s="280" t="s">
        <v>5422</v>
      </c>
      <c r="K444" s="280" t="s">
        <v>5423</v>
      </c>
      <c r="L444" s="280" t="s">
        <v>14631</v>
      </c>
      <c r="M444" s="280" t="s">
        <v>14632</v>
      </c>
      <c r="N444" s="280" t="s">
        <v>5426</v>
      </c>
      <c r="O444" s="280" t="s">
        <v>5427</v>
      </c>
      <c r="P444" s="280" t="s">
        <v>5428</v>
      </c>
      <c r="Q444" s="280" t="s">
        <v>5429</v>
      </c>
      <c r="R444" s="280" t="s">
        <v>5430</v>
      </c>
      <c r="S444" s="280" t="s">
        <v>14633</v>
      </c>
      <c r="T444" s="277">
        <v>2</v>
      </c>
    </row>
    <row r="445" spans="1:20" x14ac:dyDescent="0.25">
      <c r="A445" s="278">
        <v>439</v>
      </c>
      <c r="B445" s="279" t="s">
        <v>2079</v>
      </c>
      <c r="C445" s="280">
        <v>229</v>
      </c>
      <c r="D445" s="280" t="s">
        <v>8453</v>
      </c>
      <c r="E445" s="280" t="s">
        <v>145</v>
      </c>
      <c r="F445" s="280" t="s">
        <v>2079</v>
      </c>
      <c r="G445" s="280"/>
      <c r="H445" s="280" t="s">
        <v>5431</v>
      </c>
      <c r="I445" s="280" t="s">
        <v>5432</v>
      </c>
      <c r="J445" s="280" t="s">
        <v>5433</v>
      </c>
      <c r="K445" s="280" t="s">
        <v>5434</v>
      </c>
      <c r="L445" s="280" t="s">
        <v>14634</v>
      </c>
      <c r="M445" s="280" t="s">
        <v>14635</v>
      </c>
      <c r="N445" s="280" t="s">
        <v>5437</v>
      </c>
      <c r="O445" s="280" t="s">
        <v>5438</v>
      </c>
      <c r="P445" s="280" t="s">
        <v>5439</v>
      </c>
      <c r="Q445" s="280" t="s">
        <v>5440</v>
      </c>
      <c r="R445" s="280" t="s">
        <v>5441</v>
      </c>
      <c r="S445" s="280" t="s">
        <v>14636</v>
      </c>
      <c r="T445" s="277">
        <v>2</v>
      </c>
    </row>
    <row r="446" spans="1:20" x14ac:dyDescent="0.25">
      <c r="A446" s="278">
        <v>440</v>
      </c>
      <c r="B446" s="279" t="s">
        <v>2079</v>
      </c>
      <c r="C446" s="280">
        <v>230</v>
      </c>
      <c r="D446" s="280" t="s">
        <v>8453</v>
      </c>
      <c r="E446" s="280" t="s">
        <v>146</v>
      </c>
      <c r="F446" s="280" t="s">
        <v>2079</v>
      </c>
      <c r="G446" s="280"/>
      <c r="H446" s="280" t="s">
        <v>5442</v>
      </c>
      <c r="I446" s="280" t="s">
        <v>5443</v>
      </c>
      <c r="J446" s="280" t="s">
        <v>5444</v>
      </c>
      <c r="K446" s="280" t="s">
        <v>5445</v>
      </c>
      <c r="L446" s="280" t="s">
        <v>14637</v>
      </c>
      <c r="M446" s="280" t="s">
        <v>14638</v>
      </c>
      <c r="N446" s="280" t="s">
        <v>5448</v>
      </c>
      <c r="O446" s="280" t="s">
        <v>5449</v>
      </c>
      <c r="P446" s="280" t="s">
        <v>5450</v>
      </c>
      <c r="Q446" s="280" t="s">
        <v>5451</v>
      </c>
      <c r="R446" s="280" t="s">
        <v>5452</v>
      </c>
      <c r="S446" s="280" t="s">
        <v>14639</v>
      </c>
      <c r="T446" s="277">
        <v>2</v>
      </c>
    </row>
    <row r="447" spans="1:20" x14ac:dyDescent="0.25">
      <c r="A447" s="278">
        <v>441</v>
      </c>
      <c r="B447" s="279" t="s">
        <v>2306</v>
      </c>
      <c r="C447" s="280">
        <v>456</v>
      </c>
      <c r="D447" s="280" t="s">
        <v>8459</v>
      </c>
      <c r="E447" s="280" t="s">
        <v>177</v>
      </c>
      <c r="F447" s="280" t="s">
        <v>2306</v>
      </c>
      <c r="G447" s="280"/>
      <c r="H447" s="280" t="s">
        <v>3853</v>
      </c>
      <c r="I447" s="280" t="s">
        <v>3854</v>
      </c>
      <c r="J447" s="280" t="s">
        <v>3855</v>
      </c>
      <c r="K447" s="280" t="s">
        <v>3856</v>
      </c>
      <c r="L447" s="280" t="s">
        <v>14640</v>
      </c>
      <c r="M447" s="280" t="s">
        <v>14641</v>
      </c>
      <c r="N447" s="280" t="s">
        <v>3859</v>
      </c>
      <c r="O447" s="280" t="s">
        <v>3860</v>
      </c>
      <c r="P447" s="280" t="s">
        <v>14642</v>
      </c>
      <c r="Q447" s="280" t="s">
        <v>13509</v>
      </c>
      <c r="R447" s="280" t="s">
        <v>13510</v>
      </c>
      <c r="S447" s="280" t="s">
        <v>14643</v>
      </c>
      <c r="T447" s="277">
        <v>2</v>
      </c>
    </row>
    <row r="448" spans="1:20" x14ac:dyDescent="0.25">
      <c r="A448" s="278">
        <v>442</v>
      </c>
      <c r="B448" s="279" t="s">
        <v>2306</v>
      </c>
      <c r="C448" s="280">
        <v>457</v>
      </c>
      <c r="D448" s="280" t="s">
        <v>8459</v>
      </c>
      <c r="E448" s="280" t="s">
        <v>179</v>
      </c>
      <c r="F448" s="280" t="s">
        <v>2306</v>
      </c>
      <c r="G448" s="280"/>
      <c r="H448" s="280" t="s">
        <v>3861</v>
      </c>
      <c r="I448" s="280" t="s">
        <v>3862</v>
      </c>
      <c r="J448" s="280" t="s">
        <v>3863</v>
      </c>
      <c r="K448" s="280" t="s">
        <v>3864</v>
      </c>
      <c r="L448" s="280" t="s">
        <v>14644</v>
      </c>
      <c r="M448" s="280" t="s">
        <v>14645</v>
      </c>
      <c r="N448" s="280" t="s">
        <v>3867</v>
      </c>
      <c r="O448" s="280" t="s">
        <v>3868</v>
      </c>
      <c r="P448" s="280" t="s">
        <v>14642</v>
      </c>
      <c r="Q448" s="280" t="s">
        <v>13509</v>
      </c>
      <c r="R448" s="280" t="s">
        <v>13510</v>
      </c>
      <c r="S448" s="280" t="s">
        <v>14646</v>
      </c>
      <c r="T448" s="277">
        <v>2</v>
      </c>
    </row>
    <row r="449" spans="1:20" x14ac:dyDescent="0.25">
      <c r="A449" s="278">
        <v>443</v>
      </c>
      <c r="B449" s="279" t="s">
        <v>2306</v>
      </c>
      <c r="C449" s="280">
        <v>458</v>
      </c>
      <c r="D449" s="280" t="s">
        <v>8459</v>
      </c>
      <c r="E449" s="280" t="s">
        <v>180</v>
      </c>
      <c r="F449" s="280" t="s">
        <v>2306</v>
      </c>
      <c r="G449" s="280"/>
      <c r="H449" s="280" t="s">
        <v>3869</v>
      </c>
      <c r="I449" s="280" t="s">
        <v>3870</v>
      </c>
      <c r="J449" s="280" t="s">
        <v>3871</v>
      </c>
      <c r="K449" s="280" t="s">
        <v>3872</v>
      </c>
      <c r="L449" s="280" t="s">
        <v>14647</v>
      </c>
      <c r="M449" s="280" t="s">
        <v>14648</v>
      </c>
      <c r="N449" s="280" t="s">
        <v>3875</v>
      </c>
      <c r="O449" s="280" t="s">
        <v>3876</v>
      </c>
      <c r="P449" s="280" t="s">
        <v>14642</v>
      </c>
      <c r="Q449" s="280" t="s">
        <v>13509</v>
      </c>
      <c r="R449" s="280" t="s">
        <v>13510</v>
      </c>
      <c r="S449" s="280" t="s">
        <v>14649</v>
      </c>
      <c r="T449" s="277">
        <v>2</v>
      </c>
    </row>
    <row r="450" spans="1:20" x14ac:dyDescent="0.25">
      <c r="A450" s="278">
        <v>444</v>
      </c>
      <c r="B450" s="279" t="s">
        <v>2306</v>
      </c>
      <c r="C450" s="280">
        <v>459</v>
      </c>
      <c r="D450" s="280" t="s">
        <v>8459</v>
      </c>
      <c r="E450" s="280" t="s">
        <v>181</v>
      </c>
      <c r="F450" s="280" t="s">
        <v>2306</v>
      </c>
      <c r="G450" s="280"/>
      <c r="H450" s="280" t="s">
        <v>3877</v>
      </c>
      <c r="I450" s="280" t="s">
        <v>3878</v>
      </c>
      <c r="J450" s="280" t="s">
        <v>3879</v>
      </c>
      <c r="K450" s="280" t="s">
        <v>3880</v>
      </c>
      <c r="L450" s="280" t="s">
        <v>14650</v>
      </c>
      <c r="M450" s="280" t="s">
        <v>14651</v>
      </c>
      <c r="N450" s="280" t="s">
        <v>3883</v>
      </c>
      <c r="O450" s="280" t="s">
        <v>3884</v>
      </c>
      <c r="P450" s="280" t="s">
        <v>14642</v>
      </c>
      <c r="Q450" s="280" t="s">
        <v>13509</v>
      </c>
      <c r="R450" s="280" t="s">
        <v>13510</v>
      </c>
      <c r="S450" s="280" t="s">
        <v>14652</v>
      </c>
      <c r="T450" s="277">
        <v>2</v>
      </c>
    </row>
    <row r="451" spans="1:20" x14ac:dyDescent="0.25">
      <c r="A451" s="278">
        <v>445</v>
      </c>
      <c r="B451" s="279" t="s">
        <v>2306</v>
      </c>
      <c r="C451" s="280">
        <v>460</v>
      </c>
      <c r="D451" s="280" t="s">
        <v>8459</v>
      </c>
      <c r="E451" s="280" t="s">
        <v>182</v>
      </c>
      <c r="F451" s="280" t="s">
        <v>2306</v>
      </c>
      <c r="G451" s="280"/>
      <c r="H451" s="280" t="s">
        <v>3885</v>
      </c>
      <c r="I451" s="280" t="s">
        <v>3886</v>
      </c>
      <c r="J451" s="280" t="s">
        <v>3887</v>
      </c>
      <c r="K451" s="280" t="s">
        <v>3888</v>
      </c>
      <c r="L451" s="280" t="s">
        <v>14653</v>
      </c>
      <c r="M451" s="280" t="s">
        <v>14654</v>
      </c>
      <c r="N451" s="280" t="s">
        <v>3891</v>
      </c>
      <c r="O451" s="280" t="s">
        <v>3892</v>
      </c>
      <c r="P451" s="280" t="s">
        <v>14642</v>
      </c>
      <c r="Q451" s="280" t="s">
        <v>13509</v>
      </c>
      <c r="R451" s="280" t="s">
        <v>13510</v>
      </c>
      <c r="S451" s="280" t="s">
        <v>14655</v>
      </c>
      <c r="T451" s="277">
        <v>2</v>
      </c>
    </row>
    <row r="452" spans="1:20" x14ac:dyDescent="0.25">
      <c r="A452" s="278">
        <v>446</v>
      </c>
      <c r="B452" s="279" t="s">
        <v>154</v>
      </c>
      <c r="C452" s="280">
        <v>36</v>
      </c>
      <c r="D452" s="280" t="s">
        <v>8447</v>
      </c>
      <c r="E452" s="280" t="s">
        <v>153</v>
      </c>
      <c r="F452" s="280" t="s">
        <v>154</v>
      </c>
      <c r="G452" s="280" t="s">
        <v>13431</v>
      </c>
      <c r="H452" s="280" t="s">
        <v>7710</v>
      </c>
      <c r="I452" s="280" t="s">
        <v>7711</v>
      </c>
      <c r="J452" s="280" t="s">
        <v>7712</v>
      </c>
      <c r="K452" s="280" t="s">
        <v>7713</v>
      </c>
      <c r="L452" s="280" t="s">
        <v>7714</v>
      </c>
      <c r="M452" s="280" t="s">
        <v>7715</v>
      </c>
      <c r="N452" s="280" t="s">
        <v>7716</v>
      </c>
      <c r="O452" s="280" t="s">
        <v>7717</v>
      </c>
      <c r="P452" s="280" t="s">
        <v>7718</v>
      </c>
      <c r="Q452" s="280" t="s">
        <v>7719</v>
      </c>
      <c r="R452" s="280" t="s">
        <v>7720</v>
      </c>
      <c r="S452" s="280" t="s">
        <v>14656</v>
      </c>
      <c r="T452" s="277">
        <v>2</v>
      </c>
    </row>
    <row r="453" spans="1:20" x14ac:dyDescent="0.25">
      <c r="A453" s="278">
        <v>447</v>
      </c>
      <c r="B453" s="279" t="s">
        <v>154</v>
      </c>
      <c r="C453" s="280">
        <v>37</v>
      </c>
      <c r="D453" s="280" t="s">
        <v>8447</v>
      </c>
      <c r="E453" s="280" t="s">
        <v>155</v>
      </c>
      <c r="F453" s="280" t="s">
        <v>154</v>
      </c>
      <c r="G453" s="280" t="s">
        <v>13435</v>
      </c>
      <c r="H453" s="280" t="s">
        <v>7721</v>
      </c>
      <c r="I453" s="280" t="s">
        <v>7722</v>
      </c>
      <c r="J453" s="280" t="s">
        <v>7723</v>
      </c>
      <c r="K453" s="280" t="s">
        <v>7724</v>
      </c>
      <c r="L453" s="280" t="s">
        <v>7725</v>
      </c>
      <c r="M453" s="280" t="s">
        <v>7726</v>
      </c>
      <c r="N453" s="280" t="s">
        <v>7727</v>
      </c>
      <c r="O453" s="280" t="s">
        <v>7728</v>
      </c>
      <c r="P453" s="280" t="s">
        <v>7729</v>
      </c>
      <c r="Q453" s="280" t="s">
        <v>7730</v>
      </c>
      <c r="R453" s="280" t="s">
        <v>7731</v>
      </c>
      <c r="S453" s="280" t="s">
        <v>14657</v>
      </c>
      <c r="T453" s="277">
        <v>2</v>
      </c>
    </row>
    <row r="454" spans="1:20" x14ac:dyDescent="0.25">
      <c r="A454" s="278">
        <v>448</v>
      </c>
      <c r="B454" s="279" t="s">
        <v>154</v>
      </c>
      <c r="C454" s="280">
        <v>38</v>
      </c>
      <c r="D454" s="280" t="s">
        <v>8447</v>
      </c>
      <c r="E454" s="280" t="s">
        <v>156</v>
      </c>
      <c r="F454" s="280" t="s">
        <v>154</v>
      </c>
      <c r="G454" s="280" t="s">
        <v>13439</v>
      </c>
      <c r="H454" s="280" t="s">
        <v>7732</v>
      </c>
      <c r="I454" s="280" t="s">
        <v>7733</v>
      </c>
      <c r="J454" s="280" t="s">
        <v>7734</v>
      </c>
      <c r="K454" s="280" t="s">
        <v>7735</v>
      </c>
      <c r="L454" s="280" t="s">
        <v>7736</v>
      </c>
      <c r="M454" s="280" t="s">
        <v>7737</v>
      </c>
      <c r="N454" s="280" t="s">
        <v>7738</v>
      </c>
      <c r="O454" s="280" t="s">
        <v>7739</v>
      </c>
      <c r="P454" s="280" t="s">
        <v>7740</v>
      </c>
      <c r="Q454" s="280" t="s">
        <v>7741</v>
      </c>
      <c r="R454" s="280" t="s">
        <v>7742</v>
      </c>
      <c r="S454" s="280" t="s">
        <v>14658</v>
      </c>
      <c r="T454" s="277">
        <v>2</v>
      </c>
    </row>
    <row r="455" spans="1:20" x14ac:dyDescent="0.25">
      <c r="A455" s="278">
        <v>449</v>
      </c>
      <c r="B455" s="279" t="s">
        <v>154</v>
      </c>
      <c r="C455" s="280">
        <v>39</v>
      </c>
      <c r="D455" s="280" t="s">
        <v>8447</v>
      </c>
      <c r="E455" s="280" t="s">
        <v>157</v>
      </c>
      <c r="F455" s="280" t="s">
        <v>154</v>
      </c>
      <c r="G455" s="280" t="s">
        <v>13443</v>
      </c>
      <c r="H455" s="280" t="s">
        <v>7743</v>
      </c>
      <c r="I455" s="280" t="s">
        <v>7744</v>
      </c>
      <c r="J455" s="280" t="s">
        <v>7745</v>
      </c>
      <c r="K455" s="280" t="s">
        <v>7746</v>
      </c>
      <c r="L455" s="280" t="s">
        <v>14659</v>
      </c>
      <c r="M455" s="280" t="s">
        <v>7748</v>
      </c>
      <c r="N455" s="280" t="s">
        <v>7749</v>
      </c>
      <c r="O455" s="280" t="s">
        <v>7750</v>
      </c>
      <c r="P455" s="280" t="s">
        <v>7751</v>
      </c>
      <c r="Q455" s="280" t="s">
        <v>7752</v>
      </c>
      <c r="R455" s="280" t="s">
        <v>7753</v>
      </c>
      <c r="S455" s="280" t="s">
        <v>14660</v>
      </c>
      <c r="T455" s="277">
        <v>2</v>
      </c>
    </row>
    <row r="456" spans="1:20" x14ac:dyDescent="0.25">
      <c r="A456" s="278">
        <v>450</v>
      </c>
      <c r="B456" s="279" t="s">
        <v>154</v>
      </c>
      <c r="C456" s="280">
        <v>40</v>
      </c>
      <c r="D456" s="280" t="s">
        <v>8447</v>
      </c>
      <c r="E456" s="280" t="s">
        <v>158</v>
      </c>
      <c r="F456" s="280" t="s">
        <v>154</v>
      </c>
      <c r="G456" s="280" t="s">
        <v>13447</v>
      </c>
      <c r="H456" s="280" t="s">
        <v>7754</v>
      </c>
      <c r="I456" s="280" t="s">
        <v>7755</v>
      </c>
      <c r="J456" s="280" t="s">
        <v>7756</v>
      </c>
      <c r="K456" s="280" t="s">
        <v>7757</v>
      </c>
      <c r="L456" s="280" t="s">
        <v>7758</v>
      </c>
      <c r="M456" s="280" t="s">
        <v>7759</v>
      </c>
      <c r="N456" s="280" t="s">
        <v>7760</v>
      </c>
      <c r="O456" s="280" t="s">
        <v>7761</v>
      </c>
      <c r="P456" s="280" t="s">
        <v>7762</v>
      </c>
      <c r="Q456" s="280" t="s">
        <v>7763</v>
      </c>
      <c r="R456" s="280" t="s">
        <v>7764</v>
      </c>
      <c r="S456" s="280" t="s">
        <v>14661</v>
      </c>
      <c r="T456" s="277">
        <v>2</v>
      </c>
    </row>
    <row r="457" spans="1:20" x14ac:dyDescent="0.25">
      <c r="A457" s="278">
        <v>451</v>
      </c>
      <c r="B457" s="279" t="s">
        <v>166</v>
      </c>
      <c r="C457" s="280">
        <v>46</v>
      </c>
      <c r="D457" s="280" t="s">
        <v>8447</v>
      </c>
      <c r="E457" s="280" t="s">
        <v>165</v>
      </c>
      <c r="F457" s="280" t="s">
        <v>166</v>
      </c>
      <c r="G457" s="280" t="s">
        <v>13431</v>
      </c>
      <c r="H457" s="280" t="s">
        <v>7820</v>
      </c>
      <c r="I457" s="280" t="s">
        <v>7821</v>
      </c>
      <c r="J457" s="280" t="s">
        <v>7822</v>
      </c>
      <c r="K457" s="280" t="s">
        <v>7823</v>
      </c>
      <c r="L457" s="280" t="s">
        <v>7824</v>
      </c>
      <c r="M457" s="280" t="s">
        <v>7825</v>
      </c>
      <c r="N457" s="280" t="s">
        <v>7826</v>
      </c>
      <c r="O457" s="280" t="s">
        <v>7827</v>
      </c>
      <c r="P457" s="280" t="s">
        <v>7828</v>
      </c>
      <c r="Q457" s="280" t="s">
        <v>7829</v>
      </c>
      <c r="R457" s="280" t="s">
        <v>7830</v>
      </c>
      <c r="S457" s="280" t="s">
        <v>14662</v>
      </c>
      <c r="T457" s="277">
        <v>2</v>
      </c>
    </row>
    <row r="458" spans="1:20" x14ac:dyDescent="0.25">
      <c r="A458" s="278">
        <v>452</v>
      </c>
      <c r="B458" s="279" t="s">
        <v>166</v>
      </c>
      <c r="C458" s="280">
        <v>47</v>
      </c>
      <c r="D458" s="280" t="s">
        <v>8447</v>
      </c>
      <c r="E458" s="280" t="s">
        <v>167</v>
      </c>
      <c r="F458" s="280" t="s">
        <v>166</v>
      </c>
      <c r="G458" s="280" t="s">
        <v>13435</v>
      </c>
      <c r="H458" s="280" t="s">
        <v>7831</v>
      </c>
      <c r="I458" s="280" t="s">
        <v>7832</v>
      </c>
      <c r="J458" s="280" t="s">
        <v>7833</v>
      </c>
      <c r="K458" s="280" t="s">
        <v>7834</v>
      </c>
      <c r="L458" s="280" t="s">
        <v>7835</v>
      </c>
      <c r="M458" s="280" t="s">
        <v>7836</v>
      </c>
      <c r="N458" s="280" t="s">
        <v>7837</v>
      </c>
      <c r="O458" s="280" t="s">
        <v>7838</v>
      </c>
      <c r="P458" s="280" t="s">
        <v>7839</v>
      </c>
      <c r="Q458" s="280" t="s">
        <v>7840</v>
      </c>
      <c r="R458" s="280" t="s">
        <v>7841</v>
      </c>
      <c r="S458" s="280" t="s">
        <v>14663</v>
      </c>
      <c r="T458" s="277">
        <v>2</v>
      </c>
    </row>
    <row r="459" spans="1:20" x14ac:dyDescent="0.25">
      <c r="A459" s="278">
        <v>453</v>
      </c>
      <c r="B459" s="279" t="s">
        <v>166</v>
      </c>
      <c r="C459" s="280">
        <v>48</v>
      </c>
      <c r="D459" s="280" t="s">
        <v>8447</v>
      </c>
      <c r="E459" s="280" t="s">
        <v>168</v>
      </c>
      <c r="F459" s="280" t="s">
        <v>166</v>
      </c>
      <c r="G459" s="280" t="s">
        <v>13439</v>
      </c>
      <c r="H459" s="280" t="s">
        <v>7842</v>
      </c>
      <c r="I459" s="280" t="s">
        <v>7843</v>
      </c>
      <c r="J459" s="280" t="s">
        <v>7844</v>
      </c>
      <c r="K459" s="280" t="s">
        <v>7845</v>
      </c>
      <c r="L459" s="280" t="s">
        <v>7846</v>
      </c>
      <c r="M459" s="280" t="s">
        <v>7847</v>
      </c>
      <c r="N459" s="280" t="s">
        <v>7848</v>
      </c>
      <c r="O459" s="280" t="s">
        <v>7849</v>
      </c>
      <c r="P459" s="280" t="s">
        <v>7850</v>
      </c>
      <c r="Q459" s="280" t="s">
        <v>7851</v>
      </c>
      <c r="R459" s="280" t="s">
        <v>7852</v>
      </c>
      <c r="S459" s="280" t="s">
        <v>14664</v>
      </c>
      <c r="T459" s="277">
        <v>2</v>
      </c>
    </row>
    <row r="460" spans="1:20" x14ac:dyDescent="0.25">
      <c r="A460" s="278">
        <v>454</v>
      </c>
      <c r="B460" s="279" t="s">
        <v>166</v>
      </c>
      <c r="C460" s="280">
        <v>49</v>
      </c>
      <c r="D460" s="280" t="s">
        <v>8447</v>
      </c>
      <c r="E460" s="280" t="s">
        <v>169</v>
      </c>
      <c r="F460" s="280" t="s">
        <v>166</v>
      </c>
      <c r="G460" s="280" t="s">
        <v>13443</v>
      </c>
      <c r="H460" s="280" t="s">
        <v>7853</v>
      </c>
      <c r="I460" s="280" t="s">
        <v>7854</v>
      </c>
      <c r="J460" s="280" t="s">
        <v>7855</v>
      </c>
      <c r="K460" s="280" t="s">
        <v>7856</v>
      </c>
      <c r="L460" s="280" t="s">
        <v>14665</v>
      </c>
      <c r="M460" s="280" t="s">
        <v>7858</v>
      </c>
      <c r="N460" s="280" t="s">
        <v>7859</v>
      </c>
      <c r="O460" s="280" t="s">
        <v>7860</v>
      </c>
      <c r="P460" s="280" t="s">
        <v>7861</v>
      </c>
      <c r="Q460" s="280" t="s">
        <v>7862</v>
      </c>
      <c r="R460" s="280" t="s">
        <v>7863</v>
      </c>
      <c r="S460" s="280" t="s">
        <v>14666</v>
      </c>
      <c r="T460" s="277">
        <v>2</v>
      </c>
    </row>
    <row r="461" spans="1:20" x14ac:dyDescent="0.25">
      <c r="A461" s="278">
        <v>455</v>
      </c>
      <c r="B461" s="279" t="s">
        <v>166</v>
      </c>
      <c r="C461" s="280">
        <v>50</v>
      </c>
      <c r="D461" s="280" t="s">
        <v>8447</v>
      </c>
      <c r="E461" s="280" t="s">
        <v>170</v>
      </c>
      <c r="F461" s="280" t="s">
        <v>166</v>
      </c>
      <c r="G461" s="280" t="s">
        <v>13447</v>
      </c>
      <c r="H461" s="280" t="s">
        <v>7864</v>
      </c>
      <c r="I461" s="280" t="s">
        <v>7865</v>
      </c>
      <c r="J461" s="280" t="s">
        <v>7866</v>
      </c>
      <c r="K461" s="280" t="s">
        <v>7867</v>
      </c>
      <c r="L461" s="280" t="s">
        <v>7868</v>
      </c>
      <c r="M461" s="280" t="s">
        <v>7869</v>
      </c>
      <c r="N461" s="280" t="s">
        <v>7870</v>
      </c>
      <c r="O461" s="280" t="s">
        <v>7871</v>
      </c>
      <c r="P461" s="280" t="s">
        <v>7872</v>
      </c>
      <c r="Q461" s="280" t="s">
        <v>7873</v>
      </c>
      <c r="R461" s="280" t="s">
        <v>7874</v>
      </c>
      <c r="S461" s="280" t="s">
        <v>14667</v>
      </c>
      <c r="T461" s="277">
        <v>2</v>
      </c>
    </row>
    <row r="462" spans="1:20" x14ac:dyDescent="0.25">
      <c r="A462" s="278">
        <v>456</v>
      </c>
      <c r="B462" s="279" t="s">
        <v>197</v>
      </c>
      <c r="C462" s="280">
        <v>71</v>
      </c>
      <c r="D462" s="280" t="s">
        <v>8447</v>
      </c>
      <c r="E462" s="280" t="s">
        <v>196</v>
      </c>
      <c r="F462" s="280" t="s">
        <v>197</v>
      </c>
      <c r="G462" s="280" t="s">
        <v>13431</v>
      </c>
      <c r="H462" s="280" t="s">
        <v>8095</v>
      </c>
      <c r="I462" s="280" t="s">
        <v>8096</v>
      </c>
      <c r="J462" s="280" t="s">
        <v>8097</v>
      </c>
      <c r="K462" s="280" t="s">
        <v>8098</v>
      </c>
      <c r="L462" s="280" t="s">
        <v>8099</v>
      </c>
      <c r="M462" s="280" t="s">
        <v>8100</v>
      </c>
      <c r="N462" s="280" t="s">
        <v>8101</v>
      </c>
      <c r="O462" s="280" t="s">
        <v>8102</v>
      </c>
      <c r="P462" s="280" t="s">
        <v>8103</v>
      </c>
      <c r="Q462" s="280" t="s">
        <v>8104</v>
      </c>
      <c r="R462" s="280" t="s">
        <v>8105</v>
      </c>
      <c r="S462" s="280" t="s">
        <v>14668</v>
      </c>
      <c r="T462" s="277">
        <v>2</v>
      </c>
    </row>
    <row r="463" spans="1:20" x14ac:dyDescent="0.25">
      <c r="A463" s="278">
        <v>457</v>
      </c>
      <c r="B463" s="279" t="s">
        <v>197</v>
      </c>
      <c r="C463" s="280">
        <v>72</v>
      </c>
      <c r="D463" s="280" t="s">
        <v>8447</v>
      </c>
      <c r="E463" s="280" t="s">
        <v>198</v>
      </c>
      <c r="F463" s="280" t="s">
        <v>197</v>
      </c>
      <c r="G463" s="280" t="s">
        <v>13435</v>
      </c>
      <c r="H463" s="280" t="s">
        <v>8106</v>
      </c>
      <c r="I463" s="280" t="s">
        <v>8107</v>
      </c>
      <c r="J463" s="280" t="s">
        <v>8108</v>
      </c>
      <c r="K463" s="280" t="s">
        <v>8109</v>
      </c>
      <c r="L463" s="280" t="s">
        <v>8110</v>
      </c>
      <c r="M463" s="280" t="s">
        <v>8111</v>
      </c>
      <c r="N463" s="280" t="s">
        <v>8112</v>
      </c>
      <c r="O463" s="280" t="s">
        <v>8113</v>
      </c>
      <c r="P463" s="280" t="s">
        <v>8114</v>
      </c>
      <c r="Q463" s="280" t="s">
        <v>8115</v>
      </c>
      <c r="R463" s="280" t="s">
        <v>8116</v>
      </c>
      <c r="S463" s="280" t="s">
        <v>14669</v>
      </c>
      <c r="T463" s="277">
        <v>2</v>
      </c>
    </row>
    <row r="464" spans="1:20" x14ac:dyDescent="0.25">
      <c r="A464" s="278">
        <v>458</v>
      </c>
      <c r="B464" s="279" t="s">
        <v>197</v>
      </c>
      <c r="C464" s="280">
        <v>73</v>
      </c>
      <c r="D464" s="280" t="s">
        <v>8447</v>
      </c>
      <c r="E464" s="280" t="s">
        <v>199</v>
      </c>
      <c r="F464" s="280" t="s">
        <v>197</v>
      </c>
      <c r="G464" s="280" t="s">
        <v>13439</v>
      </c>
      <c r="H464" s="280" t="s">
        <v>8117</v>
      </c>
      <c r="I464" s="280" t="s">
        <v>8118</v>
      </c>
      <c r="J464" s="280" t="s">
        <v>8119</v>
      </c>
      <c r="K464" s="280" t="s">
        <v>8120</v>
      </c>
      <c r="L464" s="280" t="s">
        <v>8121</v>
      </c>
      <c r="M464" s="280" t="s">
        <v>8122</v>
      </c>
      <c r="N464" s="280" t="s">
        <v>8123</v>
      </c>
      <c r="O464" s="280" t="s">
        <v>8124</v>
      </c>
      <c r="P464" s="280" t="s">
        <v>8125</v>
      </c>
      <c r="Q464" s="280" t="s">
        <v>8126</v>
      </c>
      <c r="R464" s="280" t="s">
        <v>8127</v>
      </c>
      <c r="S464" s="280" t="s">
        <v>14670</v>
      </c>
      <c r="T464" s="277">
        <v>2</v>
      </c>
    </row>
    <row r="465" spans="1:20" x14ac:dyDescent="0.25">
      <c r="A465" s="278">
        <v>459</v>
      </c>
      <c r="B465" s="279" t="s">
        <v>197</v>
      </c>
      <c r="C465" s="280">
        <v>74</v>
      </c>
      <c r="D465" s="280" t="s">
        <v>8447</v>
      </c>
      <c r="E465" s="280" t="s">
        <v>200</v>
      </c>
      <c r="F465" s="280" t="s">
        <v>197</v>
      </c>
      <c r="G465" s="280" t="s">
        <v>13443</v>
      </c>
      <c r="H465" s="280" t="s">
        <v>8128</v>
      </c>
      <c r="I465" s="280" t="s">
        <v>8129</v>
      </c>
      <c r="J465" s="280" t="s">
        <v>8130</v>
      </c>
      <c r="K465" s="280" t="s">
        <v>8131</v>
      </c>
      <c r="L465" s="280" t="s">
        <v>14671</v>
      </c>
      <c r="M465" s="280" t="s">
        <v>8133</v>
      </c>
      <c r="N465" s="280" t="s">
        <v>8134</v>
      </c>
      <c r="O465" s="280" t="s">
        <v>8135</v>
      </c>
      <c r="P465" s="280" t="s">
        <v>8136</v>
      </c>
      <c r="Q465" s="280" t="s">
        <v>8137</v>
      </c>
      <c r="R465" s="280" t="s">
        <v>8138</v>
      </c>
      <c r="S465" s="280" t="s">
        <v>14672</v>
      </c>
      <c r="T465" s="277">
        <v>2</v>
      </c>
    </row>
    <row r="466" spans="1:20" x14ac:dyDescent="0.25">
      <c r="A466" s="278">
        <v>460</v>
      </c>
      <c r="B466" s="279" t="s">
        <v>197</v>
      </c>
      <c r="C466" s="280">
        <v>75</v>
      </c>
      <c r="D466" s="280" t="s">
        <v>8447</v>
      </c>
      <c r="E466" s="280" t="s">
        <v>201</v>
      </c>
      <c r="F466" s="280" t="s">
        <v>197</v>
      </c>
      <c r="G466" s="280" t="s">
        <v>13447</v>
      </c>
      <c r="H466" s="280" t="s">
        <v>8139</v>
      </c>
      <c r="I466" s="280" t="s">
        <v>8140</v>
      </c>
      <c r="J466" s="280" t="s">
        <v>8141</v>
      </c>
      <c r="K466" s="280" t="s">
        <v>8142</v>
      </c>
      <c r="L466" s="280" t="s">
        <v>8143</v>
      </c>
      <c r="M466" s="280" t="s">
        <v>8144</v>
      </c>
      <c r="N466" s="280" t="s">
        <v>8145</v>
      </c>
      <c r="O466" s="280" t="s">
        <v>8146</v>
      </c>
      <c r="P466" s="280" t="s">
        <v>8147</v>
      </c>
      <c r="Q466" s="280" t="s">
        <v>8148</v>
      </c>
      <c r="R466" s="280" t="s">
        <v>8149</v>
      </c>
      <c r="S466" s="280" t="s">
        <v>14673</v>
      </c>
      <c r="T466" s="277">
        <v>2</v>
      </c>
    </row>
    <row r="467" spans="1:20" x14ac:dyDescent="0.25">
      <c r="A467" s="278">
        <v>461</v>
      </c>
      <c r="B467" s="279" t="s">
        <v>197</v>
      </c>
      <c r="C467" s="280">
        <v>516</v>
      </c>
      <c r="D467" s="280" t="s">
        <v>1947</v>
      </c>
      <c r="E467" s="280" t="s">
        <v>129</v>
      </c>
      <c r="F467" s="280" t="s">
        <v>197</v>
      </c>
      <c r="G467" s="280" t="s">
        <v>13431</v>
      </c>
      <c r="H467" s="280" t="s">
        <v>2740</v>
      </c>
      <c r="I467" s="280" t="s">
        <v>2988</v>
      </c>
      <c r="J467" s="280" t="s">
        <v>108</v>
      </c>
      <c r="K467" s="280" t="s">
        <v>2989</v>
      </c>
      <c r="L467" s="280" t="s">
        <v>14674</v>
      </c>
      <c r="M467" s="280" t="s">
        <v>14675</v>
      </c>
      <c r="N467" s="280" t="s">
        <v>2741</v>
      </c>
      <c r="O467" s="280" t="s">
        <v>2742</v>
      </c>
      <c r="P467" s="280" t="s">
        <v>204</v>
      </c>
      <c r="Q467" s="280" t="s">
        <v>2720</v>
      </c>
      <c r="R467" s="280" t="s">
        <v>2992</v>
      </c>
      <c r="S467" s="280" t="s">
        <v>14676</v>
      </c>
      <c r="T467" s="277">
        <v>2</v>
      </c>
    </row>
    <row r="468" spans="1:20" x14ac:dyDescent="0.25">
      <c r="A468" s="278">
        <v>462</v>
      </c>
      <c r="B468" s="279" t="s">
        <v>197</v>
      </c>
      <c r="C468" s="280">
        <v>517</v>
      </c>
      <c r="D468" s="280" t="s">
        <v>1947</v>
      </c>
      <c r="E468" s="280" t="s">
        <v>131</v>
      </c>
      <c r="F468" s="280" t="s">
        <v>197</v>
      </c>
      <c r="G468" s="280" t="s">
        <v>13435</v>
      </c>
      <c r="H468" s="280" t="s">
        <v>2743</v>
      </c>
      <c r="I468" s="280" t="s">
        <v>2993</v>
      </c>
      <c r="J468" s="280" t="s">
        <v>110</v>
      </c>
      <c r="K468" s="280" t="s">
        <v>2994</v>
      </c>
      <c r="L468" s="280" t="s">
        <v>14677</v>
      </c>
      <c r="M468" s="280" t="s">
        <v>14678</v>
      </c>
      <c r="N468" s="280" t="s">
        <v>2741</v>
      </c>
      <c r="O468" s="280" t="s">
        <v>2742</v>
      </c>
      <c r="P468" s="280" t="s">
        <v>204</v>
      </c>
      <c r="Q468" s="280" t="s">
        <v>2720</v>
      </c>
      <c r="R468" s="280" t="s">
        <v>2997</v>
      </c>
      <c r="S468" s="280" t="s">
        <v>14679</v>
      </c>
      <c r="T468" s="277">
        <v>2</v>
      </c>
    </row>
    <row r="469" spans="1:20" x14ac:dyDescent="0.25">
      <c r="A469" s="278">
        <v>463</v>
      </c>
      <c r="B469" s="279" t="s">
        <v>197</v>
      </c>
      <c r="C469" s="280">
        <v>518</v>
      </c>
      <c r="D469" s="280" t="s">
        <v>1947</v>
      </c>
      <c r="E469" s="280" t="s">
        <v>132</v>
      </c>
      <c r="F469" s="280" t="s">
        <v>197</v>
      </c>
      <c r="G469" s="280" t="s">
        <v>13439</v>
      </c>
      <c r="H469" s="280" t="s">
        <v>2744</v>
      </c>
      <c r="I469" s="280" t="s">
        <v>2998</v>
      </c>
      <c r="J469" s="280" t="s">
        <v>112</v>
      </c>
      <c r="K469" s="280" t="s">
        <v>2999</v>
      </c>
      <c r="L469" s="280" t="s">
        <v>14680</v>
      </c>
      <c r="M469" s="280" t="s">
        <v>14681</v>
      </c>
      <c r="N469" s="280" t="s">
        <v>2741</v>
      </c>
      <c r="O469" s="280" t="s">
        <v>2742</v>
      </c>
      <c r="P469" s="280" t="s">
        <v>204</v>
      </c>
      <c r="Q469" s="280" t="s">
        <v>2720</v>
      </c>
      <c r="R469" s="280" t="s">
        <v>3002</v>
      </c>
      <c r="S469" s="280" t="s">
        <v>14682</v>
      </c>
      <c r="T469" s="277">
        <v>2</v>
      </c>
    </row>
    <row r="470" spans="1:20" x14ac:dyDescent="0.25">
      <c r="A470" s="278">
        <v>464</v>
      </c>
      <c r="B470" s="279" t="s">
        <v>197</v>
      </c>
      <c r="C470" s="280">
        <v>519</v>
      </c>
      <c r="D470" s="280" t="s">
        <v>1947</v>
      </c>
      <c r="E470" s="280" t="s">
        <v>133</v>
      </c>
      <c r="F470" s="280" t="s">
        <v>197</v>
      </c>
      <c r="G470" s="280" t="s">
        <v>13443</v>
      </c>
      <c r="H470" s="280" t="s">
        <v>2745</v>
      </c>
      <c r="I470" s="280" t="s">
        <v>3003</v>
      </c>
      <c r="J470" s="280" t="s">
        <v>114</v>
      </c>
      <c r="K470" s="280" t="s">
        <v>3004</v>
      </c>
      <c r="L470" s="280" t="s">
        <v>14683</v>
      </c>
      <c r="M470" s="280" t="s">
        <v>14684</v>
      </c>
      <c r="N470" s="280" t="s">
        <v>2741</v>
      </c>
      <c r="O470" s="280" t="s">
        <v>2742</v>
      </c>
      <c r="P470" s="280" t="s">
        <v>204</v>
      </c>
      <c r="Q470" s="280" t="s">
        <v>2720</v>
      </c>
      <c r="R470" s="280" t="s">
        <v>3007</v>
      </c>
      <c r="S470" s="280" t="s">
        <v>14685</v>
      </c>
      <c r="T470" s="277">
        <v>2</v>
      </c>
    </row>
    <row r="471" spans="1:20" x14ac:dyDescent="0.25">
      <c r="A471" s="278">
        <v>465</v>
      </c>
      <c r="B471" s="279" t="s">
        <v>197</v>
      </c>
      <c r="C471" s="280">
        <v>520</v>
      </c>
      <c r="D471" s="280" t="s">
        <v>1947</v>
      </c>
      <c r="E471" s="280" t="s">
        <v>134</v>
      </c>
      <c r="F471" s="280" t="s">
        <v>197</v>
      </c>
      <c r="G471" s="280" t="s">
        <v>13447</v>
      </c>
      <c r="H471" s="280" t="s">
        <v>2746</v>
      </c>
      <c r="I471" s="280" t="s">
        <v>3008</v>
      </c>
      <c r="J471" s="280" t="s">
        <v>116</v>
      </c>
      <c r="K471" s="280" t="s">
        <v>3009</v>
      </c>
      <c r="L471" s="280" t="s">
        <v>14686</v>
      </c>
      <c r="M471" s="280" t="s">
        <v>14687</v>
      </c>
      <c r="N471" s="280" t="s">
        <v>2741</v>
      </c>
      <c r="O471" s="280" t="s">
        <v>2742</v>
      </c>
      <c r="P471" s="280" t="s">
        <v>204</v>
      </c>
      <c r="Q471" s="280" t="s">
        <v>2720</v>
      </c>
      <c r="R471" s="280" t="s">
        <v>3012</v>
      </c>
      <c r="S471" s="280" t="s">
        <v>14688</v>
      </c>
      <c r="T471" s="277">
        <v>2</v>
      </c>
    </row>
    <row r="472" spans="1:20" x14ac:dyDescent="0.25">
      <c r="A472" s="278">
        <v>466</v>
      </c>
      <c r="B472" s="279" t="s">
        <v>2085</v>
      </c>
      <c r="C472" s="280">
        <v>256</v>
      </c>
      <c r="D472" s="280" t="s">
        <v>8453</v>
      </c>
      <c r="E472" s="280" t="s">
        <v>177</v>
      </c>
      <c r="F472" s="280" t="s">
        <v>2085</v>
      </c>
      <c r="G472" s="280"/>
      <c r="H472" s="280" t="s">
        <v>5728</v>
      </c>
      <c r="I472" s="280" t="s">
        <v>5729</v>
      </c>
      <c r="J472" s="280" t="s">
        <v>5730</v>
      </c>
      <c r="K472" s="280" t="s">
        <v>5731</v>
      </c>
      <c r="L472" s="280" t="s">
        <v>14689</v>
      </c>
      <c r="M472" s="280" t="s">
        <v>14690</v>
      </c>
      <c r="N472" s="280" t="s">
        <v>5734</v>
      </c>
      <c r="O472" s="280" t="s">
        <v>5735</v>
      </c>
      <c r="P472" s="280" t="s">
        <v>5736</v>
      </c>
      <c r="Q472" s="280" t="s">
        <v>5737</v>
      </c>
      <c r="R472" s="280" t="s">
        <v>5738</v>
      </c>
      <c r="S472" s="280" t="s">
        <v>14691</v>
      </c>
      <c r="T472" s="277">
        <v>2</v>
      </c>
    </row>
    <row r="473" spans="1:20" x14ac:dyDescent="0.25">
      <c r="A473" s="278">
        <v>467</v>
      </c>
      <c r="B473" s="279" t="s">
        <v>2085</v>
      </c>
      <c r="C473" s="280">
        <v>257</v>
      </c>
      <c r="D473" s="280" t="s">
        <v>8453</v>
      </c>
      <c r="E473" s="280" t="s">
        <v>179</v>
      </c>
      <c r="F473" s="280" t="s">
        <v>2085</v>
      </c>
      <c r="G473" s="280"/>
      <c r="H473" s="280" t="s">
        <v>5739</v>
      </c>
      <c r="I473" s="280" t="s">
        <v>5740</v>
      </c>
      <c r="J473" s="280" t="s">
        <v>5741</v>
      </c>
      <c r="K473" s="280" t="s">
        <v>5742</v>
      </c>
      <c r="L473" s="280" t="s">
        <v>14692</v>
      </c>
      <c r="M473" s="280" t="s">
        <v>14693</v>
      </c>
      <c r="N473" s="280" t="s">
        <v>5745</v>
      </c>
      <c r="O473" s="280" t="s">
        <v>5746</v>
      </c>
      <c r="P473" s="280" t="s">
        <v>5747</v>
      </c>
      <c r="Q473" s="280" t="s">
        <v>5748</v>
      </c>
      <c r="R473" s="280" t="s">
        <v>5749</v>
      </c>
      <c r="S473" s="280" t="s">
        <v>14694</v>
      </c>
      <c r="T473" s="277">
        <v>2</v>
      </c>
    </row>
    <row r="474" spans="1:20" x14ac:dyDescent="0.25">
      <c r="A474" s="278">
        <v>468</v>
      </c>
      <c r="B474" s="279" t="s">
        <v>2085</v>
      </c>
      <c r="C474" s="280">
        <v>258</v>
      </c>
      <c r="D474" s="280" t="s">
        <v>8453</v>
      </c>
      <c r="E474" s="280" t="s">
        <v>180</v>
      </c>
      <c r="F474" s="280" t="s">
        <v>2085</v>
      </c>
      <c r="G474" s="280"/>
      <c r="H474" s="280" t="s">
        <v>5750</v>
      </c>
      <c r="I474" s="280" t="s">
        <v>5751</v>
      </c>
      <c r="J474" s="280" t="s">
        <v>5752</v>
      </c>
      <c r="K474" s="280" t="s">
        <v>5753</v>
      </c>
      <c r="L474" s="280" t="s">
        <v>14695</v>
      </c>
      <c r="M474" s="280" t="s">
        <v>14696</v>
      </c>
      <c r="N474" s="280" t="s">
        <v>5756</v>
      </c>
      <c r="O474" s="280" t="s">
        <v>5757</v>
      </c>
      <c r="P474" s="280" t="s">
        <v>5758</v>
      </c>
      <c r="Q474" s="280" t="s">
        <v>5759</v>
      </c>
      <c r="R474" s="280" t="s">
        <v>5760</v>
      </c>
      <c r="S474" s="280" t="s">
        <v>14697</v>
      </c>
      <c r="T474" s="277">
        <v>2</v>
      </c>
    </row>
    <row r="475" spans="1:20" x14ac:dyDescent="0.25">
      <c r="A475" s="278">
        <v>469</v>
      </c>
      <c r="B475" s="279" t="s">
        <v>2085</v>
      </c>
      <c r="C475" s="280">
        <v>259</v>
      </c>
      <c r="D475" s="280" t="s">
        <v>8453</v>
      </c>
      <c r="E475" s="280" t="s">
        <v>181</v>
      </c>
      <c r="F475" s="280" t="s">
        <v>2085</v>
      </c>
      <c r="G475" s="280"/>
      <c r="H475" s="280" t="s">
        <v>5761</v>
      </c>
      <c r="I475" s="280" t="s">
        <v>5762</v>
      </c>
      <c r="J475" s="280" t="s">
        <v>5763</v>
      </c>
      <c r="K475" s="280" t="s">
        <v>5764</v>
      </c>
      <c r="L475" s="280" t="s">
        <v>14698</v>
      </c>
      <c r="M475" s="280" t="s">
        <v>14699</v>
      </c>
      <c r="N475" s="280" t="s">
        <v>5767</v>
      </c>
      <c r="O475" s="280" t="s">
        <v>5768</v>
      </c>
      <c r="P475" s="280" t="s">
        <v>5769</v>
      </c>
      <c r="Q475" s="280" t="s">
        <v>5770</v>
      </c>
      <c r="R475" s="280" t="s">
        <v>5771</v>
      </c>
      <c r="S475" s="280" t="s">
        <v>14700</v>
      </c>
      <c r="T475" s="277">
        <v>2</v>
      </c>
    </row>
    <row r="476" spans="1:20" x14ac:dyDescent="0.25">
      <c r="A476" s="278">
        <v>470</v>
      </c>
      <c r="B476" s="279" t="s">
        <v>2085</v>
      </c>
      <c r="C476" s="280">
        <v>260</v>
      </c>
      <c r="D476" s="280" t="s">
        <v>8453</v>
      </c>
      <c r="E476" s="280" t="s">
        <v>182</v>
      </c>
      <c r="F476" s="280" t="s">
        <v>2085</v>
      </c>
      <c r="G476" s="280"/>
      <c r="H476" s="280" t="s">
        <v>5772</v>
      </c>
      <c r="I476" s="280" t="s">
        <v>5773</v>
      </c>
      <c r="J476" s="280" t="s">
        <v>5774</v>
      </c>
      <c r="K476" s="280" t="s">
        <v>5775</v>
      </c>
      <c r="L476" s="280" t="s">
        <v>14701</v>
      </c>
      <c r="M476" s="280" t="s">
        <v>14702</v>
      </c>
      <c r="N476" s="280" t="s">
        <v>5778</v>
      </c>
      <c r="O476" s="280" t="s">
        <v>5779</v>
      </c>
      <c r="P476" s="280" t="s">
        <v>5780</v>
      </c>
      <c r="Q476" s="280" t="s">
        <v>5781</v>
      </c>
      <c r="R476" s="280" t="s">
        <v>5782</v>
      </c>
      <c r="S476" s="280" t="s">
        <v>14703</v>
      </c>
      <c r="T476" s="277">
        <v>2</v>
      </c>
    </row>
    <row r="477" spans="1:20" x14ac:dyDescent="0.25">
      <c r="A477" s="278">
        <v>471</v>
      </c>
      <c r="B477" s="279" t="s">
        <v>2797</v>
      </c>
      <c r="C477" s="280">
        <v>551</v>
      </c>
      <c r="D477" s="280" t="s">
        <v>1947</v>
      </c>
      <c r="E477" s="280" t="s">
        <v>171</v>
      </c>
      <c r="F477" s="280" t="s">
        <v>2797</v>
      </c>
      <c r="G477" s="280" t="s">
        <v>13431</v>
      </c>
      <c r="H477" s="280" t="s">
        <v>2798</v>
      </c>
      <c r="I477" s="280" t="s">
        <v>3163</v>
      </c>
      <c r="J477" s="280" t="s">
        <v>108</v>
      </c>
      <c r="K477" s="280" t="s">
        <v>3164</v>
      </c>
      <c r="L477" s="280" t="s">
        <v>14704</v>
      </c>
      <c r="M477" s="280" t="s">
        <v>14705</v>
      </c>
      <c r="N477" s="280" t="s">
        <v>2799</v>
      </c>
      <c r="O477" s="280" t="s">
        <v>2800</v>
      </c>
      <c r="P477" s="280" t="s">
        <v>2759</v>
      </c>
      <c r="Q477" s="280" t="s">
        <v>2720</v>
      </c>
      <c r="R477" s="280" t="s">
        <v>3167</v>
      </c>
      <c r="S477" s="280" t="s">
        <v>14706</v>
      </c>
      <c r="T477" s="277">
        <v>2</v>
      </c>
    </row>
    <row r="478" spans="1:20" x14ac:dyDescent="0.25">
      <c r="A478" s="278">
        <v>472</v>
      </c>
      <c r="B478" s="279" t="s">
        <v>2797</v>
      </c>
      <c r="C478" s="280">
        <v>552</v>
      </c>
      <c r="D478" s="280" t="s">
        <v>1947</v>
      </c>
      <c r="E478" s="280" t="s">
        <v>173</v>
      </c>
      <c r="F478" s="280" t="s">
        <v>2797</v>
      </c>
      <c r="G478" s="280" t="s">
        <v>13435</v>
      </c>
      <c r="H478" s="280" t="s">
        <v>2801</v>
      </c>
      <c r="I478" s="280" t="s">
        <v>3168</v>
      </c>
      <c r="J478" s="280" t="s">
        <v>110</v>
      </c>
      <c r="K478" s="280" t="s">
        <v>3169</v>
      </c>
      <c r="L478" s="280" t="s">
        <v>14707</v>
      </c>
      <c r="M478" s="280" t="s">
        <v>14708</v>
      </c>
      <c r="N478" s="280" t="s">
        <v>2799</v>
      </c>
      <c r="O478" s="280" t="s">
        <v>2800</v>
      </c>
      <c r="P478" s="280" t="s">
        <v>2759</v>
      </c>
      <c r="Q478" s="280" t="s">
        <v>2720</v>
      </c>
      <c r="R478" s="280" t="s">
        <v>3172</v>
      </c>
      <c r="S478" s="280" t="s">
        <v>14709</v>
      </c>
      <c r="T478" s="277">
        <v>2</v>
      </c>
    </row>
    <row r="479" spans="1:20" x14ac:dyDescent="0.25">
      <c r="A479" s="278">
        <v>473</v>
      </c>
      <c r="B479" s="279" t="s">
        <v>2797</v>
      </c>
      <c r="C479" s="280">
        <v>553</v>
      </c>
      <c r="D479" s="280" t="s">
        <v>1947</v>
      </c>
      <c r="E479" s="280" t="s">
        <v>174</v>
      </c>
      <c r="F479" s="280" t="s">
        <v>2797</v>
      </c>
      <c r="G479" s="280" t="s">
        <v>13439</v>
      </c>
      <c r="H479" s="280" t="s">
        <v>2802</v>
      </c>
      <c r="I479" s="280" t="s">
        <v>3173</v>
      </c>
      <c r="J479" s="280" t="s">
        <v>112</v>
      </c>
      <c r="K479" s="280" t="s">
        <v>3174</v>
      </c>
      <c r="L479" s="280" t="s">
        <v>14710</v>
      </c>
      <c r="M479" s="280" t="s">
        <v>14711</v>
      </c>
      <c r="N479" s="280" t="s">
        <v>2799</v>
      </c>
      <c r="O479" s="280" t="s">
        <v>2800</v>
      </c>
      <c r="P479" s="280" t="s">
        <v>2759</v>
      </c>
      <c r="Q479" s="280" t="s">
        <v>2720</v>
      </c>
      <c r="R479" s="280" t="s">
        <v>3177</v>
      </c>
      <c r="S479" s="280" t="s">
        <v>14712</v>
      </c>
      <c r="T479" s="277">
        <v>2</v>
      </c>
    </row>
    <row r="480" spans="1:20" x14ac:dyDescent="0.25">
      <c r="A480" s="278">
        <v>474</v>
      </c>
      <c r="B480" s="279" t="s">
        <v>2797</v>
      </c>
      <c r="C480" s="280">
        <v>554</v>
      </c>
      <c r="D480" s="280" t="s">
        <v>1947</v>
      </c>
      <c r="E480" s="280" t="s">
        <v>175</v>
      </c>
      <c r="F480" s="280" t="s">
        <v>2797</v>
      </c>
      <c r="G480" s="280" t="s">
        <v>13443</v>
      </c>
      <c r="H480" s="280" t="s">
        <v>2803</v>
      </c>
      <c r="I480" s="280" t="s">
        <v>3178</v>
      </c>
      <c r="J480" s="280" t="s">
        <v>114</v>
      </c>
      <c r="K480" s="280" t="s">
        <v>3179</v>
      </c>
      <c r="L480" s="280" t="s">
        <v>14713</v>
      </c>
      <c r="M480" s="280" t="s">
        <v>14714</v>
      </c>
      <c r="N480" s="280" t="s">
        <v>2799</v>
      </c>
      <c r="O480" s="280" t="s">
        <v>2800</v>
      </c>
      <c r="P480" s="280" t="s">
        <v>2759</v>
      </c>
      <c r="Q480" s="280" t="s">
        <v>2720</v>
      </c>
      <c r="R480" s="280" t="s">
        <v>3182</v>
      </c>
      <c r="S480" s="280" t="s">
        <v>14715</v>
      </c>
      <c r="T480" s="277">
        <v>2</v>
      </c>
    </row>
    <row r="481" spans="1:20" x14ac:dyDescent="0.25">
      <c r="A481" s="278">
        <v>475</v>
      </c>
      <c r="B481" s="279" t="s">
        <v>2797</v>
      </c>
      <c r="C481" s="280">
        <v>555</v>
      </c>
      <c r="D481" s="280" t="s">
        <v>1947</v>
      </c>
      <c r="E481" s="280" t="s">
        <v>176</v>
      </c>
      <c r="F481" s="280" t="s">
        <v>2797</v>
      </c>
      <c r="G481" s="280" t="s">
        <v>13447</v>
      </c>
      <c r="H481" s="280" t="s">
        <v>2804</v>
      </c>
      <c r="I481" s="280" t="s">
        <v>3183</v>
      </c>
      <c r="J481" s="280" t="s">
        <v>116</v>
      </c>
      <c r="K481" s="280" t="s">
        <v>3184</v>
      </c>
      <c r="L481" s="280" t="s">
        <v>14716</v>
      </c>
      <c r="M481" s="280" t="s">
        <v>14717</v>
      </c>
      <c r="N481" s="280" t="s">
        <v>2799</v>
      </c>
      <c r="O481" s="280" t="s">
        <v>2800</v>
      </c>
      <c r="P481" s="280" t="s">
        <v>2759</v>
      </c>
      <c r="Q481" s="280" t="s">
        <v>2720</v>
      </c>
      <c r="R481" s="280" t="s">
        <v>3187</v>
      </c>
      <c r="S481" s="280" t="s">
        <v>14718</v>
      </c>
      <c r="T481" s="277">
        <v>2</v>
      </c>
    </row>
    <row r="482" spans="1:20" x14ac:dyDescent="0.25">
      <c r="A482" s="278">
        <v>476</v>
      </c>
      <c r="B482" s="279" t="s">
        <v>2247</v>
      </c>
      <c r="C482" s="280">
        <v>376</v>
      </c>
      <c r="D482" s="280" t="s">
        <v>8456</v>
      </c>
      <c r="E482" s="280" t="s">
        <v>202</v>
      </c>
      <c r="F482" s="280" t="s">
        <v>2247</v>
      </c>
      <c r="G482" s="280" t="s">
        <v>13431</v>
      </c>
      <c r="H482" s="280" t="s">
        <v>4898</v>
      </c>
      <c r="I482" s="280" t="s">
        <v>4899</v>
      </c>
      <c r="J482" s="280" t="s">
        <v>4215</v>
      </c>
      <c r="K482" s="280" t="s">
        <v>4216</v>
      </c>
      <c r="L482" s="280" t="s">
        <v>14719</v>
      </c>
      <c r="M482" s="280" t="s">
        <v>14720</v>
      </c>
      <c r="N482" s="280" t="s">
        <v>4902</v>
      </c>
      <c r="O482" s="280" t="s">
        <v>4903</v>
      </c>
      <c r="P482" s="280" t="s">
        <v>4904</v>
      </c>
      <c r="Q482" s="280" t="s">
        <v>4905</v>
      </c>
      <c r="R482" s="280" t="s">
        <v>4906</v>
      </c>
      <c r="S482" s="280" t="s">
        <v>14721</v>
      </c>
      <c r="T482" s="277">
        <v>2</v>
      </c>
    </row>
    <row r="483" spans="1:20" x14ac:dyDescent="0.25">
      <c r="A483" s="278">
        <v>477</v>
      </c>
      <c r="B483" s="279" t="s">
        <v>2247</v>
      </c>
      <c r="C483" s="280">
        <v>377</v>
      </c>
      <c r="D483" s="280" t="s">
        <v>8456</v>
      </c>
      <c r="E483" s="280" t="s">
        <v>205</v>
      </c>
      <c r="F483" s="280" t="s">
        <v>2247</v>
      </c>
      <c r="G483" s="280" t="s">
        <v>13454</v>
      </c>
      <c r="H483" s="280" t="s">
        <v>4907</v>
      </c>
      <c r="I483" s="280" t="s">
        <v>4908</v>
      </c>
      <c r="J483" s="280" t="s">
        <v>4226</v>
      </c>
      <c r="K483" s="280" t="s">
        <v>4227</v>
      </c>
      <c r="L483" s="280" t="s">
        <v>14722</v>
      </c>
      <c r="M483" s="280" t="s">
        <v>14723</v>
      </c>
      <c r="N483" s="280" t="s">
        <v>4911</v>
      </c>
      <c r="O483" s="280" t="s">
        <v>4912</v>
      </c>
      <c r="P483" s="280" t="s">
        <v>4913</v>
      </c>
      <c r="Q483" s="280" t="s">
        <v>4914</v>
      </c>
      <c r="R483" s="280" t="s">
        <v>4915</v>
      </c>
      <c r="S483" s="280" t="s">
        <v>14724</v>
      </c>
      <c r="T483" s="277">
        <v>2</v>
      </c>
    </row>
    <row r="484" spans="1:20" x14ac:dyDescent="0.25">
      <c r="A484" s="278">
        <v>478</v>
      </c>
      <c r="B484" s="279" t="s">
        <v>2247</v>
      </c>
      <c r="C484" s="280">
        <v>378</v>
      </c>
      <c r="D484" s="280" t="s">
        <v>8456</v>
      </c>
      <c r="E484" s="280" t="s">
        <v>206</v>
      </c>
      <c r="F484" s="280" t="s">
        <v>2247</v>
      </c>
      <c r="G484" s="280" t="s">
        <v>13458</v>
      </c>
      <c r="H484" s="280" t="s">
        <v>4916</v>
      </c>
      <c r="I484" s="280" t="s">
        <v>4917</v>
      </c>
      <c r="J484" s="280" t="s">
        <v>4237</v>
      </c>
      <c r="K484" s="280" t="s">
        <v>4238</v>
      </c>
      <c r="L484" s="280" t="s">
        <v>14725</v>
      </c>
      <c r="M484" s="280" t="s">
        <v>14726</v>
      </c>
      <c r="N484" s="280" t="s">
        <v>4920</v>
      </c>
      <c r="O484" s="280" t="s">
        <v>4921</v>
      </c>
      <c r="P484" s="280" t="s">
        <v>4922</v>
      </c>
      <c r="Q484" s="280" t="s">
        <v>4923</v>
      </c>
      <c r="R484" s="280" t="s">
        <v>4924</v>
      </c>
      <c r="S484" s="280" t="s">
        <v>14727</v>
      </c>
      <c r="T484" s="277">
        <v>2</v>
      </c>
    </row>
    <row r="485" spans="1:20" x14ac:dyDescent="0.25">
      <c r="A485" s="278">
        <v>479</v>
      </c>
      <c r="B485" s="279" t="s">
        <v>2247</v>
      </c>
      <c r="C485" s="280">
        <v>379</v>
      </c>
      <c r="D485" s="280" t="s">
        <v>8456</v>
      </c>
      <c r="E485" s="280" t="s">
        <v>207</v>
      </c>
      <c r="F485" s="280" t="s">
        <v>2247</v>
      </c>
      <c r="G485" s="280" t="s">
        <v>13462</v>
      </c>
      <c r="H485" s="280" t="s">
        <v>4925</v>
      </c>
      <c r="I485" s="280" t="s">
        <v>4926</v>
      </c>
      <c r="J485" s="280" t="s">
        <v>4248</v>
      </c>
      <c r="K485" s="280" t="s">
        <v>4249</v>
      </c>
      <c r="L485" s="280" t="s">
        <v>14728</v>
      </c>
      <c r="M485" s="280" t="s">
        <v>14729</v>
      </c>
      <c r="N485" s="280" t="s">
        <v>4929</v>
      </c>
      <c r="O485" s="280" t="s">
        <v>4930</v>
      </c>
      <c r="P485" s="280" t="s">
        <v>4931</v>
      </c>
      <c r="Q485" s="280" t="s">
        <v>4932</v>
      </c>
      <c r="R485" s="280" t="s">
        <v>4933</v>
      </c>
      <c r="S485" s="280" t="s">
        <v>14730</v>
      </c>
      <c r="T485" s="277">
        <v>2</v>
      </c>
    </row>
    <row r="486" spans="1:20" x14ac:dyDescent="0.25">
      <c r="A486" s="278">
        <v>480</v>
      </c>
      <c r="B486" s="279" t="s">
        <v>2247</v>
      </c>
      <c r="C486" s="280">
        <v>380</v>
      </c>
      <c r="D486" s="280" t="s">
        <v>8456</v>
      </c>
      <c r="E486" s="280" t="s">
        <v>208</v>
      </c>
      <c r="F486" s="280" t="s">
        <v>2247</v>
      </c>
      <c r="G486" s="280" t="s">
        <v>13466</v>
      </c>
      <c r="H486" s="280" t="s">
        <v>4934</v>
      </c>
      <c r="I486" s="280" t="s">
        <v>4935</v>
      </c>
      <c r="J486" s="280" t="s">
        <v>4259</v>
      </c>
      <c r="K486" s="280" t="s">
        <v>4260</v>
      </c>
      <c r="L486" s="280" t="s">
        <v>14731</v>
      </c>
      <c r="M486" s="280" t="s">
        <v>14732</v>
      </c>
      <c r="N486" s="280" t="s">
        <v>4938</v>
      </c>
      <c r="O486" s="280" t="s">
        <v>4939</v>
      </c>
      <c r="P486" s="280" t="s">
        <v>4940</v>
      </c>
      <c r="Q486" s="280" t="s">
        <v>4941</v>
      </c>
      <c r="R486" s="280" t="s">
        <v>4942</v>
      </c>
      <c r="S486" s="280" t="s">
        <v>14733</v>
      </c>
      <c r="T486" s="277">
        <v>2</v>
      </c>
    </row>
    <row r="487" spans="1:20" x14ac:dyDescent="0.25">
      <c r="A487" s="278">
        <v>481</v>
      </c>
      <c r="B487" s="279" t="s">
        <v>2092</v>
      </c>
      <c r="C487" s="280">
        <v>296</v>
      </c>
      <c r="D487" s="280" t="s">
        <v>8453</v>
      </c>
      <c r="E487" s="280" t="s">
        <v>227</v>
      </c>
      <c r="F487" s="280" t="s">
        <v>2092</v>
      </c>
      <c r="G487" s="280"/>
      <c r="H487" s="280" t="s">
        <v>6168</v>
      </c>
      <c r="I487" s="280" t="s">
        <v>6169</v>
      </c>
      <c r="J487" s="280" t="s">
        <v>6170</v>
      </c>
      <c r="K487" s="280" t="s">
        <v>6171</v>
      </c>
      <c r="L487" s="280" t="s">
        <v>14734</v>
      </c>
      <c r="M487" s="280" t="s">
        <v>14735</v>
      </c>
      <c r="N487" s="280" t="s">
        <v>6174</v>
      </c>
      <c r="O487" s="280" t="s">
        <v>6175</v>
      </c>
      <c r="P487" s="280" t="s">
        <v>6176</v>
      </c>
      <c r="Q487" s="280" t="s">
        <v>6177</v>
      </c>
      <c r="R487" s="280" t="s">
        <v>6178</v>
      </c>
      <c r="S487" s="280" t="s">
        <v>14736</v>
      </c>
      <c r="T487" s="277">
        <v>2</v>
      </c>
    </row>
    <row r="488" spans="1:20" x14ac:dyDescent="0.25">
      <c r="A488" s="278">
        <v>482</v>
      </c>
      <c r="B488" s="279" t="s">
        <v>2092</v>
      </c>
      <c r="C488" s="280">
        <v>297</v>
      </c>
      <c r="D488" s="280" t="s">
        <v>8453</v>
      </c>
      <c r="E488" s="280" t="s">
        <v>229</v>
      </c>
      <c r="F488" s="280" t="s">
        <v>2092</v>
      </c>
      <c r="G488" s="280"/>
      <c r="H488" s="280" t="s">
        <v>6179</v>
      </c>
      <c r="I488" s="280" t="s">
        <v>6180</v>
      </c>
      <c r="J488" s="280" t="s">
        <v>6181</v>
      </c>
      <c r="K488" s="280" t="s">
        <v>6182</v>
      </c>
      <c r="L488" s="280" t="s">
        <v>14737</v>
      </c>
      <c r="M488" s="280" t="s">
        <v>14738</v>
      </c>
      <c r="N488" s="280" t="s">
        <v>6185</v>
      </c>
      <c r="O488" s="280" t="s">
        <v>6186</v>
      </c>
      <c r="P488" s="280" t="s">
        <v>6187</v>
      </c>
      <c r="Q488" s="280" t="s">
        <v>6188</v>
      </c>
      <c r="R488" s="280" t="s">
        <v>6189</v>
      </c>
      <c r="S488" s="280" t="s">
        <v>14739</v>
      </c>
      <c r="T488" s="277">
        <v>2</v>
      </c>
    </row>
    <row r="489" spans="1:20" x14ac:dyDescent="0.25">
      <c r="A489" s="278">
        <v>483</v>
      </c>
      <c r="B489" s="279" t="s">
        <v>2092</v>
      </c>
      <c r="C489" s="280">
        <v>298</v>
      </c>
      <c r="D489" s="280" t="s">
        <v>8453</v>
      </c>
      <c r="E489" s="280" t="s">
        <v>230</v>
      </c>
      <c r="F489" s="280" t="s">
        <v>2092</v>
      </c>
      <c r="G489" s="280"/>
      <c r="H489" s="280" t="s">
        <v>6190</v>
      </c>
      <c r="I489" s="280" t="s">
        <v>6191</v>
      </c>
      <c r="J489" s="280" t="s">
        <v>6192</v>
      </c>
      <c r="K489" s="280" t="s">
        <v>6193</v>
      </c>
      <c r="L489" s="280" t="s">
        <v>14740</v>
      </c>
      <c r="M489" s="280" t="s">
        <v>14741</v>
      </c>
      <c r="N489" s="280" t="s">
        <v>6196</v>
      </c>
      <c r="O489" s="280" t="s">
        <v>6197</v>
      </c>
      <c r="P489" s="280" t="s">
        <v>6198</v>
      </c>
      <c r="Q489" s="280" t="s">
        <v>6199</v>
      </c>
      <c r="R489" s="280" t="s">
        <v>6200</v>
      </c>
      <c r="S489" s="280" t="s">
        <v>14742</v>
      </c>
      <c r="T489" s="277">
        <v>2</v>
      </c>
    </row>
    <row r="490" spans="1:20" x14ac:dyDescent="0.25">
      <c r="A490" s="278">
        <v>484</v>
      </c>
      <c r="B490" s="279" t="s">
        <v>2092</v>
      </c>
      <c r="C490" s="280">
        <v>299</v>
      </c>
      <c r="D490" s="280" t="s">
        <v>8453</v>
      </c>
      <c r="E490" s="280" t="s">
        <v>231</v>
      </c>
      <c r="F490" s="280" t="s">
        <v>2092</v>
      </c>
      <c r="G490" s="280"/>
      <c r="H490" s="280" t="s">
        <v>6201</v>
      </c>
      <c r="I490" s="280" t="s">
        <v>6202</v>
      </c>
      <c r="J490" s="280" t="s">
        <v>6203</v>
      </c>
      <c r="K490" s="280" t="s">
        <v>6204</v>
      </c>
      <c r="L490" s="280" t="s">
        <v>14743</v>
      </c>
      <c r="M490" s="280" t="s">
        <v>14744</v>
      </c>
      <c r="N490" s="280" t="s">
        <v>6207</v>
      </c>
      <c r="O490" s="280" t="s">
        <v>6208</v>
      </c>
      <c r="P490" s="280" t="s">
        <v>6209</v>
      </c>
      <c r="Q490" s="280" t="s">
        <v>6210</v>
      </c>
      <c r="R490" s="280" t="s">
        <v>6211</v>
      </c>
      <c r="S490" s="280" t="s">
        <v>14745</v>
      </c>
      <c r="T490" s="277">
        <v>2</v>
      </c>
    </row>
    <row r="491" spans="1:20" x14ac:dyDescent="0.25">
      <c r="A491" s="278">
        <v>485</v>
      </c>
      <c r="B491" s="279" t="s">
        <v>2092</v>
      </c>
      <c r="C491" s="280">
        <v>300</v>
      </c>
      <c r="D491" s="280" t="s">
        <v>8453</v>
      </c>
      <c r="E491" s="280" t="s">
        <v>232</v>
      </c>
      <c r="F491" s="280" t="s">
        <v>2092</v>
      </c>
      <c r="G491" s="280"/>
      <c r="H491" s="280" t="s">
        <v>6212</v>
      </c>
      <c r="I491" s="280" t="s">
        <v>6213</v>
      </c>
      <c r="J491" s="280" t="s">
        <v>6214</v>
      </c>
      <c r="K491" s="280" t="s">
        <v>6215</v>
      </c>
      <c r="L491" s="280" t="s">
        <v>14746</v>
      </c>
      <c r="M491" s="280" t="s">
        <v>14747</v>
      </c>
      <c r="N491" s="280" t="s">
        <v>6218</v>
      </c>
      <c r="O491" s="280" t="s">
        <v>6219</v>
      </c>
      <c r="P491" s="280" t="s">
        <v>6220</v>
      </c>
      <c r="Q491" s="280" t="s">
        <v>6221</v>
      </c>
      <c r="R491" s="280" t="s">
        <v>6222</v>
      </c>
      <c r="S491" s="280" t="s">
        <v>14748</v>
      </c>
      <c r="T491" s="277">
        <v>2</v>
      </c>
    </row>
    <row r="492" spans="1:20" x14ac:dyDescent="0.25">
      <c r="A492" s="278">
        <v>486</v>
      </c>
      <c r="B492" s="279" t="s">
        <v>2789</v>
      </c>
      <c r="C492" s="280">
        <v>546</v>
      </c>
      <c r="D492" s="280" t="s">
        <v>1947</v>
      </c>
      <c r="E492" s="280" t="s">
        <v>165</v>
      </c>
      <c r="F492" s="280" t="s">
        <v>2789</v>
      </c>
      <c r="G492" s="280" t="s">
        <v>13431</v>
      </c>
      <c r="H492" s="280" t="s">
        <v>2790</v>
      </c>
      <c r="I492" s="280" t="s">
        <v>3138</v>
      </c>
      <c r="J492" s="280" t="s">
        <v>108</v>
      </c>
      <c r="K492" s="280" t="s">
        <v>3139</v>
      </c>
      <c r="L492" s="280" t="s">
        <v>14749</v>
      </c>
      <c r="M492" s="280" t="s">
        <v>14750</v>
      </c>
      <c r="N492" s="280" t="s">
        <v>2791</v>
      </c>
      <c r="O492" s="280" t="s">
        <v>2792</v>
      </c>
      <c r="P492" s="280" t="s">
        <v>2759</v>
      </c>
      <c r="Q492" s="280" t="s">
        <v>2720</v>
      </c>
      <c r="R492" s="280" t="s">
        <v>3142</v>
      </c>
      <c r="S492" s="280" t="s">
        <v>14751</v>
      </c>
      <c r="T492" s="277">
        <v>2</v>
      </c>
    </row>
    <row r="493" spans="1:20" x14ac:dyDescent="0.25">
      <c r="A493" s="278">
        <v>487</v>
      </c>
      <c r="B493" s="279" t="s">
        <v>2789</v>
      </c>
      <c r="C493" s="280">
        <v>547</v>
      </c>
      <c r="D493" s="280" t="s">
        <v>1947</v>
      </c>
      <c r="E493" s="280" t="s">
        <v>167</v>
      </c>
      <c r="F493" s="280" t="s">
        <v>2789</v>
      </c>
      <c r="G493" s="280" t="s">
        <v>13435</v>
      </c>
      <c r="H493" s="280" t="s">
        <v>2793</v>
      </c>
      <c r="I493" s="280" t="s">
        <v>3143</v>
      </c>
      <c r="J493" s="280" t="s">
        <v>110</v>
      </c>
      <c r="K493" s="280" t="s">
        <v>3144</v>
      </c>
      <c r="L493" s="280" t="s">
        <v>14752</v>
      </c>
      <c r="M493" s="280" t="s">
        <v>14753</v>
      </c>
      <c r="N493" s="280" t="s">
        <v>2791</v>
      </c>
      <c r="O493" s="280" t="s">
        <v>2792</v>
      </c>
      <c r="P493" s="280" t="s">
        <v>2759</v>
      </c>
      <c r="Q493" s="280" t="s">
        <v>2720</v>
      </c>
      <c r="R493" s="280" t="s">
        <v>3147</v>
      </c>
      <c r="S493" s="280" t="s">
        <v>14754</v>
      </c>
      <c r="T493" s="277">
        <v>2</v>
      </c>
    </row>
    <row r="494" spans="1:20" x14ac:dyDescent="0.25">
      <c r="A494" s="278">
        <v>488</v>
      </c>
      <c r="B494" s="279" t="s">
        <v>2789</v>
      </c>
      <c r="C494" s="280">
        <v>548</v>
      </c>
      <c r="D494" s="280" t="s">
        <v>1947</v>
      </c>
      <c r="E494" s="280" t="s">
        <v>168</v>
      </c>
      <c r="F494" s="280" t="s">
        <v>2789</v>
      </c>
      <c r="G494" s="280" t="s">
        <v>13439</v>
      </c>
      <c r="H494" s="280" t="s">
        <v>2794</v>
      </c>
      <c r="I494" s="280" t="s">
        <v>3148</v>
      </c>
      <c r="J494" s="280" t="s">
        <v>112</v>
      </c>
      <c r="K494" s="280" t="s">
        <v>3149</v>
      </c>
      <c r="L494" s="280" t="s">
        <v>14755</v>
      </c>
      <c r="M494" s="280" t="s">
        <v>14756</v>
      </c>
      <c r="N494" s="280" t="s">
        <v>2791</v>
      </c>
      <c r="O494" s="280" t="s">
        <v>2792</v>
      </c>
      <c r="P494" s="280" t="s">
        <v>2759</v>
      </c>
      <c r="Q494" s="280" t="s">
        <v>2720</v>
      </c>
      <c r="R494" s="280" t="s">
        <v>3152</v>
      </c>
      <c r="S494" s="280" t="s">
        <v>14757</v>
      </c>
      <c r="T494" s="277">
        <v>2</v>
      </c>
    </row>
    <row r="495" spans="1:20" x14ac:dyDescent="0.25">
      <c r="A495" s="278">
        <v>489</v>
      </c>
      <c r="B495" s="279" t="s">
        <v>2789</v>
      </c>
      <c r="C495" s="280">
        <v>549</v>
      </c>
      <c r="D495" s="280" t="s">
        <v>1947</v>
      </c>
      <c r="E495" s="280" t="s">
        <v>169</v>
      </c>
      <c r="F495" s="280" t="s">
        <v>2789</v>
      </c>
      <c r="G495" s="280" t="s">
        <v>13443</v>
      </c>
      <c r="H495" s="280" t="s">
        <v>2795</v>
      </c>
      <c r="I495" s="280" t="s">
        <v>3153</v>
      </c>
      <c r="J495" s="280" t="s">
        <v>114</v>
      </c>
      <c r="K495" s="280" t="s">
        <v>3154</v>
      </c>
      <c r="L495" s="280" t="s">
        <v>14758</v>
      </c>
      <c r="M495" s="280" t="s">
        <v>14759</v>
      </c>
      <c r="N495" s="280" t="s">
        <v>2791</v>
      </c>
      <c r="O495" s="280" t="s">
        <v>2792</v>
      </c>
      <c r="P495" s="280" t="s">
        <v>2759</v>
      </c>
      <c r="Q495" s="280" t="s">
        <v>2720</v>
      </c>
      <c r="R495" s="280" t="s">
        <v>3157</v>
      </c>
      <c r="S495" s="280" t="s">
        <v>14760</v>
      </c>
      <c r="T495" s="277">
        <v>2</v>
      </c>
    </row>
    <row r="496" spans="1:20" x14ac:dyDescent="0.25">
      <c r="A496" s="278">
        <v>490</v>
      </c>
      <c r="B496" s="279" t="s">
        <v>2789</v>
      </c>
      <c r="C496" s="280">
        <v>550</v>
      </c>
      <c r="D496" s="280" t="s">
        <v>1947</v>
      </c>
      <c r="E496" s="280" t="s">
        <v>170</v>
      </c>
      <c r="F496" s="280" t="s">
        <v>2789</v>
      </c>
      <c r="G496" s="280" t="s">
        <v>13447</v>
      </c>
      <c r="H496" s="280" t="s">
        <v>2796</v>
      </c>
      <c r="I496" s="280" t="s">
        <v>3158</v>
      </c>
      <c r="J496" s="280" t="s">
        <v>116</v>
      </c>
      <c r="K496" s="280" t="s">
        <v>3159</v>
      </c>
      <c r="L496" s="280" t="s">
        <v>14761</v>
      </c>
      <c r="M496" s="280" t="s">
        <v>14762</v>
      </c>
      <c r="N496" s="280" t="s">
        <v>2791</v>
      </c>
      <c r="O496" s="280" t="s">
        <v>2792</v>
      </c>
      <c r="P496" s="280" t="s">
        <v>2759</v>
      </c>
      <c r="Q496" s="280" t="s">
        <v>2720</v>
      </c>
      <c r="R496" s="280" t="s">
        <v>3162</v>
      </c>
      <c r="S496" s="280" t="s">
        <v>14763</v>
      </c>
      <c r="T496" s="277">
        <v>2</v>
      </c>
    </row>
    <row r="497" spans="1:20" x14ac:dyDescent="0.25">
      <c r="A497" s="278">
        <v>491</v>
      </c>
      <c r="B497" s="279" t="s">
        <v>2823</v>
      </c>
      <c r="C497" s="280">
        <v>566</v>
      </c>
      <c r="D497" s="280" t="s">
        <v>1947</v>
      </c>
      <c r="E497" s="280" t="s">
        <v>190</v>
      </c>
      <c r="F497" s="280" t="s">
        <v>2823</v>
      </c>
      <c r="G497" s="280" t="s">
        <v>13431</v>
      </c>
      <c r="H497" s="280" t="s">
        <v>2824</v>
      </c>
      <c r="I497" s="280" t="s">
        <v>3238</v>
      </c>
      <c r="J497" s="280" t="s">
        <v>108</v>
      </c>
      <c r="K497" s="280" t="s">
        <v>3239</v>
      </c>
      <c r="L497" s="280" t="s">
        <v>14764</v>
      </c>
      <c r="M497" s="280" t="s">
        <v>14765</v>
      </c>
      <c r="N497" s="280" t="s">
        <v>2825</v>
      </c>
      <c r="O497" s="280" t="s">
        <v>2826</v>
      </c>
      <c r="P497" s="280" t="s">
        <v>2827</v>
      </c>
      <c r="Q497" s="280" t="s">
        <v>2720</v>
      </c>
      <c r="R497" s="280" t="s">
        <v>3242</v>
      </c>
      <c r="S497" s="280" t="s">
        <v>14766</v>
      </c>
      <c r="T497" s="277">
        <v>2</v>
      </c>
    </row>
    <row r="498" spans="1:20" x14ac:dyDescent="0.25">
      <c r="A498" s="278">
        <v>492</v>
      </c>
      <c r="B498" s="279" t="s">
        <v>2823</v>
      </c>
      <c r="C498" s="280">
        <v>567</v>
      </c>
      <c r="D498" s="280" t="s">
        <v>1947</v>
      </c>
      <c r="E498" s="280" t="s">
        <v>192</v>
      </c>
      <c r="F498" s="280" t="s">
        <v>2823</v>
      </c>
      <c r="G498" s="280" t="s">
        <v>13435</v>
      </c>
      <c r="H498" s="280" t="s">
        <v>2828</v>
      </c>
      <c r="I498" s="280" t="s">
        <v>3243</v>
      </c>
      <c r="J498" s="280" t="s">
        <v>110</v>
      </c>
      <c r="K498" s="280" t="s">
        <v>3244</v>
      </c>
      <c r="L498" s="280" t="s">
        <v>14767</v>
      </c>
      <c r="M498" s="280" t="s">
        <v>14768</v>
      </c>
      <c r="N498" s="280" t="s">
        <v>2825</v>
      </c>
      <c r="O498" s="280" t="s">
        <v>2826</v>
      </c>
      <c r="P498" s="280" t="s">
        <v>2827</v>
      </c>
      <c r="Q498" s="280" t="s">
        <v>2720</v>
      </c>
      <c r="R498" s="280" t="s">
        <v>3247</v>
      </c>
      <c r="S498" s="280" t="s">
        <v>14769</v>
      </c>
      <c r="T498" s="277">
        <v>2</v>
      </c>
    </row>
    <row r="499" spans="1:20" x14ac:dyDescent="0.25">
      <c r="A499" s="278">
        <v>493</v>
      </c>
      <c r="B499" s="279" t="s">
        <v>2823</v>
      </c>
      <c r="C499" s="280">
        <v>568</v>
      </c>
      <c r="D499" s="280" t="s">
        <v>1947</v>
      </c>
      <c r="E499" s="280" t="s">
        <v>193</v>
      </c>
      <c r="F499" s="280" t="s">
        <v>2823</v>
      </c>
      <c r="G499" s="280" t="s">
        <v>13439</v>
      </c>
      <c r="H499" s="280" t="s">
        <v>2829</v>
      </c>
      <c r="I499" s="280" t="s">
        <v>3248</v>
      </c>
      <c r="J499" s="280" t="s">
        <v>112</v>
      </c>
      <c r="K499" s="280" t="s">
        <v>3249</v>
      </c>
      <c r="L499" s="280" t="s">
        <v>14770</v>
      </c>
      <c r="M499" s="280" t="s">
        <v>14771</v>
      </c>
      <c r="N499" s="280" t="s">
        <v>2825</v>
      </c>
      <c r="O499" s="280" t="s">
        <v>2826</v>
      </c>
      <c r="P499" s="280" t="s">
        <v>2827</v>
      </c>
      <c r="Q499" s="280" t="s">
        <v>2720</v>
      </c>
      <c r="R499" s="280" t="s">
        <v>3252</v>
      </c>
      <c r="S499" s="280" t="s">
        <v>14772</v>
      </c>
      <c r="T499" s="277">
        <v>2</v>
      </c>
    </row>
    <row r="500" spans="1:20" x14ac:dyDescent="0.25">
      <c r="A500" s="278">
        <v>494</v>
      </c>
      <c r="B500" s="279" t="s">
        <v>2823</v>
      </c>
      <c r="C500" s="280">
        <v>569</v>
      </c>
      <c r="D500" s="280" t="s">
        <v>1947</v>
      </c>
      <c r="E500" s="280" t="s">
        <v>194</v>
      </c>
      <c r="F500" s="280" t="s">
        <v>2823</v>
      </c>
      <c r="G500" s="280" t="s">
        <v>13443</v>
      </c>
      <c r="H500" s="280" t="s">
        <v>2830</v>
      </c>
      <c r="I500" s="280" t="s">
        <v>3253</v>
      </c>
      <c r="J500" s="280" t="s">
        <v>114</v>
      </c>
      <c r="K500" s="280" t="s">
        <v>3254</v>
      </c>
      <c r="L500" s="280" t="s">
        <v>14773</v>
      </c>
      <c r="M500" s="280" t="s">
        <v>14774</v>
      </c>
      <c r="N500" s="280" t="s">
        <v>2825</v>
      </c>
      <c r="O500" s="280" t="s">
        <v>2826</v>
      </c>
      <c r="P500" s="280" t="s">
        <v>2827</v>
      </c>
      <c r="Q500" s="280" t="s">
        <v>2720</v>
      </c>
      <c r="R500" s="280" t="s">
        <v>3257</v>
      </c>
      <c r="S500" s="280" t="s">
        <v>14775</v>
      </c>
      <c r="T500" s="277">
        <v>2</v>
      </c>
    </row>
    <row r="501" spans="1:20" x14ac:dyDescent="0.25">
      <c r="A501" s="278">
        <v>495</v>
      </c>
      <c r="B501" s="279" t="s">
        <v>2823</v>
      </c>
      <c r="C501" s="280">
        <v>570</v>
      </c>
      <c r="D501" s="280" t="s">
        <v>1947</v>
      </c>
      <c r="E501" s="280" t="s">
        <v>195</v>
      </c>
      <c r="F501" s="280" t="s">
        <v>2823</v>
      </c>
      <c r="G501" s="280" t="s">
        <v>13447</v>
      </c>
      <c r="H501" s="280" t="s">
        <v>2831</v>
      </c>
      <c r="I501" s="280" t="s">
        <v>3258</v>
      </c>
      <c r="J501" s="280" t="s">
        <v>116</v>
      </c>
      <c r="K501" s="280" t="s">
        <v>3259</v>
      </c>
      <c r="L501" s="280" t="s">
        <v>14776</v>
      </c>
      <c r="M501" s="280" t="s">
        <v>14777</v>
      </c>
      <c r="N501" s="280" t="s">
        <v>2825</v>
      </c>
      <c r="O501" s="280" t="s">
        <v>2826</v>
      </c>
      <c r="P501" s="280" t="s">
        <v>2827</v>
      </c>
      <c r="Q501" s="280" t="s">
        <v>2720</v>
      </c>
      <c r="R501" s="280" t="s">
        <v>3262</v>
      </c>
      <c r="S501" s="280" t="s">
        <v>14778</v>
      </c>
      <c r="T501" s="277">
        <v>2</v>
      </c>
    </row>
    <row r="502" spans="1:20" x14ac:dyDescent="0.25">
      <c r="A502" s="278">
        <v>496</v>
      </c>
      <c r="B502" s="279" t="s">
        <v>2311</v>
      </c>
      <c r="C502" s="280">
        <v>481</v>
      </c>
      <c r="D502" s="280" t="s">
        <v>8459</v>
      </c>
      <c r="E502" s="280" t="s">
        <v>209</v>
      </c>
      <c r="F502" s="280" t="s">
        <v>2311</v>
      </c>
      <c r="G502" s="280"/>
      <c r="H502" s="280" t="s">
        <v>4053</v>
      </c>
      <c r="I502" s="280" t="s">
        <v>4054</v>
      </c>
      <c r="J502" s="280" t="s">
        <v>4055</v>
      </c>
      <c r="K502" s="280" t="s">
        <v>4056</v>
      </c>
      <c r="L502" s="280" t="s">
        <v>14779</v>
      </c>
      <c r="M502" s="280" t="s">
        <v>14780</v>
      </c>
      <c r="N502" s="280" t="s">
        <v>4059</v>
      </c>
      <c r="O502" s="280" t="s">
        <v>4060</v>
      </c>
      <c r="P502" s="280" t="s">
        <v>13777</v>
      </c>
      <c r="Q502" s="280" t="s">
        <v>13509</v>
      </c>
      <c r="R502" s="280" t="s">
        <v>13510</v>
      </c>
      <c r="S502" s="280" t="s">
        <v>14781</v>
      </c>
      <c r="T502" s="277">
        <v>2</v>
      </c>
    </row>
    <row r="503" spans="1:20" x14ac:dyDescent="0.25">
      <c r="A503" s="278">
        <v>497</v>
      </c>
      <c r="B503" s="279" t="s">
        <v>2311</v>
      </c>
      <c r="C503" s="280">
        <v>482</v>
      </c>
      <c r="D503" s="280" t="s">
        <v>8459</v>
      </c>
      <c r="E503" s="280" t="s">
        <v>211</v>
      </c>
      <c r="F503" s="280" t="s">
        <v>2311</v>
      </c>
      <c r="G503" s="280"/>
      <c r="H503" s="280" t="s">
        <v>4061</v>
      </c>
      <c r="I503" s="280" t="s">
        <v>4062</v>
      </c>
      <c r="J503" s="280" t="s">
        <v>4063</v>
      </c>
      <c r="K503" s="280" t="s">
        <v>4064</v>
      </c>
      <c r="L503" s="280" t="s">
        <v>14782</v>
      </c>
      <c r="M503" s="280" t="s">
        <v>14783</v>
      </c>
      <c r="N503" s="280" t="s">
        <v>4067</v>
      </c>
      <c r="O503" s="280" t="s">
        <v>4068</v>
      </c>
      <c r="P503" s="280" t="s">
        <v>13777</v>
      </c>
      <c r="Q503" s="280" t="s">
        <v>13509</v>
      </c>
      <c r="R503" s="280" t="s">
        <v>13510</v>
      </c>
      <c r="S503" s="280" t="s">
        <v>14784</v>
      </c>
      <c r="T503" s="277">
        <v>2</v>
      </c>
    </row>
    <row r="504" spans="1:20" x14ac:dyDescent="0.25">
      <c r="A504" s="278">
        <v>498</v>
      </c>
      <c r="B504" s="279" t="s">
        <v>2311</v>
      </c>
      <c r="C504" s="280">
        <v>483</v>
      </c>
      <c r="D504" s="280" t="s">
        <v>8459</v>
      </c>
      <c r="E504" s="280" t="s">
        <v>212</v>
      </c>
      <c r="F504" s="280" t="s">
        <v>2311</v>
      </c>
      <c r="G504" s="280"/>
      <c r="H504" s="280" t="s">
        <v>4069</v>
      </c>
      <c r="I504" s="280" t="s">
        <v>4070</v>
      </c>
      <c r="J504" s="280" t="s">
        <v>4071</v>
      </c>
      <c r="K504" s="280" t="s">
        <v>4072</v>
      </c>
      <c r="L504" s="280" t="s">
        <v>14785</v>
      </c>
      <c r="M504" s="280" t="s">
        <v>14786</v>
      </c>
      <c r="N504" s="280" t="s">
        <v>4075</v>
      </c>
      <c r="O504" s="280" t="s">
        <v>4076</v>
      </c>
      <c r="P504" s="280" t="s">
        <v>13777</v>
      </c>
      <c r="Q504" s="280" t="s">
        <v>13509</v>
      </c>
      <c r="R504" s="280" t="s">
        <v>13510</v>
      </c>
      <c r="S504" s="280" t="s">
        <v>14787</v>
      </c>
      <c r="T504" s="277">
        <v>2</v>
      </c>
    </row>
    <row r="505" spans="1:20" x14ac:dyDescent="0.25">
      <c r="A505" s="278">
        <v>499</v>
      </c>
      <c r="B505" s="279" t="s">
        <v>2311</v>
      </c>
      <c r="C505" s="280">
        <v>484</v>
      </c>
      <c r="D505" s="280" t="s">
        <v>8459</v>
      </c>
      <c r="E505" s="280" t="s">
        <v>213</v>
      </c>
      <c r="F505" s="280" t="s">
        <v>2311</v>
      </c>
      <c r="G505" s="280"/>
      <c r="H505" s="280" t="s">
        <v>4077</v>
      </c>
      <c r="I505" s="280" t="s">
        <v>4078</v>
      </c>
      <c r="J505" s="280" t="s">
        <v>4079</v>
      </c>
      <c r="K505" s="280" t="s">
        <v>4080</v>
      </c>
      <c r="L505" s="280" t="s">
        <v>14788</v>
      </c>
      <c r="M505" s="280" t="s">
        <v>14789</v>
      </c>
      <c r="N505" s="280" t="s">
        <v>4083</v>
      </c>
      <c r="O505" s="280" t="s">
        <v>4084</v>
      </c>
      <c r="P505" s="280" t="s">
        <v>13777</v>
      </c>
      <c r="Q505" s="280" t="s">
        <v>13509</v>
      </c>
      <c r="R505" s="280" t="s">
        <v>13510</v>
      </c>
      <c r="S505" s="280" t="s">
        <v>14790</v>
      </c>
      <c r="T505" s="277">
        <v>2</v>
      </c>
    </row>
    <row r="506" spans="1:20" x14ac:dyDescent="0.25">
      <c r="A506" s="278">
        <v>500</v>
      </c>
      <c r="B506" s="279" t="s">
        <v>2311</v>
      </c>
      <c r="C506" s="280">
        <v>485</v>
      </c>
      <c r="D506" s="280" t="s">
        <v>8459</v>
      </c>
      <c r="E506" s="280" t="s">
        <v>214</v>
      </c>
      <c r="F506" s="280" t="s">
        <v>2311</v>
      </c>
      <c r="G506" s="280"/>
      <c r="H506" s="280" t="s">
        <v>4085</v>
      </c>
      <c r="I506" s="280" t="s">
        <v>4086</v>
      </c>
      <c r="J506" s="280" t="s">
        <v>4087</v>
      </c>
      <c r="K506" s="280" t="s">
        <v>4088</v>
      </c>
      <c r="L506" s="280" t="s">
        <v>14791</v>
      </c>
      <c r="M506" s="280" t="s">
        <v>14792</v>
      </c>
      <c r="N506" s="280" t="s">
        <v>4091</v>
      </c>
      <c r="O506" s="280" t="s">
        <v>4092</v>
      </c>
      <c r="P506" s="280" t="s">
        <v>13777</v>
      </c>
      <c r="Q506" s="280" t="s">
        <v>13509</v>
      </c>
      <c r="R506" s="280" t="s">
        <v>13510</v>
      </c>
      <c r="S506" s="280" t="s">
        <v>14793</v>
      </c>
      <c r="T506" s="277">
        <v>2</v>
      </c>
    </row>
    <row r="507" spans="1:20" x14ac:dyDescent="0.25">
      <c r="A507" s="278">
        <v>501</v>
      </c>
      <c r="B507" s="279" t="s">
        <v>1979</v>
      </c>
      <c r="C507" s="280">
        <v>176</v>
      </c>
      <c r="D507" s="280" t="s">
        <v>8450</v>
      </c>
      <c r="E507" s="280" t="s">
        <v>202</v>
      </c>
      <c r="F507" s="280" t="s">
        <v>1979</v>
      </c>
      <c r="G507" s="280"/>
      <c r="H507" s="280" t="s">
        <v>7049</v>
      </c>
      <c r="I507" s="280" t="s">
        <v>7050</v>
      </c>
      <c r="J507" s="280" t="s">
        <v>7051</v>
      </c>
      <c r="K507" s="280" t="s">
        <v>7052</v>
      </c>
      <c r="L507" s="280" t="s">
        <v>14794</v>
      </c>
      <c r="M507" s="280" t="s">
        <v>14795</v>
      </c>
      <c r="N507" s="280" t="s">
        <v>7055</v>
      </c>
      <c r="O507" s="280" t="s">
        <v>7056</v>
      </c>
      <c r="P507" s="280" t="s">
        <v>7057</v>
      </c>
      <c r="Q507" s="280" t="s">
        <v>7058</v>
      </c>
      <c r="R507" s="280" t="s">
        <v>7059</v>
      </c>
      <c r="S507" s="280" t="s">
        <v>14796</v>
      </c>
      <c r="T507" s="277">
        <v>2</v>
      </c>
    </row>
    <row r="508" spans="1:20" x14ac:dyDescent="0.25">
      <c r="A508" s="278">
        <v>502</v>
      </c>
      <c r="B508" s="279" t="s">
        <v>1979</v>
      </c>
      <c r="C508" s="280">
        <v>177</v>
      </c>
      <c r="D508" s="280" t="s">
        <v>8450</v>
      </c>
      <c r="E508" s="280" t="s">
        <v>205</v>
      </c>
      <c r="F508" s="280" t="s">
        <v>1979</v>
      </c>
      <c r="G508" s="280"/>
      <c r="H508" s="280" t="s">
        <v>7060</v>
      </c>
      <c r="I508" s="280" t="s">
        <v>7061</v>
      </c>
      <c r="J508" s="280" t="s">
        <v>7062</v>
      </c>
      <c r="K508" s="280" t="s">
        <v>7063</v>
      </c>
      <c r="L508" s="280" t="s">
        <v>14797</v>
      </c>
      <c r="M508" s="280" t="s">
        <v>14798</v>
      </c>
      <c r="N508" s="280" t="s">
        <v>7066</v>
      </c>
      <c r="O508" s="280" t="s">
        <v>7067</v>
      </c>
      <c r="P508" s="280" t="s">
        <v>7068</v>
      </c>
      <c r="Q508" s="280" t="s">
        <v>7069</v>
      </c>
      <c r="R508" s="280" t="s">
        <v>7070</v>
      </c>
      <c r="S508" s="280" t="s">
        <v>14799</v>
      </c>
      <c r="T508" s="277">
        <v>2</v>
      </c>
    </row>
    <row r="509" spans="1:20" x14ac:dyDescent="0.25">
      <c r="A509" s="278">
        <v>503</v>
      </c>
      <c r="B509" s="279" t="s">
        <v>1979</v>
      </c>
      <c r="C509" s="280">
        <v>178</v>
      </c>
      <c r="D509" s="280" t="s">
        <v>8450</v>
      </c>
      <c r="E509" s="280" t="s">
        <v>206</v>
      </c>
      <c r="F509" s="280" t="s">
        <v>1979</v>
      </c>
      <c r="G509" s="280"/>
      <c r="H509" s="280" t="s">
        <v>7071</v>
      </c>
      <c r="I509" s="280" t="s">
        <v>7072</v>
      </c>
      <c r="J509" s="280" t="s">
        <v>7073</v>
      </c>
      <c r="K509" s="280" t="s">
        <v>7074</v>
      </c>
      <c r="L509" s="280" t="s">
        <v>14800</v>
      </c>
      <c r="M509" s="280" t="s">
        <v>14801</v>
      </c>
      <c r="N509" s="280" t="s">
        <v>7077</v>
      </c>
      <c r="O509" s="280" t="s">
        <v>7078</v>
      </c>
      <c r="P509" s="280" t="s">
        <v>7079</v>
      </c>
      <c r="Q509" s="280" t="s">
        <v>7080</v>
      </c>
      <c r="R509" s="280" t="s">
        <v>7081</v>
      </c>
      <c r="S509" s="280" t="s">
        <v>14802</v>
      </c>
      <c r="T509" s="277">
        <v>2</v>
      </c>
    </row>
    <row r="510" spans="1:20" x14ac:dyDescent="0.25">
      <c r="A510" s="278">
        <v>504</v>
      </c>
      <c r="B510" s="279" t="s">
        <v>1979</v>
      </c>
      <c r="C510" s="280">
        <v>179</v>
      </c>
      <c r="D510" s="280" t="s">
        <v>8450</v>
      </c>
      <c r="E510" s="280" t="s">
        <v>207</v>
      </c>
      <c r="F510" s="280" t="s">
        <v>1979</v>
      </c>
      <c r="G510" s="280"/>
      <c r="H510" s="280" t="s">
        <v>7082</v>
      </c>
      <c r="I510" s="280" t="s">
        <v>7083</v>
      </c>
      <c r="J510" s="280" t="s">
        <v>7084</v>
      </c>
      <c r="K510" s="280" t="s">
        <v>7085</v>
      </c>
      <c r="L510" s="280" t="s">
        <v>14803</v>
      </c>
      <c r="M510" s="280" t="s">
        <v>14804</v>
      </c>
      <c r="N510" s="280" t="s">
        <v>7088</v>
      </c>
      <c r="O510" s="280" t="s">
        <v>7089</v>
      </c>
      <c r="P510" s="280" t="s">
        <v>7090</v>
      </c>
      <c r="Q510" s="280" t="s">
        <v>7091</v>
      </c>
      <c r="R510" s="280" t="s">
        <v>7092</v>
      </c>
      <c r="S510" s="280" t="s">
        <v>14805</v>
      </c>
      <c r="T510" s="277">
        <v>2</v>
      </c>
    </row>
    <row r="511" spans="1:20" x14ac:dyDescent="0.25">
      <c r="A511" s="278">
        <v>505</v>
      </c>
      <c r="B511" s="279" t="s">
        <v>1979</v>
      </c>
      <c r="C511" s="280">
        <v>180</v>
      </c>
      <c r="D511" s="280" t="s">
        <v>8450</v>
      </c>
      <c r="E511" s="280" t="s">
        <v>208</v>
      </c>
      <c r="F511" s="280" t="s">
        <v>1979</v>
      </c>
      <c r="G511" s="280"/>
      <c r="H511" s="280" t="s">
        <v>7093</v>
      </c>
      <c r="I511" s="280" t="s">
        <v>7094</v>
      </c>
      <c r="J511" s="280" t="s">
        <v>7095</v>
      </c>
      <c r="K511" s="280" t="s">
        <v>7096</v>
      </c>
      <c r="L511" s="280" t="s">
        <v>14806</v>
      </c>
      <c r="M511" s="280" t="s">
        <v>14807</v>
      </c>
      <c r="N511" s="280" t="s">
        <v>7099</v>
      </c>
      <c r="O511" s="280" t="s">
        <v>7100</v>
      </c>
      <c r="P511" s="280" t="s">
        <v>7101</v>
      </c>
      <c r="Q511" s="280" t="s">
        <v>7102</v>
      </c>
      <c r="R511" s="280" t="s">
        <v>7103</v>
      </c>
      <c r="S511" s="280" t="s">
        <v>14808</v>
      </c>
      <c r="T511" s="277">
        <v>2</v>
      </c>
    </row>
    <row r="512" spans="1:20" x14ac:dyDescent="0.25">
      <c r="A512" s="278">
        <v>506</v>
      </c>
      <c r="B512" s="279" t="s">
        <v>2250</v>
      </c>
      <c r="C512" s="280">
        <v>391</v>
      </c>
      <c r="D512" s="280" t="s">
        <v>8456</v>
      </c>
      <c r="E512" s="280" t="s">
        <v>221</v>
      </c>
      <c r="F512" s="280" t="s">
        <v>2250</v>
      </c>
      <c r="G512" s="280" t="s">
        <v>13431</v>
      </c>
      <c r="H512" s="280" t="s">
        <v>5033</v>
      </c>
      <c r="I512" s="280" t="s">
        <v>5034</v>
      </c>
      <c r="J512" s="280" t="s">
        <v>4215</v>
      </c>
      <c r="K512" s="280" t="s">
        <v>4216</v>
      </c>
      <c r="L512" s="280" t="s">
        <v>14809</v>
      </c>
      <c r="M512" s="280" t="s">
        <v>14810</v>
      </c>
      <c r="N512" s="280" t="s">
        <v>5037</v>
      </c>
      <c r="O512" s="280" t="s">
        <v>5038</v>
      </c>
      <c r="P512" s="280" t="s">
        <v>5039</v>
      </c>
      <c r="Q512" s="280" t="s">
        <v>5040</v>
      </c>
      <c r="R512" s="280" t="s">
        <v>5041</v>
      </c>
      <c r="S512" s="280" t="s">
        <v>14811</v>
      </c>
      <c r="T512" s="277">
        <v>2</v>
      </c>
    </row>
    <row r="513" spans="1:20" x14ac:dyDescent="0.25">
      <c r="A513" s="278">
        <v>507</v>
      </c>
      <c r="B513" s="279" t="s">
        <v>2250</v>
      </c>
      <c r="C513" s="280">
        <v>392</v>
      </c>
      <c r="D513" s="280" t="s">
        <v>8456</v>
      </c>
      <c r="E513" s="280" t="s">
        <v>223</v>
      </c>
      <c r="F513" s="280" t="s">
        <v>2250</v>
      </c>
      <c r="G513" s="280" t="s">
        <v>13454</v>
      </c>
      <c r="H513" s="280" t="s">
        <v>5042</v>
      </c>
      <c r="I513" s="280" t="s">
        <v>5043</v>
      </c>
      <c r="J513" s="280" t="s">
        <v>4226</v>
      </c>
      <c r="K513" s="280" t="s">
        <v>4227</v>
      </c>
      <c r="L513" s="280" t="s">
        <v>14812</v>
      </c>
      <c r="M513" s="280" t="s">
        <v>14813</v>
      </c>
      <c r="N513" s="280" t="s">
        <v>5046</v>
      </c>
      <c r="O513" s="280" t="s">
        <v>5047</v>
      </c>
      <c r="P513" s="280" t="s">
        <v>5048</v>
      </c>
      <c r="Q513" s="280" t="s">
        <v>5049</v>
      </c>
      <c r="R513" s="280" t="s">
        <v>5050</v>
      </c>
      <c r="S513" s="280" t="s">
        <v>14814</v>
      </c>
      <c r="T513" s="277">
        <v>2</v>
      </c>
    </row>
    <row r="514" spans="1:20" x14ac:dyDescent="0.25">
      <c r="A514" s="278">
        <v>508</v>
      </c>
      <c r="B514" s="279" t="s">
        <v>2250</v>
      </c>
      <c r="C514" s="280">
        <v>393</v>
      </c>
      <c r="D514" s="280" t="s">
        <v>8456</v>
      </c>
      <c r="E514" s="280" t="s">
        <v>224</v>
      </c>
      <c r="F514" s="280" t="s">
        <v>2250</v>
      </c>
      <c r="G514" s="280" t="s">
        <v>13458</v>
      </c>
      <c r="H514" s="280" t="s">
        <v>5051</v>
      </c>
      <c r="I514" s="280" t="s">
        <v>5052</v>
      </c>
      <c r="J514" s="280" t="s">
        <v>4237</v>
      </c>
      <c r="K514" s="280" t="s">
        <v>4238</v>
      </c>
      <c r="L514" s="280" t="s">
        <v>14815</v>
      </c>
      <c r="M514" s="280" t="s">
        <v>14816</v>
      </c>
      <c r="N514" s="280" t="s">
        <v>5055</v>
      </c>
      <c r="O514" s="280" t="s">
        <v>5056</v>
      </c>
      <c r="P514" s="280" t="s">
        <v>5057</v>
      </c>
      <c r="Q514" s="280" t="s">
        <v>5058</v>
      </c>
      <c r="R514" s="280" t="s">
        <v>5059</v>
      </c>
      <c r="S514" s="280" t="s">
        <v>14817</v>
      </c>
      <c r="T514" s="277">
        <v>2</v>
      </c>
    </row>
    <row r="515" spans="1:20" x14ac:dyDescent="0.25">
      <c r="A515" s="278">
        <v>509</v>
      </c>
      <c r="B515" s="279" t="s">
        <v>2250</v>
      </c>
      <c r="C515" s="280">
        <v>394</v>
      </c>
      <c r="D515" s="280" t="s">
        <v>8456</v>
      </c>
      <c r="E515" s="280" t="s">
        <v>225</v>
      </c>
      <c r="F515" s="280" t="s">
        <v>2250</v>
      </c>
      <c r="G515" s="280" t="s">
        <v>13462</v>
      </c>
      <c r="H515" s="280" t="s">
        <v>5060</v>
      </c>
      <c r="I515" s="280" t="s">
        <v>5061</v>
      </c>
      <c r="J515" s="280" t="s">
        <v>4248</v>
      </c>
      <c r="K515" s="280" t="s">
        <v>4249</v>
      </c>
      <c r="L515" s="280" t="s">
        <v>14818</v>
      </c>
      <c r="M515" s="280" t="s">
        <v>14819</v>
      </c>
      <c r="N515" s="280" t="s">
        <v>5064</v>
      </c>
      <c r="O515" s="280" t="s">
        <v>5065</v>
      </c>
      <c r="P515" s="280" t="s">
        <v>5066</v>
      </c>
      <c r="Q515" s="280" t="s">
        <v>5067</v>
      </c>
      <c r="R515" s="280" t="s">
        <v>5068</v>
      </c>
      <c r="S515" s="280" t="s">
        <v>14820</v>
      </c>
      <c r="T515" s="277">
        <v>2</v>
      </c>
    </row>
    <row r="516" spans="1:20" x14ac:dyDescent="0.25">
      <c r="A516" s="278">
        <v>510</v>
      </c>
      <c r="B516" s="279" t="s">
        <v>2250</v>
      </c>
      <c r="C516" s="280">
        <v>395</v>
      </c>
      <c r="D516" s="280" t="s">
        <v>8456</v>
      </c>
      <c r="E516" s="280" t="s">
        <v>226</v>
      </c>
      <c r="F516" s="280" t="s">
        <v>2250</v>
      </c>
      <c r="G516" s="280" t="s">
        <v>13466</v>
      </c>
      <c r="H516" s="280" t="s">
        <v>5069</v>
      </c>
      <c r="I516" s="280" t="s">
        <v>5070</v>
      </c>
      <c r="J516" s="280" t="s">
        <v>4259</v>
      </c>
      <c r="K516" s="280" t="s">
        <v>4260</v>
      </c>
      <c r="L516" s="280" t="s">
        <v>14821</v>
      </c>
      <c r="M516" s="280" t="s">
        <v>14822</v>
      </c>
      <c r="N516" s="280" t="s">
        <v>5073</v>
      </c>
      <c r="O516" s="280" t="s">
        <v>5074</v>
      </c>
      <c r="P516" s="280" t="s">
        <v>5075</v>
      </c>
      <c r="Q516" s="280" t="s">
        <v>5076</v>
      </c>
      <c r="R516" s="280" t="s">
        <v>5077</v>
      </c>
      <c r="S516" s="280" t="s">
        <v>14823</v>
      </c>
      <c r="T516" s="277">
        <v>2</v>
      </c>
    </row>
    <row r="517" spans="1:20" x14ac:dyDescent="0.25">
      <c r="A517" s="278">
        <v>511</v>
      </c>
      <c r="B517" s="279" t="s">
        <v>107</v>
      </c>
      <c r="C517" s="280">
        <v>1</v>
      </c>
      <c r="D517" s="280" t="s">
        <v>8447</v>
      </c>
      <c r="E517" s="280" t="s">
        <v>106</v>
      </c>
      <c r="F517" s="280" t="s">
        <v>107</v>
      </c>
      <c r="G517" s="280" t="s">
        <v>13431</v>
      </c>
      <c r="H517" s="280" t="s">
        <v>7325</v>
      </c>
      <c r="I517" s="280" t="s">
        <v>7326</v>
      </c>
      <c r="J517" s="280" t="s">
        <v>7327</v>
      </c>
      <c r="K517" s="280" t="s">
        <v>7328</v>
      </c>
      <c r="L517" s="280" t="s">
        <v>7329</v>
      </c>
      <c r="M517" s="280" t="s">
        <v>7330</v>
      </c>
      <c r="N517" s="280" t="s">
        <v>7331</v>
      </c>
      <c r="O517" s="280" t="s">
        <v>7332</v>
      </c>
      <c r="P517" s="280" t="s">
        <v>7333</v>
      </c>
      <c r="Q517" s="280" t="s">
        <v>7334</v>
      </c>
      <c r="R517" s="280" t="s">
        <v>7335</v>
      </c>
      <c r="S517" s="280" t="s">
        <v>14824</v>
      </c>
      <c r="T517" s="277">
        <v>2</v>
      </c>
    </row>
    <row r="518" spans="1:20" x14ac:dyDescent="0.25">
      <c r="A518" s="278">
        <v>512</v>
      </c>
      <c r="B518" s="279" t="s">
        <v>2302</v>
      </c>
      <c r="C518" s="280">
        <v>436</v>
      </c>
      <c r="D518" s="280" t="s">
        <v>8459</v>
      </c>
      <c r="E518" s="280" t="s">
        <v>153</v>
      </c>
      <c r="F518" s="280" t="s">
        <v>2302</v>
      </c>
      <c r="G518" s="280"/>
      <c r="H518" s="280" t="s">
        <v>3693</v>
      </c>
      <c r="I518" s="280" t="s">
        <v>3694</v>
      </c>
      <c r="J518" s="280" t="s">
        <v>3695</v>
      </c>
      <c r="K518" s="280" t="s">
        <v>3696</v>
      </c>
      <c r="L518" s="280" t="s">
        <v>14825</v>
      </c>
      <c r="M518" s="280" t="s">
        <v>14826</v>
      </c>
      <c r="N518" s="280" t="s">
        <v>3699</v>
      </c>
      <c r="O518" s="280" t="s">
        <v>3700</v>
      </c>
      <c r="P518" s="280" t="s">
        <v>14827</v>
      </c>
      <c r="Q518" s="280" t="s">
        <v>13509</v>
      </c>
      <c r="R518" s="280" t="s">
        <v>13510</v>
      </c>
      <c r="S518" s="280" t="s">
        <v>14828</v>
      </c>
      <c r="T518" s="277">
        <v>2</v>
      </c>
    </row>
    <row r="519" spans="1:20" x14ac:dyDescent="0.25">
      <c r="A519" s="278">
        <v>513</v>
      </c>
      <c r="B519" s="279" t="s">
        <v>2302</v>
      </c>
      <c r="C519" s="280">
        <v>437</v>
      </c>
      <c r="D519" s="280" t="s">
        <v>8459</v>
      </c>
      <c r="E519" s="280" t="s">
        <v>155</v>
      </c>
      <c r="F519" s="280" t="s">
        <v>2302</v>
      </c>
      <c r="G519" s="280"/>
      <c r="H519" s="280" t="s">
        <v>3701</v>
      </c>
      <c r="I519" s="280" t="s">
        <v>3702</v>
      </c>
      <c r="J519" s="280" t="s">
        <v>3703</v>
      </c>
      <c r="K519" s="280" t="s">
        <v>3704</v>
      </c>
      <c r="L519" s="280" t="s">
        <v>14829</v>
      </c>
      <c r="M519" s="280" t="s">
        <v>14830</v>
      </c>
      <c r="N519" s="280" t="s">
        <v>3707</v>
      </c>
      <c r="O519" s="280" t="s">
        <v>3708</v>
      </c>
      <c r="P519" s="280" t="s">
        <v>14827</v>
      </c>
      <c r="Q519" s="280" t="s">
        <v>13509</v>
      </c>
      <c r="R519" s="280" t="s">
        <v>13510</v>
      </c>
      <c r="S519" s="280" t="s">
        <v>14831</v>
      </c>
      <c r="T519" s="277">
        <v>2</v>
      </c>
    </row>
    <row r="520" spans="1:20" x14ac:dyDescent="0.25">
      <c r="A520" s="278">
        <v>514</v>
      </c>
      <c r="B520" s="279" t="s">
        <v>2302</v>
      </c>
      <c r="C520" s="280">
        <v>438</v>
      </c>
      <c r="D520" s="280" t="s">
        <v>8459</v>
      </c>
      <c r="E520" s="280" t="s">
        <v>156</v>
      </c>
      <c r="F520" s="280" t="s">
        <v>2302</v>
      </c>
      <c r="G520" s="280"/>
      <c r="H520" s="280" t="s">
        <v>3709</v>
      </c>
      <c r="I520" s="280" t="s">
        <v>3710</v>
      </c>
      <c r="J520" s="280" t="s">
        <v>3711</v>
      </c>
      <c r="K520" s="280" t="s">
        <v>3712</v>
      </c>
      <c r="L520" s="280" t="s">
        <v>14832</v>
      </c>
      <c r="M520" s="280" t="s">
        <v>14833</v>
      </c>
      <c r="N520" s="280" t="s">
        <v>3715</v>
      </c>
      <c r="O520" s="280" t="s">
        <v>3716</v>
      </c>
      <c r="P520" s="280" t="s">
        <v>14827</v>
      </c>
      <c r="Q520" s="280" t="s">
        <v>13509</v>
      </c>
      <c r="R520" s="280" t="s">
        <v>13510</v>
      </c>
      <c r="S520" s="280" t="s">
        <v>14834</v>
      </c>
      <c r="T520" s="277">
        <v>2</v>
      </c>
    </row>
    <row r="521" spans="1:20" x14ac:dyDescent="0.25">
      <c r="A521" s="278">
        <v>515</v>
      </c>
      <c r="B521" s="279" t="s">
        <v>2302</v>
      </c>
      <c r="C521" s="280">
        <v>439</v>
      </c>
      <c r="D521" s="280" t="s">
        <v>8459</v>
      </c>
      <c r="E521" s="280" t="s">
        <v>157</v>
      </c>
      <c r="F521" s="280" t="s">
        <v>2302</v>
      </c>
      <c r="G521" s="280"/>
      <c r="H521" s="280" t="s">
        <v>3717</v>
      </c>
      <c r="I521" s="280" t="s">
        <v>3718</v>
      </c>
      <c r="J521" s="280" t="s">
        <v>3719</v>
      </c>
      <c r="K521" s="280" t="s">
        <v>3720</v>
      </c>
      <c r="L521" s="280" t="s">
        <v>14835</v>
      </c>
      <c r="M521" s="280" t="s">
        <v>14836</v>
      </c>
      <c r="N521" s="280" t="s">
        <v>3723</v>
      </c>
      <c r="O521" s="280" t="s">
        <v>3724</v>
      </c>
      <c r="P521" s="280" t="s">
        <v>14827</v>
      </c>
      <c r="Q521" s="280" t="s">
        <v>13509</v>
      </c>
      <c r="R521" s="280" t="s">
        <v>13510</v>
      </c>
      <c r="S521" s="280" t="s">
        <v>14837</v>
      </c>
      <c r="T521" s="277">
        <v>2</v>
      </c>
    </row>
    <row r="522" spans="1:20" x14ac:dyDescent="0.25">
      <c r="A522" s="278">
        <v>516</v>
      </c>
      <c r="B522" s="279" t="s">
        <v>2302</v>
      </c>
      <c r="C522" s="280">
        <v>440</v>
      </c>
      <c r="D522" s="280" t="s">
        <v>8459</v>
      </c>
      <c r="E522" s="280" t="s">
        <v>158</v>
      </c>
      <c r="F522" s="280" t="s">
        <v>2302</v>
      </c>
      <c r="G522" s="280"/>
      <c r="H522" s="280" t="s">
        <v>3725</v>
      </c>
      <c r="I522" s="280" t="s">
        <v>3726</v>
      </c>
      <c r="J522" s="280" t="s">
        <v>3727</v>
      </c>
      <c r="K522" s="280" t="s">
        <v>3728</v>
      </c>
      <c r="L522" s="280" t="s">
        <v>14838</v>
      </c>
      <c r="M522" s="280" t="s">
        <v>14839</v>
      </c>
      <c r="N522" s="280" t="s">
        <v>3731</v>
      </c>
      <c r="O522" s="280" t="s">
        <v>3732</v>
      </c>
      <c r="P522" s="280" t="s">
        <v>14827</v>
      </c>
      <c r="Q522" s="280" t="s">
        <v>13509</v>
      </c>
      <c r="R522" s="280" t="s">
        <v>13510</v>
      </c>
      <c r="S522" s="280" t="s">
        <v>14840</v>
      </c>
      <c r="T522" s="277">
        <v>2</v>
      </c>
    </row>
    <row r="523" spans="1:20" x14ac:dyDescent="0.25">
      <c r="A523" s="278">
        <v>517</v>
      </c>
      <c r="B523" s="279" t="s">
        <v>2303</v>
      </c>
      <c r="C523" s="280">
        <v>441</v>
      </c>
      <c r="D523" s="280" t="s">
        <v>8459</v>
      </c>
      <c r="E523" s="280" t="s">
        <v>159</v>
      </c>
      <c r="F523" s="280" t="s">
        <v>2303</v>
      </c>
      <c r="G523" s="280"/>
      <c r="H523" s="280" t="s">
        <v>3733</v>
      </c>
      <c r="I523" s="280" t="s">
        <v>3734</v>
      </c>
      <c r="J523" s="280" t="s">
        <v>3735</v>
      </c>
      <c r="K523" s="280" t="s">
        <v>3736</v>
      </c>
      <c r="L523" s="280" t="s">
        <v>14841</v>
      </c>
      <c r="M523" s="280" t="s">
        <v>14842</v>
      </c>
      <c r="N523" s="280" t="s">
        <v>3739</v>
      </c>
      <c r="O523" s="280" t="s">
        <v>3740</v>
      </c>
      <c r="P523" s="280" t="s">
        <v>14843</v>
      </c>
      <c r="Q523" s="280" t="s">
        <v>13509</v>
      </c>
      <c r="R523" s="280" t="s">
        <v>13510</v>
      </c>
      <c r="S523" s="280" t="s">
        <v>14844</v>
      </c>
      <c r="T523" s="277">
        <v>2</v>
      </c>
    </row>
    <row r="524" spans="1:20" x14ac:dyDescent="0.25">
      <c r="A524" s="278">
        <v>518</v>
      </c>
      <c r="B524" s="279" t="s">
        <v>2303</v>
      </c>
      <c r="C524" s="280">
        <v>442</v>
      </c>
      <c r="D524" s="280" t="s">
        <v>8459</v>
      </c>
      <c r="E524" s="280" t="s">
        <v>161</v>
      </c>
      <c r="F524" s="280" t="s">
        <v>2303</v>
      </c>
      <c r="G524" s="280"/>
      <c r="H524" s="280" t="s">
        <v>3741</v>
      </c>
      <c r="I524" s="280" t="s">
        <v>3742</v>
      </c>
      <c r="J524" s="280" t="s">
        <v>3743</v>
      </c>
      <c r="K524" s="280" t="s">
        <v>3744</v>
      </c>
      <c r="L524" s="280" t="s">
        <v>14845</v>
      </c>
      <c r="M524" s="280" t="s">
        <v>14846</v>
      </c>
      <c r="N524" s="280" t="s">
        <v>3747</v>
      </c>
      <c r="O524" s="280" t="s">
        <v>3748</v>
      </c>
      <c r="P524" s="280" t="s">
        <v>14843</v>
      </c>
      <c r="Q524" s="280" t="s">
        <v>13509</v>
      </c>
      <c r="R524" s="280" t="s">
        <v>13510</v>
      </c>
      <c r="S524" s="280" t="s">
        <v>14847</v>
      </c>
      <c r="T524" s="277">
        <v>2</v>
      </c>
    </row>
    <row r="525" spans="1:20" x14ac:dyDescent="0.25">
      <c r="A525" s="278">
        <v>519</v>
      </c>
      <c r="B525" s="279" t="s">
        <v>2303</v>
      </c>
      <c r="C525" s="280">
        <v>443</v>
      </c>
      <c r="D525" s="280" t="s">
        <v>8459</v>
      </c>
      <c r="E525" s="280" t="s">
        <v>162</v>
      </c>
      <c r="F525" s="280" t="s">
        <v>2303</v>
      </c>
      <c r="G525" s="280"/>
      <c r="H525" s="280" t="s">
        <v>3749</v>
      </c>
      <c r="I525" s="280" t="s">
        <v>3750</v>
      </c>
      <c r="J525" s="280" t="s">
        <v>3751</v>
      </c>
      <c r="K525" s="280" t="s">
        <v>3752</v>
      </c>
      <c r="L525" s="280" t="s">
        <v>14848</v>
      </c>
      <c r="M525" s="280" t="s">
        <v>14849</v>
      </c>
      <c r="N525" s="280" t="s">
        <v>3755</v>
      </c>
      <c r="O525" s="280" t="s">
        <v>3756</v>
      </c>
      <c r="P525" s="280" t="s">
        <v>14843</v>
      </c>
      <c r="Q525" s="280" t="s">
        <v>13509</v>
      </c>
      <c r="R525" s="280" t="s">
        <v>13510</v>
      </c>
      <c r="S525" s="280" t="s">
        <v>14850</v>
      </c>
      <c r="T525" s="277">
        <v>2</v>
      </c>
    </row>
    <row r="526" spans="1:20" x14ac:dyDescent="0.25">
      <c r="A526" s="278">
        <v>520</v>
      </c>
      <c r="B526" s="279" t="s">
        <v>2303</v>
      </c>
      <c r="C526" s="280">
        <v>444</v>
      </c>
      <c r="D526" s="280" t="s">
        <v>8459</v>
      </c>
      <c r="E526" s="280" t="s">
        <v>163</v>
      </c>
      <c r="F526" s="280" t="s">
        <v>2303</v>
      </c>
      <c r="G526" s="280"/>
      <c r="H526" s="280" t="s">
        <v>3757</v>
      </c>
      <c r="I526" s="280" t="s">
        <v>3758</v>
      </c>
      <c r="J526" s="280" t="s">
        <v>3759</v>
      </c>
      <c r="K526" s="280" t="s">
        <v>3760</v>
      </c>
      <c r="L526" s="280" t="s">
        <v>14851</v>
      </c>
      <c r="M526" s="280" t="s">
        <v>14852</v>
      </c>
      <c r="N526" s="280" t="s">
        <v>3763</v>
      </c>
      <c r="O526" s="280" t="s">
        <v>3764</v>
      </c>
      <c r="P526" s="280" t="s">
        <v>14843</v>
      </c>
      <c r="Q526" s="280" t="s">
        <v>13509</v>
      </c>
      <c r="R526" s="280" t="s">
        <v>13510</v>
      </c>
      <c r="S526" s="280" t="s">
        <v>14853</v>
      </c>
      <c r="T526" s="277">
        <v>2</v>
      </c>
    </row>
    <row r="527" spans="1:20" x14ac:dyDescent="0.25">
      <c r="A527" s="278">
        <v>521</v>
      </c>
      <c r="B527" s="279" t="s">
        <v>2303</v>
      </c>
      <c r="C527" s="280">
        <v>445</v>
      </c>
      <c r="D527" s="280" t="s">
        <v>8459</v>
      </c>
      <c r="E527" s="280" t="s">
        <v>164</v>
      </c>
      <c r="F527" s="280" t="s">
        <v>2303</v>
      </c>
      <c r="G527" s="280"/>
      <c r="H527" s="280" t="s">
        <v>3765</v>
      </c>
      <c r="I527" s="280" t="s">
        <v>3766</v>
      </c>
      <c r="J527" s="280" t="s">
        <v>3767</v>
      </c>
      <c r="K527" s="280" t="s">
        <v>3768</v>
      </c>
      <c r="L527" s="280" t="s">
        <v>14854</v>
      </c>
      <c r="M527" s="280" t="s">
        <v>14855</v>
      </c>
      <c r="N527" s="280" t="s">
        <v>3771</v>
      </c>
      <c r="O527" s="280" t="s">
        <v>3772</v>
      </c>
      <c r="P527" s="280" t="s">
        <v>14843</v>
      </c>
      <c r="Q527" s="280" t="s">
        <v>13509</v>
      </c>
      <c r="R527" s="280" t="s">
        <v>13510</v>
      </c>
      <c r="S527" s="280" t="s">
        <v>14856</v>
      </c>
      <c r="T527" s="277">
        <v>2</v>
      </c>
    </row>
    <row r="528" spans="1:20" x14ac:dyDescent="0.25">
      <c r="A528" s="278">
        <v>522</v>
      </c>
      <c r="B528" s="279" t="s">
        <v>2245</v>
      </c>
      <c r="C528" s="280">
        <v>366</v>
      </c>
      <c r="D528" s="280" t="s">
        <v>8456</v>
      </c>
      <c r="E528" s="280" t="s">
        <v>190</v>
      </c>
      <c r="F528" s="280" t="s">
        <v>2245</v>
      </c>
      <c r="G528" s="280" t="s">
        <v>13431</v>
      </c>
      <c r="H528" s="280" t="s">
        <v>4808</v>
      </c>
      <c r="I528" s="280" t="s">
        <v>4809</v>
      </c>
      <c r="J528" s="280" t="s">
        <v>4215</v>
      </c>
      <c r="K528" s="280" t="s">
        <v>4216</v>
      </c>
      <c r="L528" s="280" t="s">
        <v>14857</v>
      </c>
      <c r="M528" s="280" t="s">
        <v>14858</v>
      </c>
      <c r="N528" s="280" t="s">
        <v>4812</v>
      </c>
      <c r="O528" s="280" t="s">
        <v>4813</v>
      </c>
      <c r="P528" s="280" t="s">
        <v>4814</v>
      </c>
      <c r="Q528" s="280" t="s">
        <v>4815</v>
      </c>
      <c r="R528" s="280" t="s">
        <v>4816</v>
      </c>
      <c r="S528" s="280" t="s">
        <v>14859</v>
      </c>
      <c r="T528" s="277">
        <v>2</v>
      </c>
    </row>
    <row r="529" spans="1:20" x14ac:dyDescent="0.25">
      <c r="A529" s="278">
        <v>523</v>
      </c>
      <c r="B529" s="279" t="s">
        <v>2245</v>
      </c>
      <c r="C529" s="280">
        <v>367</v>
      </c>
      <c r="D529" s="280" t="s">
        <v>8456</v>
      </c>
      <c r="E529" s="280" t="s">
        <v>192</v>
      </c>
      <c r="F529" s="280" t="s">
        <v>2245</v>
      </c>
      <c r="G529" s="280" t="s">
        <v>13454</v>
      </c>
      <c r="H529" s="280" t="s">
        <v>4817</v>
      </c>
      <c r="I529" s="280" t="s">
        <v>4818</v>
      </c>
      <c r="J529" s="280" t="s">
        <v>4226</v>
      </c>
      <c r="K529" s="280" t="s">
        <v>4227</v>
      </c>
      <c r="L529" s="280" t="s">
        <v>14860</v>
      </c>
      <c r="M529" s="280" t="s">
        <v>14861</v>
      </c>
      <c r="N529" s="280" t="s">
        <v>4821</v>
      </c>
      <c r="O529" s="280" t="s">
        <v>4822</v>
      </c>
      <c r="P529" s="280" t="s">
        <v>4823</v>
      </c>
      <c r="Q529" s="280" t="s">
        <v>4824</v>
      </c>
      <c r="R529" s="280" t="s">
        <v>4825</v>
      </c>
      <c r="S529" s="280" t="s">
        <v>14862</v>
      </c>
      <c r="T529" s="277">
        <v>2</v>
      </c>
    </row>
    <row r="530" spans="1:20" x14ac:dyDescent="0.25">
      <c r="A530" s="278">
        <v>524</v>
      </c>
      <c r="B530" s="279" t="s">
        <v>2245</v>
      </c>
      <c r="C530" s="280">
        <v>368</v>
      </c>
      <c r="D530" s="280" t="s">
        <v>8456</v>
      </c>
      <c r="E530" s="280" t="s">
        <v>193</v>
      </c>
      <c r="F530" s="280" t="s">
        <v>2245</v>
      </c>
      <c r="G530" s="280" t="s">
        <v>13458</v>
      </c>
      <c r="H530" s="280" t="s">
        <v>4826</v>
      </c>
      <c r="I530" s="280" t="s">
        <v>4827</v>
      </c>
      <c r="J530" s="280" t="s">
        <v>4237</v>
      </c>
      <c r="K530" s="280" t="s">
        <v>4238</v>
      </c>
      <c r="L530" s="280" t="s">
        <v>14863</v>
      </c>
      <c r="M530" s="280" t="s">
        <v>14864</v>
      </c>
      <c r="N530" s="280" t="s">
        <v>4830</v>
      </c>
      <c r="O530" s="280" t="s">
        <v>4831</v>
      </c>
      <c r="P530" s="280" t="s">
        <v>4832</v>
      </c>
      <c r="Q530" s="280" t="s">
        <v>4833</v>
      </c>
      <c r="R530" s="280" t="s">
        <v>4834</v>
      </c>
      <c r="S530" s="280" t="s">
        <v>14865</v>
      </c>
      <c r="T530" s="277">
        <v>2</v>
      </c>
    </row>
    <row r="531" spans="1:20" x14ac:dyDescent="0.25">
      <c r="A531" s="278">
        <v>525</v>
      </c>
      <c r="B531" s="279" t="s">
        <v>2245</v>
      </c>
      <c r="C531" s="280">
        <v>369</v>
      </c>
      <c r="D531" s="280" t="s">
        <v>8456</v>
      </c>
      <c r="E531" s="280" t="s">
        <v>194</v>
      </c>
      <c r="F531" s="280" t="s">
        <v>2245</v>
      </c>
      <c r="G531" s="280" t="s">
        <v>13462</v>
      </c>
      <c r="H531" s="280" t="s">
        <v>4835</v>
      </c>
      <c r="I531" s="280" t="s">
        <v>4836</v>
      </c>
      <c r="J531" s="280" t="s">
        <v>4248</v>
      </c>
      <c r="K531" s="280" t="s">
        <v>4249</v>
      </c>
      <c r="L531" s="280" t="s">
        <v>14866</v>
      </c>
      <c r="M531" s="280" t="s">
        <v>14867</v>
      </c>
      <c r="N531" s="280" t="s">
        <v>4839</v>
      </c>
      <c r="O531" s="280" t="s">
        <v>4840</v>
      </c>
      <c r="P531" s="280" t="s">
        <v>4841</v>
      </c>
      <c r="Q531" s="280" t="s">
        <v>4842</v>
      </c>
      <c r="R531" s="280" t="s">
        <v>4843</v>
      </c>
      <c r="S531" s="280" t="s">
        <v>14868</v>
      </c>
      <c r="T531" s="277">
        <v>2</v>
      </c>
    </row>
    <row r="532" spans="1:20" x14ac:dyDescent="0.25">
      <c r="A532" s="278">
        <v>526</v>
      </c>
      <c r="B532" s="279" t="s">
        <v>2245</v>
      </c>
      <c r="C532" s="280">
        <v>370</v>
      </c>
      <c r="D532" s="280" t="s">
        <v>8456</v>
      </c>
      <c r="E532" s="280" t="s">
        <v>195</v>
      </c>
      <c r="F532" s="280" t="s">
        <v>2245</v>
      </c>
      <c r="G532" s="280" t="s">
        <v>13466</v>
      </c>
      <c r="H532" s="280" t="s">
        <v>4844</v>
      </c>
      <c r="I532" s="280" t="s">
        <v>4845</v>
      </c>
      <c r="J532" s="280" t="s">
        <v>4259</v>
      </c>
      <c r="K532" s="280" t="s">
        <v>4260</v>
      </c>
      <c r="L532" s="280" t="s">
        <v>14869</v>
      </c>
      <c r="M532" s="280" t="s">
        <v>14870</v>
      </c>
      <c r="N532" s="280" t="s">
        <v>4848</v>
      </c>
      <c r="O532" s="280" t="s">
        <v>4849</v>
      </c>
      <c r="P532" s="280" t="s">
        <v>4850</v>
      </c>
      <c r="Q532" s="280" t="s">
        <v>4851</v>
      </c>
      <c r="R532" s="280" t="s">
        <v>4852</v>
      </c>
      <c r="S532" s="280" t="s">
        <v>14871</v>
      </c>
      <c r="T532" s="277">
        <v>2</v>
      </c>
    </row>
    <row r="533" spans="1:20" x14ac:dyDescent="0.25">
      <c r="A533" s="278">
        <v>527</v>
      </c>
      <c r="B533" s="279" t="s">
        <v>2832</v>
      </c>
      <c r="C533" s="280">
        <v>571</v>
      </c>
      <c r="D533" s="280" t="s">
        <v>1947</v>
      </c>
      <c r="E533" s="280" t="s">
        <v>196</v>
      </c>
      <c r="F533" s="280" t="s">
        <v>2832</v>
      </c>
      <c r="G533" s="280" t="s">
        <v>13431</v>
      </c>
      <c r="H533" s="280" t="s">
        <v>2833</v>
      </c>
      <c r="I533" s="280" t="s">
        <v>3263</v>
      </c>
      <c r="J533" s="280" t="s">
        <v>108</v>
      </c>
      <c r="K533" s="280" t="s">
        <v>3264</v>
      </c>
      <c r="L533" s="280" t="s">
        <v>14872</v>
      </c>
      <c r="M533" s="280" t="s">
        <v>14873</v>
      </c>
      <c r="N533" s="280" t="s">
        <v>2834</v>
      </c>
      <c r="O533" s="280" t="s">
        <v>2835</v>
      </c>
      <c r="P533" s="280" t="s">
        <v>2836</v>
      </c>
      <c r="Q533" s="280" t="s">
        <v>2720</v>
      </c>
      <c r="R533" s="280" t="s">
        <v>3267</v>
      </c>
      <c r="S533" s="280" t="s">
        <v>14874</v>
      </c>
      <c r="T533" s="277">
        <v>2</v>
      </c>
    </row>
    <row r="534" spans="1:20" x14ac:dyDescent="0.25">
      <c r="A534" s="278">
        <v>528</v>
      </c>
      <c r="B534" s="279" t="s">
        <v>2832</v>
      </c>
      <c r="C534" s="280">
        <v>572</v>
      </c>
      <c r="D534" s="280" t="s">
        <v>1947</v>
      </c>
      <c r="E534" s="280" t="s">
        <v>198</v>
      </c>
      <c r="F534" s="280" t="s">
        <v>2832</v>
      </c>
      <c r="G534" s="280" t="s">
        <v>13435</v>
      </c>
      <c r="H534" s="280" t="s">
        <v>2837</v>
      </c>
      <c r="I534" s="280" t="s">
        <v>3268</v>
      </c>
      <c r="J534" s="280" t="s">
        <v>110</v>
      </c>
      <c r="K534" s="280" t="s">
        <v>3269</v>
      </c>
      <c r="L534" s="280" t="s">
        <v>14875</v>
      </c>
      <c r="M534" s="280" t="s">
        <v>14876</v>
      </c>
      <c r="N534" s="280" t="s">
        <v>2834</v>
      </c>
      <c r="O534" s="280" t="s">
        <v>2835</v>
      </c>
      <c r="P534" s="280" t="s">
        <v>2836</v>
      </c>
      <c r="Q534" s="280" t="s">
        <v>2720</v>
      </c>
      <c r="R534" s="280" t="s">
        <v>3272</v>
      </c>
      <c r="S534" s="280" t="s">
        <v>14877</v>
      </c>
      <c r="T534" s="277">
        <v>2</v>
      </c>
    </row>
    <row r="535" spans="1:20" x14ac:dyDescent="0.25">
      <c r="A535" s="278">
        <v>529</v>
      </c>
      <c r="B535" s="279" t="s">
        <v>2832</v>
      </c>
      <c r="C535" s="280">
        <v>573</v>
      </c>
      <c r="D535" s="280" t="s">
        <v>1947</v>
      </c>
      <c r="E535" s="280" t="s">
        <v>199</v>
      </c>
      <c r="F535" s="280" t="s">
        <v>2832</v>
      </c>
      <c r="G535" s="280" t="s">
        <v>13439</v>
      </c>
      <c r="H535" s="280" t="s">
        <v>2838</v>
      </c>
      <c r="I535" s="280" t="s">
        <v>3273</v>
      </c>
      <c r="J535" s="280" t="s">
        <v>112</v>
      </c>
      <c r="K535" s="280" t="s">
        <v>3274</v>
      </c>
      <c r="L535" s="280" t="s">
        <v>14878</v>
      </c>
      <c r="M535" s="280" t="s">
        <v>14879</v>
      </c>
      <c r="N535" s="280" t="s">
        <v>2834</v>
      </c>
      <c r="O535" s="280" t="s">
        <v>2835</v>
      </c>
      <c r="P535" s="280" t="s">
        <v>2836</v>
      </c>
      <c r="Q535" s="280" t="s">
        <v>2720</v>
      </c>
      <c r="R535" s="280" t="s">
        <v>3277</v>
      </c>
      <c r="S535" s="280" t="s">
        <v>14880</v>
      </c>
      <c r="T535" s="277">
        <v>2</v>
      </c>
    </row>
    <row r="536" spans="1:20" x14ac:dyDescent="0.25">
      <c r="A536" s="278">
        <v>530</v>
      </c>
      <c r="B536" s="279" t="s">
        <v>2832</v>
      </c>
      <c r="C536" s="280">
        <v>574</v>
      </c>
      <c r="D536" s="280" t="s">
        <v>1947</v>
      </c>
      <c r="E536" s="280" t="s">
        <v>200</v>
      </c>
      <c r="F536" s="280" t="s">
        <v>2832</v>
      </c>
      <c r="G536" s="280" t="s">
        <v>13443</v>
      </c>
      <c r="H536" s="280" t="s">
        <v>2839</v>
      </c>
      <c r="I536" s="280" t="s">
        <v>3278</v>
      </c>
      <c r="J536" s="280" t="s">
        <v>114</v>
      </c>
      <c r="K536" s="280" t="s">
        <v>3279</v>
      </c>
      <c r="L536" s="280" t="s">
        <v>14881</v>
      </c>
      <c r="M536" s="280" t="s">
        <v>14882</v>
      </c>
      <c r="N536" s="280" t="s">
        <v>2834</v>
      </c>
      <c r="O536" s="280" t="s">
        <v>2835</v>
      </c>
      <c r="P536" s="280" t="s">
        <v>2836</v>
      </c>
      <c r="Q536" s="280" t="s">
        <v>2720</v>
      </c>
      <c r="R536" s="280" t="s">
        <v>3282</v>
      </c>
      <c r="S536" s="280" t="s">
        <v>14883</v>
      </c>
      <c r="T536" s="277">
        <v>2</v>
      </c>
    </row>
    <row r="537" spans="1:20" x14ac:dyDescent="0.25">
      <c r="A537" s="278">
        <v>531</v>
      </c>
      <c r="B537" s="279" t="s">
        <v>2832</v>
      </c>
      <c r="C537" s="280">
        <v>575</v>
      </c>
      <c r="D537" s="280" t="s">
        <v>1947</v>
      </c>
      <c r="E537" s="280" t="s">
        <v>201</v>
      </c>
      <c r="F537" s="280" t="s">
        <v>2832</v>
      </c>
      <c r="G537" s="280" t="s">
        <v>13447</v>
      </c>
      <c r="H537" s="280" t="s">
        <v>2840</v>
      </c>
      <c r="I537" s="280" t="s">
        <v>3283</v>
      </c>
      <c r="J537" s="280" t="s">
        <v>116</v>
      </c>
      <c r="K537" s="280" t="s">
        <v>3284</v>
      </c>
      <c r="L537" s="280" t="s">
        <v>14884</v>
      </c>
      <c r="M537" s="280" t="s">
        <v>14885</v>
      </c>
      <c r="N537" s="280" t="s">
        <v>2834</v>
      </c>
      <c r="O537" s="280" t="s">
        <v>2835</v>
      </c>
      <c r="P537" s="280" t="s">
        <v>2836</v>
      </c>
      <c r="Q537" s="280" t="s">
        <v>2720</v>
      </c>
      <c r="R537" s="280" t="s">
        <v>3287</v>
      </c>
      <c r="S537" s="280" t="s">
        <v>14886</v>
      </c>
      <c r="T537" s="277">
        <v>2</v>
      </c>
    </row>
    <row r="538" spans="1:20" x14ac:dyDescent="0.25">
      <c r="A538" s="278">
        <v>532</v>
      </c>
      <c r="B538" s="279" t="s">
        <v>1969</v>
      </c>
      <c r="C538" s="280">
        <v>126</v>
      </c>
      <c r="D538" s="280" t="s">
        <v>8450</v>
      </c>
      <c r="E538" s="280" t="s">
        <v>141</v>
      </c>
      <c r="F538" s="280" t="s">
        <v>1969</v>
      </c>
      <c r="G538" s="280"/>
      <c r="H538" s="280" t="s">
        <v>6499</v>
      </c>
      <c r="I538" s="280" t="s">
        <v>6500</v>
      </c>
      <c r="J538" s="280" t="s">
        <v>6501</v>
      </c>
      <c r="K538" s="280" t="s">
        <v>6502</v>
      </c>
      <c r="L538" s="280" t="s">
        <v>14887</v>
      </c>
      <c r="M538" s="280" t="s">
        <v>14888</v>
      </c>
      <c r="N538" s="280" t="s">
        <v>6505</v>
      </c>
      <c r="O538" s="280" t="s">
        <v>6506</v>
      </c>
      <c r="P538" s="280" t="s">
        <v>6507</v>
      </c>
      <c r="Q538" s="280" t="s">
        <v>6508</v>
      </c>
      <c r="R538" s="280" t="s">
        <v>6509</v>
      </c>
      <c r="S538" s="280" t="s">
        <v>14889</v>
      </c>
      <c r="T538" s="277">
        <v>2</v>
      </c>
    </row>
    <row r="539" spans="1:20" x14ac:dyDescent="0.25">
      <c r="A539" s="278">
        <v>533</v>
      </c>
      <c r="B539" s="279" t="s">
        <v>1969</v>
      </c>
      <c r="C539" s="280">
        <v>127</v>
      </c>
      <c r="D539" s="280" t="s">
        <v>8450</v>
      </c>
      <c r="E539" s="280" t="s">
        <v>143</v>
      </c>
      <c r="F539" s="280" t="s">
        <v>1969</v>
      </c>
      <c r="G539" s="280"/>
      <c r="H539" s="280" t="s">
        <v>6510</v>
      </c>
      <c r="I539" s="280" t="s">
        <v>6511</v>
      </c>
      <c r="J539" s="280" t="s">
        <v>6512</v>
      </c>
      <c r="K539" s="280" t="s">
        <v>6513</v>
      </c>
      <c r="L539" s="280" t="s">
        <v>14890</v>
      </c>
      <c r="M539" s="280" t="s">
        <v>14891</v>
      </c>
      <c r="N539" s="280" t="s">
        <v>6516</v>
      </c>
      <c r="O539" s="280" t="s">
        <v>6517</v>
      </c>
      <c r="P539" s="280" t="s">
        <v>6518</v>
      </c>
      <c r="Q539" s="280" t="s">
        <v>6519</v>
      </c>
      <c r="R539" s="280" t="s">
        <v>6520</v>
      </c>
      <c r="S539" s="280" t="s">
        <v>14892</v>
      </c>
      <c r="T539" s="277">
        <v>2</v>
      </c>
    </row>
    <row r="540" spans="1:20" x14ac:dyDescent="0.25">
      <c r="A540" s="278">
        <v>534</v>
      </c>
      <c r="B540" s="279" t="s">
        <v>1969</v>
      </c>
      <c r="C540" s="280">
        <v>128</v>
      </c>
      <c r="D540" s="280" t="s">
        <v>8450</v>
      </c>
      <c r="E540" s="280" t="s">
        <v>144</v>
      </c>
      <c r="F540" s="280" t="s">
        <v>1969</v>
      </c>
      <c r="G540" s="280"/>
      <c r="H540" s="280" t="s">
        <v>6521</v>
      </c>
      <c r="I540" s="280" t="s">
        <v>6522</v>
      </c>
      <c r="J540" s="280" t="s">
        <v>6523</v>
      </c>
      <c r="K540" s="280" t="s">
        <v>6524</v>
      </c>
      <c r="L540" s="280" t="s">
        <v>14893</v>
      </c>
      <c r="M540" s="280" t="s">
        <v>14894</v>
      </c>
      <c r="N540" s="280" t="s">
        <v>6527</v>
      </c>
      <c r="O540" s="280" t="s">
        <v>6528</v>
      </c>
      <c r="P540" s="280" t="s">
        <v>6529</v>
      </c>
      <c r="Q540" s="280" t="s">
        <v>6530</v>
      </c>
      <c r="R540" s="280" t="s">
        <v>6531</v>
      </c>
      <c r="S540" s="280" t="s">
        <v>14895</v>
      </c>
      <c r="T540" s="277">
        <v>2</v>
      </c>
    </row>
    <row r="541" spans="1:20" x14ac:dyDescent="0.25">
      <c r="A541" s="278">
        <v>535</v>
      </c>
      <c r="B541" s="279" t="s">
        <v>1969</v>
      </c>
      <c r="C541" s="280">
        <v>129</v>
      </c>
      <c r="D541" s="280" t="s">
        <v>8450</v>
      </c>
      <c r="E541" s="280" t="s">
        <v>145</v>
      </c>
      <c r="F541" s="280" t="s">
        <v>1969</v>
      </c>
      <c r="G541" s="280"/>
      <c r="H541" s="280" t="s">
        <v>6532</v>
      </c>
      <c r="I541" s="280" t="s">
        <v>6533</v>
      </c>
      <c r="J541" s="280" t="s">
        <v>6534</v>
      </c>
      <c r="K541" s="280" t="s">
        <v>6535</v>
      </c>
      <c r="L541" s="280" t="s">
        <v>14896</v>
      </c>
      <c r="M541" s="280" t="s">
        <v>14897</v>
      </c>
      <c r="N541" s="280" t="s">
        <v>6538</v>
      </c>
      <c r="O541" s="280" t="s">
        <v>6539</v>
      </c>
      <c r="P541" s="280" t="s">
        <v>6540</v>
      </c>
      <c r="Q541" s="280" t="s">
        <v>6541</v>
      </c>
      <c r="R541" s="280" t="s">
        <v>6542</v>
      </c>
      <c r="S541" s="280" t="s">
        <v>14898</v>
      </c>
      <c r="T541" s="277">
        <v>2</v>
      </c>
    </row>
    <row r="542" spans="1:20" x14ac:dyDescent="0.25">
      <c r="A542" s="278">
        <v>536</v>
      </c>
      <c r="B542" s="279" t="s">
        <v>1969</v>
      </c>
      <c r="C542" s="280">
        <v>130</v>
      </c>
      <c r="D542" s="280" t="s">
        <v>8450</v>
      </c>
      <c r="E542" s="280" t="s">
        <v>146</v>
      </c>
      <c r="F542" s="280" t="s">
        <v>1969</v>
      </c>
      <c r="G542" s="280"/>
      <c r="H542" s="280" t="s">
        <v>6543</v>
      </c>
      <c r="I542" s="280" t="s">
        <v>6544</v>
      </c>
      <c r="J542" s="280" t="s">
        <v>6545</v>
      </c>
      <c r="K542" s="280" t="s">
        <v>6546</v>
      </c>
      <c r="L542" s="280" t="s">
        <v>14899</v>
      </c>
      <c r="M542" s="280" t="s">
        <v>14900</v>
      </c>
      <c r="N542" s="280" t="s">
        <v>6549</v>
      </c>
      <c r="O542" s="280" t="s">
        <v>6550</v>
      </c>
      <c r="P542" s="280" t="s">
        <v>6551</v>
      </c>
      <c r="Q542" s="280" t="s">
        <v>6552</v>
      </c>
      <c r="R542" s="280" t="s">
        <v>6553</v>
      </c>
      <c r="S542" s="280" t="s">
        <v>14901</v>
      </c>
      <c r="T542" s="277">
        <v>2</v>
      </c>
    </row>
    <row r="543" spans="1:20" x14ac:dyDescent="0.25">
      <c r="A543" s="278">
        <v>537</v>
      </c>
      <c r="B543" s="279" t="s">
        <v>107</v>
      </c>
      <c r="C543" s="280">
        <v>2</v>
      </c>
      <c r="D543" s="280" t="s">
        <v>8447</v>
      </c>
      <c r="E543" s="280" t="s">
        <v>109</v>
      </c>
      <c r="F543" s="280" t="s">
        <v>107</v>
      </c>
      <c r="G543" s="280" t="s">
        <v>13435</v>
      </c>
      <c r="H543" s="280" t="s">
        <v>7336</v>
      </c>
      <c r="I543" s="280" t="s">
        <v>7337</v>
      </c>
      <c r="J543" s="280" t="s">
        <v>7338</v>
      </c>
      <c r="K543" s="280" t="s">
        <v>7339</v>
      </c>
      <c r="L543" s="280" t="s">
        <v>7340</v>
      </c>
      <c r="M543" s="280" t="s">
        <v>7341</v>
      </c>
      <c r="N543" s="280" t="s">
        <v>7342</v>
      </c>
      <c r="O543" s="280" t="s">
        <v>7343</v>
      </c>
      <c r="P543" s="280" t="s">
        <v>7344</v>
      </c>
      <c r="Q543" s="280" t="s">
        <v>7345</v>
      </c>
      <c r="R543" s="280" t="s">
        <v>7346</v>
      </c>
      <c r="S543" s="280" t="s">
        <v>14902</v>
      </c>
      <c r="T543" s="277">
        <v>2</v>
      </c>
    </row>
    <row r="544" spans="1:20" x14ac:dyDescent="0.25">
      <c r="A544" s="278">
        <v>538</v>
      </c>
      <c r="B544" s="279" t="s">
        <v>107</v>
      </c>
      <c r="C544" s="280">
        <v>3</v>
      </c>
      <c r="D544" s="280" t="s">
        <v>8447</v>
      </c>
      <c r="E544" s="280" t="s">
        <v>111</v>
      </c>
      <c r="F544" s="280" t="s">
        <v>107</v>
      </c>
      <c r="G544" s="280" t="s">
        <v>13439</v>
      </c>
      <c r="H544" s="280" t="s">
        <v>7347</v>
      </c>
      <c r="I544" s="280" t="s">
        <v>7348</v>
      </c>
      <c r="J544" s="280" t="s">
        <v>7349</v>
      </c>
      <c r="K544" s="280" t="s">
        <v>7350</v>
      </c>
      <c r="L544" s="280" t="s">
        <v>7351</v>
      </c>
      <c r="M544" s="280" t="s">
        <v>7352</v>
      </c>
      <c r="N544" s="280" t="s">
        <v>7353</v>
      </c>
      <c r="O544" s="280" t="s">
        <v>7354</v>
      </c>
      <c r="P544" s="280" t="s">
        <v>7355</v>
      </c>
      <c r="Q544" s="280" t="s">
        <v>7356</v>
      </c>
      <c r="R544" s="280" t="s">
        <v>7357</v>
      </c>
      <c r="S544" s="280" t="s">
        <v>14903</v>
      </c>
      <c r="T544" s="277">
        <v>2</v>
      </c>
    </row>
    <row r="545" spans="1:20" x14ac:dyDescent="0.25">
      <c r="A545" s="278">
        <v>539</v>
      </c>
      <c r="B545" s="279" t="s">
        <v>107</v>
      </c>
      <c r="C545" s="280">
        <v>4</v>
      </c>
      <c r="D545" s="280" t="s">
        <v>8447</v>
      </c>
      <c r="E545" s="280" t="s">
        <v>113</v>
      </c>
      <c r="F545" s="280" t="s">
        <v>107</v>
      </c>
      <c r="G545" s="280" t="s">
        <v>13443</v>
      </c>
      <c r="H545" s="280" t="s">
        <v>7358</v>
      </c>
      <c r="I545" s="280" t="s">
        <v>7359</v>
      </c>
      <c r="J545" s="280" t="s">
        <v>7360</v>
      </c>
      <c r="K545" s="280" t="s">
        <v>7361</v>
      </c>
      <c r="L545" s="280" t="s">
        <v>7362</v>
      </c>
      <c r="M545" s="280" t="s">
        <v>7363</v>
      </c>
      <c r="N545" s="280" t="s">
        <v>7364</v>
      </c>
      <c r="O545" s="280" t="s">
        <v>7365</v>
      </c>
      <c r="P545" s="280" t="s">
        <v>7366</v>
      </c>
      <c r="Q545" s="280" t="s">
        <v>7367</v>
      </c>
      <c r="R545" s="280" t="s">
        <v>7368</v>
      </c>
      <c r="S545" s="280" t="s">
        <v>14904</v>
      </c>
      <c r="T545" s="277">
        <v>2</v>
      </c>
    </row>
    <row r="546" spans="1:20" x14ac:dyDescent="0.25">
      <c r="A546" s="278">
        <v>540</v>
      </c>
      <c r="B546" s="279" t="s">
        <v>107</v>
      </c>
      <c r="C546" s="280">
        <v>5</v>
      </c>
      <c r="D546" s="280" t="s">
        <v>8447</v>
      </c>
      <c r="E546" s="280" t="s">
        <v>115</v>
      </c>
      <c r="F546" s="280" t="s">
        <v>107</v>
      </c>
      <c r="G546" s="280" t="s">
        <v>13447</v>
      </c>
      <c r="H546" s="280" t="s">
        <v>7369</v>
      </c>
      <c r="I546" s="280" t="s">
        <v>7370</v>
      </c>
      <c r="J546" s="280" t="s">
        <v>7371</v>
      </c>
      <c r="K546" s="280" t="s">
        <v>7372</v>
      </c>
      <c r="L546" s="280" t="s">
        <v>7373</v>
      </c>
      <c r="M546" s="280" t="s">
        <v>7374</v>
      </c>
      <c r="N546" s="280" t="s">
        <v>7375</v>
      </c>
      <c r="O546" s="280" t="s">
        <v>7376</v>
      </c>
      <c r="P546" s="280" t="s">
        <v>7377</v>
      </c>
      <c r="Q546" s="280" t="s">
        <v>7378</v>
      </c>
      <c r="R546" s="280" t="s">
        <v>7379</v>
      </c>
      <c r="S546" s="280" t="s">
        <v>14905</v>
      </c>
      <c r="T546" s="277">
        <v>2</v>
      </c>
    </row>
    <row r="547" spans="1:20" x14ac:dyDescent="0.25">
      <c r="A547" s="278">
        <v>541</v>
      </c>
      <c r="B547" s="279" t="s">
        <v>2297</v>
      </c>
      <c r="C547" s="280">
        <v>411</v>
      </c>
      <c r="D547" s="280" t="s">
        <v>8459</v>
      </c>
      <c r="E547" s="280" t="s">
        <v>123</v>
      </c>
      <c r="F547" s="280" t="s">
        <v>2297</v>
      </c>
      <c r="G547" s="280"/>
      <c r="H547" s="280" t="s">
        <v>3493</v>
      </c>
      <c r="I547" s="280" t="s">
        <v>3494</v>
      </c>
      <c r="J547" s="280" t="s">
        <v>3495</v>
      </c>
      <c r="K547" s="280" t="s">
        <v>3496</v>
      </c>
      <c r="L547" s="280" t="s">
        <v>14906</v>
      </c>
      <c r="M547" s="280" t="s">
        <v>14907</v>
      </c>
      <c r="N547" s="280" t="s">
        <v>3499</v>
      </c>
      <c r="O547" s="280" t="s">
        <v>3500</v>
      </c>
      <c r="P547" s="280" t="s">
        <v>14908</v>
      </c>
      <c r="Q547" s="280" t="s">
        <v>13509</v>
      </c>
      <c r="R547" s="280" t="s">
        <v>13510</v>
      </c>
      <c r="S547" s="280" t="s">
        <v>14909</v>
      </c>
      <c r="T547" s="277">
        <v>2</v>
      </c>
    </row>
    <row r="548" spans="1:20" x14ac:dyDescent="0.25">
      <c r="A548" s="278">
        <v>542</v>
      </c>
      <c r="B548" s="279" t="s">
        <v>2297</v>
      </c>
      <c r="C548" s="280">
        <v>412</v>
      </c>
      <c r="D548" s="280" t="s">
        <v>8459</v>
      </c>
      <c r="E548" s="280" t="s">
        <v>125</v>
      </c>
      <c r="F548" s="280" t="s">
        <v>2297</v>
      </c>
      <c r="G548" s="280"/>
      <c r="H548" s="280" t="s">
        <v>3501</v>
      </c>
      <c r="I548" s="280" t="s">
        <v>3502</v>
      </c>
      <c r="J548" s="280" t="s">
        <v>3503</v>
      </c>
      <c r="K548" s="280" t="s">
        <v>3504</v>
      </c>
      <c r="L548" s="280" t="s">
        <v>14910</v>
      </c>
      <c r="M548" s="280" t="s">
        <v>14911</v>
      </c>
      <c r="N548" s="280" t="s">
        <v>3507</v>
      </c>
      <c r="O548" s="280" t="s">
        <v>3508</v>
      </c>
      <c r="P548" s="280" t="s">
        <v>14908</v>
      </c>
      <c r="Q548" s="280" t="s">
        <v>13509</v>
      </c>
      <c r="R548" s="280" t="s">
        <v>13510</v>
      </c>
      <c r="S548" s="280" t="s">
        <v>14912</v>
      </c>
      <c r="T548" s="277">
        <v>2</v>
      </c>
    </row>
    <row r="549" spans="1:20" x14ac:dyDescent="0.25">
      <c r="A549" s="278">
        <v>543</v>
      </c>
      <c r="B549" s="279" t="s">
        <v>2297</v>
      </c>
      <c r="C549" s="280">
        <v>413</v>
      </c>
      <c r="D549" s="280" t="s">
        <v>8459</v>
      </c>
      <c r="E549" s="280" t="s">
        <v>126</v>
      </c>
      <c r="F549" s="280" t="s">
        <v>2297</v>
      </c>
      <c r="G549" s="280"/>
      <c r="H549" s="280" t="s">
        <v>3509</v>
      </c>
      <c r="I549" s="280" t="s">
        <v>3510</v>
      </c>
      <c r="J549" s="280" t="s">
        <v>3511</v>
      </c>
      <c r="K549" s="280" t="s">
        <v>3512</v>
      </c>
      <c r="L549" s="280" t="s">
        <v>14913</v>
      </c>
      <c r="M549" s="280" t="s">
        <v>14914</v>
      </c>
      <c r="N549" s="280" t="s">
        <v>3515</v>
      </c>
      <c r="O549" s="280" t="s">
        <v>3516</v>
      </c>
      <c r="P549" s="280" t="s">
        <v>14908</v>
      </c>
      <c r="Q549" s="280" t="s">
        <v>13509</v>
      </c>
      <c r="R549" s="280" t="s">
        <v>13510</v>
      </c>
      <c r="S549" s="280" t="s">
        <v>14915</v>
      </c>
      <c r="T549" s="277">
        <v>2</v>
      </c>
    </row>
    <row r="550" spans="1:20" x14ac:dyDescent="0.25">
      <c r="A550" s="278">
        <v>544</v>
      </c>
      <c r="B550" s="279" t="s">
        <v>2297</v>
      </c>
      <c r="C550" s="280">
        <v>414</v>
      </c>
      <c r="D550" s="280" t="s">
        <v>8459</v>
      </c>
      <c r="E550" s="280" t="s">
        <v>127</v>
      </c>
      <c r="F550" s="280" t="s">
        <v>2297</v>
      </c>
      <c r="G550" s="280"/>
      <c r="H550" s="280" t="s">
        <v>3517</v>
      </c>
      <c r="I550" s="280" t="s">
        <v>3518</v>
      </c>
      <c r="J550" s="280" t="s">
        <v>3519</v>
      </c>
      <c r="K550" s="280" t="s">
        <v>3520</v>
      </c>
      <c r="L550" s="280" t="s">
        <v>14916</v>
      </c>
      <c r="M550" s="280" t="s">
        <v>14917</v>
      </c>
      <c r="N550" s="280" t="s">
        <v>3523</v>
      </c>
      <c r="O550" s="280" t="s">
        <v>3524</v>
      </c>
      <c r="P550" s="280" t="s">
        <v>14908</v>
      </c>
      <c r="Q550" s="280" t="s">
        <v>13509</v>
      </c>
      <c r="R550" s="280" t="s">
        <v>13510</v>
      </c>
      <c r="S550" s="280" t="s">
        <v>14918</v>
      </c>
      <c r="T550" s="277">
        <v>2</v>
      </c>
    </row>
    <row r="551" spans="1:20" x14ac:dyDescent="0.25">
      <c r="A551" s="278">
        <v>545</v>
      </c>
      <c r="B551" s="279" t="s">
        <v>2297</v>
      </c>
      <c r="C551" s="280">
        <v>415</v>
      </c>
      <c r="D551" s="280" t="s">
        <v>8459</v>
      </c>
      <c r="E551" s="280" t="s">
        <v>128</v>
      </c>
      <c r="F551" s="280" t="s">
        <v>2297</v>
      </c>
      <c r="G551" s="280"/>
      <c r="H551" s="280" t="s">
        <v>3525</v>
      </c>
      <c r="I551" s="280" t="s">
        <v>3526</v>
      </c>
      <c r="J551" s="280" t="s">
        <v>3527</v>
      </c>
      <c r="K551" s="280" t="s">
        <v>3528</v>
      </c>
      <c r="L551" s="280" t="s">
        <v>14919</v>
      </c>
      <c r="M551" s="280" t="s">
        <v>14920</v>
      </c>
      <c r="N551" s="280" t="s">
        <v>3531</v>
      </c>
      <c r="O551" s="280" t="s">
        <v>3532</v>
      </c>
      <c r="P551" s="280" t="s">
        <v>14908</v>
      </c>
      <c r="Q551" s="280" t="s">
        <v>13509</v>
      </c>
      <c r="R551" s="280" t="s">
        <v>13510</v>
      </c>
      <c r="S551" s="280" t="s">
        <v>14921</v>
      </c>
      <c r="T551" s="277">
        <v>2</v>
      </c>
    </row>
    <row r="552" spans="1:20" x14ac:dyDescent="0.25">
      <c r="A552" s="278">
        <v>546</v>
      </c>
      <c r="B552" s="279" t="s">
        <v>1971</v>
      </c>
      <c r="C552" s="280">
        <v>136</v>
      </c>
      <c r="D552" s="280" t="s">
        <v>8450</v>
      </c>
      <c r="E552" s="280" t="s">
        <v>153</v>
      </c>
      <c r="F552" s="280" t="s">
        <v>1971</v>
      </c>
      <c r="G552" s="280"/>
      <c r="H552" s="280" t="s">
        <v>6609</v>
      </c>
      <c r="I552" s="280" t="s">
        <v>6610</v>
      </c>
      <c r="J552" s="280" t="s">
        <v>6611</v>
      </c>
      <c r="K552" s="280" t="s">
        <v>6612</v>
      </c>
      <c r="L552" s="280" t="s">
        <v>14922</v>
      </c>
      <c r="M552" s="280" t="s">
        <v>14923</v>
      </c>
      <c r="N552" s="280" t="s">
        <v>6615</v>
      </c>
      <c r="O552" s="280" t="s">
        <v>6616</v>
      </c>
      <c r="P552" s="280" t="s">
        <v>6617</v>
      </c>
      <c r="Q552" s="280" t="s">
        <v>6618</v>
      </c>
      <c r="R552" s="280" t="s">
        <v>6619</v>
      </c>
      <c r="S552" s="280" t="s">
        <v>14924</v>
      </c>
      <c r="T552" s="277">
        <v>2</v>
      </c>
    </row>
    <row r="553" spans="1:20" x14ac:dyDescent="0.25">
      <c r="A553" s="278">
        <v>547</v>
      </c>
      <c r="B553" s="279" t="s">
        <v>1971</v>
      </c>
      <c r="C553" s="280">
        <v>137</v>
      </c>
      <c r="D553" s="280" t="s">
        <v>8450</v>
      </c>
      <c r="E553" s="280" t="s">
        <v>155</v>
      </c>
      <c r="F553" s="280" t="s">
        <v>1971</v>
      </c>
      <c r="G553" s="280"/>
      <c r="H553" s="280" t="s">
        <v>6620</v>
      </c>
      <c r="I553" s="280" t="s">
        <v>6621</v>
      </c>
      <c r="J553" s="280" t="s">
        <v>6622</v>
      </c>
      <c r="K553" s="280" t="s">
        <v>6623</v>
      </c>
      <c r="L553" s="280" t="s">
        <v>14925</v>
      </c>
      <c r="M553" s="280" t="s">
        <v>14926</v>
      </c>
      <c r="N553" s="280" t="s">
        <v>6626</v>
      </c>
      <c r="O553" s="280" t="s">
        <v>6627</v>
      </c>
      <c r="P553" s="280" t="s">
        <v>6628</v>
      </c>
      <c r="Q553" s="280" t="s">
        <v>6629</v>
      </c>
      <c r="R553" s="280" t="s">
        <v>6630</v>
      </c>
      <c r="S553" s="280" t="s">
        <v>14927</v>
      </c>
      <c r="T553" s="277">
        <v>2</v>
      </c>
    </row>
    <row r="554" spans="1:20" x14ac:dyDescent="0.25">
      <c r="A554" s="278">
        <v>548</v>
      </c>
      <c r="B554" s="279" t="s">
        <v>1971</v>
      </c>
      <c r="C554" s="280">
        <v>138</v>
      </c>
      <c r="D554" s="280" t="s">
        <v>8450</v>
      </c>
      <c r="E554" s="280" t="s">
        <v>156</v>
      </c>
      <c r="F554" s="280" t="s">
        <v>1971</v>
      </c>
      <c r="G554" s="280"/>
      <c r="H554" s="280" t="s">
        <v>6631</v>
      </c>
      <c r="I554" s="280" t="s">
        <v>6632</v>
      </c>
      <c r="J554" s="280" t="s">
        <v>6633</v>
      </c>
      <c r="K554" s="280" t="s">
        <v>6634</v>
      </c>
      <c r="L554" s="280" t="s">
        <v>14928</v>
      </c>
      <c r="M554" s="280" t="s">
        <v>14929</v>
      </c>
      <c r="N554" s="280" t="s">
        <v>6637</v>
      </c>
      <c r="O554" s="280" t="s">
        <v>6638</v>
      </c>
      <c r="P554" s="280" t="s">
        <v>6639</v>
      </c>
      <c r="Q554" s="280" t="s">
        <v>6640</v>
      </c>
      <c r="R554" s="280" t="s">
        <v>6641</v>
      </c>
      <c r="S554" s="280" t="s">
        <v>14930</v>
      </c>
      <c r="T554" s="277">
        <v>2</v>
      </c>
    </row>
    <row r="555" spans="1:20" x14ac:dyDescent="0.25">
      <c r="A555" s="278">
        <v>549</v>
      </c>
      <c r="B555" s="279" t="s">
        <v>1971</v>
      </c>
      <c r="C555" s="280">
        <v>139</v>
      </c>
      <c r="D555" s="280" t="s">
        <v>8450</v>
      </c>
      <c r="E555" s="280" t="s">
        <v>157</v>
      </c>
      <c r="F555" s="280" t="s">
        <v>1971</v>
      </c>
      <c r="G555" s="280"/>
      <c r="H555" s="280" t="s">
        <v>6642</v>
      </c>
      <c r="I555" s="280" t="s">
        <v>6643</v>
      </c>
      <c r="J555" s="280" t="s">
        <v>6644</v>
      </c>
      <c r="K555" s="280" t="s">
        <v>6645</v>
      </c>
      <c r="L555" s="280" t="s">
        <v>14931</v>
      </c>
      <c r="M555" s="280" t="s">
        <v>14932</v>
      </c>
      <c r="N555" s="280" t="s">
        <v>6648</v>
      </c>
      <c r="O555" s="280" t="s">
        <v>6649</v>
      </c>
      <c r="P555" s="280" t="s">
        <v>6650</v>
      </c>
      <c r="Q555" s="280" t="s">
        <v>6651</v>
      </c>
      <c r="R555" s="280" t="s">
        <v>6652</v>
      </c>
      <c r="S555" s="280" t="s">
        <v>14933</v>
      </c>
      <c r="T555" s="277">
        <v>2</v>
      </c>
    </row>
    <row r="556" spans="1:20" x14ac:dyDescent="0.25">
      <c r="A556" s="278">
        <v>550</v>
      </c>
      <c r="B556" s="279" t="s">
        <v>1971</v>
      </c>
      <c r="C556" s="280">
        <v>140</v>
      </c>
      <c r="D556" s="280" t="s">
        <v>8450</v>
      </c>
      <c r="E556" s="280" t="s">
        <v>158</v>
      </c>
      <c r="F556" s="280" t="s">
        <v>1971</v>
      </c>
      <c r="G556" s="280"/>
      <c r="H556" s="280" t="s">
        <v>6653</v>
      </c>
      <c r="I556" s="280" t="s">
        <v>6654</v>
      </c>
      <c r="J556" s="280" t="s">
        <v>6655</v>
      </c>
      <c r="K556" s="280" t="s">
        <v>6656</v>
      </c>
      <c r="L556" s="280" t="s">
        <v>14934</v>
      </c>
      <c r="M556" s="280" t="s">
        <v>14935</v>
      </c>
      <c r="N556" s="280" t="s">
        <v>6659</v>
      </c>
      <c r="O556" s="280" t="s">
        <v>6660</v>
      </c>
      <c r="P556" s="280" t="s">
        <v>6661</v>
      </c>
      <c r="Q556" s="280" t="s">
        <v>6662</v>
      </c>
      <c r="R556" s="280" t="s">
        <v>6663</v>
      </c>
      <c r="S556" s="280" t="s">
        <v>14936</v>
      </c>
      <c r="T556" s="277">
        <v>2</v>
      </c>
    </row>
    <row r="557" spans="1:20" x14ac:dyDescent="0.25">
      <c r="A557" s="278">
        <v>551</v>
      </c>
      <c r="B557" s="279" t="s">
        <v>2086</v>
      </c>
      <c r="C557" s="280">
        <v>261</v>
      </c>
      <c r="D557" s="280" t="s">
        <v>8453</v>
      </c>
      <c r="E557" s="280" t="s">
        <v>183</v>
      </c>
      <c r="F557" s="280" t="s">
        <v>2086</v>
      </c>
      <c r="G557" s="280"/>
      <c r="H557" s="280" t="s">
        <v>5783</v>
      </c>
      <c r="I557" s="280" t="s">
        <v>5784</v>
      </c>
      <c r="J557" s="280" t="s">
        <v>5785</v>
      </c>
      <c r="K557" s="280" t="s">
        <v>5786</v>
      </c>
      <c r="L557" s="280" t="s">
        <v>14937</v>
      </c>
      <c r="M557" s="280" t="s">
        <v>14938</v>
      </c>
      <c r="N557" s="280" t="s">
        <v>5789</v>
      </c>
      <c r="O557" s="280" t="s">
        <v>5790</v>
      </c>
      <c r="P557" s="280" t="s">
        <v>5791</v>
      </c>
      <c r="Q557" s="280" t="s">
        <v>5792</v>
      </c>
      <c r="R557" s="280" t="s">
        <v>5793</v>
      </c>
      <c r="S557" s="280" t="s">
        <v>14939</v>
      </c>
      <c r="T557" s="277">
        <v>2</v>
      </c>
    </row>
    <row r="558" spans="1:20" x14ac:dyDescent="0.25">
      <c r="A558" s="278">
        <v>552</v>
      </c>
      <c r="B558" s="279" t="s">
        <v>2086</v>
      </c>
      <c r="C558" s="280">
        <v>262</v>
      </c>
      <c r="D558" s="280" t="s">
        <v>8453</v>
      </c>
      <c r="E558" s="280" t="s">
        <v>186</v>
      </c>
      <c r="F558" s="280" t="s">
        <v>2086</v>
      </c>
      <c r="G558" s="280"/>
      <c r="H558" s="280" t="s">
        <v>5794</v>
      </c>
      <c r="I558" s="280" t="s">
        <v>5795</v>
      </c>
      <c r="J558" s="280" t="s">
        <v>5796</v>
      </c>
      <c r="K558" s="280" t="s">
        <v>5797</v>
      </c>
      <c r="L558" s="280" t="s">
        <v>14940</v>
      </c>
      <c r="M558" s="280" t="s">
        <v>14941</v>
      </c>
      <c r="N558" s="280" t="s">
        <v>5800</v>
      </c>
      <c r="O558" s="280" t="s">
        <v>5801</v>
      </c>
      <c r="P558" s="280" t="s">
        <v>5802</v>
      </c>
      <c r="Q558" s="280" t="s">
        <v>5803</v>
      </c>
      <c r="R558" s="280" t="s">
        <v>5804</v>
      </c>
      <c r="S558" s="280" t="s">
        <v>14942</v>
      </c>
      <c r="T558" s="277">
        <v>2</v>
      </c>
    </row>
    <row r="559" spans="1:20" x14ac:dyDescent="0.25">
      <c r="A559" s="278">
        <v>553</v>
      </c>
      <c r="B559" s="279" t="s">
        <v>2086</v>
      </c>
      <c r="C559" s="280">
        <v>263</v>
      </c>
      <c r="D559" s="280" t="s">
        <v>8453</v>
      </c>
      <c r="E559" s="280" t="s">
        <v>187</v>
      </c>
      <c r="F559" s="280" t="s">
        <v>2086</v>
      </c>
      <c r="G559" s="280"/>
      <c r="H559" s="280" t="s">
        <v>5805</v>
      </c>
      <c r="I559" s="280" t="s">
        <v>5806</v>
      </c>
      <c r="J559" s="280" t="s">
        <v>5807</v>
      </c>
      <c r="K559" s="280" t="s">
        <v>5808</v>
      </c>
      <c r="L559" s="280" t="s">
        <v>14943</v>
      </c>
      <c r="M559" s="280" t="s">
        <v>14944</v>
      </c>
      <c r="N559" s="280" t="s">
        <v>5811</v>
      </c>
      <c r="O559" s="280" t="s">
        <v>5812</v>
      </c>
      <c r="P559" s="280" t="s">
        <v>5813</v>
      </c>
      <c r="Q559" s="280" t="s">
        <v>5814</v>
      </c>
      <c r="R559" s="280" t="s">
        <v>5815</v>
      </c>
      <c r="S559" s="280" t="s">
        <v>14945</v>
      </c>
      <c r="T559" s="277">
        <v>2</v>
      </c>
    </row>
    <row r="560" spans="1:20" x14ac:dyDescent="0.25">
      <c r="A560" s="278">
        <v>554</v>
      </c>
      <c r="B560" s="279" t="s">
        <v>2086</v>
      </c>
      <c r="C560" s="280">
        <v>264</v>
      </c>
      <c r="D560" s="280" t="s">
        <v>8453</v>
      </c>
      <c r="E560" s="280" t="s">
        <v>188</v>
      </c>
      <c r="F560" s="280" t="s">
        <v>2086</v>
      </c>
      <c r="G560" s="280"/>
      <c r="H560" s="280" t="s">
        <v>5816</v>
      </c>
      <c r="I560" s="280" t="s">
        <v>5817</v>
      </c>
      <c r="J560" s="280" t="s">
        <v>5818</v>
      </c>
      <c r="K560" s="280" t="s">
        <v>5819</v>
      </c>
      <c r="L560" s="280" t="s">
        <v>14946</v>
      </c>
      <c r="M560" s="280" t="s">
        <v>14947</v>
      </c>
      <c r="N560" s="280" t="s">
        <v>5822</v>
      </c>
      <c r="O560" s="280" t="s">
        <v>5823</v>
      </c>
      <c r="P560" s="280" t="s">
        <v>5824</v>
      </c>
      <c r="Q560" s="280" t="s">
        <v>5825</v>
      </c>
      <c r="R560" s="280" t="s">
        <v>5826</v>
      </c>
      <c r="S560" s="280" t="s">
        <v>14948</v>
      </c>
      <c r="T560" s="277">
        <v>2</v>
      </c>
    </row>
    <row r="561" spans="1:20" x14ac:dyDescent="0.25">
      <c r="A561" s="278">
        <v>555</v>
      </c>
      <c r="B561" s="279" t="s">
        <v>2086</v>
      </c>
      <c r="C561" s="280">
        <v>265</v>
      </c>
      <c r="D561" s="280" t="s">
        <v>8453</v>
      </c>
      <c r="E561" s="280" t="s">
        <v>189</v>
      </c>
      <c r="F561" s="280" t="s">
        <v>2086</v>
      </c>
      <c r="G561" s="280"/>
      <c r="H561" s="280" t="s">
        <v>5827</v>
      </c>
      <c r="I561" s="280" t="s">
        <v>5828</v>
      </c>
      <c r="J561" s="280" t="s">
        <v>5829</v>
      </c>
      <c r="K561" s="280" t="s">
        <v>5830</v>
      </c>
      <c r="L561" s="280" t="s">
        <v>14949</v>
      </c>
      <c r="M561" s="280" t="s">
        <v>14950</v>
      </c>
      <c r="N561" s="280" t="s">
        <v>5833</v>
      </c>
      <c r="O561" s="280" t="s">
        <v>5834</v>
      </c>
      <c r="P561" s="280" t="s">
        <v>5835</v>
      </c>
      <c r="Q561" s="280" t="s">
        <v>5836</v>
      </c>
      <c r="R561" s="280" t="s">
        <v>5837</v>
      </c>
      <c r="S561" s="280" t="s">
        <v>14951</v>
      </c>
      <c r="T561" s="277">
        <v>2</v>
      </c>
    </row>
    <row r="562" spans="1:20" x14ac:dyDescent="0.25">
      <c r="A562" s="278">
        <v>556</v>
      </c>
      <c r="B562" s="279" t="s">
        <v>1983</v>
      </c>
      <c r="C562" s="280">
        <v>196</v>
      </c>
      <c r="D562" s="280" t="s">
        <v>8450</v>
      </c>
      <c r="E562" s="280" t="s">
        <v>227</v>
      </c>
      <c r="F562" s="280" t="s">
        <v>1983</v>
      </c>
      <c r="G562" s="280"/>
      <c r="H562" s="280" t="s">
        <v>7269</v>
      </c>
      <c r="I562" s="280" t="s">
        <v>7270</v>
      </c>
      <c r="J562" s="280" t="s">
        <v>7271</v>
      </c>
      <c r="K562" s="280" t="s">
        <v>7272</v>
      </c>
      <c r="L562" s="280" t="s">
        <v>14952</v>
      </c>
      <c r="M562" s="280" t="s">
        <v>14953</v>
      </c>
      <c r="N562" s="280" t="s">
        <v>7275</v>
      </c>
      <c r="O562" s="280" t="s">
        <v>7276</v>
      </c>
      <c r="P562" s="280" t="s">
        <v>7277</v>
      </c>
      <c r="Q562" s="280" t="s">
        <v>7278</v>
      </c>
      <c r="R562" s="280" t="s">
        <v>7279</v>
      </c>
      <c r="S562" s="280" t="s">
        <v>14954</v>
      </c>
      <c r="T562" s="277">
        <v>2</v>
      </c>
    </row>
    <row r="563" spans="1:20" x14ac:dyDescent="0.25">
      <c r="A563" s="278">
        <v>557</v>
      </c>
      <c r="B563" s="279" t="s">
        <v>1983</v>
      </c>
      <c r="C563" s="280">
        <v>197</v>
      </c>
      <c r="D563" s="280" t="s">
        <v>8450</v>
      </c>
      <c r="E563" s="280" t="s">
        <v>229</v>
      </c>
      <c r="F563" s="280" t="s">
        <v>1983</v>
      </c>
      <c r="G563" s="280"/>
      <c r="H563" s="280" t="s">
        <v>7280</v>
      </c>
      <c r="I563" s="280" t="s">
        <v>7281</v>
      </c>
      <c r="J563" s="280" t="s">
        <v>7282</v>
      </c>
      <c r="K563" s="280" t="s">
        <v>7283</v>
      </c>
      <c r="L563" s="280" t="s">
        <v>14955</v>
      </c>
      <c r="M563" s="280" t="s">
        <v>14956</v>
      </c>
      <c r="N563" s="280" t="s">
        <v>7286</v>
      </c>
      <c r="O563" s="280" t="s">
        <v>7287</v>
      </c>
      <c r="P563" s="280" t="s">
        <v>7288</v>
      </c>
      <c r="Q563" s="280" t="s">
        <v>7289</v>
      </c>
      <c r="R563" s="280" t="s">
        <v>7290</v>
      </c>
      <c r="S563" s="280" t="s">
        <v>14957</v>
      </c>
      <c r="T563" s="277">
        <v>2</v>
      </c>
    </row>
    <row r="564" spans="1:20" x14ac:dyDescent="0.25">
      <c r="A564" s="278">
        <v>558</v>
      </c>
      <c r="B564" s="279" t="s">
        <v>1983</v>
      </c>
      <c r="C564" s="280">
        <v>198</v>
      </c>
      <c r="D564" s="280" t="s">
        <v>8450</v>
      </c>
      <c r="E564" s="280" t="s">
        <v>230</v>
      </c>
      <c r="F564" s="280" t="s">
        <v>1983</v>
      </c>
      <c r="G564" s="280"/>
      <c r="H564" s="280" t="s">
        <v>7291</v>
      </c>
      <c r="I564" s="280" t="s">
        <v>7292</v>
      </c>
      <c r="J564" s="280" t="s">
        <v>7293</v>
      </c>
      <c r="K564" s="280" t="s">
        <v>7294</v>
      </c>
      <c r="L564" s="280" t="s">
        <v>14958</v>
      </c>
      <c r="M564" s="280" t="s">
        <v>14959</v>
      </c>
      <c r="N564" s="280" t="s">
        <v>7297</v>
      </c>
      <c r="O564" s="280" t="s">
        <v>7298</v>
      </c>
      <c r="P564" s="280" t="s">
        <v>7299</v>
      </c>
      <c r="Q564" s="280" t="s">
        <v>7300</v>
      </c>
      <c r="R564" s="280" t="s">
        <v>7301</v>
      </c>
      <c r="S564" s="280" t="s">
        <v>14960</v>
      </c>
      <c r="T564" s="277">
        <v>2</v>
      </c>
    </row>
    <row r="565" spans="1:20" x14ac:dyDescent="0.25">
      <c r="A565" s="278">
        <v>559</v>
      </c>
      <c r="B565" s="279" t="s">
        <v>1983</v>
      </c>
      <c r="C565" s="280">
        <v>199</v>
      </c>
      <c r="D565" s="280" t="s">
        <v>8450</v>
      </c>
      <c r="E565" s="280" t="s">
        <v>231</v>
      </c>
      <c r="F565" s="280" t="s">
        <v>1983</v>
      </c>
      <c r="G565" s="280"/>
      <c r="H565" s="280" t="s">
        <v>7302</v>
      </c>
      <c r="I565" s="280" t="s">
        <v>7303</v>
      </c>
      <c r="J565" s="280" t="s">
        <v>7304</v>
      </c>
      <c r="K565" s="280" t="s">
        <v>7305</v>
      </c>
      <c r="L565" s="280" t="s">
        <v>14961</v>
      </c>
      <c r="M565" s="280" t="s">
        <v>14962</v>
      </c>
      <c r="N565" s="280" t="s">
        <v>7308</v>
      </c>
      <c r="O565" s="280" t="s">
        <v>7309</v>
      </c>
      <c r="P565" s="280" t="s">
        <v>7310</v>
      </c>
      <c r="Q565" s="280" t="s">
        <v>7311</v>
      </c>
      <c r="R565" s="280" t="s">
        <v>7312</v>
      </c>
      <c r="S565" s="280" t="s">
        <v>14963</v>
      </c>
      <c r="T565" s="277">
        <v>2</v>
      </c>
    </row>
    <row r="566" spans="1:20" x14ac:dyDescent="0.25">
      <c r="A566" s="278">
        <v>560</v>
      </c>
      <c r="B566" s="279" t="s">
        <v>1983</v>
      </c>
      <c r="C566" s="280">
        <v>200</v>
      </c>
      <c r="D566" s="280" t="s">
        <v>8450</v>
      </c>
      <c r="E566" s="280" t="s">
        <v>232</v>
      </c>
      <c r="F566" s="280" t="s">
        <v>1983</v>
      </c>
      <c r="G566" s="280"/>
      <c r="H566" s="280" t="s">
        <v>7313</v>
      </c>
      <c r="I566" s="280" t="s">
        <v>7314</v>
      </c>
      <c r="J566" s="280" t="s">
        <v>7315</v>
      </c>
      <c r="K566" s="280" t="s">
        <v>7316</v>
      </c>
      <c r="L566" s="280" t="s">
        <v>14964</v>
      </c>
      <c r="M566" s="280" t="s">
        <v>14965</v>
      </c>
      <c r="N566" s="280" t="s">
        <v>7319</v>
      </c>
      <c r="O566" s="280" t="s">
        <v>7320</v>
      </c>
      <c r="P566" s="280" t="s">
        <v>7321</v>
      </c>
      <c r="Q566" s="280" t="s">
        <v>7322</v>
      </c>
      <c r="R566" s="280" t="s">
        <v>7323</v>
      </c>
      <c r="S566" s="280" t="s">
        <v>14966</v>
      </c>
      <c r="T566" s="277">
        <v>2</v>
      </c>
    </row>
    <row r="567" spans="1:20" x14ac:dyDescent="0.25">
      <c r="A567" s="278">
        <v>561</v>
      </c>
      <c r="B567" s="279" t="s">
        <v>2867</v>
      </c>
      <c r="C567" s="280">
        <v>591</v>
      </c>
      <c r="D567" s="280" t="s">
        <v>1947</v>
      </c>
      <c r="E567" s="280" t="s">
        <v>221</v>
      </c>
      <c r="F567" s="280" t="s">
        <v>2867</v>
      </c>
      <c r="G567" s="280" t="s">
        <v>13431</v>
      </c>
      <c r="H567" s="280" t="s">
        <v>2868</v>
      </c>
      <c r="I567" s="280" t="s">
        <v>3363</v>
      </c>
      <c r="J567" s="280" t="s">
        <v>108</v>
      </c>
      <c r="K567" s="280" t="s">
        <v>3364</v>
      </c>
      <c r="L567" s="280" t="s">
        <v>14967</v>
      </c>
      <c r="M567" s="280" t="s">
        <v>14968</v>
      </c>
      <c r="N567" s="280" t="s">
        <v>2869</v>
      </c>
      <c r="O567" s="280" t="s">
        <v>2870</v>
      </c>
      <c r="P567" s="280" t="s">
        <v>2315</v>
      </c>
      <c r="Q567" s="280" t="s">
        <v>2720</v>
      </c>
      <c r="R567" s="280" t="s">
        <v>3367</v>
      </c>
      <c r="S567" s="280" t="s">
        <v>14969</v>
      </c>
      <c r="T567" s="277">
        <v>2</v>
      </c>
    </row>
    <row r="568" spans="1:20" x14ac:dyDescent="0.25">
      <c r="A568" s="278">
        <v>562</v>
      </c>
      <c r="B568" s="279" t="s">
        <v>2867</v>
      </c>
      <c r="C568" s="280">
        <v>592</v>
      </c>
      <c r="D568" s="280" t="s">
        <v>1947</v>
      </c>
      <c r="E568" s="280" t="s">
        <v>223</v>
      </c>
      <c r="F568" s="280" t="s">
        <v>2867</v>
      </c>
      <c r="G568" s="280" t="s">
        <v>13435</v>
      </c>
      <c r="H568" s="280" t="s">
        <v>2871</v>
      </c>
      <c r="I568" s="280" t="s">
        <v>3368</v>
      </c>
      <c r="J568" s="280" t="s">
        <v>110</v>
      </c>
      <c r="K568" s="280" t="s">
        <v>3369</v>
      </c>
      <c r="L568" s="280" t="s">
        <v>14970</v>
      </c>
      <c r="M568" s="280" t="s">
        <v>14971</v>
      </c>
      <c r="N568" s="280" t="s">
        <v>2869</v>
      </c>
      <c r="O568" s="280" t="s">
        <v>2870</v>
      </c>
      <c r="P568" s="280" t="s">
        <v>2315</v>
      </c>
      <c r="Q568" s="280" t="s">
        <v>2720</v>
      </c>
      <c r="R568" s="280" t="s">
        <v>3372</v>
      </c>
      <c r="S568" s="280" t="s">
        <v>14972</v>
      </c>
      <c r="T568" s="277">
        <v>2</v>
      </c>
    </row>
    <row r="569" spans="1:20" x14ac:dyDescent="0.25">
      <c r="A569" s="278">
        <v>563</v>
      </c>
      <c r="B569" s="279" t="s">
        <v>2867</v>
      </c>
      <c r="C569" s="280">
        <v>593</v>
      </c>
      <c r="D569" s="280" t="s">
        <v>1947</v>
      </c>
      <c r="E569" s="280" t="s">
        <v>224</v>
      </c>
      <c r="F569" s="280" t="s">
        <v>2867</v>
      </c>
      <c r="G569" s="280" t="s">
        <v>13439</v>
      </c>
      <c r="H569" s="280" t="s">
        <v>2872</v>
      </c>
      <c r="I569" s="280" t="s">
        <v>3373</v>
      </c>
      <c r="J569" s="280" t="s">
        <v>112</v>
      </c>
      <c r="K569" s="280" t="s">
        <v>3374</v>
      </c>
      <c r="L569" s="280" t="s">
        <v>14973</v>
      </c>
      <c r="M569" s="280" t="s">
        <v>14974</v>
      </c>
      <c r="N569" s="280" t="s">
        <v>2869</v>
      </c>
      <c r="O569" s="280" t="s">
        <v>2870</v>
      </c>
      <c r="P569" s="280" t="s">
        <v>2315</v>
      </c>
      <c r="Q569" s="280" t="s">
        <v>2720</v>
      </c>
      <c r="R569" s="280" t="s">
        <v>3377</v>
      </c>
      <c r="S569" s="280" t="s">
        <v>14975</v>
      </c>
      <c r="T569" s="277">
        <v>2</v>
      </c>
    </row>
    <row r="570" spans="1:20" x14ac:dyDescent="0.25">
      <c r="A570" s="278">
        <v>564</v>
      </c>
      <c r="B570" s="279" t="s">
        <v>2867</v>
      </c>
      <c r="C570" s="280">
        <v>594</v>
      </c>
      <c r="D570" s="280" t="s">
        <v>1947</v>
      </c>
      <c r="E570" s="280" t="s">
        <v>225</v>
      </c>
      <c r="F570" s="280" t="s">
        <v>2867</v>
      </c>
      <c r="G570" s="280" t="s">
        <v>13443</v>
      </c>
      <c r="H570" s="280" t="s">
        <v>2873</v>
      </c>
      <c r="I570" s="280" t="s">
        <v>3378</v>
      </c>
      <c r="J570" s="280" t="s">
        <v>114</v>
      </c>
      <c r="K570" s="280" t="s">
        <v>3379</v>
      </c>
      <c r="L570" s="280" t="s">
        <v>14976</v>
      </c>
      <c r="M570" s="280" t="s">
        <v>14977</v>
      </c>
      <c r="N570" s="280" t="s">
        <v>2869</v>
      </c>
      <c r="O570" s="280" t="s">
        <v>2870</v>
      </c>
      <c r="P570" s="280" t="s">
        <v>2315</v>
      </c>
      <c r="Q570" s="280" t="s">
        <v>2720</v>
      </c>
      <c r="R570" s="280" t="s">
        <v>3382</v>
      </c>
      <c r="S570" s="280" t="s">
        <v>14978</v>
      </c>
      <c r="T570" s="277">
        <v>2</v>
      </c>
    </row>
    <row r="571" spans="1:20" x14ac:dyDescent="0.25">
      <c r="A571" s="278">
        <v>565</v>
      </c>
      <c r="B571" s="279" t="s">
        <v>2867</v>
      </c>
      <c r="C571" s="280">
        <v>595</v>
      </c>
      <c r="D571" s="280" t="s">
        <v>1947</v>
      </c>
      <c r="E571" s="280" t="s">
        <v>226</v>
      </c>
      <c r="F571" s="280" t="s">
        <v>2867</v>
      </c>
      <c r="G571" s="280" t="s">
        <v>13447</v>
      </c>
      <c r="H571" s="280" t="s">
        <v>2874</v>
      </c>
      <c r="I571" s="280" t="s">
        <v>3383</v>
      </c>
      <c r="J571" s="280" t="s">
        <v>116</v>
      </c>
      <c r="K571" s="280" t="s">
        <v>3384</v>
      </c>
      <c r="L571" s="280" t="s">
        <v>14979</v>
      </c>
      <c r="M571" s="280" t="s">
        <v>14980</v>
      </c>
      <c r="N571" s="280" t="s">
        <v>2869</v>
      </c>
      <c r="O571" s="280" t="s">
        <v>2870</v>
      </c>
      <c r="P571" s="280" t="s">
        <v>2315</v>
      </c>
      <c r="Q571" s="280" t="s">
        <v>2720</v>
      </c>
      <c r="R571" s="280" t="s">
        <v>3387</v>
      </c>
      <c r="S571" s="280" t="s">
        <v>14981</v>
      </c>
      <c r="T571" s="277">
        <v>2</v>
      </c>
    </row>
    <row r="572" spans="1:20" x14ac:dyDescent="0.25">
      <c r="A572" s="278">
        <v>566</v>
      </c>
      <c r="B572" s="279" t="s">
        <v>2875</v>
      </c>
      <c r="C572" s="280">
        <v>596</v>
      </c>
      <c r="D572" s="280" t="s">
        <v>1947</v>
      </c>
      <c r="E572" s="280" t="s">
        <v>227</v>
      </c>
      <c r="F572" s="280" t="s">
        <v>2875</v>
      </c>
      <c r="G572" s="280" t="s">
        <v>13431</v>
      </c>
      <c r="H572" s="280" t="s">
        <v>2876</v>
      </c>
      <c r="I572" s="280" t="s">
        <v>3388</v>
      </c>
      <c r="J572" s="280" t="s">
        <v>108</v>
      </c>
      <c r="K572" s="280" t="s">
        <v>3389</v>
      </c>
      <c r="L572" s="280" t="s">
        <v>14982</v>
      </c>
      <c r="M572" s="280" t="s">
        <v>14983</v>
      </c>
      <c r="N572" s="280" t="s">
        <v>2877</v>
      </c>
      <c r="O572" s="280" t="s">
        <v>2878</v>
      </c>
      <c r="P572" s="280" t="s">
        <v>2879</v>
      </c>
      <c r="Q572" s="280" t="s">
        <v>2720</v>
      </c>
      <c r="R572" s="280" t="s">
        <v>3392</v>
      </c>
      <c r="S572" s="280" t="s">
        <v>14984</v>
      </c>
      <c r="T572" s="277">
        <v>2</v>
      </c>
    </row>
    <row r="573" spans="1:20" x14ac:dyDescent="0.25">
      <c r="A573" s="278">
        <v>567</v>
      </c>
      <c r="B573" s="279" t="s">
        <v>2875</v>
      </c>
      <c r="C573" s="280">
        <v>597</v>
      </c>
      <c r="D573" s="280" t="s">
        <v>1947</v>
      </c>
      <c r="E573" s="280" t="s">
        <v>229</v>
      </c>
      <c r="F573" s="280" t="s">
        <v>2875</v>
      </c>
      <c r="G573" s="280" t="s">
        <v>13435</v>
      </c>
      <c r="H573" s="280" t="s">
        <v>2880</v>
      </c>
      <c r="I573" s="280" t="s">
        <v>3393</v>
      </c>
      <c r="J573" s="280" t="s">
        <v>110</v>
      </c>
      <c r="K573" s="280" t="s">
        <v>3394</v>
      </c>
      <c r="L573" s="280" t="s">
        <v>14985</v>
      </c>
      <c r="M573" s="280" t="s">
        <v>14986</v>
      </c>
      <c r="N573" s="280" t="s">
        <v>2877</v>
      </c>
      <c r="O573" s="280" t="s">
        <v>2878</v>
      </c>
      <c r="P573" s="280" t="s">
        <v>2879</v>
      </c>
      <c r="Q573" s="280" t="s">
        <v>2720</v>
      </c>
      <c r="R573" s="280" t="s">
        <v>3397</v>
      </c>
      <c r="S573" s="280" t="s">
        <v>14987</v>
      </c>
      <c r="T573" s="277">
        <v>2</v>
      </c>
    </row>
    <row r="574" spans="1:20" x14ac:dyDescent="0.25">
      <c r="A574" s="278">
        <v>568</v>
      </c>
      <c r="B574" s="279" t="s">
        <v>2875</v>
      </c>
      <c r="C574" s="280">
        <v>598</v>
      </c>
      <c r="D574" s="280" t="s">
        <v>1947</v>
      </c>
      <c r="E574" s="280" t="s">
        <v>230</v>
      </c>
      <c r="F574" s="280" t="s">
        <v>2875</v>
      </c>
      <c r="G574" s="280" t="s">
        <v>13439</v>
      </c>
      <c r="H574" s="280" t="s">
        <v>2881</v>
      </c>
      <c r="I574" s="280" t="s">
        <v>3398</v>
      </c>
      <c r="J574" s="280" t="s">
        <v>112</v>
      </c>
      <c r="K574" s="280" t="s">
        <v>3399</v>
      </c>
      <c r="L574" s="280" t="s">
        <v>14988</v>
      </c>
      <c r="M574" s="280" t="s">
        <v>14989</v>
      </c>
      <c r="N574" s="280" t="s">
        <v>2877</v>
      </c>
      <c r="O574" s="280" t="s">
        <v>2878</v>
      </c>
      <c r="P574" s="280" t="s">
        <v>2879</v>
      </c>
      <c r="Q574" s="280" t="s">
        <v>2720</v>
      </c>
      <c r="R574" s="280" t="s">
        <v>3402</v>
      </c>
      <c r="S574" s="280" t="s">
        <v>14990</v>
      </c>
      <c r="T574" s="277">
        <v>2</v>
      </c>
    </row>
    <row r="575" spans="1:20" x14ac:dyDescent="0.25">
      <c r="A575" s="278">
        <v>569</v>
      </c>
      <c r="B575" s="279" t="s">
        <v>2875</v>
      </c>
      <c r="C575" s="280">
        <v>599</v>
      </c>
      <c r="D575" s="280" t="s">
        <v>1947</v>
      </c>
      <c r="E575" s="280" t="s">
        <v>231</v>
      </c>
      <c r="F575" s="280" t="s">
        <v>2875</v>
      </c>
      <c r="G575" s="280" t="s">
        <v>13443</v>
      </c>
      <c r="H575" s="280" t="s">
        <v>2882</v>
      </c>
      <c r="I575" s="280" t="s">
        <v>3403</v>
      </c>
      <c r="J575" s="280" t="s">
        <v>114</v>
      </c>
      <c r="K575" s="280" t="s">
        <v>3404</v>
      </c>
      <c r="L575" s="280" t="s">
        <v>14991</v>
      </c>
      <c r="M575" s="280" t="s">
        <v>14992</v>
      </c>
      <c r="N575" s="280" t="s">
        <v>2877</v>
      </c>
      <c r="O575" s="280" t="s">
        <v>2878</v>
      </c>
      <c r="P575" s="280" t="s">
        <v>2879</v>
      </c>
      <c r="Q575" s="280" t="s">
        <v>2720</v>
      </c>
      <c r="R575" s="280" t="s">
        <v>3407</v>
      </c>
      <c r="S575" s="280" t="s">
        <v>14993</v>
      </c>
      <c r="T575" s="277">
        <v>2</v>
      </c>
    </row>
    <row r="576" spans="1:20" x14ac:dyDescent="0.25">
      <c r="A576" s="278">
        <v>570</v>
      </c>
      <c r="B576" s="279" t="s">
        <v>2875</v>
      </c>
      <c r="C576" s="280">
        <v>600</v>
      </c>
      <c r="D576" s="280" t="s">
        <v>1947</v>
      </c>
      <c r="E576" s="280" t="s">
        <v>232</v>
      </c>
      <c r="F576" s="280" t="s">
        <v>2875</v>
      </c>
      <c r="G576" s="280" t="s">
        <v>13447</v>
      </c>
      <c r="H576" s="280" t="s">
        <v>2883</v>
      </c>
      <c r="I576" s="280" t="s">
        <v>3408</v>
      </c>
      <c r="J576" s="280" t="s">
        <v>116</v>
      </c>
      <c r="K576" s="280" t="s">
        <v>3409</v>
      </c>
      <c r="L576" s="280" t="s">
        <v>14994</v>
      </c>
      <c r="M576" s="280" t="s">
        <v>14995</v>
      </c>
      <c r="N576" s="280" t="s">
        <v>2877</v>
      </c>
      <c r="O576" s="280" t="s">
        <v>2878</v>
      </c>
      <c r="P576" s="280" t="s">
        <v>2879</v>
      </c>
      <c r="Q576" s="280" t="s">
        <v>2720</v>
      </c>
      <c r="R576" s="280" t="s">
        <v>3412</v>
      </c>
      <c r="S576" s="280" t="s">
        <v>14996</v>
      </c>
      <c r="T576" s="277">
        <v>2</v>
      </c>
    </row>
    <row r="577" spans="1:20" x14ac:dyDescent="0.25">
      <c r="A577" s="278">
        <v>571</v>
      </c>
      <c r="B577" s="279" t="s">
        <v>2077</v>
      </c>
      <c r="C577" s="280">
        <v>216</v>
      </c>
      <c r="D577" s="280" t="s">
        <v>8453</v>
      </c>
      <c r="E577" s="280" t="s">
        <v>129</v>
      </c>
      <c r="F577" s="280" t="s">
        <v>2077</v>
      </c>
      <c r="G577" s="280"/>
      <c r="H577" s="280" t="s">
        <v>5288</v>
      </c>
      <c r="I577" s="280" t="s">
        <v>5289</v>
      </c>
      <c r="J577" s="280" t="s">
        <v>5290</v>
      </c>
      <c r="K577" s="280" t="s">
        <v>5291</v>
      </c>
      <c r="L577" s="280" t="s">
        <v>14997</v>
      </c>
      <c r="M577" s="280" t="s">
        <v>14998</v>
      </c>
      <c r="N577" s="280" t="s">
        <v>5294</v>
      </c>
      <c r="O577" s="280" t="s">
        <v>5295</v>
      </c>
      <c r="P577" s="280" t="s">
        <v>5296</v>
      </c>
      <c r="Q577" s="280" t="s">
        <v>5297</v>
      </c>
      <c r="R577" s="280" t="s">
        <v>5298</v>
      </c>
      <c r="S577" s="280" t="s">
        <v>14999</v>
      </c>
      <c r="T577" s="277">
        <v>2</v>
      </c>
    </row>
    <row r="578" spans="1:20" x14ac:dyDescent="0.25">
      <c r="A578" s="278">
        <v>572</v>
      </c>
      <c r="B578" s="279" t="s">
        <v>2077</v>
      </c>
      <c r="C578" s="280">
        <v>217</v>
      </c>
      <c r="D578" s="280" t="s">
        <v>8453</v>
      </c>
      <c r="E578" s="280" t="s">
        <v>131</v>
      </c>
      <c r="F578" s="280" t="s">
        <v>2077</v>
      </c>
      <c r="G578" s="280"/>
      <c r="H578" s="280" t="s">
        <v>5299</v>
      </c>
      <c r="I578" s="280" t="s">
        <v>5300</v>
      </c>
      <c r="J578" s="280" t="s">
        <v>5301</v>
      </c>
      <c r="K578" s="280" t="s">
        <v>5302</v>
      </c>
      <c r="L578" s="280" t="s">
        <v>15000</v>
      </c>
      <c r="M578" s="280" t="s">
        <v>15001</v>
      </c>
      <c r="N578" s="280" t="s">
        <v>5305</v>
      </c>
      <c r="O578" s="280" t="s">
        <v>5306</v>
      </c>
      <c r="P578" s="280" t="s">
        <v>5307</v>
      </c>
      <c r="Q578" s="280" t="s">
        <v>5308</v>
      </c>
      <c r="R578" s="280" t="s">
        <v>5309</v>
      </c>
      <c r="S578" s="280" t="s">
        <v>15002</v>
      </c>
      <c r="T578" s="277">
        <v>2</v>
      </c>
    </row>
    <row r="579" spans="1:20" x14ac:dyDescent="0.25">
      <c r="A579" s="278">
        <v>573</v>
      </c>
      <c r="B579" s="279" t="s">
        <v>2077</v>
      </c>
      <c r="C579" s="280">
        <v>218</v>
      </c>
      <c r="D579" s="280" t="s">
        <v>8453</v>
      </c>
      <c r="E579" s="280" t="s">
        <v>132</v>
      </c>
      <c r="F579" s="280" t="s">
        <v>2077</v>
      </c>
      <c r="G579" s="280"/>
      <c r="H579" s="280" t="s">
        <v>5310</v>
      </c>
      <c r="I579" s="280" t="s">
        <v>5311</v>
      </c>
      <c r="J579" s="280" t="s">
        <v>5312</v>
      </c>
      <c r="K579" s="280" t="s">
        <v>5313</v>
      </c>
      <c r="L579" s="280" t="s">
        <v>15003</v>
      </c>
      <c r="M579" s="280" t="s">
        <v>15004</v>
      </c>
      <c r="N579" s="280" t="s">
        <v>5316</v>
      </c>
      <c r="O579" s="280" t="s">
        <v>5317</v>
      </c>
      <c r="P579" s="280" t="s">
        <v>5318</v>
      </c>
      <c r="Q579" s="280" t="s">
        <v>5319</v>
      </c>
      <c r="R579" s="280" t="s">
        <v>5320</v>
      </c>
      <c r="S579" s="280" t="s">
        <v>15005</v>
      </c>
      <c r="T579" s="277">
        <v>2</v>
      </c>
    </row>
    <row r="580" spans="1:20" x14ac:dyDescent="0.25">
      <c r="A580" s="278">
        <v>574</v>
      </c>
      <c r="B580" s="279" t="s">
        <v>2077</v>
      </c>
      <c r="C580" s="280">
        <v>219</v>
      </c>
      <c r="D580" s="280" t="s">
        <v>8453</v>
      </c>
      <c r="E580" s="280" t="s">
        <v>133</v>
      </c>
      <c r="F580" s="280" t="s">
        <v>2077</v>
      </c>
      <c r="G580" s="280"/>
      <c r="H580" s="280" t="s">
        <v>5321</v>
      </c>
      <c r="I580" s="280" t="s">
        <v>5322</v>
      </c>
      <c r="J580" s="280" t="s">
        <v>5323</v>
      </c>
      <c r="K580" s="280" t="s">
        <v>5324</v>
      </c>
      <c r="L580" s="280" t="s">
        <v>15006</v>
      </c>
      <c r="M580" s="280" t="s">
        <v>15007</v>
      </c>
      <c r="N580" s="280" t="s">
        <v>5327</v>
      </c>
      <c r="O580" s="280" t="s">
        <v>5328</v>
      </c>
      <c r="P580" s="280" t="s">
        <v>5329</v>
      </c>
      <c r="Q580" s="280" t="s">
        <v>5330</v>
      </c>
      <c r="R580" s="280" t="s">
        <v>5331</v>
      </c>
      <c r="S580" s="280" t="s">
        <v>15008</v>
      </c>
      <c r="T580" s="277">
        <v>2</v>
      </c>
    </row>
    <row r="581" spans="1:20" x14ac:dyDescent="0.25">
      <c r="A581" s="278">
        <v>575</v>
      </c>
      <c r="B581" s="279" t="s">
        <v>2077</v>
      </c>
      <c r="C581" s="280">
        <v>220</v>
      </c>
      <c r="D581" s="280" t="s">
        <v>8453</v>
      </c>
      <c r="E581" s="280" t="s">
        <v>134</v>
      </c>
      <c r="F581" s="280" t="s">
        <v>2077</v>
      </c>
      <c r="G581" s="280"/>
      <c r="H581" s="280" t="s">
        <v>5332</v>
      </c>
      <c r="I581" s="280" t="s">
        <v>5333</v>
      </c>
      <c r="J581" s="280" t="s">
        <v>5334</v>
      </c>
      <c r="K581" s="280" t="s">
        <v>5335</v>
      </c>
      <c r="L581" s="280" t="s">
        <v>15009</v>
      </c>
      <c r="M581" s="280" t="s">
        <v>15010</v>
      </c>
      <c r="N581" s="280" t="s">
        <v>5338</v>
      </c>
      <c r="O581" s="280" t="s">
        <v>5339</v>
      </c>
      <c r="P581" s="280" t="s">
        <v>5340</v>
      </c>
      <c r="Q581" s="280" t="s">
        <v>5341</v>
      </c>
      <c r="R581" s="280" t="s">
        <v>5342</v>
      </c>
      <c r="S581" s="280" t="s">
        <v>15011</v>
      </c>
      <c r="T581" s="277">
        <v>2</v>
      </c>
    </row>
    <row r="582" spans="1:20" x14ac:dyDescent="0.25">
      <c r="A582" s="278">
        <v>576</v>
      </c>
      <c r="B582" s="279" t="s">
        <v>1966</v>
      </c>
      <c r="C582" s="280">
        <v>111</v>
      </c>
      <c r="D582" s="280" t="s">
        <v>8450</v>
      </c>
      <c r="E582" s="280" t="s">
        <v>123</v>
      </c>
      <c r="F582" s="280" t="s">
        <v>1966</v>
      </c>
      <c r="G582" s="280"/>
      <c r="H582" s="280" t="s">
        <v>6334</v>
      </c>
      <c r="I582" s="280" t="s">
        <v>6335</v>
      </c>
      <c r="J582" s="280" t="s">
        <v>6336</v>
      </c>
      <c r="K582" s="280" t="s">
        <v>6337</v>
      </c>
      <c r="L582" s="280" t="s">
        <v>15012</v>
      </c>
      <c r="M582" s="280" t="s">
        <v>15013</v>
      </c>
      <c r="N582" s="280" t="s">
        <v>6340</v>
      </c>
      <c r="O582" s="280" t="s">
        <v>6341</v>
      </c>
      <c r="P582" s="280" t="s">
        <v>6342</v>
      </c>
      <c r="Q582" s="280" t="s">
        <v>6343</v>
      </c>
      <c r="R582" s="280" t="s">
        <v>6344</v>
      </c>
      <c r="S582" s="280" t="s">
        <v>15014</v>
      </c>
      <c r="T582" s="277">
        <v>2</v>
      </c>
    </row>
    <row r="583" spans="1:20" x14ac:dyDescent="0.25">
      <c r="A583" s="278">
        <v>577</v>
      </c>
      <c r="B583" s="279" t="s">
        <v>1966</v>
      </c>
      <c r="C583" s="280">
        <v>112</v>
      </c>
      <c r="D583" s="280" t="s">
        <v>8450</v>
      </c>
      <c r="E583" s="280" t="s">
        <v>125</v>
      </c>
      <c r="F583" s="280" t="s">
        <v>1966</v>
      </c>
      <c r="G583" s="280"/>
      <c r="H583" s="280" t="s">
        <v>6345</v>
      </c>
      <c r="I583" s="280" t="s">
        <v>6346</v>
      </c>
      <c r="J583" s="280" t="s">
        <v>6347</v>
      </c>
      <c r="K583" s="280" t="s">
        <v>6348</v>
      </c>
      <c r="L583" s="280" t="s">
        <v>15015</v>
      </c>
      <c r="M583" s="280" t="s">
        <v>15016</v>
      </c>
      <c r="N583" s="280" t="s">
        <v>6351</v>
      </c>
      <c r="O583" s="280" t="s">
        <v>6352</v>
      </c>
      <c r="P583" s="280" t="s">
        <v>6353</v>
      </c>
      <c r="Q583" s="280" t="s">
        <v>6354</v>
      </c>
      <c r="R583" s="280" t="s">
        <v>6355</v>
      </c>
      <c r="S583" s="280" t="s">
        <v>15017</v>
      </c>
      <c r="T583" s="277">
        <v>2</v>
      </c>
    </row>
    <row r="584" spans="1:20" x14ac:dyDescent="0.25">
      <c r="A584" s="278">
        <v>578</v>
      </c>
      <c r="B584" s="279" t="s">
        <v>1966</v>
      </c>
      <c r="C584" s="280">
        <v>113</v>
      </c>
      <c r="D584" s="280" t="s">
        <v>8450</v>
      </c>
      <c r="E584" s="280" t="s">
        <v>126</v>
      </c>
      <c r="F584" s="280" t="s">
        <v>1966</v>
      </c>
      <c r="G584" s="280"/>
      <c r="H584" s="280" t="s">
        <v>6356</v>
      </c>
      <c r="I584" s="280" t="s">
        <v>6357</v>
      </c>
      <c r="J584" s="280" t="s">
        <v>6358</v>
      </c>
      <c r="K584" s="280" t="s">
        <v>6359</v>
      </c>
      <c r="L584" s="280" t="s">
        <v>15018</v>
      </c>
      <c r="M584" s="280" t="s">
        <v>15019</v>
      </c>
      <c r="N584" s="280" t="s">
        <v>6362</v>
      </c>
      <c r="O584" s="280" t="s">
        <v>6363</v>
      </c>
      <c r="P584" s="280" t="s">
        <v>6364</v>
      </c>
      <c r="Q584" s="280" t="s">
        <v>6365</v>
      </c>
      <c r="R584" s="280" t="s">
        <v>6366</v>
      </c>
      <c r="S584" s="280" t="s">
        <v>15020</v>
      </c>
      <c r="T584" s="277">
        <v>2</v>
      </c>
    </row>
    <row r="585" spans="1:20" x14ac:dyDescent="0.25">
      <c r="A585" s="278">
        <v>579</v>
      </c>
      <c r="B585" s="279" t="s">
        <v>1966</v>
      </c>
      <c r="C585" s="280">
        <v>114</v>
      </c>
      <c r="D585" s="280" t="s">
        <v>8450</v>
      </c>
      <c r="E585" s="280" t="s">
        <v>127</v>
      </c>
      <c r="F585" s="280" t="s">
        <v>1966</v>
      </c>
      <c r="G585" s="280"/>
      <c r="H585" s="280" t="s">
        <v>6367</v>
      </c>
      <c r="I585" s="280" t="s">
        <v>6368</v>
      </c>
      <c r="J585" s="280" t="s">
        <v>6369</v>
      </c>
      <c r="K585" s="280" t="s">
        <v>6370</v>
      </c>
      <c r="L585" s="280" t="s">
        <v>15021</v>
      </c>
      <c r="M585" s="280" t="s">
        <v>15022</v>
      </c>
      <c r="N585" s="280" t="s">
        <v>6373</v>
      </c>
      <c r="O585" s="280" t="s">
        <v>6374</v>
      </c>
      <c r="P585" s="280" t="s">
        <v>6375</v>
      </c>
      <c r="Q585" s="280" t="s">
        <v>6376</v>
      </c>
      <c r="R585" s="280" t="s">
        <v>6377</v>
      </c>
      <c r="S585" s="280" t="s">
        <v>15023</v>
      </c>
      <c r="T585" s="277">
        <v>2</v>
      </c>
    </row>
    <row r="586" spans="1:20" x14ac:dyDescent="0.25">
      <c r="A586" s="278">
        <v>580</v>
      </c>
      <c r="B586" s="279" t="s">
        <v>1966</v>
      </c>
      <c r="C586" s="280">
        <v>115</v>
      </c>
      <c r="D586" s="280" t="s">
        <v>8450</v>
      </c>
      <c r="E586" s="280" t="s">
        <v>128</v>
      </c>
      <c r="F586" s="280" t="s">
        <v>1966</v>
      </c>
      <c r="G586" s="280"/>
      <c r="H586" s="280" t="s">
        <v>6378</v>
      </c>
      <c r="I586" s="280" t="s">
        <v>6379</v>
      </c>
      <c r="J586" s="280" t="s">
        <v>6380</v>
      </c>
      <c r="K586" s="280" t="s">
        <v>6381</v>
      </c>
      <c r="L586" s="280" t="s">
        <v>15024</v>
      </c>
      <c r="M586" s="280" t="s">
        <v>15025</v>
      </c>
      <c r="N586" s="280" t="s">
        <v>6384</v>
      </c>
      <c r="O586" s="280" t="s">
        <v>6385</v>
      </c>
      <c r="P586" s="280" t="s">
        <v>6386</v>
      </c>
      <c r="Q586" s="280" t="s">
        <v>6387</v>
      </c>
      <c r="R586" s="280" t="s">
        <v>6388</v>
      </c>
      <c r="S586" s="280" t="s">
        <v>15026</v>
      </c>
      <c r="T586" s="277">
        <v>2</v>
      </c>
    </row>
    <row r="587" spans="1:20" x14ac:dyDescent="0.25">
      <c r="A587" s="278">
        <v>581</v>
      </c>
      <c r="B587" s="279" t="s">
        <v>2243</v>
      </c>
      <c r="C587" s="280">
        <v>356</v>
      </c>
      <c r="D587" s="280" t="s">
        <v>8456</v>
      </c>
      <c r="E587" s="280" t="s">
        <v>177</v>
      </c>
      <c r="F587" s="280" t="s">
        <v>2243</v>
      </c>
      <c r="G587" s="280" t="s">
        <v>13431</v>
      </c>
      <c r="H587" s="280" t="s">
        <v>4718</v>
      </c>
      <c r="I587" s="280" t="s">
        <v>4719</v>
      </c>
      <c r="J587" s="280" t="s">
        <v>4215</v>
      </c>
      <c r="K587" s="280" t="s">
        <v>4216</v>
      </c>
      <c r="L587" s="280" t="s">
        <v>15027</v>
      </c>
      <c r="M587" s="280" t="s">
        <v>15028</v>
      </c>
      <c r="N587" s="280" t="s">
        <v>4722</v>
      </c>
      <c r="O587" s="280" t="s">
        <v>4723</v>
      </c>
      <c r="P587" s="280" t="s">
        <v>4724</v>
      </c>
      <c r="Q587" s="280" t="s">
        <v>4725</v>
      </c>
      <c r="R587" s="280" t="s">
        <v>4726</v>
      </c>
      <c r="S587" s="280" t="s">
        <v>15029</v>
      </c>
      <c r="T587" s="277">
        <v>2</v>
      </c>
    </row>
    <row r="588" spans="1:20" x14ac:dyDescent="0.25">
      <c r="A588" s="278">
        <v>582</v>
      </c>
      <c r="B588" s="279" t="s">
        <v>2243</v>
      </c>
      <c r="C588" s="280">
        <v>357</v>
      </c>
      <c r="D588" s="280" t="s">
        <v>8456</v>
      </c>
      <c r="E588" s="280" t="s">
        <v>179</v>
      </c>
      <c r="F588" s="280" t="s">
        <v>2243</v>
      </c>
      <c r="G588" s="280" t="s">
        <v>13454</v>
      </c>
      <c r="H588" s="280" t="s">
        <v>4727</v>
      </c>
      <c r="I588" s="280" t="s">
        <v>4728</v>
      </c>
      <c r="J588" s="280" t="s">
        <v>4226</v>
      </c>
      <c r="K588" s="280" t="s">
        <v>4227</v>
      </c>
      <c r="L588" s="280" t="s">
        <v>15030</v>
      </c>
      <c r="M588" s="280" t="s">
        <v>15031</v>
      </c>
      <c r="N588" s="280" t="s">
        <v>4731</v>
      </c>
      <c r="O588" s="280" t="s">
        <v>4732</v>
      </c>
      <c r="P588" s="280" t="s">
        <v>4733</v>
      </c>
      <c r="Q588" s="280" t="s">
        <v>4734</v>
      </c>
      <c r="R588" s="280" t="s">
        <v>4735</v>
      </c>
      <c r="S588" s="280" t="s">
        <v>15032</v>
      </c>
      <c r="T588" s="277">
        <v>2</v>
      </c>
    </row>
    <row r="589" spans="1:20" x14ac:dyDescent="0.25">
      <c r="A589" s="278">
        <v>583</v>
      </c>
      <c r="B589" s="279" t="s">
        <v>2243</v>
      </c>
      <c r="C589" s="280">
        <v>358</v>
      </c>
      <c r="D589" s="280" t="s">
        <v>8456</v>
      </c>
      <c r="E589" s="280" t="s">
        <v>180</v>
      </c>
      <c r="F589" s="280" t="s">
        <v>2243</v>
      </c>
      <c r="G589" s="280" t="s">
        <v>13458</v>
      </c>
      <c r="H589" s="280" t="s">
        <v>4736</v>
      </c>
      <c r="I589" s="280" t="s">
        <v>4737</v>
      </c>
      <c r="J589" s="280" t="s">
        <v>4237</v>
      </c>
      <c r="K589" s="280" t="s">
        <v>4238</v>
      </c>
      <c r="L589" s="280" t="s">
        <v>15033</v>
      </c>
      <c r="M589" s="280" t="s">
        <v>15034</v>
      </c>
      <c r="N589" s="280" t="s">
        <v>4740</v>
      </c>
      <c r="O589" s="280" t="s">
        <v>4741</v>
      </c>
      <c r="P589" s="280" t="s">
        <v>4742</v>
      </c>
      <c r="Q589" s="280" t="s">
        <v>4743</v>
      </c>
      <c r="R589" s="280" t="s">
        <v>4744</v>
      </c>
      <c r="S589" s="280" t="s">
        <v>15035</v>
      </c>
      <c r="T589" s="277">
        <v>2</v>
      </c>
    </row>
    <row r="590" spans="1:20" x14ac:dyDescent="0.25">
      <c r="A590" s="278">
        <v>584</v>
      </c>
      <c r="B590" s="279" t="s">
        <v>2243</v>
      </c>
      <c r="C590" s="280">
        <v>359</v>
      </c>
      <c r="D590" s="280" t="s">
        <v>8456</v>
      </c>
      <c r="E590" s="280" t="s">
        <v>181</v>
      </c>
      <c r="F590" s="280" t="s">
        <v>2243</v>
      </c>
      <c r="G590" s="280" t="s">
        <v>13462</v>
      </c>
      <c r="H590" s="280" t="s">
        <v>4745</v>
      </c>
      <c r="I590" s="280" t="s">
        <v>4746</v>
      </c>
      <c r="J590" s="280" t="s">
        <v>4248</v>
      </c>
      <c r="K590" s="280" t="s">
        <v>4249</v>
      </c>
      <c r="L590" s="280" t="s">
        <v>15036</v>
      </c>
      <c r="M590" s="280" t="s">
        <v>15037</v>
      </c>
      <c r="N590" s="280" t="s">
        <v>4749</v>
      </c>
      <c r="O590" s="280" t="s">
        <v>4750</v>
      </c>
      <c r="P590" s="280" t="s">
        <v>4751</v>
      </c>
      <c r="Q590" s="280" t="s">
        <v>4752</v>
      </c>
      <c r="R590" s="280" t="s">
        <v>4753</v>
      </c>
      <c r="S590" s="280" t="s">
        <v>15038</v>
      </c>
      <c r="T590" s="277">
        <v>2</v>
      </c>
    </row>
    <row r="591" spans="1:20" x14ac:dyDescent="0.25">
      <c r="A591" s="278">
        <v>585</v>
      </c>
      <c r="B591" s="279" t="s">
        <v>2243</v>
      </c>
      <c r="C591" s="280">
        <v>360</v>
      </c>
      <c r="D591" s="280" t="s">
        <v>8456</v>
      </c>
      <c r="E591" s="280" t="s">
        <v>182</v>
      </c>
      <c r="F591" s="280" t="s">
        <v>2243</v>
      </c>
      <c r="G591" s="280" t="s">
        <v>13466</v>
      </c>
      <c r="H591" s="280" t="s">
        <v>4754</v>
      </c>
      <c r="I591" s="280" t="s">
        <v>4755</v>
      </c>
      <c r="J591" s="280" t="s">
        <v>4259</v>
      </c>
      <c r="K591" s="280" t="s">
        <v>4260</v>
      </c>
      <c r="L591" s="280" t="s">
        <v>15039</v>
      </c>
      <c r="M591" s="280" t="s">
        <v>15040</v>
      </c>
      <c r="N591" s="280" t="s">
        <v>4758</v>
      </c>
      <c r="O591" s="280" t="s">
        <v>4759</v>
      </c>
      <c r="P591" s="280" t="s">
        <v>4760</v>
      </c>
      <c r="Q591" s="280" t="s">
        <v>4761</v>
      </c>
      <c r="R591" s="280" t="s">
        <v>4762</v>
      </c>
      <c r="S591" s="280" t="s">
        <v>15041</v>
      </c>
      <c r="T591" s="277">
        <v>2</v>
      </c>
    </row>
    <row r="592" spans="1:20" x14ac:dyDescent="0.25">
      <c r="A592" s="278">
        <v>586</v>
      </c>
      <c r="B592" s="279" t="s">
        <v>148</v>
      </c>
      <c r="C592" s="280">
        <v>31</v>
      </c>
      <c r="D592" s="280" t="s">
        <v>8447</v>
      </c>
      <c r="E592" s="280" t="s">
        <v>147</v>
      </c>
      <c r="F592" s="280" t="s">
        <v>148</v>
      </c>
      <c r="G592" s="280" t="s">
        <v>13431</v>
      </c>
      <c r="H592" s="280" t="s">
        <v>7655</v>
      </c>
      <c r="I592" s="280" t="s">
        <v>7656</v>
      </c>
      <c r="J592" s="280" t="s">
        <v>7657</v>
      </c>
      <c r="K592" s="280" t="s">
        <v>7658</v>
      </c>
      <c r="L592" s="280" t="s">
        <v>7659</v>
      </c>
      <c r="M592" s="280" t="s">
        <v>7660</v>
      </c>
      <c r="N592" s="280" t="s">
        <v>7661</v>
      </c>
      <c r="O592" s="280" t="s">
        <v>7662</v>
      </c>
      <c r="P592" s="280" t="s">
        <v>7663</v>
      </c>
      <c r="Q592" s="280" t="s">
        <v>7664</v>
      </c>
      <c r="R592" s="280" t="s">
        <v>7665</v>
      </c>
      <c r="S592" s="280" t="s">
        <v>15042</v>
      </c>
      <c r="T592" s="277">
        <v>2</v>
      </c>
    </row>
    <row r="593" spans="1:20" x14ac:dyDescent="0.25">
      <c r="A593" s="278">
        <v>587</v>
      </c>
      <c r="B593" s="279" t="s">
        <v>148</v>
      </c>
      <c r="C593" s="280">
        <v>32</v>
      </c>
      <c r="D593" s="280" t="s">
        <v>8447</v>
      </c>
      <c r="E593" s="280" t="s">
        <v>149</v>
      </c>
      <c r="F593" s="280" t="s">
        <v>148</v>
      </c>
      <c r="G593" s="280" t="s">
        <v>13435</v>
      </c>
      <c r="H593" s="280" t="s">
        <v>7666</v>
      </c>
      <c r="I593" s="280" t="s">
        <v>7667</v>
      </c>
      <c r="J593" s="280" t="s">
        <v>7668</v>
      </c>
      <c r="K593" s="280" t="s">
        <v>7669</v>
      </c>
      <c r="L593" s="280" t="s">
        <v>7670</v>
      </c>
      <c r="M593" s="280" t="s">
        <v>7671</v>
      </c>
      <c r="N593" s="280" t="s">
        <v>7672</v>
      </c>
      <c r="O593" s="280" t="s">
        <v>7673</v>
      </c>
      <c r="P593" s="280" t="s">
        <v>7674</v>
      </c>
      <c r="Q593" s="280" t="s">
        <v>7675</v>
      </c>
      <c r="R593" s="280" t="s">
        <v>7676</v>
      </c>
      <c r="S593" s="280" t="s">
        <v>15043</v>
      </c>
      <c r="T593" s="277">
        <v>2</v>
      </c>
    </row>
    <row r="594" spans="1:20" x14ac:dyDescent="0.25">
      <c r="A594" s="278">
        <v>588</v>
      </c>
      <c r="B594" s="279" t="s">
        <v>148</v>
      </c>
      <c r="C594" s="280">
        <v>33</v>
      </c>
      <c r="D594" s="280" t="s">
        <v>8447</v>
      </c>
      <c r="E594" s="280" t="s">
        <v>150</v>
      </c>
      <c r="F594" s="280" t="s">
        <v>148</v>
      </c>
      <c r="G594" s="280" t="s">
        <v>13439</v>
      </c>
      <c r="H594" s="280" t="s">
        <v>7677</v>
      </c>
      <c r="I594" s="280" t="s">
        <v>7678</v>
      </c>
      <c r="J594" s="280" t="s">
        <v>7679</v>
      </c>
      <c r="K594" s="280" t="s">
        <v>7680</v>
      </c>
      <c r="L594" s="280" t="s">
        <v>7681</v>
      </c>
      <c r="M594" s="280" t="s">
        <v>7682</v>
      </c>
      <c r="N594" s="280" t="s">
        <v>7683</v>
      </c>
      <c r="O594" s="280" t="s">
        <v>7684</v>
      </c>
      <c r="P594" s="280" t="s">
        <v>7685</v>
      </c>
      <c r="Q594" s="280" t="s">
        <v>7686</v>
      </c>
      <c r="R594" s="280" t="s">
        <v>7687</v>
      </c>
      <c r="S594" s="280" t="s">
        <v>15044</v>
      </c>
      <c r="T594" s="277">
        <v>2</v>
      </c>
    </row>
    <row r="595" spans="1:20" x14ac:dyDescent="0.25">
      <c r="A595" s="278">
        <v>589</v>
      </c>
      <c r="B595" s="279" t="s">
        <v>148</v>
      </c>
      <c r="C595" s="280">
        <v>34</v>
      </c>
      <c r="D595" s="280" t="s">
        <v>8447</v>
      </c>
      <c r="E595" s="280" t="s">
        <v>151</v>
      </c>
      <c r="F595" s="280" t="s">
        <v>148</v>
      </c>
      <c r="G595" s="280" t="s">
        <v>13443</v>
      </c>
      <c r="H595" s="280" t="s">
        <v>7688</v>
      </c>
      <c r="I595" s="280" t="s">
        <v>7689</v>
      </c>
      <c r="J595" s="280" t="s">
        <v>7690</v>
      </c>
      <c r="K595" s="280" t="s">
        <v>7691</v>
      </c>
      <c r="L595" s="280" t="s">
        <v>15045</v>
      </c>
      <c r="M595" s="280" t="s">
        <v>7693</v>
      </c>
      <c r="N595" s="280" t="s">
        <v>7694</v>
      </c>
      <c r="O595" s="280" t="s">
        <v>7695</v>
      </c>
      <c r="P595" s="280" t="s">
        <v>7696</v>
      </c>
      <c r="Q595" s="280" t="s">
        <v>7697</v>
      </c>
      <c r="R595" s="280" t="s">
        <v>7698</v>
      </c>
      <c r="S595" s="280" t="s">
        <v>15046</v>
      </c>
      <c r="T595" s="277">
        <v>2</v>
      </c>
    </row>
    <row r="596" spans="1:20" x14ac:dyDescent="0.25">
      <c r="A596" s="278">
        <v>590</v>
      </c>
      <c r="B596" s="279" t="s">
        <v>148</v>
      </c>
      <c r="C596" s="280">
        <v>35</v>
      </c>
      <c r="D596" s="280" t="s">
        <v>8447</v>
      </c>
      <c r="E596" s="280" t="s">
        <v>152</v>
      </c>
      <c r="F596" s="280" t="s">
        <v>148</v>
      </c>
      <c r="G596" s="280" t="s">
        <v>13447</v>
      </c>
      <c r="H596" s="280" t="s">
        <v>7699</v>
      </c>
      <c r="I596" s="280" t="s">
        <v>7700</v>
      </c>
      <c r="J596" s="280" t="s">
        <v>7701</v>
      </c>
      <c r="K596" s="280" t="s">
        <v>7702</v>
      </c>
      <c r="L596" s="280" t="s">
        <v>7703</v>
      </c>
      <c r="M596" s="280" t="s">
        <v>7704</v>
      </c>
      <c r="N596" s="280" t="s">
        <v>7705</v>
      </c>
      <c r="O596" s="280" t="s">
        <v>7706</v>
      </c>
      <c r="P596" s="280" t="s">
        <v>7707</v>
      </c>
      <c r="Q596" s="280" t="s">
        <v>7708</v>
      </c>
      <c r="R596" s="280" t="s">
        <v>7709</v>
      </c>
      <c r="S596" s="280" t="s">
        <v>15047</v>
      </c>
      <c r="T596" s="277">
        <v>2</v>
      </c>
    </row>
    <row r="597" spans="1:20" x14ac:dyDescent="0.25">
      <c r="A597" s="278">
        <v>591</v>
      </c>
      <c r="B597" s="279" t="s">
        <v>2076</v>
      </c>
      <c r="C597" s="280">
        <v>211</v>
      </c>
      <c r="D597" s="280" t="s">
        <v>8453</v>
      </c>
      <c r="E597" s="280" t="s">
        <v>123</v>
      </c>
      <c r="F597" s="280" t="s">
        <v>2076</v>
      </c>
      <c r="G597" s="280"/>
      <c r="H597" s="280" t="s">
        <v>5233</v>
      </c>
      <c r="I597" s="280" t="s">
        <v>5234</v>
      </c>
      <c r="J597" s="280" t="s">
        <v>5235</v>
      </c>
      <c r="K597" s="280" t="s">
        <v>5236</v>
      </c>
      <c r="L597" s="280" t="s">
        <v>15048</v>
      </c>
      <c r="M597" s="280" t="s">
        <v>15049</v>
      </c>
      <c r="N597" s="280" t="s">
        <v>5239</v>
      </c>
      <c r="O597" s="280" t="s">
        <v>5240</v>
      </c>
      <c r="P597" s="280" t="s">
        <v>5241</v>
      </c>
      <c r="Q597" s="280" t="s">
        <v>5242</v>
      </c>
      <c r="R597" s="280" t="s">
        <v>5243</v>
      </c>
      <c r="S597" s="280" t="s">
        <v>15050</v>
      </c>
      <c r="T597" s="277">
        <v>2</v>
      </c>
    </row>
    <row r="598" spans="1:20" x14ac:dyDescent="0.25">
      <c r="A598" s="278">
        <v>592</v>
      </c>
      <c r="B598" s="279" t="s">
        <v>2076</v>
      </c>
      <c r="C598" s="280">
        <v>212</v>
      </c>
      <c r="D598" s="280" t="s">
        <v>8453</v>
      </c>
      <c r="E598" s="280" t="s">
        <v>125</v>
      </c>
      <c r="F598" s="280" t="s">
        <v>2076</v>
      </c>
      <c r="G598" s="280"/>
      <c r="H598" s="280" t="s">
        <v>5244</v>
      </c>
      <c r="I598" s="280" t="s">
        <v>5245</v>
      </c>
      <c r="J598" s="280" t="s">
        <v>5246</v>
      </c>
      <c r="K598" s="280" t="s">
        <v>5247</v>
      </c>
      <c r="L598" s="280" t="s">
        <v>15051</v>
      </c>
      <c r="M598" s="280" t="s">
        <v>15052</v>
      </c>
      <c r="N598" s="280" t="s">
        <v>5250</v>
      </c>
      <c r="O598" s="280" t="s">
        <v>5251</v>
      </c>
      <c r="P598" s="280" t="s">
        <v>5252</v>
      </c>
      <c r="Q598" s="280" t="s">
        <v>5253</v>
      </c>
      <c r="R598" s="280" t="s">
        <v>5254</v>
      </c>
      <c r="S598" s="280" t="s">
        <v>15053</v>
      </c>
      <c r="T598" s="277">
        <v>2</v>
      </c>
    </row>
    <row r="599" spans="1:20" x14ac:dyDescent="0.25">
      <c r="A599" s="278">
        <v>593</v>
      </c>
      <c r="B599" s="279" t="s">
        <v>2076</v>
      </c>
      <c r="C599" s="280">
        <v>213</v>
      </c>
      <c r="D599" s="280" t="s">
        <v>8453</v>
      </c>
      <c r="E599" s="280" t="s">
        <v>126</v>
      </c>
      <c r="F599" s="280" t="s">
        <v>2076</v>
      </c>
      <c r="G599" s="280"/>
      <c r="H599" s="280" t="s">
        <v>5255</v>
      </c>
      <c r="I599" s="280" t="s">
        <v>5256</v>
      </c>
      <c r="J599" s="280" t="s">
        <v>5257</v>
      </c>
      <c r="K599" s="280" t="s">
        <v>5258</v>
      </c>
      <c r="L599" s="280" t="s">
        <v>15054</v>
      </c>
      <c r="M599" s="280" t="s">
        <v>15055</v>
      </c>
      <c r="N599" s="280" t="s">
        <v>5261</v>
      </c>
      <c r="O599" s="280" t="s">
        <v>5262</v>
      </c>
      <c r="P599" s="280" t="s">
        <v>5263</v>
      </c>
      <c r="Q599" s="280" t="s">
        <v>5264</v>
      </c>
      <c r="R599" s="280" t="s">
        <v>5265</v>
      </c>
      <c r="S599" s="280" t="s">
        <v>15056</v>
      </c>
      <c r="T599" s="277">
        <v>2</v>
      </c>
    </row>
    <row r="600" spans="1:20" x14ac:dyDescent="0.25">
      <c r="A600" s="278">
        <v>594</v>
      </c>
      <c r="B600" s="279" t="s">
        <v>2076</v>
      </c>
      <c r="C600" s="280">
        <v>214</v>
      </c>
      <c r="D600" s="280" t="s">
        <v>8453</v>
      </c>
      <c r="E600" s="280" t="s">
        <v>127</v>
      </c>
      <c r="F600" s="280" t="s">
        <v>2076</v>
      </c>
      <c r="G600" s="280"/>
      <c r="H600" s="280" t="s">
        <v>5266</v>
      </c>
      <c r="I600" s="280" t="s">
        <v>5267</v>
      </c>
      <c r="J600" s="280" t="s">
        <v>5268</v>
      </c>
      <c r="K600" s="280" t="s">
        <v>5269</v>
      </c>
      <c r="L600" s="280" t="s">
        <v>15057</v>
      </c>
      <c r="M600" s="280" t="s">
        <v>15058</v>
      </c>
      <c r="N600" s="280" t="s">
        <v>5272</v>
      </c>
      <c r="O600" s="280" t="s">
        <v>5273</v>
      </c>
      <c r="P600" s="280" t="s">
        <v>5274</v>
      </c>
      <c r="Q600" s="280" t="s">
        <v>5275</v>
      </c>
      <c r="R600" s="280" t="s">
        <v>5276</v>
      </c>
      <c r="S600" s="280" t="s">
        <v>15059</v>
      </c>
      <c r="T600" s="277">
        <v>2</v>
      </c>
    </row>
    <row r="601" spans="1:20" x14ac:dyDescent="0.25">
      <c r="A601" s="278">
        <v>595</v>
      </c>
      <c r="B601" s="279" t="s">
        <v>2076</v>
      </c>
      <c r="C601" s="280">
        <v>215</v>
      </c>
      <c r="D601" s="280" t="s">
        <v>8453</v>
      </c>
      <c r="E601" s="280" t="s">
        <v>128</v>
      </c>
      <c r="F601" s="280" t="s">
        <v>2076</v>
      </c>
      <c r="G601" s="280"/>
      <c r="H601" s="280" t="s">
        <v>5277</v>
      </c>
      <c r="I601" s="280" t="s">
        <v>5278</v>
      </c>
      <c r="J601" s="280" t="s">
        <v>5279</v>
      </c>
      <c r="K601" s="280" t="s">
        <v>5280</v>
      </c>
      <c r="L601" s="280" t="s">
        <v>15060</v>
      </c>
      <c r="M601" s="280" t="s">
        <v>15061</v>
      </c>
      <c r="N601" s="280" t="s">
        <v>5283</v>
      </c>
      <c r="O601" s="280" t="s">
        <v>5284</v>
      </c>
      <c r="P601" s="280" t="s">
        <v>5285</v>
      </c>
      <c r="Q601" s="280" t="s">
        <v>5286</v>
      </c>
      <c r="R601" s="280" t="s">
        <v>5287</v>
      </c>
      <c r="S601" s="280" t="s">
        <v>15062</v>
      </c>
      <c r="T601" s="277">
        <v>2</v>
      </c>
    </row>
    <row r="602" spans="1:20" x14ac:dyDescent="0.25">
      <c r="A602" s="278">
        <v>596</v>
      </c>
      <c r="B602" s="279" t="s">
        <v>2082</v>
      </c>
      <c r="C602" s="280">
        <v>241</v>
      </c>
      <c r="D602" s="280" t="s">
        <v>8453</v>
      </c>
      <c r="E602" s="280" t="s">
        <v>159</v>
      </c>
      <c r="F602" s="280" t="s">
        <v>2082</v>
      </c>
      <c r="G602" s="280"/>
      <c r="H602" s="280" t="s">
        <v>5563</v>
      </c>
      <c r="I602" s="280" t="s">
        <v>5564</v>
      </c>
      <c r="J602" s="280" t="s">
        <v>5565</v>
      </c>
      <c r="K602" s="280" t="s">
        <v>5566</v>
      </c>
      <c r="L602" s="280" t="s">
        <v>15063</v>
      </c>
      <c r="M602" s="280" t="s">
        <v>15064</v>
      </c>
      <c r="N602" s="280" t="s">
        <v>5569</v>
      </c>
      <c r="O602" s="280" t="s">
        <v>5570</v>
      </c>
      <c r="P602" s="280" t="s">
        <v>5571</v>
      </c>
      <c r="Q602" s="280" t="s">
        <v>5572</v>
      </c>
      <c r="R602" s="280" t="s">
        <v>5573</v>
      </c>
      <c r="S602" s="280" t="s">
        <v>15065</v>
      </c>
      <c r="T602" s="277">
        <v>2</v>
      </c>
    </row>
    <row r="603" spans="1:20" x14ac:dyDescent="0.25">
      <c r="A603" s="278">
        <v>597</v>
      </c>
      <c r="B603" s="279" t="s">
        <v>2082</v>
      </c>
      <c r="C603" s="280">
        <v>242</v>
      </c>
      <c r="D603" s="280" t="s">
        <v>8453</v>
      </c>
      <c r="E603" s="280" t="s">
        <v>161</v>
      </c>
      <c r="F603" s="280" t="s">
        <v>2082</v>
      </c>
      <c r="G603" s="280"/>
      <c r="H603" s="280" t="s">
        <v>5574</v>
      </c>
      <c r="I603" s="280" t="s">
        <v>5575</v>
      </c>
      <c r="J603" s="280" t="s">
        <v>5576</v>
      </c>
      <c r="K603" s="280" t="s">
        <v>5577</v>
      </c>
      <c r="L603" s="280" t="s">
        <v>15066</v>
      </c>
      <c r="M603" s="280" t="s">
        <v>15067</v>
      </c>
      <c r="N603" s="280" t="s">
        <v>5580</v>
      </c>
      <c r="O603" s="280" t="s">
        <v>5581</v>
      </c>
      <c r="P603" s="280" t="s">
        <v>5582</v>
      </c>
      <c r="Q603" s="280" t="s">
        <v>5583</v>
      </c>
      <c r="R603" s="280" t="s">
        <v>5584</v>
      </c>
      <c r="S603" s="280" t="s">
        <v>15068</v>
      </c>
      <c r="T603" s="277">
        <v>2</v>
      </c>
    </row>
    <row r="604" spans="1:20" x14ac:dyDescent="0.25">
      <c r="A604" s="278">
        <v>598</v>
      </c>
      <c r="B604" s="279" t="s">
        <v>2082</v>
      </c>
      <c r="C604" s="280">
        <v>243</v>
      </c>
      <c r="D604" s="280" t="s">
        <v>8453</v>
      </c>
      <c r="E604" s="280" t="s">
        <v>162</v>
      </c>
      <c r="F604" s="280" t="s">
        <v>2082</v>
      </c>
      <c r="G604" s="280"/>
      <c r="H604" s="280" t="s">
        <v>5585</v>
      </c>
      <c r="I604" s="280" t="s">
        <v>5586</v>
      </c>
      <c r="J604" s="280" t="s">
        <v>5587</v>
      </c>
      <c r="K604" s="280" t="s">
        <v>5588</v>
      </c>
      <c r="L604" s="280" t="s">
        <v>15069</v>
      </c>
      <c r="M604" s="280" t="s">
        <v>15070</v>
      </c>
      <c r="N604" s="280" t="s">
        <v>5591</v>
      </c>
      <c r="O604" s="280" t="s">
        <v>5592</v>
      </c>
      <c r="P604" s="280" t="s">
        <v>5593</v>
      </c>
      <c r="Q604" s="280" t="s">
        <v>5594</v>
      </c>
      <c r="R604" s="280" t="s">
        <v>5595</v>
      </c>
      <c r="S604" s="280" t="s">
        <v>15071</v>
      </c>
      <c r="T604" s="277">
        <v>2</v>
      </c>
    </row>
    <row r="605" spans="1:20" x14ac:dyDescent="0.25">
      <c r="A605" s="278">
        <v>599</v>
      </c>
      <c r="B605" s="279" t="s">
        <v>2082</v>
      </c>
      <c r="C605" s="280">
        <v>244</v>
      </c>
      <c r="D605" s="280" t="s">
        <v>8453</v>
      </c>
      <c r="E605" s="280" t="s">
        <v>163</v>
      </c>
      <c r="F605" s="280" t="s">
        <v>2082</v>
      </c>
      <c r="G605" s="280"/>
      <c r="H605" s="280" t="s">
        <v>5596</v>
      </c>
      <c r="I605" s="280" t="s">
        <v>5597</v>
      </c>
      <c r="J605" s="280" t="s">
        <v>5598</v>
      </c>
      <c r="K605" s="280" t="s">
        <v>5599</v>
      </c>
      <c r="L605" s="280" t="s">
        <v>15072</v>
      </c>
      <c r="M605" s="280" t="s">
        <v>15073</v>
      </c>
      <c r="N605" s="280" t="s">
        <v>5602</v>
      </c>
      <c r="O605" s="280" t="s">
        <v>5603</v>
      </c>
      <c r="P605" s="280" t="s">
        <v>5604</v>
      </c>
      <c r="Q605" s="280" t="s">
        <v>5605</v>
      </c>
      <c r="R605" s="280" t="s">
        <v>5606</v>
      </c>
      <c r="S605" s="280" t="s">
        <v>15074</v>
      </c>
      <c r="T605" s="277">
        <v>2</v>
      </c>
    </row>
    <row r="606" spans="1:20" x14ac:dyDescent="0.25">
      <c r="A606" s="278">
        <v>600</v>
      </c>
      <c r="B606" s="279" t="s">
        <v>2082</v>
      </c>
      <c r="C606" s="280">
        <v>245</v>
      </c>
      <c r="D606" s="280" t="s">
        <v>8453</v>
      </c>
      <c r="E606" s="280" t="s">
        <v>164</v>
      </c>
      <c r="F606" s="280" t="s">
        <v>2082</v>
      </c>
      <c r="G606" s="280"/>
      <c r="H606" s="280" t="s">
        <v>5607</v>
      </c>
      <c r="I606" s="280" t="s">
        <v>5608</v>
      </c>
      <c r="J606" s="280" t="s">
        <v>5609</v>
      </c>
      <c r="K606" s="280" t="s">
        <v>5610</v>
      </c>
      <c r="L606" s="280" t="s">
        <v>15075</v>
      </c>
      <c r="M606" s="280" t="s">
        <v>15076</v>
      </c>
      <c r="N606" s="280" t="s">
        <v>5613</v>
      </c>
      <c r="O606" s="280" t="s">
        <v>5614</v>
      </c>
      <c r="P606" s="280" t="s">
        <v>5615</v>
      </c>
      <c r="Q606" s="280" t="s">
        <v>5616</v>
      </c>
      <c r="R606" s="280" t="s">
        <v>5617</v>
      </c>
      <c r="S606" s="280" t="s">
        <v>15077</v>
      </c>
      <c r="T606" s="277">
        <v>2</v>
      </c>
    </row>
    <row r="607" spans="1:20" x14ac:dyDescent="0.25">
      <c r="C607" s="282"/>
      <c r="D607" s="282"/>
      <c r="E607" s="282"/>
      <c r="F607" s="282"/>
      <c r="G607" s="282"/>
      <c r="H607" s="282"/>
      <c r="I607" s="282"/>
      <c r="J607" s="282"/>
      <c r="K607" s="282"/>
      <c r="L607" s="282"/>
      <c r="M607" s="282"/>
      <c r="N607" s="282"/>
      <c r="O607" s="282"/>
      <c r="P607" s="282"/>
      <c r="Q607" s="282"/>
      <c r="R607" s="282"/>
      <c r="S607" s="282"/>
      <c r="T607" s="282"/>
    </row>
  </sheetData>
  <mergeCells count="1">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MODE_D_EMPLOI</vt:lpstr>
      <vt:lpstr>M01_MARCHE_SOURCAGE</vt:lpstr>
      <vt:lpstr>M02_EGALIM_DURABLE</vt:lpstr>
      <vt:lpstr>M03_TRACABILITE_REG</vt:lpstr>
      <vt:lpstr>M04_QUALITE_SECURITE_BEA</vt:lpstr>
      <vt:lpstr>M05_ENVIRON_APPRO</vt:lpstr>
      <vt:lpstr>M06_JURIDIQUE_A_VERIFIER</vt:lpstr>
      <vt:lpstr>MODE_EMPLOI</vt:lpstr>
      <vt:lpstr>Questions.Réponses</vt:lpstr>
      <vt:lpstr>Clausier.Extraits</vt:lpstr>
      <vt:lpstr>Recherche</vt:lpstr>
      <vt:lpstr>AUDIT_TECHNIQUE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Joël Leboucher</dc:creator>
  <cp:lastModifiedBy>Joël Leboucher</cp:lastModifiedBy>
  <dcterms:created xsi:type="dcterms:W3CDTF">2026-05-26T16:18:51Z</dcterms:created>
  <dcterms:modified xsi:type="dcterms:W3CDTF">2026-08-23T12:39:55Z</dcterms:modified>
</cp:coreProperties>
</file>